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updateLinks="never" codeName="ThisWorkbook" defaultThemeVersion="124226"/>
  <xr:revisionPtr revIDLastSave="0" documentId="13_ncr:1_{1CC94922-F3D2-4188-9111-670ECF809CA3}" xr6:coauthVersionLast="47" xr6:coauthVersionMax="47" xr10:uidLastSave="{00000000-0000-0000-0000-000000000000}"/>
  <bookViews>
    <workbookView xWindow="-120" yWindow="-120" windowWidth="29040" windowHeight="15840" tabRatio="869" xr2:uid="{00000000-000D-0000-FFFF-FFFF00000000}"/>
  </bookViews>
  <sheets>
    <sheet name="Titelblad" sheetId="9" r:id="rId1"/>
    <sheet name="Toelichting" sheetId="53" r:id="rId2"/>
    <sheet name="Bronnen en toepassingen" sheetId="11" r:id="rId3"/>
    <sheet name="0. Scenario 0 - 1" sheetId="60" r:id="rId4"/>
    <sheet name="1. Resultaat" sheetId="21" r:id="rId5"/>
    <sheet name="Input --&gt;" sheetId="13" r:id="rId6"/>
    <sheet name="2. Reguleringsparameters" sheetId="44" r:id="rId7"/>
    <sheet name="3. Investeringen" sheetId="18" r:id="rId8"/>
    <sheet name="Berekeningen --&gt;" sheetId="15" r:id="rId9"/>
    <sheet name="4. CPI-tabel" sheetId="45" r:id="rId10"/>
    <sheet name="5. Selectie" sheetId="34" r:id="rId11"/>
    <sheet name="6. Investeringen per jaar" sheetId="29" r:id="rId12"/>
    <sheet name="7. Nominale afschrijvingen" sheetId="57" r:id="rId13"/>
    <sheet name="8. Afschrijvingen voor GAW" sheetId="27" r:id="rId14"/>
    <sheet name="9. GAW" sheetId="28"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_DAT1" localSheetId="3">#REF!</definedName>
    <definedName name="__DAT1" localSheetId="6">#REF!</definedName>
    <definedName name="__DAT1" localSheetId="12">#REF!</definedName>
    <definedName name="__DAT1">#REF!</definedName>
    <definedName name="__DAT10" localSheetId="3">#REF!</definedName>
    <definedName name="__DAT10" localSheetId="6">#REF!</definedName>
    <definedName name="__DAT10" localSheetId="12">#REF!</definedName>
    <definedName name="__DAT10">#REF!</definedName>
    <definedName name="__DAT11" localSheetId="3">#REF!</definedName>
    <definedName name="__DAT11" localSheetId="6">#REF!</definedName>
    <definedName name="__DAT11" localSheetId="12">#REF!</definedName>
    <definedName name="__DAT11">#REF!</definedName>
    <definedName name="__DAT12" localSheetId="3">#REF!</definedName>
    <definedName name="__DAT12" localSheetId="6">#REF!</definedName>
    <definedName name="__DAT12" localSheetId="12">#REF!</definedName>
    <definedName name="__DAT12">#REF!</definedName>
    <definedName name="__DAT13" localSheetId="3">#REF!</definedName>
    <definedName name="__DAT13" localSheetId="6">#REF!</definedName>
    <definedName name="__DAT13" localSheetId="12">#REF!</definedName>
    <definedName name="__DAT13">#REF!</definedName>
    <definedName name="__DAT14" localSheetId="3">#REF!</definedName>
    <definedName name="__DAT14" localSheetId="6">#REF!</definedName>
    <definedName name="__DAT14" localSheetId="12">#REF!</definedName>
    <definedName name="__DAT14">#REF!</definedName>
    <definedName name="__DAT15" localSheetId="3">#REF!</definedName>
    <definedName name="__DAT15" localSheetId="6">#REF!</definedName>
    <definedName name="__DAT15" localSheetId="12">#REF!</definedName>
    <definedName name="__DAT15">#REF!</definedName>
    <definedName name="__DAT2" localSheetId="3">#REF!</definedName>
    <definedName name="__DAT2" localSheetId="6">#REF!</definedName>
    <definedName name="__DAT2" localSheetId="12">#REF!</definedName>
    <definedName name="__DAT2">#REF!</definedName>
    <definedName name="__DAT3" localSheetId="3">#REF!</definedName>
    <definedName name="__DAT3" localSheetId="6">#REF!</definedName>
    <definedName name="__DAT3" localSheetId="12">#REF!</definedName>
    <definedName name="__DAT3">#REF!</definedName>
    <definedName name="__DAT4" localSheetId="3">#REF!</definedName>
    <definedName name="__DAT4" localSheetId="6">#REF!</definedName>
    <definedName name="__DAT4" localSheetId="12">#REF!</definedName>
    <definedName name="__DAT4">#REF!</definedName>
    <definedName name="__DAT5" localSheetId="3">#REF!</definedName>
    <definedName name="__DAT5" localSheetId="6">#REF!</definedName>
    <definedName name="__DAT5" localSheetId="12">#REF!</definedName>
    <definedName name="__DAT5">#REF!</definedName>
    <definedName name="__DAT6" localSheetId="3">#REF!</definedName>
    <definedName name="__DAT6" localSheetId="6">#REF!</definedName>
    <definedName name="__DAT6" localSheetId="12">#REF!</definedName>
    <definedName name="__DAT6">#REF!</definedName>
    <definedName name="__DAT7" localSheetId="3">#REF!</definedName>
    <definedName name="__DAT7" localSheetId="6">#REF!</definedName>
    <definedName name="__DAT7" localSheetId="12">#REF!</definedName>
    <definedName name="__DAT7">#REF!</definedName>
    <definedName name="__DAT8" localSheetId="3">#REF!</definedName>
    <definedName name="__DAT8" localSheetId="6">#REF!</definedName>
    <definedName name="__DAT8" localSheetId="12">#REF!</definedName>
    <definedName name="__DAT8">#REF!</definedName>
    <definedName name="__DAT9" localSheetId="3">#REF!</definedName>
    <definedName name="__DAT9" localSheetId="6">#REF!</definedName>
    <definedName name="__DAT9" localSheetId="12">#REF!</definedName>
    <definedName name="__DAT9">#REF!</definedName>
    <definedName name="_cpi2000" localSheetId="3">#REF!</definedName>
    <definedName name="_cpi2000" localSheetId="6">#REF!</definedName>
    <definedName name="_cpi2000" localSheetId="12">#REF!</definedName>
    <definedName name="_cpi2000">#REF!</definedName>
    <definedName name="_cpi2001" localSheetId="3">#REF!</definedName>
    <definedName name="_cpi2001" localSheetId="6">#REF!</definedName>
    <definedName name="_cpi2001" localSheetId="12">#REF!</definedName>
    <definedName name="_cpi2001">#REF!</definedName>
    <definedName name="_cpi2002" localSheetId="3">#REF!</definedName>
    <definedName name="_cpi2002" localSheetId="6">#REF!</definedName>
    <definedName name="_cpi2002" localSheetId="12">#REF!</definedName>
    <definedName name="_cpi2002">#REF!</definedName>
    <definedName name="_cpi2003" localSheetId="3">#REF!</definedName>
    <definedName name="_cpi2003" localSheetId="6">#REF!</definedName>
    <definedName name="_cpi2003" localSheetId="12">#REF!</definedName>
    <definedName name="_cpi2003">#REF!</definedName>
    <definedName name="_DAT1" localSheetId="3">#REF!</definedName>
    <definedName name="_DAT1" localSheetId="6">#REF!</definedName>
    <definedName name="_DAT1" localSheetId="12">#REF!</definedName>
    <definedName name="_DAT1">#REF!</definedName>
    <definedName name="_DAT10" localSheetId="3">#REF!</definedName>
    <definedName name="_DAT10" localSheetId="6">#REF!</definedName>
    <definedName name="_DAT10" localSheetId="12">#REF!</definedName>
    <definedName name="_DAT10">#REF!</definedName>
    <definedName name="_DAT11" localSheetId="3">#REF!</definedName>
    <definedName name="_DAT11" localSheetId="6">#REF!</definedName>
    <definedName name="_DAT11" localSheetId="12">#REF!</definedName>
    <definedName name="_DAT11">#REF!</definedName>
    <definedName name="_DAT12" localSheetId="3">#REF!</definedName>
    <definedName name="_DAT12" localSheetId="6">#REF!</definedName>
    <definedName name="_DAT12" localSheetId="12">#REF!</definedName>
    <definedName name="_DAT12">#REF!</definedName>
    <definedName name="_DAT13" localSheetId="3">#REF!</definedName>
    <definedName name="_DAT13" localSheetId="6">#REF!</definedName>
    <definedName name="_DAT13" localSheetId="12">#REF!</definedName>
    <definedName name="_DAT13">#REF!</definedName>
    <definedName name="_DAT14" localSheetId="3">#REF!</definedName>
    <definedName name="_DAT14" localSheetId="6">#REF!</definedName>
    <definedName name="_DAT14" localSheetId="12">#REF!</definedName>
    <definedName name="_DAT14">#REF!</definedName>
    <definedName name="_DAT15" localSheetId="3">#REF!</definedName>
    <definedName name="_DAT15" localSheetId="6">#REF!</definedName>
    <definedName name="_DAT15" localSheetId="12">#REF!</definedName>
    <definedName name="_DAT15">#REF!</definedName>
    <definedName name="_DAT2" localSheetId="3">#REF!</definedName>
    <definedName name="_DAT2" localSheetId="6">#REF!</definedName>
    <definedName name="_DAT2" localSheetId="12">#REF!</definedName>
    <definedName name="_DAT2">#REF!</definedName>
    <definedName name="_DAT3" localSheetId="3">#REF!</definedName>
    <definedName name="_DAT3" localSheetId="6">#REF!</definedName>
    <definedName name="_DAT3" localSheetId="12">#REF!</definedName>
    <definedName name="_DAT3">#REF!</definedName>
    <definedName name="_DAT4" localSheetId="3">#REF!</definedName>
    <definedName name="_DAT4" localSheetId="6">#REF!</definedName>
    <definedName name="_DAT4" localSheetId="12">#REF!</definedName>
    <definedName name="_DAT4">#REF!</definedName>
    <definedName name="_DAT5" localSheetId="3">#REF!</definedName>
    <definedName name="_DAT5" localSheetId="6">#REF!</definedName>
    <definedName name="_DAT5" localSheetId="12">#REF!</definedName>
    <definedName name="_DAT5">#REF!</definedName>
    <definedName name="_DAT6" localSheetId="3">#REF!</definedName>
    <definedName name="_DAT6" localSheetId="6">#REF!</definedName>
    <definedName name="_DAT6" localSheetId="12">#REF!</definedName>
    <definedName name="_DAT6">#REF!</definedName>
    <definedName name="_DAT7" localSheetId="3">#REF!</definedName>
    <definedName name="_DAT7" localSheetId="6">#REF!</definedName>
    <definedName name="_DAT7" localSheetId="12">#REF!</definedName>
    <definedName name="_DAT7">#REF!</definedName>
    <definedName name="_DAT8" localSheetId="3">#REF!</definedName>
    <definedName name="_DAT8" localSheetId="6">#REF!</definedName>
    <definedName name="_DAT8" localSheetId="12">#REF!</definedName>
    <definedName name="_DAT8">#REF!</definedName>
    <definedName name="_DAT9" localSheetId="3">#REF!</definedName>
    <definedName name="_DAT9" localSheetId="6">#REF!</definedName>
    <definedName name="_DAT9" localSheetId="12">#REF!</definedName>
    <definedName name="_DAT9">#REF!</definedName>
    <definedName name="_xlnm._FilterDatabase" localSheetId="7" hidden="1">'3. Investeringen'!$B$11:$M$11</definedName>
    <definedName name="_xlnm._FilterDatabase" localSheetId="10" hidden="1">'5. Selectie'!$P$54:$P$56</definedName>
    <definedName name="_xlnm._FilterDatabase" localSheetId="12" hidden="1">'7. Nominale afschrijvingen'!$B$18:$AH$19</definedName>
    <definedName name="AF" localSheetId="3">[1]ORI!#REF!</definedName>
    <definedName name="AF" localSheetId="6">[1]ORI!#REF!</definedName>
    <definedName name="AF" localSheetId="12">[1]ORI!#REF!</definedName>
    <definedName name="AF">[1]ORI!#REF!</definedName>
    <definedName name="afd">'[2]PwC - Afdelingen'!$A$2:$B$109</definedName>
    <definedName name="afdtennet">'[2]TenneT - Afdelingen'!$D$3:$E$70</definedName>
    <definedName name="afwijking" localSheetId="3">#REF!</definedName>
    <definedName name="afwijking" localSheetId="6">#REF!</definedName>
    <definedName name="afwijking" localSheetId="12">#REF!</definedName>
    <definedName name="afwijking">#REF!</definedName>
    <definedName name="AS2DocOpenMode" hidden="1">"AS2DocumentEdit"</definedName>
    <definedName name="Categorie">[3]Lijsten!$D$2:$D$12</definedName>
    <definedName name="CODE">[4]Adresgegevens!$D$7</definedName>
    <definedName name="cpi">[5]Parameters!$E$5</definedName>
    <definedName name="CPI_2005">[6]Database!$D$13</definedName>
    <definedName name="dd" localSheetId="3">#REF!</definedName>
    <definedName name="dd" localSheetId="6">#REF!</definedName>
    <definedName name="dd" localSheetId="12">#REF!</definedName>
    <definedName name="dd">#REF!</definedName>
    <definedName name="DF_GRID_3" localSheetId="3">[1]ORI!#REF!</definedName>
    <definedName name="DF_GRID_3" localSheetId="6">[1]ORI!#REF!</definedName>
    <definedName name="DF_GRID_3" localSheetId="12">[1]ORI!#REF!</definedName>
    <definedName name="DF_GRID_3">[1]ORI!#REF!</definedName>
    <definedName name="ee" localSheetId="3">[1]ORI!#REF!</definedName>
    <definedName name="ee" localSheetId="6">[1]ORI!#REF!</definedName>
    <definedName name="ee" localSheetId="12">[1]ORI!#REF!</definedName>
    <definedName name="ee">[1]ORI!#REF!</definedName>
    <definedName name="eeee" localSheetId="3">'[7]Toegestane Omzet'!#REF!</definedName>
    <definedName name="eeee" localSheetId="6">'[7]Toegestane Omzet'!#REF!</definedName>
    <definedName name="eeee" localSheetId="12">'[7]Toegestane Omzet'!#REF!</definedName>
    <definedName name="eeee">'[7]Toegestane Omzet'!#REF!</definedName>
    <definedName name="Eigenaar">[3]Lijsten!$G$2:$G$11</definedName>
    <definedName name="eur" localSheetId="3">#REF!</definedName>
    <definedName name="eur" localSheetId="6">#REF!</definedName>
    <definedName name="eur" localSheetId="12">#REF!</definedName>
    <definedName name="eur">#REF!</definedName>
    <definedName name="factor" localSheetId="3">#REF!</definedName>
    <definedName name="factor" localSheetId="6">#REF!</definedName>
    <definedName name="factor" localSheetId="12">#REF!</definedName>
    <definedName name="factor">#REF!</definedName>
    <definedName name="fik">[8]cockpit!$B$9</definedName>
    <definedName name="Financiering">[3]Lijsten!$P$2:$P$9</definedName>
    <definedName name="Jaar">[3]Lijsten!$A$2:$A$19</definedName>
    <definedName name="Kwartaal">[3]Lijsten!$B$2:$B$5</definedName>
    <definedName name="METHODE" localSheetId="3">#REF!</definedName>
    <definedName name="METHODE" localSheetId="6">#REF!</definedName>
    <definedName name="METHODE" localSheetId="12">#REF!</definedName>
    <definedName name="METHODE">#REF!</definedName>
    <definedName name="Naam">[9]Lijsten!$B$3:$B$10</definedName>
    <definedName name="NAAM_NE">'[7]Toegestane Omzet'!$M$1</definedName>
    <definedName name="NAAM_VOL">[4]Adresgegevens!$D$8</definedName>
    <definedName name="omzet_2000_aanpas_kolom" localSheetId="3">#REF!</definedName>
    <definedName name="omzet_2000_aanpas_kolom" localSheetId="6">#REF!</definedName>
    <definedName name="omzet_2000_aanpas_kolom" localSheetId="12">#REF!</definedName>
    <definedName name="omzet_2000_aanpas_kolom">#REF!</definedName>
    <definedName name="omzet_2000_kolom" localSheetId="3">#REF!</definedName>
    <definedName name="omzet_2000_kolom" localSheetId="6">#REF!</definedName>
    <definedName name="omzet_2000_kolom" localSheetId="12">#REF!</definedName>
    <definedName name="omzet_2000_kolom">#REF!</definedName>
    <definedName name="omzet_2001_kolom" localSheetId="3">#REF!</definedName>
    <definedName name="omzet_2001_kolom" localSheetId="6">#REF!</definedName>
    <definedName name="omzet_2001_kolom" localSheetId="12">#REF!</definedName>
    <definedName name="omzet_2001_kolom">#REF!</definedName>
    <definedName name="PB">[4]Adresgegevens!$D$9</definedName>
    <definedName name="PC">[4]Adresgegevens!$D$10</definedName>
    <definedName name="PGcode">[3]Lijsten!$L$2:$L$26</definedName>
    <definedName name="PLAATS">[4]Adresgegevens!$D$11</definedName>
    <definedName name="PR_ME_2000" localSheetId="3">'[7]Toegestane Omzet'!#REF!</definedName>
    <definedName name="PR_ME_2000" localSheetId="6">'[7]Toegestane Omzet'!#REF!</definedName>
    <definedName name="PR_ME_2000" localSheetId="12">'[7]Toegestane Omzet'!#REF!</definedName>
    <definedName name="PR_ME_2000">'[7]Toegestane Omzet'!#REF!</definedName>
    <definedName name="Projecteigenaar">[3]Lijsten!$H$2:$H$25</definedName>
    <definedName name="Projectleider">[3]Lijsten!$J$2:$J$15</definedName>
    <definedName name="Regio">[3]Lijsten!$F$2:$F$7</definedName>
    <definedName name="required_x" localSheetId="3">#REF!</definedName>
    <definedName name="required_x" localSheetId="6">#REF!</definedName>
    <definedName name="required_x" localSheetId="12">#REF!</definedName>
    <definedName name="required_x">#REF!</definedName>
    <definedName name="s" localSheetId="3">[10]Data!#REF!</definedName>
    <definedName name="s" localSheetId="6">[10]Data!#REF!</definedName>
    <definedName name="s" localSheetId="12">[10]Data!#REF!</definedName>
    <definedName name="s">[10]Data!#REF!</definedName>
    <definedName name="SAPBEXhrIndnt" hidden="1">"Wide"</definedName>
    <definedName name="SAPsysID" hidden="1">"708C5W7SBKP804JT78WJ0JNKI"</definedName>
    <definedName name="SAPwbID" hidden="1">"ARS"</definedName>
    <definedName name="Spanning">[3]Lijsten!$C$2:$C$6</definedName>
    <definedName name="Status">[3]Lijsten!$E$2:$E$13</definedName>
    <definedName name="tarief_factor" localSheetId="3">#REF!</definedName>
    <definedName name="tarief_factor" localSheetId="6">#REF!</definedName>
    <definedName name="tarief_factor" localSheetId="12">#REF!</definedName>
    <definedName name="tarief_factor">#REF!</definedName>
    <definedName name="test" localSheetId="3">#REF!</definedName>
    <definedName name="test" localSheetId="6">#REF!</definedName>
    <definedName name="test" localSheetId="12">#REF!</definedName>
    <definedName name="test">#REF!</definedName>
    <definedName name="TEST0" localSheetId="3">#REF!</definedName>
    <definedName name="TEST0" localSheetId="6">#REF!</definedName>
    <definedName name="TEST0" localSheetId="12">#REF!</definedName>
    <definedName name="TEST0">#REF!</definedName>
    <definedName name="TESTHKEY" localSheetId="3">#REF!</definedName>
    <definedName name="TESTHKEY" localSheetId="6">#REF!</definedName>
    <definedName name="TESTHKEY" localSheetId="12">#REF!</definedName>
    <definedName name="TESTHKEY">#REF!</definedName>
    <definedName name="TESTKEYS" localSheetId="3">#REF!</definedName>
    <definedName name="TESTKEYS" localSheetId="6">#REF!</definedName>
    <definedName name="TESTKEYS" localSheetId="12">#REF!</definedName>
    <definedName name="TESTKEYS">#REF!</definedName>
    <definedName name="TESTVKEY" localSheetId="3">#REF!</definedName>
    <definedName name="TESTVKEY" localSheetId="6">#REF!</definedName>
    <definedName name="TESTVKEY" localSheetId="12">#REF!</definedName>
    <definedName name="TESTVKEY">#REF!</definedName>
    <definedName name="TIPROJ">'[2]PwC - TI-projecten'!$B$1:$E$303</definedName>
    <definedName name="TTTI">'[2]TenneT - Projecten TI'!$B$2:$G$221</definedName>
    <definedName name="VerbruikstarRC" localSheetId="3">[11]Tarievenvoorstel!#REF!</definedName>
    <definedName name="VerbruikstarRC" localSheetId="6">[11]Tarievenvoorstel!#REF!</definedName>
    <definedName name="VerbruikstarRC" localSheetId="12">[11]Tarievenvoorstel!#REF!</definedName>
    <definedName name="VerbruikstarRC">[11]Tarievenvoorstel!#REF!</definedName>
    <definedName name="wac" localSheetId="3">[10]Data!#REF!</definedName>
    <definedName name="wac" localSheetId="6">[10]Data!#REF!</definedName>
    <definedName name="wac" localSheetId="12">[10]Data!#REF!</definedName>
    <definedName name="wac">[10]Data!#REF!</definedName>
    <definedName name="wacc" localSheetId="3">[10]Data!#REF!</definedName>
    <definedName name="wacc" localSheetId="6">[10]Data!#REF!</definedName>
    <definedName name="wacc" localSheetId="12">[10]Data!#REF!</definedName>
    <definedName name="wacc">[10]Data!#REF!</definedName>
    <definedName name="wacc_exc_tax">[10]constants!$E$3</definedName>
    <definedName name="wacc_inc_tax">[10]constants!$E$4</definedName>
    <definedName name="WvD">'[2]TenneT - WvD'!$A$2:$A$274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5" i="34" l="1"/>
  <c r="C24" i="34"/>
  <c r="H72" i="28" l="1"/>
  <c r="F72" i="28"/>
  <c r="D72" i="28"/>
  <c r="C72" i="28"/>
  <c r="B72" i="28"/>
  <c r="H71" i="28"/>
  <c r="F71" i="28"/>
  <c r="D71" i="28"/>
  <c r="C71" i="28"/>
  <c r="B71" i="28"/>
  <c r="H70" i="28"/>
  <c r="F70" i="28"/>
  <c r="D70" i="28"/>
  <c r="C70" i="28"/>
  <c r="B70" i="28"/>
  <c r="H69" i="28"/>
  <c r="F69" i="28"/>
  <c r="D69" i="28"/>
  <c r="C69" i="28"/>
  <c r="B69" i="28"/>
  <c r="H68" i="28"/>
  <c r="F68" i="28"/>
  <c r="D68" i="28"/>
  <c r="C68" i="28"/>
  <c r="B68" i="28"/>
  <c r="H67" i="28"/>
  <c r="F67" i="28"/>
  <c r="D67" i="28"/>
  <c r="C67" i="28"/>
  <c r="B67" i="28"/>
  <c r="H66" i="28"/>
  <c r="F66" i="28"/>
  <c r="D66" i="28"/>
  <c r="C66" i="28"/>
  <c r="B66" i="28"/>
  <c r="H65" i="28"/>
  <c r="F65" i="28"/>
  <c r="D65" i="28"/>
  <c r="C65" i="28"/>
  <c r="B65" i="28"/>
  <c r="H64" i="28"/>
  <c r="F64" i="28"/>
  <c r="D64" i="28"/>
  <c r="C64" i="28"/>
  <c r="B64" i="28"/>
  <c r="H63" i="28"/>
  <c r="F63" i="28"/>
  <c r="D63" i="28"/>
  <c r="C63" i="28"/>
  <c r="B63" i="28"/>
  <c r="H62" i="28"/>
  <c r="F62" i="28"/>
  <c r="D62" i="28"/>
  <c r="C62" i="28"/>
  <c r="B62" i="28"/>
  <c r="H61" i="28"/>
  <c r="F61" i="28"/>
  <c r="D61" i="28"/>
  <c r="C61" i="28"/>
  <c r="B61" i="28"/>
  <c r="H60" i="28"/>
  <c r="F60" i="28"/>
  <c r="D60" i="28"/>
  <c r="C60" i="28"/>
  <c r="B60" i="28"/>
  <c r="H59" i="28"/>
  <c r="F59" i="28"/>
  <c r="D59" i="28"/>
  <c r="C59" i="28"/>
  <c r="B59" i="28"/>
  <c r="H58" i="28"/>
  <c r="F58" i="28"/>
  <c r="D58" i="28"/>
  <c r="C58" i="28"/>
  <c r="B58" i="28"/>
  <c r="H57" i="28"/>
  <c r="F57" i="28"/>
  <c r="D57" i="28"/>
  <c r="C57" i="28"/>
  <c r="B57" i="28"/>
  <c r="H56" i="28"/>
  <c r="F56" i="28"/>
  <c r="D56" i="28"/>
  <c r="C56" i="28"/>
  <c r="B56" i="28"/>
  <c r="H55" i="28"/>
  <c r="F55" i="28"/>
  <c r="D55" i="28"/>
  <c r="C55" i="28"/>
  <c r="B55" i="28"/>
  <c r="H54" i="28"/>
  <c r="F54" i="28"/>
  <c r="D54" i="28"/>
  <c r="C54" i="28"/>
  <c r="B54" i="28"/>
  <c r="H53" i="28"/>
  <c r="F53" i="28"/>
  <c r="D53" i="28"/>
  <c r="C53" i="28"/>
  <c r="B53" i="28"/>
  <c r="H52" i="28"/>
  <c r="F52" i="28"/>
  <c r="D52" i="28"/>
  <c r="C52" i="28"/>
  <c r="B52" i="28"/>
  <c r="H51" i="28"/>
  <c r="F51" i="28"/>
  <c r="D51" i="28"/>
  <c r="C51" i="28"/>
  <c r="B51" i="28"/>
  <c r="H50" i="28"/>
  <c r="F50" i="28"/>
  <c r="D50" i="28"/>
  <c r="C50" i="28"/>
  <c r="B50" i="28"/>
  <c r="H49" i="28"/>
  <c r="F49" i="28"/>
  <c r="D49" i="28"/>
  <c r="C49" i="28"/>
  <c r="B49" i="28"/>
  <c r="H48" i="28"/>
  <c r="F48" i="28"/>
  <c r="D48" i="28"/>
  <c r="C48" i="28"/>
  <c r="B48" i="28"/>
  <c r="H47" i="28"/>
  <c r="F47" i="28"/>
  <c r="D47" i="28"/>
  <c r="C47" i="28"/>
  <c r="B47" i="28"/>
  <c r="H46" i="28"/>
  <c r="F46" i="28"/>
  <c r="D46" i="28"/>
  <c r="C46" i="28"/>
  <c r="B46" i="28"/>
  <c r="H45" i="28"/>
  <c r="F45" i="28"/>
  <c r="D45" i="28"/>
  <c r="C45" i="28"/>
  <c r="B45" i="28"/>
  <c r="H44" i="28"/>
  <c r="F44" i="28"/>
  <c r="D44" i="28"/>
  <c r="C44" i="28"/>
  <c r="B44" i="28"/>
  <c r="H43" i="28"/>
  <c r="F43" i="28"/>
  <c r="D43" i="28"/>
  <c r="C43" i="28"/>
  <c r="B43" i="28"/>
  <c r="H42" i="28"/>
  <c r="F42" i="28"/>
  <c r="D42" i="28"/>
  <c r="C42" i="28"/>
  <c r="B42" i="28"/>
  <c r="H41" i="28"/>
  <c r="F41" i="28"/>
  <c r="D41" i="28"/>
  <c r="C41" i="28"/>
  <c r="B41" i="28"/>
  <c r="H40" i="28"/>
  <c r="F40" i="28"/>
  <c r="D40" i="28"/>
  <c r="C40" i="28"/>
  <c r="B40" i="28"/>
  <c r="H39" i="28"/>
  <c r="F39" i="28"/>
  <c r="D39" i="28"/>
  <c r="C39" i="28"/>
  <c r="B39" i="28"/>
  <c r="H38" i="28"/>
  <c r="F38" i="28"/>
  <c r="D38" i="28"/>
  <c r="C38" i="28"/>
  <c r="B38" i="28"/>
  <c r="H37" i="28"/>
  <c r="F37" i="28"/>
  <c r="D37" i="28"/>
  <c r="C37" i="28"/>
  <c r="B37" i="28"/>
  <c r="H36" i="28"/>
  <c r="F36" i="28"/>
  <c r="D36" i="28"/>
  <c r="C36" i="28"/>
  <c r="B36" i="28"/>
  <c r="H35" i="28"/>
  <c r="F35" i="28"/>
  <c r="D35" i="28"/>
  <c r="C35" i="28"/>
  <c r="B35" i="28"/>
  <c r="H34" i="28"/>
  <c r="F34" i="28"/>
  <c r="D34" i="28"/>
  <c r="C34" i="28"/>
  <c r="B34" i="28"/>
  <c r="H33" i="28"/>
  <c r="F33" i="28"/>
  <c r="D33" i="28"/>
  <c r="C33" i="28"/>
  <c r="B33" i="28"/>
  <c r="H32" i="28"/>
  <c r="F32" i="28"/>
  <c r="D32" i="28"/>
  <c r="C32" i="28"/>
  <c r="B32" i="28"/>
  <c r="F76" i="27"/>
  <c r="D76" i="27"/>
  <c r="C76" i="27"/>
  <c r="B76" i="27"/>
  <c r="F75" i="27"/>
  <c r="D75" i="27"/>
  <c r="C75" i="27"/>
  <c r="B75" i="27"/>
  <c r="F74" i="27"/>
  <c r="D74" i="27"/>
  <c r="C74" i="27"/>
  <c r="B74" i="27"/>
  <c r="F73" i="27"/>
  <c r="D73" i="27"/>
  <c r="C73" i="27"/>
  <c r="B73" i="27"/>
  <c r="F72" i="27"/>
  <c r="D72" i="27"/>
  <c r="C72" i="27"/>
  <c r="B72" i="27"/>
  <c r="F71" i="27"/>
  <c r="D71" i="27"/>
  <c r="C71" i="27"/>
  <c r="B71" i="27"/>
  <c r="F70" i="27"/>
  <c r="D70" i="27"/>
  <c r="C70" i="27"/>
  <c r="B70" i="27"/>
  <c r="F69" i="27"/>
  <c r="D69" i="27"/>
  <c r="C69" i="27"/>
  <c r="B69" i="27"/>
  <c r="F68" i="27"/>
  <c r="D68" i="27"/>
  <c r="C68" i="27"/>
  <c r="B68" i="27"/>
  <c r="F67" i="27"/>
  <c r="D67" i="27"/>
  <c r="C67" i="27"/>
  <c r="B67" i="27"/>
  <c r="F66" i="27"/>
  <c r="D66" i="27"/>
  <c r="C66" i="27"/>
  <c r="B66" i="27"/>
  <c r="F65" i="27"/>
  <c r="D65" i="27"/>
  <c r="C65" i="27"/>
  <c r="B65" i="27"/>
  <c r="F64" i="27"/>
  <c r="D64" i="27"/>
  <c r="C64" i="27"/>
  <c r="B64" i="27"/>
  <c r="F63" i="27"/>
  <c r="D63" i="27"/>
  <c r="C63" i="27"/>
  <c r="B63" i="27"/>
  <c r="F62" i="27"/>
  <c r="D62" i="27"/>
  <c r="C62" i="27"/>
  <c r="B62" i="27"/>
  <c r="F61" i="27"/>
  <c r="D61" i="27"/>
  <c r="C61" i="27"/>
  <c r="B61" i="27"/>
  <c r="F60" i="27"/>
  <c r="D60" i="27"/>
  <c r="C60" i="27"/>
  <c r="B60" i="27"/>
  <c r="F59" i="27"/>
  <c r="D59" i="27"/>
  <c r="C59" i="27"/>
  <c r="B59" i="27"/>
  <c r="F58" i="27"/>
  <c r="D58" i="27"/>
  <c r="C58" i="27"/>
  <c r="B58" i="27"/>
  <c r="F57" i="27"/>
  <c r="D57" i="27"/>
  <c r="C57" i="27"/>
  <c r="B57" i="27"/>
  <c r="F56" i="27"/>
  <c r="D56" i="27"/>
  <c r="C56" i="27"/>
  <c r="B56" i="27"/>
  <c r="F55" i="27"/>
  <c r="D55" i="27"/>
  <c r="C55" i="27"/>
  <c r="B55" i="27"/>
  <c r="F54" i="27"/>
  <c r="D54" i="27"/>
  <c r="C54" i="27"/>
  <c r="B54" i="27"/>
  <c r="F53" i="27"/>
  <c r="D53" i="27"/>
  <c r="C53" i="27"/>
  <c r="B53" i="27"/>
  <c r="F52" i="27"/>
  <c r="D52" i="27"/>
  <c r="E52" i="27" s="1"/>
  <c r="C52" i="27"/>
  <c r="B52" i="27"/>
  <c r="F51" i="27"/>
  <c r="D51" i="27"/>
  <c r="C51" i="27"/>
  <c r="B51" i="27"/>
  <c r="F50" i="27"/>
  <c r="D50" i="27"/>
  <c r="C50" i="27"/>
  <c r="B50" i="27"/>
  <c r="F49" i="27"/>
  <c r="D49" i="27"/>
  <c r="C49" i="27"/>
  <c r="B49" i="27"/>
  <c r="F48" i="27"/>
  <c r="D48" i="27"/>
  <c r="C48" i="27"/>
  <c r="B48" i="27"/>
  <c r="F47" i="27"/>
  <c r="D47" i="27"/>
  <c r="C47" i="27"/>
  <c r="B47" i="27"/>
  <c r="F46" i="27"/>
  <c r="D46" i="27"/>
  <c r="C46" i="27"/>
  <c r="B46" i="27"/>
  <c r="F45" i="27"/>
  <c r="D45" i="27"/>
  <c r="C45" i="27"/>
  <c r="B45" i="27"/>
  <c r="F44" i="27"/>
  <c r="D44" i="27"/>
  <c r="C44" i="27"/>
  <c r="B44" i="27"/>
  <c r="F43" i="27"/>
  <c r="E43" i="27"/>
  <c r="D43" i="27"/>
  <c r="C43" i="27"/>
  <c r="B43" i="27"/>
  <c r="F42" i="27"/>
  <c r="D42" i="27"/>
  <c r="C42" i="27"/>
  <c r="B42" i="27"/>
  <c r="F41" i="27"/>
  <c r="D41" i="27"/>
  <c r="C41" i="27"/>
  <c r="B41" i="27"/>
  <c r="F40" i="27"/>
  <c r="D40" i="27"/>
  <c r="C40" i="27"/>
  <c r="B40" i="27"/>
  <c r="F39" i="27"/>
  <c r="D39" i="27"/>
  <c r="C39" i="27"/>
  <c r="B39" i="27"/>
  <c r="F38" i="27"/>
  <c r="D38" i="27"/>
  <c r="C38" i="27"/>
  <c r="B38" i="27"/>
  <c r="F37" i="27"/>
  <c r="D37" i="27"/>
  <c r="C37" i="27"/>
  <c r="B37" i="27"/>
  <c r="F36" i="27"/>
  <c r="D36" i="27"/>
  <c r="C36" i="27"/>
  <c r="B36" i="27"/>
  <c r="G66" i="57"/>
  <c r="F66" i="57"/>
  <c r="E66" i="57"/>
  <c r="D66" i="57"/>
  <c r="C66" i="57"/>
  <c r="B66" i="57"/>
  <c r="G65" i="57"/>
  <c r="F65" i="57"/>
  <c r="E65" i="57"/>
  <c r="D65" i="57"/>
  <c r="C65" i="57"/>
  <c r="B65" i="57"/>
  <c r="G64" i="57"/>
  <c r="F64" i="57"/>
  <c r="E64" i="57"/>
  <c r="D64" i="57"/>
  <c r="C64" i="57"/>
  <c r="B64" i="57"/>
  <c r="L64" i="57" s="1" a="1"/>
  <c r="L64" i="57" s="1"/>
  <c r="G63" i="57"/>
  <c r="F63" i="57"/>
  <c r="E63" i="57"/>
  <c r="D63" i="57"/>
  <c r="C63" i="57"/>
  <c r="B63" i="57"/>
  <c r="G62" i="57"/>
  <c r="F62" i="57"/>
  <c r="E62" i="57"/>
  <c r="AF62" i="57" s="1"/>
  <c r="D62" i="57"/>
  <c r="C62" i="57"/>
  <c r="B62" i="57"/>
  <c r="S62" i="57" s="1" a="1"/>
  <c r="S62" i="57" s="1"/>
  <c r="G61" i="57"/>
  <c r="F61" i="57"/>
  <c r="E61" i="57"/>
  <c r="D61" i="57"/>
  <c r="C61" i="57"/>
  <c r="B61" i="57"/>
  <c r="S61" i="57" s="1" a="1"/>
  <c r="S61" i="57" s="1"/>
  <c r="G60" i="57"/>
  <c r="F60" i="57"/>
  <c r="E60" i="57"/>
  <c r="D60" i="57"/>
  <c r="C60" i="57"/>
  <c r="AW60" i="57" s="1"/>
  <c r="B60" i="57"/>
  <c r="S60" i="57" s="1" a="1"/>
  <c r="S60" i="57" s="1"/>
  <c r="G59" i="57"/>
  <c r="F59" i="57"/>
  <c r="E59" i="57"/>
  <c r="AF59" i="57" s="1"/>
  <c r="D59" i="57"/>
  <c r="C59" i="57"/>
  <c r="B59" i="57"/>
  <c r="T59" i="57" s="1" a="1"/>
  <c r="T59" i="57" s="1"/>
  <c r="G58" i="57"/>
  <c r="F58" i="57"/>
  <c r="E58" i="57"/>
  <c r="AF58" i="57" s="1"/>
  <c r="D58" i="57"/>
  <c r="C58" i="57"/>
  <c r="B58" i="57"/>
  <c r="N58" i="57" s="1" a="1"/>
  <c r="N58" i="57" s="1"/>
  <c r="G57" i="57"/>
  <c r="F57" i="57"/>
  <c r="E57" i="57"/>
  <c r="AF57" i="57" s="1"/>
  <c r="D57" i="57"/>
  <c r="C57" i="57"/>
  <c r="B57" i="57"/>
  <c r="S57" i="57" s="1" a="1"/>
  <c r="S57" i="57" s="1"/>
  <c r="G56" i="57"/>
  <c r="F56" i="57"/>
  <c r="E56" i="57"/>
  <c r="AF56" i="57" s="1"/>
  <c r="D56" i="57"/>
  <c r="C56" i="57"/>
  <c r="B56" i="57"/>
  <c r="N56" i="57" s="1" a="1"/>
  <c r="N56" i="57" s="1"/>
  <c r="G55" i="57"/>
  <c r="F55" i="57"/>
  <c r="E55" i="57"/>
  <c r="AF55" i="57" s="1"/>
  <c r="D55" i="57"/>
  <c r="C55" i="57"/>
  <c r="B55" i="57"/>
  <c r="G54" i="57"/>
  <c r="F54" i="57"/>
  <c r="E54" i="57"/>
  <c r="AF54" i="57" s="1"/>
  <c r="D54" i="57"/>
  <c r="C54" i="57"/>
  <c r="B54" i="57"/>
  <c r="S54" i="57" s="1" a="1"/>
  <c r="S54" i="57" s="1"/>
  <c r="G53" i="57"/>
  <c r="F53" i="57"/>
  <c r="E53" i="57"/>
  <c r="D53" i="57"/>
  <c r="C53" i="57"/>
  <c r="B53" i="57"/>
  <c r="K53" i="57" s="1" a="1"/>
  <c r="K53" i="57" s="1"/>
  <c r="G52" i="57"/>
  <c r="F52" i="57"/>
  <c r="E52" i="57"/>
  <c r="D52" i="57"/>
  <c r="C52" i="57"/>
  <c r="B52" i="57"/>
  <c r="R52" i="57" s="1" a="1"/>
  <c r="R52" i="57" s="1"/>
  <c r="G51" i="57"/>
  <c r="F51" i="57"/>
  <c r="E51" i="57"/>
  <c r="AF51" i="57" s="1"/>
  <c r="D51" i="57"/>
  <c r="C51" i="57"/>
  <c r="B51" i="57"/>
  <c r="K51" i="57" s="1" a="1"/>
  <c r="K51" i="57" s="1"/>
  <c r="G50" i="57"/>
  <c r="F50" i="57"/>
  <c r="E50" i="57"/>
  <c r="D50" i="57"/>
  <c r="C50" i="57"/>
  <c r="B50" i="57"/>
  <c r="K50" i="57" s="1" a="1"/>
  <c r="K50" i="57" s="1"/>
  <c r="G49" i="57"/>
  <c r="F49" i="57"/>
  <c r="E49" i="57"/>
  <c r="AF49" i="57" s="1"/>
  <c r="D49" i="57"/>
  <c r="C49" i="57"/>
  <c r="B49" i="57"/>
  <c r="N49" i="57" s="1" a="1"/>
  <c r="N49" i="57" s="1"/>
  <c r="G48" i="57"/>
  <c r="F48" i="57"/>
  <c r="E48" i="57"/>
  <c r="D48" i="57"/>
  <c r="C48" i="57"/>
  <c r="B48" i="57"/>
  <c r="M48" i="57" s="1" a="1"/>
  <c r="M48" i="57" s="1"/>
  <c r="G47" i="57"/>
  <c r="F47" i="57"/>
  <c r="E47" i="57"/>
  <c r="D47" i="57"/>
  <c r="C47" i="57"/>
  <c r="B47" i="57"/>
  <c r="T47" i="57" s="1" a="1"/>
  <c r="T47" i="57" s="1"/>
  <c r="G46" i="57"/>
  <c r="F46" i="57"/>
  <c r="E46" i="57"/>
  <c r="D46" i="57"/>
  <c r="C46" i="57"/>
  <c r="AX46" i="57" s="1"/>
  <c r="B46" i="57"/>
  <c r="O46" i="57" s="1" a="1"/>
  <c r="O46" i="57" s="1"/>
  <c r="AG45" i="57"/>
  <c r="G55" i="27" s="1"/>
  <c r="G51" i="28" s="1"/>
  <c r="G45" i="57"/>
  <c r="F45" i="57"/>
  <c r="E45" i="57"/>
  <c r="D45" i="57"/>
  <c r="AC45" i="57" s="1"/>
  <c r="C45" i="57"/>
  <c r="B45" i="57"/>
  <c r="T45" i="57" s="1" a="1"/>
  <c r="T45" i="57" s="1"/>
  <c r="K44" i="57" a="1"/>
  <c r="K44" i="57" s="1"/>
  <c r="G44" i="57"/>
  <c r="F44" i="57"/>
  <c r="E44" i="57"/>
  <c r="D44" i="57"/>
  <c r="C44" i="57"/>
  <c r="B44" i="57"/>
  <c r="O44" i="57" s="1" a="1"/>
  <c r="O44" i="57" s="1"/>
  <c r="G43" i="57"/>
  <c r="F43" i="57"/>
  <c r="AG43" i="57" s="1"/>
  <c r="E43" i="57"/>
  <c r="D43" i="57"/>
  <c r="C43" i="57"/>
  <c r="B43" i="57"/>
  <c r="T43" i="57" s="1" a="1"/>
  <c r="T43" i="57" s="1"/>
  <c r="G42" i="57"/>
  <c r="F42" i="57"/>
  <c r="E42" i="57"/>
  <c r="D42" i="57"/>
  <c r="C42" i="57"/>
  <c r="B42" i="57"/>
  <c r="G41" i="57"/>
  <c r="F41" i="57"/>
  <c r="E41" i="57"/>
  <c r="D41" i="57"/>
  <c r="C41" i="57"/>
  <c r="B41" i="57"/>
  <c r="R41" i="57" s="1" a="1"/>
  <c r="R41" i="57" s="1"/>
  <c r="G40" i="57"/>
  <c r="F40" i="57"/>
  <c r="E40" i="57"/>
  <c r="D40" i="57"/>
  <c r="C40" i="57"/>
  <c r="B40" i="57"/>
  <c r="G39" i="57"/>
  <c r="F39" i="57"/>
  <c r="E39" i="57"/>
  <c r="D39" i="57"/>
  <c r="C39" i="57"/>
  <c r="AS39" i="57" s="1"/>
  <c r="B39" i="57"/>
  <c r="S39" i="57" s="1" a="1"/>
  <c r="S39" i="57" s="1"/>
  <c r="G38" i="57"/>
  <c r="F38" i="57"/>
  <c r="E38" i="57"/>
  <c r="D38" i="57"/>
  <c r="C38" i="57"/>
  <c r="B38" i="57"/>
  <c r="R38" i="57" s="1" a="1"/>
  <c r="R38" i="57" s="1"/>
  <c r="G37" i="57"/>
  <c r="F37" i="57"/>
  <c r="E37" i="57"/>
  <c r="D37" i="57"/>
  <c r="C37" i="57"/>
  <c r="B37" i="57"/>
  <c r="R37" i="57" s="1" a="1"/>
  <c r="R37" i="57" s="1"/>
  <c r="G36" i="57"/>
  <c r="F36" i="57"/>
  <c r="E36" i="57"/>
  <c r="D36" i="57"/>
  <c r="C36" i="57"/>
  <c r="B36" i="57"/>
  <c r="R36" i="57" s="1" a="1"/>
  <c r="R36" i="57" s="1"/>
  <c r="G35" i="57"/>
  <c r="F35" i="57"/>
  <c r="E35" i="57"/>
  <c r="D35" i="57"/>
  <c r="C35" i="57"/>
  <c r="B35" i="57"/>
  <c r="T35" i="57" s="1" a="1"/>
  <c r="T35" i="57" s="1"/>
  <c r="G34" i="57"/>
  <c r="F34" i="57"/>
  <c r="E34" i="57"/>
  <c r="D34" i="57"/>
  <c r="C34" i="57"/>
  <c r="B34" i="57"/>
  <c r="R34" i="57" s="1" a="1"/>
  <c r="R34" i="57" s="1"/>
  <c r="G33" i="57"/>
  <c r="F33" i="57"/>
  <c r="E33" i="57"/>
  <c r="D33" i="57"/>
  <c r="AC33" i="57" s="1"/>
  <c r="C33" i="57"/>
  <c r="B33" i="57"/>
  <c r="R33" i="57" s="1" a="1"/>
  <c r="R33" i="57" s="1"/>
  <c r="G32" i="57"/>
  <c r="F32" i="57"/>
  <c r="E32" i="57"/>
  <c r="D32" i="57"/>
  <c r="C32" i="57"/>
  <c r="AZ32" i="57" s="1"/>
  <c r="B32" i="57"/>
  <c r="L32" i="57" s="1" a="1"/>
  <c r="L32" i="57" s="1"/>
  <c r="G31" i="57"/>
  <c r="F31" i="57"/>
  <c r="E31" i="57"/>
  <c r="AF31" i="57" s="1"/>
  <c r="D31" i="57"/>
  <c r="C31" i="57"/>
  <c r="B31" i="57"/>
  <c r="T31" i="57" s="1" a="1"/>
  <c r="T31" i="57" s="1"/>
  <c r="G30" i="57"/>
  <c r="F30" i="57"/>
  <c r="E30" i="57"/>
  <c r="AF30" i="57" s="1"/>
  <c r="D30" i="57"/>
  <c r="C30" i="57"/>
  <c r="B30" i="57"/>
  <c r="T30" i="57" s="1" a="1"/>
  <c r="T30" i="57" s="1"/>
  <c r="G29" i="57"/>
  <c r="F29" i="57"/>
  <c r="E29" i="57"/>
  <c r="AF29" i="57" s="1"/>
  <c r="D29" i="57"/>
  <c r="C29" i="57"/>
  <c r="B29" i="57"/>
  <c r="T29" i="57" s="1" a="1"/>
  <c r="T29" i="57" s="1"/>
  <c r="G28" i="57"/>
  <c r="F28" i="57"/>
  <c r="E28" i="57"/>
  <c r="AF28" i="57" s="1"/>
  <c r="D28" i="57"/>
  <c r="C28" i="57"/>
  <c r="B28" i="57"/>
  <c r="T28" i="57" s="1" a="1"/>
  <c r="T28" i="57" s="1"/>
  <c r="G27" i="57"/>
  <c r="F27" i="57"/>
  <c r="E27" i="57"/>
  <c r="AF27" i="57" s="1"/>
  <c r="D27" i="57"/>
  <c r="C27" i="57"/>
  <c r="B27" i="57"/>
  <c r="L27" i="57" s="1" a="1"/>
  <c r="L27" i="57" s="1"/>
  <c r="G26" i="57"/>
  <c r="F26" i="57"/>
  <c r="E26" i="57"/>
  <c r="AF26" i="57" s="1"/>
  <c r="D26" i="57"/>
  <c r="C26" i="57"/>
  <c r="B26" i="57"/>
  <c r="N26" i="57" s="1" a="1"/>
  <c r="N26" i="57" s="1"/>
  <c r="G62" i="29"/>
  <c r="F62" i="29"/>
  <c r="E62" i="29"/>
  <c r="D62" i="29"/>
  <c r="C62" i="29"/>
  <c r="B62" i="29"/>
  <c r="G61" i="29"/>
  <c r="F61" i="29"/>
  <c r="E61" i="29"/>
  <c r="D61" i="29"/>
  <c r="C61" i="29"/>
  <c r="B61" i="29"/>
  <c r="G60" i="29"/>
  <c r="F60" i="29"/>
  <c r="E60" i="29"/>
  <c r="D60" i="29"/>
  <c r="C60" i="29"/>
  <c r="B60" i="29"/>
  <c r="G59" i="29"/>
  <c r="F59" i="29"/>
  <c r="E59" i="29"/>
  <c r="D59" i="29"/>
  <c r="C59" i="29"/>
  <c r="B59" i="29"/>
  <c r="G58" i="29"/>
  <c r="F58" i="29"/>
  <c r="E58" i="29"/>
  <c r="D58" i="29"/>
  <c r="C58" i="29"/>
  <c r="B58" i="29"/>
  <c r="G57" i="29"/>
  <c r="F57" i="29"/>
  <c r="E57" i="29"/>
  <c r="D57" i="29"/>
  <c r="C57" i="29"/>
  <c r="B57" i="29"/>
  <c r="G56" i="29"/>
  <c r="F56" i="29"/>
  <c r="E56" i="29"/>
  <c r="D56" i="29"/>
  <c r="C56" i="29"/>
  <c r="B56" i="29"/>
  <c r="G55" i="29"/>
  <c r="F55" i="29"/>
  <c r="E55" i="29"/>
  <c r="D55" i="29"/>
  <c r="C55" i="29"/>
  <c r="B55" i="29"/>
  <c r="G54" i="29"/>
  <c r="F54" i="29"/>
  <c r="E54" i="29"/>
  <c r="D54" i="29"/>
  <c r="C54" i="29"/>
  <c r="B54" i="29"/>
  <c r="G53" i="29"/>
  <c r="F53" i="29"/>
  <c r="E53" i="29"/>
  <c r="D53" i="29"/>
  <c r="C53" i="29"/>
  <c r="B53" i="29"/>
  <c r="G52" i="29"/>
  <c r="F52" i="29"/>
  <c r="E52" i="29"/>
  <c r="D52" i="29"/>
  <c r="C52" i="29"/>
  <c r="B52" i="29"/>
  <c r="G51" i="29"/>
  <c r="F51" i="29"/>
  <c r="E51" i="29"/>
  <c r="D51" i="29"/>
  <c r="C51" i="29"/>
  <c r="B51" i="29"/>
  <c r="G50" i="29"/>
  <c r="F50" i="29"/>
  <c r="E50" i="29"/>
  <c r="D50" i="29"/>
  <c r="C50" i="29"/>
  <c r="B50" i="29"/>
  <c r="G49" i="29"/>
  <c r="F49" i="29"/>
  <c r="E49" i="29"/>
  <c r="D49" i="29"/>
  <c r="C49" i="29"/>
  <c r="B49" i="29"/>
  <c r="G48" i="29"/>
  <c r="F48" i="29"/>
  <c r="E48" i="29"/>
  <c r="D48" i="29"/>
  <c r="C48" i="29"/>
  <c r="B48" i="29"/>
  <c r="G47" i="29"/>
  <c r="F47" i="29"/>
  <c r="E47" i="29"/>
  <c r="D47" i="29"/>
  <c r="C47" i="29"/>
  <c r="B47" i="29"/>
  <c r="G46" i="29"/>
  <c r="F46" i="29"/>
  <c r="E46" i="29"/>
  <c r="D46" i="29"/>
  <c r="C46" i="29"/>
  <c r="B46" i="29"/>
  <c r="G45" i="29"/>
  <c r="F45" i="29"/>
  <c r="E45" i="29"/>
  <c r="D45" i="29"/>
  <c r="C45" i="29"/>
  <c r="B45" i="29"/>
  <c r="G44" i="29"/>
  <c r="F44" i="29"/>
  <c r="E44" i="29"/>
  <c r="D44" i="29"/>
  <c r="C44" i="29"/>
  <c r="B44" i="29"/>
  <c r="G43" i="29"/>
  <c r="F43" i="29"/>
  <c r="E43" i="29"/>
  <c r="D43" i="29"/>
  <c r="C43" i="29"/>
  <c r="B43" i="29"/>
  <c r="G42" i="29"/>
  <c r="F42" i="29"/>
  <c r="E42" i="29"/>
  <c r="D42" i="29"/>
  <c r="C42" i="29"/>
  <c r="B42" i="29"/>
  <c r="G41" i="29"/>
  <c r="F41" i="29"/>
  <c r="E41" i="29"/>
  <c r="D41" i="29"/>
  <c r="C41" i="29"/>
  <c r="B41" i="29"/>
  <c r="G40" i="29"/>
  <c r="F40" i="29"/>
  <c r="E40" i="29"/>
  <c r="D40" i="29"/>
  <c r="C40" i="29"/>
  <c r="B40" i="29"/>
  <c r="G39" i="29"/>
  <c r="F39" i="29"/>
  <c r="E39" i="29"/>
  <c r="D39" i="29"/>
  <c r="C39" i="29"/>
  <c r="B39" i="29"/>
  <c r="G38" i="29"/>
  <c r="F38" i="29"/>
  <c r="E38" i="29"/>
  <c r="D38" i="29"/>
  <c r="C38" i="29"/>
  <c r="B38" i="29"/>
  <c r="G37" i="29"/>
  <c r="F37" i="29"/>
  <c r="E37" i="29"/>
  <c r="D37" i="29"/>
  <c r="C37" i="29"/>
  <c r="B37" i="29"/>
  <c r="G36" i="29"/>
  <c r="F36" i="29"/>
  <c r="E36" i="29"/>
  <c r="D36" i="29"/>
  <c r="C36" i="29"/>
  <c r="B36" i="29"/>
  <c r="G35" i="29"/>
  <c r="F35" i="29"/>
  <c r="E35" i="29"/>
  <c r="D35" i="29"/>
  <c r="C35" i="29"/>
  <c r="B35" i="29"/>
  <c r="G34" i="29"/>
  <c r="F34" i="29"/>
  <c r="E34" i="29"/>
  <c r="D34" i="29"/>
  <c r="C34" i="29"/>
  <c r="B34" i="29"/>
  <c r="G33" i="29"/>
  <c r="F33" i="29"/>
  <c r="E33" i="29"/>
  <c r="D33" i="29"/>
  <c r="C33" i="29"/>
  <c r="B33" i="29"/>
  <c r="G32" i="29"/>
  <c r="F32" i="29"/>
  <c r="E32" i="29"/>
  <c r="D32" i="29"/>
  <c r="C32" i="29"/>
  <c r="B32" i="29"/>
  <c r="G31" i="29"/>
  <c r="F31" i="29"/>
  <c r="E31" i="29"/>
  <c r="D31" i="29"/>
  <c r="C31" i="29"/>
  <c r="B31" i="29"/>
  <c r="G30" i="29"/>
  <c r="F30" i="29"/>
  <c r="E30" i="29"/>
  <c r="D30" i="29"/>
  <c r="C30" i="29"/>
  <c r="B30" i="29"/>
  <c r="G29" i="29"/>
  <c r="F29" i="29"/>
  <c r="E29" i="29"/>
  <c r="D29" i="29"/>
  <c r="C29" i="29"/>
  <c r="B29" i="29"/>
  <c r="G28" i="29"/>
  <c r="F28" i="29"/>
  <c r="E28" i="29"/>
  <c r="D28" i="29"/>
  <c r="C28" i="29"/>
  <c r="B28" i="29"/>
  <c r="G27" i="29"/>
  <c r="F27" i="29"/>
  <c r="E27" i="29"/>
  <c r="D27" i="29"/>
  <c r="C27" i="29"/>
  <c r="B27" i="29"/>
  <c r="G26" i="29"/>
  <c r="F26" i="29"/>
  <c r="E26" i="29"/>
  <c r="D26" i="29"/>
  <c r="C26" i="29"/>
  <c r="B26" i="29"/>
  <c r="G25" i="29"/>
  <c r="F25" i="29"/>
  <c r="E25" i="29"/>
  <c r="D25" i="29"/>
  <c r="C25" i="29"/>
  <c r="B25" i="29"/>
  <c r="G24" i="29"/>
  <c r="F24" i="29"/>
  <c r="E24" i="29"/>
  <c r="D24" i="29"/>
  <c r="C24" i="29"/>
  <c r="B24" i="29"/>
  <c r="G23" i="29"/>
  <c r="F23" i="29"/>
  <c r="E23" i="29"/>
  <c r="D23" i="29"/>
  <c r="C23" i="29"/>
  <c r="B23" i="29"/>
  <c r="G22" i="29"/>
  <c r="F22" i="29"/>
  <c r="E22" i="29"/>
  <c r="D22" i="29"/>
  <c r="C22" i="29"/>
  <c r="B22" i="29"/>
  <c r="H63" i="34"/>
  <c r="H64" i="34"/>
  <c r="H65" i="34"/>
  <c r="H66" i="34"/>
  <c r="H67" i="34"/>
  <c r="H68" i="34"/>
  <c r="H69" i="34"/>
  <c r="H70" i="34"/>
  <c r="H71" i="34"/>
  <c r="H72" i="34"/>
  <c r="H73" i="34"/>
  <c r="H74" i="34"/>
  <c r="H75" i="34"/>
  <c r="H76" i="34"/>
  <c r="H77" i="34"/>
  <c r="H78" i="34"/>
  <c r="H79" i="34"/>
  <c r="H80" i="34"/>
  <c r="H81" i="34"/>
  <c r="H82" i="34"/>
  <c r="H83" i="34"/>
  <c r="H84" i="34"/>
  <c r="H85" i="34"/>
  <c r="H86" i="34"/>
  <c r="H87" i="34"/>
  <c r="H88" i="34"/>
  <c r="H89" i="34"/>
  <c r="H90" i="34"/>
  <c r="H91" i="34"/>
  <c r="H92" i="34"/>
  <c r="H93" i="34"/>
  <c r="H94" i="34"/>
  <c r="H95" i="34"/>
  <c r="H96" i="34"/>
  <c r="H97" i="34"/>
  <c r="H98" i="34"/>
  <c r="H99" i="34"/>
  <c r="H100" i="34"/>
  <c r="H101" i="34"/>
  <c r="H102" i="34"/>
  <c r="H103" i="34"/>
  <c r="E63" i="34"/>
  <c r="E64" i="34"/>
  <c r="E65" i="34"/>
  <c r="E66" i="34"/>
  <c r="E67" i="34"/>
  <c r="E68" i="34"/>
  <c r="E69" i="34"/>
  <c r="E70" i="34"/>
  <c r="E71" i="34"/>
  <c r="E72" i="34"/>
  <c r="E73" i="34"/>
  <c r="E74" i="34"/>
  <c r="E75" i="34"/>
  <c r="E76" i="34"/>
  <c r="E77" i="34"/>
  <c r="E78" i="34"/>
  <c r="E79" i="34"/>
  <c r="E80" i="34"/>
  <c r="E81" i="34"/>
  <c r="E82" i="34"/>
  <c r="E83" i="34"/>
  <c r="E84" i="34"/>
  <c r="E85" i="34"/>
  <c r="E86" i="34"/>
  <c r="E87" i="34"/>
  <c r="E88" i="34"/>
  <c r="E89" i="34"/>
  <c r="E90" i="34"/>
  <c r="E91" i="34"/>
  <c r="E92" i="34"/>
  <c r="E93" i="34"/>
  <c r="E94" i="34"/>
  <c r="E95" i="34"/>
  <c r="E96" i="34"/>
  <c r="E97" i="34"/>
  <c r="E98" i="34"/>
  <c r="E99" i="34"/>
  <c r="E100" i="34"/>
  <c r="E101" i="34"/>
  <c r="E102" i="34"/>
  <c r="E103" i="34"/>
  <c r="G63" i="34"/>
  <c r="G64" i="34"/>
  <c r="G65" i="34"/>
  <c r="G66" i="34"/>
  <c r="G67" i="34"/>
  <c r="G68" i="34"/>
  <c r="G69" i="34"/>
  <c r="G70" i="34"/>
  <c r="G71" i="34"/>
  <c r="G72" i="34"/>
  <c r="G73" i="34"/>
  <c r="G74" i="34"/>
  <c r="G75" i="34"/>
  <c r="G76" i="34"/>
  <c r="G77" i="34"/>
  <c r="G78" i="34"/>
  <c r="G79" i="34"/>
  <c r="G80" i="34"/>
  <c r="G81" i="34"/>
  <c r="G82" i="34"/>
  <c r="G83" i="34"/>
  <c r="G84" i="34"/>
  <c r="G85" i="34"/>
  <c r="G86" i="34"/>
  <c r="G87" i="34"/>
  <c r="G88" i="34"/>
  <c r="G89" i="34"/>
  <c r="G90" i="34"/>
  <c r="G91" i="34"/>
  <c r="G92" i="34"/>
  <c r="G93" i="34"/>
  <c r="G94" i="34"/>
  <c r="G95" i="34"/>
  <c r="G96" i="34"/>
  <c r="G97" i="34"/>
  <c r="F63" i="34"/>
  <c r="F64" i="34"/>
  <c r="F65" i="34"/>
  <c r="F66" i="34"/>
  <c r="F67" i="34"/>
  <c r="F68" i="34"/>
  <c r="F69" i="34"/>
  <c r="F70" i="34"/>
  <c r="F71" i="34"/>
  <c r="F72" i="34"/>
  <c r="F73" i="34"/>
  <c r="F74" i="34"/>
  <c r="F75" i="34"/>
  <c r="F76" i="34"/>
  <c r="F77" i="34"/>
  <c r="F78" i="34"/>
  <c r="F79" i="34"/>
  <c r="F80" i="34"/>
  <c r="F81" i="34"/>
  <c r="F82" i="34"/>
  <c r="F83" i="34"/>
  <c r="F84" i="34"/>
  <c r="F85" i="34"/>
  <c r="F86" i="34"/>
  <c r="F87" i="34"/>
  <c r="F88" i="34"/>
  <c r="F89" i="34"/>
  <c r="F90" i="34"/>
  <c r="F91" i="34"/>
  <c r="F92" i="34"/>
  <c r="F93" i="34"/>
  <c r="F94" i="34"/>
  <c r="F95" i="34"/>
  <c r="F96" i="34"/>
  <c r="F97" i="34"/>
  <c r="F98" i="34"/>
  <c r="F99" i="34"/>
  <c r="F100" i="34"/>
  <c r="F101" i="34"/>
  <c r="F102" i="34"/>
  <c r="F103" i="34"/>
  <c r="D63" i="34"/>
  <c r="D64" i="34"/>
  <c r="D65" i="34"/>
  <c r="D66" i="34"/>
  <c r="D67" i="34"/>
  <c r="D68" i="34"/>
  <c r="D69" i="34"/>
  <c r="D70" i="34"/>
  <c r="D71" i="34"/>
  <c r="D72" i="34"/>
  <c r="D73" i="34"/>
  <c r="D74" i="34"/>
  <c r="D75" i="34"/>
  <c r="D76" i="34"/>
  <c r="D77" i="34"/>
  <c r="D78" i="34"/>
  <c r="D79" i="34"/>
  <c r="D80" i="34"/>
  <c r="D81" i="34"/>
  <c r="D82" i="34"/>
  <c r="D83" i="34"/>
  <c r="D84" i="34"/>
  <c r="D85" i="34"/>
  <c r="D86" i="34"/>
  <c r="D87" i="34"/>
  <c r="D88" i="34"/>
  <c r="D89" i="34"/>
  <c r="D90" i="34"/>
  <c r="D91" i="34"/>
  <c r="D92" i="34"/>
  <c r="D93" i="34"/>
  <c r="D94" i="34"/>
  <c r="D95" i="34"/>
  <c r="D96" i="34"/>
  <c r="D97" i="34"/>
  <c r="D98" i="34"/>
  <c r="D99" i="34"/>
  <c r="D100" i="34"/>
  <c r="D101" i="34"/>
  <c r="D102" i="34"/>
  <c r="D103" i="34"/>
  <c r="C63" i="34"/>
  <c r="C64" i="34"/>
  <c r="C65" i="34"/>
  <c r="C66" i="34"/>
  <c r="C67" i="34"/>
  <c r="C68" i="34"/>
  <c r="C69" i="34"/>
  <c r="C70" i="34"/>
  <c r="C71" i="34"/>
  <c r="C72" i="34"/>
  <c r="C73" i="34"/>
  <c r="C74" i="34"/>
  <c r="C75" i="34"/>
  <c r="C76" i="34"/>
  <c r="C77" i="34"/>
  <c r="C78" i="34"/>
  <c r="C79" i="34"/>
  <c r="C80" i="34"/>
  <c r="C81" i="34"/>
  <c r="C82" i="34"/>
  <c r="C83" i="34"/>
  <c r="C84" i="34"/>
  <c r="C85" i="34"/>
  <c r="C86" i="34"/>
  <c r="C87" i="34"/>
  <c r="C88" i="34"/>
  <c r="C89" i="34"/>
  <c r="C90" i="34"/>
  <c r="C91" i="34"/>
  <c r="C92" i="34"/>
  <c r="C93" i="34"/>
  <c r="C94" i="34"/>
  <c r="C95" i="34"/>
  <c r="C96" i="34"/>
  <c r="C97" i="34"/>
  <c r="C98" i="34"/>
  <c r="C99" i="34"/>
  <c r="C100" i="34"/>
  <c r="C101" i="34"/>
  <c r="C102" i="34"/>
  <c r="C103" i="34"/>
  <c r="B63" i="34"/>
  <c r="B64" i="34"/>
  <c r="B65" i="34"/>
  <c r="B66" i="34"/>
  <c r="B67" i="34"/>
  <c r="B68" i="34"/>
  <c r="B69" i="34"/>
  <c r="B70" i="34"/>
  <c r="B71" i="34"/>
  <c r="B72" i="34"/>
  <c r="B73" i="34"/>
  <c r="B74" i="34"/>
  <c r="B75" i="34"/>
  <c r="B76" i="34"/>
  <c r="B77" i="34"/>
  <c r="B78" i="34"/>
  <c r="B79" i="34"/>
  <c r="B80" i="34"/>
  <c r="B81" i="34"/>
  <c r="B82" i="34"/>
  <c r="B83" i="34"/>
  <c r="B84" i="34"/>
  <c r="B85" i="34"/>
  <c r="B86" i="34"/>
  <c r="B87" i="34"/>
  <c r="B88" i="34"/>
  <c r="B89" i="34"/>
  <c r="B90" i="34"/>
  <c r="B91" i="34"/>
  <c r="B92" i="34"/>
  <c r="B93" i="34"/>
  <c r="B94" i="34"/>
  <c r="B95" i="34"/>
  <c r="B96" i="34"/>
  <c r="B97" i="34"/>
  <c r="B98" i="34"/>
  <c r="B99" i="34"/>
  <c r="B100" i="34"/>
  <c r="B101" i="34"/>
  <c r="B102" i="34"/>
  <c r="B103" i="34"/>
  <c r="AW70" i="28" l="1"/>
  <c r="AV47" i="28"/>
  <c r="AU71" i="28"/>
  <c r="AV72" i="28"/>
  <c r="AV53" i="28"/>
  <c r="E71" i="28"/>
  <c r="E49" i="28"/>
  <c r="E57" i="28"/>
  <c r="AW60" i="28"/>
  <c r="E65" i="28"/>
  <c r="E72" i="28"/>
  <c r="AN49" i="28"/>
  <c r="AO65" i="28"/>
  <c r="E37" i="27"/>
  <c r="E38" i="27"/>
  <c r="E39" i="27"/>
  <c r="E41" i="27"/>
  <c r="AJ46" i="57"/>
  <c r="P26" i="57" a="1"/>
  <c r="P26" i="57" s="1"/>
  <c r="AG30" i="57"/>
  <c r="L31" i="57" a="1"/>
  <c r="L31" i="57" s="1"/>
  <c r="O36" i="57" a="1"/>
  <c r="O36" i="57" s="1"/>
  <c r="T46" i="57" a="1"/>
  <c r="T46" i="57" s="1"/>
  <c r="O47" i="57" a="1"/>
  <c r="O47" i="57" s="1"/>
  <c r="AC44" i="57"/>
  <c r="S29" i="57" a="1"/>
  <c r="S29" i="57" s="1"/>
  <c r="K34" i="57" a="1"/>
  <c r="K34" i="57" s="1"/>
  <c r="AR39" i="57"/>
  <c r="K48" i="57" a="1"/>
  <c r="K48" i="57" s="1"/>
  <c r="AG27" i="57"/>
  <c r="G37" i="27" s="1"/>
  <c r="G33" i="28" s="1"/>
  <c r="P31" i="57" a="1"/>
  <c r="P31" i="57" s="1"/>
  <c r="M34" i="57" a="1"/>
  <c r="M34" i="57" s="1"/>
  <c r="P35" i="57" a="1"/>
  <c r="P35" i="57" s="1"/>
  <c r="AG39" i="57"/>
  <c r="S41" i="57" a="1"/>
  <c r="S41" i="57" s="1"/>
  <c r="T44" i="57" a="1"/>
  <c r="T44" i="57" s="1"/>
  <c r="AZ46" i="57"/>
  <c r="S48" i="57" a="1"/>
  <c r="S48" i="57" s="1"/>
  <c r="AG50" i="57"/>
  <c r="AG52" i="57"/>
  <c r="N61" i="57" a="1"/>
  <c r="N61" i="57" s="1"/>
  <c r="AG65" i="57"/>
  <c r="E51" i="28"/>
  <c r="BA56" i="28"/>
  <c r="AW65" i="28"/>
  <c r="T34" i="57" a="1"/>
  <c r="T34" i="57" s="1"/>
  <c r="AG58" i="57"/>
  <c r="G68" i="27" s="1"/>
  <c r="G64" i="28" s="1"/>
  <c r="L59" i="57" a="1"/>
  <c r="L59" i="57" s="1"/>
  <c r="AC27" i="57"/>
  <c r="AG28" i="57"/>
  <c r="AG35" i="57"/>
  <c r="G45" i="27" s="1"/>
  <c r="G41" i="28" s="1"/>
  <c r="AN39" i="57"/>
  <c r="AC46" i="57"/>
  <c r="AC47" i="57"/>
  <c r="AG47" i="57"/>
  <c r="AG51" i="57"/>
  <c r="G61" i="27" s="1"/>
  <c r="G57" i="28" s="1"/>
  <c r="AC52" i="57"/>
  <c r="AG53" i="57"/>
  <c r="G63" i="27" s="1"/>
  <c r="G59" i="28" s="1"/>
  <c r="P59" i="57" a="1"/>
  <c r="P59" i="57" s="1"/>
  <c r="E59" i="27"/>
  <c r="E63" i="27"/>
  <c r="E66" i="27"/>
  <c r="E67" i="27"/>
  <c r="E70" i="27"/>
  <c r="E72" i="27"/>
  <c r="E73" i="27"/>
  <c r="E75" i="27"/>
  <c r="E42" i="28"/>
  <c r="AV49" i="28"/>
  <c r="E55" i="28"/>
  <c r="E59" i="28"/>
  <c r="AO62" i="28"/>
  <c r="O42" i="57" a="1"/>
  <c r="O42" i="57" s="1"/>
  <c r="K42" i="57" a="1"/>
  <c r="K42" i="57" s="1"/>
  <c r="AX53" i="57"/>
  <c r="AP53" i="57"/>
  <c r="AL53" i="57"/>
  <c r="AV55" i="28"/>
  <c r="S38" i="57" a="1"/>
  <c r="S38" i="57" s="1"/>
  <c r="R63" i="57" a="1"/>
  <c r="R63" i="57" s="1"/>
  <c r="M63" i="57" a="1"/>
  <c r="M63" i="57" s="1"/>
  <c r="T63" i="57" a="1"/>
  <c r="T63" i="57" s="1"/>
  <c r="K63" i="57" a="1"/>
  <c r="K63" i="57" s="1"/>
  <c r="AC28" i="57"/>
  <c r="AC32" i="57"/>
  <c r="O34" i="57" a="1"/>
  <c r="O34" i="57" s="1"/>
  <c r="K38" i="57" a="1"/>
  <c r="K38" i="57" s="1"/>
  <c r="AV39" i="57"/>
  <c r="AS53" i="57"/>
  <c r="S55" i="57" a="1"/>
  <c r="S55" i="57" s="1"/>
  <c r="N55" i="57" a="1"/>
  <c r="N55" i="57" s="1"/>
  <c r="P57" i="57" a="1"/>
  <c r="P57" i="57" s="1"/>
  <c r="N57" i="57" a="1"/>
  <c r="N57" i="57" s="1"/>
  <c r="R61" i="57" a="1"/>
  <c r="R61" i="57" s="1"/>
  <c r="K61" i="57" a="1"/>
  <c r="K61" i="57" s="1"/>
  <c r="O63" i="57" a="1"/>
  <c r="O63" i="57" s="1"/>
  <c r="AT71" i="28"/>
  <c r="AC30" i="57"/>
  <c r="S31" i="57" a="1"/>
  <c r="S31" i="57" s="1"/>
  <c r="P34" i="57" a="1"/>
  <c r="P34" i="57" s="1"/>
  <c r="K35" i="57" a="1"/>
  <c r="K35" i="57" s="1"/>
  <c r="AC36" i="57"/>
  <c r="S37" i="57" a="1"/>
  <c r="S37" i="57" s="1"/>
  <c r="M38" i="57" a="1"/>
  <c r="M38" i="57" s="1"/>
  <c r="AK39" i="57"/>
  <c r="AY39" i="57"/>
  <c r="AC42" i="57"/>
  <c r="T42" i="57" a="1"/>
  <c r="T42" i="57" s="1"/>
  <c r="K46" i="57" a="1"/>
  <c r="K46" i="57" s="1"/>
  <c r="V46" i="57" s="1"/>
  <c r="S47" i="57" a="1"/>
  <c r="S47" i="57" s="1"/>
  <c r="K47" i="57" a="1"/>
  <c r="K47" i="57" s="1"/>
  <c r="AW53" i="57"/>
  <c r="T60" i="57" a="1"/>
  <c r="T60" i="57" s="1"/>
  <c r="P60" i="57" a="1"/>
  <c r="P60" i="57" s="1"/>
  <c r="L60" i="57" a="1"/>
  <c r="L60" i="57" s="1"/>
  <c r="S63" i="57" a="1"/>
  <c r="S63" i="57" s="1"/>
  <c r="AP60" i="28"/>
  <c r="AL62" i="28"/>
  <c r="BA62" i="28"/>
  <c r="AS62" i="28"/>
  <c r="AC51" i="57"/>
  <c r="AC53" i="57"/>
  <c r="AG54" i="57"/>
  <c r="AG62" i="57"/>
  <c r="AO72" i="28"/>
  <c r="AC43" i="57"/>
  <c r="AR46" i="57"/>
  <c r="AG56" i="57"/>
  <c r="G66" i="27" s="1"/>
  <c r="G62" i="28" s="1"/>
  <c r="S59" i="57" a="1"/>
  <c r="S59" i="57" s="1"/>
  <c r="AG64" i="57"/>
  <c r="G74" i="27" s="1"/>
  <c r="G70" i="28" s="1"/>
  <c r="AC65" i="57"/>
  <c r="AG66" i="57"/>
  <c r="G76" i="27" s="1"/>
  <c r="E45" i="27"/>
  <c r="E46" i="27"/>
  <c r="E49" i="27"/>
  <c r="E50" i="27"/>
  <c r="E32" i="28"/>
  <c r="AT35" i="28"/>
  <c r="E36" i="28"/>
  <c r="AV38" i="28"/>
  <c r="E40" i="28"/>
  <c r="E52" i="28"/>
  <c r="E62" i="28"/>
  <c r="AY66" i="27"/>
  <c r="AE27" i="57"/>
  <c r="G38" i="27"/>
  <c r="G34" i="28" s="1"/>
  <c r="G57" i="27"/>
  <c r="G60" i="27"/>
  <c r="G56" i="28" s="1"/>
  <c r="G64" i="27"/>
  <c r="G60" i="28" s="1"/>
  <c r="G75" i="27"/>
  <c r="G71" i="28" s="1"/>
  <c r="G49" i="27"/>
  <c r="AW49" i="27" s="1"/>
  <c r="G40" i="27"/>
  <c r="G36" i="28" s="1"/>
  <c r="G62" i="27"/>
  <c r="AE30" i="57"/>
  <c r="G53" i="27"/>
  <c r="G49" i="28" s="1"/>
  <c r="G72" i="27"/>
  <c r="AT54" i="28"/>
  <c r="AP54" i="28"/>
  <c r="AO54" i="28"/>
  <c r="AK54" i="28"/>
  <c r="AZ68" i="28"/>
  <c r="AS68" i="28"/>
  <c r="AV32" i="28"/>
  <c r="AT33" i="28"/>
  <c r="AP33" i="28"/>
  <c r="AW54" i="28"/>
  <c r="BA63" i="28"/>
  <c r="AN63" i="28"/>
  <c r="AQ63" i="28"/>
  <c r="AM63" i="28"/>
  <c r="AW63" i="28"/>
  <c r="E63" i="28"/>
  <c r="AV66" i="28"/>
  <c r="AN66" i="28"/>
  <c r="AY66" i="28"/>
  <c r="AQ66" i="28"/>
  <c r="AW66" i="28"/>
  <c r="AM66" i="28"/>
  <c r="AS66" i="28"/>
  <c r="AK66" i="28"/>
  <c r="AL33" i="28"/>
  <c r="AR34" i="28"/>
  <c r="AR36" i="28"/>
  <c r="AN36" i="28"/>
  <c r="AT37" i="28"/>
  <c r="AV45" i="28"/>
  <c r="AQ45" i="28"/>
  <c r="AL45" i="28"/>
  <c r="AW52" i="28"/>
  <c r="AO52" i="28"/>
  <c r="AU63" i="28"/>
  <c r="AR64" i="28"/>
  <c r="AM64" i="28"/>
  <c r="AR66" i="28"/>
  <c r="AV36" i="28"/>
  <c r="AW53" i="28"/>
  <c r="AN53" i="28"/>
  <c r="AK53" i="28"/>
  <c r="AS56" i="28"/>
  <c r="AT56" i="28"/>
  <c r="AL56" i="28"/>
  <c r="AK56" i="28"/>
  <c r="BA66" i="28"/>
  <c r="AL69" i="28"/>
  <c r="AU69" i="28"/>
  <c r="AT69" i="28"/>
  <c r="AM69" i="28"/>
  <c r="AM55" i="28"/>
  <c r="AM57" i="28"/>
  <c r="AK58" i="28"/>
  <c r="AY65" i="28"/>
  <c r="AQ65" i="28"/>
  <c r="AK65" i="28"/>
  <c r="AP65" i="28"/>
  <c r="BA65" i="28"/>
  <c r="AQ47" i="28"/>
  <c r="BA53" i="28"/>
  <c r="AS53" i="28"/>
  <c r="AM53" i="28"/>
  <c r="AQ53" i="28"/>
  <c r="AY53" i="28"/>
  <c r="AQ55" i="28"/>
  <c r="AN57" i="28"/>
  <c r="AP58" i="28"/>
  <c r="AY64" i="28"/>
  <c r="AN64" i="28"/>
  <c r="AS64" i="28"/>
  <c r="AT65" i="28"/>
  <c r="AL71" i="28"/>
  <c r="AY71" i="28"/>
  <c r="E34" i="28"/>
  <c r="E38" i="28"/>
  <c r="AL47" i="28"/>
  <c r="AM49" i="28"/>
  <c r="E53" i="28"/>
  <c r="AR53" i="28"/>
  <c r="E54" i="28"/>
  <c r="AY55" i="28"/>
  <c r="AN55" i="28"/>
  <c r="AU55" i="28"/>
  <c r="AV57" i="28"/>
  <c r="BA58" i="28"/>
  <c r="AO60" i="28"/>
  <c r="E61" i="28"/>
  <c r="AT62" i="28"/>
  <c r="AK62" i="28"/>
  <c r="AW62" i="28"/>
  <c r="E64" i="28"/>
  <c r="AW64" i="28"/>
  <c r="AL65" i="28"/>
  <c r="AU65" i="28"/>
  <c r="E70" i="28"/>
  <c r="AM71" i="28"/>
  <c r="AN72" i="28"/>
  <c r="E44" i="28"/>
  <c r="AX45" i="28"/>
  <c r="AU49" i="28"/>
  <c r="BA52" i="28"/>
  <c r="AU57" i="28"/>
  <c r="AS58" i="28"/>
  <c r="E60" i="28"/>
  <c r="E66" i="28"/>
  <c r="E68" i="28"/>
  <c r="AQ71" i="28"/>
  <c r="AW72" i="28"/>
  <c r="AR32" i="28"/>
  <c r="BA33" i="28"/>
  <c r="AW33" i="28"/>
  <c r="AS33" i="28"/>
  <c r="AO33" i="28"/>
  <c r="AK33" i="28"/>
  <c r="AQ33" i="28"/>
  <c r="AZ33" i="28"/>
  <c r="AV33" i="28"/>
  <c r="AR33" i="28"/>
  <c r="AN33" i="28"/>
  <c r="AJ33" i="28"/>
  <c r="AY33" i="28"/>
  <c r="AM33" i="28"/>
  <c r="AU33" i="28"/>
  <c r="E33" i="28"/>
  <c r="AX33" i="28"/>
  <c r="AN34" i="28"/>
  <c r="AY36" i="28"/>
  <c r="AU36" i="28"/>
  <c r="AQ36" i="28"/>
  <c r="AM36" i="28"/>
  <c r="AW36" i="28"/>
  <c r="AO36" i="28"/>
  <c r="AS36" i="28"/>
  <c r="AK36" i="28"/>
  <c r="BA36" i="28"/>
  <c r="AJ36" i="28"/>
  <c r="AZ36" i="28"/>
  <c r="AP37" i="28"/>
  <c r="BA35" i="28"/>
  <c r="AW35" i="28"/>
  <c r="AS35" i="28"/>
  <c r="AO35" i="28"/>
  <c r="AK35" i="28"/>
  <c r="AQ35" i="28"/>
  <c r="E35" i="28"/>
  <c r="AZ35" i="28"/>
  <c r="AV35" i="28"/>
  <c r="AR35" i="28"/>
  <c r="AN35" i="28"/>
  <c r="AJ35" i="28"/>
  <c r="AU35" i="28"/>
  <c r="AM35" i="28"/>
  <c r="AY35" i="28"/>
  <c r="AX35" i="28"/>
  <c r="AY38" i="28"/>
  <c r="AU38" i="28"/>
  <c r="AQ38" i="28"/>
  <c r="AM38" i="28"/>
  <c r="AS38" i="28"/>
  <c r="BA38" i="28"/>
  <c r="AK38" i="28"/>
  <c r="AZ38" i="28"/>
  <c r="AW38" i="28"/>
  <c r="AO38" i="28"/>
  <c r="AJ38" i="28"/>
  <c r="AY32" i="28"/>
  <c r="AU32" i="28"/>
  <c r="AQ32" i="28"/>
  <c r="AM32" i="28"/>
  <c r="AW32" i="28"/>
  <c r="AO32" i="28"/>
  <c r="AK32" i="28"/>
  <c r="AS32" i="28"/>
  <c r="BA32" i="28"/>
  <c r="AJ32" i="28"/>
  <c r="AZ32" i="28"/>
  <c r="AV34" i="28"/>
  <c r="AL35" i="28"/>
  <c r="BA37" i="28"/>
  <c r="AW37" i="28"/>
  <c r="AS37" i="28"/>
  <c r="AO37" i="28"/>
  <c r="AK37" i="28"/>
  <c r="AQ37" i="28"/>
  <c r="AZ37" i="28"/>
  <c r="AV37" i="28"/>
  <c r="AR37" i="28"/>
  <c r="AN37" i="28"/>
  <c r="AJ37" i="28"/>
  <c r="AU37" i="28"/>
  <c r="AM37" i="28"/>
  <c r="AY37" i="28"/>
  <c r="E37" i="28"/>
  <c r="AX37" i="28"/>
  <c r="AN38" i="28"/>
  <c r="AN32" i="28"/>
  <c r="AY34" i="28"/>
  <c r="AU34" i="28"/>
  <c r="AQ34" i="28"/>
  <c r="AM34" i="28"/>
  <c r="AS34" i="28"/>
  <c r="AW34" i="28"/>
  <c r="AK34" i="28"/>
  <c r="BA34" i="28"/>
  <c r="AO34" i="28"/>
  <c r="AJ34" i="28"/>
  <c r="AZ34" i="28"/>
  <c r="AP35" i="28"/>
  <c r="AL37" i="28"/>
  <c r="AR38" i="28"/>
  <c r="AP39" i="28"/>
  <c r="AN40" i="28"/>
  <c r="AZ40" i="28"/>
  <c r="AL41" i="28"/>
  <c r="AT41" i="28"/>
  <c r="AV42" i="28"/>
  <c r="AX43" i="28"/>
  <c r="AN44" i="28"/>
  <c r="AZ44" i="28"/>
  <c r="AK48" i="28"/>
  <c r="E39" i="28"/>
  <c r="AK40" i="28"/>
  <c r="AM41" i="28"/>
  <c r="AY41" i="28"/>
  <c r="AW42" i="28"/>
  <c r="E43" i="28"/>
  <c r="AQ43" i="28"/>
  <c r="BA46" i="28"/>
  <c r="AK50" i="28"/>
  <c r="AU51" i="28"/>
  <c r="AQ61" i="28"/>
  <c r="BA67" i="28"/>
  <c r="AW67" i="28"/>
  <c r="AS67" i="28"/>
  <c r="AO67" i="28"/>
  <c r="AK67" i="28"/>
  <c r="AZ67" i="28"/>
  <c r="AV67" i="28"/>
  <c r="AR67" i="28"/>
  <c r="AN67" i="28"/>
  <c r="AJ67" i="28"/>
  <c r="AT67" i="28"/>
  <c r="AL67" i="28"/>
  <c r="AY67" i="28"/>
  <c r="AQ67" i="28"/>
  <c r="AM67" i="28"/>
  <c r="AX67" i="28"/>
  <c r="AU67" i="28"/>
  <c r="AT39" i="28"/>
  <c r="AR40" i="28"/>
  <c r="AX41" i="28"/>
  <c r="AN42" i="28"/>
  <c r="AZ42" i="28"/>
  <c r="AL43" i="28"/>
  <c r="AP43" i="28"/>
  <c r="AJ44" i="28"/>
  <c r="AV44" i="28"/>
  <c r="AO46" i="28"/>
  <c r="AZ46" i="28"/>
  <c r="AS48" i="28"/>
  <c r="BA48" i="28"/>
  <c r="AX50" i="28"/>
  <c r="AR51" i="28"/>
  <c r="AZ59" i="28"/>
  <c r="AJ61" i="28"/>
  <c r="AZ61" i="28"/>
  <c r="AQ39" i="28"/>
  <c r="AY39" i="28"/>
  <c r="AS40" i="28"/>
  <c r="BA40" i="28"/>
  <c r="E41" i="28"/>
  <c r="AU41" i="28"/>
  <c r="AO42" i="28"/>
  <c r="BA42" i="28"/>
  <c r="AM43" i="28"/>
  <c r="AY43" i="28"/>
  <c r="AK44" i="28"/>
  <c r="AS44" i="28"/>
  <c r="BA44" i="28"/>
  <c r="BA45" i="28"/>
  <c r="AW45" i="28"/>
  <c r="AS45" i="28"/>
  <c r="AO45" i="28"/>
  <c r="AK45" i="28"/>
  <c r="AR45" i="28"/>
  <c r="AK46" i="28"/>
  <c r="AV46" i="28"/>
  <c r="AR47" i="28"/>
  <c r="AX47" i="28"/>
  <c r="AL48" i="28"/>
  <c r="AS50" i="28"/>
  <c r="AM51" i="28"/>
  <c r="AX52" i="28"/>
  <c r="AL32" i="28"/>
  <c r="AP32" i="28"/>
  <c r="AT32" i="28"/>
  <c r="AX32" i="28"/>
  <c r="AL34" i="28"/>
  <c r="AP34" i="28"/>
  <c r="AT34" i="28"/>
  <c r="AX34" i="28"/>
  <c r="AL36" i="28"/>
  <c r="AP36" i="28"/>
  <c r="AT36" i="28"/>
  <c r="AX36" i="28"/>
  <c r="AL38" i="28"/>
  <c r="AP38" i="28"/>
  <c r="AT38" i="28"/>
  <c r="AX38" i="28"/>
  <c r="AJ39" i="28"/>
  <c r="AN39" i="28"/>
  <c r="AR39" i="28"/>
  <c r="AV39" i="28"/>
  <c r="AZ39" i="28"/>
  <c r="AL40" i="28"/>
  <c r="AP40" i="28"/>
  <c r="AT40" i="28"/>
  <c r="AX40" i="28"/>
  <c r="AJ41" i="28"/>
  <c r="AN41" i="28"/>
  <c r="AR41" i="28"/>
  <c r="AV41" i="28"/>
  <c r="AZ41" i="28"/>
  <c r="AL42" i="28"/>
  <c r="AP42" i="28"/>
  <c r="AT42" i="28"/>
  <c r="AX42" i="28"/>
  <c r="AJ43" i="28"/>
  <c r="AN43" i="28"/>
  <c r="AR43" i="28"/>
  <c r="AV43" i="28"/>
  <c r="AZ43" i="28"/>
  <c r="AL44" i="28"/>
  <c r="AP44" i="28"/>
  <c r="AT44" i="28"/>
  <c r="AX44" i="28"/>
  <c r="E45" i="28"/>
  <c r="AN45" i="28"/>
  <c r="AT45" i="28"/>
  <c r="AY45" i="28"/>
  <c r="E46" i="28"/>
  <c r="AL46" i="28"/>
  <c r="AR46" i="28"/>
  <c r="AW46" i="28"/>
  <c r="E47" i="28"/>
  <c r="AN47" i="28"/>
  <c r="AT47" i="28"/>
  <c r="AY47" i="28"/>
  <c r="E48" i="28"/>
  <c r="AO48" i="28"/>
  <c r="AW48" i="28"/>
  <c r="AQ49" i="28"/>
  <c r="AY49" i="28"/>
  <c r="AL50" i="28"/>
  <c r="AT50" i="28"/>
  <c r="AN51" i="28"/>
  <c r="AV51" i="28"/>
  <c r="AK52" i="28"/>
  <c r="AS52" i="28"/>
  <c r="AR59" i="28"/>
  <c r="AZ60" i="28"/>
  <c r="AV60" i="28"/>
  <c r="AR60" i="28"/>
  <c r="AN60" i="28"/>
  <c r="AJ60" i="28"/>
  <c r="AY60" i="28"/>
  <c r="AU60" i="28"/>
  <c r="AQ60" i="28"/>
  <c r="AM60" i="28"/>
  <c r="AT60" i="28"/>
  <c r="AL60" i="28"/>
  <c r="BA60" i="28"/>
  <c r="AS60" i="28"/>
  <c r="AK60" i="28"/>
  <c r="AX60" i="28"/>
  <c r="AR61" i="28"/>
  <c r="AP67" i="28"/>
  <c r="AL39" i="28"/>
  <c r="AX39" i="28"/>
  <c r="AJ40" i="28"/>
  <c r="AV40" i="28"/>
  <c r="AP41" i="28"/>
  <c r="AJ42" i="28"/>
  <c r="AR42" i="28"/>
  <c r="AT43" i="28"/>
  <c r="AR44" i="28"/>
  <c r="AJ46" i="28"/>
  <c r="AT46" i="28"/>
  <c r="AZ50" i="28"/>
  <c r="AV50" i="28"/>
  <c r="AR50" i="28"/>
  <c r="AN50" i="28"/>
  <c r="AJ50" i="28"/>
  <c r="AY50" i="28"/>
  <c r="AU50" i="28"/>
  <c r="AQ50" i="28"/>
  <c r="AM50" i="28"/>
  <c r="AP50" i="28"/>
  <c r="AJ51" i="28"/>
  <c r="AZ51" i="28"/>
  <c r="BA59" i="28"/>
  <c r="AW59" i="28"/>
  <c r="AS59" i="28"/>
  <c r="AO59" i="28"/>
  <c r="AK59" i="28"/>
  <c r="AY59" i="28"/>
  <c r="AQ59" i="28"/>
  <c r="AV59" i="28"/>
  <c r="AN59" i="28"/>
  <c r="AJ59" i="28"/>
  <c r="BA61" i="28"/>
  <c r="AW61" i="28"/>
  <c r="AS61" i="28"/>
  <c r="AO61" i="28"/>
  <c r="AK61" i="28"/>
  <c r="AV61" i="28"/>
  <c r="AN61" i="28"/>
  <c r="AU61" i="28"/>
  <c r="AM61" i="28"/>
  <c r="AM39" i="28"/>
  <c r="AU39" i="28"/>
  <c r="AO40" i="28"/>
  <c r="AW40" i="28"/>
  <c r="AQ41" i="28"/>
  <c r="AK42" i="28"/>
  <c r="AS42" i="28"/>
  <c r="AU43" i="28"/>
  <c r="AO44" i="28"/>
  <c r="AW44" i="28"/>
  <c r="AM45" i="28"/>
  <c r="AP46" i="28"/>
  <c r="BA47" i="28"/>
  <c r="AW47" i="28"/>
  <c r="AS47" i="28"/>
  <c r="AO47" i="28"/>
  <c r="AK47" i="28"/>
  <c r="AM47" i="28"/>
  <c r="AT48" i="28"/>
  <c r="BA50" i="28"/>
  <c r="AZ52" i="28"/>
  <c r="AV52" i="28"/>
  <c r="AR52" i="28"/>
  <c r="AN52" i="28"/>
  <c r="AJ52" i="28"/>
  <c r="AY52" i="28"/>
  <c r="AU52" i="28"/>
  <c r="AQ52" i="28"/>
  <c r="AM52" i="28"/>
  <c r="AP52" i="28"/>
  <c r="AM59" i="28"/>
  <c r="AK39" i="28"/>
  <c r="AO39" i="28"/>
  <c r="AS39" i="28"/>
  <c r="AW39" i="28"/>
  <c r="BA39" i="28"/>
  <c r="AM40" i="28"/>
  <c r="AQ40" i="28"/>
  <c r="AU40" i="28"/>
  <c r="AY40" i="28"/>
  <c r="AK41" i="28"/>
  <c r="AO41" i="28"/>
  <c r="AS41" i="28"/>
  <c r="AW41" i="28"/>
  <c r="BA41" i="28"/>
  <c r="AM42" i="28"/>
  <c r="AQ42" i="28"/>
  <c r="AU42" i="28"/>
  <c r="AY42" i="28"/>
  <c r="AK43" i="28"/>
  <c r="AO43" i="28"/>
  <c r="AS43" i="28"/>
  <c r="AW43" i="28"/>
  <c r="BA43" i="28"/>
  <c r="AM44" i="28"/>
  <c r="AQ44" i="28"/>
  <c r="AU44" i="28"/>
  <c r="AY44" i="28"/>
  <c r="AJ45" i="28"/>
  <c r="AP45" i="28"/>
  <c r="AU45" i="28"/>
  <c r="AZ45" i="28"/>
  <c r="AY46" i="28"/>
  <c r="AU46" i="28"/>
  <c r="AQ46" i="28"/>
  <c r="AM46" i="28"/>
  <c r="AN46" i="28"/>
  <c r="AS46" i="28"/>
  <c r="AX46" i="28"/>
  <c r="AJ47" i="28"/>
  <c r="AP47" i="28"/>
  <c r="AU47" i="28"/>
  <c r="AZ47" i="28"/>
  <c r="AZ48" i="28"/>
  <c r="AV48" i="28"/>
  <c r="AR48" i="28"/>
  <c r="AN48" i="28"/>
  <c r="AJ48" i="28"/>
  <c r="AY48" i="28"/>
  <c r="AU48" i="28"/>
  <c r="AQ48" i="28"/>
  <c r="AM48" i="28"/>
  <c r="AP48" i="28"/>
  <c r="AX48" i="28"/>
  <c r="AJ49" i="28"/>
  <c r="AR49" i="28"/>
  <c r="AZ49" i="28"/>
  <c r="E50" i="28"/>
  <c r="AO50" i="28"/>
  <c r="AW50" i="28"/>
  <c r="AQ51" i="28"/>
  <c r="AY51" i="28"/>
  <c r="AL52" i="28"/>
  <c r="AT52" i="28"/>
  <c r="AZ58" i="28"/>
  <c r="AV58" i="28"/>
  <c r="AR58" i="28"/>
  <c r="AN58" i="28"/>
  <c r="AJ58" i="28"/>
  <c r="AY58" i="28"/>
  <c r="AU58" i="28"/>
  <c r="AQ58" i="28"/>
  <c r="AM58" i="28"/>
  <c r="AW58" i="28"/>
  <c r="AO58" i="28"/>
  <c r="AT58" i="28"/>
  <c r="AL58" i="28"/>
  <c r="AX58" i="28"/>
  <c r="AU59" i="28"/>
  <c r="AY61" i="28"/>
  <c r="AV70" i="28"/>
  <c r="AN70" i="28"/>
  <c r="BA70" i="28"/>
  <c r="AS70" i="28"/>
  <c r="AK70" i="28"/>
  <c r="AR70" i="28"/>
  <c r="AO70" i="28"/>
  <c r="AZ70" i="28"/>
  <c r="AJ70" i="28"/>
  <c r="AK49" i="28"/>
  <c r="AO49" i="28"/>
  <c r="AS49" i="28"/>
  <c r="AW49" i="28"/>
  <c r="BA49" i="28"/>
  <c r="AK51" i="28"/>
  <c r="AO51" i="28"/>
  <c r="AS51" i="28"/>
  <c r="AW51" i="28"/>
  <c r="BA51" i="28"/>
  <c r="AJ53" i="28"/>
  <c r="AO53" i="28"/>
  <c r="AU53" i="28"/>
  <c r="AZ53" i="28"/>
  <c r="AL54" i="28"/>
  <c r="AQ54" i="28"/>
  <c r="AX54" i="28"/>
  <c r="BA55" i="28"/>
  <c r="AW55" i="28"/>
  <c r="AS55" i="28"/>
  <c r="AO55" i="28"/>
  <c r="AK55" i="28"/>
  <c r="AJ55" i="28"/>
  <c r="AR55" i="28"/>
  <c r="AZ55" i="28"/>
  <c r="E56" i="28"/>
  <c r="AO56" i="28"/>
  <c r="AW56" i="28"/>
  <c r="AQ57" i="28"/>
  <c r="AY57" i="28"/>
  <c r="AZ62" i="28"/>
  <c r="AV62" i="28"/>
  <c r="AR62" i="28"/>
  <c r="AN62" i="28"/>
  <c r="AJ62" i="28"/>
  <c r="AY62" i="28"/>
  <c r="AU62" i="28"/>
  <c r="AQ62" i="28"/>
  <c r="AM62" i="28"/>
  <c r="AP62" i="28"/>
  <c r="AX62" i="28"/>
  <c r="AX63" i="28"/>
  <c r="AS63" i="28"/>
  <c r="AO63" i="28"/>
  <c r="AK63" i="28"/>
  <c r="AJ63" i="28"/>
  <c r="AR63" i="28"/>
  <c r="AW68" i="28"/>
  <c r="AO68" i="28"/>
  <c r="AV68" i="28"/>
  <c r="AN68" i="28"/>
  <c r="AR68" i="28"/>
  <c r="BA68" i="28"/>
  <c r="AK68" i="28"/>
  <c r="AJ68" i="28"/>
  <c r="AL49" i="28"/>
  <c r="AP49" i="28"/>
  <c r="AT49" i="28"/>
  <c r="AX49" i="28"/>
  <c r="AL51" i="28"/>
  <c r="AP51" i="28"/>
  <c r="AT51" i="28"/>
  <c r="AX51" i="28"/>
  <c r="AZ54" i="28"/>
  <c r="AV54" i="28"/>
  <c r="AR54" i="28"/>
  <c r="AN54" i="28"/>
  <c r="AJ54" i="28"/>
  <c r="AY54" i="28"/>
  <c r="AU54" i="28"/>
  <c r="AM54" i="28"/>
  <c r="AS54" i="28"/>
  <c r="BA54" i="28"/>
  <c r="AZ56" i="28"/>
  <c r="AV56" i="28"/>
  <c r="AR56" i="28"/>
  <c r="AN56" i="28"/>
  <c r="AJ56" i="28"/>
  <c r="AY56" i="28"/>
  <c r="AU56" i="28"/>
  <c r="AQ56" i="28"/>
  <c r="AM56" i="28"/>
  <c r="AP56" i="28"/>
  <c r="AX56" i="28"/>
  <c r="BA57" i="28"/>
  <c r="AW57" i="28"/>
  <c r="AS57" i="28"/>
  <c r="AO57" i="28"/>
  <c r="AK57" i="28"/>
  <c r="AJ57" i="28"/>
  <c r="AR57" i="28"/>
  <c r="AZ57" i="28"/>
  <c r="E58" i="28"/>
  <c r="E67" i="28"/>
  <c r="AJ64" i="28"/>
  <c r="AO64" i="28"/>
  <c r="AU64" i="28"/>
  <c r="AZ64" i="28"/>
  <c r="AL53" i="28"/>
  <c r="AP53" i="28"/>
  <c r="AT53" i="28"/>
  <c r="AX53" i="28"/>
  <c r="AL55" i="28"/>
  <c r="AP55" i="28"/>
  <c r="AT55" i="28"/>
  <c r="AX55" i="28"/>
  <c r="AL57" i="28"/>
  <c r="AP57" i="28"/>
  <c r="AT57" i="28"/>
  <c r="AX57" i="28"/>
  <c r="AL59" i="28"/>
  <c r="AP59" i="28"/>
  <c r="AT59" i="28"/>
  <c r="AX59" i="28"/>
  <c r="AL61" i="28"/>
  <c r="AP61" i="28"/>
  <c r="AT61" i="28"/>
  <c r="AX61" i="28"/>
  <c r="AZ63" i="28"/>
  <c r="AV63" i="28"/>
  <c r="AL63" i="28"/>
  <c r="AP63" i="28"/>
  <c r="AT63" i="28"/>
  <c r="AY63" i="28"/>
  <c r="AK64" i="28"/>
  <c r="AQ64" i="28"/>
  <c r="AV64" i="28"/>
  <c r="BA64" i="28"/>
  <c r="AZ65" i="28"/>
  <c r="AV65" i="28"/>
  <c r="AR65" i="28"/>
  <c r="AN65" i="28"/>
  <c r="AJ65" i="28"/>
  <c r="AM65" i="28"/>
  <c r="AS65" i="28"/>
  <c r="AX65" i="28"/>
  <c r="AJ66" i="28"/>
  <c r="AO66" i="28"/>
  <c r="AU66" i="28"/>
  <c r="AZ66" i="28"/>
  <c r="BA69" i="28"/>
  <c r="AW69" i="28"/>
  <c r="AS69" i="28"/>
  <c r="AO69" i="28"/>
  <c r="AK69" i="28"/>
  <c r="AZ69" i="28"/>
  <c r="AV69" i="28"/>
  <c r="AR69" i="28"/>
  <c r="AN69" i="28"/>
  <c r="AJ69" i="28"/>
  <c r="AP69" i="28"/>
  <c r="AX69" i="28"/>
  <c r="AJ72" i="28"/>
  <c r="AR72" i="28"/>
  <c r="AZ72" i="28"/>
  <c r="AL64" i="28"/>
  <c r="AP64" i="28"/>
  <c r="AT64" i="28"/>
  <c r="AX64" i="28"/>
  <c r="AL66" i="28"/>
  <c r="AP66" i="28"/>
  <c r="AT66" i="28"/>
  <c r="AX66" i="28"/>
  <c r="E69" i="28"/>
  <c r="AQ69" i="28"/>
  <c r="AY69" i="28"/>
  <c r="BA71" i="28"/>
  <c r="AW71" i="28"/>
  <c r="AS71" i="28"/>
  <c r="AO71" i="28"/>
  <c r="AK71" i="28"/>
  <c r="AZ71" i="28"/>
  <c r="AV71" i="28"/>
  <c r="AR71" i="28"/>
  <c r="AN71" i="28"/>
  <c r="AJ71" i="28"/>
  <c r="AP71" i="28"/>
  <c r="AX71" i="28"/>
  <c r="AK72" i="28"/>
  <c r="AS72" i="28"/>
  <c r="BA72" i="28"/>
  <c r="AL68" i="28"/>
  <c r="AP68" i="28"/>
  <c r="AT68" i="28"/>
  <c r="AX68" i="28"/>
  <c r="AL70" i="28"/>
  <c r="AP70" i="28"/>
  <c r="AT70" i="28"/>
  <c r="AX70" i="28"/>
  <c r="AL72" i="28"/>
  <c r="AP72" i="28"/>
  <c r="AT72" i="28"/>
  <c r="AX72" i="28"/>
  <c r="AM68" i="28"/>
  <c r="AQ68" i="28"/>
  <c r="AU68" i="28"/>
  <c r="AY68" i="28"/>
  <c r="AM70" i="28"/>
  <c r="AQ70" i="28"/>
  <c r="AU70" i="28"/>
  <c r="AY70" i="28"/>
  <c r="AM72" i="28"/>
  <c r="AQ72" i="28"/>
  <c r="AU72" i="28"/>
  <c r="AY72" i="28"/>
  <c r="E58" i="27"/>
  <c r="AZ61" i="27"/>
  <c r="AJ61" i="27"/>
  <c r="AS61" i="27"/>
  <c r="AT61" i="27"/>
  <c r="AH61" i="27"/>
  <c r="BA68" i="27"/>
  <c r="AK68" i="27"/>
  <c r="AL68" i="27"/>
  <c r="AN74" i="27"/>
  <c r="AK74" i="27"/>
  <c r="AI37" i="27"/>
  <c r="AL53" i="27"/>
  <c r="AW53" i="27"/>
  <c r="AK53" i="27"/>
  <c r="AJ66" i="27"/>
  <c r="AX68" i="27"/>
  <c r="BA75" i="27"/>
  <c r="AS75" i="27"/>
  <c r="AH75" i="27"/>
  <c r="AO37" i="27"/>
  <c r="E48" i="27"/>
  <c r="AO61" i="27"/>
  <c r="AO75" i="27"/>
  <c r="AS37" i="27"/>
  <c r="E44" i="27"/>
  <c r="AV53" i="27"/>
  <c r="AK57" i="27"/>
  <c r="AV57" i="27"/>
  <c r="AJ57" i="27"/>
  <c r="AH62" i="27"/>
  <c r="AS68" i="27"/>
  <c r="AY75" i="27"/>
  <c r="AN49" i="27"/>
  <c r="AX55" i="27"/>
  <c r="BB66" i="27"/>
  <c r="AP72" i="27"/>
  <c r="AX72" i="27"/>
  <c r="AJ37" i="27"/>
  <c r="AU37" i="27"/>
  <c r="AZ45" i="27"/>
  <c r="AS49" i="27"/>
  <c r="AW60" i="27"/>
  <c r="AQ66" i="27"/>
  <c r="AH72" i="27"/>
  <c r="AQ72" i="27"/>
  <c r="AK75" i="27"/>
  <c r="AT75" i="27"/>
  <c r="AK66" i="27"/>
  <c r="AZ66" i="27"/>
  <c r="AN37" i="27"/>
  <c r="AY37" i="27"/>
  <c r="AH49" i="27"/>
  <c r="E53" i="27"/>
  <c r="E54" i="27"/>
  <c r="E56" i="27"/>
  <c r="E60" i="27"/>
  <c r="E61" i="27"/>
  <c r="AO63" i="27"/>
  <c r="AS66" i="27"/>
  <c r="E71" i="27"/>
  <c r="AJ72" i="27"/>
  <c r="AR72" i="27"/>
  <c r="E74" i="27"/>
  <c r="AM75" i="27"/>
  <c r="AK38" i="27"/>
  <c r="AP38" i="27"/>
  <c r="AV38" i="27"/>
  <c r="AL40" i="27"/>
  <c r="AQ40" i="27"/>
  <c r="AV40" i="27"/>
  <c r="AK45" i="27"/>
  <c r="AQ45" i="27"/>
  <c r="AV45" i="27"/>
  <c r="AQ55" i="27"/>
  <c r="AG60" i="27"/>
  <c r="AR60" i="27"/>
  <c r="AG63" i="27"/>
  <c r="AT63" i="27"/>
  <c r="AZ64" i="27"/>
  <c r="AV64" i="27"/>
  <c r="AR64" i="27"/>
  <c r="AN64" i="27"/>
  <c r="AJ64" i="27"/>
  <c r="BA64" i="27"/>
  <c r="AU64" i="27"/>
  <c r="AP64" i="27"/>
  <c r="AK64" i="27"/>
  <c r="AY64" i="27"/>
  <c r="AS64" i="27"/>
  <c r="AL64" i="27"/>
  <c r="AX64" i="27"/>
  <c r="AQ64" i="27"/>
  <c r="AI64" i="27"/>
  <c r="AM64" i="27"/>
  <c r="BB64" i="27"/>
  <c r="E76" i="27"/>
  <c r="AG38" i="27"/>
  <c r="AL38" i="27"/>
  <c r="AR38" i="27"/>
  <c r="AW38" i="27"/>
  <c r="AH40" i="27"/>
  <c r="AM40" i="27"/>
  <c r="AR40" i="27"/>
  <c r="AX40" i="27"/>
  <c r="AG45" i="27"/>
  <c r="AM45" i="27"/>
  <c r="AR45" i="27"/>
  <c r="AW45" i="27"/>
  <c r="E51" i="27"/>
  <c r="AH55" i="27"/>
  <c r="AR55" i="27"/>
  <c r="AK60" i="27"/>
  <c r="AV60" i="27"/>
  <c r="AZ62" i="27"/>
  <c r="AV62" i="27"/>
  <c r="AR62" i="27"/>
  <c r="AN62" i="27"/>
  <c r="AJ62" i="27"/>
  <c r="BB62" i="27"/>
  <c r="AW62" i="27"/>
  <c r="AQ62" i="27"/>
  <c r="AL62" i="27"/>
  <c r="AG62" i="27"/>
  <c r="BA62" i="27"/>
  <c r="AU62" i="27"/>
  <c r="AP62" i="27"/>
  <c r="AK62" i="27"/>
  <c r="AI62" i="27"/>
  <c r="AT62" i="27"/>
  <c r="AH63" i="27"/>
  <c r="AW63" i="27"/>
  <c r="AO64" i="27"/>
  <c r="BC64" i="27"/>
  <c r="E36" i="27"/>
  <c r="AK37" i="27"/>
  <c r="AQ37" i="27"/>
  <c r="AV37" i="27"/>
  <c r="AH38" i="27"/>
  <c r="AN38" i="27"/>
  <c r="AS38" i="27"/>
  <c r="AW40" i="27"/>
  <c r="AS40" i="27"/>
  <c r="AO40" i="27"/>
  <c r="AK40" i="27"/>
  <c r="AG40" i="27"/>
  <c r="AI40" i="27"/>
  <c r="AN40" i="27"/>
  <c r="AT40" i="27"/>
  <c r="AY40" i="27"/>
  <c r="AI45" i="27"/>
  <c r="AN45" i="27"/>
  <c r="AS45" i="27"/>
  <c r="AY45" i="27"/>
  <c r="AX53" i="27"/>
  <c r="AS53" i="27"/>
  <c r="AN53" i="27"/>
  <c r="AH53" i="27"/>
  <c r="AP53" i="27"/>
  <c r="BA53" i="27"/>
  <c r="AL55" i="27"/>
  <c r="AV55" i="27"/>
  <c r="AY57" i="27"/>
  <c r="AU57" i="27"/>
  <c r="AQ57" i="27"/>
  <c r="AM57" i="27"/>
  <c r="AI57" i="27"/>
  <c r="AX57" i="27"/>
  <c r="AS57" i="27"/>
  <c r="AN57" i="27"/>
  <c r="AH57" i="27"/>
  <c r="BB57" i="27"/>
  <c r="AW57" i="27"/>
  <c r="AR57" i="27"/>
  <c r="AL57" i="27"/>
  <c r="AG57" i="27"/>
  <c r="AO57" i="27"/>
  <c r="AZ57" i="27"/>
  <c r="AM60" i="27"/>
  <c r="E62" i="27"/>
  <c r="AM62" i="27"/>
  <c r="AX62" i="27"/>
  <c r="AN63" i="27"/>
  <c r="BB63" i="27"/>
  <c r="AG64" i="27"/>
  <c r="AT64" i="27"/>
  <c r="E65" i="27"/>
  <c r="AY74" i="27"/>
  <c r="AU74" i="27"/>
  <c r="AQ74" i="27"/>
  <c r="AM74" i="27"/>
  <c r="AI74" i="27"/>
  <c r="AW74" i="27"/>
  <c r="AR74" i="27"/>
  <c r="AL74" i="27"/>
  <c r="AG74" i="27"/>
  <c r="AV74" i="27"/>
  <c r="AO74" i="27"/>
  <c r="AH74" i="27"/>
  <c r="BA74" i="27"/>
  <c r="AS74" i="27"/>
  <c r="AJ74" i="27"/>
  <c r="AZ74" i="27"/>
  <c r="AP74" i="27"/>
  <c r="AT74" i="27"/>
  <c r="AG37" i="27"/>
  <c r="AM37" i="27"/>
  <c r="AR37" i="27"/>
  <c r="AW37" i="27"/>
  <c r="AY38" i="27"/>
  <c r="AU38" i="27"/>
  <c r="AQ38" i="27"/>
  <c r="AM38" i="27"/>
  <c r="AI38" i="27"/>
  <c r="AJ38" i="27"/>
  <c r="AO38" i="27"/>
  <c r="AT38" i="27"/>
  <c r="E40" i="27"/>
  <c r="AJ40" i="27"/>
  <c r="AP40" i="27"/>
  <c r="AU40" i="27"/>
  <c r="E42" i="27"/>
  <c r="AJ45" i="27"/>
  <c r="AO45" i="27"/>
  <c r="AU45" i="27"/>
  <c r="E47" i="27"/>
  <c r="AG49" i="27"/>
  <c r="AR49" i="27"/>
  <c r="AG53" i="27"/>
  <c r="AR53" i="27"/>
  <c r="AM55" i="27"/>
  <c r="AP57" i="27"/>
  <c r="BA57" i="27"/>
  <c r="AZ60" i="27"/>
  <c r="AU60" i="27"/>
  <c r="AO60" i="27"/>
  <c r="AJ60" i="27"/>
  <c r="AY60" i="27"/>
  <c r="AS60" i="27"/>
  <c r="AN60" i="27"/>
  <c r="AI60" i="27"/>
  <c r="AQ60" i="27"/>
  <c r="BA60" i="27"/>
  <c r="AY61" i="27"/>
  <c r="AU61" i="27"/>
  <c r="AQ61" i="27"/>
  <c r="AM61" i="27"/>
  <c r="AI61" i="27"/>
  <c r="BB61" i="27"/>
  <c r="AW61" i="27"/>
  <c r="AR61" i="27"/>
  <c r="AL61" i="27"/>
  <c r="AG61" i="27"/>
  <c r="BA61" i="27"/>
  <c r="AV61" i="27"/>
  <c r="AP61" i="27"/>
  <c r="AK61" i="27"/>
  <c r="AN61" i="27"/>
  <c r="AX61" i="27"/>
  <c r="AO62" i="27"/>
  <c r="AY62" i="27"/>
  <c r="E64" i="27"/>
  <c r="AH64" i="27"/>
  <c r="AW64" i="27"/>
  <c r="AZ68" i="27"/>
  <c r="AV68" i="27"/>
  <c r="AR68" i="27"/>
  <c r="AN68" i="27"/>
  <c r="AJ68" i="27"/>
  <c r="AY68" i="27"/>
  <c r="AT68" i="27"/>
  <c r="AO68" i="27"/>
  <c r="AI68" i="27"/>
  <c r="BC68" i="27"/>
  <c r="AW68" i="27"/>
  <c r="AP68" i="27"/>
  <c r="AH68" i="27"/>
  <c r="BB68" i="27"/>
  <c r="AU68" i="27"/>
  <c r="AM68" i="27"/>
  <c r="AG68" i="27"/>
  <c r="AQ68" i="27"/>
  <c r="AX74" i="27"/>
  <c r="AY49" i="27"/>
  <c r="AU49" i="27"/>
  <c r="AQ49" i="27"/>
  <c r="AM49" i="27"/>
  <c r="AI49" i="27"/>
  <c r="AJ49" i="27"/>
  <c r="AO49" i="27"/>
  <c r="AT49" i="27"/>
  <c r="AZ49" i="27"/>
  <c r="BA55" i="27"/>
  <c r="AW55" i="27"/>
  <c r="AS55" i="27"/>
  <c r="AO55" i="27"/>
  <c r="AK55" i="27"/>
  <c r="AG55" i="27"/>
  <c r="AI55" i="27"/>
  <c r="AN55" i="27"/>
  <c r="AT55" i="27"/>
  <c r="AY55" i="27"/>
  <c r="BB60" i="27"/>
  <c r="AY63" i="27"/>
  <c r="AU63" i="27"/>
  <c r="AQ63" i="27"/>
  <c r="AM63" i="27"/>
  <c r="AI63" i="27"/>
  <c r="BA63" i="27"/>
  <c r="AV63" i="27"/>
  <c r="AP63" i="27"/>
  <c r="AK63" i="27"/>
  <c r="AJ63" i="27"/>
  <c r="AR63" i="27"/>
  <c r="AX63" i="27"/>
  <c r="BC66" i="27"/>
  <c r="AW66" i="27"/>
  <c r="AR66" i="27"/>
  <c r="AM66" i="27"/>
  <c r="AG66" i="27"/>
  <c r="AN66" i="27"/>
  <c r="AU66" i="27"/>
  <c r="BA66" i="27"/>
  <c r="E69" i="27"/>
  <c r="AH37" i="27"/>
  <c r="AL37" i="27"/>
  <c r="AP37" i="27"/>
  <c r="AT37" i="27"/>
  <c r="AX37" i="27"/>
  <c r="AH45" i="27"/>
  <c r="AL45" i="27"/>
  <c r="AP45" i="27"/>
  <c r="AT45" i="27"/>
  <c r="AX45" i="27"/>
  <c r="AK49" i="27"/>
  <c r="AP49" i="27"/>
  <c r="AV49" i="27"/>
  <c r="AY53" i="27"/>
  <c r="AU53" i="27"/>
  <c r="AQ53" i="27"/>
  <c r="AM53" i="27"/>
  <c r="AI53" i="27"/>
  <c r="AJ53" i="27"/>
  <c r="AO53" i="27"/>
  <c r="AT53" i="27"/>
  <c r="AZ53" i="27"/>
  <c r="E55" i="27"/>
  <c r="AJ55" i="27"/>
  <c r="AP55" i="27"/>
  <c r="AU55" i="27"/>
  <c r="AZ55" i="27"/>
  <c r="E57" i="27"/>
  <c r="AL63" i="27"/>
  <c r="AS63" i="27"/>
  <c r="AZ63" i="27"/>
  <c r="AI66" i="27"/>
  <c r="AO66" i="27"/>
  <c r="AV66" i="27"/>
  <c r="E68" i="27"/>
  <c r="AH60" i="27"/>
  <c r="AL60" i="27"/>
  <c r="AP60" i="27"/>
  <c r="AT60" i="27"/>
  <c r="AX60" i="27"/>
  <c r="AM72" i="27"/>
  <c r="AU72" i="27"/>
  <c r="AZ75" i="27"/>
  <c r="AV75" i="27"/>
  <c r="AR75" i="27"/>
  <c r="AN75" i="27"/>
  <c r="AJ75" i="27"/>
  <c r="BB75" i="27"/>
  <c r="AW75" i="27"/>
  <c r="AQ75" i="27"/>
  <c r="AL75" i="27"/>
  <c r="AG75" i="27"/>
  <c r="AI75" i="27"/>
  <c r="AP75" i="27"/>
  <c r="AX75" i="27"/>
  <c r="AH66" i="27"/>
  <c r="AL66" i="27"/>
  <c r="AP66" i="27"/>
  <c r="AT66" i="27"/>
  <c r="AX66" i="27"/>
  <c r="AW72" i="27"/>
  <c r="AS72" i="27"/>
  <c r="AO72" i="27"/>
  <c r="AK72" i="27"/>
  <c r="AG72" i="27"/>
  <c r="AI72" i="27"/>
  <c r="AN72" i="27"/>
  <c r="AT72" i="27"/>
  <c r="AY72" i="27"/>
  <c r="AQ60" i="57"/>
  <c r="L62" i="57" a="1"/>
  <c r="L62" i="57" s="1"/>
  <c r="P62" i="57" a="1"/>
  <c r="P62" i="57" s="1"/>
  <c r="AG26" i="57"/>
  <c r="N28" i="57" a="1"/>
  <c r="N28" i="57" s="1"/>
  <c r="S28" i="57" a="1"/>
  <c r="S28" i="57" s="1"/>
  <c r="L29" i="57" a="1"/>
  <c r="L29" i="57" s="1"/>
  <c r="L30" i="57" a="1"/>
  <c r="L30" i="57" s="1"/>
  <c r="P30" i="57" a="1"/>
  <c r="P30" i="57" s="1"/>
  <c r="AO32" i="57"/>
  <c r="O33" i="57" a="1"/>
  <c r="O33" i="57" s="1"/>
  <c r="AG34" i="57"/>
  <c r="L34" i="57" a="1"/>
  <c r="L34" i="57" s="1"/>
  <c r="N35" i="57" a="1"/>
  <c r="N35" i="57" s="1"/>
  <c r="AG36" i="57"/>
  <c r="AE36" i="57" s="1"/>
  <c r="L37" i="57" a="1"/>
  <c r="L37" i="57" s="1"/>
  <c r="AG38" i="57"/>
  <c r="L38" i="57" a="1"/>
  <c r="L38" i="57" s="1"/>
  <c r="P38" i="57" a="1"/>
  <c r="P38" i="57" s="1"/>
  <c r="T39" i="57" a="1"/>
  <c r="T39" i="57" s="1"/>
  <c r="AQ39" i="57"/>
  <c r="AW39" i="57"/>
  <c r="L41" i="57" a="1"/>
  <c r="L41" i="57" s="1"/>
  <c r="AG42" i="57"/>
  <c r="M45" i="57" a="1"/>
  <c r="M45" i="57" s="1"/>
  <c r="AG46" i="57"/>
  <c r="AE46" i="57" s="1"/>
  <c r="AM46" i="57"/>
  <c r="AU46" i="57"/>
  <c r="M47" i="57" a="1"/>
  <c r="M47" i="57" s="1"/>
  <c r="AG49" i="57"/>
  <c r="AC50" i="57"/>
  <c r="T51" i="57" a="1"/>
  <c r="T51" i="57" s="1"/>
  <c r="P53" i="57" a="1"/>
  <c r="P53" i="57" s="1"/>
  <c r="AN53" i="57"/>
  <c r="AV53" i="57"/>
  <c r="P55" i="57" a="1"/>
  <c r="P55" i="57" s="1"/>
  <c r="AC57" i="57"/>
  <c r="AC60" i="57"/>
  <c r="L61" i="57" a="1"/>
  <c r="L61" i="57" s="1"/>
  <c r="O61" i="57" a="1"/>
  <c r="O61" i="57" s="1"/>
  <c r="M62" i="57" a="1"/>
  <c r="M62" i="57" s="1"/>
  <c r="T62" i="57" a="1"/>
  <c r="T62" i="57" s="1"/>
  <c r="AC63" i="57"/>
  <c r="M33" i="57" a="1"/>
  <c r="M33" i="57" s="1"/>
  <c r="R43" i="57" a="1"/>
  <c r="R43" i="57" s="1"/>
  <c r="O51" i="57" a="1"/>
  <c r="O51" i="57" s="1"/>
  <c r="AE28" i="57"/>
  <c r="M41" i="57" a="1"/>
  <c r="M41" i="57" s="1"/>
  <c r="R45" i="57" a="1"/>
  <c r="R45" i="57" s="1"/>
  <c r="AN46" i="57"/>
  <c r="AV46" i="57"/>
  <c r="AE53" i="57"/>
  <c r="S53" i="57" a="1"/>
  <c r="S53" i="57" s="1"/>
  <c r="AG61" i="57"/>
  <c r="P61" i="57" a="1"/>
  <c r="P61" i="57" s="1"/>
  <c r="T61" i="57" a="1"/>
  <c r="T61" i="57" s="1"/>
  <c r="AC62" i="57"/>
  <c r="AE62" i="57" s="1"/>
  <c r="N62" i="57" a="1"/>
  <c r="N62" i="57" s="1"/>
  <c r="R62" i="57" a="1"/>
  <c r="R62" i="57" s="1"/>
  <c r="V63" i="57"/>
  <c r="AJ32" i="57"/>
  <c r="P39" i="57" a="1"/>
  <c r="P39" i="57" s="1"/>
  <c r="N53" i="57" a="1"/>
  <c r="N53" i="57" s="1"/>
  <c r="N29" i="57" a="1"/>
  <c r="N29" i="57" s="1"/>
  <c r="AU32" i="57"/>
  <c r="M37" i="57" a="1"/>
  <c r="M37" i="57" s="1"/>
  <c r="L28" i="57" a="1"/>
  <c r="L28" i="57" s="1"/>
  <c r="P28" i="57" a="1"/>
  <c r="P28" i="57" s="1"/>
  <c r="P29" i="57" a="1"/>
  <c r="P29" i="57" s="1"/>
  <c r="N30" i="57" a="1"/>
  <c r="N30" i="57" s="1"/>
  <c r="S30" i="57" a="1"/>
  <c r="S30" i="57" s="1"/>
  <c r="N31" i="57" a="1"/>
  <c r="N31" i="57" s="1"/>
  <c r="AG32" i="57"/>
  <c r="L33" i="57" a="1"/>
  <c r="L33" i="57" s="1"/>
  <c r="S33" i="57" a="1"/>
  <c r="S33" i="57" s="1"/>
  <c r="S34" i="57" a="1"/>
  <c r="S34" i="57" s="1"/>
  <c r="O37" i="57" a="1"/>
  <c r="O37" i="57" s="1"/>
  <c r="O38" i="57" a="1"/>
  <c r="O38" i="57" s="1"/>
  <c r="T38" i="57" a="1"/>
  <c r="T38" i="57" s="1"/>
  <c r="K39" i="57" a="1"/>
  <c r="K39" i="57" s="1"/>
  <c r="AM39" i="57"/>
  <c r="AG40" i="57"/>
  <c r="AG41" i="57"/>
  <c r="O41" i="57" a="1"/>
  <c r="O41" i="57" s="1"/>
  <c r="M43" i="57" a="1"/>
  <c r="M43" i="57" s="1"/>
  <c r="AG44" i="57"/>
  <c r="AQ46" i="57"/>
  <c r="AY46" i="57"/>
  <c r="R47" i="57" a="1"/>
  <c r="R47" i="57" s="1"/>
  <c r="AG48" i="57"/>
  <c r="AC49" i="57"/>
  <c r="AK53" i="57"/>
  <c r="AR53" i="57"/>
  <c r="N59" i="57" a="1"/>
  <c r="N59" i="57" s="1"/>
  <c r="N60" i="57" a="1"/>
  <c r="N60" i="57" s="1"/>
  <c r="AC61" i="57"/>
  <c r="M61" i="57" a="1"/>
  <c r="M61" i="57" s="1"/>
  <c r="K62" i="57" a="1"/>
  <c r="K62" i="57" s="1"/>
  <c r="O62" i="57" a="1"/>
  <c r="O62" i="57" s="1"/>
  <c r="AG63" i="57"/>
  <c r="L63" i="57" a="1"/>
  <c r="L63" i="57" s="1"/>
  <c r="P63" i="57" a="1"/>
  <c r="P63" i="57" s="1"/>
  <c r="AC66" i="57"/>
  <c r="AC26" i="57"/>
  <c r="AE32" i="57"/>
  <c r="AF35" i="57"/>
  <c r="V35" i="57"/>
  <c r="T27" i="57" a="1"/>
  <c r="T27" i="57" s="1"/>
  <c r="R27" i="57" a="1"/>
  <c r="R27" i="57" s="1"/>
  <c r="O27" i="57" a="1"/>
  <c r="O27" i="57" s="1"/>
  <c r="M27" i="57" a="1"/>
  <c r="M27" i="57" s="1"/>
  <c r="K27" i="57" a="1"/>
  <c r="K27" i="57" s="1"/>
  <c r="V27" i="57" s="1"/>
  <c r="N27" i="57" a="1"/>
  <c r="N27" i="57" s="1"/>
  <c r="P27" i="57" a="1"/>
  <c r="P27" i="57" s="1"/>
  <c r="S27" i="57" a="1"/>
  <c r="S27" i="57" s="1"/>
  <c r="T32" i="57" a="1"/>
  <c r="T32" i="57" s="1"/>
  <c r="P32" i="57" a="1"/>
  <c r="P32" i="57" s="1"/>
  <c r="K32" i="57" a="1"/>
  <c r="K32" i="57" s="1"/>
  <c r="S32" i="57" a="1"/>
  <c r="S32" i="57" s="1"/>
  <c r="M32" i="57" a="1"/>
  <c r="M32" i="57" s="1"/>
  <c r="R32" i="57" a="1"/>
  <c r="R32" i="57" s="1"/>
  <c r="O32" i="57" a="1"/>
  <c r="O32" i="57" s="1"/>
  <c r="N32" i="57" a="1"/>
  <c r="N32" i="57" s="1"/>
  <c r="AC37" i="57"/>
  <c r="T40" i="57" a="1"/>
  <c r="T40" i="57" s="1"/>
  <c r="P40" i="57" a="1"/>
  <c r="P40" i="57" s="1"/>
  <c r="K40" i="57" a="1"/>
  <c r="K40" i="57" s="1"/>
  <c r="V40" i="57" s="1"/>
  <c r="S40" i="57" a="1"/>
  <c r="S40" i="57" s="1"/>
  <c r="M40" i="57" a="1"/>
  <c r="M40" i="57" s="1"/>
  <c r="O40" i="57" a="1"/>
  <c r="O40" i="57" s="1"/>
  <c r="L40" i="57" a="1"/>
  <c r="L40" i="57" s="1"/>
  <c r="N40" i="57" a="1"/>
  <c r="N40" i="57" s="1"/>
  <c r="AE51" i="57"/>
  <c r="AG29" i="57"/>
  <c r="AC31" i="57"/>
  <c r="AX32" i="57"/>
  <c r="AT32" i="57"/>
  <c r="AP32" i="57"/>
  <c r="AL32" i="57"/>
  <c r="AW32" i="57"/>
  <c r="AR32" i="57"/>
  <c r="AM32" i="57"/>
  <c r="AV32" i="57"/>
  <c r="AQ32" i="57"/>
  <c r="AK32" i="57"/>
  <c r="AS32" i="57"/>
  <c r="AG33" i="57"/>
  <c r="AF34" i="57"/>
  <c r="V34" i="57"/>
  <c r="S35" i="57" a="1"/>
  <c r="S35" i="57" s="1"/>
  <c r="M35" i="57" a="1"/>
  <c r="M35" i="57" s="1"/>
  <c r="O35" i="57" a="1"/>
  <c r="O35" i="57" s="1"/>
  <c r="L35" i="57" a="1"/>
  <c r="L35" i="57" s="1"/>
  <c r="R35" i="57" a="1"/>
  <c r="R35" i="57" s="1"/>
  <c r="AF39" i="57"/>
  <c r="V39" i="57"/>
  <c r="R40" i="57" a="1"/>
  <c r="R40" i="57" s="1"/>
  <c r="AC41" i="57"/>
  <c r="T26" i="57" a="1"/>
  <c r="T26" i="57" s="1"/>
  <c r="R26" i="57" a="1"/>
  <c r="R26" i="57" s="1"/>
  <c r="O26" i="57" a="1"/>
  <c r="O26" i="57" s="1"/>
  <c r="M26" i="57" a="1"/>
  <c r="M26" i="57" s="1"/>
  <c r="K26" i="57" a="1"/>
  <c r="K26" i="57" s="1"/>
  <c r="L26" i="57" a="1"/>
  <c r="L26" i="57" s="1"/>
  <c r="T36" i="57" a="1"/>
  <c r="T36" i="57" s="1"/>
  <c r="P36" i="57" a="1"/>
  <c r="P36" i="57" s="1"/>
  <c r="K36" i="57" a="1"/>
  <c r="K36" i="57" s="1"/>
  <c r="S36" i="57" a="1"/>
  <c r="S36" i="57" s="1"/>
  <c r="M36" i="57" a="1"/>
  <c r="M36" i="57" s="1"/>
  <c r="L36" i="57" a="1"/>
  <c r="L36" i="57" s="1"/>
  <c r="AF42" i="57"/>
  <c r="V42" i="57"/>
  <c r="AE44" i="57"/>
  <c r="AF47" i="57"/>
  <c r="V47" i="57"/>
  <c r="AF46" i="57"/>
  <c r="S26" i="57" a="1"/>
  <c r="S26" i="57" s="1"/>
  <c r="AC29" i="57"/>
  <c r="AG31" i="57"/>
  <c r="AN32" i="57"/>
  <c r="AY32" i="57"/>
  <c r="N36" i="57" a="1"/>
  <c r="N36" i="57" s="1"/>
  <c r="AG37" i="57"/>
  <c r="AF44" i="57"/>
  <c r="V44" i="57"/>
  <c r="AF38" i="57"/>
  <c r="N39" i="57" a="1"/>
  <c r="N39" i="57" s="1"/>
  <c r="R39" i="57" a="1"/>
  <c r="R39" i="57" s="1"/>
  <c r="AC40" i="57"/>
  <c r="S42" i="57" a="1"/>
  <c r="S42" i="57" s="1"/>
  <c r="P42" i="57" a="1"/>
  <c r="P42" i="57" s="1"/>
  <c r="N42" i="57" a="1"/>
  <c r="N42" i="57" s="1"/>
  <c r="L42" i="57" a="1"/>
  <c r="L42" i="57" s="1"/>
  <c r="S44" i="57" a="1"/>
  <c r="S44" i="57" s="1"/>
  <c r="P44" i="57" a="1"/>
  <c r="P44" i="57" s="1"/>
  <c r="N44" i="57" a="1"/>
  <c r="N44" i="57" s="1"/>
  <c r="L44" i="57" a="1"/>
  <c r="L44" i="57" s="1"/>
  <c r="S46" i="57" a="1"/>
  <c r="S46" i="57" s="1"/>
  <c r="P46" i="57" a="1"/>
  <c r="P46" i="57" s="1"/>
  <c r="N46" i="57" a="1"/>
  <c r="N46" i="57" s="1"/>
  <c r="L46" i="57" a="1"/>
  <c r="L46" i="57" s="1"/>
  <c r="V48" i="57"/>
  <c r="AF48" i="57"/>
  <c r="V50" i="57"/>
  <c r="AF50" i="57"/>
  <c r="K28" i="57" a="1"/>
  <c r="K28" i="57" s="1"/>
  <c r="M28" i="57" a="1"/>
  <c r="M28" i="57" s="1"/>
  <c r="O28" i="57" a="1"/>
  <c r="O28" i="57" s="1"/>
  <c r="R28" i="57" a="1"/>
  <c r="R28" i="57" s="1"/>
  <c r="K29" i="57" a="1"/>
  <c r="K29" i="57" s="1"/>
  <c r="M29" i="57" a="1"/>
  <c r="M29" i="57" s="1"/>
  <c r="O29" i="57" a="1"/>
  <c r="O29" i="57" s="1"/>
  <c r="R29" i="57" a="1"/>
  <c r="R29" i="57" s="1"/>
  <c r="K30" i="57" a="1"/>
  <c r="K30" i="57" s="1"/>
  <c r="M30" i="57" a="1"/>
  <c r="M30" i="57" s="1"/>
  <c r="O30" i="57" a="1"/>
  <c r="O30" i="57" s="1"/>
  <c r="R30" i="57" a="1"/>
  <c r="R30" i="57" s="1"/>
  <c r="K31" i="57" a="1"/>
  <c r="K31" i="57" s="1"/>
  <c r="M31" i="57" a="1"/>
  <c r="M31" i="57" s="1"/>
  <c r="O31" i="57" a="1"/>
  <c r="O31" i="57" s="1"/>
  <c r="R31" i="57" a="1"/>
  <c r="R31" i="57" s="1"/>
  <c r="AF33" i="57"/>
  <c r="K33" i="57" a="1"/>
  <c r="K33" i="57" s="1"/>
  <c r="P33" i="57" a="1"/>
  <c r="P33" i="57" s="1"/>
  <c r="T33" i="57" a="1"/>
  <c r="T33" i="57" s="1"/>
  <c r="N34" i="57" a="1"/>
  <c r="N34" i="57" s="1"/>
  <c r="AC35" i="57"/>
  <c r="AF37" i="57"/>
  <c r="K37" i="57" a="1"/>
  <c r="K37" i="57" s="1"/>
  <c r="P37" i="57" a="1"/>
  <c r="P37" i="57" s="1"/>
  <c r="T37" i="57" a="1"/>
  <c r="T37" i="57" s="1"/>
  <c r="N38" i="57" a="1"/>
  <c r="N38" i="57" s="1"/>
  <c r="AX39" i="57"/>
  <c r="AT39" i="57"/>
  <c r="AP39" i="57"/>
  <c r="AL39" i="57"/>
  <c r="L39" i="57" a="1"/>
  <c r="L39" i="57" s="1"/>
  <c r="O39" i="57" a="1"/>
  <c r="O39" i="57" s="1"/>
  <c r="AC39" i="57"/>
  <c r="AJ39" i="57"/>
  <c r="AO39" i="57"/>
  <c r="AU39" i="57"/>
  <c r="AZ39" i="57"/>
  <c r="AF41" i="57"/>
  <c r="K41" i="57" a="1"/>
  <c r="K41" i="57" s="1"/>
  <c r="P41" i="57" a="1"/>
  <c r="P41" i="57" s="1"/>
  <c r="T41" i="57" a="1"/>
  <c r="T41" i="57" s="1"/>
  <c r="M42" i="57" a="1"/>
  <c r="M42" i="57" s="1"/>
  <c r="R42" i="57" a="1"/>
  <c r="R42" i="57" s="1"/>
  <c r="AF43" i="57"/>
  <c r="K43" i="57" a="1"/>
  <c r="K43" i="57" s="1"/>
  <c r="V43" i="57" s="1"/>
  <c r="O43" i="57" a="1"/>
  <c r="O43" i="57" s="1"/>
  <c r="AE43" i="57"/>
  <c r="M44" i="57" a="1"/>
  <c r="M44" i="57" s="1"/>
  <c r="R44" i="57" a="1"/>
  <c r="R44" i="57" s="1"/>
  <c r="AF45" i="57"/>
  <c r="K45" i="57" a="1"/>
  <c r="K45" i="57" s="1"/>
  <c r="V45" i="57" s="1"/>
  <c r="O45" i="57" a="1"/>
  <c r="O45" i="57" s="1"/>
  <c r="AE45" i="57"/>
  <c r="M46" i="57" a="1"/>
  <c r="M46" i="57" s="1"/>
  <c r="R46" i="57" a="1"/>
  <c r="R46" i="57" s="1"/>
  <c r="AE47" i="57"/>
  <c r="AF32" i="57"/>
  <c r="N33" i="57" a="1"/>
  <c r="N33" i="57" s="1"/>
  <c r="AC34" i="57"/>
  <c r="AF36" i="57"/>
  <c r="N37" i="57" a="1"/>
  <c r="N37" i="57" s="1"/>
  <c r="V38" i="57"/>
  <c r="AC38" i="57"/>
  <c r="M39" i="57" a="1"/>
  <c r="M39" i="57" s="1"/>
  <c r="AF40" i="57"/>
  <c r="N41" i="57" a="1"/>
  <c r="N41" i="57" s="1"/>
  <c r="S43" i="57" a="1"/>
  <c r="S43" i="57" s="1"/>
  <c r="P43" i="57" a="1"/>
  <c r="P43" i="57" s="1"/>
  <c r="N43" i="57" a="1"/>
  <c r="N43" i="57" s="1"/>
  <c r="L43" i="57" a="1"/>
  <c r="L43" i="57" s="1"/>
  <c r="S45" i="57" a="1"/>
  <c r="S45" i="57" s="1"/>
  <c r="P45" i="57" a="1"/>
  <c r="P45" i="57" s="1"/>
  <c r="N45" i="57" a="1"/>
  <c r="N45" i="57" s="1"/>
  <c r="L45" i="57" a="1"/>
  <c r="L45" i="57" s="1"/>
  <c r="T48" i="57" a="1"/>
  <c r="T48" i="57" s="1"/>
  <c r="R48" i="57" a="1"/>
  <c r="R48" i="57" s="1"/>
  <c r="O48" i="57" a="1"/>
  <c r="O48" i="57" s="1"/>
  <c r="P48" i="57" a="1"/>
  <c r="P48" i="57" s="1"/>
  <c r="S49" i="57" a="1"/>
  <c r="S49" i="57" s="1"/>
  <c r="R49" i="57" a="1"/>
  <c r="R49" i="57" s="1"/>
  <c r="O49" i="57" a="1"/>
  <c r="O49" i="57" s="1"/>
  <c r="M49" i="57" a="1"/>
  <c r="M49" i="57" s="1"/>
  <c r="K49" i="57" a="1"/>
  <c r="K49" i="57" s="1"/>
  <c r="V49" i="57" s="1"/>
  <c r="L49" i="57" a="1"/>
  <c r="L49" i="57" s="1"/>
  <c r="S50" i="57" a="1"/>
  <c r="S50" i="57" s="1"/>
  <c r="P50" i="57" a="1"/>
  <c r="P50" i="57" s="1"/>
  <c r="N50" i="57" a="1"/>
  <c r="N50" i="57" s="1"/>
  <c r="L50" i="57" a="1"/>
  <c r="L50" i="57" s="1"/>
  <c r="O50" i="57" a="1"/>
  <c r="O50" i="57" s="1"/>
  <c r="T50" i="57" a="1"/>
  <c r="T50" i="57" s="1"/>
  <c r="S52" i="57" a="1"/>
  <c r="S52" i="57" s="1"/>
  <c r="P52" i="57" a="1"/>
  <c r="P52" i="57" s="1"/>
  <c r="N52" i="57" a="1"/>
  <c r="N52" i="57" s="1"/>
  <c r="L52" i="57" a="1"/>
  <c r="L52" i="57" s="1"/>
  <c r="T52" i="57" a="1"/>
  <c r="T52" i="57" s="1"/>
  <c r="K52" i="57" a="1"/>
  <c r="K52" i="57" s="1"/>
  <c r="V52" i="57" s="1"/>
  <c r="O52" i="57" a="1"/>
  <c r="O52" i="57" s="1"/>
  <c r="M52" i="57" a="1"/>
  <c r="M52" i="57" s="1"/>
  <c r="V53" i="57"/>
  <c r="AF53" i="57"/>
  <c r="AK46" i="57"/>
  <c r="AO46" i="57"/>
  <c r="AS46" i="57"/>
  <c r="AW46" i="57"/>
  <c r="L47" i="57" a="1"/>
  <c r="L47" i="57" s="1"/>
  <c r="N47" i="57" a="1"/>
  <c r="N47" i="57" s="1"/>
  <c r="P47" i="57" a="1"/>
  <c r="P47" i="57" s="1"/>
  <c r="L48" i="57" a="1"/>
  <c r="L48" i="57" s="1"/>
  <c r="N48" i="57" a="1"/>
  <c r="N48" i="57" s="1"/>
  <c r="M50" i="57" a="1"/>
  <c r="M50" i="57" s="1"/>
  <c r="R50" i="57" a="1"/>
  <c r="R50" i="57" s="1"/>
  <c r="AL46" i="57"/>
  <c r="AP46" i="57"/>
  <c r="AT46" i="57"/>
  <c r="AC48" i="57"/>
  <c r="P49" i="57" a="1"/>
  <c r="P49" i="57" s="1"/>
  <c r="T49" i="57" a="1"/>
  <c r="T49" i="57" s="1"/>
  <c r="AE50" i="57"/>
  <c r="V51" i="57"/>
  <c r="AE52" i="57"/>
  <c r="S51" i="57" a="1"/>
  <c r="S51" i="57" s="1"/>
  <c r="P51" i="57" a="1"/>
  <c r="P51" i="57" s="1"/>
  <c r="N51" i="57" a="1"/>
  <c r="N51" i="57" s="1"/>
  <c r="L51" i="57" a="1"/>
  <c r="L51" i="57" s="1"/>
  <c r="R51" i="57" a="1"/>
  <c r="R51" i="57" s="1"/>
  <c r="T54" i="57" a="1"/>
  <c r="T54" i="57" s="1"/>
  <c r="R54" i="57" a="1"/>
  <c r="R54" i="57" s="1"/>
  <c r="O54" i="57" a="1"/>
  <c r="O54" i="57" s="1"/>
  <c r="M54" i="57" a="1"/>
  <c r="M54" i="57" s="1"/>
  <c r="K54" i="57" a="1"/>
  <c r="K54" i="57" s="1"/>
  <c r="V54" i="57" s="1"/>
  <c r="P54" i="57" a="1"/>
  <c r="P54" i="57" s="1"/>
  <c r="L54" i="57" a="1"/>
  <c r="L54" i="57" s="1"/>
  <c r="AC55" i="57"/>
  <c r="T56" i="57" a="1"/>
  <c r="T56" i="57" s="1"/>
  <c r="R56" i="57" a="1"/>
  <c r="R56" i="57" s="1"/>
  <c r="O56" i="57" a="1"/>
  <c r="O56" i="57" s="1"/>
  <c r="M56" i="57" a="1"/>
  <c r="M56" i="57" s="1"/>
  <c r="K56" i="57" a="1"/>
  <c r="K56" i="57" s="1"/>
  <c r="P56" i="57" a="1"/>
  <c r="P56" i="57" s="1"/>
  <c r="S56" i="57" a="1"/>
  <c r="S56" i="57" s="1"/>
  <c r="L56" i="57" a="1"/>
  <c r="L56" i="57" s="1"/>
  <c r="M51" i="57" a="1"/>
  <c r="M51" i="57" s="1"/>
  <c r="AF52" i="57"/>
  <c r="T53" i="57" a="1"/>
  <c r="T53" i="57" s="1"/>
  <c r="R53" i="57" a="1"/>
  <c r="R53" i="57" s="1"/>
  <c r="O53" i="57" a="1"/>
  <c r="O53" i="57" s="1"/>
  <c r="M53" i="57" a="1"/>
  <c r="M53" i="57" s="1"/>
  <c r="L53" i="57" a="1"/>
  <c r="L53" i="57" s="1"/>
  <c r="N54" i="57" a="1"/>
  <c r="N54" i="57" s="1"/>
  <c r="V62" i="57"/>
  <c r="T58" i="57" a="1"/>
  <c r="T58" i="57" s="1"/>
  <c r="R58" i="57" a="1"/>
  <c r="R58" i="57" s="1"/>
  <c r="O58" i="57" a="1"/>
  <c r="O58" i="57" s="1"/>
  <c r="M58" i="57" a="1"/>
  <c r="M58" i="57" s="1"/>
  <c r="K58" i="57" a="1"/>
  <c r="K58" i="57" s="1"/>
  <c r="L58" i="57" a="1"/>
  <c r="L58" i="57" s="1"/>
  <c r="AG59" i="57"/>
  <c r="AK60" i="57"/>
  <c r="AU60" i="57"/>
  <c r="S58" i="57" a="1"/>
  <c r="S58" i="57" s="1"/>
  <c r="AG60" i="57"/>
  <c r="AL60" i="57"/>
  <c r="AY53" i="57"/>
  <c r="AU53" i="57"/>
  <c r="AQ53" i="57"/>
  <c r="AM53" i="57"/>
  <c r="AJ53" i="57"/>
  <c r="AO53" i="57"/>
  <c r="AT53" i="57"/>
  <c r="AZ53" i="57"/>
  <c r="AC54" i="57"/>
  <c r="T55" i="57" a="1"/>
  <c r="T55" i="57" s="1"/>
  <c r="R55" i="57" a="1"/>
  <c r="R55" i="57" s="1"/>
  <c r="O55" i="57" a="1"/>
  <c r="O55" i="57" s="1"/>
  <c r="M55" i="57" a="1"/>
  <c r="M55" i="57" s="1"/>
  <c r="K55" i="57" a="1"/>
  <c r="K55" i="57" s="1"/>
  <c r="AG55" i="57"/>
  <c r="L55" i="57" a="1"/>
  <c r="L55" i="57" s="1"/>
  <c r="AC56" i="57"/>
  <c r="T57" i="57" a="1"/>
  <c r="T57" i="57" s="1"/>
  <c r="R57" i="57" a="1"/>
  <c r="R57" i="57" s="1"/>
  <c r="O57" i="57" a="1"/>
  <c r="O57" i="57" s="1"/>
  <c r="M57" i="57" a="1"/>
  <c r="M57" i="57" s="1"/>
  <c r="K57" i="57" a="1"/>
  <c r="K57" i="57" s="1"/>
  <c r="AG57" i="57"/>
  <c r="L57" i="57" a="1"/>
  <c r="L57" i="57" s="1"/>
  <c r="AC58" i="57"/>
  <c r="P58" i="57" a="1"/>
  <c r="P58" i="57" s="1"/>
  <c r="AC59" i="57"/>
  <c r="AZ60" i="57"/>
  <c r="AV60" i="57"/>
  <c r="AR60" i="57"/>
  <c r="AN60" i="57"/>
  <c r="AJ60" i="57"/>
  <c r="AY60" i="57"/>
  <c r="AT60" i="57"/>
  <c r="AO60" i="57"/>
  <c r="AX60" i="57"/>
  <c r="AS60" i="57"/>
  <c r="AM60" i="57"/>
  <c r="AP60" i="57"/>
  <c r="AE63" i="57"/>
  <c r="AF61" i="57"/>
  <c r="T64" i="57" a="1"/>
  <c r="T64" i="57" s="1"/>
  <c r="R64" i="57" a="1"/>
  <c r="R64" i="57" s="1"/>
  <c r="O64" i="57" a="1"/>
  <c r="O64" i="57" s="1"/>
  <c r="M64" i="57" a="1"/>
  <c r="M64" i="57" s="1"/>
  <c r="K64" i="57" a="1"/>
  <c r="K64" i="57" s="1"/>
  <c r="S64" i="57" a="1"/>
  <c r="S64" i="57" s="1"/>
  <c r="N64" i="57" a="1"/>
  <c r="N64" i="57" s="1"/>
  <c r="P64" i="57" a="1"/>
  <c r="P64" i="57" s="1"/>
  <c r="K59" i="57" a="1"/>
  <c r="K59" i="57" s="1"/>
  <c r="M59" i="57" a="1"/>
  <c r="M59" i="57" s="1"/>
  <c r="O59" i="57" a="1"/>
  <c r="O59" i="57" s="1"/>
  <c r="R59" i="57" a="1"/>
  <c r="R59" i="57" s="1"/>
  <c r="K60" i="57" a="1"/>
  <c r="K60" i="57" s="1"/>
  <c r="M60" i="57" a="1"/>
  <c r="M60" i="57" s="1"/>
  <c r="O60" i="57" a="1"/>
  <c r="O60" i="57" s="1"/>
  <c r="R60" i="57" a="1"/>
  <c r="R60" i="57" s="1"/>
  <c r="AF60" i="57"/>
  <c r="V61" i="57"/>
  <c r="T66" i="57" a="1"/>
  <c r="T66" i="57" s="1"/>
  <c r="R66" i="57" a="1"/>
  <c r="R66" i="57" s="1"/>
  <c r="O66" i="57" a="1"/>
  <c r="O66" i="57" s="1"/>
  <c r="M66" i="57" a="1"/>
  <c r="M66" i="57" s="1"/>
  <c r="K66" i="57" a="1"/>
  <c r="K66" i="57" s="1"/>
  <c r="V66" i="57" s="1"/>
  <c r="S66" i="57" a="1"/>
  <c r="S66" i="57" s="1"/>
  <c r="P66" i="57" a="1"/>
  <c r="P66" i="57" s="1"/>
  <c r="N66" i="57" a="1"/>
  <c r="N66" i="57" s="1"/>
  <c r="L66" i="57" a="1"/>
  <c r="L66" i="57" s="1"/>
  <c r="AF63" i="57"/>
  <c r="T65" i="57" a="1"/>
  <c r="T65" i="57" s="1"/>
  <c r="R65" i="57" a="1"/>
  <c r="R65" i="57" s="1"/>
  <c r="O65" i="57" a="1"/>
  <c r="O65" i="57" s="1"/>
  <c r="M65" i="57" a="1"/>
  <c r="M65" i="57" s="1"/>
  <c r="K65" i="57" a="1"/>
  <c r="K65" i="57" s="1"/>
  <c r="S65" i="57" a="1"/>
  <c r="S65" i="57" s="1"/>
  <c r="P65" i="57" a="1"/>
  <c r="P65" i="57" s="1"/>
  <c r="N65" i="57" a="1"/>
  <c r="N65" i="57" s="1"/>
  <c r="L65" i="57" a="1"/>
  <c r="L65" i="57" s="1"/>
  <c r="AC64" i="57"/>
  <c r="AE65" i="57"/>
  <c r="N63" i="57" a="1"/>
  <c r="N63" i="57" s="1"/>
  <c r="AF64" i="57"/>
  <c r="AF65" i="57"/>
  <c r="AF66" i="57"/>
  <c r="G72" i="28" l="1"/>
  <c r="BA76" i="27"/>
  <c r="AK76" i="27"/>
  <c r="AR76" i="27"/>
  <c r="AT76" i="27"/>
  <c r="AJ76" i="27"/>
  <c r="AV76" i="27"/>
  <c r="AW76" i="27"/>
  <c r="AG76" i="27"/>
  <c r="AM76" i="27"/>
  <c r="AL76" i="27"/>
  <c r="BB76" i="27"/>
  <c r="AP76" i="27"/>
  <c r="AS76" i="27"/>
  <c r="BC76" i="27"/>
  <c r="AH76" i="27"/>
  <c r="AQ76" i="27"/>
  <c r="AY76" i="27"/>
  <c r="AN76" i="27"/>
  <c r="AO76" i="27"/>
  <c r="AX76" i="27"/>
  <c r="AZ76" i="27"/>
  <c r="AU76" i="27"/>
  <c r="AI76" i="27"/>
  <c r="AE49" i="57"/>
  <c r="AU75" i="27"/>
  <c r="AX38" i="27"/>
  <c r="G42" i="27"/>
  <c r="G48" i="27"/>
  <c r="G73" i="27"/>
  <c r="AE61" i="57"/>
  <c r="AE42" i="57"/>
  <c r="G52" i="27"/>
  <c r="G44" i="27"/>
  <c r="G36" i="27"/>
  <c r="AE57" i="57"/>
  <c r="G67" i="27"/>
  <c r="G65" i="27"/>
  <c r="AE60" i="57"/>
  <c r="G70" i="27"/>
  <c r="G69" i="27"/>
  <c r="AE33" i="57"/>
  <c r="G43" i="27"/>
  <c r="G51" i="27"/>
  <c r="G46" i="27"/>
  <c r="G47" i="27"/>
  <c r="G41" i="27"/>
  <c r="G39" i="27"/>
  <c r="G58" i="27"/>
  <c r="G54" i="27"/>
  <c r="G50" i="27"/>
  <c r="G71" i="27"/>
  <c r="G59" i="27"/>
  <c r="G56" i="27"/>
  <c r="G45" i="28"/>
  <c r="AX49" i="27"/>
  <c r="AL49" i="27"/>
  <c r="G68" i="28"/>
  <c r="AV72" i="27"/>
  <c r="AL72" i="27"/>
  <c r="AS62" i="27"/>
  <c r="G58" i="28"/>
  <c r="G53" i="28"/>
  <c r="AT57" i="27"/>
  <c r="AE66" i="57"/>
  <c r="AE26" i="57"/>
  <c r="AE59" i="57"/>
  <c r="V33" i="57"/>
  <c r="AE54" i="57"/>
  <c r="V57" i="57"/>
  <c r="V32" i="57"/>
  <c r="V65" i="57"/>
  <c r="V58" i="57"/>
  <c r="AE31" i="57"/>
  <c r="AE64" i="57"/>
  <c r="V64" i="57"/>
  <c r="AE58" i="57"/>
  <c r="AE39" i="57"/>
  <c r="AE35" i="57"/>
  <c r="V29" i="57"/>
  <c r="AE29" i="57"/>
  <c r="AE37" i="57"/>
  <c r="AE56" i="57"/>
  <c r="V56" i="57"/>
  <c r="AE55" i="57"/>
  <c r="AE48" i="57"/>
  <c r="V55" i="57"/>
  <c r="AE40" i="57"/>
  <c r="V36" i="57"/>
  <c r="V30" i="57"/>
  <c r="V31" i="57"/>
  <c r="V37" i="57"/>
  <c r="V26" i="57"/>
  <c r="V59" i="57"/>
  <c r="V60" i="57"/>
  <c r="AE38" i="57"/>
  <c r="AE34" i="57"/>
  <c r="V41" i="57"/>
  <c r="V28" i="57"/>
  <c r="AE41" i="57"/>
  <c r="AV59" i="27" l="1"/>
  <c r="G55" i="28"/>
  <c r="AZ59" i="27"/>
  <c r="AP59" i="27"/>
  <c r="AL59" i="27"/>
  <c r="AU59" i="27"/>
  <c r="AJ59" i="27"/>
  <c r="AH59" i="27"/>
  <c r="AX59" i="27"/>
  <c r="AQ59" i="27"/>
  <c r="BA59" i="27"/>
  <c r="AK59" i="27"/>
  <c r="AT59" i="27"/>
  <c r="AO59" i="27"/>
  <c r="AR59" i="27"/>
  <c r="BB59" i="27"/>
  <c r="AW59" i="27"/>
  <c r="AG59" i="27"/>
  <c r="AY59" i="27"/>
  <c r="AN59" i="27"/>
  <c r="AM59" i="27"/>
  <c r="AS59" i="27"/>
  <c r="AI59" i="27"/>
  <c r="G46" i="28"/>
  <c r="AX50" i="27"/>
  <c r="AM50" i="27"/>
  <c r="AG50" i="27"/>
  <c r="AQ50" i="27"/>
  <c r="AH50" i="27"/>
  <c r="AZ50" i="27"/>
  <c r="AJ50" i="27"/>
  <c r="AK50" i="27"/>
  <c r="AI50" i="27"/>
  <c r="AS50" i="27"/>
  <c r="AV50" i="27"/>
  <c r="BA50" i="27"/>
  <c r="AY50" i="27"/>
  <c r="AL50" i="27"/>
  <c r="AR50" i="27"/>
  <c r="AU50" i="27"/>
  <c r="AT50" i="27"/>
  <c r="AW50" i="27"/>
  <c r="AN50" i="27"/>
  <c r="AP50" i="27"/>
  <c r="AO50" i="27"/>
  <c r="G65" i="28"/>
  <c r="AX69" i="27"/>
  <c r="AH69" i="27"/>
  <c r="AN69" i="27"/>
  <c r="AI69" i="27"/>
  <c r="AQ69" i="27"/>
  <c r="AV69" i="27"/>
  <c r="BC69" i="27"/>
  <c r="AO69" i="27"/>
  <c r="AU69" i="27"/>
  <c r="AL69" i="27"/>
  <c r="BA69" i="27"/>
  <c r="AK69" i="27"/>
  <c r="AP69" i="27"/>
  <c r="AR69" i="27"/>
  <c r="AT69" i="27"/>
  <c r="AW69" i="27"/>
  <c r="AG69" i="27"/>
  <c r="AJ69" i="27"/>
  <c r="AY69" i="27"/>
  <c r="BB69" i="27"/>
  <c r="AM69" i="27"/>
  <c r="AS69" i="27"/>
  <c r="AZ69" i="27"/>
  <c r="AP44" i="27"/>
  <c r="G40" i="28"/>
  <c r="AZ44" i="27"/>
  <c r="AU44" i="27"/>
  <c r="AL44" i="27"/>
  <c r="AJ44" i="27"/>
  <c r="AQ44" i="27"/>
  <c r="AX44" i="27"/>
  <c r="AH44" i="27"/>
  <c r="AO44" i="27"/>
  <c r="AN44" i="27"/>
  <c r="AM44" i="27"/>
  <c r="AK44" i="27"/>
  <c r="AT44" i="27"/>
  <c r="AV44" i="27"/>
  <c r="AR44" i="27"/>
  <c r="AW44" i="27"/>
  <c r="AG44" i="27"/>
  <c r="AY44" i="27"/>
  <c r="AS44" i="27"/>
  <c r="AI44" i="27"/>
  <c r="G54" i="28"/>
  <c r="AT58" i="27"/>
  <c r="AP58" i="27"/>
  <c r="AU58" i="27"/>
  <c r="AI58" i="27"/>
  <c r="AY58" i="27"/>
  <c r="AK58" i="27"/>
  <c r="AO58" i="27"/>
  <c r="BB58" i="27"/>
  <c r="BA58" i="27"/>
  <c r="AG58" i="27"/>
  <c r="AZ58" i="27"/>
  <c r="AJ58" i="27"/>
  <c r="AX58" i="27"/>
  <c r="AL58" i="27"/>
  <c r="AV58" i="27"/>
  <c r="AH58" i="27"/>
  <c r="AQ58" i="27"/>
  <c r="AR58" i="27"/>
  <c r="AM58" i="27"/>
  <c r="AW58" i="27"/>
  <c r="AN58" i="27"/>
  <c r="AS58" i="27"/>
  <c r="G37" i="28"/>
  <c r="AR41" i="27"/>
  <c r="AW41" i="27"/>
  <c r="AS41" i="27"/>
  <c r="AG41" i="27"/>
  <c r="AY41" i="27"/>
  <c r="AM41" i="27"/>
  <c r="AI41" i="27"/>
  <c r="AU41" i="27"/>
  <c r="AN41" i="27"/>
  <c r="AJ41" i="27"/>
  <c r="AT41" i="27"/>
  <c r="AO41" i="27"/>
  <c r="AK41" i="27"/>
  <c r="AH41" i="27"/>
  <c r="AX41" i="27"/>
  <c r="AQ41" i="27"/>
  <c r="AL41" i="27"/>
  <c r="AV41" i="27"/>
  <c r="AP41" i="27"/>
  <c r="G42" i="28"/>
  <c r="AR46" i="27"/>
  <c r="AJ46" i="27"/>
  <c r="AZ46" i="27"/>
  <c r="AY46" i="27"/>
  <c r="AI46" i="27"/>
  <c r="AL46" i="27"/>
  <c r="AU46" i="27"/>
  <c r="AX46" i="27"/>
  <c r="AH46" i="27"/>
  <c r="AQ46" i="27"/>
  <c r="AT46" i="27"/>
  <c r="AK46" i="27"/>
  <c r="AP46" i="27"/>
  <c r="AV46" i="27"/>
  <c r="AW46" i="27"/>
  <c r="AS46" i="27"/>
  <c r="AG46" i="27"/>
  <c r="AM46" i="27"/>
  <c r="AN46" i="27"/>
  <c r="AO46" i="27"/>
  <c r="AI65" i="27"/>
  <c r="G61" i="28"/>
  <c r="AH65" i="27"/>
  <c r="AU65" i="27"/>
  <c r="AX65" i="27"/>
  <c r="BA65" i="27"/>
  <c r="AK65" i="27"/>
  <c r="AQ65" i="27"/>
  <c r="AM65" i="27"/>
  <c r="AW65" i="27"/>
  <c r="AG65" i="27"/>
  <c r="AL65" i="27"/>
  <c r="AY65" i="27"/>
  <c r="AN65" i="27"/>
  <c r="AS65" i="27"/>
  <c r="BB65" i="27"/>
  <c r="AZ65" i="27"/>
  <c r="AR65" i="27"/>
  <c r="BC65" i="27"/>
  <c r="AP65" i="27"/>
  <c r="AO65" i="27"/>
  <c r="AV65" i="27"/>
  <c r="AT65" i="27"/>
  <c r="AJ65" i="27"/>
  <c r="G44" i="28"/>
  <c r="AO48" i="27"/>
  <c r="AK48" i="27"/>
  <c r="AZ48" i="27"/>
  <c r="AV48" i="27"/>
  <c r="AS48" i="27"/>
  <c r="AR48" i="27"/>
  <c r="AJ48" i="27"/>
  <c r="AN48" i="27"/>
  <c r="AM48" i="27"/>
  <c r="AU48" i="27"/>
  <c r="AL48" i="27"/>
  <c r="AH48" i="27"/>
  <c r="AI48" i="27"/>
  <c r="AG48" i="27"/>
  <c r="AP48" i="27"/>
  <c r="AX48" i="27"/>
  <c r="AY48" i="27"/>
  <c r="AW48" i="27"/>
  <c r="AQ48" i="27"/>
  <c r="AT48" i="27"/>
  <c r="AW56" i="27"/>
  <c r="G52" i="28"/>
  <c r="AM56" i="27"/>
  <c r="BA56" i="27"/>
  <c r="AN56" i="27"/>
  <c r="AY56" i="27"/>
  <c r="AO56" i="27"/>
  <c r="AK56" i="27"/>
  <c r="AJ56" i="27"/>
  <c r="AI56" i="27"/>
  <c r="AQ56" i="27"/>
  <c r="AT56" i="27"/>
  <c r="AZ56" i="27"/>
  <c r="AG56" i="27"/>
  <c r="AS56" i="27"/>
  <c r="AV56" i="27"/>
  <c r="AH56" i="27"/>
  <c r="AX56" i="27"/>
  <c r="AU56" i="27"/>
  <c r="AR56" i="27"/>
  <c r="AL56" i="27"/>
  <c r="AP56" i="27"/>
  <c r="G50" i="28"/>
  <c r="BA54" i="27"/>
  <c r="AG54" i="27"/>
  <c r="AQ54" i="27"/>
  <c r="AK54" i="27"/>
  <c r="AN54" i="27"/>
  <c r="AS54" i="27"/>
  <c r="AO54" i="27"/>
  <c r="AZ54" i="27"/>
  <c r="AJ54" i="27"/>
  <c r="AX54" i="27"/>
  <c r="AT54" i="27"/>
  <c r="AU54" i="27"/>
  <c r="AL54" i="27"/>
  <c r="AV54" i="27"/>
  <c r="AH54" i="27"/>
  <c r="AY54" i="27"/>
  <c r="AW54" i="27"/>
  <c r="AP54" i="27"/>
  <c r="AR54" i="27"/>
  <c r="AM54" i="27"/>
  <c r="AI54" i="27"/>
  <c r="G43" i="28"/>
  <c r="AP47" i="27"/>
  <c r="AI47" i="27"/>
  <c r="AZ47" i="27"/>
  <c r="AT47" i="27"/>
  <c r="AS47" i="27"/>
  <c r="AX47" i="27"/>
  <c r="AV47" i="27"/>
  <c r="AU47" i="27"/>
  <c r="AG47" i="27"/>
  <c r="AQ47" i="27"/>
  <c r="AW47" i="27"/>
  <c r="AR47" i="27"/>
  <c r="AL47" i="27"/>
  <c r="AO47" i="27"/>
  <c r="AM47" i="27"/>
  <c r="AJ47" i="27"/>
  <c r="AN47" i="27"/>
  <c r="AK47" i="27"/>
  <c r="AH47" i="27"/>
  <c r="AY47" i="27"/>
  <c r="G39" i="28"/>
  <c r="AO43" i="27"/>
  <c r="AY43" i="27"/>
  <c r="AU43" i="27"/>
  <c r="AT43" i="27"/>
  <c r="AP43" i="27"/>
  <c r="AI43" i="27"/>
  <c r="AK43" i="27"/>
  <c r="AW43" i="27"/>
  <c r="AN43" i="27"/>
  <c r="AS43" i="27"/>
  <c r="AG43" i="27"/>
  <c r="AZ43" i="27"/>
  <c r="AJ43" i="27"/>
  <c r="AX43" i="27"/>
  <c r="AL43" i="27"/>
  <c r="AV43" i="27"/>
  <c r="AH43" i="27"/>
  <c r="AQ43" i="27"/>
  <c r="AR43" i="27"/>
  <c r="AM43" i="27"/>
  <c r="BC70" i="27"/>
  <c r="G66" i="28"/>
  <c r="AS70" i="27"/>
  <c r="BA70" i="27"/>
  <c r="AI70" i="27"/>
  <c r="AR70" i="27"/>
  <c r="AW70" i="27"/>
  <c r="AO70" i="27"/>
  <c r="AZ70" i="27"/>
  <c r="BB70" i="27"/>
  <c r="AY70" i="27"/>
  <c r="AM70" i="27"/>
  <c r="AJ70" i="27"/>
  <c r="AU70" i="27"/>
  <c r="AH70" i="27"/>
  <c r="AX70" i="27"/>
  <c r="AV70" i="27"/>
  <c r="AK70" i="27"/>
  <c r="AL70" i="27"/>
  <c r="AN70" i="27"/>
  <c r="AT70" i="27"/>
  <c r="AG70" i="27"/>
  <c r="AQ70" i="27"/>
  <c r="AP70" i="27"/>
  <c r="AR36" i="27"/>
  <c r="G32" i="28"/>
  <c r="AM36" i="27"/>
  <c r="AO36" i="27"/>
  <c r="AN36" i="27"/>
  <c r="AK36" i="27"/>
  <c r="AT36" i="27"/>
  <c r="AH36" i="27"/>
  <c r="AW36" i="27"/>
  <c r="AG36" i="27"/>
  <c r="AY36" i="27"/>
  <c r="AX36" i="27"/>
  <c r="AS36" i="27"/>
  <c r="AI36" i="27"/>
  <c r="AJ36" i="27"/>
  <c r="AV36" i="27"/>
  <c r="AP36" i="27"/>
  <c r="AU36" i="27"/>
  <c r="AL36" i="27"/>
  <c r="AQ36" i="27"/>
  <c r="G48" i="28"/>
  <c r="AY52" i="27"/>
  <c r="AN52" i="27"/>
  <c r="AZ52" i="27"/>
  <c r="AJ52" i="27"/>
  <c r="AO52" i="27"/>
  <c r="AI52" i="27"/>
  <c r="AU52" i="27"/>
  <c r="AS52" i="27"/>
  <c r="BA52" i="27"/>
  <c r="AR52" i="27"/>
  <c r="AK52" i="27"/>
  <c r="AW52" i="27"/>
  <c r="AH52" i="27"/>
  <c r="AX52" i="27"/>
  <c r="AT52" i="27"/>
  <c r="AQ52" i="27"/>
  <c r="AG52" i="27"/>
  <c r="AL52" i="27"/>
  <c r="AV52" i="27"/>
  <c r="AM52" i="27"/>
  <c r="AP52" i="27"/>
  <c r="G69" i="28"/>
  <c r="AS73" i="27"/>
  <c r="AM73" i="27"/>
  <c r="AI73" i="27"/>
  <c r="AV73" i="27"/>
  <c r="AU73" i="27"/>
  <c r="AR73" i="27"/>
  <c r="AO73" i="27"/>
  <c r="AK73" i="27"/>
  <c r="AP73" i="27"/>
  <c r="AJ73" i="27"/>
  <c r="AN73" i="27"/>
  <c r="AG73" i="27"/>
  <c r="AT73" i="27"/>
  <c r="AZ73" i="27"/>
  <c r="AY73" i="27"/>
  <c r="AW73" i="27"/>
  <c r="AQ73" i="27"/>
  <c r="AH73" i="27"/>
  <c r="AX73" i="27"/>
  <c r="AL73" i="27"/>
  <c r="G38" i="28"/>
  <c r="AQ42" i="27"/>
  <c r="AO42" i="27"/>
  <c r="AM42" i="27"/>
  <c r="AT42" i="27"/>
  <c r="AV42" i="27"/>
  <c r="AY42" i="27"/>
  <c r="AI42" i="27"/>
  <c r="AU42" i="27"/>
  <c r="AJ42" i="27"/>
  <c r="AK42" i="27"/>
  <c r="AW42" i="27"/>
  <c r="AR42" i="27"/>
  <c r="AX42" i="27"/>
  <c r="AP42" i="27"/>
  <c r="AH42" i="27"/>
  <c r="AG42" i="27"/>
  <c r="AN42" i="27"/>
  <c r="AL42" i="27"/>
  <c r="AS42" i="27"/>
  <c r="G67" i="28"/>
  <c r="AT71" i="27"/>
  <c r="AO71" i="27"/>
  <c r="AU71" i="27"/>
  <c r="AW71" i="27"/>
  <c r="AI71" i="27"/>
  <c r="AL71" i="27"/>
  <c r="AP71" i="27"/>
  <c r="AJ71" i="27"/>
  <c r="AX71" i="27"/>
  <c r="AS71" i="27"/>
  <c r="AQ71" i="27"/>
  <c r="AV71" i="27"/>
  <c r="AH71" i="27"/>
  <c r="AN71" i="27"/>
  <c r="AK71" i="27"/>
  <c r="AR71" i="27"/>
  <c r="AM71" i="27"/>
  <c r="AG71" i="27"/>
  <c r="G35" i="28"/>
  <c r="AL39" i="27"/>
  <c r="AQ39" i="27"/>
  <c r="AP39" i="27"/>
  <c r="AU39" i="27"/>
  <c r="AW39" i="27"/>
  <c r="AK39" i="27"/>
  <c r="AG39" i="27"/>
  <c r="AJ39" i="27"/>
  <c r="AX39" i="27"/>
  <c r="AH39" i="27"/>
  <c r="AY39" i="27"/>
  <c r="AV39" i="27"/>
  <c r="AM39" i="27"/>
  <c r="AI39" i="27"/>
  <c r="AR39" i="27"/>
  <c r="AS39" i="27"/>
  <c r="AO39" i="27"/>
  <c r="AN39" i="27"/>
  <c r="AT39" i="27"/>
  <c r="G47" i="28"/>
  <c r="AT51" i="27"/>
  <c r="AI51" i="27"/>
  <c r="AS51" i="27"/>
  <c r="AV51" i="27"/>
  <c r="AU51" i="27"/>
  <c r="AM51" i="27"/>
  <c r="AO51" i="27"/>
  <c r="AQ51" i="27"/>
  <c r="AP51" i="27"/>
  <c r="AX51" i="27"/>
  <c r="BA51" i="27"/>
  <c r="AK51" i="27"/>
  <c r="AL51" i="27"/>
  <c r="AJ51" i="27"/>
  <c r="AZ51" i="27"/>
  <c r="AR51" i="27"/>
  <c r="AW51" i="27"/>
  <c r="AN51" i="27"/>
  <c r="AG51" i="27"/>
  <c r="AY51" i="27"/>
  <c r="AH51" i="27"/>
  <c r="G63" i="28"/>
  <c r="AN67" i="27"/>
  <c r="BB67" i="27"/>
  <c r="BA67" i="27"/>
  <c r="AP67" i="27"/>
  <c r="AW67" i="27"/>
  <c r="AH67" i="27"/>
  <c r="AR67" i="27"/>
  <c r="AM67" i="27"/>
  <c r="AK67" i="27"/>
  <c r="AL67" i="27"/>
  <c r="AY67" i="27"/>
  <c r="AI67" i="27"/>
  <c r="AZ67" i="27"/>
  <c r="BC67" i="27"/>
  <c r="AG67" i="27"/>
  <c r="AS67" i="27"/>
  <c r="AU67" i="27"/>
  <c r="AJ67" i="27"/>
  <c r="AX67" i="27"/>
  <c r="AV67" i="27"/>
  <c r="AQ67" i="27"/>
  <c r="AO67" i="27"/>
  <c r="AT67" i="27"/>
  <c r="B56" i="34" l="1"/>
  <c r="C56" i="34"/>
  <c r="D56" i="34"/>
  <c r="E56" i="34"/>
  <c r="M56" i="34" s="1"/>
  <c r="F56" i="34"/>
  <c r="G56" i="34"/>
  <c r="H56" i="34"/>
  <c r="B57" i="34"/>
  <c r="C57" i="34"/>
  <c r="D57" i="34"/>
  <c r="E57" i="34"/>
  <c r="M57" i="34" s="1"/>
  <c r="F57" i="34"/>
  <c r="G57" i="34"/>
  <c r="H57" i="34"/>
  <c r="B58" i="34"/>
  <c r="C58" i="34"/>
  <c r="D58" i="34"/>
  <c r="E58" i="34"/>
  <c r="F58" i="34"/>
  <c r="G58" i="34"/>
  <c r="H58" i="34"/>
  <c r="M58" i="34"/>
  <c r="B59" i="34"/>
  <c r="C59" i="34"/>
  <c r="D59" i="34"/>
  <c r="E59" i="34"/>
  <c r="M59" i="34" s="1"/>
  <c r="F59" i="34"/>
  <c r="G59" i="34"/>
  <c r="H59" i="34"/>
  <c r="B60" i="34"/>
  <c r="C60" i="34"/>
  <c r="D60" i="34"/>
  <c r="E60" i="34"/>
  <c r="M60" i="34" s="1"/>
  <c r="F60" i="34"/>
  <c r="G60" i="34"/>
  <c r="H60" i="34"/>
  <c r="B61" i="34"/>
  <c r="C61" i="34"/>
  <c r="D61" i="34"/>
  <c r="E61" i="34"/>
  <c r="F61" i="34"/>
  <c r="G61" i="34"/>
  <c r="H61" i="34"/>
  <c r="M61" i="34"/>
  <c r="B62" i="34"/>
  <c r="C62" i="34"/>
  <c r="D62" i="34"/>
  <c r="E62" i="34"/>
  <c r="M62" i="34" s="1"/>
  <c r="F62" i="34"/>
  <c r="G62" i="34"/>
  <c r="H62" i="34"/>
  <c r="D32" i="44" l="1"/>
  <c r="D33" i="44" s="1"/>
  <c r="V47" i="44" l="1"/>
  <c r="Y12" i="45" s="1"/>
  <c r="W47" i="44"/>
  <c r="Z12" i="45" s="1"/>
  <c r="X47" i="44"/>
  <c r="AA12" i="45" s="1"/>
  <c r="Y47" i="44"/>
  <c r="AB12" i="45" s="1"/>
  <c r="U47" i="44"/>
  <c r="X12" i="45" s="1"/>
  <c r="D13" i="57" l="1"/>
  <c r="B16" i="29" l="1"/>
  <c r="C16" i="29"/>
  <c r="D16" i="29"/>
  <c r="E16" i="29"/>
  <c r="F16" i="29"/>
  <c r="G16" i="29"/>
  <c r="B17" i="29"/>
  <c r="C17" i="29"/>
  <c r="D17" i="29"/>
  <c r="E17" i="29"/>
  <c r="F17" i="29"/>
  <c r="G17" i="29"/>
  <c r="B18" i="29"/>
  <c r="C18" i="29"/>
  <c r="D18" i="29"/>
  <c r="E18" i="29"/>
  <c r="F18" i="29"/>
  <c r="G18" i="29"/>
  <c r="B19" i="29"/>
  <c r="C19" i="29"/>
  <c r="D19" i="29"/>
  <c r="E19" i="29"/>
  <c r="F19" i="29"/>
  <c r="G19" i="29"/>
  <c r="B20" i="29"/>
  <c r="C20" i="29"/>
  <c r="D20" i="29"/>
  <c r="E20" i="29"/>
  <c r="F20" i="29"/>
  <c r="G20" i="29"/>
  <c r="B21" i="29"/>
  <c r="C21" i="29"/>
  <c r="D21" i="29"/>
  <c r="E21" i="29"/>
  <c r="F21" i="29"/>
  <c r="G21" i="29"/>
  <c r="M63" i="34"/>
  <c r="M64" i="34"/>
  <c r="M65" i="34"/>
  <c r="M66" i="34"/>
  <c r="M67" i="34"/>
  <c r="M68" i="34"/>
  <c r="M69" i="34"/>
  <c r="M70" i="34"/>
  <c r="M71" i="34"/>
  <c r="M72" i="34"/>
  <c r="M73" i="34"/>
  <c r="M74" i="34"/>
  <c r="M75" i="34"/>
  <c r="M76" i="34"/>
  <c r="M77" i="34"/>
  <c r="M78" i="34"/>
  <c r="M79" i="34"/>
  <c r="M80" i="34"/>
  <c r="M81" i="34"/>
  <c r="M82" i="34"/>
  <c r="M83" i="34"/>
  <c r="M84" i="34"/>
  <c r="M85" i="34"/>
  <c r="M86" i="34"/>
  <c r="M87" i="34"/>
  <c r="M88" i="34"/>
  <c r="M89" i="34"/>
  <c r="M90" i="34"/>
  <c r="M91" i="34"/>
  <c r="M92" i="34"/>
  <c r="M93" i="34"/>
  <c r="M94" i="34"/>
  <c r="M95" i="34"/>
  <c r="M96" i="34"/>
  <c r="M97" i="34"/>
  <c r="M98" i="34"/>
  <c r="M99" i="34"/>
  <c r="M100" i="34"/>
  <c r="M101" i="34"/>
  <c r="M102" i="34"/>
  <c r="M103" i="34"/>
  <c r="B77" i="53" l="1"/>
  <c r="B65" i="53"/>
  <c r="B72" i="53" l="1"/>
  <c r="B66" i="53"/>
  <c r="B67" i="53" s="1"/>
  <c r="B71" i="53" s="1"/>
  <c r="B26" i="28"/>
  <c r="C26" i="28"/>
  <c r="D26" i="28"/>
  <c r="F26" i="28"/>
  <c r="H26" i="28"/>
  <c r="B27" i="28"/>
  <c r="C27" i="28"/>
  <c r="D27" i="28"/>
  <c r="F27" i="28"/>
  <c r="H27" i="28"/>
  <c r="B28" i="28"/>
  <c r="C28" i="28"/>
  <c r="D28" i="28"/>
  <c r="F28" i="28"/>
  <c r="H28" i="28"/>
  <c r="B29" i="28"/>
  <c r="C29" i="28"/>
  <c r="D29" i="28"/>
  <c r="F29" i="28"/>
  <c r="H29" i="28"/>
  <c r="B30" i="28"/>
  <c r="C30" i="28"/>
  <c r="D30" i="28"/>
  <c r="F30" i="28"/>
  <c r="H30" i="28"/>
  <c r="B31" i="28"/>
  <c r="C31" i="28"/>
  <c r="D31" i="28"/>
  <c r="F31" i="28"/>
  <c r="H31" i="28"/>
  <c r="E26" i="28" l="1"/>
  <c r="E28" i="28"/>
  <c r="E27" i="28"/>
  <c r="E31" i="28"/>
  <c r="E30" i="28"/>
  <c r="E29" i="28"/>
  <c r="B20" i="57" l="1"/>
  <c r="C20" i="57"/>
  <c r="D20" i="57"/>
  <c r="E20" i="57"/>
  <c r="F20" i="57"/>
  <c r="G20" i="57"/>
  <c r="B21" i="57"/>
  <c r="C21" i="57"/>
  <c r="D21" i="57"/>
  <c r="E21" i="57"/>
  <c r="F21" i="57"/>
  <c r="G21" i="57"/>
  <c r="B22" i="57"/>
  <c r="C22" i="57"/>
  <c r="D22" i="57"/>
  <c r="E22" i="57"/>
  <c r="F22" i="57"/>
  <c r="G22" i="57"/>
  <c r="B23" i="57"/>
  <c r="C23" i="57"/>
  <c r="D23" i="57"/>
  <c r="E23" i="57"/>
  <c r="F23" i="57"/>
  <c r="G23" i="57"/>
  <c r="B24" i="57"/>
  <c r="C24" i="57"/>
  <c r="D24" i="57"/>
  <c r="E24" i="57"/>
  <c r="F24" i="57"/>
  <c r="G24" i="57"/>
  <c r="B25" i="57"/>
  <c r="R25" i="57" s="1" a="1"/>
  <c r="R25" i="57" s="1"/>
  <c r="C25" i="57"/>
  <c r="D25" i="57"/>
  <c r="E25" i="57"/>
  <c r="F25" i="57"/>
  <c r="G25" i="57"/>
  <c r="S24" i="57" l="1" a="1"/>
  <c r="S24" i="57" s="1"/>
  <c r="R24" i="57" a="1"/>
  <c r="R24" i="57" s="1"/>
  <c r="T24" i="57" a="1"/>
  <c r="T24" i="57" s="1"/>
  <c r="T20" i="57" a="1"/>
  <c r="T20" i="57" s="1"/>
  <c r="S20" i="57" a="1"/>
  <c r="S20" i="57" s="1"/>
  <c r="R20" i="57" a="1"/>
  <c r="R20" i="57" s="1"/>
  <c r="L21" i="57" a="1"/>
  <c r="L21" i="57" s="1"/>
  <c r="M21" i="57" a="1"/>
  <c r="M21" i="57" s="1"/>
  <c r="N21" i="57" a="1"/>
  <c r="N21" i="57" s="1"/>
  <c r="O21" i="57" a="1"/>
  <c r="O21" i="57" s="1"/>
  <c r="P21" i="57" a="1"/>
  <c r="P21" i="57" s="1"/>
  <c r="L22" i="57" a="1"/>
  <c r="L22" i="57" s="1"/>
  <c r="M22" i="57" a="1"/>
  <c r="M22" i="57" s="1"/>
  <c r="N22" i="57" a="1"/>
  <c r="N22" i="57" s="1"/>
  <c r="O22" i="57" a="1"/>
  <c r="O22" i="57" s="1"/>
  <c r="P22" i="57" a="1"/>
  <c r="P22" i="57" s="1"/>
  <c r="L23" i="57" a="1"/>
  <c r="L23" i="57" s="1"/>
  <c r="M23" i="57" a="1"/>
  <c r="M23" i="57" s="1"/>
  <c r="N23" i="57" a="1"/>
  <c r="N23" i="57" s="1"/>
  <c r="O23" i="57" a="1"/>
  <c r="O23" i="57" s="1"/>
  <c r="P23" i="57" a="1"/>
  <c r="P23" i="57" s="1"/>
  <c r="L24" i="57" a="1"/>
  <c r="L24" i="57" s="1"/>
  <c r="M24" i="57" a="1"/>
  <c r="M24" i="57" s="1"/>
  <c r="N24" i="57" a="1"/>
  <c r="N24" i="57" s="1"/>
  <c r="O24" i="57" a="1"/>
  <c r="O24" i="57" s="1"/>
  <c r="P24" i="57" a="1"/>
  <c r="P24" i="57" s="1"/>
  <c r="L25" i="57" a="1"/>
  <c r="L25" i="57" s="1"/>
  <c r="M25" i="57" a="1"/>
  <c r="M25" i="57" s="1"/>
  <c r="N25" i="57" a="1"/>
  <c r="N25" i="57" s="1"/>
  <c r="O25" i="57" a="1"/>
  <c r="O25" i="57" s="1"/>
  <c r="P25" i="57" a="1"/>
  <c r="P25" i="57" s="1"/>
  <c r="G19" i="57" l="1"/>
  <c r="F19" i="57"/>
  <c r="E19" i="57"/>
  <c r="D19" i="57"/>
  <c r="C19" i="57"/>
  <c r="B19" i="57"/>
  <c r="D12" i="57"/>
  <c r="S19" i="57" l="1" a="1"/>
  <c r="S19" i="57" s="1"/>
  <c r="T19" i="57" a="1"/>
  <c r="T19" i="57" s="1"/>
  <c r="R19" i="57" a="1"/>
  <c r="R19" i="57" s="1"/>
  <c r="L20" i="57" a="1"/>
  <c r="L20" i="57" s="1"/>
  <c r="K20" i="57" a="1"/>
  <c r="K20" i="57" s="1"/>
  <c r="V20" i="57" s="1"/>
  <c r="M20" i="57" a="1"/>
  <c r="M20" i="57" s="1"/>
  <c r="K22" i="57" a="1"/>
  <c r="K22" i="57" s="1"/>
  <c r="V22" i="57" s="1"/>
  <c r="K24" i="57" a="1"/>
  <c r="K24" i="57" s="1"/>
  <c r="K21" i="57" a="1"/>
  <c r="K21" i="57" s="1"/>
  <c r="V21" i="57" s="1"/>
  <c r="K23" i="57" a="1"/>
  <c r="K23" i="57" s="1"/>
  <c r="K25" i="57" a="1"/>
  <c r="K25" i="57" s="1"/>
  <c r="K19" i="57" a="1"/>
  <c r="K19" i="57" s="1"/>
  <c r="M19" i="57" a="1"/>
  <c r="M19" i="57" s="1"/>
  <c r="L19" i="57" a="1"/>
  <c r="L19" i="57" s="1"/>
  <c r="N20" i="57" a="1"/>
  <c r="N20" i="57" s="1"/>
  <c r="AF21" i="57"/>
  <c r="AF25" i="57"/>
  <c r="AF24" i="57"/>
  <c r="AF19" i="57"/>
  <c r="AF22" i="57"/>
  <c r="AF20" i="57"/>
  <c r="AF23" i="57"/>
  <c r="O19" i="57" a="1"/>
  <c r="O19" i="57" s="1"/>
  <c r="AG21" i="57"/>
  <c r="AG19" i="57"/>
  <c r="AG22" i="57"/>
  <c r="AG25" i="57"/>
  <c r="AG24" i="57"/>
  <c r="AC19" i="57"/>
  <c r="AC21" i="57"/>
  <c r="AC22" i="57"/>
  <c r="AG20" i="57"/>
  <c r="O20" i="57" a="1"/>
  <c r="O20" i="57" s="1"/>
  <c r="P20" i="57" a="1"/>
  <c r="P20" i="57" s="1"/>
  <c r="AG23" i="57"/>
  <c r="N19" i="57" a="1"/>
  <c r="N19" i="57" s="1"/>
  <c r="AC23" i="57"/>
  <c r="AC24" i="57"/>
  <c r="AC25" i="57"/>
  <c r="P19" i="57" a="1"/>
  <c r="P19" i="57" s="1"/>
  <c r="V24" i="57" l="1"/>
  <c r="G35" i="27"/>
  <c r="G31" i="28" s="1"/>
  <c r="V23" i="57"/>
  <c r="G31" i="27"/>
  <c r="G27" i="28" s="1"/>
  <c r="G32" i="27"/>
  <c r="G28" i="28" s="1"/>
  <c r="V25" i="57"/>
  <c r="V19" i="57"/>
  <c r="G34" i="27"/>
  <c r="G30" i="28" s="1"/>
  <c r="AE22" i="57"/>
  <c r="G29" i="27"/>
  <c r="AE21" i="57"/>
  <c r="AE19" i="57"/>
  <c r="G33" i="27"/>
  <c r="G29" i="28" s="1"/>
  <c r="G30" i="27"/>
  <c r="G26" i="28" s="1"/>
  <c r="AE25" i="57"/>
  <c r="AE23" i="57"/>
  <c r="AE24" i="57"/>
  <c r="B30" i="27" l="1"/>
  <c r="C30" i="27"/>
  <c r="D30" i="27"/>
  <c r="F30" i="27"/>
  <c r="B31" i="27"/>
  <c r="C31" i="27"/>
  <c r="D31" i="27"/>
  <c r="F31" i="27"/>
  <c r="B32" i="27"/>
  <c r="C32" i="27"/>
  <c r="D32" i="27"/>
  <c r="F32" i="27"/>
  <c r="B33" i="27"/>
  <c r="C33" i="27"/>
  <c r="D33" i="27"/>
  <c r="F33" i="27"/>
  <c r="B34" i="27"/>
  <c r="C34" i="27"/>
  <c r="D34" i="27"/>
  <c r="F34" i="27"/>
  <c r="B35" i="27"/>
  <c r="C35" i="27"/>
  <c r="D35" i="27"/>
  <c r="F35" i="27"/>
  <c r="AG35" i="27" l="1"/>
  <c r="AH35" i="27"/>
  <c r="AG34" i="27"/>
  <c r="AG33" i="27"/>
  <c r="AG32" i="27"/>
  <c r="AG31" i="27"/>
  <c r="AG30" i="27"/>
  <c r="E34" i="27"/>
  <c r="E32" i="27"/>
  <c r="E30" i="27"/>
  <c r="E35" i="27"/>
  <c r="E33" i="27"/>
  <c r="E31" i="27"/>
  <c r="AC20" i="57" l="1"/>
  <c r="AE20" i="57" s="1"/>
  <c r="C14" i="34" l="1"/>
  <c r="C13" i="34"/>
  <c r="N83" i="34" s="1"/>
  <c r="C49" i="34"/>
  <c r="N103" i="34" l="1"/>
  <c r="N69" i="34"/>
  <c r="N56" i="34"/>
  <c r="N60" i="34"/>
  <c r="N57" i="34"/>
  <c r="N59" i="34"/>
  <c r="N61" i="34"/>
  <c r="N58" i="34"/>
  <c r="N62" i="34"/>
  <c r="N70" i="34"/>
  <c r="N74" i="34"/>
  <c r="N91" i="34"/>
  <c r="N66" i="34"/>
  <c r="N73" i="34"/>
  <c r="N65" i="34"/>
  <c r="N87" i="34"/>
  <c r="N99" i="34"/>
  <c r="N95" i="34"/>
  <c r="N79" i="34"/>
  <c r="N100" i="34"/>
  <c r="N96" i="34"/>
  <c r="N92" i="34"/>
  <c r="N88" i="34"/>
  <c r="N68" i="34"/>
  <c r="N72" i="34"/>
  <c r="N64" i="34"/>
  <c r="N75" i="34"/>
  <c r="N71" i="34"/>
  <c r="N67" i="34"/>
  <c r="N63" i="34"/>
  <c r="N101" i="34"/>
  <c r="N97" i="34"/>
  <c r="N93" i="34"/>
  <c r="N89" i="34"/>
  <c r="N85" i="34"/>
  <c r="N81" i="34"/>
  <c r="N84" i="34"/>
  <c r="N77" i="34"/>
  <c r="N80" i="34"/>
  <c r="N102" i="34"/>
  <c r="N98" i="34"/>
  <c r="N94" i="34"/>
  <c r="N90" i="34"/>
  <c r="N86" i="34"/>
  <c r="N82" i="34"/>
  <c r="N78" i="34"/>
  <c r="N76" i="34"/>
  <c r="C50" i="34"/>
  <c r="C18" i="34"/>
  <c r="C19" i="34"/>
  <c r="C20" i="34"/>
  <c r="C21" i="34"/>
  <c r="J58" i="34" l="1"/>
  <c r="J60" i="34"/>
  <c r="J57" i="34"/>
  <c r="J56" i="34"/>
  <c r="J62" i="34"/>
  <c r="J59" i="34"/>
  <c r="J61" i="34"/>
  <c r="K59" i="34"/>
  <c r="K56" i="34"/>
  <c r="K57" i="34"/>
  <c r="K62" i="34"/>
  <c r="K58" i="34"/>
  <c r="K60" i="34"/>
  <c r="K61" i="34"/>
  <c r="J98" i="34"/>
  <c r="J90" i="34"/>
  <c r="J82" i="34"/>
  <c r="J74" i="34"/>
  <c r="J97" i="34"/>
  <c r="J89" i="34"/>
  <c r="J81" i="34"/>
  <c r="J70" i="34"/>
  <c r="J68" i="34"/>
  <c r="J100" i="34"/>
  <c r="J92" i="34"/>
  <c r="J84" i="34"/>
  <c r="J76" i="34"/>
  <c r="J99" i="34"/>
  <c r="J91" i="34"/>
  <c r="J83" i="34"/>
  <c r="J65" i="34"/>
  <c r="J66" i="34"/>
  <c r="J102" i="34"/>
  <c r="J94" i="34"/>
  <c r="J86" i="34"/>
  <c r="J78" i="34"/>
  <c r="J101" i="34"/>
  <c r="J93" i="34"/>
  <c r="J85" i="34"/>
  <c r="J77" i="34"/>
  <c r="J72" i="34"/>
  <c r="J64" i="34"/>
  <c r="J96" i="34"/>
  <c r="J88" i="34"/>
  <c r="J80" i="34"/>
  <c r="J73" i="34"/>
  <c r="J69" i="34"/>
  <c r="J75" i="34"/>
  <c r="J67" i="34"/>
  <c r="J71" i="34"/>
  <c r="J79" i="34"/>
  <c r="J95" i="34"/>
  <c r="J87" i="34"/>
  <c r="J103" i="34"/>
  <c r="J63" i="34"/>
  <c r="D29" i="27" l="1"/>
  <c r="D25" i="28" l="1"/>
  <c r="C29" i="27"/>
  <c r="E29" i="27" s="1"/>
  <c r="C25" i="28"/>
  <c r="G25" i="28"/>
  <c r="BG21" i="27" l="1"/>
  <c r="BK21" i="27"/>
  <c r="BO21" i="27"/>
  <c r="BS21" i="27"/>
  <c r="BW21" i="27"/>
  <c r="CA21" i="27"/>
  <c r="BI23" i="27"/>
  <c r="O87" i="21" s="1"/>
  <c r="BM23" i="27"/>
  <c r="O91" i="21" s="1"/>
  <c r="BQ23" i="27"/>
  <c r="O95" i="21" s="1"/>
  <c r="BU23" i="27"/>
  <c r="O99" i="21" s="1"/>
  <c r="BY23" i="27"/>
  <c r="O103" i="21" s="1"/>
  <c r="BF23" i="27"/>
  <c r="O84" i="21" s="1"/>
  <c r="BI15" i="27"/>
  <c r="BM15" i="27"/>
  <c r="BQ15" i="27"/>
  <c r="BU15" i="27"/>
  <c r="BY15" i="27"/>
  <c r="BG17" i="27"/>
  <c r="O57" i="21" s="1"/>
  <c r="BK17" i="27"/>
  <c r="O61" i="21" s="1"/>
  <c r="BO17" i="27"/>
  <c r="O65" i="21" s="1"/>
  <c r="BS17" i="27"/>
  <c r="BW17" i="27"/>
  <c r="O73" i="21" s="1"/>
  <c r="CA17" i="27"/>
  <c r="O77" i="21" s="1"/>
  <c r="BI18" i="27"/>
  <c r="R59" i="21" s="1"/>
  <c r="BM18" i="27"/>
  <c r="R63" i="21" s="1"/>
  <c r="BQ18" i="27"/>
  <c r="R67" i="21" s="1"/>
  <c r="BU18" i="27"/>
  <c r="R71" i="21" s="1"/>
  <c r="BY18" i="27"/>
  <c r="R75" i="21" s="1"/>
  <c r="BF17" i="27"/>
  <c r="O56" i="21" s="1"/>
  <c r="BH21" i="27"/>
  <c r="BL21" i="27"/>
  <c r="BP21" i="27"/>
  <c r="BT21" i="27"/>
  <c r="BX21" i="27"/>
  <c r="CB21" i="27"/>
  <c r="BJ23" i="27"/>
  <c r="O88" i="21" s="1"/>
  <c r="BN23" i="27"/>
  <c r="O92" i="21" s="1"/>
  <c r="BR23" i="27"/>
  <c r="O96" i="21" s="1"/>
  <c r="BV23" i="27"/>
  <c r="O100" i="21" s="1"/>
  <c r="BZ23" i="27"/>
  <c r="O104" i="21" s="1"/>
  <c r="BF21" i="27"/>
  <c r="BJ15" i="27"/>
  <c r="BN15" i="27"/>
  <c r="BR15" i="27"/>
  <c r="BV15" i="27"/>
  <c r="BZ15" i="27"/>
  <c r="BH17" i="27"/>
  <c r="O58" i="21" s="1"/>
  <c r="BL17" i="27"/>
  <c r="O62" i="21" s="1"/>
  <c r="BP17" i="27"/>
  <c r="O66" i="21" s="1"/>
  <c r="BT17" i="27"/>
  <c r="O70" i="21" s="1"/>
  <c r="BX17" i="27"/>
  <c r="O74" i="21" s="1"/>
  <c r="CB17" i="27"/>
  <c r="O78" i="21" s="1"/>
  <c r="BJ18" i="27"/>
  <c r="BN18" i="27"/>
  <c r="R64" i="21" s="1"/>
  <c r="BR18" i="27"/>
  <c r="R68" i="21" s="1"/>
  <c r="BV18" i="27"/>
  <c r="R72" i="21" s="1"/>
  <c r="BZ18" i="27"/>
  <c r="R76" i="21" s="1"/>
  <c r="BF18" i="27"/>
  <c r="R56" i="21" s="1"/>
  <c r="BI21" i="27"/>
  <c r="BM21" i="27"/>
  <c r="BQ21" i="27"/>
  <c r="BU21" i="27"/>
  <c r="BY21" i="27"/>
  <c r="BG23" i="27"/>
  <c r="O85" i="21" s="1"/>
  <c r="BK23" i="27"/>
  <c r="O89" i="21" s="1"/>
  <c r="BO23" i="27"/>
  <c r="O93" i="21" s="1"/>
  <c r="BS23" i="27"/>
  <c r="O97" i="21" s="1"/>
  <c r="BW23" i="27"/>
  <c r="O101" i="21" s="1"/>
  <c r="CA23" i="27"/>
  <c r="O105" i="21" s="1"/>
  <c r="BG15" i="27"/>
  <c r="BK15" i="27"/>
  <c r="BO15" i="27"/>
  <c r="BS15" i="27"/>
  <c r="BW15" i="27"/>
  <c r="CA15" i="27"/>
  <c r="BI17" i="27"/>
  <c r="O59" i="21" s="1"/>
  <c r="BM17" i="27"/>
  <c r="O63" i="21" s="1"/>
  <c r="BQ17" i="27"/>
  <c r="O67" i="21" s="1"/>
  <c r="BU17" i="27"/>
  <c r="O71" i="21" s="1"/>
  <c r="BY17" i="27"/>
  <c r="O75" i="21" s="1"/>
  <c r="BG18" i="27"/>
  <c r="R57" i="21" s="1"/>
  <c r="BK18" i="27"/>
  <c r="R61" i="21" s="1"/>
  <c r="BO18" i="27"/>
  <c r="R65" i="21" s="1"/>
  <c r="BS18" i="27"/>
  <c r="R69" i="21" s="1"/>
  <c r="BW18" i="27"/>
  <c r="R73" i="21" s="1"/>
  <c r="CA18" i="27"/>
  <c r="R77" i="21" s="1"/>
  <c r="BF15" i="27"/>
  <c r="BJ21" i="27"/>
  <c r="BN21" i="27"/>
  <c r="BR21" i="27"/>
  <c r="BV21" i="27"/>
  <c r="BZ21" i="27"/>
  <c r="BH23" i="27"/>
  <c r="O86" i="21" s="1"/>
  <c r="BL23" i="27"/>
  <c r="O90" i="21" s="1"/>
  <c r="BP23" i="27"/>
  <c r="O94" i="21" s="1"/>
  <c r="BT23" i="27"/>
  <c r="O98" i="21" s="1"/>
  <c r="BX23" i="27"/>
  <c r="O102" i="21" s="1"/>
  <c r="CB23" i="27"/>
  <c r="O106" i="21" s="1"/>
  <c r="BH15" i="27"/>
  <c r="BL15" i="27"/>
  <c r="BP15" i="27"/>
  <c r="BT15" i="27"/>
  <c r="BX15" i="27"/>
  <c r="CB15" i="27"/>
  <c r="BJ17" i="27"/>
  <c r="O60" i="21" s="1"/>
  <c r="BN17" i="27"/>
  <c r="O64" i="21" s="1"/>
  <c r="BR17" i="27"/>
  <c r="O68" i="21" s="1"/>
  <c r="BV17" i="27"/>
  <c r="O72" i="21" s="1"/>
  <c r="BZ17" i="27"/>
  <c r="O76" i="21" s="1"/>
  <c r="BH18" i="27"/>
  <c r="R58" i="21" s="1"/>
  <c r="BL18" i="27"/>
  <c r="R62" i="21" s="1"/>
  <c r="BP18" i="27"/>
  <c r="R66" i="21" s="1"/>
  <c r="BT18" i="27"/>
  <c r="R70" i="21" s="1"/>
  <c r="BX18" i="27"/>
  <c r="R74" i="21" s="1"/>
  <c r="CB18" i="27"/>
  <c r="R78" i="21" s="1"/>
  <c r="R60" i="21"/>
  <c r="O69" i="21"/>
  <c r="E25" i="28"/>
  <c r="BK17" i="28" l="1"/>
  <c r="BO17" i="28"/>
  <c r="BS17" i="28"/>
  <c r="BW17" i="28"/>
  <c r="CA17" i="28"/>
  <c r="CE17" i="28"/>
  <c r="BM19" i="28"/>
  <c r="P88" i="21" s="1"/>
  <c r="BQ19" i="28"/>
  <c r="P92" i="21" s="1"/>
  <c r="BU19" i="28"/>
  <c r="P96" i="21" s="1"/>
  <c r="BY19" i="28"/>
  <c r="P100" i="21" s="1"/>
  <c r="CC19" i="28"/>
  <c r="P104" i="21" s="1"/>
  <c r="BI17" i="28"/>
  <c r="BM12" i="28"/>
  <c r="BQ12" i="28"/>
  <c r="BU12" i="28"/>
  <c r="BY12" i="28"/>
  <c r="CC12" i="28"/>
  <c r="BK14" i="28"/>
  <c r="BO14" i="28"/>
  <c r="BS14" i="28"/>
  <c r="BW14" i="28"/>
  <c r="CA14" i="28"/>
  <c r="CE14" i="28"/>
  <c r="BM15" i="28"/>
  <c r="S60" i="21" s="1"/>
  <c r="BQ15" i="28"/>
  <c r="BU15" i="28"/>
  <c r="S68" i="21" s="1"/>
  <c r="BY15" i="28"/>
  <c r="S72" i="21" s="1"/>
  <c r="CC15" i="28"/>
  <c r="S76" i="21" s="1"/>
  <c r="BI15" i="28"/>
  <c r="S56" i="21" s="1"/>
  <c r="BL17" i="28"/>
  <c r="BP17" i="28"/>
  <c r="BT17" i="28"/>
  <c r="BX17" i="28"/>
  <c r="CB17" i="28"/>
  <c r="BJ19" i="28"/>
  <c r="P85" i="21" s="1"/>
  <c r="BN19" i="28"/>
  <c r="BR19" i="28"/>
  <c r="BV19" i="28"/>
  <c r="BZ19" i="28"/>
  <c r="P101" i="21" s="1"/>
  <c r="CD19" i="28"/>
  <c r="P105" i="21" s="1"/>
  <c r="BJ12" i="28"/>
  <c r="BN12" i="28"/>
  <c r="BR12" i="28"/>
  <c r="BV12" i="28"/>
  <c r="BZ12" i="28"/>
  <c r="CD12" i="28"/>
  <c r="BL14" i="28"/>
  <c r="BP14" i="28"/>
  <c r="BT14" i="28"/>
  <c r="BX14" i="28"/>
  <c r="CB14" i="28"/>
  <c r="BJ15" i="28"/>
  <c r="S57" i="21" s="1"/>
  <c r="BN15" i="28"/>
  <c r="S61" i="21" s="1"/>
  <c r="BR15" i="28"/>
  <c r="S65" i="21" s="1"/>
  <c r="BV15" i="28"/>
  <c r="S69" i="21" s="1"/>
  <c r="BZ15" i="28"/>
  <c r="S73" i="21" s="1"/>
  <c r="CD15" i="28"/>
  <c r="S77" i="21" s="1"/>
  <c r="BI12" i="28"/>
  <c r="BM17" i="28"/>
  <c r="BQ17" i="28"/>
  <c r="BU17" i="28"/>
  <c r="BY17" i="28"/>
  <c r="CC17" i="28"/>
  <c r="BK19" i="28"/>
  <c r="P86" i="21" s="1"/>
  <c r="BO19" i="28"/>
  <c r="BS19" i="28"/>
  <c r="P94" i="21" s="1"/>
  <c r="BW19" i="28"/>
  <c r="P98" i="21" s="1"/>
  <c r="CA19" i="28"/>
  <c r="P102" i="21" s="1"/>
  <c r="CE19" i="28"/>
  <c r="P106" i="21" s="1"/>
  <c r="BK12" i="28"/>
  <c r="BO12" i="28"/>
  <c r="BS12" i="28"/>
  <c r="BW12" i="28"/>
  <c r="CA12" i="28"/>
  <c r="CE12" i="28"/>
  <c r="BM14" i="28"/>
  <c r="BQ14" i="28"/>
  <c r="BU14" i="28"/>
  <c r="BY14" i="28"/>
  <c r="CC14" i="28"/>
  <c r="BK15" i="28"/>
  <c r="S58" i="21" s="1"/>
  <c r="BO15" i="28"/>
  <c r="S62" i="21" s="1"/>
  <c r="BS15" i="28"/>
  <c r="S66" i="21" s="1"/>
  <c r="BW15" i="28"/>
  <c r="S70" i="21" s="1"/>
  <c r="CA15" i="28"/>
  <c r="S74" i="21" s="1"/>
  <c r="CE15" i="28"/>
  <c r="S78" i="21" s="1"/>
  <c r="BJ17" i="28"/>
  <c r="BN17" i="28"/>
  <c r="BR17" i="28"/>
  <c r="BV17" i="28"/>
  <c r="BZ17" i="28"/>
  <c r="CD17" i="28"/>
  <c r="BL19" i="28"/>
  <c r="P87" i="21" s="1"/>
  <c r="BP19" i="28"/>
  <c r="P91" i="21" s="1"/>
  <c r="BT19" i="28"/>
  <c r="P95" i="21" s="1"/>
  <c r="BX19" i="28"/>
  <c r="P99" i="21" s="1"/>
  <c r="CB19" i="28"/>
  <c r="P103" i="21" s="1"/>
  <c r="BI19" i="28"/>
  <c r="P84" i="21" s="1"/>
  <c r="BL12" i="28"/>
  <c r="BP12" i="28"/>
  <c r="BT12" i="28"/>
  <c r="BX12" i="28"/>
  <c r="CB12" i="28"/>
  <c r="BJ14" i="28"/>
  <c r="BN14" i="28"/>
  <c r="BR14" i="28"/>
  <c r="BV14" i="28"/>
  <c r="BZ14" i="28"/>
  <c r="CD14" i="28"/>
  <c r="BL15" i="28"/>
  <c r="S59" i="21" s="1"/>
  <c r="BP15" i="28"/>
  <c r="S63" i="21" s="1"/>
  <c r="BT15" i="28"/>
  <c r="S67" i="21" s="1"/>
  <c r="BX15" i="28"/>
  <c r="S71" i="21" s="1"/>
  <c r="CB15" i="28"/>
  <c r="S75" i="21" s="1"/>
  <c r="BI14" i="28"/>
  <c r="P89" i="21"/>
  <c r="P93" i="21"/>
  <c r="P97" i="21"/>
  <c r="S64" i="21"/>
  <c r="P90" i="21"/>
  <c r="C46" i="34"/>
  <c r="C47" i="34"/>
  <c r="C48" i="34"/>
  <c r="K85" i="34" l="1"/>
  <c r="K103" i="34"/>
  <c r="K94" i="34"/>
  <c r="K93" i="34"/>
  <c r="K84" i="34"/>
  <c r="K102" i="34"/>
  <c r="G12" i="45"/>
  <c r="H12" i="45"/>
  <c r="I12" i="45"/>
  <c r="J12" i="45"/>
  <c r="K12" i="45"/>
  <c r="L12" i="45"/>
  <c r="M12" i="45"/>
  <c r="N12" i="45"/>
  <c r="O12" i="45"/>
  <c r="P12" i="45"/>
  <c r="Q12" i="45"/>
  <c r="R12" i="45"/>
  <c r="S12" i="45"/>
  <c r="T12" i="45"/>
  <c r="U12" i="45"/>
  <c r="V12" i="45"/>
  <c r="W12" i="45"/>
  <c r="F12" i="45"/>
  <c r="C33" i="34" l="1"/>
  <c r="C34" i="34"/>
  <c r="C35" i="34"/>
  <c r="C36" i="34"/>
  <c r="C37" i="34"/>
  <c r="C38" i="34"/>
  <c r="C39" i="34"/>
  <c r="C40" i="34"/>
  <c r="C41" i="34"/>
  <c r="C42" i="34"/>
  <c r="C43" i="34"/>
  <c r="C44" i="34"/>
  <c r="C45" i="34"/>
  <c r="C32" i="34"/>
  <c r="C29" i="34"/>
  <c r="C28" i="34"/>
  <c r="C17" i="34"/>
  <c r="L58" i="34" l="1"/>
  <c r="P58" i="34" s="1"/>
  <c r="L62" i="34"/>
  <c r="P62" i="34" s="1"/>
  <c r="L56" i="34"/>
  <c r="P56" i="34" s="1"/>
  <c r="L61" i="34"/>
  <c r="P61" i="34" s="1"/>
  <c r="L60" i="34"/>
  <c r="P60" i="34" s="1"/>
  <c r="L59" i="34"/>
  <c r="P59" i="34" s="1"/>
  <c r="L57" i="34"/>
  <c r="P57" i="34" s="1"/>
  <c r="K73" i="34"/>
  <c r="K64" i="34"/>
  <c r="K96" i="34"/>
  <c r="K68" i="34"/>
  <c r="K87" i="34"/>
  <c r="K78" i="34"/>
  <c r="K81" i="34"/>
  <c r="K76" i="34"/>
  <c r="K71" i="34"/>
  <c r="K99" i="34"/>
  <c r="K90" i="34"/>
  <c r="K67" i="34"/>
  <c r="K72" i="34"/>
  <c r="K77" i="34"/>
  <c r="K63" i="34"/>
  <c r="K95" i="34"/>
  <c r="K86" i="34"/>
  <c r="K66" i="34"/>
  <c r="K89" i="34"/>
  <c r="K80" i="34"/>
  <c r="K75" i="34"/>
  <c r="K70" i="34"/>
  <c r="K98" i="34"/>
  <c r="K101" i="34"/>
  <c r="K92" i="34"/>
  <c r="K83" i="34"/>
  <c r="L97" i="34"/>
  <c r="L89" i="34"/>
  <c r="L81" i="34"/>
  <c r="L69" i="34"/>
  <c r="L74" i="34"/>
  <c r="L66" i="34"/>
  <c r="L99" i="34"/>
  <c r="L87" i="34"/>
  <c r="L77" i="34"/>
  <c r="L73" i="34"/>
  <c r="L63" i="34"/>
  <c r="L72" i="34"/>
  <c r="L96" i="34"/>
  <c r="L88" i="34"/>
  <c r="L80" i="34"/>
  <c r="L86" i="34"/>
  <c r="L78" i="34"/>
  <c r="L95" i="34"/>
  <c r="L85" i="34"/>
  <c r="P85" i="34" s="1"/>
  <c r="I44" i="29" s="1"/>
  <c r="L71" i="34"/>
  <c r="L70" i="34"/>
  <c r="L94" i="34"/>
  <c r="P94" i="34" s="1"/>
  <c r="I53" i="29" s="1"/>
  <c r="L103" i="34"/>
  <c r="P103" i="34" s="1"/>
  <c r="I62" i="29" s="1"/>
  <c r="L93" i="34"/>
  <c r="P93" i="34" s="1"/>
  <c r="I52" i="29" s="1"/>
  <c r="L83" i="34"/>
  <c r="L67" i="34"/>
  <c r="L68" i="34"/>
  <c r="L100" i="34"/>
  <c r="L92" i="34"/>
  <c r="L84" i="34"/>
  <c r="P84" i="34" s="1"/>
  <c r="I43" i="29" s="1"/>
  <c r="L76" i="34"/>
  <c r="L101" i="34"/>
  <c r="L91" i="34"/>
  <c r="L79" i="34"/>
  <c r="L75" i="34"/>
  <c r="L65" i="34"/>
  <c r="L64" i="34"/>
  <c r="L98" i="34"/>
  <c r="L90" i="34"/>
  <c r="L82" i="34"/>
  <c r="L102" i="34"/>
  <c r="P102" i="34" s="1"/>
  <c r="I61" i="29" s="1"/>
  <c r="K100" i="34"/>
  <c r="K82" i="34"/>
  <c r="K91" i="34"/>
  <c r="K74" i="34"/>
  <c r="K65" i="34"/>
  <c r="K97" i="34"/>
  <c r="K88" i="34"/>
  <c r="K79" i="34"/>
  <c r="K69" i="34"/>
  <c r="I48" i="57" l="1"/>
  <c r="J54" i="28"/>
  <c r="W44" i="29"/>
  <c r="AA44" i="29"/>
  <c r="AC44" i="29"/>
  <c r="S44" i="29"/>
  <c r="U44" i="29"/>
  <c r="K44" i="29"/>
  <c r="O44" i="29"/>
  <c r="AD44" i="29"/>
  <c r="N44" i="29"/>
  <c r="T44" i="29"/>
  <c r="Y44" i="29"/>
  <c r="AF44" i="29"/>
  <c r="L44" i="29"/>
  <c r="M44" i="29"/>
  <c r="Z44" i="29"/>
  <c r="AB44" i="29"/>
  <c r="Q44" i="29"/>
  <c r="AE44" i="29"/>
  <c r="V44" i="29"/>
  <c r="X44" i="29"/>
  <c r="AG44" i="29"/>
  <c r="R44" i="29"/>
  <c r="P44" i="29"/>
  <c r="S43" i="29"/>
  <c r="J53" i="28"/>
  <c r="I47" i="57"/>
  <c r="M43" i="29"/>
  <c r="AC43" i="29"/>
  <c r="AF43" i="29"/>
  <c r="P43" i="29"/>
  <c r="V43" i="29"/>
  <c r="W43" i="29"/>
  <c r="U43" i="29"/>
  <c r="T43" i="29"/>
  <c r="R43" i="29"/>
  <c r="Q43" i="29"/>
  <c r="L43" i="29"/>
  <c r="N43" i="29"/>
  <c r="Y43" i="29"/>
  <c r="AA43" i="29"/>
  <c r="K43" i="29"/>
  <c r="AB43" i="29"/>
  <c r="AD43" i="29"/>
  <c r="O43" i="29"/>
  <c r="AG43" i="29"/>
  <c r="Z43" i="29"/>
  <c r="X43" i="29"/>
  <c r="AE43" i="29"/>
  <c r="J63" i="28"/>
  <c r="I57" i="57"/>
  <c r="W53" i="29"/>
  <c r="P53" i="29"/>
  <c r="T53" i="29"/>
  <c r="S53" i="29"/>
  <c r="AB53" i="29"/>
  <c r="AF53" i="29"/>
  <c r="K53" i="29"/>
  <c r="O53" i="29"/>
  <c r="N53" i="29"/>
  <c r="AA53" i="29"/>
  <c r="AE53" i="29"/>
  <c r="AD53" i="29"/>
  <c r="R53" i="29"/>
  <c r="X53" i="29"/>
  <c r="Q53" i="29"/>
  <c r="AG53" i="29"/>
  <c r="L53" i="29"/>
  <c r="U53" i="29"/>
  <c r="V53" i="29"/>
  <c r="Y53" i="29"/>
  <c r="M53" i="29"/>
  <c r="Z53" i="29"/>
  <c r="AC53" i="29"/>
  <c r="J71" i="28"/>
  <c r="I65" i="57"/>
  <c r="R61" i="29"/>
  <c r="V61" i="29"/>
  <c r="AF61" i="29"/>
  <c r="P61" i="29"/>
  <c r="W61" i="29"/>
  <c r="Z61" i="29"/>
  <c r="AD61" i="29"/>
  <c r="Y61" i="29"/>
  <c r="AB61" i="29"/>
  <c r="S61" i="29"/>
  <c r="M61" i="29"/>
  <c r="N61" i="29"/>
  <c r="L61" i="29"/>
  <c r="AC61" i="29"/>
  <c r="X61" i="29"/>
  <c r="AE61" i="29"/>
  <c r="O61" i="29"/>
  <c r="Q61" i="29"/>
  <c r="AG61" i="29"/>
  <c r="AA61" i="29"/>
  <c r="U61" i="29"/>
  <c r="T61" i="29"/>
  <c r="K61" i="29"/>
  <c r="I66" i="57"/>
  <c r="J72" i="28"/>
  <c r="L62" i="29"/>
  <c r="AF62" i="29"/>
  <c r="AE62" i="29"/>
  <c r="Y62" i="29"/>
  <c r="Z62" i="29"/>
  <c r="S62" i="29"/>
  <c r="T62" i="29"/>
  <c r="M62" i="29"/>
  <c r="N62" i="29"/>
  <c r="W62" i="29"/>
  <c r="U62" i="29"/>
  <c r="P62" i="29"/>
  <c r="AC62" i="29"/>
  <c r="AD62" i="29"/>
  <c r="AB62" i="29"/>
  <c r="Q62" i="29"/>
  <c r="AG62" i="29"/>
  <c r="R62" i="29"/>
  <c r="K62" i="29"/>
  <c r="AA62" i="29"/>
  <c r="X62" i="29"/>
  <c r="V62" i="29"/>
  <c r="O62" i="29"/>
  <c r="R52" i="29"/>
  <c r="J62" i="28"/>
  <c r="I56" i="57"/>
  <c r="M52" i="29"/>
  <c r="U52" i="29"/>
  <c r="Z52" i="29"/>
  <c r="AA52" i="29"/>
  <c r="K52" i="29"/>
  <c r="AD52" i="29"/>
  <c r="V52" i="29"/>
  <c r="AC52" i="29"/>
  <c r="W52" i="29"/>
  <c r="P52" i="29"/>
  <c r="N52" i="29"/>
  <c r="AB52" i="29"/>
  <c r="X52" i="29"/>
  <c r="S52" i="29"/>
  <c r="T52" i="29"/>
  <c r="L52" i="29"/>
  <c r="AG52" i="29"/>
  <c r="AF52" i="29"/>
  <c r="Y52" i="29"/>
  <c r="AE52" i="29"/>
  <c r="O52" i="29"/>
  <c r="Q52" i="29"/>
  <c r="P73" i="34"/>
  <c r="I32" i="29" s="1"/>
  <c r="P86" i="34"/>
  <c r="I45" i="29" s="1"/>
  <c r="P68" i="34"/>
  <c r="I27" i="29" s="1"/>
  <c r="I18" i="29"/>
  <c r="R18" i="29" s="1"/>
  <c r="P90" i="34"/>
  <c r="I49" i="29" s="1"/>
  <c r="P72" i="34"/>
  <c r="I31" i="29" s="1"/>
  <c r="P70" i="34"/>
  <c r="I29" i="29" s="1"/>
  <c r="I21" i="29"/>
  <c r="O21" i="29" s="1"/>
  <c r="P67" i="34"/>
  <c r="I26" i="29" s="1"/>
  <c r="P95" i="34"/>
  <c r="I54" i="29" s="1"/>
  <c r="P64" i="34"/>
  <c r="I23" i="29" s="1"/>
  <c r="P78" i="34"/>
  <c r="I37" i="29" s="1"/>
  <c r="P81" i="34"/>
  <c r="I40" i="29" s="1"/>
  <c r="I17" i="29"/>
  <c r="P96" i="34"/>
  <c r="I55" i="29" s="1"/>
  <c r="P89" i="34"/>
  <c r="I48" i="29" s="1"/>
  <c r="P71" i="34"/>
  <c r="I30" i="29" s="1"/>
  <c r="P63" i="34"/>
  <c r="I22" i="29" s="1"/>
  <c r="P66" i="34"/>
  <c r="I25" i="29" s="1"/>
  <c r="P100" i="34"/>
  <c r="I59" i="29" s="1"/>
  <c r="P91" i="34"/>
  <c r="I50" i="29" s="1"/>
  <c r="I20" i="29"/>
  <c r="P98" i="34"/>
  <c r="I57" i="29" s="1"/>
  <c r="P92" i="34"/>
  <c r="I51" i="29" s="1"/>
  <c r="P99" i="34"/>
  <c r="I58" i="29" s="1"/>
  <c r="P76" i="34"/>
  <c r="I35" i="29" s="1"/>
  <c r="P75" i="34"/>
  <c r="I34" i="29" s="1"/>
  <c r="P80" i="34"/>
  <c r="I39" i="29" s="1"/>
  <c r="P87" i="34"/>
  <c r="I46" i="29" s="1"/>
  <c r="P79" i="34"/>
  <c r="I38" i="29" s="1"/>
  <c r="P88" i="34"/>
  <c r="I47" i="29" s="1"/>
  <c r="P77" i="34"/>
  <c r="I36" i="29" s="1"/>
  <c r="P74" i="34"/>
  <c r="I33" i="29" s="1"/>
  <c r="P82" i="34"/>
  <c r="I41" i="29" s="1"/>
  <c r="P65" i="34"/>
  <c r="I24" i="29" s="1"/>
  <c r="P97" i="34"/>
  <c r="I56" i="29" s="1"/>
  <c r="P83" i="34"/>
  <c r="I42" i="29" s="1"/>
  <c r="P101" i="34"/>
  <c r="I60" i="29" s="1"/>
  <c r="I19" i="29"/>
  <c r="P69" i="34"/>
  <c r="I28" i="29" s="1"/>
  <c r="BN71" i="28" l="1"/>
  <c r="BR71" i="28"/>
  <c r="BV71" i="28"/>
  <c r="BZ71" i="28"/>
  <c r="BK71" i="28"/>
  <c r="BO71" i="28"/>
  <c r="BS71" i="28"/>
  <c r="BW71" i="28"/>
  <c r="CA71" i="28"/>
  <c r="BJ71" i="28"/>
  <c r="BM71" i="28"/>
  <c r="BU71" i="28"/>
  <c r="CC71" i="28"/>
  <c r="BL71" i="28"/>
  <c r="CB71" i="28"/>
  <c r="BP71" i="28"/>
  <c r="BX71" i="28"/>
  <c r="BQ71" i="28"/>
  <c r="BY71" i="28"/>
  <c r="BT71" i="28"/>
  <c r="BL62" i="28"/>
  <c r="BP62" i="28"/>
  <c r="BT62" i="28"/>
  <c r="BX62" i="28"/>
  <c r="CB62" i="28"/>
  <c r="BJ62" i="28"/>
  <c r="BM62" i="28"/>
  <c r="BQ62" i="28"/>
  <c r="BU62" i="28"/>
  <c r="BY62" i="28"/>
  <c r="CC62" i="28"/>
  <c r="BK62" i="28"/>
  <c r="BS62" i="28"/>
  <c r="CA62" i="28"/>
  <c r="BR62" i="28"/>
  <c r="BZ62" i="28"/>
  <c r="BN62" i="28"/>
  <c r="BV62" i="28"/>
  <c r="CD62" i="28"/>
  <c r="BO62" i="28"/>
  <c r="BW62" i="28"/>
  <c r="BL63" i="28"/>
  <c r="BP63" i="28"/>
  <c r="BT63" i="28"/>
  <c r="BX63" i="28"/>
  <c r="CB63" i="28"/>
  <c r="BM63" i="28"/>
  <c r="BQ63" i="28"/>
  <c r="BU63" i="28"/>
  <c r="BY63" i="28"/>
  <c r="CC63" i="28"/>
  <c r="BJ63" i="28"/>
  <c r="BO63" i="28"/>
  <c r="BW63" i="28"/>
  <c r="BN63" i="28"/>
  <c r="BV63" i="28"/>
  <c r="BR63" i="28"/>
  <c r="BZ63" i="28"/>
  <c r="BK63" i="28"/>
  <c r="BS63" i="28"/>
  <c r="CA63" i="28"/>
  <c r="CD63" i="28"/>
  <c r="BK53" i="28"/>
  <c r="BO53" i="28"/>
  <c r="BS53" i="28"/>
  <c r="BW53" i="28"/>
  <c r="CA53" i="28"/>
  <c r="BL53" i="28"/>
  <c r="BP53" i="28"/>
  <c r="BT53" i="28"/>
  <c r="BX53" i="28"/>
  <c r="CB53" i="28"/>
  <c r="BM53" i="28"/>
  <c r="BU53" i="28"/>
  <c r="CC53" i="28"/>
  <c r="BN53" i="28"/>
  <c r="BV53" i="28"/>
  <c r="BQ53" i="28"/>
  <c r="BY53" i="28"/>
  <c r="BZ53" i="28"/>
  <c r="BJ53" i="28"/>
  <c r="BR53" i="28"/>
  <c r="BK72" i="28"/>
  <c r="BO72" i="28"/>
  <c r="BS72" i="28"/>
  <c r="BW72" i="28"/>
  <c r="CA72" i="28"/>
  <c r="BL72" i="28"/>
  <c r="BP72" i="28"/>
  <c r="BT72" i="28"/>
  <c r="BX72" i="28"/>
  <c r="CB72" i="28"/>
  <c r="BR72" i="28"/>
  <c r="BZ72" i="28"/>
  <c r="BN72" i="28"/>
  <c r="CD72" i="28"/>
  <c r="BY72" i="28"/>
  <c r="BM72" i="28"/>
  <c r="BU72" i="28"/>
  <c r="CC72" i="28"/>
  <c r="BJ72" i="28"/>
  <c r="BV72" i="28"/>
  <c r="BQ72" i="28"/>
  <c r="BL54" i="28"/>
  <c r="BP54" i="28"/>
  <c r="BT54" i="28"/>
  <c r="BX54" i="28"/>
  <c r="CB54" i="28"/>
  <c r="BM54" i="28"/>
  <c r="BQ54" i="28"/>
  <c r="BU54" i="28"/>
  <c r="BY54" i="28"/>
  <c r="CC54" i="28"/>
  <c r="BR54" i="28"/>
  <c r="BZ54" i="28"/>
  <c r="BJ54" i="28"/>
  <c r="BK54" i="28"/>
  <c r="BS54" i="28"/>
  <c r="CA54" i="28"/>
  <c r="BN54" i="28"/>
  <c r="BV54" i="28"/>
  <c r="BO54" i="28"/>
  <c r="BW54" i="28"/>
  <c r="R56" i="29"/>
  <c r="I60" i="57"/>
  <c r="J66" i="28"/>
  <c r="M56" i="29"/>
  <c r="AF56" i="29"/>
  <c r="X56" i="29"/>
  <c r="U56" i="29"/>
  <c r="S56" i="29"/>
  <c r="T56" i="29"/>
  <c r="L56" i="29"/>
  <c r="AG56" i="29"/>
  <c r="O56" i="29"/>
  <c r="Y56" i="29"/>
  <c r="P56" i="29"/>
  <c r="AE56" i="29"/>
  <c r="Q56" i="29"/>
  <c r="AA56" i="29"/>
  <c r="K56" i="29"/>
  <c r="AD56" i="29"/>
  <c r="V56" i="29"/>
  <c r="Z56" i="29"/>
  <c r="AC56" i="29"/>
  <c r="W56" i="29"/>
  <c r="N56" i="29"/>
  <c r="AB56" i="29"/>
  <c r="J61" i="28"/>
  <c r="I55" i="57"/>
  <c r="P51" i="29"/>
  <c r="T51" i="29"/>
  <c r="S51" i="29"/>
  <c r="AB51" i="29"/>
  <c r="W51" i="29"/>
  <c r="AF51" i="29"/>
  <c r="K51" i="29"/>
  <c r="O51" i="29"/>
  <c r="N51" i="29"/>
  <c r="AA51" i="29"/>
  <c r="AE51" i="29"/>
  <c r="AD51" i="29"/>
  <c r="R51" i="29"/>
  <c r="V51" i="29"/>
  <c r="U51" i="29"/>
  <c r="Y51" i="29"/>
  <c r="Z51" i="29"/>
  <c r="Q51" i="29"/>
  <c r="X51" i="29"/>
  <c r="AG51" i="29"/>
  <c r="M51" i="29"/>
  <c r="AC51" i="29"/>
  <c r="L51" i="29"/>
  <c r="BI53" i="28"/>
  <c r="J34" i="28"/>
  <c r="I28" i="57"/>
  <c r="R24" i="29"/>
  <c r="N24" i="29"/>
  <c r="P24" i="29"/>
  <c r="AG24" i="29"/>
  <c r="W24" i="29"/>
  <c r="AD24" i="29"/>
  <c r="AF24" i="29"/>
  <c r="AB24" i="29"/>
  <c r="V24" i="29"/>
  <c r="K24" i="29"/>
  <c r="Z24" i="29"/>
  <c r="X24" i="29"/>
  <c r="L24" i="29"/>
  <c r="O24" i="29"/>
  <c r="AE24" i="29"/>
  <c r="M24" i="29"/>
  <c r="AC24" i="29"/>
  <c r="U24" i="29"/>
  <c r="S24" i="29"/>
  <c r="Y24" i="29"/>
  <c r="T24" i="29"/>
  <c r="AA24" i="29"/>
  <c r="Q24" i="29"/>
  <c r="J57" i="28"/>
  <c r="I51" i="57"/>
  <c r="AC47" i="29"/>
  <c r="AF47" i="29"/>
  <c r="P47" i="29"/>
  <c r="W47" i="29"/>
  <c r="V47" i="29"/>
  <c r="M47" i="29"/>
  <c r="Q47" i="29"/>
  <c r="AB47" i="29"/>
  <c r="L47" i="29"/>
  <c r="S47" i="29"/>
  <c r="R47" i="29"/>
  <c r="U47" i="29"/>
  <c r="X47" i="29"/>
  <c r="AE47" i="29"/>
  <c r="AD47" i="29"/>
  <c r="N47" i="29"/>
  <c r="K47" i="29"/>
  <c r="AA47" i="29"/>
  <c r="Z47" i="29"/>
  <c r="O47" i="29"/>
  <c r="Y47" i="29"/>
  <c r="T47" i="29"/>
  <c r="AG47" i="29"/>
  <c r="I38" i="57"/>
  <c r="J44" i="28"/>
  <c r="AC34" i="29"/>
  <c r="P34" i="29"/>
  <c r="AF34" i="29"/>
  <c r="AB34" i="29"/>
  <c r="AG34" i="29"/>
  <c r="AA34" i="29"/>
  <c r="U34" i="29"/>
  <c r="Q34" i="29"/>
  <c r="Z34" i="29"/>
  <c r="O34" i="29"/>
  <c r="X34" i="29"/>
  <c r="AD34" i="29"/>
  <c r="T34" i="29"/>
  <c r="V34" i="29"/>
  <c r="Y34" i="29"/>
  <c r="L34" i="29"/>
  <c r="M34" i="29"/>
  <c r="R34" i="29"/>
  <c r="AE34" i="29"/>
  <c r="K34" i="29"/>
  <c r="W34" i="29"/>
  <c r="S34" i="29"/>
  <c r="N34" i="29"/>
  <c r="I61" i="57"/>
  <c r="J67" i="28"/>
  <c r="X57" i="29"/>
  <c r="AE57" i="29"/>
  <c r="O57" i="29"/>
  <c r="Z57" i="29"/>
  <c r="T57" i="29"/>
  <c r="AA57" i="29"/>
  <c r="K57" i="29"/>
  <c r="V57" i="29"/>
  <c r="AF57" i="29"/>
  <c r="P57" i="29"/>
  <c r="W57" i="29"/>
  <c r="AD57" i="29"/>
  <c r="S57" i="29"/>
  <c r="Y57" i="29"/>
  <c r="N57" i="29"/>
  <c r="M57" i="29"/>
  <c r="AC57" i="29"/>
  <c r="AB57" i="29"/>
  <c r="R57" i="29"/>
  <c r="Q57" i="29"/>
  <c r="L57" i="29"/>
  <c r="AG57" i="29"/>
  <c r="U57" i="29"/>
  <c r="AF25" i="29"/>
  <c r="J35" i="28"/>
  <c r="I29" i="57"/>
  <c r="AB25" i="29"/>
  <c r="AA25" i="29"/>
  <c r="K25" i="29"/>
  <c r="V25" i="29"/>
  <c r="Q25" i="29"/>
  <c r="L25" i="29"/>
  <c r="W25" i="29"/>
  <c r="AD25" i="29"/>
  <c r="N25" i="29"/>
  <c r="P25" i="29"/>
  <c r="S25" i="29"/>
  <c r="Z25" i="29"/>
  <c r="T25" i="29"/>
  <c r="AG25" i="29"/>
  <c r="Y25" i="29"/>
  <c r="AE25" i="29"/>
  <c r="U25" i="29"/>
  <c r="O25" i="29"/>
  <c r="X25" i="29"/>
  <c r="AC25" i="29"/>
  <c r="R25" i="29"/>
  <c r="M25" i="29"/>
  <c r="I59" i="57"/>
  <c r="J65" i="28"/>
  <c r="P55" i="29"/>
  <c r="T55" i="29"/>
  <c r="S55" i="29"/>
  <c r="AB55" i="29"/>
  <c r="AF55" i="29"/>
  <c r="K55" i="29"/>
  <c r="O55" i="29"/>
  <c r="N55" i="29"/>
  <c r="W55" i="29"/>
  <c r="AA55" i="29"/>
  <c r="AE55" i="29"/>
  <c r="AD55" i="29"/>
  <c r="R55" i="29"/>
  <c r="V55" i="29"/>
  <c r="AG55" i="29"/>
  <c r="M55" i="29"/>
  <c r="AC55" i="29"/>
  <c r="Q55" i="29"/>
  <c r="Y55" i="29"/>
  <c r="Z55" i="29"/>
  <c r="X55" i="29"/>
  <c r="U55" i="29"/>
  <c r="L55" i="29"/>
  <c r="I27" i="57"/>
  <c r="J33" i="28"/>
  <c r="S23" i="29"/>
  <c r="T23" i="29"/>
  <c r="N23" i="29"/>
  <c r="AD23" i="29"/>
  <c r="M23" i="29"/>
  <c r="AC23" i="29"/>
  <c r="AE23" i="29"/>
  <c r="O23" i="29"/>
  <c r="L23" i="29"/>
  <c r="AF23" i="29"/>
  <c r="V23" i="29"/>
  <c r="Q23" i="29"/>
  <c r="AA23" i="29"/>
  <c r="K23" i="29"/>
  <c r="R23" i="29"/>
  <c r="X23" i="29"/>
  <c r="U23" i="29"/>
  <c r="W23" i="29"/>
  <c r="Y23" i="29"/>
  <c r="AB23" i="29"/>
  <c r="Z23" i="29"/>
  <c r="P23" i="29"/>
  <c r="AG23" i="29"/>
  <c r="J39" i="28"/>
  <c r="I33" i="57"/>
  <c r="AB29" i="29"/>
  <c r="L29" i="29"/>
  <c r="AA29" i="29"/>
  <c r="K29" i="29"/>
  <c r="N29" i="29"/>
  <c r="Y29" i="29"/>
  <c r="W29" i="29"/>
  <c r="AD29" i="29"/>
  <c r="R29" i="29"/>
  <c r="S29" i="29"/>
  <c r="Z29" i="29"/>
  <c r="T29" i="29"/>
  <c r="AG29" i="29"/>
  <c r="Q29" i="29"/>
  <c r="V29" i="29"/>
  <c r="AC29" i="29"/>
  <c r="P29" i="29"/>
  <c r="AF29" i="29"/>
  <c r="AE29" i="29"/>
  <c r="M29" i="29"/>
  <c r="O29" i="29"/>
  <c r="X29" i="29"/>
  <c r="U29" i="29"/>
  <c r="J37" i="28"/>
  <c r="I31" i="57"/>
  <c r="L27" i="29"/>
  <c r="AF27" i="29"/>
  <c r="P27" i="29"/>
  <c r="AA27" i="29"/>
  <c r="K27" i="29"/>
  <c r="AD27" i="29"/>
  <c r="U27" i="29"/>
  <c r="W27" i="29"/>
  <c r="Z27" i="29"/>
  <c r="R27" i="29"/>
  <c r="AB27" i="29"/>
  <c r="S27" i="29"/>
  <c r="V27" i="29"/>
  <c r="T27" i="29"/>
  <c r="AG27" i="29"/>
  <c r="M27" i="29"/>
  <c r="AC27" i="29"/>
  <c r="O27" i="29"/>
  <c r="N27" i="29"/>
  <c r="Q27" i="29"/>
  <c r="X27" i="29"/>
  <c r="Y27" i="29"/>
  <c r="AE27" i="29"/>
  <c r="BI72" i="28"/>
  <c r="BI71" i="28"/>
  <c r="BI54" i="28"/>
  <c r="J46" i="28"/>
  <c r="I40" i="57"/>
  <c r="AC36" i="29"/>
  <c r="AF36" i="29"/>
  <c r="AA36" i="29"/>
  <c r="AB36" i="29"/>
  <c r="AG36" i="29"/>
  <c r="U36" i="29"/>
  <c r="P36" i="29"/>
  <c r="Q36" i="29"/>
  <c r="M36" i="29"/>
  <c r="R36" i="29"/>
  <c r="Y36" i="29"/>
  <c r="S36" i="29"/>
  <c r="AD36" i="29"/>
  <c r="N36" i="29"/>
  <c r="AE36" i="29"/>
  <c r="L36" i="29"/>
  <c r="X36" i="29"/>
  <c r="Z36" i="29"/>
  <c r="O36" i="29"/>
  <c r="W36" i="29"/>
  <c r="T36" i="29"/>
  <c r="K36" i="29"/>
  <c r="V36" i="29"/>
  <c r="J69" i="28"/>
  <c r="I63" i="57"/>
  <c r="R59" i="29"/>
  <c r="AB59" i="29"/>
  <c r="L59" i="29"/>
  <c r="S59" i="29"/>
  <c r="Q59" i="29"/>
  <c r="X59" i="29"/>
  <c r="N59" i="29"/>
  <c r="U59" i="29"/>
  <c r="P59" i="29"/>
  <c r="V59" i="29"/>
  <c r="AG59" i="29"/>
  <c r="AE59" i="29"/>
  <c r="O59" i="29"/>
  <c r="AF59" i="29"/>
  <c r="M59" i="29"/>
  <c r="T59" i="29"/>
  <c r="AA59" i="29"/>
  <c r="K59" i="29"/>
  <c r="AD59" i="29"/>
  <c r="Y59" i="29"/>
  <c r="Z59" i="29"/>
  <c r="W59" i="29"/>
  <c r="AC59" i="29"/>
  <c r="J47" i="28"/>
  <c r="I41" i="57"/>
  <c r="AG37" i="29"/>
  <c r="W37" i="29"/>
  <c r="AA37" i="29"/>
  <c r="O37" i="29"/>
  <c r="R37" i="29"/>
  <c r="M37" i="29"/>
  <c r="Q37" i="29"/>
  <c r="U37" i="29"/>
  <c r="K37" i="29"/>
  <c r="X37" i="29"/>
  <c r="N37" i="29"/>
  <c r="V37" i="29"/>
  <c r="T37" i="29"/>
  <c r="S37" i="29"/>
  <c r="AC37" i="29"/>
  <c r="AF37" i="29"/>
  <c r="P37" i="29"/>
  <c r="Y37" i="29"/>
  <c r="AB37" i="29"/>
  <c r="AD37" i="29"/>
  <c r="Z37" i="29"/>
  <c r="AE37" i="29"/>
  <c r="L37" i="29"/>
  <c r="BI62" i="28"/>
  <c r="J70" i="28"/>
  <c r="I64" i="57"/>
  <c r="T60" i="29"/>
  <c r="AB60" i="29"/>
  <c r="P60" i="29"/>
  <c r="Q60" i="29"/>
  <c r="AG60" i="29"/>
  <c r="N60" i="29"/>
  <c r="AD60" i="29"/>
  <c r="K60" i="29"/>
  <c r="AA60" i="29"/>
  <c r="U60" i="29"/>
  <c r="Z60" i="29"/>
  <c r="W60" i="29"/>
  <c r="L60" i="29"/>
  <c r="R60" i="29"/>
  <c r="O60" i="29"/>
  <c r="M60" i="29"/>
  <c r="X60" i="29"/>
  <c r="AE60" i="29"/>
  <c r="Y60" i="29"/>
  <c r="V60" i="29"/>
  <c r="S60" i="29"/>
  <c r="AF60" i="29"/>
  <c r="AC60" i="29"/>
  <c r="I45" i="57"/>
  <c r="J51" i="28"/>
  <c r="AG41" i="29"/>
  <c r="Z41" i="29"/>
  <c r="U41" i="29"/>
  <c r="M41" i="29"/>
  <c r="AA41" i="29"/>
  <c r="O41" i="29"/>
  <c r="AC41" i="29"/>
  <c r="AE41" i="29"/>
  <c r="W41" i="29"/>
  <c r="Q41" i="29"/>
  <c r="R41" i="29"/>
  <c r="K41" i="29"/>
  <c r="AF41" i="29"/>
  <c r="P41" i="29"/>
  <c r="Y41" i="29"/>
  <c r="V41" i="29"/>
  <c r="AB41" i="29"/>
  <c r="L41" i="29"/>
  <c r="AD41" i="29"/>
  <c r="X41" i="29"/>
  <c r="N41" i="29"/>
  <c r="T41" i="29"/>
  <c r="S41" i="29"/>
  <c r="AC38" i="29"/>
  <c r="J48" i="28"/>
  <c r="I42" i="57"/>
  <c r="P38" i="29"/>
  <c r="K38" i="29"/>
  <c r="AB38" i="29"/>
  <c r="U38" i="29"/>
  <c r="AF38" i="29"/>
  <c r="AG38" i="29"/>
  <c r="Q38" i="29"/>
  <c r="S38" i="29"/>
  <c r="AA38" i="29"/>
  <c r="X38" i="29"/>
  <c r="AD38" i="29"/>
  <c r="N38" i="29"/>
  <c r="AE38" i="29"/>
  <c r="Z38" i="29"/>
  <c r="O38" i="29"/>
  <c r="L38" i="29"/>
  <c r="V38" i="29"/>
  <c r="T38" i="29"/>
  <c r="R38" i="29"/>
  <c r="W38" i="29"/>
  <c r="M38" i="29"/>
  <c r="Y38" i="29"/>
  <c r="J45" i="28"/>
  <c r="I39" i="57"/>
  <c r="W35" i="29"/>
  <c r="AA35" i="29"/>
  <c r="Z35" i="29"/>
  <c r="R35" i="29"/>
  <c r="M35" i="29"/>
  <c r="O35" i="29"/>
  <c r="U35" i="29"/>
  <c r="Q35" i="29"/>
  <c r="AG35" i="29"/>
  <c r="K35" i="29"/>
  <c r="AB35" i="29"/>
  <c r="L35" i="29"/>
  <c r="AD35" i="29"/>
  <c r="V35" i="29"/>
  <c r="X35" i="29"/>
  <c r="N35" i="29"/>
  <c r="AC35" i="29"/>
  <c r="T35" i="29"/>
  <c r="S35" i="29"/>
  <c r="AF35" i="29"/>
  <c r="Y35" i="29"/>
  <c r="AE35" i="29"/>
  <c r="P35" i="29"/>
  <c r="I26" i="57"/>
  <c r="J32" i="28"/>
  <c r="AF22" i="29"/>
  <c r="L22" i="29"/>
  <c r="R22" i="29"/>
  <c r="S22" i="29"/>
  <c r="T22" i="29"/>
  <c r="Z22" i="29"/>
  <c r="V22" i="29"/>
  <c r="AG22" i="29"/>
  <c r="W22" i="29"/>
  <c r="AB22" i="29"/>
  <c r="N22" i="29"/>
  <c r="AD22" i="29"/>
  <c r="P22" i="29"/>
  <c r="K22" i="29"/>
  <c r="AA22" i="29"/>
  <c r="Q22" i="29"/>
  <c r="X22" i="29"/>
  <c r="U22" i="29"/>
  <c r="Y22" i="29"/>
  <c r="O22" i="29"/>
  <c r="AC22" i="29"/>
  <c r="M22" i="29"/>
  <c r="AE22" i="29"/>
  <c r="J64" i="28"/>
  <c r="I58" i="57"/>
  <c r="M54" i="29"/>
  <c r="R54" i="29"/>
  <c r="Z54" i="29"/>
  <c r="U54" i="29"/>
  <c r="W54" i="29"/>
  <c r="N54" i="29"/>
  <c r="Q54" i="29"/>
  <c r="S54" i="29"/>
  <c r="T54" i="29"/>
  <c r="V54" i="29"/>
  <c r="P54" i="29"/>
  <c r="AG54" i="29"/>
  <c r="X54" i="29"/>
  <c r="AC54" i="29"/>
  <c r="AE54" i="29"/>
  <c r="O54" i="29"/>
  <c r="Y54" i="29"/>
  <c r="AB54" i="29"/>
  <c r="L54" i="29"/>
  <c r="AF54" i="29"/>
  <c r="AA54" i="29"/>
  <c r="K54" i="29"/>
  <c r="AD54" i="29"/>
  <c r="J41" i="28"/>
  <c r="I35" i="57"/>
  <c r="AF31" i="29"/>
  <c r="AB31" i="29"/>
  <c r="L31" i="29"/>
  <c r="AE31" i="29"/>
  <c r="O31" i="29"/>
  <c r="Z31" i="29"/>
  <c r="M31" i="29"/>
  <c r="AC31" i="29"/>
  <c r="P31" i="29"/>
  <c r="AA31" i="29"/>
  <c r="K31" i="29"/>
  <c r="V31" i="29"/>
  <c r="W31" i="29"/>
  <c r="R31" i="29"/>
  <c r="N31" i="29"/>
  <c r="AG31" i="29"/>
  <c r="U31" i="29"/>
  <c r="T31" i="29"/>
  <c r="X31" i="29"/>
  <c r="Q31" i="29"/>
  <c r="Y31" i="29"/>
  <c r="S31" i="29"/>
  <c r="AD31" i="29"/>
  <c r="J55" i="28"/>
  <c r="I49" i="57"/>
  <c r="AG45" i="29"/>
  <c r="AA45" i="29"/>
  <c r="Y45" i="29"/>
  <c r="AC45" i="29"/>
  <c r="U45" i="29"/>
  <c r="M45" i="29"/>
  <c r="Q45" i="29"/>
  <c r="S45" i="29"/>
  <c r="AB45" i="29"/>
  <c r="L45" i="29"/>
  <c r="R45" i="29"/>
  <c r="AE45" i="29"/>
  <c r="X45" i="29"/>
  <c r="AD45" i="29"/>
  <c r="N45" i="29"/>
  <c r="T45" i="29"/>
  <c r="Z45" i="29"/>
  <c r="O45" i="29"/>
  <c r="K45" i="29"/>
  <c r="P45" i="29"/>
  <c r="V45" i="29"/>
  <c r="AF45" i="29"/>
  <c r="W45" i="29"/>
  <c r="BI56" i="57"/>
  <c r="K66" i="27" s="1"/>
  <c r="BH66" i="27" s="1"/>
  <c r="N62" i="28" s="1"/>
  <c r="BH56" i="57"/>
  <c r="J66" i="27" s="1"/>
  <c r="BG66" i="27" s="1"/>
  <c r="M62" i="28" s="1"/>
  <c r="BY56" i="57"/>
  <c r="AA66" i="27" s="1"/>
  <c r="BX66" i="27" s="1"/>
  <c r="AD62" i="28" s="1"/>
  <c r="BX56" i="57"/>
  <c r="Z66" i="27" s="1"/>
  <c r="BW66" i="27" s="1"/>
  <c r="AC62" i="28" s="1"/>
  <c r="BM56" i="57"/>
  <c r="O66" i="27" s="1"/>
  <c r="BL66" i="27" s="1"/>
  <c r="R62" i="28" s="1"/>
  <c r="BW56" i="57"/>
  <c r="Y66" i="27" s="1"/>
  <c r="BV66" i="27" s="1"/>
  <c r="AB62" i="28" s="1"/>
  <c r="BV56" i="57"/>
  <c r="X66" i="27" s="1"/>
  <c r="BU66" i="27" s="1"/>
  <c r="AA62" i="28" s="1"/>
  <c r="CA56" i="57"/>
  <c r="AC66" i="27" s="1"/>
  <c r="BZ66" i="27" s="1"/>
  <c r="AF62" i="28" s="1"/>
  <c r="BQ56" i="57"/>
  <c r="S66" i="27" s="1"/>
  <c r="BP66" i="27" s="1"/>
  <c r="V62" i="28" s="1"/>
  <c r="BS56" i="57"/>
  <c r="U66" i="27" s="1"/>
  <c r="BR66" i="27" s="1"/>
  <c r="X62" i="28" s="1"/>
  <c r="BL56" i="57"/>
  <c r="N66" i="27" s="1"/>
  <c r="BK66" i="27" s="1"/>
  <c r="Q62" i="28" s="1"/>
  <c r="BT56" i="57"/>
  <c r="V66" i="27" s="1"/>
  <c r="BS66" i="27" s="1"/>
  <c r="Y62" i="28" s="1"/>
  <c r="BZ56" i="57"/>
  <c r="AB66" i="27" s="1"/>
  <c r="BY66" i="27" s="1"/>
  <c r="AE62" i="28" s="1"/>
  <c r="CB56" i="57"/>
  <c r="AD66" i="27" s="1"/>
  <c r="CA66" i="27" s="1"/>
  <c r="AG62" i="28" s="1"/>
  <c r="BJ56" i="57"/>
  <c r="L66" i="27" s="1"/>
  <c r="BI66" i="27" s="1"/>
  <c r="O62" i="28" s="1"/>
  <c r="BR56" i="57"/>
  <c r="T66" i="27" s="1"/>
  <c r="BQ66" i="27" s="1"/>
  <c r="W62" i="28" s="1"/>
  <c r="BP56" i="57"/>
  <c r="R66" i="27" s="1"/>
  <c r="BO66" i="27" s="1"/>
  <c r="U62" i="28" s="1"/>
  <c r="BN56" i="57"/>
  <c r="P66" i="27" s="1"/>
  <c r="BM66" i="27" s="1"/>
  <c r="S62" i="28" s="1"/>
  <c r="BG56" i="57"/>
  <c r="BO56" i="57"/>
  <c r="Q66" i="27" s="1"/>
  <c r="BN66" i="27" s="1"/>
  <c r="T62" i="28" s="1"/>
  <c r="BU56" i="57"/>
  <c r="W66" i="27" s="1"/>
  <c r="BT66" i="27" s="1"/>
  <c r="Z62" i="28" s="1"/>
  <c r="BK56" i="57"/>
  <c r="M66" i="27" s="1"/>
  <c r="BJ66" i="27" s="1"/>
  <c r="P62" i="28" s="1"/>
  <c r="CC56" i="57"/>
  <c r="AE66" i="27" s="1"/>
  <c r="CB66" i="27" s="1"/>
  <c r="AH62" i="28" s="1"/>
  <c r="CE62" i="28" s="1"/>
  <c r="BQ57" i="57"/>
  <c r="S67" i="27" s="1"/>
  <c r="BP67" i="27" s="1"/>
  <c r="V63" i="28" s="1"/>
  <c r="BP57" i="57"/>
  <c r="R67" i="27" s="1"/>
  <c r="BO67" i="27" s="1"/>
  <c r="U63" i="28" s="1"/>
  <c r="BO57" i="57"/>
  <c r="Q67" i="27" s="1"/>
  <c r="BN67" i="27" s="1"/>
  <c r="T63" i="28" s="1"/>
  <c r="BN57" i="57"/>
  <c r="P67" i="27" s="1"/>
  <c r="BM67" i="27" s="1"/>
  <c r="S63" i="28" s="1"/>
  <c r="CB57" i="57"/>
  <c r="AD67" i="27" s="1"/>
  <c r="CA67" i="27" s="1"/>
  <c r="AG63" i="28" s="1"/>
  <c r="BM57" i="57"/>
  <c r="O67" i="27" s="1"/>
  <c r="BL67" i="27" s="1"/>
  <c r="R63" i="28" s="1"/>
  <c r="BK57" i="57"/>
  <c r="M67" i="27" s="1"/>
  <c r="BJ67" i="27" s="1"/>
  <c r="P63" i="28" s="1"/>
  <c r="BJ57" i="57"/>
  <c r="L67" i="27" s="1"/>
  <c r="BI67" i="27" s="1"/>
  <c r="O63" i="28" s="1"/>
  <c r="BH57" i="57"/>
  <c r="J67" i="27" s="1"/>
  <c r="BG67" i="27" s="1"/>
  <c r="M63" i="28" s="1"/>
  <c r="BW57" i="57"/>
  <c r="Y67" i="27" s="1"/>
  <c r="BV67" i="27" s="1"/>
  <c r="AB63" i="28" s="1"/>
  <c r="BY57" i="57"/>
  <c r="AA67" i="27" s="1"/>
  <c r="BX67" i="27" s="1"/>
  <c r="AD63" i="28" s="1"/>
  <c r="CA57" i="57"/>
  <c r="AC67" i="27" s="1"/>
  <c r="BZ67" i="27" s="1"/>
  <c r="AF63" i="28" s="1"/>
  <c r="BZ57" i="57"/>
  <c r="AB67" i="27" s="1"/>
  <c r="BY67" i="27" s="1"/>
  <c r="AE63" i="28" s="1"/>
  <c r="BX57" i="57"/>
  <c r="Z67" i="27" s="1"/>
  <c r="BW67" i="27" s="1"/>
  <c r="AC63" i="28" s="1"/>
  <c r="BR57" i="57"/>
  <c r="T67" i="27" s="1"/>
  <c r="BQ67" i="27" s="1"/>
  <c r="W63" i="28" s="1"/>
  <c r="BU57" i="57"/>
  <c r="W67" i="27" s="1"/>
  <c r="BT67" i="27" s="1"/>
  <c r="Z63" i="28" s="1"/>
  <c r="BV57" i="57"/>
  <c r="X67" i="27" s="1"/>
  <c r="BU67" i="27" s="1"/>
  <c r="AA63" i="28" s="1"/>
  <c r="BT57" i="57"/>
  <c r="V67" i="27" s="1"/>
  <c r="BS67" i="27" s="1"/>
  <c r="Y63" i="28" s="1"/>
  <c r="BS57" i="57"/>
  <c r="U67" i="27" s="1"/>
  <c r="BR67" i="27" s="1"/>
  <c r="X63" i="28" s="1"/>
  <c r="BL57" i="57"/>
  <c r="N67" i="27" s="1"/>
  <c r="BK67" i="27" s="1"/>
  <c r="Q63" i="28" s="1"/>
  <c r="BG57" i="57"/>
  <c r="BI57" i="57"/>
  <c r="K67" i="27" s="1"/>
  <c r="BH67" i="27" s="1"/>
  <c r="N63" i="28" s="1"/>
  <c r="CC57" i="57"/>
  <c r="AE67" i="27" s="1"/>
  <c r="CB67" i="27" s="1"/>
  <c r="AH63" i="28" s="1"/>
  <c r="CE63" i="28" s="1"/>
  <c r="J38" i="28"/>
  <c r="I32" i="57"/>
  <c r="AF28" i="29"/>
  <c r="AB28" i="29"/>
  <c r="R28" i="29"/>
  <c r="AG28" i="29"/>
  <c r="O28" i="29"/>
  <c r="AE28" i="29"/>
  <c r="X28" i="29"/>
  <c r="P28" i="29"/>
  <c r="N28" i="29"/>
  <c r="V28" i="29"/>
  <c r="T28" i="29"/>
  <c r="AD28" i="29"/>
  <c r="W28" i="29"/>
  <c r="U28" i="29"/>
  <c r="S28" i="29"/>
  <c r="Y28" i="29"/>
  <c r="L28" i="29"/>
  <c r="AA28" i="29"/>
  <c r="AC28" i="29"/>
  <c r="M28" i="29"/>
  <c r="K28" i="29"/>
  <c r="Z28" i="29"/>
  <c r="Q28" i="29"/>
  <c r="J49" i="28"/>
  <c r="I43" i="57"/>
  <c r="AC39" i="29"/>
  <c r="AE39" i="29"/>
  <c r="U39" i="29"/>
  <c r="AA39" i="29"/>
  <c r="W39" i="29"/>
  <c r="AG39" i="29"/>
  <c r="Z39" i="29"/>
  <c r="R39" i="29"/>
  <c r="Q39" i="29"/>
  <c r="M39" i="29"/>
  <c r="K39" i="29"/>
  <c r="T39" i="29"/>
  <c r="S39" i="29"/>
  <c r="O39" i="29"/>
  <c r="V39" i="29"/>
  <c r="AF39" i="29"/>
  <c r="P39" i="29"/>
  <c r="Y39" i="29"/>
  <c r="AB39" i="29"/>
  <c r="L39" i="29"/>
  <c r="AD39" i="29"/>
  <c r="X39" i="29"/>
  <c r="N39" i="29"/>
  <c r="J58" i="28"/>
  <c r="I52" i="57"/>
  <c r="K48" i="29"/>
  <c r="AA48" i="29"/>
  <c r="W48" i="29"/>
  <c r="S48" i="29"/>
  <c r="AD48" i="29"/>
  <c r="T48" i="29"/>
  <c r="Y48" i="29"/>
  <c r="Z48" i="29"/>
  <c r="X48" i="29"/>
  <c r="M48" i="29"/>
  <c r="N48" i="29"/>
  <c r="AC48" i="29"/>
  <c r="AF48" i="29"/>
  <c r="V48" i="29"/>
  <c r="O48" i="29"/>
  <c r="L48" i="29"/>
  <c r="AB48" i="29"/>
  <c r="Q48" i="29"/>
  <c r="AG48" i="29"/>
  <c r="R48" i="29"/>
  <c r="AE48" i="29"/>
  <c r="P48" i="29"/>
  <c r="U48" i="29"/>
  <c r="BT65" i="57"/>
  <c r="V75" i="27" s="1"/>
  <c r="BS75" i="27" s="1"/>
  <c r="Y71" i="28" s="1"/>
  <c r="BI65" i="57"/>
  <c r="K75" i="27" s="1"/>
  <c r="BH75" i="27" s="1"/>
  <c r="N71" i="28" s="1"/>
  <c r="BX65" i="57"/>
  <c r="Z75" i="27" s="1"/>
  <c r="BW75" i="27" s="1"/>
  <c r="AC71" i="28" s="1"/>
  <c r="BU65" i="57"/>
  <c r="W75" i="27" s="1"/>
  <c r="BT75" i="27" s="1"/>
  <c r="Z71" i="28" s="1"/>
  <c r="BN65" i="57"/>
  <c r="P75" i="27" s="1"/>
  <c r="BM75" i="27" s="1"/>
  <c r="S71" i="28" s="1"/>
  <c r="BO65" i="57"/>
  <c r="Q75" i="27" s="1"/>
  <c r="BN75" i="27" s="1"/>
  <c r="T71" i="28" s="1"/>
  <c r="BJ65" i="57"/>
  <c r="L75" i="27" s="1"/>
  <c r="BI75" i="27" s="1"/>
  <c r="O71" i="28" s="1"/>
  <c r="BY65" i="57"/>
  <c r="AA75" i="27" s="1"/>
  <c r="BX75" i="27" s="1"/>
  <c r="AD71" i="28" s="1"/>
  <c r="BS65" i="57"/>
  <c r="U75" i="27" s="1"/>
  <c r="BR75" i="27" s="1"/>
  <c r="X71" i="28" s="1"/>
  <c r="BL65" i="57"/>
  <c r="N75" i="27" s="1"/>
  <c r="BK75" i="27" s="1"/>
  <c r="Q71" i="28" s="1"/>
  <c r="BV65" i="57"/>
  <c r="X75" i="27" s="1"/>
  <c r="BU75" i="27" s="1"/>
  <c r="AA71" i="28" s="1"/>
  <c r="BH65" i="57"/>
  <c r="J75" i="27" s="1"/>
  <c r="BG75" i="27" s="1"/>
  <c r="M71" i="28" s="1"/>
  <c r="BP65" i="57"/>
  <c r="R75" i="27" s="1"/>
  <c r="BO75" i="27" s="1"/>
  <c r="U71" i="28" s="1"/>
  <c r="BG65" i="57"/>
  <c r="BZ65" i="57"/>
  <c r="AB75" i="27" s="1"/>
  <c r="BY75" i="27" s="1"/>
  <c r="AE71" i="28" s="1"/>
  <c r="BK65" i="57"/>
  <c r="M75" i="27" s="1"/>
  <c r="BJ75" i="27" s="1"/>
  <c r="P71" i="28" s="1"/>
  <c r="BR65" i="57"/>
  <c r="T75" i="27" s="1"/>
  <c r="BQ75" i="27" s="1"/>
  <c r="W71" i="28" s="1"/>
  <c r="BW65" i="57"/>
  <c r="Y75" i="27" s="1"/>
  <c r="BV75" i="27" s="1"/>
  <c r="AB71" i="28" s="1"/>
  <c r="CA65" i="57"/>
  <c r="AC75" i="27" s="1"/>
  <c r="BZ75" i="27" s="1"/>
  <c r="AF71" i="28" s="1"/>
  <c r="BM65" i="57"/>
  <c r="O75" i="27" s="1"/>
  <c r="BL75" i="27" s="1"/>
  <c r="R71" i="28" s="1"/>
  <c r="BQ65" i="57"/>
  <c r="S75" i="27" s="1"/>
  <c r="BP75" i="27" s="1"/>
  <c r="V71" i="28" s="1"/>
  <c r="CC65" i="57"/>
  <c r="AE75" i="27" s="1"/>
  <c r="CB65" i="57"/>
  <c r="AD75" i="27" s="1"/>
  <c r="CA75" i="27" s="1"/>
  <c r="AG71" i="28" s="1"/>
  <c r="CD71" i="28" s="1"/>
  <c r="J52" i="28"/>
  <c r="I46" i="57"/>
  <c r="P42" i="29"/>
  <c r="AC42" i="29"/>
  <c r="U42" i="29"/>
  <c r="K42" i="29"/>
  <c r="AB42" i="29"/>
  <c r="AG42" i="29"/>
  <c r="Q42" i="29"/>
  <c r="S42" i="29"/>
  <c r="V42" i="29"/>
  <c r="O42" i="29"/>
  <c r="R42" i="29"/>
  <c r="AA42" i="29"/>
  <c r="X42" i="29"/>
  <c r="T42" i="29"/>
  <c r="L42" i="29"/>
  <c r="AD42" i="29"/>
  <c r="N42" i="29"/>
  <c r="Y42" i="29"/>
  <c r="M42" i="29"/>
  <c r="AF42" i="29"/>
  <c r="AE42" i="29"/>
  <c r="W42" i="29"/>
  <c r="Z42" i="29"/>
  <c r="J43" i="28"/>
  <c r="I37" i="57"/>
  <c r="AG33" i="29"/>
  <c r="O33" i="29"/>
  <c r="M33" i="29"/>
  <c r="AA33" i="29"/>
  <c r="Z33" i="29"/>
  <c r="AC33" i="29"/>
  <c r="AE33" i="29"/>
  <c r="U33" i="29"/>
  <c r="W33" i="29"/>
  <c r="Q33" i="29"/>
  <c r="T33" i="29"/>
  <c r="S33" i="29"/>
  <c r="K33" i="29"/>
  <c r="AF33" i="29"/>
  <c r="L33" i="29"/>
  <c r="R33" i="29"/>
  <c r="V33" i="29"/>
  <c r="AB33" i="29"/>
  <c r="N33" i="29"/>
  <c r="X33" i="29"/>
  <c r="Y33" i="29"/>
  <c r="AD33" i="29"/>
  <c r="P33" i="29"/>
  <c r="J56" i="28"/>
  <c r="I50" i="57"/>
  <c r="AC46" i="29"/>
  <c r="U46" i="29"/>
  <c r="M46" i="29"/>
  <c r="AE46" i="29"/>
  <c r="O46" i="29"/>
  <c r="V46" i="29"/>
  <c r="AB46" i="29"/>
  <c r="L46" i="29"/>
  <c r="AD46" i="29"/>
  <c r="AF46" i="29"/>
  <c r="Q46" i="29"/>
  <c r="K46" i="29"/>
  <c r="W46" i="29"/>
  <c r="Z46" i="29"/>
  <c r="X46" i="29"/>
  <c r="Y46" i="29"/>
  <c r="R46" i="29"/>
  <c r="T46" i="29"/>
  <c r="AG46" i="29"/>
  <c r="S46" i="29"/>
  <c r="P46" i="29"/>
  <c r="AA46" i="29"/>
  <c r="N46" i="29"/>
  <c r="T58" i="29"/>
  <c r="I62" i="57"/>
  <c r="J68" i="28"/>
  <c r="AF58" i="29"/>
  <c r="X58" i="29"/>
  <c r="AE58" i="29"/>
  <c r="Y58" i="29"/>
  <c r="R58" i="29"/>
  <c r="S58" i="29"/>
  <c r="M58" i="29"/>
  <c r="V58" i="29"/>
  <c r="L58" i="29"/>
  <c r="P58" i="29"/>
  <c r="AC58" i="29"/>
  <c r="W58" i="29"/>
  <c r="AD58" i="29"/>
  <c r="AB58" i="29"/>
  <c r="Q58" i="29"/>
  <c r="AG58" i="29"/>
  <c r="Z58" i="29"/>
  <c r="K58" i="29"/>
  <c r="AA58" i="29"/>
  <c r="U58" i="29"/>
  <c r="N58" i="29"/>
  <c r="O58" i="29"/>
  <c r="R50" i="29"/>
  <c r="J60" i="28"/>
  <c r="I54" i="57"/>
  <c r="M50" i="29"/>
  <c r="P50" i="29"/>
  <c r="Z50" i="29"/>
  <c r="AC50" i="29"/>
  <c r="AE50" i="29"/>
  <c r="O50" i="29"/>
  <c r="Y50" i="29"/>
  <c r="AB50" i="29"/>
  <c r="K50" i="29"/>
  <c r="AD50" i="29"/>
  <c r="AG50" i="29"/>
  <c r="V50" i="29"/>
  <c r="U50" i="29"/>
  <c r="AA50" i="29"/>
  <c r="L50" i="29"/>
  <c r="X50" i="29"/>
  <c r="W50" i="29"/>
  <c r="N50" i="29"/>
  <c r="Q50" i="29"/>
  <c r="T50" i="29"/>
  <c r="AF50" i="29"/>
  <c r="S50" i="29"/>
  <c r="J40" i="28"/>
  <c r="I34" i="57"/>
  <c r="AD30" i="29"/>
  <c r="N30" i="29"/>
  <c r="AB30" i="29"/>
  <c r="AF30" i="29"/>
  <c r="AG30" i="29"/>
  <c r="S30" i="29"/>
  <c r="T30" i="29"/>
  <c r="X30" i="29"/>
  <c r="V30" i="29"/>
  <c r="Z30" i="29"/>
  <c r="P30" i="29"/>
  <c r="K30" i="29"/>
  <c r="AA30" i="29"/>
  <c r="Q30" i="29"/>
  <c r="Y30" i="29"/>
  <c r="R30" i="29"/>
  <c r="O30" i="29"/>
  <c r="AC30" i="29"/>
  <c r="L30" i="29"/>
  <c r="W30" i="29"/>
  <c r="M30" i="29"/>
  <c r="U30" i="29"/>
  <c r="AE30" i="29"/>
  <c r="AC40" i="29"/>
  <c r="J50" i="28"/>
  <c r="I44" i="57"/>
  <c r="AF40" i="29"/>
  <c r="K40" i="29"/>
  <c r="U40" i="29"/>
  <c r="AA40" i="29"/>
  <c r="AB40" i="29"/>
  <c r="Q40" i="29"/>
  <c r="X40" i="29"/>
  <c r="Z40" i="29"/>
  <c r="O40" i="29"/>
  <c r="AG40" i="29"/>
  <c r="P40" i="29"/>
  <c r="M40" i="29"/>
  <c r="V40" i="29"/>
  <c r="T40" i="29"/>
  <c r="L40" i="29"/>
  <c r="S40" i="29"/>
  <c r="R40" i="29"/>
  <c r="Y40" i="29"/>
  <c r="W40" i="29"/>
  <c r="AD40" i="29"/>
  <c r="AE40" i="29"/>
  <c r="N40" i="29"/>
  <c r="J36" i="28"/>
  <c r="I30" i="57"/>
  <c r="AD26" i="29"/>
  <c r="L26" i="29"/>
  <c r="AG26" i="29"/>
  <c r="K26" i="29"/>
  <c r="AA26" i="29"/>
  <c r="AF26" i="29"/>
  <c r="V26" i="29"/>
  <c r="X26" i="29"/>
  <c r="AB26" i="29"/>
  <c r="S26" i="29"/>
  <c r="Y26" i="29"/>
  <c r="Z26" i="29"/>
  <c r="N26" i="29"/>
  <c r="P26" i="29"/>
  <c r="AE26" i="29"/>
  <c r="U26" i="29"/>
  <c r="T26" i="29"/>
  <c r="AC26" i="29"/>
  <c r="O26" i="29"/>
  <c r="M26" i="29"/>
  <c r="Q26" i="29"/>
  <c r="R26" i="29"/>
  <c r="W26" i="29"/>
  <c r="I53" i="57"/>
  <c r="J59" i="28"/>
  <c r="AC49" i="29"/>
  <c r="M49" i="29"/>
  <c r="X49" i="29"/>
  <c r="AE49" i="29"/>
  <c r="O49" i="29"/>
  <c r="V49" i="29"/>
  <c r="AA49" i="29"/>
  <c r="R49" i="29"/>
  <c r="AG49" i="29"/>
  <c r="T49" i="29"/>
  <c r="K49" i="29"/>
  <c r="Q49" i="29"/>
  <c r="AF49" i="29"/>
  <c r="P49" i="29"/>
  <c r="W49" i="29"/>
  <c r="AD49" i="29"/>
  <c r="N49" i="29"/>
  <c r="L49" i="29"/>
  <c r="Z49" i="29"/>
  <c r="Y49" i="29"/>
  <c r="AB49" i="29"/>
  <c r="S49" i="29"/>
  <c r="U49" i="29"/>
  <c r="I36" i="57"/>
  <c r="J42" i="28"/>
  <c r="AC32" i="29"/>
  <c r="K32" i="29"/>
  <c r="AG32" i="29"/>
  <c r="AB32" i="29"/>
  <c r="AA32" i="29"/>
  <c r="U32" i="29"/>
  <c r="P32" i="29"/>
  <c r="Q32" i="29"/>
  <c r="X32" i="29"/>
  <c r="AD32" i="29"/>
  <c r="N32" i="29"/>
  <c r="AE32" i="29"/>
  <c r="M32" i="29"/>
  <c r="R32" i="29"/>
  <c r="S32" i="29"/>
  <c r="O32" i="29"/>
  <c r="AF32" i="29"/>
  <c r="L32" i="29"/>
  <c r="Z32" i="29"/>
  <c r="T32" i="29"/>
  <c r="W32" i="29"/>
  <c r="Y32" i="29"/>
  <c r="V32" i="29"/>
  <c r="BI66" i="57"/>
  <c r="K76" i="27" s="1"/>
  <c r="BH76" i="27" s="1"/>
  <c r="N72" i="28" s="1"/>
  <c r="BL66" i="57"/>
  <c r="N76" i="27" s="1"/>
  <c r="BK76" i="27" s="1"/>
  <c r="Q72" i="28" s="1"/>
  <c r="BO66" i="57"/>
  <c r="Q76" i="27" s="1"/>
  <c r="BN76" i="27" s="1"/>
  <c r="T72" i="28" s="1"/>
  <c r="CA66" i="57"/>
  <c r="AC76" i="27" s="1"/>
  <c r="BZ76" i="27" s="1"/>
  <c r="AF72" i="28" s="1"/>
  <c r="BJ66" i="57"/>
  <c r="L76" i="27" s="1"/>
  <c r="BI76" i="27" s="1"/>
  <c r="O72" i="28" s="1"/>
  <c r="BH66" i="57"/>
  <c r="J76" i="27" s="1"/>
  <c r="BG76" i="27" s="1"/>
  <c r="M72" i="28" s="1"/>
  <c r="BY66" i="57"/>
  <c r="AA76" i="27" s="1"/>
  <c r="BX76" i="27" s="1"/>
  <c r="AD72" i="28" s="1"/>
  <c r="BN66" i="57"/>
  <c r="P76" i="27" s="1"/>
  <c r="BM76" i="27" s="1"/>
  <c r="S72" i="28" s="1"/>
  <c r="BP66" i="57"/>
  <c r="R76" i="27" s="1"/>
  <c r="BO76" i="27" s="1"/>
  <c r="U72" i="28" s="1"/>
  <c r="BR66" i="57"/>
  <c r="T76" i="27" s="1"/>
  <c r="BQ76" i="27" s="1"/>
  <c r="W72" i="28" s="1"/>
  <c r="BV66" i="57"/>
  <c r="X76" i="27" s="1"/>
  <c r="BU76" i="27" s="1"/>
  <c r="AA72" i="28" s="1"/>
  <c r="BM66" i="57"/>
  <c r="O76" i="27" s="1"/>
  <c r="BL76" i="27" s="1"/>
  <c r="R72" i="28" s="1"/>
  <c r="BZ66" i="57"/>
  <c r="AB76" i="27" s="1"/>
  <c r="BY76" i="27" s="1"/>
  <c r="AE72" i="28" s="1"/>
  <c r="BU66" i="57"/>
  <c r="W76" i="27" s="1"/>
  <c r="BT76" i="27" s="1"/>
  <c r="Z72" i="28" s="1"/>
  <c r="BQ66" i="57"/>
  <c r="S76" i="27" s="1"/>
  <c r="BP76" i="27" s="1"/>
  <c r="V72" i="28" s="1"/>
  <c r="CB66" i="57"/>
  <c r="AD76" i="27" s="1"/>
  <c r="CA76" i="27" s="1"/>
  <c r="AG72" i="28" s="1"/>
  <c r="BX66" i="57"/>
  <c r="Z76" i="27" s="1"/>
  <c r="BW76" i="27" s="1"/>
  <c r="AC72" i="28" s="1"/>
  <c r="BK66" i="57"/>
  <c r="M76" i="27" s="1"/>
  <c r="BJ76" i="27" s="1"/>
  <c r="P72" i="28" s="1"/>
  <c r="BT66" i="57"/>
  <c r="V76" i="27" s="1"/>
  <c r="BS76" i="27" s="1"/>
  <c r="Y72" i="28" s="1"/>
  <c r="BS66" i="57"/>
  <c r="U76" i="27" s="1"/>
  <c r="BR76" i="27" s="1"/>
  <c r="X72" i="28" s="1"/>
  <c r="BG66" i="57"/>
  <c r="BW66" i="57"/>
  <c r="Y76" i="27" s="1"/>
  <c r="BV76" i="27" s="1"/>
  <c r="AB72" i="28" s="1"/>
  <c r="CC66" i="57"/>
  <c r="AE76" i="27" s="1"/>
  <c r="CB76" i="27" s="1"/>
  <c r="AH72" i="28" s="1"/>
  <c r="CE72" i="28" s="1"/>
  <c r="BI63" i="28"/>
  <c r="BO47" i="57"/>
  <c r="Q57" i="27" s="1"/>
  <c r="BN57" i="27" s="1"/>
  <c r="T53" i="28" s="1"/>
  <c r="BZ47" i="57"/>
  <c r="AB57" i="27" s="1"/>
  <c r="BY57" i="27" s="1"/>
  <c r="AE53" i="28" s="1"/>
  <c r="BJ47" i="57"/>
  <c r="L57" i="27" s="1"/>
  <c r="BI57" i="27" s="1"/>
  <c r="O53" i="28" s="1"/>
  <c r="BU47" i="57"/>
  <c r="W57" i="27" s="1"/>
  <c r="BT57" i="27" s="1"/>
  <c r="Z53" i="28" s="1"/>
  <c r="BP47" i="57"/>
  <c r="R57" i="27" s="1"/>
  <c r="BO57" i="27" s="1"/>
  <c r="U53" i="28" s="1"/>
  <c r="CA47" i="57"/>
  <c r="AC57" i="27" s="1"/>
  <c r="BZ57" i="27" s="1"/>
  <c r="AF53" i="28" s="1"/>
  <c r="BK47" i="57"/>
  <c r="M57" i="27" s="1"/>
  <c r="BJ57" i="27" s="1"/>
  <c r="P53" i="28" s="1"/>
  <c r="BV47" i="57"/>
  <c r="X57" i="27" s="1"/>
  <c r="BU57" i="27" s="1"/>
  <c r="AA53" i="28" s="1"/>
  <c r="BQ47" i="57"/>
  <c r="S57" i="27" s="1"/>
  <c r="BP57" i="27" s="1"/>
  <c r="V53" i="28" s="1"/>
  <c r="BT47" i="57"/>
  <c r="V57" i="27" s="1"/>
  <c r="BS57" i="27" s="1"/>
  <c r="Y53" i="28" s="1"/>
  <c r="BW47" i="57"/>
  <c r="Y57" i="27" s="1"/>
  <c r="BV57" i="27" s="1"/>
  <c r="AB53" i="28" s="1"/>
  <c r="BG47" i="57"/>
  <c r="BR47" i="57"/>
  <c r="T57" i="27" s="1"/>
  <c r="BQ57" i="27" s="1"/>
  <c r="W53" i="28" s="1"/>
  <c r="BH47" i="57"/>
  <c r="J57" i="27" s="1"/>
  <c r="BG57" i="27" s="1"/>
  <c r="M53" i="28" s="1"/>
  <c r="BX47" i="57"/>
  <c r="Z57" i="27" s="1"/>
  <c r="BW57" i="27" s="1"/>
  <c r="AC53" i="28" s="1"/>
  <c r="BS47" i="57"/>
  <c r="U57" i="27" s="1"/>
  <c r="BR57" i="27" s="1"/>
  <c r="X53" i="28" s="1"/>
  <c r="BN47" i="57"/>
  <c r="P57" i="27" s="1"/>
  <c r="BM57" i="27" s="1"/>
  <c r="S53" i="28" s="1"/>
  <c r="BL47" i="57"/>
  <c r="N57" i="27" s="1"/>
  <c r="BK57" i="27" s="1"/>
  <c r="Q53" i="28" s="1"/>
  <c r="BM47" i="57"/>
  <c r="O57" i="27" s="1"/>
  <c r="BL57" i="27" s="1"/>
  <c r="R53" i="28" s="1"/>
  <c r="BY47" i="57"/>
  <c r="AA57" i="27" s="1"/>
  <c r="BX57" i="27" s="1"/>
  <c r="AD53" i="28" s="1"/>
  <c r="BI47" i="57"/>
  <c r="K57" i="27" s="1"/>
  <c r="BH57" i="27" s="1"/>
  <c r="N53" i="28" s="1"/>
  <c r="CC47" i="57"/>
  <c r="AE57" i="27" s="1"/>
  <c r="CB47" i="57"/>
  <c r="AD57" i="27" s="1"/>
  <c r="CA57" i="27" s="1"/>
  <c r="AG53" i="28" s="1"/>
  <c r="CD53" i="28" s="1"/>
  <c r="BM48" i="57"/>
  <c r="O58" i="27" s="1"/>
  <c r="BL58" i="27" s="1"/>
  <c r="R54" i="28" s="1"/>
  <c r="CA48" i="57"/>
  <c r="AC58" i="27" s="1"/>
  <c r="BZ58" i="27" s="1"/>
  <c r="AF54" i="28" s="1"/>
  <c r="BQ48" i="57"/>
  <c r="S58" i="27" s="1"/>
  <c r="BP58" i="27" s="1"/>
  <c r="V54" i="28" s="1"/>
  <c r="BY48" i="57"/>
  <c r="AA58" i="27" s="1"/>
  <c r="BX58" i="27" s="1"/>
  <c r="AD54" i="28" s="1"/>
  <c r="BT48" i="57"/>
  <c r="V58" i="27" s="1"/>
  <c r="BS58" i="27" s="1"/>
  <c r="Y54" i="28" s="1"/>
  <c r="BS48" i="57"/>
  <c r="U58" i="27" s="1"/>
  <c r="BR58" i="27" s="1"/>
  <c r="X54" i="28" s="1"/>
  <c r="BL48" i="57"/>
  <c r="N58" i="27" s="1"/>
  <c r="BK58" i="27" s="1"/>
  <c r="Q54" i="28" s="1"/>
  <c r="BI48" i="57"/>
  <c r="K58" i="27" s="1"/>
  <c r="BH58" i="27" s="1"/>
  <c r="N54" i="28" s="1"/>
  <c r="BJ48" i="57"/>
  <c r="L58" i="27" s="1"/>
  <c r="BI58" i="27" s="1"/>
  <c r="O54" i="28" s="1"/>
  <c r="BH48" i="57"/>
  <c r="J58" i="27" s="1"/>
  <c r="BG58" i="27" s="1"/>
  <c r="M54" i="28" s="1"/>
  <c r="BW48" i="57"/>
  <c r="Y58" i="27" s="1"/>
  <c r="BV58" i="27" s="1"/>
  <c r="AB54" i="28" s="1"/>
  <c r="BN48" i="57"/>
  <c r="P58" i="27" s="1"/>
  <c r="BM58" i="27" s="1"/>
  <c r="S54" i="28" s="1"/>
  <c r="BU48" i="57"/>
  <c r="W58" i="27" s="1"/>
  <c r="BT58" i="27" s="1"/>
  <c r="Z54" i="28" s="1"/>
  <c r="BV48" i="57"/>
  <c r="X58" i="27" s="1"/>
  <c r="BU58" i="27" s="1"/>
  <c r="AA54" i="28" s="1"/>
  <c r="BZ48" i="57"/>
  <c r="AB58" i="27" s="1"/>
  <c r="BY58" i="27" s="1"/>
  <c r="AE54" i="28" s="1"/>
  <c r="BO48" i="57"/>
  <c r="Q58" i="27" s="1"/>
  <c r="BN58" i="27" s="1"/>
  <c r="T54" i="28" s="1"/>
  <c r="BG48" i="57"/>
  <c r="BP48" i="57"/>
  <c r="R58" i="27" s="1"/>
  <c r="BO58" i="27" s="1"/>
  <c r="U54" i="28" s="1"/>
  <c r="BX48" i="57"/>
  <c r="Z58" i="27" s="1"/>
  <c r="BW58" i="27" s="1"/>
  <c r="AC54" i="28" s="1"/>
  <c r="BR48" i="57"/>
  <c r="T58" i="27" s="1"/>
  <c r="BQ58" i="27" s="1"/>
  <c r="W54" i="28" s="1"/>
  <c r="BK48" i="57"/>
  <c r="M58" i="27" s="1"/>
  <c r="BJ58" i="27" s="1"/>
  <c r="P54" i="28" s="1"/>
  <c r="CC48" i="57"/>
  <c r="AE58" i="27" s="1"/>
  <c r="CB48" i="57"/>
  <c r="AD58" i="27" s="1"/>
  <c r="CA58" i="27" s="1"/>
  <c r="AG54" i="28" s="1"/>
  <c r="CD54" i="28" s="1"/>
  <c r="Y18" i="29"/>
  <c r="K18" i="29"/>
  <c r="L18" i="29"/>
  <c r="R21" i="29"/>
  <c r="U18" i="29"/>
  <c r="Z18" i="29"/>
  <c r="AF18" i="29"/>
  <c r="AA18" i="29"/>
  <c r="O18" i="29"/>
  <c r="N18" i="29"/>
  <c r="W18" i="29"/>
  <c r="Q18" i="29"/>
  <c r="AE18" i="29"/>
  <c r="AD18" i="29"/>
  <c r="K21" i="29"/>
  <c r="S18" i="29"/>
  <c r="T18" i="29"/>
  <c r="AC18" i="29"/>
  <c r="V18" i="29"/>
  <c r="AC21" i="29"/>
  <c r="X21" i="29"/>
  <c r="Q21" i="29"/>
  <c r="AB21" i="29"/>
  <c r="U21" i="29"/>
  <c r="AD21" i="29"/>
  <c r="AE21" i="29"/>
  <c r="P18" i="29"/>
  <c r="AB18" i="29"/>
  <c r="AG18" i="29"/>
  <c r="X18" i="29"/>
  <c r="M18" i="29"/>
  <c r="T21" i="29"/>
  <c r="S21" i="29"/>
  <c r="L21" i="29"/>
  <c r="N21" i="29"/>
  <c r="W21" i="29"/>
  <c r="M21" i="29"/>
  <c r="Y21" i="29"/>
  <c r="Z21" i="29"/>
  <c r="P21" i="29"/>
  <c r="AA21" i="29"/>
  <c r="AG21" i="29"/>
  <c r="AF21" i="29"/>
  <c r="V21" i="29"/>
  <c r="N19" i="29"/>
  <c r="X19" i="29"/>
  <c r="P19" i="29"/>
  <c r="AF19" i="29"/>
  <c r="Z19" i="29"/>
  <c r="S19" i="29"/>
  <c r="M19" i="29"/>
  <c r="AC19" i="29"/>
  <c r="T19" i="29"/>
  <c r="V19" i="29"/>
  <c r="R19" i="29"/>
  <c r="AD19" i="29"/>
  <c r="W19" i="29"/>
  <c r="Q19" i="29"/>
  <c r="AG19" i="29"/>
  <c r="O19" i="29"/>
  <c r="AE19" i="29"/>
  <c r="Y19" i="29"/>
  <c r="AB19" i="29"/>
  <c r="K19" i="29"/>
  <c r="AA19" i="29"/>
  <c r="U19" i="29"/>
  <c r="L19" i="29"/>
  <c r="P17" i="29"/>
  <c r="X17" i="29"/>
  <c r="T17" i="29"/>
  <c r="Z17" i="29"/>
  <c r="S17" i="29"/>
  <c r="M17" i="29"/>
  <c r="AC17" i="29"/>
  <c r="AF17" i="29"/>
  <c r="R17" i="29"/>
  <c r="AD17" i="29"/>
  <c r="W17" i="29"/>
  <c r="Q17" i="29"/>
  <c r="AG17" i="29"/>
  <c r="K17" i="29"/>
  <c r="AA17" i="29"/>
  <c r="U17" i="29"/>
  <c r="L17" i="29"/>
  <c r="O17" i="29"/>
  <c r="AE17" i="29"/>
  <c r="Y17" i="29"/>
  <c r="AB17" i="29"/>
  <c r="N17" i="29"/>
  <c r="V17" i="29"/>
  <c r="AD20" i="29"/>
  <c r="L20" i="29"/>
  <c r="R20" i="29"/>
  <c r="Z20" i="29"/>
  <c r="V20" i="29"/>
  <c r="N20" i="29"/>
  <c r="U20" i="29"/>
  <c r="W20" i="29"/>
  <c r="AB20" i="29"/>
  <c r="Y20" i="29"/>
  <c r="S20" i="29"/>
  <c r="X20" i="29"/>
  <c r="Q20" i="29"/>
  <c r="AG20" i="29"/>
  <c r="AA20" i="29"/>
  <c r="K20" i="29"/>
  <c r="AF20" i="29"/>
  <c r="P20" i="29"/>
  <c r="M20" i="29"/>
  <c r="O20" i="29"/>
  <c r="AC20" i="29"/>
  <c r="AE20" i="29"/>
  <c r="T20" i="29"/>
  <c r="BM59" i="28" l="1"/>
  <c r="BQ59" i="28"/>
  <c r="BN59" i="28"/>
  <c r="BR59" i="28"/>
  <c r="BK59" i="28"/>
  <c r="BS59" i="28"/>
  <c r="BW59" i="28"/>
  <c r="CA59" i="28"/>
  <c r="BL59" i="28"/>
  <c r="BT59" i="28"/>
  <c r="BX59" i="28"/>
  <c r="CB59" i="28"/>
  <c r="BJ59" i="28"/>
  <c r="BO59" i="28"/>
  <c r="BU59" i="28"/>
  <c r="BY59" i="28"/>
  <c r="CC59" i="28"/>
  <c r="BZ59" i="28"/>
  <c r="BP59" i="28"/>
  <c r="BV59" i="28"/>
  <c r="BN40" i="28"/>
  <c r="BR40" i="28"/>
  <c r="BV40" i="28"/>
  <c r="BZ40" i="28"/>
  <c r="BK40" i="28"/>
  <c r="BO40" i="28"/>
  <c r="BS40" i="28"/>
  <c r="BW40" i="28"/>
  <c r="CA40" i="28"/>
  <c r="BL40" i="28"/>
  <c r="BP40" i="28"/>
  <c r="BT40" i="28"/>
  <c r="BX40" i="28"/>
  <c r="BU40" i="28"/>
  <c r="BY40" i="28"/>
  <c r="BM40" i="28"/>
  <c r="BQ40" i="28"/>
  <c r="BJ40" i="28"/>
  <c r="BL60" i="28"/>
  <c r="BP60" i="28"/>
  <c r="BT60" i="28"/>
  <c r="BX60" i="28"/>
  <c r="CB60" i="28"/>
  <c r="BM60" i="28"/>
  <c r="BQ60" i="28"/>
  <c r="BU60" i="28"/>
  <c r="BY60" i="28"/>
  <c r="CC60" i="28"/>
  <c r="BN60" i="28"/>
  <c r="BR60" i="28"/>
  <c r="BV60" i="28"/>
  <c r="BZ60" i="28"/>
  <c r="CD60" i="28"/>
  <c r="BW60" i="28"/>
  <c r="BS60" i="28"/>
  <c r="BK60" i="28"/>
  <c r="CA60" i="28"/>
  <c r="BO60" i="28"/>
  <c r="BJ60" i="28"/>
  <c r="BM68" i="28"/>
  <c r="BQ68" i="28"/>
  <c r="BU68" i="28"/>
  <c r="BY68" i="28"/>
  <c r="BN68" i="28"/>
  <c r="BR68" i="28"/>
  <c r="BV68" i="28"/>
  <c r="BZ68" i="28"/>
  <c r="BP68" i="28"/>
  <c r="BX68" i="28"/>
  <c r="BO68" i="28"/>
  <c r="BW68" i="28"/>
  <c r="BJ68" i="28"/>
  <c r="BK68" i="28"/>
  <c r="BS68" i="28"/>
  <c r="BL68" i="28"/>
  <c r="BT68" i="28"/>
  <c r="BK43" i="28"/>
  <c r="BO43" i="28"/>
  <c r="BS43" i="28"/>
  <c r="BW43" i="28"/>
  <c r="CA43" i="28"/>
  <c r="BL43" i="28"/>
  <c r="BP43" i="28"/>
  <c r="BT43" i="28"/>
  <c r="BX43" i="28"/>
  <c r="BM43" i="28"/>
  <c r="BQ43" i="28"/>
  <c r="BU43" i="28"/>
  <c r="BY43" i="28"/>
  <c r="BR43" i="28"/>
  <c r="BV43" i="28"/>
  <c r="BZ43" i="28"/>
  <c r="BJ43" i="28"/>
  <c r="BN43" i="28"/>
  <c r="BL64" i="28"/>
  <c r="BP64" i="28"/>
  <c r="BT64" i="28"/>
  <c r="BX64" i="28"/>
  <c r="CB64" i="28"/>
  <c r="BM64" i="28"/>
  <c r="BQ64" i="28"/>
  <c r="BU64" i="28"/>
  <c r="BY64" i="28"/>
  <c r="CC64" i="28"/>
  <c r="BK64" i="28"/>
  <c r="BS64" i="28"/>
  <c r="CA64" i="28"/>
  <c r="BR64" i="28"/>
  <c r="BZ64" i="28"/>
  <c r="BN64" i="28"/>
  <c r="BV64" i="28"/>
  <c r="CD64" i="28"/>
  <c r="BJ64" i="28"/>
  <c r="BO64" i="28"/>
  <c r="BW64" i="28"/>
  <c r="BK32" i="28"/>
  <c r="BO32" i="28"/>
  <c r="BS32" i="28"/>
  <c r="BW32" i="28"/>
  <c r="BL32" i="28"/>
  <c r="BP32" i="28"/>
  <c r="BT32" i="28"/>
  <c r="BX32" i="28"/>
  <c r="BM32" i="28"/>
  <c r="BQ32" i="28"/>
  <c r="BU32" i="28"/>
  <c r="BY32" i="28"/>
  <c r="BV32" i="28"/>
  <c r="BZ32" i="28"/>
  <c r="BN32" i="28"/>
  <c r="BR32" i="28"/>
  <c r="BJ32" i="28"/>
  <c r="BM69" i="28"/>
  <c r="BQ69" i="28"/>
  <c r="BU69" i="28"/>
  <c r="BY69" i="28"/>
  <c r="BN69" i="28"/>
  <c r="BR69" i="28"/>
  <c r="BV69" i="28"/>
  <c r="BZ69" i="28"/>
  <c r="BP69" i="28"/>
  <c r="BX69" i="28"/>
  <c r="BJ69" i="28"/>
  <c r="BL69" i="28"/>
  <c r="BO69" i="28"/>
  <c r="BW69" i="28"/>
  <c r="BK69" i="28"/>
  <c r="BS69" i="28"/>
  <c r="CA69" i="28"/>
  <c r="BT69" i="28"/>
  <c r="BK35" i="28"/>
  <c r="BO35" i="28"/>
  <c r="BS35" i="28"/>
  <c r="BW35" i="28"/>
  <c r="BL35" i="28"/>
  <c r="BP35" i="28"/>
  <c r="BT35" i="28"/>
  <c r="BX35" i="28"/>
  <c r="BM35" i="28"/>
  <c r="BQ35" i="28"/>
  <c r="BU35" i="28"/>
  <c r="BY35" i="28"/>
  <c r="BV35" i="28"/>
  <c r="BZ35" i="28"/>
  <c r="BJ35" i="28"/>
  <c r="BN35" i="28"/>
  <c r="BR35" i="28"/>
  <c r="BK57" i="28"/>
  <c r="BO57" i="28"/>
  <c r="BS57" i="28"/>
  <c r="BW57" i="28"/>
  <c r="CA57" i="28"/>
  <c r="BL57" i="28"/>
  <c r="BP57" i="28"/>
  <c r="BT57" i="28"/>
  <c r="BX57" i="28"/>
  <c r="CB57" i="28"/>
  <c r="BQ57" i="28"/>
  <c r="BY57" i="28"/>
  <c r="BR57" i="28"/>
  <c r="BZ57" i="28"/>
  <c r="BM57" i="28"/>
  <c r="BU57" i="28"/>
  <c r="CC57" i="28"/>
  <c r="BN57" i="28"/>
  <c r="BV57" i="28"/>
  <c r="BJ57" i="28"/>
  <c r="BM52" i="28"/>
  <c r="BQ52" i="28"/>
  <c r="BU52" i="28"/>
  <c r="BY52" i="28"/>
  <c r="BN52" i="28"/>
  <c r="BR52" i="28"/>
  <c r="BV52" i="28"/>
  <c r="BZ52" i="28"/>
  <c r="BO52" i="28"/>
  <c r="BW52" i="28"/>
  <c r="BP52" i="28"/>
  <c r="BX52" i="28"/>
  <c r="BK52" i="28"/>
  <c r="BS52" i="28"/>
  <c r="CA52" i="28"/>
  <c r="BL52" i="28"/>
  <c r="BJ52" i="28"/>
  <c r="BT52" i="28"/>
  <c r="CB52" i="28"/>
  <c r="BL58" i="28"/>
  <c r="BP58" i="28"/>
  <c r="BT58" i="28"/>
  <c r="BX58" i="28"/>
  <c r="CB58" i="28"/>
  <c r="BM58" i="28"/>
  <c r="BQ58" i="28"/>
  <c r="BU58" i="28"/>
  <c r="BY58" i="28"/>
  <c r="CC58" i="28"/>
  <c r="BN58" i="28"/>
  <c r="BV58" i="28"/>
  <c r="BJ58" i="28"/>
  <c r="BO58" i="28"/>
  <c r="BW58" i="28"/>
  <c r="BR58" i="28"/>
  <c r="BZ58" i="28"/>
  <c r="CA58" i="28"/>
  <c r="BS58" i="28"/>
  <c r="BK58" i="28"/>
  <c r="BL70" i="28"/>
  <c r="BP70" i="28"/>
  <c r="BT70" i="28"/>
  <c r="BX70" i="28"/>
  <c r="CB70" i="28"/>
  <c r="BJ70" i="28"/>
  <c r="BM70" i="28"/>
  <c r="BQ70" i="28"/>
  <c r="BU70" i="28"/>
  <c r="BY70" i="28"/>
  <c r="BO70" i="28"/>
  <c r="BW70" i="28"/>
  <c r="BK70" i="28"/>
  <c r="CA70" i="28"/>
  <c r="BV70" i="28"/>
  <c r="BR70" i="28"/>
  <c r="BZ70" i="28"/>
  <c r="BS70" i="28"/>
  <c r="BN70" i="28"/>
  <c r="BN46" i="28"/>
  <c r="BL46" i="28"/>
  <c r="BQ46" i="28"/>
  <c r="BU46" i="28"/>
  <c r="BY46" i="28"/>
  <c r="BM46" i="28"/>
  <c r="BR46" i="28"/>
  <c r="BV46" i="28"/>
  <c r="BZ46" i="28"/>
  <c r="BS46" i="28"/>
  <c r="CA46" i="28"/>
  <c r="BJ46" i="28"/>
  <c r="BK46" i="28"/>
  <c r="BT46" i="28"/>
  <c r="CB46" i="28"/>
  <c r="BO46" i="28"/>
  <c r="BW46" i="28"/>
  <c r="BX46" i="28"/>
  <c r="BP46" i="28"/>
  <c r="BK37" i="28"/>
  <c r="BO37" i="28"/>
  <c r="BS37" i="28"/>
  <c r="BW37" i="28"/>
  <c r="BL37" i="28"/>
  <c r="BP37" i="28"/>
  <c r="BT37" i="28"/>
  <c r="BX37" i="28"/>
  <c r="BM37" i="28"/>
  <c r="BQ37" i="28"/>
  <c r="BU37" i="28"/>
  <c r="BY37" i="28"/>
  <c r="BV37" i="28"/>
  <c r="BZ37" i="28"/>
  <c r="BN37" i="28"/>
  <c r="BJ37" i="28"/>
  <c r="BR37" i="28"/>
  <c r="BL67" i="28"/>
  <c r="BP67" i="28"/>
  <c r="BT67" i="28"/>
  <c r="BX67" i="28"/>
  <c r="BM67" i="28"/>
  <c r="BQ67" i="28"/>
  <c r="BU67" i="28"/>
  <c r="BY67" i="28"/>
  <c r="BJ67" i="28"/>
  <c r="BO67" i="28"/>
  <c r="BW67" i="28"/>
  <c r="BS67" i="28"/>
  <c r="BN67" i="28"/>
  <c r="BR67" i="28"/>
  <c r="BK67" i="28"/>
  <c r="BV67" i="28"/>
  <c r="BK34" i="28"/>
  <c r="BO34" i="28"/>
  <c r="BS34" i="28"/>
  <c r="BW34" i="28"/>
  <c r="BL34" i="28"/>
  <c r="BP34" i="28"/>
  <c r="BT34" i="28"/>
  <c r="BX34" i="28"/>
  <c r="BM34" i="28"/>
  <c r="BQ34" i="28"/>
  <c r="BU34" i="28"/>
  <c r="BY34" i="28"/>
  <c r="BV34" i="28"/>
  <c r="BZ34" i="28"/>
  <c r="BN34" i="28"/>
  <c r="BJ34" i="28"/>
  <c r="BR34" i="28"/>
  <c r="BK36" i="28"/>
  <c r="BO36" i="28"/>
  <c r="BS36" i="28"/>
  <c r="BW36" i="28"/>
  <c r="BL36" i="28"/>
  <c r="BP36" i="28"/>
  <c r="BT36" i="28"/>
  <c r="BX36" i="28"/>
  <c r="BM36" i="28"/>
  <c r="BQ36" i="28"/>
  <c r="BU36" i="28"/>
  <c r="BY36" i="28"/>
  <c r="BV36" i="28"/>
  <c r="BZ36" i="28"/>
  <c r="BN36" i="28"/>
  <c r="BR36" i="28"/>
  <c r="BJ36" i="28"/>
  <c r="BM50" i="28"/>
  <c r="BQ50" i="28"/>
  <c r="BU50" i="28"/>
  <c r="BY50" i="28"/>
  <c r="BN50" i="28"/>
  <c r="BR50" i="28"/>
  <c r="BV50" i="28"/>
  <c r="BZ50" i="28"/>
  <c r="BK50" i="28"/>
  <c r="BS50" i="28"/>
  <c r="CA50" i="28"/>
  <c r="BJ50" i="28"/>
  <c r="BL50" i="28"/>
  <c r="BT50" i="28"/>
  <c r="CB50" i="28"/>
  <c r="BO50" i="28"/>
  <c r="BW50" i="28"/>
  <c r="BP50" i="28"/>
  <c r="BX50" i="28"/>
  <c r="BK49" i="28"/>
  <c r="BO49" i="28"/>
  <c r="BS49" i="28"/>
  <c r="BW49" i="28"/>
  <c r="CA49" i="28"/>
  <c r="BL49" i="28"/>
  <c r="BP49" i="28"/>
  <c r="BT49" i="28"/>
  <c r="BX49" i="28"/>
  <c r="CB49" i="28"/>
  <c r="BM49" i="28"/>
  <c r="BU49" i="28"/>
  <c r="BN49" i="28"/>
  <c r="BV49" i="28"/>
  <c r="BQ49" i="28"/>
  <c r="BY49" i="28"/>
  <c r="BJ49" i="28"/>
  <c r="BZ49" i="28"/>
  <c r="BR49" i="28"/>
  <c r="BM55" i="28"/>
  <c r="BQ55" i="28"/>
  <c r="BU55" i="28"/>
  <c r="BY55" i="28"/>
  <c r="CC55" i="28"/>
  <c r="BN55" i="28"/>
  <c r="BR55" i="28"/>
  <c r="BV55" i="28"/>
  <c r="BZ55" i="28"/>
  <c r="BO55" i="28"/>
  <c r="BW55" i="28"/>
  <c r="BP55" i="28"/>
  <c r="BX55" i="28"/>
  <c r="BJ55" i="28"/>
  <c r="BK55" i="28"/>
  <c r="BS55" i="28"/>
  <c r="CA55" i="28"/>
  <c r="BT55" i="28"/>
  <c r="BL55" i="28"/>
  <c r="CB55" i="28"/>
  <c r="BK45" i="28"/>
  <c r="BO45" i="28"/>
  <c r="BS45" i="28"/>
  <c r="BW45" i="28"/>
  <c r="CA45" i="28"/>
  <c r="BM45" i="28"/>
  <c r="BR45" i="28"/>
  <c r="BX45" i="28"/>
  <c r="BN45" i="28"/>
  <c r="BT45" i="28"/>
  <c r="BY45" i="28"/>
  <c r="BP45" i="28"/>
  <c r="BZ45" i="28"/>
  <c r="BQ45" i="28"/>
  <c r="BU45" i="28"/>
  <c r="BJ45" i="28"/>
  <c r="BL45" i="28"/>
  <c r="BV45" i="28"/>
  <c r="BM48" i="28"/>
  <c r="BQ48" i="28"/>
  <c r="BU48" i="28"/>
  <c r="BY48" i="28"/>
  <c r="BN48" i="28"/>
  <c r="BR48" i="28"/>
  <c r="BV48" i="28"/>
  <c r="BZ48" i="28"/>
  <c r="BO48" i="28"/>
  <c r="BW48" i="28"/>
  <c r="BP48" i="28"/>
  <c r="BX48" i="28"/>
  <c r="BK48" i="28"/>
  <c r="BS48" i="28"/>
  <c r="CA48" i="28"/>
  <c r="BT48" i="28"/>
  <c r="BL48" i="28"/>
  <c r="CB48" i="28"/>
  <c r="BJ48" i="28"/>
  <c r="BK39" i="28"/>
  <c r="BO39" i="28"/>
  <c r="BS39" i="28"/>
  <c r="BW39" i="28"/>
  <c r="CA39" i="28"/>
  <c r="BL39" i="28"/>
  <c r="BP39" i="28"/>
  <c r="BT39" i="28"/>
  <c r="BX39" i="28"/>
  <c r="BM39" i="28"/>
  <c r="BQ39" i="28"/>
  <c r="BU39" i="28"/>
  <c r="BY39" i="28"/>
  <c r="BV39" i="28"/>
  <c r="BZ39" i="28"/>
  <c r="BJ39" i="28"/>
  <c r="BN39" i="28"/>
  <c r="BR39" i="28"/>
  <c r="BK33" i="28"/>
  <c r="BO33" i="28"/>
  <c r="BS33" i="28"/>
  <c r="BW33" i="28"/>
  <c r="BL33" i="28"/>
  <c r="BP33" i="28"/>
  <c r="BT33" i="28"/>
  <c r="BX33" i="28"/>
  <c r="BM33" i="28"/>
  <c r="BQ33" i="28"/>
  <c r="BU33" i="28"/>
  <c r="BY33" i="28"/>
  <c r="BV33" i="28"/>
  <c r="BZ33" i="28"/>
  <c r="BN33" i="28"/>
  <c r="BJ33" i="28"/>
  <c r="BR33" i="28"/>
  <c r="BN44" i="28"/>
  <c r="BR44" i="28"/>
  <c r="BV44" i="28"/>
  <c r="BZ44" i="28"/>
  <c r="BK44" i="28"/>
  <c r="BO44" i="28"/>
  <c r="BS44" i="28"/>
  <c r="BW44" i="28"/>
  <c r="CA44" i="28"/>
  <c r="BL44" i="28"/>
  <c r="BP44" i="28"/>
  <c r="BT44" i="28"/>
  <c r="BX44" i="28"/>
  <c r="BQ44" i="28"/>
  <c r="BU44" i="28"/>
  <c r="BM44" i="28"/>
  <c r="BY44" i="28"/>
  <c r="BJ44" i="28"/>
  <c r="BL66" i="28"/>
  <c r="BP66" i="28"/>
  <c r="BT66" i="28"/>
  <c r="BX66" i="28"/>
  <c r="CB66" i="28"/>
  <c r="BJ66" i="28"/>
  <c r="BM66" i="28"/>
  <c r="BQ66" i="28"/>
  <c r="BU66" i="28"/>
  <c r="BY66" i="28"/>
  <c r="CC66" i="28"/>
  <c r="BK66" i="28"/>
  <c r="BS66" i="28"/>
  <c r="CA66" i="28"/>
  <c r="BR66" i="28"/>
  <c r="BZ66" i="28"/>
  <c r="BN66" i="28"/>
  <c r="BV66" i="28"/>
  <c r="CD66" i="28"/>
  <c r="BO66" i="28"/>
  <c r="BW66" i="28"/>
  <c r="BL42" i="28"/>
  <c r="BP42" i="28"/>
  <c r="BT42" i="28"/>
  <c r="BX42" i="28"/>
  <c r="BM42" i="28"/>
  <c r="BQ42" i="28"/>
  <c r="BU42" i="28"/>
  <c r="BY42" i="28"/>
  <c r="BN42" i="28"/>
  <c r="BR42" i="28"/>
  <c r="BV42" i="28"/>
  <c r="BZ42" i="28"/>
  <c r="BS42" i="28"/>
  <c r="BW42" i="28"/>
  <c r="BK42" i="28"/>
  <c r="BJ42" i="28"/>
  <c r="BO42" i="28"/>
  <c r="CA42" i="28"/>
  <c r="BN56" i="28"/>
  <c r="BR56" i="28"/>
  <c r="BV56" i="28"/>
  <c r="BZ56" i="28"/>
  <c r="BK56" i="28"/>
  <c r="BO56" i="28"/>
  <c r="BS56" i="28"/>
  <c r="BW56" i="28"/>
  <c r="CA56" i="28"/>
  <c r="BL56" i="28"/>
  <c r="BT56" i="28"/>
  <c r="CB56" i="28"/>
  <c r="BM56" i="28"/>
  <c r="BU56" i="28"/>
  <c r="CC56" i="28"/>
  <c r="BP56" i="28"/>
  <c r="BX56" i="28"/>
  <c r="BY56" i="28"/>
  <c r="BJ56" i="28"/>
  <c r="BQ56" i="28"/>
  <c r="BK38" i="28"/>
  <c r="BO38" i="28"/>
  <c r="BS38" i="28"/>
  <c r="BW38" i="28"/>
  <c r="BL38" i="28"/>
  <c r="BP38" i="28"/>
  <c r="BT38" i="28"/>
  <c r="BX38" i="28"/>
  <c r="BM38" i="28"/>
  <c r="BQ38" i="28"/>
  <c r="BU38" i="28"/>
  <c r="BY38" i="28"/>
  <c r="BV38" i="28"/>
  <c r="BZ38" i="28"/>
  <c r="BN38" i="28"/>
  <c r="BJ38" i="28"/>
  <c r="BR38" i="28"/>
  <c r="BM41" i="28"/>
  <c r="BQ41" i="28"/>
  <c r="BU41" i="28"/>
  <c r="BY41" i="28"/>
  <c r="BN41" i="28"/>
  <c r="BR41" i="28"/>
  <c r="BV41" i="28"/>
  <c r="BZ41" i="28"/>
  <c r="BK41" i="28"/>
  <c r="BO41" i="28"/>
  <c r="BS41" i="28"/>
  <c r="BW41" i="28"/>
  <c r="CA41" i="28"/>
  <c r="BT41" i="28"/>
  <c r="BX41" i="28"/>
  <c r="BL41" i="28"/>
  <c r="BP41" i="28"/>
  <c r="BJ41" i="28"/>
  <c r="BK51" i="28"/>
  <c r="BO51" i="28"/>
  <c r="BS51" i="28"/>
  <c r="BW51" i="28"/>
  <c r="CA51" i="28"/>
  <c r="BL51" i="28"/>
  <c r="BP51" i="28"/>
  <c r="BT51" i="28"/>
  <c r="BX51" i="28"/>
  <c r="CB51" i="28"/>
  <c r="BQ51" i="28"/>
  <c r="BY51" i="28"/>
  <c r="BR51" i="28"/>
  <c r="BZ51" i="28"/>
  <c r="BJ51" i="28"/>
  <c r="BM51" i="28"/>
  <c r="BU51" i="28"/>
  <c r="BV51" i="28"/>
  <c r="BN51" i="28"/>
  <c r="BK47" i="28"/>
  <c r="BO47" i="28"/>
  <c r="BS47" i="28"/>
  <c r="BW47" i="28"/>
  <c r="CA47" i="28"/>
  <c r="BL47" i="28"/>
  <c r="BP47" i="28"/>
  <c r="BT47" i="28"/>
  <c r="BX47" i="28"/>
  <c r="CB47" i="28"/>
  <c r="BQ47" i="28"/>
  <c r="BY47" i="28"/>
  <c r="BR47" i="28"/>
  <c r="BZ47" i="28"/>
  <c r="BJ47" i="28"/>
  <c r="BM47" i="28"/>
  <c r="BU47" i="28"/>
  <c r="BN47" i="28"/>
  <c r="BV47" i="28"/>
  <c r="BL65" i="28"/>
  <c r="BP65" i="28"/>
  <c r="BT65" i="28"/>
  <c r="BX65" i="28"/>
  <c r="CB65" i="28"/>
  <c r="BM65" i="28"/>
  <c r="BQ65" i="28"/>
  <c r="BU65" i="28"/>
  <c r="BY65" i="28"/>
  <c r="CC65" i="28"/>
  <c r="BO65" i="28"/>
  <c r="BW65" i="28"/>
  <c r="BS65" i="28"/>
  <c r="BJ65" i="28"/>
  <c r="BN65" i="28"/>
  <c r="BV65" i="28"/>
  <c r="CD65" i="28"/>
  <c r="BR65" i="28"/>
  <c r="BZ65" i="28"/>
  <c r="BK65" i="28"/>
  <c r="CA65" i="28"/>
  <c r="BL61" i="28"/>
  <c r="BP61" i="28"/>
  <c r="BT61" i="28"/>
  <c r="BX61" i="28"/>
  <c r="CB61" i="28"/>
  <c r="BM61" i="28"/>
  <c r="BQ61" i="28"/>
  <c r="BU61" i="28"/>
  <c r="BY61" i="28"/>
  <c r="CC61" i="28"/>
  <c r="BN61" i="28"/>
  <c r="BR61" i="28"/>
  <c r="BV61" i="28"/>
  <c r="BZ61" i="28"/>
  <c r="BS61" i="28"/>
  <c r="BJ61" i="28"/>
  <c r="BO61" i="28"/>
  <c r="CD61" i="28"/>
  <c r="BW61" i="28"/>
  <c r="BK61" i="28"/>
  <c r="CA61" i="28"/>
  <c r="BI56" i="28"/>
  <c r="BX59" i="57"/>
  <c r="Z69" i="27" s="1"/>
  <c r="BW69" i="27" s="1"/>
  <c r="AC65" i="28" s="1"/>
  <c r="CB59" i="57"/>
  <c r="AD69" i="27" s="1"/>
  <c r="CA69" i="27" s="1"/>
  <c r="AG65" i="28" s="1"/>
  <c r="BK59" i="57"/>
  <c r="M69" i="27" s="1"/>
  <c r="BJ69" i="27" s="1"/>
  <c r="P65" i="28" s="1"/>
  <c r="BZ59" i="57"/>
  <c r="AB69" i="27" s="1"/>
  <c r="BY69" i="27" s="1"/>
  <c r="AE65" i="28" s="1"/>
  <c r="BM59" i="57"/>
  <c r="O69" i="27" s="1"/>
  <c r="BL69" i="27" s="1"/>
  <c r="R65" i="28" s="1"/>
  <c r="BI59" i="57"/>
  <c r="K69" i="27" s="1"/>
  <c r="BH69" i="27" s="1"/>
  <c r="N65" i="28" s="1"/>
  <c r="BT59" i="57"/>
  <c r="V69" i="27" s="1"/>
  <c r="BS69" i="27" s="1"/>
  <c r="Y65" i="28" s="1"/>
  <c r="BJ59" i="57"/>
  <c r="L69" i="27" s="1"/>
  <c r="BI69" i="27" s="1"/>
  <c r="O65" i="28" s="1"/>
  <c r="BH59" i="57"/>
  <c r="J69" i="27" s="1"/>
  <c r="BG69" i="27" s="1"/>
  <c r="M65" i="28" s="1"/>
  <c r="BP59" i="57"/>
  <c r="R69" i="27" s="1"/>
  <c r="BO69" i="27" s="1"/>
  <c r="U65" i="28" s="1"/>
  <c r="BU59" i="57"/>
  <c r="W69" i="27" s="1"/>
  <c r="BT69" i="27" s="1"/>
  <c r="Z65" i="28" s="1"/>
  <c r="BL59" i="57"/>
  <c r="N69" i="27" s="1"/>
  <c r="BK69" i="27" s="1"/>
  <c r="Q65" i="28" s="1"/>
  <c r="CA59" i="57"/>
  <c r="AC69" i="27" s="1"/>
  <c r="BZ69" i="27" s="1"/>
  <c r="AF65" i="28" s="1"/>
  <c r="BQ59" i="57"/>
  <c r="S69" i="27" s="1"/>
  <c r="BP69" i="27" s="1"/>
  <c r="V65" i="28" s="1"/>
  <c r="BR59" i="57"/>
  <c r="T69" i="27" s="1"/>
  <c r="BQ69" i="27" s="1"/>
  <c r="W65" i="28" s="1"/>
  <c r="BW59" i="57"/>
  <c r="Y69" i="27" s="1"/>
  <c r="BV69" i="27" s="1"/>
  <c r="AB65" i="28" s="1"/>
  <c r="BN59" i="57"/>
  <c r="P69" i="27" s="1"/>
  <c r="BM69" i="27" s="1"/>
  <c r="S65" i="28" s="1"/>
  <c r="BV59" i="57"/>
  <c r="X69" i="27" s="1"/>
  <c r="BU69" i="27" s="1"/>
  <c r="AA65" i="28" s="1"/>
  <c r="BS59" i="57"/>
  <c r="U69" i="27" s="1"/>
  <c r="BR69" i="27" s="1"/>
  <c r="X65" i="28" s="1"/>
  <c r="BY59" i="57"/>
  <c r="AA69" i="27" s="1"/>
  <c r="BX69" i="27" s="1"/>
  <c r="AD65" i="28" s="1"/>
  <c r="BG59" i="57"/>
  <c r="BO59" i="57"/>
  <c r="Q69" i="27" s="1"/>
  <c r="BN69" i="27" s="1"/>
  <c r="T65" i="28" s="1"/>
  <c r="CC59" i="57"/>
  <c r="AE69" i="27" s="1"/>
  <c r="CB69" i="27" s="1"/>
  <c r="AH65" i="28" s="1"/>
  <c r="CE65" i="28" s="1"/>
  <c r="BN29" i="57"/>
  <c r="P39" i="27" s="1"/>
  <c r="BM39" i="27" s="1"/>
  <c r="S35" i="28" s="1"/>
  <c r="BU29" i="57"/>
  <c r="W39" i="27" s="1"/>
  <c r="BT39" i="27" s="1"/>
  <c r="Z35" i="28" s="1"/>
  <c r="BQ29" i="57"/>
  <c r="S39" i="27" s="1"/>
  <c r="BP39" i="27" s="1"/>
  <c r="V35" i="28" s="1"/>
  <c r="BX29" i="57"/>
  <c r="Z39" i="27" s="1"/>
  <c r="BW39" i="27" s="1"/>
  <c r="AC35" i="28" s="1"/>
  <c r="BT29" i="57"/>
  <c r="V39" i="27" s="1"/>
  <c r="BS39" i="27" s="1"/>
  <c r="Y35" i="28" s="1"/>
  <c r="BW29" i="57"/>
  <c r="Y39" i="27" s="1"/>
  <c r="BV39" i="27" s="1"/>
  <c r="AB35" i="28" s="1"/>
  <c r="BK29" i="57"/>
  <c r="M39" i="27" s="1"/>
  <c r="BJ39" i="27" s="1"/>
  <c r="P35" i="28" s="1"/>
  <c r="BL29" i="57"/>
  <c r="N39" i="27" s="1"/>
  <c r="BK39" i="27" s="1"/>
  <c r="Q35" i="28" s="1"/>
  <c r="BI29" i="57"/>
  <c r="K39" i="27" s="1"/>
  <c r="BH39" i="27" s="1"/>
  <c r="N35" i="28" s="1"/>
  <c r="BM29" i="57"/>
  <c r="O39" i="27" s="1"/>
  <c r="BL39" i="27" s="1"/>
  <c r="R35" i="28" s="1"/>
  <c r="BJ29" i="57"/>
  <c r="L39" i="27" s="1"/>
  <c r="BI39" i="27" s="1"/>
  <c r="O35" i="28" s="1"/>
  <c r="BG29" i="57"/>
  <c r="BO29" i="57"/>
  <c r="Q39" i="27" s="1"/>
  <c r="BN39" i="27" s="1"/>
  <c r="T35" i="28" s="1"/>
  <c r="BH29" i="57"/>
  <c r="J39" i="27" s="1"/>
  <c r="BG39" i="27" s="1"/>
  <c r="M35" i="28" s="1"/>
  <c r="BS29" i="57"/>
  <c r="U39" i="27" s="1"/>
  <c r="BR39" i="27" s="1"/>
  <c r="X35" i="28" s="1"/>
  <c r="BP29" i="57"/>
  <c r="R39" i="27" s="1"/>
  <c r="BO39" i="27" s="1"/>
  <c r="U35" i="28" s="1"/>
  <c r="BV29" i="57"/>
  <c r="X39" i="27" s="1"/>
  <c r="BU39" i="27" s="1"/>
  <c r="AA35" i="28" s="1"/>
  <c r="BR29" i="57"/>
  <c r="T39" i="27" s="1"/>
  <c r="BQ39" i="27" s="1"/>
  <c r="W35" i="28" s="1"/>
  <c r="CC29" i="57"/>
  <c r="AE39" i="27" s="1"/>
  <c r="BY29" i="57"/>
  <c r="AA39" i="27" s="1"/>
  <c r="BX39" i="27" s="1"/>
  <c r="AD35" i="28" s="1"/>
  <c r="CA35" i="28" s="1"/>
  <c r="CA29" i="57"/>
  <c r="AC39" i="27" s="1"/>
  <c r="BZ29" i="57"/>
  <c r="AB39" i="27" s="1"/>
  <c r="CB29" i="57"/>
  <c r="AD39" i="27" s="1"/>
  <c r="BI57" i="28"/>
  <c r="BU53" i="57"/>
  <c r="W63" i="27" s="1"/>
  <c r="BT63" i="27" s="1"/>
  <c r="Z59" i="28" s="1"/>
  <c r="CA53" i="57"/>
  <c r="AC63" i="27" s="1"/>
  <c r="BZ63" i="27" s="1"/>
  <c r="AF59" i="28" s="1"/>
  <c r="BZ53" i="57"/>
  <c r="AB63" i="27" s="1"/>
  <c r="BY63" i="27" s="1"/>
  <c r="AE59" i="28" s="1"/>
  <c r="BG53" i="57"/>
  <c r="BO53" i="57"/>
  <c r="Q63" i="27" s="1"/>
  <c r="BN63" i="27" s="1"/>
  <c r="T59" i="28" s="1"/>
  <c r="BP53" i="57"/>
  <c r="R63" i="27" s="1"/>
  <c r="BO63" i="27" s="1"/>
  <c r="U59" i="28" s="1"/>
  <c r="BY53" i="57"/>
  <c r="AA63" i="27" s="1"/>
  <c r="BX63" i="27" s="1"/>
  <c r="AD59" i="28" s="1"/>
  <c r="BS53" i="57"/>
  <c r="U63" i="27" s="1"/>
  <c r="BR63" i="27" s="1"/>
  <c r="X59" i="28" s="1"/>
  <c r="CB53" i="57"/>
  <c r="AD63" i="27" s="1"/>
  <c r="CA63" i="27" s="1"/>
  <c r="AG59" i="28" s="1"/>
  <c r="CD59" i="28" s="1"/>
  <c r="BJ53" i="57"/>
  <c r="L63" i="27" s="1"/>
  <c r="BI63" i="27" s="1"/>
  <c r="O59" i="28" s="1"/>
  <c r="BW53" i="57"/>
  <c r="Y63" i="27" s="1"/>
  <c r="BV63" i="27" s="1"/>
  <c r="AB59" i="28" s="1"/>
  <c r="BI53" i="57"/>
  <c r="K63" i="27" s="1"/>
  <c r="BH63" i="27" s="1"/>
  <c r="N59" i="28" s="1"/>
  <c r="BH53" i="57"/>
  <c r="J63" i="27" s="1"/>
  <c r="BG63" i="27" s="1"/>
  <c r="M59" i="28" s="1"/>
  <c r="BT53" i="57"/>
  <c r="V63" i="27" s="1"/>
  <c r="BS63" i="27" s="1"/>
  <c r="Y59" i="28" s="1"/>
  <c r="BQ53" i="57"/>
  <c r="S63" i="27" s="1"/>
  <c r="BP63" i="27" s="1"/>
  <c r="V59" i="28" s="1"/>
  <c r="CC53" i="57"/>
  <c r="AE63" i="27" s="1"/>
  <c r="BR53" i="57"/>
  <c r="T63" i="27" s="1"/>
  <c r="BQ63" i="27" s="1"/>
  <c r="W59" i="28" s="1"/>
  <c r="BK53" i="57"/>
  <c r="M63" i="27" s="1"/>
  <c r="BJ63" i="27" s="1"/>
  <c r="P59" i="28" s="1"/>
  <c r="BV53" i="57"/>
  <c r="X63" i="27" s="1"/>
  <c r="BU63" i="27" s="1"/>
  <c r="AA59" i="28" s="1"/>
  <c r="BM53" i="57"/>
  <c r="O63" i="27" s="1"/>
  <c r="BL63" i="27" s="1"/>
  <c r="R59" i="28" s="1"/>
  <c r="BL53" i="57"/>
  <c r="N63" i="27" s="1"/>
  <c r="BK63" i="27" s="1"/>
  <c r="Q59" i="28" s="1"/>
  <c r="BN53" i="57"/>
  <c r="P63" i="27" s="1"/>
  <c r="BM63" i="27" s="1"/>
  <c r="S59" i="28" s="1"/>
  <c r="BX53" i="57"/>
  <c r="Z63" i="27" s="1"/>
  <c r="BW63" i="27" s="1"/>
  <c r="AC59" i="28" s="1"/>
  <c r="BP30" i="57"/>
  <c r="R40" i="27" s="1"/>
  <c r="BO40" i="27" s="1"/>
  <c r="U36" i="28" s="1"/>
  <c r="BJ30" i="57"/>
  <c r="L40" i="27" s="1"/>
  <c r="BI40" i="27" s="1"/>
  <c r="O36" i="28" s="1"/>
  <c r="BI30" i="57"/>
  <c r="K40" i="27" s="1"/>
  <c r="BH40" i="27" s="1"/>
  <c r="N36" i="28" s="1"/>
  <c r="BL30" i="57"/>
  <c r="N40" i="27" s="1"/>
  <c r="BK40" i="27" s="1"/>
  <c r="Q36" i="28" s="1"/>
  <c r="BX30" i="57"/>
  <c r="Z40" i="27" s="1"/>
  <c r="BW40" i="27" s="1"/>
  <c r="AC36" i="28" s="1"/>
  <c r="BV30" i="57"/>
  <c r="X40" i="27" s="1"/>
  <c r="BU40" i="27" s="1"/>
  <c r="AA36" i="28" s="1"/>
  <c r="BU30" i="57"/>
  <c r="W40" i="27" s="1"/>
  <c r="BT40" i="27" s="1"/>
  <c r="Z36" i="28" s="1"/>
  <c r="BW30" i="57"/>
  <c r="Y40" i="27" s="1"/>
  <c r="BV40" i="27" s="1"/>
  <c r="AB36" i="28" s="1"/>
  <c r="BS30" i="57"/>
  <c r="U40" i="27" s="1"/>
  <c r="BR40" i="27" s="1"/>
  <c r="X36" i="28" s="1"/>
  <c r="BH30" i="57"/>
  <c r="J40" i="27" s="1"/>
  <c r="BG40" i="27" s="1"/>
  <c r="M36" i="28" s="1"/>
  <c r="BR30" i="57"/>
  <c r="T40" i="27" s="1"/>
  <c r="BQ40" i="27" s="1"/>
  <c r="W36" i="28" s="1"/>
  <c r="BQ30" i="57"/>
  <c r="S40" i="27" s="1"/>
  <c r="BP40" i="27" s="1"/>
  <c r="V36" i="28" s="1"/>
  <c r="BO30" i="57"/>
  <c r="Q40" i="27" s="1"/>
  <c r="BN40" i="27" s="1"/>
  <c r="T36" i="28" s="1"/>
  <c r="BK30" i="57"/>
  <c r="M40" i="27" s="1"/>
  <c r="BJ40" i="27" s="1"/>
  <c r="P36" i="28" s="1"/>
  <c r="BN30" i="57"/>
  <c r="P40" i="27" s="1"/>
  <c r="BM40" i="27" s="1"/>
  <c r="S36" i="28" s="1"/>
  <c r="BM30" i="57"/>
  <c r="O40" i="27" s="1"/>
  <c r="BL40" i="27" s="1"/>
  <c r="R36" i="28" s="1"/>
  <c r="BT30" i="57"/>
  <c r="V40" i="27" s="1"/>
  <c r="BS40" i="27" s="1"/>
  <c r="Y36" i="28" s="1"/>
  <c r="BG30" i="57"/>
  <c r="BZ30" i="57"/>
  <c r="AB40" i="27" s="1"/>
  <c r="CA30" i="57"/>
  <c r="AC40" i="27" s="1"/>
  <c r="BY30" i="57"/>
  <c r="AA40" i="27" s="1"/>
  <c r="BX40" i="27" s="1"/>
  <c r="AD36" i="28" s="1"/>
  <c r="CA36" i="28" s="1"/>
  <c r="CB30" i="57"/>
  <c r="AD40" i="27" s="1"/>
  <c r="CC30" i="57"/>
  <c r="AE40" i="27" s="1"/>
  <c r="BL34" i="57"/>
  <c r="N44" i="27" s="1"/>
  <c r="BK44" i="27" s="1"/>
  <c r="Q40" i="28" s="1"/>
  <c r="BP34" i="57"/>
  <c r="R44" i="27" s="1"/>
  <c r="BO44" i="27" s="1"/>
  <c r="U40" i="28" s="1"/>
  <c r="BT34" i="57"/>
  <c r="V44" i="27" s="1"/>
  <c r="BS44" i="27" s="1"/>
  <c r="Y40" i="28" s="1"/>
  <c r="BH34" i="57"/>
  <c r="J44" i="27" s="1"/>
  <c r="BG44" i="27" s="1"/>
  <c r="M40" i="28" s="1"/>
  <c r="BX34" i="57"/>
  <c r="Z44" i="27" s="1"/>
  <c r="BW44" i="27" s="1"/>
  <c r="AC40" i="28" s="1"/>
  <c r="BQ34" i="57"/>
  <c r="S44" i="27" s="1"/>
  <c r="BP44" i="27" s="1"/>
  <c r="V40" i="28" s="1"/>
  <c r="BJ34" i="57"/>
  <c r="L44" i="27" s="1"/>
  <c r="BI44" i="27" s="1"/>
  <c r="O40" i="28" s="1"/>
  <c r="BM34" i="57"/>
  <c r="O44" i="27" s="1"/>
  <c r="BL44" i="27" s="1"/>
  <c r="R40" i="28" s="1"/>
  <c r="BR34" i="57"/>
  <c r="T44" i="27" s="1"/>
  <c r="BQ44" i="27" s="1"/>
  <c r="W40" i="28" s="1"/>
  <c r="BO34" i="57"/>
  <c r="Q44" i="27" s="1"/>
  <c r="BN44" i="27" s="1"/>
  <c r="T40" i="28" s="1"/>
  <c r="BS34" i="57"/>
  <c r="U44" i="27" s="1"/>
  <c r="BR44" i="27" s="1"/>
  <c r="X40" i="28" s="1"/>
  <c r="BV34" i="57"/>
  <c r="X44" i="27" s="1"/>
  <c r="BU44" i="27" s="1"/>
  <c r="AA40" i="28" s="1"/>
  <c r="BY34" i="57"/>
  <c r="AA44" i="27" s="1"/>
  <c r="BX44" i="27" s="1"/>
  <c r="AD40" i="28" s="1"/>
  <c r="BI34" i="57"/>
  <c r="K44" i="27" s="1"/>
  <c r="BH44" i="27" s="1"/>
  <c r="N40" i="28" s="1"/>
  <c r="BK34" i="57"/>
  <c r="M44" i="27" s="1"/>
  <c r="BJ44" i="27" s="1"/>
  <c r="P40" i="28" s="1"/>
  <c r="BN34" i="57"/>
  <c r="P44" i="27" s="1"/>
  <c r="BM44" i="27" s="1"/>
  <c r="S40" i="28" s="1"/>
  <c r="BU34" i="57"/>
  <c r="W44" i="27" s="1"/>
  <c r="BT44" i="27" s="1"/>
  <c r="Z40" i="28" s="1"/>
  <c r="BW34" i="57"/>
  <c r="Y44" i="27" s="1"/>
  <c r="BV44" i="27" s="1"/>
  <c r="AB40" i="28" s="1"/>
  <c r="BG34" i="57"/>
  <c r="CA34" i="57"/>
  <c r="AC44" i="27" s="1"/>
  <c r="CB34" i="57"/>
  <c r="AD44" i="27" s="1"/>
  <c r="BZ34" i="57"/>
  <c r="AB44" i="27" s="1"/>
  <c r="BY44" i="27" s="1"/>
  <c r="AE40" i="28" s="1"/>
  <c r="CB40" i="28" s="1"/>
  <c r="CC34" i="57"/>
  <c r="AE44" i="27" s="1"/>
  <c r="BN62" i="57"/>
  <c r="P72" i="27" s="1"/>
  <c r="BM72" i="27" s="1"/>
  <c r="S68" i="28" s="1"/>
  <c r="BS62" i="57"/>
  <c r="U72" i="27" s="1"/>
  <c r="BR72" i="27" s="1"/>
  <c r="X68" i="28" s="1"/>
  <c r="BL62" i="57"/>
  <c r="N72" i="27" s="1"/>
  <c r="BK72" i="27" s="1"/>
  <c r="Q68" i="28" s="1"/>
  <c r="BO62" i="57"/>
  <c r="Q72" i="27" s="1"/>
  <c r="BN72" i="27" s="1"/>
  <c r="T68" i="28" s="1"/>
  <c r="BR62" i="57"/>
  <c r="T72" i="27" s="1"/>
  <c r="BQ72" i="27" s="1"/>
  <c r="W68" i="28" s="1"/>
  <c r="BU62" i="57"/>
  <c r="W72" i="27" s="1"/>
  <c r="BT72" i="27" s="1"/>
  <c r="Z68" i="28" s="1"/>
  <c r="BI62" i="57"/>
  <c r="K72" i="27" s="1"/>
  <c r="BH72" i="27" s="1"/>
  <c r="N68" i="28" s="1"/>
  <c r="BV62" i="57"/>
  <c r="X72" i="27" s="1"/>
  <c r="BU72" i="27" s="1"/>
  <c r="AA68" i="28" s="1"/>
  <c r="BJ62" i="57"/>
  <c r="L72" i="27" s="1"/>
  <c r="BI72" i="27" s="1"/>
  <c r="O68" i="28" s="1"/>
  <c r="BK62" i="57"/>
  <c r="M72" i="27" s="1"/>
  <c r="BJ72" i="27" s="1"/>
  <c r="P68" i="28" s="1"/>
  <c r="BW62" i="57"/>
  <c r="Y72" i="27" s="1"/>
  <c r="BV72" i="27" s="1"/>
  <c r="AB68" i="28" s="1"/>
  <c r="BP62" i="57"/>
  <c r="R72" i="27" s="1"/>
  <c r="BO72" i="27" s="1"/>
  <c r="U68" i="28" s="1"/>
  <c r="BH62" i="57"/>
  <c r="J72" i="27" s="1"/>
  <c r="BG72" i="27" s="1"/>
  <c r="M68" i="28" s="1"/>
  <c r="BM62" i="57"/>
  <c r="O72" i="27" s="1"/>
  <c r="BL72" i="27" s="1"/>
  <c r="R68" i="28" s="1"/>
  <c r="BT62" i="57"/>
  <c r="V72" i="27" s="1"/>
  <c r="BS72" i="27" s="1"/>
  <c r="Y68" i="28" s="1"/>
  <c r="BX62" i="57"/>
  <c r="Z72" i="27" s="1"/>
  <c r="BW72" i="27" s="1"/>
  <c r="AC68" i="28" s="1"/>
  <c r="BG62" i="57"/>
  <c r="BQ62" i="57"/>
  <c r="S72" i="27" s="1"/>
  <c r="BP72" i="27" s="1"/>
  <c r="V68" i="28" s="1"/>
  <c r="CA62" i="57"/>
  <c r="AC72" i="27" s="1"/>
  <c r="CC62" i="57"/>
  <c r="AE72" i="27" s="1"/>
  <c r="BZ62" i="57"/>
  <c r="AB72" i="27" s="1"/>
  <c r="CB62" i="57"/>
  <c r="AD72" i="27" s="1"/>
  <c r="BY62" i="57"/>
  <c r="AA72" i="27" s="1"/>
  <c r="BX72" i="27" s="1"/>
  <c r="AD68" i="28" s="1"/>
  <c r="CA68" i="28" s="1"/>
  <c r="BI52" i="28"/>
  <c r="BU52" i="57"/>
  <c r="W62" i="27" s="1"/>
  <c r="BT62" i="27" s="1"/>
  <c r="Z58" i="28" s="1"/>
  <c r="BZ52" i="57"/>
  <c r="AB62" i="27" s="1"/>
  <c r="BY62" i="27" s="1"/>
  <c r="AE58" i="28" s="1"/>
  <c r="BI52" i="57"/>
  <c r="K62" i="27" s="1"/>
  <c r="BH62" i="27" s="1"/>
  <c r="N58" i="28" s="1"/>
  <c r="BM52" i="57"/>
  <c r="O62" i="27" s="1"/>
  <c r="BL62" i="27" s="1"/>
  <c r="R58" i="28" s="1"/>
  <c r="BX52" i="57"/>
  <c r="Z62" i="27" s="1"/>
  <c r="BW62" i="27" s="1"/>
  <c r="AC58" i="28" s="1"/>
  <c r="CA52" i="57"/>
  <c r="AC62" i="27" s="1"/>
  <c r="BZ62" i="27" s="1"/>
  <c r="AF58" i="28" s="1"/>
  <c r="BJ52" i="57"/>
  <c r="L62" i="27" s="1"/>
  <c r="BI62" i="27" s="1"/>
  <c r="O58" i="28" s="1"/>
  <c r="BP52" i="57"/>
  <c r="R62" i="27" s="1"/>
  <c r="BO62" i="27" s="1"/>
  <c r="U58" i="28" s="1"/>
  <c r="BL52" i="57"/>
  <c r="N62" i="27" s="1"/>
  <c r="BK62" i="27" s="1"/>
  <c r="Q58" i="28" s="1"/>
  <c r="BO52" i="57"/>
  <c r="Q62" i="27" s="1"/>
  <c r="BN62" i="27" s="1"/>
  <c r="T58" i="28" s="1"/>
  <c r="BK52" i="57"/>
  <c r="M62" i="27" s="1"/>
  <c r="BJ62" i="27" s="1"/>
  <c r="P58" i="28" s="1"/>
  <c r="BQ52" i="57"/>
  <c r="S62" i="27" s="1"/>
  <c r="BP62" i="27" s="1"/>
  <c r="V58" i="28" s="1"/>
  <c r="BN52" i="57"/>
  <c r="P62" i="27" s="1"/>
  <c r="BM62" i="27" s="1"/>
  <c r="S58" i="28" s="1"/>
  <c r="BR52" i="57"/>
  <c r="T62" i="27" s="1"/>
  <c r="BQ62" i="27" s="1"/>
  <c r="W58" i="28" s="1"/>
  <c r="BW52" i="57"/>
  <c r="Y62" i="27" s="1"/>
  <c r="BV62" i="27" s="1"/>
  <c r="AB58" i="28" s="1"/>
  <c r="BS52" i="57"/>
  <c r="U62" i="27" s="1"/>
  <c r="BR62" i="27" s="1"/>
  <c r="X58" i="28" s="1"/>
  <c r="BT52" i="57"/>
  <c r="V62" i="27" s="1"/>
  <c r="BS62" i="27" s="1"/>
  <c r="Y58" i="28" s="1"/>
  <c r="BV52" i="57"/>
  <c r="X62" i="27" s="1"/>
  <c r="BU62" i="27" s="1"/>
  <c r="AA58" i="28" s="1"/>
  <c r="BH52" i="57"/>
  <c r="J62" i="27" s="1"/>
  <c r="BG62" i="27" s="1"/>
  <c r="M58" i="28" s="1"/>
  <c r="BG52" i="57"/>
  <c r="BY52" i="57"/>
  <c r="AA62" i="27" s="1"/>
  <c r="BX62" i="27" s="1"/>
  <c r="AD58" i="28" s="1"/>
  <c r="CB52" i="57"/>
  <c r="AD62" i="27" s="1"/>
  <c r="CA62" i="27" s="1"/>
  <c r="AG58" i="28" s="1"/>
  <c r="CD58" i="28" s="1"/>
  <c r="CC52" i="57"/>
  <c r="AE62" i="27" s="1"/>
  <c r="BX32" i="57"/>
  <c r="Z42" i="27" s="1"/>
  <c r="BW42" i="27" s="1"/>
  <c r="AC38" i="28" s="1"/>
  <c r="BO32" i="57"/>
  <c r="Q42" i="27" s="1"/>
  <c r="BN42" i="27" s="1"/>
  <c r="T38" i="28" s="1"/>
  <c r="BM32" i="57"/>
  <c r="O42" i="27" s="1"/>
  <c r="BL42" i="27" s="1"/>
  <c r="R38" i="28" s="1"/>
  <c r="CC32" i="57"/>
  <c r="AE42" i="27" s="1"/>
  <c r="CA32" i="57"/>
  <c r="AC42" i="27" s="1"/>
  <c r="BW32" i="57"/>
  <c r="Y42" i="27" s="1"/>
  <c r="BV42" i="27" s="1"/>
  <c r="AB38" i="28" s="1"/>
  <c r="BH32" i="57"/>
  <c r="J42" i="27" s="1"/>
  <c r="BG42" i="27" s="1"/>
  <c r="M38" i="28" s="1"/>
  <c r="BJ32" i="57"/>
  <c r="L42" i="27" s="1"/>
  <c r="BI42" i="27" s="1"/>
  <c r="O38" i="28" s="1"/>
  <c r="BV32" i="57"/>
  <c r="X42" i="27" s="1"/>
  <c r="BU42" i="27" s="1"/>
  <c r="AA38" i="28" s="1"/>
  <c r="BG32" i="57"/>
  <c r="CB32" i="57"/>
  <c r="AD42" i="27" s="1"/>
  <c r="BZ32" i="57"/>
  <c r="AB42" i="27" s="1"/>
  <c r="BI32" i="57"/>
  <c r="K42" i="27" s="1"/>
  <c r="BH42" i="27" s="1"/>
  <c r="N38" i="28" s="1"/>
  <c r="BL32" i="57"/>
  <c r="N42" i="27" s="1"/>
  <c r="BK42" i="27" s="1"/>
  <c r="Q38" i="28" s="1"/>
  <c r="BP32" i="57"/>
  <c r="R42" i="27" s="1"/>
  <c r="BO42" i="27" s="1"/>
  <c r="U38" i="28" s="1"/>
  <c r="BK32" i="57"/>
  <c r="M42" i="27" s="1"/>
  <c r="BJ42" i="27" s="1"/>
  <c r="P38" i="28" s="1"/>
  <c r="BT32" i="57"/>
  <c r="V42" i="27" s="1"/>
  <c r="BS42" i="27" s="1"/>
  <c r="Y38" i="28" s="1"/>
  <c r="BU32" i="57"/>
  <c r="W42" i="27" s="1"/>
  <c r="BT42" i="27" s="1"/>
  <c r="Z38" i="28" s="1"/>
  <c r="BY32" i="57"/>
  <c r="AA42" i="27" s="1"/>
  <c r="BX42" i="27" s="1"/>
  <c r="AD38" i="28" s="1"/>
  <c r="CA38" i="28" s="1"/>
  <c r="BS32" i="57"/>
  <c r="U42" i="27" s="1"/>
  <c r="BR42" i="27" s="1"/>
  <c r="X38" i="28" s="1"/>
  <c r="BQ32" i="57"/>
  <c r="S42" i="27" s="1"/>
  <c r="BP42" i="27" s="1"/>
  <c r="V38" i="28" s="1"/>
  <c r="BR32" i="57"/>
  <c r="T42" i="27" s="1"/>
  <c r="BQ42" i="27" s="1"/>
  <c r="W38" i="28" s="1"/>
  <c r="BN32" i="57"/>
  <c r="P42" i="27" s="1"/>
  <c r="BM42" i="27" s="1"/>
  <c r="S38" i="28" s="1"/>
  <c r="BX49" i="57"/>
  <c r="Z59" i="27" s="1"/>
  <c r="BW59" i="27" s="1"/>
  <c r="AC55" i="28" s="1"/>
  <c r="BO49" i="57"/>
  <c r="Q59" i="27" s="1"/>
  <c r="BN59" i="27" s="1"/>
  <c r="T55" i="28" s="1"/>
  <c r="BM49" i="57"/>
  <c r="O59" i="27" s="1"/>
  <c r="BL59" i="27" s="1"/>
  <c r="R55" i="28" s="1"/>
  <c r="BP49" i="57"/>
  <c r="R59" i="27" s="1"/>
  <c r="BO59" i="27" s="1"/>
  <c r="U55" i="28" s="1"/>
  <c r="BV49" i="57"/>
  <c r="X59" i="27" s="1"/>
  <c r="BU59" i="27" s="1"/>
  <c r="AA55" i="28" s="1"/>
  <c r="BI49" i="57"/>
  <c r="K59" i="27" s="1"/>
  <c r="BH59" i="27" s="1"/>
  <c r="N55" i="28" s="1"/>
  <c r="BR49" i="57"/>
  <c r="T59" i="27" s="1"/>
  <c r="BQ59" i="27" s="1"/>
  <c r="W55" i="28" s="1"/>
  <c r="BK49" i="57"/>
  <c r="M59" i="27" s="1"/>
  <c r="BJ59" i="27" s="1"/>
  <c r="P55" i="28" s="1"/>
  <c r="BY49" i="57"/>
  <c r="AA59" i="27" s="1"/>
  <c r="BX59" i="27" s="1"/>
  <c r="AD55" i="28" s="1"/>
  <c r="BU49" i="57"/>
  <c r="W59" i="27" s="1"/>
  <c r="BT59" i="27" s="1"/>
  <c r="Z55" i="28" s="1"/>
  <c r="BG49" i="57"/>
  <c r="BZ49" i="57"/>
  <c r="AB59" i="27" s="1"/>
  <c r="BY59" i="27" s="1"/>
  <c r="AE55" i="28" s="1"/>
  <c r="CA49" i="57"/>
  <c r="AC59" i="27" s="1"/>
  <c r="BZ59" i="27" s="1"/>
  <c r="AF55" i="28" s="1"/>
  <c r="BS49" i="57"/>
  <c r="U59" i="27" s="1"/>
  <c r="BR59" i="27" s="1"/>
  <c r="X55" i="28" s="1"/>
  <c r="BL49" i="57"/>
  <c r="N59" i="27" s="1"/>
  <c r="BK59" i="27" s="1"/>
  <c r="Q55" i="28" s="1"/>
  <c r="BW49" i="57"/>
  <c r="Y59" i="27" s="1"/>
  <c r="BV59" i="27" s="1"/>
  <c r="AB55" i="28" s="1"/>
  <c r="BH49" i="57"/>
  <c r="J59" i="27" s="1"/>
  <c r="BG59" i="27" s="1"/>
  <c r="M55" i="28" s="1"/>
  <c r="BT49" i="57"/>
  <c r="V59" i="27" s="1"/>
  <c r="BS59" i="27" s="1"/>
  <c r="Y55" i="28" s="1"/>
  <c r="BN49" i="57"/>
  <c r="P59" i="27" s="1"/>
  <c r="BM59" i="27" s="1"/>
  <c r="S55" i="28" s="1"/>
  <c r="BJ49" i="57"/>
  <c r="L59" i="27" s="1"/>
  <c r="BI59" i="27" s="1"/>
  <c r="O55" i="28" s="1"/>
  <c r="BQ49" i="57"/>
  <c r="S59" i="27" s="1"/>
  <c r="BP59" i="27" s="1"/>
  <c r="V55" i="28" s="1"/>
  <c r="CB49" i="57"/>
  <c r="AD59" i="27" s="1"/>
  <c r="CA59" i="27" s="1"/>
  <c r="AG55" i="28" s="1"/>
  <c r="CD55" i="28" s="1"/>
  <c r="CC49" i="57"/>
  <c r="AE59" i="27" s="1"/>
  <c r="BI41" i="28"/>
  <c r="BY58" i="57"/>
  <c r="AA68" i="27" s="1"/>
  <c r="BX68" i="27" s="1"/>
  <c r="AD64" i="28" s="1"/>
  <c r="BH58" i="57"/>
  <c r="J68" i="27" s="1"/>
  <c r="BG68" i="27" s="1"/>
  <c r="M64" i="28" s="1"/>
  <c r="BZ58" i="57"/>
  <c r="AB68" i="27" s="1"/>
  <c r="BY68" i="27" s="1"/>
  <c r="AE64" i="28" s="1"/>
  <c r="CA58" i="57"/>
  <c r="AC68" i="27" s="1"/>
  <c r="BZ68" i="27" s="1"/>
  <c r="AF64" i="28" s="1"/>
  <c r="BU58" i="57"/>
  <c r="W68" i="27" s="1"/>
  <c r="BT68" i="27" s="1"/>
  <c r="Z64" i="28" s="1"/>
  <c r="BR58" i="57"/>
  <c r="T68" i="27" s="1"/>
  <c r="BQ68" i="27" s="1"/>
  <c r="W64" i="28" s="1"/>
  <c r="BP58" i="57"/>
  <c r="R68" i="27" s="1"/>
  <c r="BO68" i="27" s="1"/>
  <c r="U64" i="28" s="1"/>
  <c r="CB58" i="57"/>
  <c r="AD68" i="27" s="1"/>
  <c r="CA68" i="27" s="1"/>
  <c r="AG64" i="28" s="1"/>
  <c r="BS58" i="57"/>
  <c r="U68" i="27" s="1"/>
  <c r="BR68" i="27" s="1"/>
  <c r="X64" i="28" s="1"/>
  <c r="BQ58" i="57"/>
  <c r="S68" i="27" s="1"/>
  <c r="BP68" i="27" s="1"/>
  <c r="V64" i="28" s="1"/>
  <c r="BL58" i="57"/>
  <c r="N68" i="27" s="1"/>
  <c r="BK68" i="27" s="1"/>
  <c r="Q64" i="28" s="1"/>
  <c r="BK58" i="57"/>
  <c r="M68" i="27" s="1"/>
  <c r="BJ68" i="27" s="1"/>
  <c r="P64" i="28" s="1"/>
  <c r="BT58" i="57"/>
  <c r="V68" i="27" s="1"/>
  <c r="BS68" i="27" s="1"/>
  <c r="Y64" i="28" s="1"/>
  <c r="BI58" i="57"/>
  <c r="K68" i="27" s="1"/>
  <c r="BH68" i="27" s="1"/>
  <c r="N64" i="28" s="1"/>
  <c r="BG58" i="57"/>
  <c r="BO58" i="57"/>
  <c r="Q68" i="27" s="1"/>
  <c r="BN68" i="27" s="1"/>
  <c r="T64" i="28" s="1"/>
  <c r="BV58" i="57"/>
  <c r="X68" i="27" s="1"/>
  <c r="BU68" i="27" s="1"/>
  <c r="AA64" i="28" s="1"/>
  <c r="BX58" i="57"/>
  <c r="Z68" i="27" s="1"/>
  <c r="BW68" i="27" s="1"/>
  <c r="AC64" i="28" s="1"/>
  <c r="BW58" i="57"/>
  <c r="Y68" i="27" s="1"/>
  <c r="BV68" i="27" s="1"/>
  <c r="AB64" i="28" s="1"/>
  <c r="BM58" i="57"/>
  <c r="O68" i="27" s="1"/>
  <c r="BL68" i="27" s="1"/>
  <c r="R64" i="28" s="1"/>
  <c r="BJ58" i="57"/>
  <c r="L68" i="27" s="1"/>
  <c r="BI68" i="27" s="1"/>
  <c r="O64" i="28" s="1"/>
  <c r="BN58" i="57"/>
  <c r="P68" i="27" s="1"/>
  <c r="BM68" i="27" s="1"/>
  <c r="S64" i="28" s="1"/>
  <c r="CC58" i="57"/>
  <c r="AE68" i="27" s="1"/>
  <c r="CB68" i="27" s="1"/>
  <c r="AH64" i="28" s="1"/>
  <c r="CE64" i="28" s="1"/>
  <c r="BQ26" i="57"/>
  <c r="S36" i="27" s="1"/>
  <c r="BP36" i="27" s="1"/>
  <c r="V32" i="28" s="1"/>
  <c r="BP26" i="57"/>
  <c r="R36" i="27" s="1"/>
  <c r="BO36" i="27" s="1"/>
  <c r="U32" i="28" s="1"/>
  <c r="BW26" i="57"/>
  <c r="Y36" i="27" s="1"/>
  <c r="BV36" i="27" s="1"/>
  <c r="AB32" i="28" s="1"/>
  <c r="BT26" i="57"/>
  <c r="V36" i="27" s="1"/>
  <c r="BS36" i="27" s="1"/>
  <c r="Y32" i="28" s="1"/>
  <c r="BR26" i="57"/>
  <c r="T36" i="27" s="1"/>
  <c r="BQ36" i="27" s="1"/>
  <c r="W32" i="28" s="1"/>
  <c r="BO26" i="57"/>
  <c r="Q36" i="27" s="1"/>
  <c r="BN36" i="27" s="1"/>
  <c r="T32" i="28" s="1"/>
  <c r="BU26" i="57"/>
  <c r="W36" i="27" s="1"/>
  <c r="BT36" i="27" s="1"/>
  <c r="Z32" i="28" s="1"/>
  <c r="BV26" i="57"/>
  <c r="X36" i="27" s="1"/>
  <c r="BU36" i="27" s="1"/>
  <c r="AA32" i="28" s="1"/>
  <c r="BS26" i="57"/>
  <c r="U36" i="27" s="1"/>
  <c r="BR36" i="27" s="1"/>
  <c r="X32" i="28" s="1"/>
  <c r="BN26" i="57"/>
  <c r="P36" i="27" s="1"/>
  <c r="BM36" i="27" s="1"/>
  <c r="S32" i="28" s="1"/>
  <c r="BH26" i="57"/>
  <c r="J36" i="27" s="1"/>
  <c r="BG36" i="27" s="1"/>
  <c r="M32" i="28" s="1"/>
  <c r="BL26" i="57"/>
  <c r="N36" i="27" s="1"/>
  <c r="BK36" i="27" s="1"/>
  <c r="Q32" i="28" s="1"/>
  <c r="BM26" i="57"/>
  <c r="O36" i="27" s="1"/>
  <c r="BL36" i="27" s="1"/>
  <c r="R32" i="28" s="1"/>
  <c r="BJ26" i="57"/>
  <c r="L36" i="27" s="1"/>
  <c r="BI36" i="27" s="1"/>
  <c r="O32" i="28" s="1"/>
  <c r="BX26" i="57"/>
  <c r="Z36" i="27" s="1"/>
  <c r="BW36" i="27" s="1"/>
  <c r="AC32" i="28" s="1"/>
  <c r="BI26" i="57"/>
  <c r="K36" i="27" s="1"/>
  <c r="BH36" i="27" s="1"/>
  <c r="N32" i="28" s="1"/>
  <c r="BG26" i="57"/>
  <c r="BK26" i="57"/>
  <c r="M36" i="27" s="1"/>
  <c r="BJ36" i="27" s="1"/>
  <c r="P32" i="28" s="1"/>
  <c r="BY26" i="57"/>
  <c r="AA36" i="27" s="1"/>
  <c r="BX36" i="27" s="1"/>
  <c r="AD32" i="28" s="1"/>
  <c r="CA32" i="28" s="1"/>
  <c r="BZ26" i="57"/>
  <c r="AB36" i="27" s="1"/>
  <c r="CC26" i="57"/>
  <c r="AE36" i="27" s="1"/>
  <c r="CA26" i="57"/>
  <c r="AC36" i="27" s="1"/>
  <c r="CB26" i="57"/>
  <c r="AD36" i="27" s="1"/>
  <c r="BI70" i="28"/>
  <c r="BI47" i="28"/>
  <c r="BL63" i="57"/>
  <c r="N73" i="27" s="1"/>
  <c r="BK73" i="27" s="1"/>
  <c r="Q69" i="28" s="1"/>
  <c r="BS63" i="57"/>
  <c r="U73" i="27" s="1"/>
  <c r="BR73" i="27" s="1"/>
  <c r="X69" i="28" s="1"/>
  <c r="BG63" i="57"/>
  <c r="BX63" i="57"/>
  <c r="Z73" i="27" s="1"/>
  <c r="BW73" i="27" s="1"/>
  <c r="AC69" i="28" s="1"/>
  <c r="BO63" i="57"/>
  <c r="Q73" i="27" s="1"/>
  <c r="BN73" i="27" s="1"/>
  <c r="T69" i="28" s="1"/>
  <c r="BU63" i="57"/>
  <c r="W73" i="27" s="1"/>
  <c r="BT73" i="27" s="1"/>
  <c r="Z69" i="28" s="1"/>
  <c r="BQ63" i="57"/>
  <c r="S73" i="27" s="1"/>
  <c r="BP73" i="27" s="1"/>
  <c r="V69" i="28" s="1"/>
  <c r="BH63" i="57"/>
  <c r="J73" i="27" s="1"/>
  <c r="BG73" i="27" s="1"/>
  <c r="M69" i="28" s="1"/>
  <c r="BW63" i="57"/>
  <c r="Y73" i="27" s="1"/>
  <c r="BV73" i="27" s="1"/>
  <c r="AB69" i="28" s="1"/>
  <c r="BI63" i="57"/>
  <c r="K73" i="27" s="1"/>
  <c r="BH73" i="27" s="1"/>
  <c r="N69" i="28" s="1"/>
  <c r="BT63" i="57"/>
  <c r="V73" i="27" s="1"/>
  <c r="BS73" i="27" s="1"/>
  <c r="Y69" i="28" s="1"/>
  <c r="BV63" i="57"/>
  <c r="X73" i="27" s="1"/>
  <c r="BU73" i="27" s="1"/>
  <c r="AA69" i="28" s="1"/>
  <c r="BN63" i="57"/>
  <c r="P73" i="27" s="1"/>
  <c r="BM73" i="27" s="1"/>
  <c r="S69" i="28" s="1"/>
  <c r="BM63" i="57"/>
  <c r="O73" i="27" s="1"/>
  <c r="BL73" i="27" s="1"/>
  <c r="R69" i="28" s="1"/>
  <c r="BK63" i="57"/>
  <c r="M73" i="27" s="1"/>
  <c r="BJ73" i="27" s="1"/>
  <c r="P69" i="28" s="1"/>
  <c r="BJ63" i="57"/>
  <c r="L73" i="27" s="1"/>
  <c r="BI73" i="27" s="1"/>
  <c r="O69" i="28" s="1"/>
  <c r="BP63" i="57"/>
  <c r="R73" i="27" s="1"/>
  <c r="BO73" i="27" s="1"/>
  <c r="U69" i="28" s="1"/>
  <c r="BY63" i="57"/>
  <c r="AA73" i="27" s="1"/>
  <c r="BX73" i="27" s="1"/>
  <c r="AD69" i="28" s="1"/>
  <c r="BR63" i="57"/>
  <c r="T73" i="27" s="1"/>
  <c r="BQ73" i="27" s="1"/>
  <c r="W69" i="28" s="1"/>
  <c r="BZ63" i="57"/>
  <c r="AB73" i="27" s="1"/>
  <c r="BY73" i="27" s="1"/>
  <c r="AE69" i="28" s="1"/>
  <c r="CB69" i="28" s="1"/>
  <c r="CA63" i="57"/>
  <c r="AC73" i="27" s="1"/>
  <c r="CC63" i="57"/>
  <c r="AE73" i="27" s="1"/>
  <c r="CB63" i="57"/>
  <c r="AD73" i="27" s="1"/>
  <c r="BI46" i="28"/>
  <c r="BW31" i="57"/>
  <c r="Y41" i="27" s="1"/>
  <c r="BV41" i="27" s="1"/>
  <c r="AB37" i="28" s="1"/>
  <c r="BJ31" i="57"/>
  <c r="L41" i="27" s="1"/>
  <c r="BI41" i="27" s="1"/>
  <c r="O37" i="28" s="1"/>
  <c r="BR31" i="57"/>
  <c r="T41" i="27" s="1"/>
  <c r="BQ41" i="27" s="1"/>
  <c r="W37" i="28" s="1"/>
  <c r="BX31" i="57"/>
  <c r="Z41" i="27" s="1"/>
  <c r="BW41" i="27" s="1"/>
  <c r="AC37" i="28" s="1"/>
  <c r="BT31" i="57"/>
  <c r="V41" i="27" s="1"/>
  <c r="BS41" i="27" s="1"/>
  <c r="Y37" i="28" s="1"/>
  <c r="BS31" i="57"/>
  <c r="U41" i="27" s="1"/>
  <c r="BR41" i="27" s="1"/>
  <c r="X37" i="28" s="1"/>
  <c r="BV31" i="57"/>
  <c r="X41" i="27" s="1"/>
  <c r="BU41" i="27" s="1"/>
  <c r="AA37" i="28" s="1"/>
  <c r="BH31" i="57"/>
  <c r="J41" i="27" s="1"/>
  <c r="BG41" i="27" s="1"/>
  <c r="M37" i="28" s="1"/>
  <c r="BG31" i="57"/>
  <c r="BP31" i="57"/>
  <c r="R41" i="27" s="1"/>
  <c r="BO41" i="27" s="1"/>
  <c r="U37" i="28" s="1"/>
  <c r="BI31" i="57"/>
  <c r="K41" i="27" s="1"/>
  <c r="BH41" i="27" s="1"/>
  <c r="N37" i="28" s="1"/>
  <c r="BU31" i="57"/>
  <c r="W41" i="27" s="1"/>
  <c r="BT41" i="27" s="1"/>
  <c r="Z37" i="28" s="1"/>
  <c r="BM31" i="57"/>
  <c r="O41" i="27" s="1"/>
  <c r="BL41" i="27" s="1"/>
  <c r="R37" i="28" s="1"/>
  <c r="BK31" i="57"/>
  <c r="M41" i="27" s="1"/>
  <c r="BJ41" i="27" s="1"/>
  <c r="P37" i="28" s="1"/>
  <c r="BN31" i="57"/>
  <c r="P41" i="27" s="1"/>
  <c r="BM41" i="27" s="1"/>
  <c r="S37" i="28" s="1"/>
  <c r="BL31" i="57"/>
  <c r="N41" i="27" s="1"/>
  <c r="BK41" i="27" s="1"/>
  <c r="Q37" i="28" s="1"/>
  <c r="BO31" i="57"/>
  <c r="Q41" i="27" s="1"/>
  <c r="BN41" i="27" s="1"/>
  <c r="T37" i="28" s="1"/>
  <c r="BQ31" i="57"/>
  <c r="S41" i="27" s="1"/>
  <c r="BP41" i="27" s="1"/>
  <c r="V37" i="28" s="1"/>
  <c r="CB31" i="57"/>
  <c r="AD41" i="27" s="1"/>
  <c r="BZ31" i="57"/>
  <c r="AB41" i="27" s="1"/>
  <c r="CC31" i="57"/>
  <c r="AE41" i="27" s="1"/>
  <c r="CA31" i="57"/>
  <c r="AC41" i="27" s="1"/>
  <c r="BY31" i="57"/>
  <c r="AA41" i="27" s="1"/>
  <c r="BX41" i="27" s="1"/>
  <c r="AD37" i="28" s="1"/>
  <c r="CA37" i="28" s="1"/>
  <c r="BI35" i="28"/>
  <c r="BI44" i="28"/>
  <c r="BT28" i="57"/>
  <c r="V38" i="27" s="1"/>
  <c r="BS38" i="27" s="1"/>
  <c r="Y34" i="28" s="1"/>
  <c r="BW28" i="57"/>
  <c r="Y38" i="27" s="1"/>
  <c r="BV38" i="27" s="1"/>
  <c r="AB34" i="28" s="1"/>
  <c r="BL28" i="57"/>
  <c r="N38" i="27" s="1"/>
  <c r="BK38" i="27" s="1"/>
  <c r="Q34" i="28" s="1"/>
  <c r="BO28" i="57"/>
  <c r="Q38" i="27" s="1"/>
  <c r="BN38" i="27" s="1"/>
  <c r="T34" i="28" s="1"/>
  <c r="BV28" i="57"/>
  <c r="X38" i="27" s="1"/>
  <c r="BU38" i="27" s="1"/>
  <c r="AA34" i="28" s="1"/>
  <c r="BU28" i="57"/>
  <c r="W38" i="27" s="1"/>
  <c r="BT38" i="27" s="1"/>
  <c r="Z34" i="28" s="1"/>
  <c r="BH28" i="57"/>
  <c r="J38" i="27" s="1"/>
  <c r="BG38" i="27" s="1"/>
  <c r="M34" i="28" s="1"/>
  <c r="BR28" i="57"/>
  <c r="T38" i="27" s="1"/>
  <c r="BQ38" i="27" s="1"/>
  <c r="W34" i="28" s="1"/>
  <c r="BQ28" i="57"/>
  <c r="S38" i="27" s="1"/>
  <c r="BP38" i="27" s="1"/>
  <c r="V34" i="28" s="1"/>
  <c r="BP28" i="57"/>
  <c r="R38" i="27" s="1"/>
  <c r="BO38" i="27" s="1"/>
  <c r="U34" i="28" s="1"/>
  <c r="BK28" i="57"/>
  <c r="M38" i="27" s="1"/>
  <c r="BJ38" i="27" s="1"/>
  <c r="P34" i="28" s="1"/>
  <c r="BN28" i="57"/>
  <c r="P38" i="27" s="1"/>
  <c r="BM38" i="27" s="1"/>
  <c r="S34" i="28" s="1"/>
  <c r="BM28" i="57"/>
  <c r="O38" i="27" s="1"/>
  <c r="BL38" i="27" s="1"/>
  <c r="R34" i="28" s="1"/>
  <c r="BX28" i="57"/>
  <c r="Z38" i="27" s="1"/>
  <c r="BW38" i="27" s="1"/>
  <c r="AC34" i="28" s="1"/>
  <c r="BS28" i="57"/>
  <c r="U38" i="27" s="1"/>
  <c r="BR38" i="27" s="1"/>
  <c r="X34" i="28" s="1"/>
  <c r="BJ28" i="57"/>
  <c r="L38" i="27" s="1"/>
  <c r="BI38" i="27" s="1"/>
  <c r="O34" i="28" s="1"/>
  <c r="BI28" i="57"/>
  <c r="K38" i="27" s="1"/>
  <c r="BH38" i="27" s="1"/>
  <c r="N34" i="28" s="1"/>
  <c r="BG28" i="57"/>
  <c r="BZ28" i="57"/>
  <c r="AB38" i="27" s="1"/>
  <c r="CA28" i="57"/>
  <c r="AC38" i="27" s="1"/>
  <c r="CC28" i="57"/>
  <c r="AE38" i="27" s="1"/>
  <c r="CB28" i="57"/>
  <c r="AD38" i="27" s="1"/>
  <c r="BY28" i="57"/>
  <c r="AA38" i="27" s="1"/>
  <c r="BX38" i="27" s="1"/>
  <c r="AD34" i="28" s="1"/>
  <c r="CA34" i="28" s="1"/>
  <c r="BI61" i="28"/>
  <c r="BI66" i="28"/>
  <c r="BI60" i="28"/>
  <c r="BI39" i="28"/>
  <c r="I76" i="27"/>
  <c r="BF76" i="27" s="1"/>
  <c r="L72" i="28" s="1"/>
  <c r="W66" i="57"/>
  <c r="BI42" i="28"/>
  <c r="BH44" i="57"/>
  <c r="J54" i="27" s="1"/>
  <c r="BG54" i="27" s="1"/>
  <c r="M50" i="28" s="1"/>
  <c r="BX44" i="57"/>
  <c r="Z54" i="27" s="1"/>
  <c r="BW54" i="27" s="1"/>
  <c r="AC50" i="28" s="1"/>
  <c r="BL44" i="57"/>
  <c r="N54" i="27" s="1"/>
  <c r="BK54" i="27" s="1"/>
  <c r="Q50" i="28" s="1"/>
  <c r="BP44" i="57"/>
  <c r="R54" i="27" s="1"/>
  <c r="BO54" i="27" s="1"/>
  <c r="U50" i="28" s="1"/>
  <c r="BY44" i="57"/>
  <c r="AA54" i="27" s="1"/>
  <c r="BX54" i="27" s="1"/>
  <c r="AD50" i="28" s="1"/>
  <c r="BT44" i="57"/>
  <c r="V54" i="27" s="1"/>
  <c r="BS54" i="27" s="1"/>
  <c r="Y50" i="28" s="1"/>
  <c r="BI44" i="57"/>
  <c r="K54" i="27" s="1"/>
  <c r="BH54" i="27" s="1"/>
  <c r="N50" i="28" s="1"/>
  <c r="BV44" i="57"/>
  <c r="X54" i="27" s="1"/>
  <c r="BU54" i="27" s="1"/>
  <c r="AA50" i="28" s="1"/>
  <c r="BQ44" i="57"/>
  <c r="S54" i="27" s="1"/>
  <c r="BP54" i="27" s="1"/>
  <c r="V50" i="28" s="1"/>
  <c r="BU44" i="57"/>
  <c r="W54" i="27" s="1"/>
  <c r="BT54" i="27" s="1"/>
  <c r="Z50" i="28" s="1"/>
  <c r="BR44" i="57"/>
  <c r="T54" i="27" s="1"/>
  <c r="BQ54" i="27" s="1"/>
  <c r="W50" i="28" s="1"/>
  <c r="BJ44" i="57"/>
  <c r="L54" i="27" s="1"/>
  <c r="BI54" i="27" s="1"/>
  <c r="O50" i="28" s="1"/>
  <c r="BM44" i="57"/>
  <c r="O54" i="27" s="1"/>
  <c r="BL54" i="27" s="1"/>
  <c r="R50" i="28" s="1"/>
  <c r="BS44" i="57"/>
  <c r="U54" i="27" s="1"/>
  <c r="BR54" i="27" s="1"/>
  <c r="X50" i="28" s="1"/>
  <c r="BO44" i="57"/>
  <c r="Q54" i="27" s="1"/>
  <c r="BN54" i="27" s="1"/>
  <c r="T50" i="28" s="1"/>
  <c r="BW44" i="57"/>
  <c r="Y54" i="27" s="1"/>
  <c r="BV54" i="27" s="1"/>
  <c r="AB50" i="28" s="1"/>
  <c r="BN44" i="57"/>
  <c r="P54" i="27" s="1"/>
  <c r="BM54" i="27" s="1"/>
  <c r="S50" i="28" s="1"/>
  <c r="BG44" i="57"/>
  <c r="BK44" i="57"/>
  <c r="M54" i="27" s="1"/>
  <c r="BJ54" i="27" s="1"/>
  <c r="P50" i="28" s="1"/>
  <c r="BZ44" i="57"/>
  <c r="AB54" i="27" s="1"/>
  <c r="BY54" i="27" s="1"/>
  <c r="AE50" i="28" s="1"/>
  <c r="CB44" i="57"/>
  <c r="AD54" i="27" s="1"/>
  <c r="CC44" i="57"/>
  <c r="AE54" i="27" s="1"/>
  <c r="CA44" i="57"/>
  <c r="AC54" i="27" s="1"/>
  <c r="BZ54" i="27" s="1"/>
  <c r="AF50" i="28" s="1"/>
  <c r="CC50" i="28" s="1"/>
  <c r="BQ54" i="57"/>
  <c r="S64" i="27" s="1"/>
  <c r="BP64" i="27" s="1"/>
  <c r="V60" i="28" s="1"/>
  <c r="BW54" i="57"/>
  <c r="Y64" i="27" s="1"/>
  <c r="BV64" i="27" s="1"/>
  <c r="AB60" i="28" s="1"/>
  <c r="BV54" i="57"/>
  <c r="X64" i="27" s="1"/>
  <c r="BU64" i="27" s="1"/>
  <c r="AA60" i="28" s="1"/>
  <c r="BT54" i="57"/>
  <c r="V64" i="27" s="1"/>
  <c r="BS64" i="27" s="1"/>
  <c r="Y60" i="28" s="1"/>
  <c r="BK54" i="57"/>
  <c r="M64" i="27" s="1"/>
  <c r="BJ64" i="27" s="1"/>
  <c r="P60" i="28" s="1"/>
  <c r="BI54" i="57"/>
  <c r="K64" i="27" s="1"/>
  <c r="BH64" i="27" s="1"/>
  <c r="N60" i="28" s="1"/>
  <c r="BP54" i="57"/>
  <c r="R64" i="27" s="1"/>
  <c r="BO64" i="27" s="1"/>
  <c r="U60" i="28" s="1"/>
  <c r="BO54" i="57"/>
  <c r="Q64" i="27" s="1"/>
  <c r="BN64" i="27" s="1"/>
  <c r="T60" i="28" s="1"/>
  <c r="BL54" i="57"/>
  <c r="N64" i="27" s="1"/>
  <c r="BK64" i="27" s="1"/>
  <c r="Q60" i="28" s="1"/>
  <c r="BM54" i="57"/>
  <c r="O64" i="27" s="1"/>
  <c r="BL64" i="27" s="1"/>
  <c r="R60" i="28" s="1"/>
  <c r="BX54" i="57"/>
  <c r="Z64" i="27" s="1"/>
  <c r="BW64" i="27" s="1"/>
  <c r="AC60" i="28" s="1"/>
  <c r="BJ54" i="57"/>
  <c r="L64" i="27" s="1"/>
  <c r="BI64" i="27" s="1"/>
  <c r="O60" i="28" s="1"/>
  <c r="BG54" i="57"/>
  <c r="BZ54" i="57"/>
  <c r="AB64" i="27" s="1"/>
  <c r="BY64" i="27" s="1"/>
  <c r="AE60" i="28" s="1"/>
  <c r="BS54" i="57"/>
  <c r="U64" i="27" s="1"/>
  <c r="BR64" i="27" s="1"/>
  <c r="X60" i="28" s="1"/>
  <c r="BU54" i="57"/>
  <c r="W64" i="27" s="1"/>
  <c r="BT64" i="27" s="1"/>
  <c r="Z60" i="28" s="1"/>
  <c r="CB54" i="57"/>
  <c r="AD64" i="27" s="1"/>
  <c r="CA64" i="27" s="1"/>
  <c r="AG60" i="28" s="1"/>
  <c r="BH54" i="57"/>
  <c r="J64" i="27" s="1"/>
  <c r="BG64" i="27" s="1"/>
  <c r="M60" i="28" s="1"/>
  <c r="CA54" i="57"/>
  <c r="AC64" i="27" s="1"/>
  <c r="BZ64" i="27" s="1"/>
  <c r="AF60" i="28" s="1"/>
  <c r="BR54" i="57"/>
  <c r="T64" i="27" s="1"/>
  <c r="BQ64" i="27" s="1"/>
  <c r="W60" i="28" s="1"/>
  <c r="BN54" i="57"/>
  <c r="P64" i="27" s="1"/>
  <c r="BM64" i="27" s="1"/>
  <c r="S60" i="28" s="1"/>
  <c r="BY54" i="57"/>
  <c r="AA64" i="27" s="1"/>
  <c r="BX64" i="27" s="1"/>
  <c r="AD60" i="28" s="1"/>
  <c r="CC54" i="57"/>
  <c r="AE64" i="27" s="1"/>
  <c r="CB64" i="27" s="1"/>
  <c r="AH60" i="28" s="1"/>
  <c r="CE60" i="28" s="1"/>
  <c r="BL37" i="57"/>
  <c r="N47" i="27" s="1"/>
  <c r="BK47" i="27" s="1"/>
  <c r="Q43" i="28" s="1"/>
  <c r="BP37" i="57"/>
  <c r="R47" i="27" s="1"/>
  <c r="BO47" i="27" s="1"/>
  <c r="U43" i="28" s="1"/>
  <c r="BY37" i="57"/>
  <c r="AA47" i="27" s="1"/>
  <c r="BX47" i="27" s="1"/>
  <c r="AD43" i="28" s="1"/>
  <c r="BG37" i="57"/>
  <c r="BX37" i="57"/>
  <c r="Z47" i="27" s="1"/>
  <c r="BW47" i="27" s="1"/>
  <c r="AC43" i="28" s="1"/>
  <c r="BT37" i="57"/>
  <c r="V47" i="27" s="1"/>
  <c r="BS47" i="27" s="1"/>
  <c r="Y43" i="28" s="1"/>
  <c r="BH37" i="57"/>
  <c r="J47" i="27" s="1"/>
  <c r="BG47" i="27" s="1"/>
  <c r="M43" i="28" s="1"/>
  <c r="BO37" i="57"/>
  <c r="Q47" i="27" s="1"/>
  <c r="BN47" i="27" s="1"/>
  <c r="T43" i="28" s="1"/>
  <c r="BN37" i="57"/>
  <c r="P47" i="27" s="1"/>
  <c r="BM47" i="27" s="1"/>
  <c r="S43" i="28" s="1"/>
  <c r="BR37" i="57"/>
  <c r="T47" i="27" s="1"/>
  <c r="BQ47" i="27" s="1"/>
  <c r="W43" i="28" s="1"/>
  <c r="BQ37" i="57"/>
  <c r="S47" i="27" s="1"/>
  <c r="BP47" i="27" s="1"/>
  <c r="V43" i="28" s="1"/>
  <c r="BJ37" i="57"/>
  <c r="L47" i="27" s="1"/>
  <c r="BI47" i="27" s="1"/>
  <c r="O43" i="28" s="1"/>
  <c r="BW37" i="57"/>
  <c r="Y47" i="27" s="1"/>
  <c r="BV47" i="27" s="1"/>
  <c r="AB43" i="28" s="1"/>
  <c r="BS37" i="57"/>
  <c r="U47" i="27" s="1"/>
  <c r="BR47" i="27" s="1"/>
  <c r="X43" i="28" s="1"/>
  <c r="BM37" i="57"/>
  <c r="O47" i="27" s="1"/>
  <c r="BL47" i="27" s="1"/>
  <c r="R43" i="28" s="1"/>
  <c r="BI37" i="57"/>
  <c r="K47" i="27" s="1"/>
  <c r="BH47" i="27" s="1"/>
  <c r="N43" i="28" s="1"/>
  <c r="BV37" i="57"/>
  <c r="X47" i="27" s="1"/>
  <c r="BU47" i="27" s="1"/>
  <c r="AA43" i="28" s="1"/>
  <c r="BU37" i="57"/>
  <c r="W47" i="27" s="1"/>
  <c r="BT47" i="27" s="1"/>
  <c r="Z43" i="28" s="1"/>
  <c r="BK37" i="57"/>
  <c r="M47" i="27" s="1"/>
  <c r="BJ47" i="27" s="1"/>
  <c r="P43" i="28" s="1"/>
  <c r="CC37" i="57"/>
  <c r="AE47" i="27" s="1"/>
  <c r="CB37" i="57"/>
  <c r="AD47" i="27" s="1"/>
  <c r="CA37" i="57"/>
  <c r="AC47" i="27" s="1"/>
  <c r="BZ37" i="57"/>
  <c r="AB47" i="27" s="1"/>
  <c r="BY47" i="27" s="1"/>
  <c r="AE43" i="28" s="1"/>
  <c r="CB43" i="28" s="1"/>
  <c r="BI58" i="28"/>
  <c r="BW43" i="57"/>
  <c r="Y53" i="27" s="1"/>
  <c r="BV53" i="27" s="1"/>
  <c r="AB49" i="28" s="1"/>
  <c r="BT43" i="57"/>
  <c r="V53" i="27" s="1"/>
  <c r="BS53" i="27" s="1"/>
  <c r="Y49" i="28" s="1"/>
  <c r="BY43" i="57"/>
  <c r="AA53" i="27" s="1"/>
  <c r="BX53" i="27" s="1"/>
  <c r="AD49" i="28" s="1"/>
  <c r="BZ43" i="57"/>
  <c r="AB53" i="27" s="1"/>
  <c r="BY53" i="27" s="1"/>
  <c r="AE49" i="28" s="1"/>
  <c r="BN43" i="57"/>
  <c r="P53" i="27" s="1"/>
  <c r="BM53" i="27" s="1"/>
  <c r="S49" i="28" s="1"/>
  <c r="BH43" i="57"/>
  <c r="J53" i="27" s="1"/>
  <c r="BG53" i="27" s="1"/>
  <c r="M49" i="28" s="1"/>
  <c r="BL43" i="57"/>
  <c r="N53" i="27" s="1"/>
  <c r="BK53" i="27" s="1"/>
  <c r="Q49" i="28" s="1"/>
  <c r="BR43" i="57"/>
  <c r="T53" i="27" s="1"/>
  <c r="BQ53" i="27" s="1"/>
  <c r="W49" i="28" s="1"/>
  <c r="BU43" i="57"/>
  <c r="W53" i="27" s="1"/>
  <c r="BT53" i="27" s="1"/>
  <c r="Z49" i="28" s="1"/>
  <c r="BX43" i="57"/>
  <c r="Z53" i="27" s="1"/>
  <c r="BW53" i="27" s="1"/>
  <c r="AC49" i="28" s="1"/>
  <c r="BK43" i="57"/>
  <c r="M53" i="27" s="1"/>
  <c r="BJ53" i="27" s="1"/>
  <c r="P49" i="28" s="1"/>
  <c r="BJ43" i="57"/>
  <c r="L53" i="27" s="1"/>
  <c r="BI53" i="27" s="1"/>
  <c r="O49" i="28" s="1"/>
  <c r="BM43" i="57"/>
  <c r="O53" i="27" s="1"/>
  <c r="BL53" i="27" s="1"/>
  <c r="R49" i="28" s="1"/>
  <c r="BO43" i="57"/>
  <c r="Q53" i="27" s="1"/>
  <c r="BN53" i="27" s="1"/>
  <c r="T49" i="28" s="1"/>
  <c r="BQ43" i="57"/>
  <c r="S53" i="27" s="1"/>
  <c r="BP53" i="27" s="1"/>
  <c r="V49" i="28" s="1"/>
  <c r="BS43" i="57"/>
  <c r="U53" i="27" s="1"/>
  <c r="BR53" i="27" s="1"/>
  <c r="X49" i="28" s="1"/>
  <c r="BG43" i="57"/>
  <c r="BI43" i="57"/>
  <c r="K53" i="27" s="1"/>
  <c r="BH53" i="27" s="1"/>
  <c r="N49" i="28" s="1"/>
  <c r="BP43" i="57"/>
  <c r="R53" i="27" s="1"/>
  <c r="BO53" i="27" s="1"/>
  <c r="U49" i="28" s="1"/>
  <c r="BV43" i="57"/>
  <c r="X53" i="27" s="1"/>
  <c r="BU53" i="27" s="1"/>
  <c r="AA49" i="28" s="1"/>
  <c r="CB43" i="57"/>
  <c r="AD53" i="27" s="1"/>
  <c r="CC43" i="57"/>
  <c r="AE53" i="27" s="1"/>
  <c r="CA43" i="57"/>
  <c r="AC53" i="27" s="1"/>
  <c r="BZ53" i="27" s="1"/>
  <c r="AF49" i="28" s="1"/>
  <c r="CC49" i="28" s="1"/>
  <c r="BI38" i="28"/>
  <c r="CB39" i="57"/>
  <c r="AD49" i="27" s="1"/>
  <c r="BM39" i="57"/>
  <c r="O49" i="27" s="1"/>
  <c r="BL49" i="27" s="1"/>
  <c r="R45" i="28" s="1"/>
  <c r="BQ39" i="57"/>
  <c r="S49" i="27" s="1"/>
  <c r="BP49" i="27" s="1"/>
  <c r="V45" i="28" s="1"/>
  <c r="BO39" i="57"/>
  <c r="Q49" i="27" s="1"/>
  <c r="BN49" i="27" s="1"/>
  <c r="T45" i="28" s="1"/>
  <c r="BT39" i="57"/>
  <c r="V49" i="27" s="1"/>
  <c r="BS49" i="27" s="1"/>
  <c r="Y45" i="28" s="1"/>
  <c r="BL39" i="57"/>
  <c r="N49" i="27" s="1"/>
  <c r="BK49" i="27" s="1"/>
  <c r="Q45" i="28" s="1"/>
  <c r="CC39" i="57"/>
  <c r="AE49" i="27" s="1"/>
  <c r="BG39" i="57"/>
  <c r="BK39" i="57"/>
  <c r="M49" i="27" s="1"/>
  <c r="BJ49" i="27" s="1"/>
  <c r="P45" i="28" s="1"/>
  <c r="BJ39" i="57"/>
  <c r="L49" i="27" s="1"/>
  <c r="BI49" i="27" s="1"/>
  <c r="O45" i="28" s="1"/>
  <c r="BN39" i="57"/>
  <c r="P49" i="27" s="1"/>
  <c r="BM49" i="27" s="1"/>
  <c r="S45" i="28" s="1"/>
  <c r="BH39" i="57"/>
  <c r="J49" i="27" s="1"/>
  <c r="BG49" i="27" s="1"/>
  <c r="M45" i="28" s="1"/>
  <c r="BW39" i="57"/>
  <c r="Y49" i="27" s="1"/>
  <c r="BV49" i="27" s="1"/>
  <c r="AB45" i="28" s="1"/>
  <c r="CA39" i="57"/>
  <c r="AC49" i="27" s="1"/>
  <c r="BZ39" i="57"/>
  <c r="AB49" i="27" s="1"/>
  <c r="BY49" i="27" s="1"/>
  <c r="AE45" i="28" s="1"/>
  <c r="CB45" i="28" s="1"/>
  <c r="BY39" i="57"/>
  <c r="AA49" i="27" s="1"/>
  <c r="BX49" i="27" s="1"/>
  <c r="AD45" i="28" s="1"/>
  <c r="BI39" i="57"/>
  <c r="K49" i="27" s="1"/>
  <c r="BH49" i="27" s="1"/>
  <c r="N45" i="28" s="1"/>
  <c r="BX39" i="57"/>
  <c r="Z49" i="27" s="1"/>
  <c r="BW49" i="27" s="1"/>
  <c r="AC45" i="28" s="1"/>
  <c r="BS39" i="57"/>
  <c r="U49" i="27" s="1"/>
  <c r="BR49" i="27" s="1"/>
  <c r="X45" i="28" s="1"/>
  <c r="BR39" i="57"/>
  <c r="T49" i="27" s="1"/>
  <c r="BQ49" i="27" s="1"/>
  <c r="W45" i="28" s="1"/>
  <c r="BV39" i="57"/>
  <c r="X49" i="27" s="1"/>
  <c r="BU49" i="27" s="1"/>
  <c r="AA45" i="28" s="1"/>
  <c r="BP39" i="57"/>
  <c r="R49" i="27" s="1"/>
  <c r="BO49" i="27" s="1"/>
  <c r="U45" i="28" s="1"/>
  <c r="BU39" i="57"/>
  <c r="W49" i="27" s="1"/>
  <c r="BT49" i="27" s="1"/>
  <c r="Z45" i="28" s="1"/>
  <c r="BP42" i="57"/>
  <c r="R52" i="27" s="1"/>
  <c r="BO52" i="27" s="1"/>
  <c r="U48" i="28" s="1"/>
  <c r="BT42" i="57"/>
  <c r="V52" i="27" s="1"/>
  <c r="BS52" i="27" s="1"/>
  <c r="Y48" i="28" s="1"/>
  <c r="BX42" i="57"/>
  <c r="Z52" i="27" s="1"/>
  <c r="BW52" i="27" s="1"/>
  <c r="AC48" i="28" s="1"/>
  <c r="BL42" i="57"/>
  <c r="N52" i="27" s="1"/>
  <c r="BK52" i="27" s="1"/>
  <c r="Q48" i="28" s="1"/>
  <c r="BW42" i="57"/>
  <c r="Y52" i="27" s="1"/>
  <c r="BV52" i="27" s="1"/>
  <c r="AB48" i="28" s="1"/>
  <c r="BQ42" i="57"/>
  <c r="S52" i="27" s="1"/>
  <c r="BP52" i="27" s="1"/>
  <c r="V48" i="28" s="1"/>
  <c r="BU42" i="57"/>
  <c r="W52" i="27" s="1"/>
  <c r="BT52" i="27" s="1"/>
  <c r="Z48" i="28" s="1"/>
  <c r="BR42" i="57"/>
  <c r="T52" i="27" s="1"/>
  <c r="BQ52" i="27" s="1"/>
  <c r="W48" i="28" s="1"/>
  <c r="BH42" i="57"/>
  <c r="J52" i="27" s="1"/>
  <c r="BG52" i="27" s="1"/>
  <c r="M48" i="28" s="1"/>
  <c r="BM42" i="57"/>
  <c r="O52" i="27" s="1"/>
  <c r="BL52" i="27" s="1"/>
  <c r="R48" i="28" s="1"/>
  <c r="BG42" i="57"/>
  <c r="BK42" i="57"/>
  <c r="M52" i="27" s="1"/>
  <c r="BJ52" i="27" s="1"/>
  <c r="P48" i="28" s="1"/>
  <c r="BV42" i="57"/>
  <c r="X52" i="27" s="1"/>
  <c r="BU52" i="27" s="1"/>
  <c r="AA48" i="28" s="1"/>
  <c r="BO42" i="57"/>
  <c r="Q52" i="27" s="1"/>
  <c r="BN52" i="27" s="1"/>
  <c r="T48" i="28" s="1"/>
  <c r="BJ42" i="57"/>
  <c r="L52" i="27" s="1"/>
  <c r="BI52" i="27" s="1"/>
  <c r="O48" i="28" s="1"/>
  <c r="BN42" i="57"/>
  <c r="P52" i="27" s="1"/>
  <c r="BM52" i="27" s="1"/>
  <c r="S48" i="28" s="1"/>
  <c r="BS42" i="57"/>
  <c r="U52" i="27" s="1"/>
  <c r="BR52" i="27" s="1"/>
  <c r="X48" i="28" s="1"/>
  <c r="BY42" i="57"/>
  <c r="AA52" i="27" s="1"/>
  <c r="BX52" i="27" s="1"/>
  <c r="AD48" i="28" s="1"/>
  <c r="BZ42" i="57"/>
  <c r="AB52" i="27" s="1"/>
  <c r="BY52" i="27" s="1"/>
  <c r="AE48" i="28" s="1"/>
  <c r="BI42" i="57"/>
  <c r="K52" i="27" s="1"/>
  <c r="BH52" i="27" s="1"/>
  <c r="N48" i="28" s="1"/>
  <c r="CB42" i="57"/>
  <c r="AD52" i="27" s="1"/>
  <c r="CA42" i="57"/>
  <c r="AC52" i="27" s="1"/>
  <c r="BZ52" i="27" s="1"/>
  <c r="AF48" i="28" s="1"/>
  <c r="CC48" i="28" s="1"/>
  <c r="CC42" i="57"/>
  <c r="AE52" i="27" s="1"/>
  <c r="BI51" i="28"/>
  <c r="BI37" i="28"/>
  <c r="BP33" i="57"/>
  <c r="R43" i="27" s="1"/>
  <c r="BO43" i="27" s="1"/>
  <c r="U39" i="28" s="1"/>
  <c r="BT33" i="57"/>
  <c r="V43" i="27" s="1"/>
  <c r="BS43" i="27" s="1"/>
  <c r="Y39" i="28" s="1"/>
  <c r="BX33" i="57"/>
  <c r="Z43" i="27" s="1"/>
  <c r="BW43" i="27" s="1"/>
  <c r="AC39" i="28" s="1"/>
  <c r="BL33" i="57"/>
  <c r="N43" i="27" s="1"/>
  <c r="BK43" i="27" s="1"/>
  <c r="Q39" i="28" s="1"/>
  <c r="BM33" i="57"/>
  <c r="O43" i="27" s="1"/>
  <c r="BL43" i="27" s="1"/>
  <c r="R39" i="28" s="1"/>
  <c r="BW33" i="57"/>
  <c r="Y43" i="27" s="1"/>
  <c r="BV43" i="27" s="1"/>
  <c r="AB39" i="28" s="1"/>
  <c r="BQ33" i="57"/>
  <c r="S43" i="27" s="1"/>
  <c r="BP43" i="27" s="1"/>
  <c r="V39" i="28" s="1"/>
  <c r="BH33" i="57"/>
  <c r="J43" i="27" s="1"/>
  <c r="BG43" i="27" s="1"/>
  <c r="M39" i="28" s="1"/>
  <c r="BN33" i="57"/>
  <c r="P43" i="27" s="1"/>
  <c r="BM43" i="27" s="1"/>
  <c r="S39" i="28" s="1"/>
  <c r="BO33" i="57"/>
  <c r="Q43" i="27" s="1"/>
  <c r="BN43" i="27" s="1"/>
  <c r="T39" i="28" s="1"/>
  <c r="BR33" i="57"/>
  <c r="T43" i="27" s="1"/>
  <c r="BQ43" i="27" s="1"/>
  <c r="W39" i="28" s="1"/>
  <c r="BU33" i="57"/>
  <c r="W43" i="27" s="1"/>
  <c r="BT43" i="27" s="1"/>
  <c r="Z39" i="28" s="1"/>
  <c r="BK33" i="57"/>
  <c r="M43" i="27" s="1"/>
  <c r="BJ43" i="27" s="1"/>
  <c r="P39" i="28" s="1"/>
  <c r="BS33" i="57"/>
  <c r="U43" i="27" s="1"/>
  <c r="BR43" i="27" s="1"/>
  <c r="X39" i="28" s="1"/>
  <c r="BI33" i="57"/>
  <c r="K43" i="27" s="1"/>
  <c r="BH43" i="27" s="1"/>
  <c r="N39" i="28" s="1"/>
  <c r="BJ33" i="57"/>
  <c r="L43" i="27" s="1"/>
  <c r="BI43" i="27" s="1"/>
  <c r="O39" i="28" s="1"/>
  <c r="BV33" i="57"/>
  <c r="X43" i="27" s="1"/>
  <c r="BU43" i="27" s="1"/>
  <c r="AA39" i="28" s="1"/>
  <c r="BY33" i="57"/>
  <c r="AA43" i="27" s="1"/>
  <c r="BX43" i="27" s="1"/>
  <c r="AD39" i="28" s="1"/>
  <c r="BG33" i="57"/>
  <c r="CB33" i="57"/>
  <c r="AD43" i="27" s="1"/>
  <c r="CA33" i="57"/>
  <c r="AC43" i="27" s="1"/>
  <c r="CC33" i="57"/>
  <c r="AE43" i="27" s="1"/>
  <c r="BZ33" i="57"/>
  <c r="AB43" i="27" s="1"/>
  <c r="BY43" i="27" s="1"/>
  <c r="AE39" i="28" s="1"/>
  <c r="CB39" i="28" s="1"/>
  <c r="BJ27" i="57"/>
  <c r="L37" i="27" s="1"/>
  <c r="BI37" i="27" s="1"/>
  <c r="O33" i="28" s="1"/>
  <c r="BI27" i="57"/>
  <c r="K37" i="27" s="1"/>
  <c r="BH37" i="27" s="1"/>
  <c r="N33" i="28" s="1"/>
  <c r="BT27" i="57"/>
  <c r="V37" i="27" s="1"/>
  <c r="BS37" i="27" s="1"/>
  <c r="Y33" i="28" s="1"/>
  <c r="BX27" i="57"/>
  <c r="Z37" i="27" s="1"/>
  <c r="BW37" i="27" s="1"/>
  <c r="AC33" i="28" s="1"/>
  <c r="BO27" i="57"/>
  <c r="Q37" i="27" s="1"/>
  <c r="BN37" i="27" s="1"/>
  <c r="T33" i="28" s="1"/>
  <c r="BV27" i="57"/>
  <c r="X37" i="27" s="1"/>
  <c r="BU37" i="27" s="1"/>
  <c r="AA33" i="28" s="1"/>
  <c r="BU27" i="57"/>
  <c r="W37" i="27" s="1"/>
  <c r="BT37" i="27" s="1"/>
  <c r="Z33" i="28" s="1"/>
  <c r="BH27" i="57"/>
  <c r="J37" i="27" s="1"/>
  <c r="BG37" i="27" s="1"/>
  <c r="M33" i="28" s="1"/>
  <c r="BR27" i="57"/>
  <c r="T37" i="27" s="1"/>
  <c r="BQ37" i="27" s="1"/>
  <c r="W33" i="28" s="1"/>
  <c r="BQ27" i="57"/>
  <c r="S37" i="27" s="1"/>
  <c r="BP37" i="27" s="1"/>
  <c r="V33" i="28" s="1"/>
  <c r="BK27" i="57"/>
  <c r="M37" i="27" s="1"/>
  <c r="BJ37" i="27" s="1"/>
  <c r="P33" i="28" s="1"/>
  <c r="BW27" i="57"/>
  <c r="Y37" i="27" s="1"/>
  <c r="BV37" i="27" s="1"/>
  <c r="AB33" i="28" s="1"/>
  <c r="BP27" i="57"/>
  <c r="R37" i="27" s="1"/>
  <c r="BO37" i="27" s="1"/>
  <c r="U33" i="28" s="1"/>
  <c r="BN27" i="57"/>
  <c r="P37" i="27" s="1"/>
  <c r="BM37" i="27" s="1"/>
  <c r="S33" i="28" s="1"/>
  <c r="BM27" i="57"/>
  <c r="O37" i="27" s="1"/>
  <c r="BL37" i="27" s="1"/>
  <c r="R33" i="28" s="1"/>
  <c r="BS27" i="57"/>
  <c r="U37" i="27" s="1"/>
  <c r="BR37" i="27" s="1"/>
  <c r="X33" i="28" s="1"/>
  <c r="BL27" i="57"/>
  <c r="N37" i="27" s="1"/>
  <c r="BK37" i="27" s="1"/>
  <c r="Q33" i="28" s="1"/>
  <c r="BG27" i="57"/>
  <c r="BZ27" i="57"/>
  <c r="AB37" i="27" s="1"/>
  <c r="CB27" i="57"/>
  <c r="AD37" i="27" s="1"/>
  <c r="CC27" i="57"/>
  <c r="AE37" i="27" s="1"/>
  <c r="CA27" i="57"/>
  <c r="AC37" i="27" s="1"/>
  <c r="BY27" i="57"/>
  <c r="AA37" i="27" s="1"/>
  <c r="BX37" i="27" s="1"/>
  <c r="AD33" i="28" s="1"/>
  <c r="CA33" i="28" s="1"/>
  <c r="BI67" i="28"/>
  <c r="BH38" i="57"/>
  <c r="J48" i="27" s="1"/>
  <c r="BG48" i="27" s="1"/>
  <c r="M44" i="28" s="1"/>
  <c r="BX38" i="57"/>
  <c r="Z48" i="27" s="1"/>
  <c r="BW48" i="27" s="1"/>
  <c r="AC44" i="28" s="1"/>
  <c r="BT38" i="57"/>
  <c r="V48" i="27" s="1"/>
  <c r="BS48" i="27" s="1"/>
  <c r="Y44" i="28" s="1"/>
  <c r="BP38" i="57"/>
  <c r="R48" i="27" s="1"/>
  <c r="BO48" i="27" s="1"/>
  <c r="U44" i="28" s="1"/>
  <c r="BV38" i="57"/>
  <c r="X48" i="27" s="1"/>
  <c r="BU48" i="27" s="1"/>
  <c r="AA44" i="28" s="1"/>
  <c r="BO38" i="57"/>
  <c r="Q48" i="27" s="1"/>
  <c r="BN48" i="27" s="1"/>
  <c r="T44" i="28" s="1"/>
  <c r="BN38" i="57"/>
  <c r="P48" i="27" s="1"/>
  <c r="BM48" i="27" s="1"/>
  <c r="S44" i="28" s="1"/>
  <c r="BM38" i="57"/>
  <c r="O48" i="27" s="1"/>
  <c r="BL48" i="27" s="1"/>
  <c r="R44" i="28" s="1"/>
  <c r="BL38" i="57"/>
  <c r="N48" i="27" s="1"/>
  <c r="BK48" i="27" s="1"/>
  <c r="Q44" i="28" s="1"/>
  <c r="BU38" i="57"/>
  <c r="W48" i="27" s="1"/>
  <c r="BT48" i="27" s="1"/>
  <c r="Z44" i="28" s="1"/>
  <c r="BI38" i="57"/>
  <c r="K48" i="27" s="1"/>
  <c r="BH48" i="27" s="1"/>
  <c r="N44" i="28" s="1"/>
  <c r="BW38" i="57"/>
  <c r="Y48" i="27" s="1"/>
  <c r="BV48" i="27" s="1"/>
  <c r="AB44" i="28" s="1"/>
  <c r="BJ38" i="57"/>
  <c r="L48" i="27" s="1"/>
  <c r="BI48" i="27" s="1"/>
  <c r="O44" i="28" s="1"/>
  <c r="BQ38" i="57"/>
  <c r="S48" i="27" s="1"/>
  <c r="BP48" i="27" s="1"/>
  <c r="V44" i="28" s="1"/>
  <c r="BY38" i="57"/>
  <c r="AA48" i="27" s="1"/>
  <c r="BX48" i="27" s="1"/>
  <c r="AD44" i="28" s="1"/>
  <c r="BR38" i="57"/>
  <c r="T48" i="27" s="1"/>
  <c r="BQ48" i="27" s="1"/>
  <c r="W44" i="28" s="1"/>
  <c r="BK38" i="57"/>
  <c r="M48" i="27" s="1"/>
  <c r="BJ48" i="27" s="1"/>
  <c r="P44" i="28" s="1"/>
  <c r="BS38" i="57"/>
  <c r="U48" i="27" s="1"/>
  <c r="BR48" i="27" s="1"/>
  <c r="X44" i="28" s="1"/>
  <c r="BG38" i="57"/>
  <c r="CB38" i="57"/>
  <c r="AD48" i="27" s="1"/>
  <c r="CC38" i="57"/>
  <c r="AE48" i="27" s="1"/>
  <c r="CA38" i="57"/>
  <c r="AC48" i="27" s="1"/>
  <c r="BZ38" i="57"/>
  <c r="AB48" i="27" s="1"/>
  <c r="BY48" i="27" s="1"/>
  <c r="AE44" i="28" s="1"/>
  <c r="CB44" i="28" s="1"/>
  <c r="BZ51" i="57"/>
  <c r="AB61" i="27" s="1"/>
  <c r="BY61" i="27" s="1"/>
  <c r="AE57" i="28" s="1"/>
  <c r="BY51" i="57"/>
  <c r="AA61" i="27" s="1"/>
  <c r="BX61" i="27" s="1"/>
  <c r="AD57" i="28" s="1"/>
  <c r="BT51" i="57"/>
  <c r="V61" i="27" s="1"/>
  <c r="BS61" i="27" s="1"/>
  <c r="Y57" i="28" s="1"/>
  <c r="BS51" i="57"/>
  <c r="U61" i="27" s="1"/>
  <c r="BR61" i="27" s="1"/>
  <c r="X57" i="28" s="1"/>
  <c r="BM51" i="57"/>
  <c r="O61" i="27" s="1"/>
  <c r="BL61" i="27" s="1"/>
  <c r="R57" i="28" s="1"/>
  <c r="BU51" i="57"/>
  <c r="W61" i="27" s="1"/>
  <c r="BT61" i="27" s="1"/>
  <c r="Z57" i="28" s="1"/>
  <c r="BN51" i="57"/>
  <c r="P61" i="27" s="1"/>
  <c r="BM61" i="27" s="1"/>
  <c r="S57" i="28" s="1"/>
  <c r="BI51" i="57"/>
  <c r="K61" i="27" s="1"/>
  <c r="BH61" i="27" s="1"/>
  <c r="N57" i="28" s="1"/>
  <c r="BO51" i="57"/>
  <c r="Q61" i="27" s="1"/>
  <c r="BN61" i="27" s="1"/>
  <c r="T57" i="28" s="1"/>
  <c r="BR51" i="57"/>
  <c r="T61" i="27" s="1"/>
  <c r="BQ61" i="27" s="1"/>
  <c r="W57" i="28" s="1"/>
  <c r="BP51" i="57"/>
  <c r="R61" i="27" s="1"/>
  <c r="BO61" i="27" s="1"/>
  <c r="U57" i="28" s="1"/>
  <c r="BV51" i="57"/>
  <c r="X61" i="27" s="1"/>
  <c r="BU61" i="27" s="1"/>
  <c r="AA57" i="28" s="1"/>
  <c r="CA51" i="57"/>
  <c r="AC61" i="27" s="1"/>
  <c r="BZ61" i="27" s="1"/>
  <c r="AF57" i="28" s="1"/>
  <c r="BK51" i="57"/>
  <c r="M61" i="27" s="1"/>
  <c r="BJ61" i="27" s="1"/>
  <c r="P57" i="28" s="1"/>
  <c r="BX51" i="57"/>
  <c r="Z61" i="27" s="1"/>
  <c r="BW61" i="27" s="1"/>
  <c r="AC57" i="28" s="1"/>
  <c r="BJ51" i="57"/>
  <c r="L61" i="27" s="1"/>
  <c r="BI61" i="27" s="1"/>
  <c r="O57" i="28" s="1"/>
  <c r="BL51" i="57"/>
  <c r="N61" i="27" s="1"/>
  <c r="BK61" i="27" s="1"/>
  <c r="Q57" i="28" s="1"/>
  <c r="BQ51" i="57"/>
  <c r="S61" i="27" s="1"/>
  <c r="BP61" i="27" s="1"/>
  <c r="V57" i="28" s="1"/>
  <c r="BW51" i="57"/>
  <c r="Y61" i="27" s="1"/>
  <c r="BV61" i="27" s="1"/>
  <c r="AB57" i="28" s="1"/>
  <c r="BG51" i="57"/>
  <c r="BH51" i="57"/>
  <c r="J61" i="27" s="1"/>
  <c r="BG61" i="27" s="1"/>
  <c r="M57" i="28" s="1"/>
  <c r="CB51" i="57"/>
  <c r="AD61" i="27" s="1"/>
  <c r="CA61" i="27" s="1"/>
  <c r="AG57" i="28" s="1"/>
  <c r="CD57" i="28" s="1"/>
  <c r="CC51" i="57"/>
  <c r="AE61" i="27" s="1"/>
  <c r="BI34" i="28"/>
  <c r="BZ60" i="57"/>
  <c r="AB70" i="27" s="1"/>
  <c r="BY70" i="27" s="1"/>
  <c r="AE66" i="28" s="1"/>
  <c r="BJ60" i="57"/>
  <c r="L70" i="27" s="1"/>
  <c r="BI70" i="27" s="1"/>
  <c r="O66" i="28" s="1"/>
  <c r="BH60" i="57"/>
  <c r="J70" i="27" s="1"/>
  <c r="BG70" i="27" s="1"/>
  <c r="M66" i="28" s="1"/>
  <c r="CB60" i="57"/>
  <c r="AD70" i="27" s="1"/>
  <c r="CA70" i="27" s="1"/>
  <c r="AG66" i="28" s="1"/>
  <c r="BT60" i="57"/>
  <c r="V70" i="27" s="1"/>
  <c r="BS70" i="27" s="1"/>
  <c r="Y66" i="28" s="1"/>
  <c r="BS60" i="57"/>
  <c r="U70" i="27" s="1"/>
  <c r="BR70" i="27" s="1"/>
  <c r="X66" i="28" s="1"/>
  <c r="BG60" i="57"/>
  <c r="BI60" i="57"/>
  <c r="K70" i="27" s="1"/>
  <c r="BH70" i="27" s="1"/>
  <c r="N66" i="28" s="1"/>
  <c r="BV60" i="57"/>
  <c r="X70" i="27" s="1"/>
  <c r="BU70" i="27" s="1"/>
  <c r="AA66" i="28" s="1"/>
  <c r="BM60" i="57"/>
  <c r="O70" i="27" s="1"/>
  <c r="BL70" i="27" s="1"/>
  <c r="R66" i="28" s="1"/>
  <c r="BQ60" i="57"/>
  <c r="S70" i="27" s="1"/>
  <c r="BP70" i="27" s="1"/>
  <c r="V66" i="28" s="1"/>
  <c r="BN60" i="57"/>
  <c r="P70" i="27" s="1"/>
  <c r="BM70" i="27" s="1"/>
  <c r="S66" i="28" s="1"/>
  <c r="BL60" i="57"/>
  <c r="N70" i="27" s="1"/>
  <c r="BK70" i="27" s="1"/>
  <c r="Q66" i="28" s="1"/>
  <c r="BK60" i="57"/>
  <c r="M70" i="27" s="1"/>
  <c r="BJ70" i="27" s="1"/>
  <c r="P66" i="28" s="1"/>
  <c r="CA60" i="57"/>
  <c r="AC70" i="27" s="1"/>
  <c r="BZ70" i="27" s="1"/>
  <c r="AF66" i="28" s="1"/>
  <c r="BR60" i="57"/>
  <c r="T70" i="27" s="1"/>
  <c r="BQ70" i="27" s="1"/>
  <c r="W66" i="28" s="1"/>
  <c r="BW60" i="57"/>
  <c r="Y70" i="27" s="1"/>
  <c r="BV70" i="27" s="1"/>
  <c r="AB66" i="28" s="1"/>
  <c r="BP60" i="57"/>
  <c r="R70" i="27" s="1"/>
  <c r="BO70" i="27" s="1"/>
  <c r="U66" i="28" s="1"/>
  <c r="CC60" i="57"/>
  <c r="AE70" i="27" s="1"/>
  <c r="CB70" i="27" s="1"/>
  <c r="AH66" i="28" s="1"/>
  <c r="CE66" i="28" s="1"/>
  <c r="BO60" i="57"/>
  <c r="Q70" i="27" s="1"/>
  <c r="BN70" i="27" s="1"/>
  <c r="T66" i="28" s="1"/>
  <c r="BX60" i="57"/>
  <c r="Z70" i="27" s="1"/>
  <c r="BW70" i="27" s="1"/>
  <c r="AC66" i="28" s="1"/>
  <c r="BY60" i="57"/>
  <c r="AA70" i="27" s="1"/>
  <c r="BX70" i="27" s="1"/>
  <c r="AD66" i="28" s="1"/>
  <c r="BU60" i="57"/>
  <c r="W70" i="27" s="1"/>
  <c r="BT70" i="27" s="1"/>
  <c r="Z66" i="28" s="1"/>
  <c r="BI50" i="28"/>
  <c r="BI68" i="28"/>
  <c r="BI49" i="28"/>
  <c r="BT35" i="57"/>
  <c r="V45" i="27" s="1"/>
  <c r="BS45" i="27" s="1"/>
  <c r="Y41" i="28" s="1"/>
  <c r="BH35" i="57"/>
  <c r="J45" i="27" s="1"/>
  <c r="BG45" i="27" s="1"/>
  <c r="M41" i="28" s="1"/>
  <c r="BR35" i="57"/>
  <c r="T45" i="27" s="1"/>
  <c r="BQ45" i="27" s="1"/>
  <c r="W41" i="28" s="1"/>
  <c r="BQ35" i="57"/>
  <c r="S45" i="27" s="1"/>
  <c r="BP45" i="27" s="1"/>
  <c r="V41" i="28" s="1"/>
  <c r="BS35" i="57"/>
  <c r="U45" i="27" s="1"/>
  <c r="BR45" i="27" s="1"/>
  <c r="X41" i="28" s="1"/>
  <c r="BY35" i="57"/>
  <c r="AA45" i="27" s="1"/>
  <c r="BX45" i="27" s="1"/>
  <c r="AD41" i="28" s="1"/>
  <c r="BL35" i="57"/>
  <c r="N45" i="27" s="1"/>
  <c r="BK45" i="27" s="1"/>
  <c r="Q41" i="28" s="1"/>
  <c r="BX35" i="57"/>
  <c r="Z45" i="27" s="1"/>
  <c r="BW45" i="27" s="1"/>
  <c r="AC41" i="28" s="1"/>
  <c r="BM35" i="57"/>
  <c r="O45" i="27" s="1"/>
  <c r="BL45" i="27" s="1"/>
  <c r="R41" i="28" s="1"/>
  <c r="BK35" i="57"/>
  <c r="M45" i="27" s="1"/>
  <c r="BJ45" i="27" s="1"/>
  <c r="P41" i="28" s="1"/>
  <c r="BI35" i="57"/>
  <c r="K45" i="27" s="1"/>
  <c r="BH45" i="27" s="1"/>
  <c r="N41" i="28" s="1"/>
  <c r="BN35" i="57"/>
  <c r="P45" i="27" s="1"/>
  <c r="BM45" i="27" s="1"/>
  <c r="S41" i="28" s="1"/>
  <c r="BG35" i="57"/>
  <c r="BU35" i="57"/>
  <c r="W45" i="27" s="1"/>
  <c r="BT45" i="27" s="1"/>
  <c r="Z41" i="28" s="1"/>
  <c r="BJ35" i="57"/>
  <c r="L45" i="27" s="1"/>
  <c r="BI45" i="27" s="1"/>
  <c r="O41" i="28" s="1"/>
  <c r="BW35" i="57"/>
  <c r="Y45" i="27" s="1"/>
  <c r="BV45" i="27" s="1"/>
  <c r="AB41" i="28" s="1"/>
  <c r="BO35" i="57"/>
  <c r="Q45" i="27" s="1"/>
  <c r="BN45" i="27" s="1"/>
  <c r="T41" i="28" s="1"/>
  <c r="BP35" i="57"/>
  <c r="R45" i="27" s="1"/>
  <c r="BO45" i="27" s="1"/>
  <c r="U41" i="28" s="1"/>
  <c r="BV35" i="57"/>
  <c r="X45" i="27" s="1"/>
  <c r="BU45" i="27" s="1"/>
  <c r="AA41" i="28" s="1"/>
  <c r="BZ35" i="57"/>
  <c r="AB45" i="27" s="1"/>
  <c r="BY45" i="27" s="1"/>
  <c r="AE41" i="28" s="1"/>
  <c r="CB41" i="28" s="1"/>
  <c r="CB35" i="57"/>
  <c r="AD45" i="27" s="1"/>
  <c r="CA35" i="57"/>
  <c r="AC45" i="27" s="1"/>
  <c r="CC35" i="57"/>
  <c r="AE45" i="27" s="1"/>
  <c r="BI32" i="28"/>
  <c r="BI33" i="28"/>
  <c r="BM61" i="57"/>
  <c r="O71" i="27" s="1"/>
  <c r="BL71" i="27" s="1"/>
  <c r="R67" i="28" s="1"/>
  <c r="BG61" i="57"/>
  <c r="BO61" i="57"/>
  <c r="Q71" i="27" s="1"/>
  <c r="BN71" i="27" s="1"/>
  <c r="T67" i="28" s="1"/>
  <c r="BQ61" i="57"/>
  <c r="S71" i="27" s="1"/>
  <c r="BP71" i="27" s="1"/>
  <c r="V67" i="28" s="1"/>
  <c r="BS61" i="57"/>
  <c r="U71" i="27" s="1"/>
  <c r="BR71" i="27" s="1"/>
  <c r="X67" i="28" s="1"/>
  <c r="BR61" i="57"/>
  <c r="T71" i="27" s="1"/>
  <c r="BQ71" i="27" s="1"/>
  <c r="W67" i="28" s="1"/>
  <c r="BW61" i="57"/>
  <c r="Y71" i="27" s="1"/>
  <c r="BV71" i="27" s="1"/>
  <c r="AB67" i="28" s="1"/>
  <c r="BH61" i="57"/>
  <c r="J71" i="27" s="1"/>
  <c r="BG71" i="27" s="1"/>
  <c r="M67" i="28" s="1"/>
  <c r="BV61" i="57"/>
  <c r="X71" i="27" s="1"/>
  <c r="BU71" i="27" s="1"/>
  <c r="AA67" i="28" s="1"/>
  <c r="BI61" i="57"/>
  <c r="K71" i="27" s="1"/>
  <c r="BH71" i="27" s="1"/>
  <c r="N67" i="28" s="1"/>
  <c r="BL61" i="57"/>
  <c r="N71" i="27" s="1"/>
  <c r="BK71" i="27" s="1"/>
  <c r="Q67" i="28" s="1"/>
  <c r="BP61" i="57"/>
  <c r="R71" i="27" s="1"/>
  <c r="BO71" i="27" s="1"/>
  <c r="U67" i="28" s="1"/>
  <c r="BU61" i="57"/>
  <c r="W71" i="27" s="1"/>
  <c r="BT71" i="27" s="1"/>
  <c r="Z67" i="28" s="1"/>
  <c r="BJ61" i="57"/>
  <c r="L71" i="27" s="1"/>
  <c r="BI71" i="27" s="1"/>
  <c r="O67" i="28" s="1"/>
  <c r="BN61" i="57"/>
  <c r="P71" i="27" s="1"/>
  <c r="BM71" i="27" s="1"/>
  <c r="S67" i="28" s="1"/>
  <c r="BK61" i="57"/>
  <c r="M71" i="27" s="1"/>
  <c r="BJ71" i="27" s="1"/>
  <c r="P67" i="28" s="1"/>
  <c r="BT61" i="57"/>
  <c r="V71" i="27" s="1"/>
  <c r="BS71" i="27" s="1"/>
  <c r="Y67" i="28" s="1"/>
  <c r="I58" i="27"/>
  <c r="BF58" i="27" s="1"/>
  <c r="L54" i="28" s="1"/>
  <c r="W48" i="57"/>
  <c r="I57" i="27"/>
  <c r="BF57" i="27" s="1"/>
  <c r="L53" i="28" s="1"/>
  <c r="W47" i="57"/>
  <c r="BX36" i="57"/>
  <c r="Z46" i="27" s="1"/>
  <c r="BW46" i="27" s="1"/>
  <c r="AC42" i="28" s="1"/>
  <c r="BL36" i="57"/>
  <c r="N46" i="27" s="1"/>
  <c r="BK46" i="27" s="1"/>
  <c r="Q42" i="28" s="1"/>
  <c r="BP36" i="57"/>
  <c r="R46" i="27" s="1"/>
  <c r="BO46" i="27" s="1"/>
  <c r="U42" i="28" s="1"/>
  <c r="BT36" i="57"/>
  <c r="V46" i="27" s="1"/>
  <c r="BS46" i="27" s="1"/>
  <c r="Y42" i="28" s="1"/>
  <c r="BK36" i="57"/>
  <c r="M46" i="27" s="1"/>
  <c r="BJ46" i="27" s="1"/>
  <c r="P42" i="28" s="1"/>
  <c r="BS36" i="57"/>
  <c r="U46" i="27" s="1"/>
  <c r="BR46" i="27" s="1"/>
  <c r="X42" i="28" s="1"/>
  <c r="BY36" i="57"/>
  <c r="AA46" i="27" s="1"/>
  <c r="BX46" i="27" s="1"/>
  <c r="AD42" i="28" s="1"/>
  <c r="BO36" i="57"/>
  <c r="Q46" i="27" s="1"/>
  <c r="BN46" i="27" s="1"/>
  <c r="T42" i="28" s="1"/>
  <c r="BH36" i="57"/>
  <c r="J46" i="27" s="1"/>
  <c r="BG46" i="27" s="1"/>
  <c r="M42" i="28" s="1"/>
  <c r="BN36" i="57"/>
  <c r="P46" i="27" s="1"/>
  <c r="BM46" i="27" s="1"/>
  <c r="S42" i="28" s="1"/>
  <c r="BJ36" i="57"/>
  <c r="L46" i="27" s="1"/>
  <c r="BI46" i="27" s="1"/>
  <c r="O42" i="28" s="1"/>
  <c r="BW36" i="57"/>
  <c r="Y46" i="27" s="1"/>
  <c r="BV46" i="27" s="1"/>
  <c r="AB42" i="28" s="1"/>
  <c r="BV36" i="57"/>
  <c r="X46" i="27" s="1"/>
  <c r="BU46" i="27" s="1"/>
  <c r="AA42" i="28" s="1"/>
  <c r="BU36" i="57"/>
  <c r="W46" i="27" s="1"/>
  <c r="BT46" i="27" s="1"/>
  <c r="Z42" i="28" s="1"/>
  <c r="BG36" i="57"/>
  <c r="BR36" i="57"/>
  <c r="T46" i="27" s="1"/>
  <c r="BQ46" i="27" s="1"/>
  <c r="W42" i="28" s="1"/>
  <c r="BI36" i="57"/>
  <c r="K46" i="27" s="1"/>
  <c r="BH46" i="27" s="1"/>
  <c r="N42" i="28" s="1"/>
  <c r="BM36" i="57"/>
  <c r="O46" i="27" s="1"/>
  <c r="BL46" i="27" s="1"/>
  <c r="R42" i="28" s="1"/>
  <c r="BQ36" i="57"/>
  <c r="S46" i="27" s="1"/>
  <c r="BP46" i="27" s="1"/>
  <c r="V42" i="28" s="1"/>
  <c r="CC36" i="57"/>
  <c r="AE46" i="27" s="1"/>
  <c r="CA36" i="57"/>
  <c r="AC46" i="27" s="1"/>
  <c r="CB36" i="57"/>
  <c r="AD46" i="27" s="1"/>
  <c r="BZ36" i="57"/>
  <c r="AB46" i="27" s="1"/>
  <c r="BY46" i="27" s="1"/>
  <c r="AE42" i="28" s="1"/>
  <c r="CB42" i="28" s="1"/>
  <c r="BI59" i="28"/>
  <c r="BI36" i="28"/>
  <c r="BI40" i="28"/>
  <c r="CA50" i="57"/>
  <c r="AC60" i="27" s="1"/>
  <c r="BZ60" i="27" s="1"/>
  <c r="AF56" i="28" s="1"/>
  <c r="BQ50" i="57"/>
  <c r="S60" i="27" s="1"/>
  <c r="BP60" i="27" s="1"/>
  <c r="V56" i="28" s="1"/>
  <c r="BM50" i="57"/>
  <c r="O60" i="27" s="1"/>
  <c r="BL60" i="27" s="1"/>
  <c r="R56" i="28" s="1"/>
  <c r="BG50" i="57"/>
  <c r="BY50" i="57"/>
  <c r="AA60" i="27" s="1"/>
  <c r="BX60" i="27" s="1"/>
  <c r="AD56" i="28" s="1"/>
  <c r="BT50" i="57"/>
  <c r="V60" i="27" s="1"/>
  <c r="BS60" i="27" s="1"/>
  <c r="Y56" i="28" s="1"/>
  <c r="BK50" i="57"/>
  <c r="M60" i="27" s="1"/>
  <c r="BJ60" i="27" s="1"/>
  <c r="P56" i="28" s="1"/>
  <c r="BZ50" i="57"/>
  <c r="AB60" i="27" s="1"/>
  <c r="BY60" i="27" s="1"/>
  <c r="AE56" i="28" s="1"/>
  <c r="BU50" i="57"/>
  <c r="W60" i="27" s="1"/>
  <c r="BT60" i="27" s="1"/>
  <c r="Z56" i="28" s="1"/>
  <c r="BL50" i="57"/>
  <c r="N60" i="27" s="1"/>
  <c r="BK60" i="27" s="1"/>
  <c r="Q56" i="28" s="1"/>
  <c r="BH50" i="57"/>
  <c r="J60" i="27" s="1"/>
  <c r="BG60" i="27" s="1"/>
  <c r="M56" i="28" s="1"/>
  <c r="BR50" i="57"/>
  <c r="T60" i="27" s="1"/>
  <c r="BQ60" i="27" s="1"/>
  <c r="W56" i="28" s="1"/>
  <c r="BP50" i="57"/>
  <c r="R60" i="27" s="1"/>
  <c r="BO60" i="27" s="1"/>
  <c r="U56" i="28" s="1"/>
  <c r="BJ50" i="57"/>
  <c r="L60" i="27" s="1"/>
  <c r="BI60" i="27" s="1"/>
  <c r="O56" i="28" s="1"/>
  <c r="BI50" i="57"/>
  <c r="K60" i="27" s="1"/>
  <c r="BH60" i="27" s="1"/>
  <c r="N56" i="28" s="1"/>
  <c r="BO50" i="57"/>
  <c r="Q60" i="27" s="1"/>
  <c r="BN60" i="27" s="1"/>
  <c r="T56" i="28" s="1"/>
  <c r="BN50" i="57"/>
  <c r="P60" i="27" s="1"/>
  <c r="BM60" i="27" s="1"/>
  <c r="S56" i="28" s="1"/>
  <c r="BS50" i="57"/>
  <c r="U60" i="27" s="1"/>
  <c r="BR60" i="27" s="1"/>
  <c r="X56" i="28" s="1"/>
  <c r="BV50" i="57"/>
  <c r="X60" i="27" s="1"/>
  <c r="BU60" i="27" s="1"/>
  <c r="AA56" i="28" s="1"/>
  <c r="BX50" i="57"/>
  <c r="Z60" i="27" s="1"/>
  <c r="BW60" i="27" s="1"/>
  <c r="AC56" i="28" s="1"/>
  <c r="BW50" i="57"/>
  <c r="Y60" i="27" s="1"/>
  <c r="BV60" i="27" s="1"/>
  <c r="AB56" i="28" s="1"/>
  <c r="CC50" i="57"/>
  <c r="AE60" i="27" s="1"/>
  <c r="CB50" i="57"/>
  <c r="AD60" i="27" s="1"/>
  <c r="CA60" i="27" s="1"/>
  <c r="AG56" i="28" s="1"/>
  <c r="CD56" i="28" s="1"/>
  <c r="BI43" i="28"/>
  <c r="BO46" i="57"/>
  <c r="Q56" i="27" s="1"/>
  <c r="BN56" i="27" s="1"/>
  <c r="T52" i="28" s="1"/>
  <c r="BQ46" i="57"/>
  <c r="S56" i="27" s="1"/>
  <c r="BP56" i="27" s="1"/>
  <c r="V52" i="28" s="1"/>
  <c r="BP46" i="57"/>
  <c r="R56" i="27" s="1"/>
  <c r="BO56" i="27" s="1"/>
  <c r="U52" i="28" s="1"/>
  <c r="BZ46" i="57"/>
  <c r="AB56" i="27" s="1"/>
  <c r="BY56" i="27" s="1"/>
  <c r="AE52" i="28" s="1"/>
  <c r="BJ46" i="57"/>
  <c r="L56" i="27" s="1"/>
  <c r="BI56" i="27" s="1"/>
  <c r="O52" i="28" s="1"/>
  <c r="BN46" i="57"/>
  <c r="P56" i="27" s="1"/>
  <c r="BM56" i="27" s="1"/>
  <c r="S52" i="28" s="1"/>
  <c r="BW46" i="57"/>
  <c r="Y56" i="27" s="1"/>
  <c r="BV56" i="27" s="1"/>
  <c r="AB52" i="28" s="1"/>
  <c r="BL46" i="57"/>
  <c r="N56" i="27" s="1"/>
  <c r="BK56" i="27" s="1"/>
  <c r="Q52" i="28" s="1"/>
  <c r="BS46" i="57"/>
  <c r="U56" i="27" s="1"/>
  <c r="BR56" i="27" s="1"/>
  <c r="X52" i="28" s="1"/>
  <c r="BX46" i="57"/>
  <c r="Z56" i="27" s="1"/>
  <c r="BW56" i="27" s="1"/>
  <c r="AC52" i="28" s="1"/>
  <c r="BI46" i="57"/>
  <c r="K56" i="27" s="1"/>
  <c r="BH56" i="27" s="1"/>
  <c r="N52" i="28" s="1"/>
  <c r="BY46" i="57"/>
  <c r="AA56" i="27" s="1"/>
  <c r="BX56" i="27" s="1"/>
  <c r="AD52" i="28" s="1"/>
  <c r="CA46" i="57"/>
  <c r="AC56" i="27" s="1"/>
  <c r="BZ56" i="27" s="1"/>
  <c r="AF52" i="28" s="1"/>
  <c r="CC52" i="28" s="1"/>
  <c r="BH46" i="57"/>
  <c r="J56" i="27" s="1"/>
  <c r="BG56" i="27" s="1"/>
  <c r="M52" i="28" s="1"/>
  <c r="BR46" i="57"/>
  <c r="T56" i="27" s="1"/>
  <c r="BQ56" i="27" s="1"/>
  <c r="W52" i="28" s="1"/>
  <c r="BV46" i="57"/>
  <c r="X56" i="27" s="1"/>
  <c r="BU56" i="27" s="1"/>
  <c r="AA52" i="28" s="1"/>
  <c r="CC46" i="57"/>
  <c r="AE56" i="27" s="1"/>
  <c r="BU46" i="57"/>
  <c r="W56" i="27" s="1"/>
  <c r="BT56" i="27" s="1"/>
  <c r="Z52" i="28" s="1"/>
  <c r="BK46" i="57"/>
  <c r="M56" i="27" s="1"/>
  <c r="BJ56" i="27" s="1"/>
  <c r="P52" i="28" s="1"/>
  <c r="BM46" i="57"/>
  <c r="O56" i="27" s="1"/>
  <c r="BL56" i="27" s="1"/>
  <c r="R52" i="28" s="1"/>
  <c r="CB46" i="57"/>
  <c r="AD56" i="27" s="1"/>
  <c r="BG46" i="57"/>
  <c r="BT46" i="57"/>
  <c r="V56" i="27" s="1"/>
  <c r="BS56" i="27" s="1"/>
  <c r="Y52" i="28" s="1"/>
  <c r="I75" i="27"/>
  <c r="BF75" i="27" s="1"/>
  <c r="L71" i="28" s="1"/>
  <c r="W65" i="57"/>
  <c r="I67" i="27"/>
  <c r="BF67" i="27" s="1"/>
  <c r="L63" i="28" s="1"/>
  <c r="W57" i="57"/>
  <c r="I66" i="27"/>
  <c r="BF66" i="27" s="1"/>
  <c r="L62" i="28" s="1"/>
  <c r="W56" i="57"/>
  <c r="BI55" i="28"/>
  <c r="BI64" i="28"/>
  <c r="BI45" i="28"/>
  <c r="BI48" i="28"/>
  <c r="BT45" i="57"/>
  <c r="V55" i="27" s="1"/>
  <c r="BS55" i="27" s="1"/>
  <c r="Y51" i="28" s="1"/>
  <c r="BV45" i="57"/>
  <c r="X55" i="27" s="1"/>
  <c r="BU55" i="27" s="1"/>
  <c r="AA51" i="28" s="1"/>
  <c r="BS45" i="57"/>
  <c r="U55" i="27" s="1"/>
  <c r="BR55" i="27" s="1"/>
  <c r="X51" i="28" s="1"/>
  <c r="BI45" i="57"/>
  <c r="K55" i="27" s="1"/>
  <c r="BH55" i="27" s="1"/>
  <c r="N51" i="28" s="1"/>
  <c r="BP45" i="57"/>
  <c r="R55" i="27" s="1"/>
  <c r="BO55" i="27" s="1"/>
  <c r="U51" i="28" s="1"/>
  <c r="BZ45" i="57"/>
  <c r="AB55" i="27" s="1"/>
  <c r="BY55" i="27" s="1"/>
  <c r="AE51" i="28" s="1"/>
  <c r="BN45" i="57"/>
  <c r="P55" i="27" s="1"/>
  <c r="BM55" i="27" s="1"/>
  <c r="S51" i="28" s="1"/>
  <c r="BH45" i="57"/>
  <c r="J55" i="27" s="1"/>
  <c r="BG55" i="27" s="1"/>
  <c r="M51" i="28" s="1"/>
  <c r="BL45" i="57"/>
  <c r="N55" i="27" s="1"/>
  <c r="BK55" i="27" s="1"/>
  <c r="Q51" i="28" s="1"/>
  <c r="BY45" i="57"/>
  <c r="AA55" i="27" s="1"/>
  <c r="BX55" i="27" s="1"/>
  <c r="AD51" i="28" s="1"/>
  <c r="BR45" i="57"/>
  <c r="T55" i="27" s="1"/>
  <c r="BQ55" i="27" s="1"/>
  <c r="W51" i="28" s="1"/>
  <c r="BU45" i="57"/>
  <c r="W55" i="27" s="1"/>
  <c r="BT55" i="27" s="1"/>
  <c r="Z51" i="28" s="1"/>
  <c r="BX45" i="57"/>
  <c r="Z55" i="27" s="1"/>
  <c r="BW55" i="27" s="1"/>
  <c r="AC51" i="28" s="1"/>
  <c r="BK45" i="57"/>
  <c r="M55" i="27" s="1"/>
  <c r="BJ55" i="27" s="1"/>
  <c r="P51" i="28" s="1"/>
  <c r="BG45" i="57"/>
  <c r="BW45" i="57"/>
  <c r="Y55" i="27" s="1"/>
  <c r="BV55" i="27" s="1"/>
  <c r="AB51" i="28" s="1"/>
  <c r="BJ45" i="57"/>
  <c r="L55" i="27" s="1"/>
  <c r="BI55" i="27" s="1"/>
  <c r="O51" i="28" s="1"/>
  <c r="BM45" i="57"/>
  <c r="O55" i="27" s="1"/>
  <c r="BL55" i="27" s="1"/>
  <c r="R51" i="28" s="1"/>
  <c r="BO45" i="57"/>
  <c r="Q55" i="27" s="1"/>
  <c r="BN55" i="27" s="1"/>
  <c r="T51" i="28" s="1"/>
  <c r="BQ45" i="57"/>
  <c r="S55" i="27" s="1"/>
  <c r="BP55" i="27" s="1"/>
  <c r="V51" i="28" s="1"/>
  <c r="CB45" i="57"/>
  <c r="AD55" i="27" s="1"/>
  <c r="CC45" i="57"/>
  <c r="AE55" i="27" s="1"/>
  <c r="CA45" i="57"/>
  <c r="AC55" i="27" s="1"/>
  <c r="BZ55" i="27" s="1"/>
  <c r="AF51" i="28" s="1"/>
  <c r="CC51" i="28" s="1"/>
  <c r="BP64" i="57"/>
  <c r="R74" i="27" s="1"/>
  <c r="BO74" i="27" s="1"/>
  <c r="U70" i="28" s="1"/>
  <c r="BY64" i="57"/>
  <c r="AA74" i="27" s="1"/>
  <c r="BX74" i="27" s="1"/>
  <c r="AD70" i="28" s="1"/>
  <c r="BL64" i="57"/>
  <c r="N74" i="27" s="1"/>
  <c r="BK74" i="27" s="1"/>
  <c r="Q70" i="28" s="1"/>
  <c r="BQ64" i="57"/>
  <c r="S74" i="27" s="1"/>
  <c r="BP74" i="27" s="1"/>
  <c r="V70" i="28" s="1"/>
  <c r="BM64" i="57"/>
  <c r="O74" i="27" s="1"/>
  <c r="BL74" i="27" s="1"/>
  <c r="R70" i="28" s="1"/>
  <c r="BH64" i="57"/>
  <c r="J74" i="27" s="1"/>
  <c r="BG74" i="27" s="1"/>
  <c r="M70" i="28" s="1"/>
  <c r="BS64" i="57"/>
  <c r="U74" i="27" s="1"/>
  <c r="BR74" i="27" s="1"/>
  <c r="X70" i="28" s="1"/>
  <c r="BJ64" i="57"/>
  <c r="L74" i="27" s="1"/>
  <c r="BI74" i="27" s="1"/>
  <c r="O70" i="28" s="1"/>
  <c r="BT64" i="57"/>
  <c r="V74" i="27" s="1"/>
  <c r="BS74" i="27" s="1"/>
  <c r="Y70" i="28" s="1"/>
  <c r="BX64" i="57"/>
  <c r="Z74" i="27" s="1"/>
  <c r="BW74" i="27" s="1"/>
  <c r="AC70" i="28" s="1"/>
  <c r="BO64" i="57"/>
  <c r="Q74" i="27" s="1"/>
  <c r="BN74" i="27" s="1"/>
  <c r="T70" i="28" s="1"/>
  <c r="BV64" i="57"/>
  <c r="X74" i="27" s="1"/>
  <c r="BU74" i="27" s="1"/>
  <c r="AA70" i="28" s="1"/>
  <c r="BN64" i="57"/>
  <c r="P74" i="27" s="1"/>
  <c r="BM74" i="27" s="1"/>
  <c r="S70" i="28" s="1"/>
  <c r="BI64" i="57"/>
  <c r="K74" i="27" s="1"/>
  <c r="BH74" i="27" s="1"/>
  <c r="N70" i="28" s="1"/>
  <c r="BU64" i="57"/>
  <c r="W74" i="27" s="1"/>
  <c r="BT74" i="27" s="1"/>
  <c r="Z70" i="28" s="1"/>
  <c r="BK64" i="57"/>
  <c r="M74" i="27" s="1"/>
  <c r="BJ74" i="27" s="1"/>
  <c r="P70" i="28" s="1"/>
  <c r="BG64" i="57"/>
  <c r="BW64" i="57"/>
  <c r="Y74" i="27" s="1"/>
  <c r="BV74" i="27" s="1"/>
  <c r="AB70" i="28" s="1"/>
  <c r="BZ64" i="57"/>
  <c r="AB74" i="27" s="1"/>
  <c r="BY74" i="27" s="1"/>
  <c r="AE70" i="28" s="1"/>
  <c r="BR64" i="57"/>
  <c r="T74" i="27" s="1"/>
  <c r="BQ74" i="27" s="1"/>
  <c r="W70" i="28" s="1"/>
  <c r="CA64" i="57"/>
  <c r="AC74" i="27" s="1"/>
  <c r="BZ74" i="27" s="1"/>
  <c r="AF70" i="28" s="1"/>
  <c r="CC70" i="28" s="1"/>
  <c r="CC64" i="57"/>
  <c r="AE74" i="27" s="1"/>
  <c r="CB64" i="57"/>
  <c r="AD74" i="27" s="1"/>
  <c r="BL41" i="57"/>
  <c r="N51" i="27" s="1"/>
  <c r="BK51" i="27" s="1"/>
  <c r="Q47" i="28" s="1"/>
  <c r="BP41" i="57"/>
  <c r="R51" i="27" s="1"/>
  <c r="BO51" i="27" s="1"/>
  <c r="U47" i="28" s="1"/>
  <c r="BX41" i="57"/>
  <c r="Z51" i="27" s="1"/>
  <c r="BW51" i="27" s="1"/>
  <c r="AC47" i="28" s="1"/>
  <c r="BT41" i="57"/>
  <c r="V51" i="27" s="1"/>
  <c r="BS51" i="27" s="1"/>
  <c r="Y47" i="28" s="1"/>
  <c r="BK41" i="57"/>
  <c r="M51" i="27" s="1"/>
  <c r="BJ51" i="27" s="1"/>
  <c r="P47" i="28" s="1"/>
  <c r="BR41" i="57"/>
  <c r="T51" i="27" s="1"/>
  <c r="BQ51" i="27" s="1"/>
  <c r="W47" i="28" s="1"/>
  <c r="BI41" i="57"/>
  <c r="K51" i="27" s="1"/>
  <c r="BH51" i="27" s="1"/>
  <c r="N47" i="28" s="1"/>
  <c r="BU41" i="57"/>
  <c r="W51" i="27" s="1"/>
  <c r="BT51" i="27" s="1"/>
  <c r="Z47" i="28" s="1"/>
  <c r="BW41" i="57"/>
  <c r="Y51" i="27" s="1"/>
  <c r="BV51" i="27" s="1"/>
  <c r="AB47" i="28" s="1"/>
  <c r="BG41" i="57"/>
  <c r="BJ41" i="57"/>
  <c r="L51" i="27" s="1"/>
  <c r="BI51" i="27" s="1"/>
  <c r="O47" i="28" s="1"/>
  <c r="BV41" i="57"/>
  <c r="X51" i="27" s="1"/>
  <c r="BU51" i="27" s="1"/>
  <c r="AA47" i="28" s="1"/>
  <c r="BZ41" i="57"/>
  <c r="AB51" i="27" s="1"/>
  <c r="BY51" i="27" s="1"/>
  <c r="AE47" i="28" s="1"/>
  <c r="BH41" i="57"/>
  <c r="J51" i="27" s="1"/>
  <c r="BG51" i="27" s="1"/>
  <c r="M47" i="28" s="1"/>
  <c r="BS41" i="57"/>
  <c r="U51" i="27" s="1"/>
  <c r="BR51" i="27" s="1"/>
  <c r="X47" i="28" s="1"/>
  <c r="BY41" i="57"/>
  <c r="AA51" i="27" s="1"/>
  <c r="BX51" i="27" s="1"/>
  <c r="AD47" i="28" s="1"/>
  <c r="BN41" i="57"/>
  <c r="P51" i="27" s="1"/>
  <c r="BM51" i="27" s="1"/>
  <c r="S47" i="28" s="1"/>
  <c r="BO41" i="57"/>
  <c r="Q51" i="27" s="1"/>
  <c r="BN51" i="27" s="1"/>
  <c r="T47" i="28" s="1"/>
  <c r="BQ41" i="57"/>
  <c r="S51" i="27" s="1"/>
  <c r="BP51" i="27" s="1"/>
  <c r="V47" i="28" s="1"/>
  <c r="BM41" i="57"/>
  <c r="O51" i="27" s="1"/>
  <c r="BL51" i="27" s="1"/>
  <c r="R47" i="28" s="1"/>
  <c r="CA41" i="57"/>
  <c r="AC51" i="27" s="1"/>
  <c r="BZ51" i="27" s="1"/>
  <c r="AF47" i="28" s="1"/>
  <c r="CC47" i="28" s="1"/>
  <c r="CB41" i="57"/>
  <c r="AD51" i="27" s="1"/>
  <c r="CC41" i="57"/>
  <c r="AE51" i="27" s="1"/>
  <c r="BI69" i="28"/>
  <c r="BH40" i="57"/>
  <c r="J50" i="27" s="1"/>
  <c r="BG50" i="27" s="1"/>
  <c r="M46" i="28" s="1"/>
  <c r="BX40" i="57"/>
  <c r="Z50" i="27" s="1"/>
  <c r="BW50" i="27" s="1"/>
  <c r="AC46" i="28" s="1"/>
  <c r="BP40" i="57"/>
  <c r="R50" i="27" s="1"/>
  <c r="BO50" i="27" s="1"/>
  <c r="U46" i="28" s="1"/>
  <c r="BI40" i="57"/>
  <c r="K50" i="27" s="1"/>
  <c r="BH50" i="27" s="1"/>
  <c r="N46" i="28" s="1"/>
  <c r="BM40" i="57"/>
  <c r="O50" i="27" s="1"/>
  <c r="BL50" i="27" s="1"/>
  <c r="R46" i="28" s="1"/>
  <c r="BK40" i="57"/>
  <c r="M50" i="27" s="1"/>
  <c r="BJ50" i="27" s="1"/>
  <c r="P46" i="28" s="1"/>
  <c r="BJ40" i="57"/>
  <c r="L50" i="27" s="1"/>
  <c r="BI50" i="27" s="1"/>
  <c r="O46" i="28" s="1"/>
  <c r="BT40" i="57"/>
  <c r="V50" i="27" s="1"/>
  <c r="BS50" i="27" s="1"/>
  <c r="Y46" i="28" s="1"/>
  <c r="BS40" i="57"/>
  <c r="U50" i="27" s="1"/>
  <c r="BR50" i="27" s="1"/>
  <c r="X46" i="28" s="1"/>
  <c r="BW40" i="57"/>
  <c r="Y50" i="27" s="1"/>
  <c r="BV50" i="27" s="1"/>
  <c r="AB46" i="28" s="1"/>
  <c r="BV40" i="57"/>
  <c r="X50" i="27" s="1"/>
  <c r="BU50" i="27" s="1"/>
  <c r="AA46" i="28" s="1"/>
  <c r="BU40" i="57"/>
  <c r="W50" i="27" s="1"/>
  <c r="BT50" i="27" s="1"/>
  <c r="Z46" i="28" s="1"/>
  <c r="BR40" i="57"/>
  <c r="T50" i="27" s="1"/>
  <c r="BQ50" i="27" s="1"/>
  <c r="W46" i="28" s="1"/>
  <c r="BO40" i="57"/>
  <c r="Q50" i="27" s="1"/>
  <c r="BN50" i="27" s="1"/>
  <c r="T46" i="28" s="1"/>
  <c r="BL40" i="57"/>
  <c r="N50" i="27" s="1"/>
  <c r="BK50" i="27" s="1"/>
  <c r="Q46" i="28" s="1"/>
  <c r="BY40" i="57"/>
  <c r="AA50" i="27" s="1"/>
  <c r="BX50" i="27" s="1"/>
  <c r="AD46" i="28" s="1"/>
  <c r="BG40" i="57"/>
  <c r="BN40" i="57"/>
  <c r="P50" i="27" s="1"/>
  <c r="BM50" i="27" s="1"/>
  <c r="S46" i="28" s="1"/>
  <c r="BQ40" i="57"/>
  <c r="S50" i="27" s="1"/>
  <c r="BP50" i="27" s="1"/>
  <c r="V46" i="28" s="1"/>
  <c r="BZ40" i="57"/>
  <c r="AB50" i="27" s="1"/>
  <c r="BY50" i="27" s="1"/>
  <c r="AE46" i="28" s="1"/>
  <c r="CC40" i="57"/>
  <c r="AE50" i="27" s="1"/>
  <c r="CB40" i="57"/>
  <c r="AD50" i="27" s="1"/>
  <c r="CA40" i="57"/>
  <c r="AC50" i="27" s="1"/>
  <c r="BZ50" i="27" s="1"/>
  <c r="AF46" i="28" s="1"/>
  <c r="CC46" i="28" s="1"/>
  <c r="BI65" i="28"/>
  <c r="BV55" i="57"/>
  <c r="X65" i="27" s="1"/>
  <c r="BU65" i="27" s="1"/>
  <c r="AA61" i="28" s="1"/>
  <c r="BL55" i="57"/>
  <c r="N65" i="27" s="1"/>
  <c r="BK65" i="27" s="1"/>
  <c r="Q61" i="28" s="1"/>
  <c r="BN55" i="57"/>
  <c r="P65" i="27" s="1"/>
  <c r="BM65" i="27" s="1"/>
  <c r="S61" i="28" s="1"/>
  <c r="BK55" i="57"/>
  <c r="M65" i="27" s="1"/>
  <c r="BJ65" i="27" s="1"/>
  <c r="P61" i="28" s="1"/>
  <c r="BX55" i="57"/>
  <c r="Z65" i="27" s="1"/>
  <c r="BW65" i="27" s="1"/>
  <c r="AC61" i="28" s="1"/>
  <c r="BY55" i="57"/>
  <c r="AA65" i="27" s="1"/>
  <c r="BX65" i="27" s="1"/>
  <c r="AD61" i="28" s="1"/>
  <c r="BT55" i="57"/>
  <c r="V65" i="27" s="1"/>
  <c r="BS65" i="27" s="1"/>
  <c r="Y61" i="28" s="1"/>
  <c r="BM55" i="57"/>
  <c r="O65" i="27" s="1"/>
  <c r="BL65" i="27" s="1"/>
  <c r="R61" i="28" s="1"/>
  <c r="BO55" i="57"/>
  <c r="Q65" i="27" s="1"/>
  <c r="BN65" i="27" s="1"/>
  <c r="T61" i="28" s="1"/>
  <c r="BJ55" i="57"/>
  <c r="L65" i="27" s="1"/>
  <c r="BI65" i="27" s="1"/>
  <c r="O61" i="28" s="1"/>
  <c r="BU55" i="57"/>
  <c r="W65" i="27" s="1"/>
  <c r="BT65" i="27" s="1"/>
  <c r="Z61" i="28" s="1"/>
  <c r="BI55" i="57"/>
  <c r="K65" i="27" s="1"/>
  <c r="BH65" i="27" s="1"/>
  <c r="N61" i="28" s="1"/>
  <c r="BP55" i="57"/>
  <c r="R65" i="27" s="1"/>
  <c r="BO65" i="27" s="1"/>
  <c r="U61" i="28" s="1"/>
  <c r="BQ55" i="57"/>
  <c r="S65" i="27" s="1"/>
  <c r="BP65" i="27" s="1"/>
  <c r="V61" i="28" s="1"/>
  <c r="BR55" i="57"/>
  <c r="T65" i="27" s="1"/>
  <c r="BQ65" i="27" s="1"/>
  <c r="W61" i="28" s="1"/>
  <c r="BG55" i="57"/>
  <c r="BW55" i="57"/>
  <c r="Y65" i="27" s="1"/>
  <c r="BV65" i="27" s="1"/>
  <c r="AB61" i="28" s="1"/>
  <c r="CB55" i="57"/>
  <c r="AD65" i="27" s="1"/>
  <c r="CA65" i="27" s="1"/>
  <c r="AG61" i="28" s="1"/>
  <c r="BS55" i="57"/>
  <c r="U65" i="27" s="1"/>
  <c r="BR65" i="27" s="1"/>
  <c r="X61" i="28" s="1"/>
  <c r="BH55" i="57"/>
  <c r="J65" i="27" s="1"/>
  <c r="BG65" i="27" s="1"/>
  <c r="M61" i="28" s="1"/>
  <c r="BZ55" i="57"/>
  <c r="AB65" i="27" s="1"/>
  <c r="BY65" i="27" s="1"/>
  <c r="AE61" i="28" s="1"/>
  <c r="CA55" i="57"/>
  <c r="AC65" i="27" s="1"/>
  <c r="BZ65" i="27" s="1"/>
  <c r="AF61" i="28" s="1"/>
  <c r="CC55" i="57"/>
  <c r="AE65" i="27" s="1"/>
  <c r="CB65" i="27" s="1"/>
  <c r="AH61" i="28" s="1"/>
  <c r="CE61" i="28" s="1"/>
  <c r="I55" i="27" l="1"/>
  <c r="BF55" i="27" s="1"/>
  <c r="L51" i="28" s="1"/>
  <c r="W45" i="57"/>
  <c r="X57" i="57"/>
  <c r="AK57" i="57" s="1"/>
  <c r="AJ57" i="57"/>
  <c r="I49" i="27"/>
  <c r="BF49" i="27" s="1"/>
  <c r="L45" i="28" s="1"/>
  <c r="W39" i="57"/>
  <c r="W54" i="57"/>
  <c r="I64" i="27"/>
  <c r="BF64" i="27" s="1"/>
  <c r="L60" i="28" s="1"/>
  <c r="I54" i="27"/>
  <c r="BF54" i="27" s="1"/>
  <c r="L50" i="28" s="1"/>
  <c r="W44" i="57"/>
  <c r="I38" i="27"/>
  <c r="BF38" i="27" s="1"/>
  <c r="L34" i="28" s="1"/>
  <c r="W28" i="57"/>
  <c r="I41" i="27"/>
  <c r="BF41" i="27" s="1"/>
  <c r="L37" i="28" s="1"/>
  <c r="W31" i="57"/>
  <c r="I36" i="27"/>
  <c r="BF36" i="27" s="1"/>
  <c r="L32" i="28" s="1"/>
  <c r="W26" i="57"/>
  <c r="I42" i="27"/>
  <c r="BF42" i="27" s="1"/>
  <c r="L38" i="28" s="1"/>
  <c r="W32" i="57"/>
  <c r="I71" i="27"/>
  <c r="BF71" i="27" s="1"/>
  <c r="L67" i="28" s="1"/>
  <c r="W61" i="57"/>
  <c r="I48" i="27"/>
  <c r="BF48" i="27" s="1"/>
  <c r="L44" i="28" s="1"/>
  <c r="W38" i="57"/>
  <c r="I37" i="27"/>
  <c r="BF37" i="27" s="1"/>
  <c r="L33" i="28" s="1"/>
  <c r="W27" i="57"/>
  <c r="I39" i="27"/>
  <c r="BF39" i="27" s="1"/>
  <c r="L35" i="28" s="1"/>
  <c r="W29" i="57"/>
  <c r="I50" i="27"/>
  <c r="BF50" i="27" s="1"/>
  <c r="L46" i="28" s="1"/>
  <c r="W40" i="57"/>
  <c r="I56" i="27"/>
  <c r="BF56" i="27" s="1"/>
  <c r="L52" i="28" s="1"/>
  <c r="W46" i="57"/>
  <c r="I60" i="27"/>
  <c r="BF60" i="27" s="1"/>
  <c r="L56" i="28" s="1"/>
  <c r="W50" i="57"/>
  <c r="I46" i="27"/>
  <c r="BF46" i="27" s="1"/>
  <c r="L42" i="28" s="1"/>
  <c r="W36" i="57"/>
  <c r="AJ48" i="57"/>
  <c r="X48" i="57"/>
  <c r="Y48" i="57" s="1"/>
  <c r="W35" i="57"/>
  <c r="I45" i="27"/>
  <c r="BF45" i="27" s="1"/>
  <c r="L41" i="28" s="1"/>
  <c r="I43" i="27"/>
  <c r="BF43" i="27" s="1"/>
  <c r="L39" i="28" s="1"/>
  <c r="W33" i="57"/>
  <c r="W42" i="57"/>
  <c r="I52" i="27"/>
  <c r="BF52" i="27" s="1"/>
  <c r="L48" i="28" s="1"/>
  <c r="I53" i="27"/>
  <c r="BF53" i="27" s="1"/>
  <c r="L49" i="28" s="1"/>
  <c r="W43" i="57"/>
  <c r="X66" i="57"/>
  <c r="AJ66" i="57"/>
  <c r="I73" i="27"/>
  <c r="BF73" i="27" s="1"/>
  <c r="L69" i="28" s="1"/>
  <c r="W63" i="57"/>
  <c r="I68" i="27"/>
  <c r="BF68" i="27" s="1"/>
  <c r="L64" i="28" s="1"/>
  <c r="W58" i="57"/>
  <c r="I62" i="27"/>
  <c r="BF62" i="27" s="1"/>
  <c r="L58" i="28" s="1"/>
  <c r="W52" i="57"/>
  <c r="W62" i="57"/>
  <c r="I72" i="27"/>
  <c r="BF72" i="27" s="1"/>
  <c r="L68" i="28" s="1"/>
  <c r="I69" i="27"/>
  <c r="BF69" i="27" s="1"/>
  <c r="L65" i="28" s="1"/>
  <c r="W59" i="57"/>
  <c r="X56" i="57"/>
  <c r="Y56" i="57" s="1"/>
  <c r="AJ56" i="57"/>
  <c r="I70" i="27"/>
  <c r="BF70" i="27" s="1"/>
  <c r="L66" i="28" s="1"/>
  <c r="W60" i="57"/>
  <c r="I61" i="27"/>
  <c r="BF61" i="27" s="1"/>
  <c r="L57" i="28" s="1"/>
  <c r="W51" i="57"/>
  <c r="I59" i="27"/>
  <c r="BF59" i="27" s="1"/>
  <c r="L55" i="28" s="1"/>
  <c r="W49" i="57"/>
  <c r="W53" i="57"/>
  <c r="I63" i="27"/>
  <c r="BF63" i="27" s="1"/>
  <c r="L59" i="28" s="1"/>
  <c r="I65" i="27"/>
  <c r="BF65" i="27" s="1"/>
  <c r="L61" i="28" s="1"/>
  <c r="W55" i="57"/>
  <c r="I51" i="27"/>
  <c r="BF51" i="27" s="1"/>
  <c r="L47" i="28" s="1"/>
  <c r="W41" i="57"/>
  <c r="I74" i="27"/>
  <c r="BF74" i="27" s="1"/>
  <c r="L70" i="28" s="1"/>
  <c r="W64" i="57"/>
  <c r="X65" i="57"/>
  <c r="AK65" i="57" s="1"/>
  <c r="AJ65" i="57"/>
  <c r="X47" i="57"/>
  <c r="Y47" i="57" s="1"/>
  <c r="AJ47" i="57"/>
  <c r="I47" i="27"/>
  <c r="BF47" i="27" s="1"/>
  <c r="L43" i="28" s="1"/>
  <c r="W37" i="57"/>
  <c r="I44" i="27"/>
  <c r="BF44" i="27" s="1"/>
  <c r="L40" i="28" s="1"/>
  <c r="W34" i="57"/>
  <c r="I40" i="27"/>
  <c r="BF40" i="27" s="1"/>
  <c r="L36" i="28" s="1"/>
  <c r="W30" i="57"/>
  <c r="Y65" i="57" l="1"/>
  <c r="AL65" i="57" s="1"/>
  <c r="AK48" i="57"/>
  <c r="Y57" i="57"/>
  <c r="Z47" i="57"/>
  <c r="AA47" i="57" s="1"/>
  <c r="AY47" i="57" s="1"/>
  <c r="AL56" i="57"/>
  <c r="AJ49" i="57"/>
  <c r="X49" i="57"/>
  <c r="Y49" i="57" s="1"/>
  <c r="Z49" i="57" s="1"/>
  <c r="AJ59" i="57"/>
  <c r="X59" i="57"/>
  <c r="Y59" i="57" s="1"/>
  <c r="AJ58" i="57"/>
  <c r="X58" i="57"/>
  <c r="AK58" i="57" s="1"/>
  <c r="Y66" i="57"/>
  <c r="AL66" i="57" s="1"/>
  <c r="AL48" i="57"/>
  <c r="AJ51" i="57"/>
  <c r="X51" i="57"/>
  <c r="AK56" i="57"/>
  <c r="AJ52" i="57"/>
  <c r="X52" i="57"/>
  <c r="AK52" i="57" s="1"/>
  <c r="X50" i="57"/>
  <c r="AJ50" i="57"/>
  <c r="X28" i="57"/>
  <c r="Y28" i="57" s="1"/>
  <c r="AJ28" i="57"/>
  <c r="AL57" i="57"/>
  <c r="Z56" i="57"/>
  <c r="X46" i="57"/>
  <c r="Y46" i="57" s="1"/>
  <c r="X45" i="57"/>
  <c r="AJ45" i="57"/>
  <c r="AL47" i="57"/>
  <c r="AK47" i="57"/>
  <c r="AJ41" i="57"/>
  <c r="X41" i="57"/>
  <c r="AK41" i="57" s="1"/>
  <c r="AJ55" i="57"/>
  <c r="X55" i="57"/>
  <c r="Y55" i="57" s="1"/>
  <c r="Z55" i="57" s="1"/>
  <c r="X53" i="57"/>
  <c r="Y53" i="57" s="1"/>
  <c r="AJ62" i="57"/>
  <c r="X62" i="57"/>
  <c r="X33" i="57"/>
  <c r="Y33" i="57" s="1"/>
  <c r="AJ33" i="57"/>
  <c r="X35" i="57"/>
  <c r="Y35" i="57" s="1"/>
  <c r="AJ35" i="57"/>
  <c r="Z48" i="57"/>
  <c r="AA48" i="57" s="1"/>
  <c r="AS48" i="57" s="1"/>
  <c r="X36" i="57"/>
  <c r="AK36" i="57" s="1"/>
  <c r="AJ36" i="57"/>
  <c r="X26" i="57"/>
  <c r="Y26" i="57" s="1"/>
  <c r="AL26" i="57" s="1"/>
  <c r="AJ26" i="57"/>
  <c r="X31" i="57"/>
  <c r="AK31" i="57" s="1"/>
  <c r="AJ31" i="57"/>
  <c r="X44" i="57"/>
  <c r="AJ44" i="57"/>
  <c r="X39" i="57"/>
  <c r="Y39" i="57" s="1"/>
  <c r="X30" i="57"/>
  <c r="AK30" i="57" s="1"/>
  <c r="AJ30" i="57"/>
  <c r="AJ34" i="57"/>
  <c r="X34" i="57"/>
  <c r="AJ37" i="57"/>
  <c r="X37" i="57"/>
  <c r="AK37" i="57" s="1"/>
  <c r="Z65" i="57"/>
  <c r="AM65" i="57" s="1"/>
  <c r="AJ64" i="57"/>
  <c r="X64" i="57"/>
  <c r="AK64" i="57" s="1"/>
  <c r="X60" i="57"/>
  <c r="Y60" i="57" s="1"/>
  <c r="AJ63" i="57"/>
  <c r="X63" i="57"/>
  <c r="AK63" i="57" s="1"/>
  <c r="AK66" i="57"/>
  <c r="X43" i="57"/>
  <c r="Y43" i="57" s="1"/>
  <c r="AJ43" i="57"/>
  <c r="X42" i="57"/>
  <c r="Y42" i="57" s="1"/>
  <c r="AJ42" i="57"/>
  <c r="AJ40" i="57"/>
  <c r="X40" i="57"/>
  <c r="X29" i="57"/>
  <c r="AJ29" i="57"/>
  <c r="X27" i="57"/>
  <c r="AK27" i="57" s="1"/>
  <c r="AJ27" i="57"/>
  <c r="X38" i="57"/>
  <c r="AJ38" i="57"/>
  <c r="AJ61" i="57"/>
  <c r="X61" i="57"/>
  <c r="AK61" i="57" s="1"/>
  <c r="X32" i="57"/>
  <c r="Y32" i="57" s="1"/>
  <c r="X54" i="57"/>
  <c r="AJ54" i="57"/>
  <c r="F29" i="27"/>
  <c r="AG29" i="27" s="1"/>
  <c r="B29" i="27"/>
  <c r="AD47" i="57" l="1"/>
  <c r="Z57" i="57"/>
  <c r="AA57" i="57" s="1"/>
  <c r="AO47" i="57"/>
  <c r="Y64" i="57"/>
  <c r="Z64" i="57" s="1"/>
  <c r="AT47" i="57"/>
  <c r="AP47" i="57"/>
  <c r="AK35" i="57"/>
  <c r="AX47" i="57"/>
  <c r="Y27" i="57"/>
  <c r="AL27" i="57" s="1"/>
  <c r="Z53" i="57"/>
  <c r="AA53" i="57" s="1"/>
  <c r="Z39" i="57"/>
  <c r="AA39" i="57" s="1"/>
  <c r="AD39" i="57" s="1"/>
  <c r="Y54" i="57"/>
  <c r="Z26" i="57"/>
  <c r="AA26" i="57" s="1"/>
  <c r="AW47" i="57"/>
  <c r="Z28" i="57"/>
  <c r="AM28" i="57" s="1"/>
  <c r="Y61" i="57"/>
  <c r="Z61" i="57" s="1"/>
  <c r="AM61" i="57" s="1"/>
  <c r="AL42" i="57"/>
  <c r="AZ47" i="57"/>
  <c r="AK54" i="57"/>
  <c r="Y30" i="57"/>
  <c r="AL30" i="57" s="1"/>
  <c r="AN57" i="57"/>
  <c r="AZ48" i="57"/>
  <c r="Y31" i="57"/>
  <c r="Z31" i="57" s="1"/>
  <c r="AL33" i="57"/>
  <c r="AL59" i="57"/>
  <c r="AL43" i="57"/>
  <c r="Y44" i="57"/>
  <c r="AL44" i="57" s="1"/>
  <c r="Y36" i="57"/>
  <c r="AL36" i="57" s="1"/>
  <c r="AA49" i="57"/>
  <c r="AR49" i="57" s="1"/>
  <c r="AU48" i="57"/>
  <c r="AR48" i="57"/>
  <c r="AY57" i="57"/>
  <c r="AK44" i="57"/>
  <c r="AO48" i="57"/>
  <c r="AL55" i="57"/>
  <c r="AY48" i="57"/>
  <c r="AM56" i="57"/>
  <c r="AP48" i="57"/>
  <c r="AQ47" i="57"/>
  <c r="Z66" i="57"/>
  <c r="AK59" i="57"/>
  <c r="AK49" i="57"/>
  <c r="AM47" i="57"/>
  <c r="AR47" i="57"/>
  <c r="Z60" i="57"/>
  <c r="AA60" i="57" s="1"/>
  <c r="AK33" i="57"/>
  <c r="Y45" i="57"/>
  <c r="AN48" i="57"/>
  <c r="AK43" i="57"/>
  <c r="Y34" i="57"/>
  <c r="Z34" i="57" s="1"/>
  <c r="AO57" i="57"/>
  <c r="AS57" i="57"/>
  <c r="AT57" i="57"/>
  <c r="AD57" i="57"/>
  <c r="AU57" i="57"/>
  <c r="AV57" i="57"/>
  <c r="AW57" i="57"/>
  <c r="AR57" i="57"/>
  <c r="AP57" i="57"/>
  <c r="AL31" i="57"/>
  <c r="AD48" i="57"/>
  <c r="AX48" i="57"/>
  <c r="AL35" i="57"/>
  <c r="Y62" i="57"/>
  <c r="AL62" i="57" s="1"/>
  <c r="AA55" i="57"/>
  <c r="AS55" i="57" s="1"/>
  <c r="AK55" i="57"/>
  <c r="AN47" i="57"/>
  <c r="AK45" i="57"/>
  <c r="AL28" i="57"/>
  <c r="AK28" i="57"/>
  <c r="AK50" i="57"/>
  <c r="AV48" i="57"/>
  <c r="Y51" i="57"/>
  <c r="AM49" i="57"/>
  <c r="AQ48" i="57"/>
  <c r="Z32" i="57"/>
  <c r="AA32" i="57" s="1"/>
  <c r="Y38" i="57"/>
  <c r="AK29" i="57"/>
  <c r="Y40" i="57"/>
  <c r="Z42" i="57"/>
  <c r="AA42" i="57" s="1"/>
  <c r="Z43" i="57"/>
  <c r="AK38" i="57"/>
  <c r="Y29" i="57"/>
  <c r="AL29" i="57" s="1"/>
  <c r="AK40" i="57"/>
  <c r="AT48" i="57"/>
  <c r="AK42" i="57"/>
  <c r="Y63" i="57"/>
  <c r="AA56" i="57"/>
  <c r="AO56" i="57" s="1"/>
  <c r="AA65" i="57"/>
  <c r="AQ65" i="57" s="1"/>
  <c r="AV47" i="57"/>
  <c r="Y37" i="57"/>
  <c r="AK34" i="57"/>
  <c r="AX57" i="57"/>
  <c r="AM26" i="57"/>
  <c r="AK26" i="57"/>
  <c r="AW48" i="57"/>
  <c r="Z35" i="57"/>
  <c r="Z33" i="57"/>
  <c r="AA33" i="57" s="1"/>
  <c r="AK62" i="57"/>
  <c r="AM55" i="57"/>
  <c r="Y41" i="57"/>
  <c r="AS47" i="57"/>
  <c r="Z46" i="57"/>
  <c r="Y50" i="57"/>
  <c r="AM48" i="57"/>
  <c r="Y52" i="57"/>
  <c r="AK51" i="57"/>
  <c r="Y58" i="57"/>
  <c r="Z59" i="57"/>
  <c r="AM59" i="57" s="1"/>
  <c r="AL49" i="57"/>
  <c r="AU47" i="57"/>
  <c r="AJ29" i="27"/>
  <c r="AK29" i="27"/>
  <c r="AH29" i="27"/>
  <c r="AL29" i="27"/>
  <c r="AI29" i="27"/>
  <c r="AM29" i="27"/>
  <c r="AL64" i="57" l="1"/>
  <c r="Z30" i="57"/>
  <c r="AM30" i="57" s="1"/>
  <c r="AL61" i="57"/>
  <c r="AY49" i="57"/>
  <c r="Z36" i="57"/>
  <c r="AM36" i="57" s="1"/>
  <c r="Z44" i="57"/>
  <c r="Z27" i="57"/>
  <c r="AM27" i="57" s="1"/>
  <c r="AM57" i="57"/>
  <c r="AQ57" i="57"/>
  <c r="AZ57" i="57"/>
  <c r="AP26" i="57"/>
  <c r="AU26" i="57"/>
  <c r="AX26" i="57"/>
  <c r="AV26" i="57"/>
  <c r="AR26" i="57"/>
  <c r="AQ26" i="57"/>
  <c r="AZ26" i="57"/>
  <c r="AT26" i="57"/>
  <c r="AO26" i="57"/>
  <c r="AY26" i="57"/>
  <c r="AS26" i="57"/>
  <c r="AD26" i="57"/>
  <c r="AA31" i="57"/>
  <c r="AR31" i="57" s="1"/>
  <c r="AM31" i="57"/>
  <c r="AW26" i="57"/>
  <c r="AD53" i="57"/>
  <c r="Z29" i="57"/>
  <c r="AM33" i="57"/>
  <c r="AO42" i="57"/>
  <c r="AY42" i="57"/>
  <c r="AW65" i="57"/>
  <c r="AV49" i="57"/>
  <c r="AS65" i="57"/>
  <c r="AU49" i="57"/>
  <c r="Z54" i="57"/>
  <c r="AT65" i="57"/>
  <c r="AP65" i="57"/>
  <c r="AX65" i="57"/>
  <c r="AL54" i="57"/>
  <c r="AD33" i="57"/>
  <c r="AP33" i="57"/>
  <c r="AQ49" i="57"/>
  <c r="AW49" i="57"/>
  <c r="AA28" i="57"/>
  <c r="AN28" i="57" s="1"/>
  <c r="AA44" i="57"/>
  <c r="AO44" i="57" s="1"/>
  <c r="AT42" i="57"/>
  <c r="AX49" i="57"/>
  <c r="AM34" i="57"/>
  <c r="AS49" i="57"/>
  <c r="AY56" i="57"/>
  <c r="AP49" i="57"/>
  <c r="AN49" i="57"/>
  <c r="AT49" i="57"/>
  <c r="AN55" i="57"/>
  <c r="AR55" i="57"/>
  <c r="Z45" i="57"/>
  <c r="AP55" i="57"/>
  <c r="AQ33" i="57"/>
  <c r="AV56" i="57"/>
  <c r="Z58" i="57"/>
  <c r="AL58" i="57"/>
  <c r="AY55" i="57"/>
  <c r="AN44" i="57"/>
  <c r="AA34" i="57"/>
  <c r="AX34" i="57" s="1"/>
  <c r="AL37" i="57"/>
  <c r="Z37" i="57"/>
  <c r="AM37" i="57" s="1"/>
  <c r="AD65" i="57"/>
  <c r="AO65" i="57"/>
  <c r="AZ65" i="57"/>
  <c r="AN65" i="57"/>
  <c r="AL63" i="57"/>
  <c r="Z63" i="57"/>
  <c r="AM63" i="57" s="1"/>
  <c r="AM43" i="57"/>
  <c r="AU42" i="57"/>
  <c r="AQ55" i="57"/>
  <c r="AW56" i="57"/>
  <c r="AY33" i="57"/>
  <c r="AM44" i="57"/>
  <c r="AA64" i="57"/>
  <c r="AU64" i="57" s="1"/>
  <c r="AN56" i="57"/>
  <c r="AL34" i="57"/>
  <c r="AA66" i="57"/>
  <c r="AX66" i="57" s="1"/>
  <c r="AM66" i="57"/>
  <c r="AA35" i="57"/>
  <c r="AU35" i="57" s="1"/>
  <c r="AW42" i="57"/>
  <c r="AW44" i="57"/>
  <c r="AV33" i="57"/>
  <c r="AL50" i="57"/>
  <c r="Z50" i="57"/>
  <c r="AM50" i="57" s="1"/>
  <c r="AD32" i="57"/>
  <c r="AL41" i="57"/>
  <c r="AW33" i="57"/>
  <c r="AA30" i="57"/>
  <c r="AZ30" i="57" s="1"/>
  <c r="AY65" i="57"/>
  <c r="AV65" i="57"/>
  <c r="AR42" i="57"/>
  <c r="AX42" i="57"/>
  <c r="Z40" i="57"/>
  <c r="AA59" i="57"/>
  <c r="AZ59" i="57" s="1"/>
  <c r="AT55" i="57"/>
  <c r="Z62" i="57"/>
  <c r="AU33" i="57"/>
  <c r="AD56" i="57"/>
  <c r="AM64" i="57"/>
  <c r="AV55" i="57"/>
  <c r="AO33" i="57"/>
  <c r="AL51" i="57"/>
  <c r="AS33" i="57"/>
  <c r="AA43" i="57"/>
  <c r="AT43" i="57" s="1"/>
  <c r="Z52" i="57"/>
  <c r="AM52" i="57" s="1"/>
  <c r="AL52" i="57"/>
  <c r="AM35" i="57"/>
  <c r="AU56" i="57"/>
  <c r="AS56" i="57"/>
  <c r="AN42" i="57"/>
  <c r="AR33" i="57"/>
  <c r="AW55" i="57"/>
  <c r="AR56" i="57"/>
  <c r="AA46" i="57"/>
  <c r="AZ55" i="57"/>
  <c r="AZ33" i="57"/>
  <c r="AD60" i="57"/>
  <c r="AZ42" i="57"/>
  <c r="AV42" i="57"/>
  <c r="AS42" i="57"/>
  <c r="AQ42" i="57"/>
  <c r="Z38" i="57"/>
  <c r="AM38" i="57" s="1"/>
  <c r="AL38" i="57"/>
  <c r="AZ56" i="57"/>
  <c r="AX56" i="57"/>
  <c r="AL45" i="57"/>
  <c r="AD55" i="57"/>
  <c r="AU55" i="57"/>
  <c r="AN33" i="57"/>
  <c r="AA36" i="57"/>
  <c r="AD36" i="57" s="1"/>
  <c r="AD42" i="57"/>
  <c r="AT56" i="57"/>
  <c r="AU65" i="57"/>
  <c r="Z41" i="57"/>
  <c r="AA41" i="57" s="1"/>
  <c r="AO55" i="57"/>
  <c r="AQ56" i="57"/>
  <c r="AT33" i="57"/>
  <c r="AP44" i="57"/>
  <c r="AP56" i="57"/>
  <c r="AP42" i="57"/>
  <c r="AM40" i="57"/>
  <c r="AZ49" i="57"/>
  <c r="AO49" i="57"/>
  <c r="AD49" i="57"/>
  <c r="AX55" i="57"/>
  <c r="AN26" i="57"/>
  <c r="Z51" i="57"/>
  <c r="AR65" i="57"/>
  <c r="AA61" i="57"/>
  <c r="AZ61" i="57" s="1"/>
  <c r="BX61" i="57" s="1"/>
  <c r="AX33" i="57"/>
  <c r="AM42" i="57"/>
  <c r="AL40" i="57"/>
  <c r="AY34" i="57" l="1"/>
  <c r="AS34" i="57"/>
  <c r="AV34" i="57"/>
  <c r="AZ34" i="57"/>
  <c r="AT34" i="57"/>
  <c r="AP34" i="57"/>
  <c r="AQ35" i="57"/>
  <c r="AO34" i="57"/>
  <c r="AU28" i="57"/>
  <c r="AX28" i="57"/>
  <c r="AW28" i="57"/>
  <c r="AR28" i="57"/>
  <c r="AQ28" i="57"/>
  <c r="AT31" i="57"/>
  <c r="AV28" i="57"/>
  <c r="AA63" i="57"/>
  <c r="AU63" i="57" s="1"/>
  <c r="AX43" i="57"/>
  <c r="AQ31" i="57"/>
  <c r="AA45" i="57"/>
  <c r="AY45" i="57" s="1"/>
  <c r="AU31" i="57"/>
  <c r="AN31" i="57"/>
  <c r="AW34" i="57"/>
  <c r="AV31" i="57"/>
  <c r="AA27" i="57"/>
  <c r="AV27" i="57" s="1"/>
  <c r="AU34" i="57"/>
  <c r="AX31" i="57"/>
  <c r="AD31" i="57"/>
  <c r="AN34" i="57"/>
  <c r="AP31" i="57"/>
  <c r="AD34" i="57"/>
  <c r="AY31" i="57"/>
  <c r="AS44" i="57"/>
  <c r="AA29" i="57"/>
  <c r="AO29" i="57" s="1"/>
  <c r="AT44" i="57"/>
  <c r="AW31" i="57"/>
  <c r="AM29" i="57"/>
  <c r="AS31" i="57"/>
  <c r="AZ31" i="57"/>
  <c r="AO31" i="57"/>
  <c r="AS36" i="57"/>
  <c r="AA54" i="57"/>
  <c r="AW54" i="57" s="1"/>
  <c r="AO64" i="57"/>
  <c r="AY64" i="57"/>
  <c r="AP64" i="57"/>
  <c r="AQ64" i="57"/>
  <c r="AZ66" i="57"/>
  <c r="AS64" i="57"/>
  <c r="AM54" i="57"/>
  <c r="AD43" i="57"/>
  <c r="AZ36" i="57"/>
  <c r="AA62" i="57"/>
  <c r="AT62" i="57" s="1"/>
  <c r="AN66" i="57"/>
  <c r="AD28" i="57"/>
  <c r="AZ44" i="57"/>
  <c r="AD44" i="57"/>
  <c r="AT66" i="57"/>
  <c r="AO66" i="57"/>
  <c r="AY66" i="57"/>
  <c r="AO61" i="57"/>
  <c r="AR44" i="57"/>
  <c r="AY44" i="57"/>
  <c r="AM58" i="57"/>
  <c r="AA58" i="57"/>
  <c r="AW58" i="57" s="1"/>
  <c r="AX44" i="57"/>
  <c r="AV66" i="57"/>
  <c r="AR66" i="57"/>
  <c r="AQ44" i="57"/>
  <c r="AP66" i="57"/>
  <c r="AU44" i="57"/>
  <c r="AV44" i="57"/>
  <c r="AW66" i="57"/>
  <c r="AD66" i="57"/>
  <c r="AS28" i="57"/>
  <c r="AZ28" i="57"/>
  <c r="AO28" i="57"/>
  <c r="AY28" i="57"/>
  <c r="AP28" i="57"/>
  <c r="AT28" i="57"/>
  <c r="Z71" i="27"/>
  <c r="BW71" i="27" s="1"/>
  <c r="AC67" i="28" s="1"/>
  <c r="BZ67" i="28" s="1"/>
  <c r="AD61" i="57"/>
  <c r="AW41" i="57"/>
  <c r="AV59" i="57"/>
  <c r="AQ59" i="57"/>
  <c r="AY59" i="57"/>
  <c r="AR59" i="57"/>
  <c r="AU59" i="57"/>
  <c r="AV30" i="57"/>
  <c r="AR30" i="57"/>
  <c r="AS30" i="57"/>
  <c r="AP35" i="57"/>
  <c r="AM51" i="57"/>
  <c r="AV43" i="57"/>
  <c r="AP43" i="57"/>
  <c r="AR43" i="57"/>
  <c r="AO43" i="57"/>
  <c r="AN30" i="57"/>
  <c r="AT30" i="57"/>
  <c r="AQ30" i="57"/>
  <c r="AO35" i="57"/>
  <c r="AZ43" i="57"/>
  <c r="AN59" i="57"/>
  <c r="AU43" i="57"/>
  <c r="AY35" i="57"/>
  <c r="AR61" i="57"/>
  <c r="AY41" i="57"/>
  <c r="AM41" i="57"/>
  <c r="AN41" i="57"/>
  <c r="AT41" i="57"/>
  <c r="AP41" i="57"/>
  <c r="AP30" i="57"/>
  <c r="AP59" i="57"/>
  <c r="AU41" i="57"/>
  <c r="AA51" i="57"/>
  <c r="AY51" i="57" s="1"/>
  <c r="AV36" i="57"/>
  <c r="AN36" i="57"/>
  <c r="AO36" i="57"/>
  <c r="AU36" i="57"/>
  <c r="AW36" i="57"/>
  <c r="AQ36" i="57"/>
  <c r="AR36" i="57"/>
  <c r="AP36" i="57"/>
  <c r="AR41" i="57"/>
  <c r="AX41" i="57"/>
  <c r="AX59" i="57"/>
  <c r="AY43" i="57"/>
  <c r="AD41" i="57"/>
  <c r="AO30" i="57"/>
  <c r="AU30" i="57"/>
  <c r="AY30" i="57"/>
  <c r="AA52" i="57"/>
  <c r="AR52" i="57" s="1"/>
  <c r="AS61" i="57"/>
  <c r="AA40" i="57"/>
  <c r="AT40" i="57" s="1"/>
  <c r="AX36" i="57"/>
  <c r="AX35" i="57"/>
  <c r="AR34" i="57"/>
  <c r="AQ34" i="57"/>
  <c r="AD35" i="57"/>
  <c r="AN35" i="57"/>
  <c r="AW43" i="57"/>
  <c r="AY36" i="57"/>
  <c r="AR35" i="57"/>
  <c r="AZ41" i="57"/>
  <c r="AA50" i="57"/>
  <c r="AQ50" i="57" s="1"/>
  <c r="AS59" i="57"/>
  <c r="AA37" i="57"/>
  <c r="AT37" i="57" s="1"/>
  <c r="AN61" i="57"/>
  <c r="AY61" i="57"/>
  <c r="AQ61" i="57"/>
  <c r="AW61" i="57"/>
  <c r="AT61" i="57"/>
  <c r="AX61" i="57"/>
  <c r="AU61" i="57"/>
  <c r="AP61" i="57"/>
  <c r="AW35" i="57"/>
  <c r="AO59" i="57"/>
  <c r="AV61" i="57"/>
  <c r="AS35" i="57"/>
  <c r="AD46" i="57"/>
  <c r="AN43" i="57"/>
  <c r="AZ35" i="57"/>
  <c r="AT35" i="57"/>
  <c r="AD59" i="57"/>
  <c r="AM62" i="57"/>
  <c r="AO41" i="57"/>
  <c r="AX27" i="57"/>
  <c r="AQ43" i="57"/>
  <c r="AW30" i="57"/>
  <c r="AD30" i="57"/>
  <c r="AX30" i="57"/>
  <c r="AQ41" i="57"/>
  <c r="AV41" i="57"/>
  <c r="AW59" i="57"/>
  <c r="AS43" i="57"/>
  <c r="AX29" i="57"/>
  <c r="AT36" i="57"/>
  <c r="AQ66" i="57"/>
  <c r="AU66" i="57"/>
  <c r="AS66" i="57"/>
  <c r="AT59" i="57"/>
  <c r="AX64" i="57"/>
  <c r="AV64" i="57"/>
  <c r="AN64" i="57"/>
  <c r="AT64" i="57"/>
  <c r="AD64" i="57"/>
  <c r="AZ64" i="57"/>
  <c r="AW64" i="57"/>
  <c r="AR64" i="57"/>
  <c r="AV35" i="57"/>
  <c r="AS41" i="57"/>
  <c r="AM45" i="57"/>
  <c r="AA38" i="57"/>
  <c r="AO38" i="57" s="1"/>
  <c r="F15" i="29"/>
  <c r="AT63" i="57" l="1"/>
  <c r="AN27" i="57"/>
  <c r="AW63" i="57"/>
  <c r="AY27" i="57"/>
  <c r="AR63" i="57"/>
  <c r="AP63" i="57"/>
  <c r="AQ27" i="57"/>
  <c r="AN63" i="57"/>
  <c r="AR27" i="57"/>
  <c r="AZ29" i="57"/>
  <c r="AZ63" i="57"/>
  <c r="AQ63" i="57"/>
  <c r="AD63" i="57"/>
  <c r="AX63" i="57"/>
  <c r="AY63" i="57"/>
  <c r="AQ58" i="57"/>
  <c r="AT29" i="57"/>
  <c r="AU54" i="57"/>
  <c r="AN37" i="57"/>
  <c r="AD29" i="57"/>
  <c r="AS63" i="57"/>
  <c r="AO63" i="57"/>
  <c r="AV63" i="57"/>
  <c r="AX54" i="57"/>
  <c r="AS29" i="57"/>
  <c r="AV29" i="57"/>
  <c r="AW29" i="57"/>
  <c r="AY29" i="57"/>
  <c r="AN29" i="57"/>
  <c r="AU29" i="57"/>
  <c r="AP29" i="57"/>
  <c r="AQ29" i="57"/>
  <c r="AR29" i="57"/>
  <c r="AN54" i="57"/>
  <c r="AS62" i="57"/>
  <c r="AP50" i="57"/>
  <c r="AV45" i="57"/>
  <c r="AT45" i="57"/>
  <c r="AP62" i="57"/>
  <c r="AD62" i="57"/>
  <c r="AZ54" i="57"/>
  <c r="AS54" i="57"/>
  <c r="AR45" i="57"/>
  <c r="AO45" i="57"/>
  <c r="AD45" i="57"/>
  <c r="AO27" i="57"/>
  <c r="AW27" i="57"/>
  <c r="AX45" i="57"/>
  <c r="AV62" i="57"/>
  <c r="AP27" i="57"/>
  <c r="AN45" i="57"/>
  <c r="AZ62" i="57"/>
  <c r="AQ62" i="57"/>
  <c r="AV54" i="57"/>
  <c r="AY54" i="57"/>
  <c r="AR54" i="57"/>
  <c r="AZ45" i="57"/>
  <c r="AD27" i="57"/>
  <c r="AO62" i="57"/>
  <c r="AP45" i="57"/>
  <c r="AR62" i="57"/>
  <c r="AZ27" i="57"/>
  <c r="AU62" i="57"/>
  <c r="AN62" i="57"/>
  <c r="AT27" i="57"/>
  <c r="AU27" i="57"/>
  <c r="AS27" i="57"/>
  <c r="AS45" i="57"/>
  <c r="AQ45" i="57"/>
  <c r="AU45" i="57"/>
  <c r="AW45" i="57"/>
  <c r="AP37" i="57"/>
  <c r="AX37" i="57"/>
  <c r="AX52" i="57"/>
  <c r="AU50" i="57"/>
  <c r="AU37" i="57"/>
  <c r="AN58" i="57"/>
  <c r="AO58" i="57"/>
  <c r="AP58" i="57"/>
  <c r="AD58" i="57"/>
  <c r="AX58" i="57"/>
  <c r="AX50" i="57"/>
  <c r="AW62" i="57"/>
  <c r="AX62" i="57"/>
  <c r="AY58" i="57"/>
  <c r="AT58" i="57"/>
  <c r="AY37" i="57"/>
  <c r="AY62" i="57"/>
  <c r="AT54" i="57"/>
  <c r="AO54" i="57"/>
  <c r="AD54" i="57"/>
  <c r="AQ54" i="57"/>
  <c r="AP54" i="57"/>
  <c r="AD52" i="57"/>
  <c r="AR37" i="57"/>
  <c r="AY50" i="57"/>
  <c r="AS38" i="57"/>
  <c r="AN50" i="57"/>
  <c r="AT52" i="57"/>
  <c r="AO52" i="57"/>
  <c r="AQ52" i="57"/>
  <c r="AW37" i="57"/>
  <c r="AY52" i="57"/>
  <c r="AN38" i="57"/>
  <c r="AS58" i="57"/>
  <c r="AZ58" i="57"/>
  <c r="AV58" i="57"/>
  <c r="AU58" i="57"/>
  <c r="AR58" i="57"/>
  <c r="AV51" i="57"/>
  <c r="AD51" i="57"/>
  <c r="AP51" i="57"/>
  <c r="AV37" i="57"/>
  <c r="AO50" i="57"/>
  <c r="AQ37" i="57"/>
  <c r="AZ38" i="57"/>
  <c r="AV50" i="57"/>
  <c r="AU40" i="57"/>
  <c r="AQ38" i="57"/>
  <c r="AV38" i="57"/>
  <c r="AZ37" i="57"/>
  <c r="AZ50" i="57"/>
  <c r="AO51" i="57"/>
  <c r="AX40" i="57"/>
  <c r="AZ40" i="57"/>
  <c r="AD40" i="57"/>
  <c r="AO40" i="57"/>
  <c r="AR40" i="57"/>
  <c r="AW40" i="57"/>
  <c r="AY40" i="57"/>
  <c r="AP40" i="57"/>
  <c r="AZ51" i="57"/>
  <c r="AN51" i="57"/>
  <c r="AQ51" i="57"/>
  <c r="AN40" i="57"/>
  <c r="AX38" i="57"/>
  <c r="AS37" i="57"/>
  <c r="AN52" i="57"/>
  <c r="AV52" i="57"/>
  <c r="AW52" i="57"/>
  <c r="AP52" i="57"/>
  <c r="AV40" i="57"/>
  <c r="AU52" i="57"/>
  <c r="AP38" i="57"/>
  <c r="AR50" i="57"/>
  <c r="AU51" i="57"/>
  <c r="AR51" i="57"/>
  <c r="AD50" i="57"/>
  <c r="CC61" i="57"/>
  <c r="AE71" i="27" s="1"/>
  <c r="CB61" i="57"/>
  <c r="AD71" i="27" s="1"/>
  <c r="CA61" i="57"/>
  <c r="AC71" i="27" s="1"/>
  <c r="BZ61" i="57"/>
  <c r="AB71" i="27" s="1"/>
  <c r="BY61" i="57"/>
  <c r="AA71" i="27" s="1"/>
  <c r="AQ40" i="57"/>
  <c r="AW38" i="57"/>
  <c r="AD38" i="57"/>
  <c r="AU38" i="57"/>
  <c r="AT38" i="57"/>
  <c r="AW51" i="57"/>
  <c r="AR38" i="57"/>
  <c r="AO37" i="57"/>
  <c r="AS50" i="57"/>
  <c r="AS40" i="57"/>
  <c r="AS51" i="57"/>
  <c r="AZ52" i="57"/>
  <c r="AS52" i="57"/>
  <c r="AY38" i="57"/>
  <c r="AD37" i="57"/>
  <c r="AW50" i="57"/>
  <c r="AT50" i="57"/>
  <c r="AX51" i="57"/>
  <c r="AT51" i="57"/>
  <c r="H25" i="28" l="1"/>
  <c r="E15" i="29" l="1"/>
  <c r="AB17" i="45" l="1"/>
  <c r="Z17" i="45"/>
  <c r="X17" i="45"/>
  <c r="V17" i="45"/>
  <c r="T17" i="45"/>
  <c r="R17" i="45"/>
  <c r="P17" i="45"/>
  <c r="N17" i="45"/>
  <c r="L17" i="45"/>
  <c r="J17" i="45"/>
  <c r="H17" i="45"/>
  <c r="F17" i="45"/>
  <c r="AA17" i="45"/>
  <c r="Y17" i="45"/>
  <c r="W17" i="45"/>
  <c r="U17" i="45"/>
  <c r="S17" i="45"/>
  <c r="Q17" i="45"/>
  <c r="O17" i="45"/>
  <c r="M17" i="45"/>
  <c r="K17" i="45"/>
  <c r="I17" i="45"/>
  <c r="G17" i="45"/>
  <c r="BB62" i="28" l="1"/>
  <c r="BB47" i="28"/>
  <c r="BB46" i="28"/>
  <c r="BB35" i="28"/>
  <c r="BB37" i="28"/>
  <c r="BB41" i="28"/>
  <c r="BB42" i="28"/>
  <c r="BB58" i="28"/>
  <c r="BB51" i="28"/>
  <c r="BB68" i="28"/>
  <c r="BB70" i="28"/>
  <c r="BB72" i="28"/>
  <c r="BB54" i="28"/>
  <c r="BB65" i="28"/>
  <c r="BB48" i="28"/>
  <c r="BB32" i="28"/>
  <c r="BB36" i="28"/>
  <c r="BB44" i="28"/>
  <c r="BB60" i="28"/>
  <c r="BB55" i="28"/>
  <c r="BB59" i="28"/>
  <c r="BB64" i="28"/>
  <c r="BB33" i="28"/>
  <c r="BB56" i="28"/>
  <c r="BB69" i="28"/>
  <c r="BB39" i="28"/>
  <c r="BB43" i="28"/>
  <c r="BB49" i="28"/>
  <c r="BB38" i="28"/>
  <c r="BB45" i="28"/>
  <c r="BB67" i="28"/>
  <c r="BB34" i="28"/>
  <c r="BB52" i="28"/>
  <c r="BB61" i="28"/>
  <c r="BB50" i="28"/>
  <c r="BB63" i="28"/>
  <c r="BB57" i="28"/>
  <c r="BB71" i="28"/>
  <c r="BB40" i="28"/>
  <c r="BB53" i="28"/>
  <c r="BB66" i="28"/>
  <c r="BC69" i="28"/>
  <c r="BC49" i="28"/>
  <c r="BC57" i="28"/>
  <c r="BC64" i="28"/>
  <c r="BC53" i="28"/>
  <c r="BC38" i="28"/>
  <c r="BC39" i="28"/>
  <c r="BC67" i="28"/>
  <c r="BC60" i="28"/>
  <c r="BC50" i="28"/>
  <c r="BC61" i="28"/>
  <c r="BC41" i="28"/>
  <c r="BC51" i="28"/>
  <c r="BC52" i="28"/>
  <c r="BC59" i="28"/>
  <c r="BC58" i="28"/>
  <c r="BC63" i="28"/>
  <c r="BC54" i="28"/>
  <c r="BC56" i="28"/>
  <c r="BC68" i="28"/>
  <c r="BC55" i="28"/>
  <c r="BC33" i="28"/>
  <c r="BC32" i="28"/>
  <c r="BC34" i="28"/>
  <c r="BC43" i="28"/>
  <c r="BC45" i="28"/>
  <c r="BC46" i="28"/>
  <c r="BC71" i="28"/>
  <c r="BC66" i="28"/>
  <c r="BC36" i="28"/>
  <c r="BC35" i="28"/>
  <c r="BC47" i="28"/>
  <c r="BC40" i="28"/>
  <c r="BC42" i="28"/>
  <c r="BC44" i="28"/>
  <c r="BC48" i="28"/>
  <c r="BC62" i="28"/>
  <c r="BC37" i="28"/>
  <c r="BC70" i="28"/>
  <c r="BC72" i="28"/>
  <c r="BC65" i="28"/>
  <c r="BD72" i="28"/>
  <c r="BD53" i="28"/>
  <c r="BD36" i="28"/>
  <c r="BD57" i="28"/>
  <c r="BD47" i="28"/>
  <c r="BD40" i="28"/>
  <c r="BD48" i="28"/>
  <c r="BD62" i="28"/>
  <c r="BD71" i="28"/>
  <c r="BD66" i="28"/>
  <c r="BD35" i="28"/>
  <c r="BD37" i="28"/>
  <c r="BD67" i="28"/>
  <c r="BD44" i="28"/>
  <c r="BD39" i="28"/>
  <c r="BD59" i="28"/>
  <c r="BD52" i="28"/>
  <c r="BD46" i="28"/>
  <c r="BD70" i="28"/>
  <c r="BD63" i="28"/>
  <c r="BD64" i="28"/>
  <c r="BD55" i="28"/>
  <c r="BD32" i="28"/>
  <c r="BD41" i="28"/>
  <c r="BD45" i="28"/>
  <c r="BD60" i="28"/>
  <c r="BD50" i="28"/>
  <c r="BD61" i="28"/>
  <c r="BD58" i="28"/>
  <c r="BD54" i="28"/>
  <c r="BD56" i="28"/>
  <c r="BD65" i="28"/>
  <c r="BD51" i="28"/>
  <c r="BD69" i="28"/>
  <c r="BD33" i="28"/>
  <c r="BD34" i="28"/>
  <c r="BD38" i="28"/>
  <c r="BD68" i="28"/>
  <c r="BD49" i="28"/>
  <c r="BD43" i="28"/>
  <c r="BD42" i="28"/>
  <c r="BE60" i="28"/>
  <c r="BE35" i="28"/>
  <c r="BE34" i="28"/>
  <c r="BE45" i="28"/>
  <c r="BE55" i="28"/>
  <c r="BE63" i="28"/>
  <c r="BE66" i="28"/>
  <c r="BE48" i="28"/>
  <c r="BE39" i="28"/>
  <c r="BE37" i="28"/>
  <c r="BE61" i="28"/>
  <c r="BE42" i="28"/>
  <c r="BE47" i="28"/>
  <c r="BE58" i="28"/>
  <c r="BE49" i="28"/>
  <c r="BE51" i="28"/>
  <c r="BE64" i="28"/>
  <c r="BE69" i="28"/>
  <c r="BE43" i="28"/>
  <c r="BE56" i="28"/>
  <c r="BE65" i="28"/>
  <c r="BE72" i="28"/>
  <c r="BE36" i="28"/>
  <c r="BE32" i="28"/>
  <c r="BE46" i="28"/>
  <c r="BE52" i="28"/>
  <c r="BE70" i="28"/>
  <c r="BE53" i="28"/>
  <c r="BE68" i="28"/>
  <c r="BE71" i="28"/>
  <c r="BE41" i="28"/>
  <c r="BE59" i="28"/>
  <c r="BE62" i="28"/>
  <c r="BE38" i="28"/>
  <c r="BE50" i="28"/>
  <c r="BE54" i="28"/>
  <c r="BE33" i="28"/>
  <c r="BE67" i="28"/>
  <c r="BE57" i="28"/>
  <c r="BE40" i="28"/>
  <c r="BE44" i="28"/>
  <c r="BF33" i="28"/>
  <c r="BF54" i="28"/>
  <c r="BF36" i="28"/>
  <c r="BF52" i="28"/>
  <c r="BF65" i="28"/>
  <c r="BF64" i="28"/>
  <c r="BF40" i="28"/>
  <c r="BF49" i="28"/>
  <c r="BF51" i="28"/>
  <c r="BF61" i="28"/>
  <c r="BF71" i="28"/>
  <c r="BF37" i="28"/>
  <c r="BF42" i="28"/>
  <c r="BF63" i="28"/>
  <c r="BF66" i="28"/>
  <c r="BF57" i="28"/>
  <c r="BF58" i="28"/>
  <c r="BF41" i="28"/>
  <c r="BF43" i="28"/>
  <c r="BF45" i="28"/>
  <c r="BF48" i="28"/>
  <c r="BF62" i="28"/>
  <c r="BF68" i="28"/>
  <c r="BF70" i="28"/>
  <c r="BF72" i="28"/>
  <c r="BF44" i="28"/>
  <c r="BF60" i="28"/>
  <c r="BF32" i="28"/>
  <c r="BF35" i="28"/>
  <c r="BF67" i="28"/>
  <c r="BF47" i="28"/>
  <c r="BF69" i="28"/>
  <c r="BF34" i="28"/>
  <c r="BF55" i="28"/>
  <c r="BF46" i="28"/>
  <c r="BF53" i="28"/>
  <c r="BF38" i="28"/>
  <c r="BF50" i="28"/>
  <c r="BF59" i="28"/>
  <c r="BF39" i="28"/>
  <c r="BF56" i="28"/>
  <c r="AY28" i="28"/>
  <c r="AY29" i="28"/>
  <c r="AY31" i="28"/>
  <c r="AY27" i="28"/>
  <c r="AY30" i="28"/>
  <c r="AY26" i="28"/>
  <c r="AZ29" i="28"/>
  <c r="AZ28" i="28"/>
  <c r="AZ26" i="28"/>
  <c r="AZ31" i="28"/>
  <c r="AZ27" i="28"/>
  <c r="AZ30" i="28"/>
  <c r="AM29" i="28"/>
  <c r="AM26" i="28"/>
  <c r="AM28" i="28"/>
  <c r="AM30" i="28"/>
  <c r="AM31" i="28"/>
  <c r="AM27" i="28"/>
  <c r="AU28" i="28"/>
  <c r="AU31" i="28"/>
  <c r="AU27" i="28"/>
  <c r="AU30" i="28"/>
  <c r="AU26" i="28"/>
  <c r="AU29" i="28"/>
  <c r="AN30" i="28"/>
  <c r="AN26" i="28"/>
  <c r="AN29" i="28"/>
  <c r="AN27" i="28"/>
  <c r="AN28" i="28"/>
  <c r="AN31" i="28"/>
  <c r="AV28" i="28"/>
  <c r="AV31" i="28"/>
  <c r="AV27" i="28"/>
  <c r="AV30" i="28"/>
  <c r="AV26" i="28"/>
  <c r="AV29" i="28"/>
  <c r="AO27" i="28"/>
  <c r="AO30" i="28"/>
  <c r="AO29" i="28"/>
  <c r="AO26" i="28"/>
  <c r="AO28" i="28"/>
  <c r="AO31" i="28"/>
  <c r="AW30" i="28"/>
  <c r="AW26" i="28"/>
  <c r="AW31" i="28"/>
  <c r="AW28" i="28"/>
  <c r="AW27" i="28"/>
  <c r="AW29" i="28"/>
  <c r="AP31" i="28"/>
  <c r="AP30" i="28"/>
  <c r="AP29" i="28"/>
  <c r="AP26" i="28"/>
  <c r="AP28" i="28"/>
  <c r="AP27" i="28"/>
  <c r="AX26" i="28"/>
  <c r="AX30" i="28"/>
  <c r="AX31" i="28"/>
  <c r="AX28" i="28"/>
  <c r="AX27" i="28"/>
  <c r="AX29" i="28"/>
  <c r="AQ27" i="28"/>
  <c r="AQ30" i="28"/>
  <c r="AQ26" i="28"/>
  <c r="AQ31" i="28"/>
  <c r="AQ29" i="28"/>
  <c r="AQ28" i="28"/>
  <c r="AJ29" i="28"/>
  <c r="AJ30" i="28"/>
  <c r="AJ28" i="28"/>
  <c r="AJ31" i="28"/>
  <c r="AJ27" i="28"/>
  <c r="AJ26" i="28"/>
  <c r="AR31" i="28"/>
  <c r="AR27" i="28"/>
  <c r="AR28" i="28"/>
  <c r="AR30" i="28"/>
  <c r="AR26" i="28"/>
  <c r="AR29" i="28"/>
  <c r="AK30" i="28"/>
  <c r="AK29" i="28"/>
  <c r="AK26" i="28"/>
  <c r="AK31" i="28"/>
  <c r="AK28" i="28"/>
  <c r="AK27" i="28"/>
  <c r="AS31" i="28"/>
  <c r="AS28" i="28"/>
  <c r="AS27" i="28"/>
  <c r="AS30" i="28"/>
  <c r="AS29" i="28"/>
  <c r="AS26" i="28"/>
  <c r="AL30" i="28"/>
  <c r="AL29" i="28"/>
  <c r="AL26" i="28"/>
  <c r="AL31" i="28"/>
  <c r="AL28" i="28"/>
  <c r="AL27" i="28"/>
  <c r="AT31" i="28"/>
  <c r="AT28" i="28"/>
  <c r="AT27" i="28"/>
  <c r="AT30" i="28"/>
  <c r="AT29" i="28"/>
  <c r="AT26" i="28"/>
  <c r="BD31" i="28"/>
  <c r="BD29" i="28"/>
  <c r="BD27" i="28"/>
  <c r="BD30" i="28"/>
  <c r="BD28" i="28"/>
  <c r="BD26" i="28"/>
  <c r="BF31" i="28"/>
  <c r="BF29" i="28"/>
  <c r="BF27" i="28"/>
  <c r="BF30" i="28"/>
  <c r="BF28" i="28"/>
  <c r="BF26" i="28"/>
  <c r="BC30" i="28"/>
  <c r="BC28" i="28"/>
  <c r="BC26" i="28"/>
  <c r="BC31" i="28"/>
  <c r="BC29" i="28"/>
  <c r="BC27" i="28"/>
  <c r="BE30" i="28"/>
  <c r="BE28" i="28"/>
  <c r="BE26" i="28"/>
  <c r="BE31" i="28"/>
  <c r="BE29" i="28"/>
  <c r="BE27" i="28"/>
  <c r="BB31" i="28"/>
  <c r="BB29" i="28"/>
  <c r="BB27" i="28"/>
  <c r="BB30" i="28"/>
  <c r="BB28" i="28"/>
  <c r="BB26" i="28"/>
  <c r="BA29" i="28"/>
  <c r="BA28" i="28"/>
  <c r="BA27" i="28"/>
  <c r="BA31" i="28"/>
  <c r="BA26" i="28"/>
  <c r="BA30" i="28"/>
  <c r="N27" i="45"/>
  <c r="K24" i="45"/>
  <c r="S32" i="45"/>
  <c r="AA40" i="45"/>
  <c r="H21" i="45"/>
  <c r="P29" i="45"/>
  <c r="X37" i="45"/>
  <c r="I22" i="45"/>
  <c r="Y38" i="45"/>
  <c r="M26" i="45"/>
  <c r="R31" i="45"/>
  <c r="Q30" i="45"/>
  <c r="V35" i="45"/>
  <c r="U34" i="45"/>
  <c r="J23" i="45"/>
  <c r="Z39" i="45"/>
  <c r="G20" i="45"/>
  <c r="O28" i="45"/>
  <c r="W36" i="45"/>
  <c r="L25" i="45"/>
  <c r="T33" i="45"/>
  <c r="AB41" i="45"/>
  <c r="I21" i="45"/>
  <c r="BB56" i="27" l="1"/>
  <c r="CA56" i="27" s="1"/>
  <c r="AG52" i="28" s="1"/>
  <c r="CD52" i="28" s="1"/>
  <c r="BB54" i="27"/>
  <c r="CA54" i="27" s="1"/>
  <c r="AG50" i="28" s="1"/>
  <c r="CD50" i="28" s="1"/>
  <c r="BB53" i="27"/>
  <c r="CA53" i="27" s="1"/>
  <c r="AG49" i="28" s="1"/>
  <c r="CD49" i="28" s="1"/>
  <c r="BB55" i="27"/>
  <c r="CA55" i="27" s="1"/>
  <c r="AG51" i="28" s="1"/>
  <c r="CD51" i="28" s="1"/>
  <c r="BB50" i="27"/>
  <c r="CA50" i="27" s="1"/>
  <c r="AG46" i="28" s="1"/>
  <c r="CD46" i="28" s="1"/>
  <c r="BB52" i="27"/>
  <c r="CA52" i="27" s="1"/>
  <c r="AG48" i="28" s="1"/>
  <c r="CD48" i="28" s="1"/>
  <c r="BB51" i="27"/>
  <c r="CA51" i="27" s="1"/>
  <c r="AG47" i="28" s="1"/>
  <c r="CD47" i="28" s="1"/>
  <c r="BB74" i="27"/>
  <c r="CA74" i="27" s="1"/>
  <c r="AG70" i="28" s="1"/>
  <c r="CD70" i="28" s="1"/>
  <c r="AZ37" i="27"/>
  <c r="BY37" i="27" s="1"/>
  <c r="AE33" i="28" s="1"/>
  <c r="CB33" i="28" s="1"/>
  <c r="AZ72" i="27"/>
  <c r="BY72" i="27" s="1"/>
  <c r="AE68" i="28" s="1"/>
  <c r="CB68" i="28" s="1"/>
  <c r="AZ36" i="27"/>
  <c r="BY36" i="27" s="1"/>
  <c r="AE32" i="28" s="1"/>
  <c r="CB32" i="28" s="1"/>
  <c r="AZ39" i="27"/>
  <c r="BY39" i="27" s="1"/>
  <c r="AE35" i="28" s="1"/>
  <c r="CB35" i="28" s="1"/>
  <c r="AZ42" i="27"/>
  <c r="BY42" i="27" s="1"/>
  <c r="AE38" i="28" s="1"/>
  <c r="CB38" i="28" s="1"/>
  <c r="AZ38" i="27"/>
  <c r="BY38" i="27" s="1"/>
  <c r="AE34" i="28" s="1"/>
  <c r="CB34" i="28" s="1"/>
  <c r="AZ41" i="27"/>
  <c r="BY41" i="27" s="1"/>
  <c r="AE37" i="28" s="1"/>
  <c r="CB37" i="28" s="1"/>
  <c r="AZ40" i="27"/>
  <c r="BY40" i="27" s="1"/>
  <c r="AE36" i="28" s="1"/>
  <c r="CB36" i="28" s="1"/>
  <c r="BA43" i="27"/>
  <c r="BZ43" i="27" s="1"/>
  <c r="AF39" i="28" s="1"/>
  <c r="CC39" i="28" s="1"/>
  <c r="BA46" i="27"/>
  <c r="BZ46" i="27" s="1"/>
  <c r="AF42" i="28" s="1"/>
  <c r="CC42" i="28" s="1"/>
  <c r="BA48" i="27"/>
  <c r="BZ48" i="27" s="1"/>
  <c r="AF44" i="28" s="1"/>
  <c r="CC44" i="28" s="1"/>
  <c r="BA44" i="27"/>
  <c r="BZ44" i="27" s="1"/>
  <c r="AF40" i="28" s="1"/>
  <c r="CC40" i="28" s="1"/>
  <c r="BA45" i="27"/>
  <c r="BZ45" i="27" s="1"/>
  <c r="AF41" i="28" s="1"/>
  <c r="CC41" i="28" s="1"/>
  <c r="BA49" i="27"/>
  <c r="BZ49" i="27" s="1"/>
  <c r="AF45" i="28" s="1"/>
  <c r="CC45" i="28" s="1"/>
  <c r="BA47" i="27"/>
  <c r="BZ47" i="27" s="1"/>
  <c r="AF43" i="28" s="1"/>
  <c r="CC43" i="28" s="1"/>
  <c r="BA73" i="27"/>
  <c r="BZ73" i="27" s="1"/>
  <c r="AF69" i="28" s="1"/>
  <c r="CC69" i="28" s="1"/>
  <c r="AY71" i="27"/>
  <c r="BX71" i="27" s="1"/>
  <c r="AD67" i="28" s="1"/>
  <c r="CA67" i="28" s="1"/>
  <c r="BC75" i="27"/>
  <c r="CB75" i="27" s="1"/>
  <c r="AH71" i="28" s="1"/>
  <c r="CE71" i="28" s="1"/>
  <c r="BC62" i="27"/>
  <c r="CB62" i="27" s="1"/>
  <c r="AH58" i="28" s="1"/>
  <c r="CE58" i="28" s="1"/>
  <c r="BC57" i="27"/>
  <c r="CB57" i="27" s="1"/>
  <c r="AH53" i="28" s="1"/>
  <c r="CE53" i="28" s="1"/>
  <c r="BC61" i="27"/>
  <c r="CB61" i="27" s="1"/>
  <c r="AH57" i="28" s="1"/>
  <c r="CE57" i="28" s="1"/>
  <c r="BC59" i="27"/>
  <c r="CB59" i="27" s="1"/>
  <c r="AH55" i="28" s="1"/>
  <c r="CE55" i="28" s="1"/>
  <c r="BC60" i="27"/>
  <c r="CB60" i="27" s="1"/>
  <c r="AH56" i="28" s="1"/>
  <c r="CE56" i="28" s="1"/>
  <c r="BC58" i="27"/>
  <c r="CB58" i="27" s="1"/>
  <c r="AH54" i="28" s="1"/>
  <c r="CE54" i="28" s="1"/>
  <c r="BC63" i="27"/>
  <c r="CB63" i="27" s="1"/>
  <c r="AH59" i="28" s="1"/>
  <c r="CE59" i="28" s="1"/>
  <c r="AH33" i="27"/>
  <c r="AH32" i="27"/>
  <c r="AH31" i="27"/>
  <c r="AH30" i="27"/>
  <c r="AH34" i="27"/>
  <c r="AI35" i="27"/>
  <c r="AJ35" i="27"/>
  <c r="AN29" i="27"/>
  <c r="S31" i="45"/>
  <c r="K23" i="45"/>
  <c r="Q29" i="45"/>
  <c r="M25" i="45"/>
  <c r="AA39" i="45"/>
  <c r="O27" i="45"/>
  <c r="U33" i="45"/>
  <c r="X36" i="45"/>
  <c r="Z38" i="45"/>
  <c r="AB40" i="45"/>
  <c r="W35" i="45"/>
  <c r="Y37" i="45"/>
  <c r="J21" i="45"/>
  <c r="P27" i="45"/>
  <c r="P28" i="45"/>
  <c r="J22" i="45"/>
  <c r="T32" i="45"/>
  <c r="L23" i="45"/>
  <c r="H20" i="45"/>
  <c r="V34" i="45"/>
  <c r="R30" i="45"/>
  <c r="N26" i="45"/>
  <c r="L24" i="45"/>
  <c r="AZ71" i="27" l="1"/>
  <c r="BY71" i="27" s="1"/>
  <c r="AE67" i="28" s="1"/>
  <c r="CB67" i="28" s="1"/>
  <c r="BA41" i="27"/>
  <c r="BZ41" i="27" s="1"/>
  <c r="AF37" i="28" s="1"/>
  <c r="CC37" i="28" s="1"/>
  <c r="BA36" i="27"/>
  <c r="BZ36" i="27" s="1"/>
  <c r="AF32" i="28" s="1"/>
  <c r="CC32" i="28" s="1"/>
  <c r="BA42" i="27"/>
  <c r="BZ42" i="27" s="1"/>
  <c r="AF38" i="28" s="1"/>
  <c r="CC38" i="28" s="1"/>
  <c r="BA37" i="27"/>
  <c r="BZ37" i="27" s="1"/>
  <c r="AF33" i="28" s="1"/>
  <c r="CC33" i="28" s="1"/>
  <c r="BA40" i="27"/>
  <c r="BZ40" i="27" s="1"/>
  <c r="AF36" i="28" s="1"/>
  <c r="CC36" i="28" s="1"/>
  <c r="BA72" i="27"/>
  <c r="BZ72" i="27" s="1"/>
  <c r="AF68" i="28" s="1"/>
  <c r="CC68" i="28" s="1"/>
  <c r="BA38" i="27"/>
  <c r="BZ38" i="27" s="1"/>
  <c r="AF34" i="28" s="1"/>
  <c r="CC34" i="28" s="1"/>
  <c r="BA39" i="27"/>
  <c r="BZ39" i="27" s="1"/>
  <c r="AF35" i="28" s="1"/>
  <c r="CC35" i="28" s="1"/>
  <c r="BB43" i="27"/>
  <c r="CA43" i="27" s="1"/>
  <c r="AG39" i="28" s="1"/>
  <c r="CD39" i="28" s="1"/>
  <c r="BB44" i="27"/>
  <c r="CA44" i="27" s="1"/>
  <c r="AG40" i="28" s="1"/>
  <c r="CD40" i="28" s="1"/>
  <c r="BB46" i="27"/>
  <c r="CA46" i="27" s="1"/>
  <c r="AG42" i="28" s="1"/>
  <c r="CD42" i="28" s="1"/>
  <c r="BB49" i="27"/>
  <c r="CA49" i="27" s="1"/>
  <c r="AG45" i="28" s="1"/>
  <c r="CD45" i="28" s="1"/>
  <c r="BB48" i="27"/>
  <c r="CA48" i="27" s="1"/>
  <c r="AG44" i="28" s="1"/>
  <c r="CD44" i="28" s="1"/>
  <c r="BB45" i="27"/>
  <c r="CA45" i="27" s="1"/>
  <c r="AG41" i="28" s="1"/>
  <c r="CD41" i="28" s="1"/>
  <c r="BB47" i="27"/>
  <c r="CA47" i="27" s="1"/>
  <c r="AG43" i="28" s="1"/>
  <c r="CD43" i="28" s="1"/>
  <c r="BB73" i="27"/>
  <c r="CA73" i="27" s="1"/>
  <c r="AG69" i="28" s="1"/>
  <c r="CD69" i="28" s="1"/>
  <c r="BC52" i="27"/>
  <c r="CB52" i="27" s="1"/>
  <c r="AH48" i="28" s="1"/>
  <c r="CE48" i="28" s="1"/>
  <c r="BC50" i="27"/>
  <c r="CB50" i="27" s="1"/>
  <c r="AH46" i="28" s="1"/>
  <c r="CE46" i="28" s="1"/>
  <c r="BC74" i="27"/>
  <c r="CB74" i="27" s="1"/>
  <c r="AH70" i="28" s="1"/>
  <c r="CE70" i="28" s="1"/>
  <c r="BC51" i="27"/>
  <c r="CB51" i="27" s="1"/>
  <c r="AH47" i="28" s="1"/>
  <c r="CE47" i="28" s="1"/>
  <c r="BC55" i="27"/>
  <c r="CB55" i="27" s="1"/>
  <c r="AH51" i="28" s="1"/>
  <c r="CE51" i="28" s="1"/>
  <c r="BC54" i="27"/>
  <c r="CB54" i="27" s="1"/>
  <c r="AH50" i="28" s="1"/>
  <c r="CE50" i="28" s="1"/>
  <c r="BC53" i="27"/>
  <c r="CB53" i="27" s="1"/>
  <c r="AH49" i="28" s="1"/>
  <c r="CE49" i="28" s="1"/>
  <c r="BC56" i="27"/>
  <c r="CB56" i="27" s="1"/>
  <c r="AH52" i="28" s="1"/>
  <c r="CE52" i="28" s="1"/>
  <c r="AB39" i="45"/>
  <c r="AO29" i="27"/>
  <c r="AK35" i="27"/>
  <c r="AI33" i="27"/>
  <c r="AI32" i="27"/>
  <c r="AI34" i="27"/>
  <c r="AI31" i="27"/>
  <c r="AI30" i="27"/>
  <c r="T31" i="45"/>
  <c r="V33" i="45"/>
  <c r="W33" i="45" s="1"/>
  <c r="R29" i="45"/>
  <c r="N25" i="45"/>
  <c r="X35" i="45"/>
  <c r="AA38" i="45"/>
  <c r="Y36" i="45"/>
  <c r="Z37" i="45"/>
  <c r="W34" i="45"/>
  <c r="Q27" i="45"/>
  <c r="U32" i="45"/>
  <c r="K22" i="45"/>
  <c r="U31" i="45"/>
  <c r="M24" i="45"/>
  <c r="O26" i="45"/>
  <c r="S30" i="45"/>
  <c r="I20" i="45"/>
  <c r="O25" i="45"/>
  <c r="M23" i="45"/>
  <c r="Q28" i="45"/>
  <c r="K21" i="45"/>
  <c r="S29" i="45"/>
  <c r="BB37" i="27" l="1"/>
  <c r="CA37" i="27" s="1"/>
  <c r="AG33" i="28" s="1"/>
  <c r="CD33" i="28" s="1"/>
  <c r="BB41" i="27"/>
  <c r="CA41" i="27" s="1"/>
  <c r="AG37" i="28" s="1"/>
  <c r="CD37" i="28" s="1"/>
  <c r="BB36" i="27"/>
  <c r="CA36" i="27" s="1"/>
  <c r="AG32" i="28" s="1"/>
  <c r="CD32" i="28" s="1"/>
  <c r="BB72" i="27"/>
  <c r="CA72" i="27" s="1"/>
  <c r="AG68" i="28" s="1"/>
  <c r="CD68" i="28" s="1"/>
  <c r="BB39" i="27"/>
  <c r="CA39" i="27" s="1"/>
  <c r="AG35" i="28" s="1"/>
  <c r="CD35" i="28" s="1"/>
  <c r="BB42" i="27"/>
  <c r="CA42" i="27" s="1"/>
  <c r="AG38" i="28" s="1"/>
  <c r="CD38" i="28" s="1"/>
  <c r="BB38" i="27"/>
  <c r="CA38" i="27" s="1"/>
  <c r="AG34" i="28" s="1"/>
  <c r="CD34" i="28" s="1"/>
  <c r="BB40" i="27"/>
  <c r="CA40" i="27" s="1"/>
  <c r="AG36" i="28" s="1"/>
  <c r="CD36" i="28" s="1"/>
  <c r="BC43" i="27"/>
  <c r="CB43" i="27" s="1"/>
  <c r="AH39" i="28" s="1"/>
  <c r="CE39" i="28" s="1"/>
  <c r="BC44" i="27"/>
  <c r="CB44" i="27" s="1"/>
  <c r="AH40" i="28" s="1"/>
  <c r="CE40" i="28" s="1"/>
  <c r="BC45" i="27"/>
  <c r="CB45" i="27" s="1"/>
  <c r="AH41" i="28" s="1"/>
  <c r="CE41" i="28" s="1"/>
  <c r="BC47" i="27"/>
  <c r="CB47" i="27" s="1"/>
  <c r="AH43" i="28" s="1"/>
  <c r="CE43" i="28" s="1"/>
  <c r="BC48" i="27"/>
  <c r="CB48" i="27" s="1"/>
  <c r="AH44" i="28" s="1"/>
  <c r="CE44" i="28" s="1"/>
  <c r="BC46" i="27"/>
  <c r="CB46" i="27" s="1"/>
  <c r="AH42" i="28" s="1"/>
  <c r="CE42" i="28" s="1"/>
  <c r="BC49" i="27"/>
  <c r="CB49" i="27" s="1"/>
  <c r="AH45" i="28" s="1"/>
  <c r="CE45" i="28" s="1"/>
  <c r="BC73" i="27"/>
  <c r="CB73" i="27" s="1"/>
  <c r="AH69" i="28" s="1"/>
  <c r="CE69" i="28" s="1"/>
  <c r="BA71" i="27"/>
  <c r="BZ71" i="27" s="1"/>
  <c r="AF67" i="28" s="1"/>
  <c r="CC67" i="28" s="1"/>
  <c r="AP29" i="27"/>
  <c r="AL35" i="27"/>
  <c r="AJ33" i="27"/>
  <c r="AJ32" i="27"/>
  <c r="AJ34" i="27"/>
  <c r="AJ31" i="27"/>
  <c r="AJ30" i="27"/>
  <c r="Z36" i="45"/>
  <c r="Y35" i="45"/>
  <c r="AA37" i="45"/>
  <c r="AB38" i="45"/>
  <c r="T29" i="45"/>
  <c r="X33" i="45"/>
  <c r="T30" i="45"/>
  <c r="V31" i="45"/>
  <c r="L22" i="45"/>
  <c r="R27" i="45"/>
  <c r="R28" i="45"/>
  <c r="P26" i="45"/>
  <c r="V32" i="45"/>
  <c r="L21" i="45"/>
  <c r="N23" i="45"/>
  <c r="P25" i="45"/>
  <c r="J20" i="45"/>
  <c r="N24" i="45"/>
  <c r="X34" i="45"/>
  <c r="BC41" i="27" l="1"/>
  <c r="CB41" i="27" s="1"/>
  <c r="AH37" i="28" s="1"/>
  <c r="CE37" i="28" s="1"/>
  <c r="BC39" i="27"/>
  <c r="CB39" i="27" s="1"/>
  <c r="AH35" i="28" s="1"/>
  <c r="CE35" i="28" s="1"/>
  <c r="BC37" i="27"/>
  <c r="CB37" i="27" s="1"/>
  <c r="AH33" i="28" s="1"/>
  <c r="CE33" i="28" s="1"/>
  <c r="BC42" i="27"/>
  <c r="CB42" i="27" s="1"/>
  <c r="AH38" i="28" s="1"/>
  <c r="CE38" i="28" s="1"/>
  <c r="BC38" i="27"/>
  <c r="CB38" i="27" s="1"/>
  <c r="AH34" i="28" s="1"/>
  <c r="CE34" i="28" s="1"/>
  <c r="BC40" i="27"/>
  <c r="CB40" i="27" s="1"/>
  <c r="AH36" i="28" s="1"/>
  <c r="CE36" i="28" s="1"/>
  <c r="BC36" i="27"/>
  <c r="CB36" i="27" s="1"/>
  <c r="AH32" i="28" s="1"/>
  <c r="CE32" i="28" s="1"/>
  <c r="BC72" i="27"/>
  <c r="CB72" i="27" s="1"/>
  <c r="AH68" i="28" s="1"/>
  <c r="CE68" i="28" s="1"/>
  <c r="BB71" i="27"/>
  <c r="CA71" i="27" s="1"/>
  <c r="AG67" i="28" s="1"/>
  <c r="CD67" i="28" s="1"/>
  <c r="AM35" i="27"/>
  <c r="AK34" i="27"/>
  <c r="AK33" i="27"/>
  <c r="AK32" i="27"/>
  <c r="AK31" i="27"/>
  <c r="AK30" i="27"/>
  <c r="AQ29" i="27"/>
  <c r="AB37" i="45"/>
  <c r="Z35" i="45"/>
  <c r="AA36" i="45"/>
  <c r="K20" i="45"/>
  <c r="W31" i="45"/>
  <c r="U30" i="45"/>
  <c r="O24" i="45"/>
  <c r="Q25" i="45"/>
  <c r="O23" i="45"/>
  <c r="Q26" i="45"/>
  <c r="S27" i="45"/>
  <c r="U29" i="45"/>
  <c r="Y34" i="45"/>
  <c r="S28" i="45"/>
  <c r="M22" i="45"/>
  <c r="M21" i="45"/>
  <c r="W32" i="45"/>
  <c r="Y33" i="45"/>
  <c r="BC71" i="27" l="1"/>
  <c r="CB71" i="27" s="1"/>
  <c r="AH67" i="28" s="1"/>
  <c r="CE67" i="28" s="1"/>
  <c r="AN35" i="27"/>
  <c r="AL34" i="27"/>
  <c r="AL31" i="27"/>
  <c r="AL30" i="27"/>
  <c r="AL33" i="27"/>
  <c r="AL32" i="27"/>
  <c r="AR29" i="27"/>
  <c r="AA35" i="45"/>
  <c r="AB36" i="45"/>
  <c r="N22" i="45"/>
  <c r="L20" i="45"/>
  <c r="N21" i="45"/>
  <c r="R25" i="45"/>
  <c r="V30" i="45"/>
  <c r="Z33" i="45"/>
  <c r="T28" i="45"/>
  <c r="T27" i="45"/>
  <c r="R26" i="45"/>
  <c r="P24" i="45"/>
  <c r="X32" i="45"/>
  <c r="Z34" i="45"/>
  <c r="V29" i="45"/>
  <c r="P23" i="45"/>
  <c r="X31" i="45"/>
  <c r="AO35" i="27" l="1"/>
  <c r="AM34" i="27"/>
  <c r="AM31" i="27"/>
  <c r="AM30" i="27"/>
  <c r="AM33" i="27"/>
  <c r="AM32" i="27"/>
  <c r="AS29" i="27"/>
  <c r="AB35" i="45"/>
  <c r="AA34" i="45"/>
  <c r="S26" i="45"/>
  <c r="U27" i="45"/>
  <c r="W30" i="45"/>
  <c r="O21" i="45"/>
  <c r="O22" i="45"/>
  <c r="AA33" i="45"/>
  <c r="S25" i="45"/>
  <c r="Y31" i="45"/>
  <c r="Q23" i="45"/>
  <c r="Y32" i="45"/>
  <c r="W29" i="45"/>
  <c r="Q24" i="45"/>
  <c r="U28" i="45"/>
  <c r="M20" i="45"/>
  <c r="AT29" i="27" l="1"/>
  <c r="AP35" i="27"/>
  <c r="AN34" i="27"/>
  <c r="AN31" i="27"/>
  <c r="AN30" i="27"/>
  <c r="AN33" i="27"/>
  <c r="AN32" i="27"/>
  <c r="V28" i="45"/>
  <c r="X29" i="45"/>
  <c r="Z31" i="45"/>
  <c r="T25" i="45"/>
  <c r="P22" i="45"/>
  <c r="AB34" i="45"/>
  <c r="R24" i="45"/>
  <c r="X30" i="45"/>
  <c r="N20" i="45"/>
  <c r="Z32" i="45"/>
  <c r="R23" i="45"/>
  <c r="AB33" i="45"/>
  <c r="P21" i="45"/>
  <c r="V27" i="45"/>
  <c r="T26" i="45"/>
  <c r="I16" i="29" l="1"/>
  <c r="N16" i="29" s="1"/>
  <c r="AQ35" i="27"/>
  <c r="AO31" i="27"/>
  <c r="AO30" i="27"/>
  <c r="AO34" i="27"/>
  <c r="AO33" i="27"/>
  <c r="AO32" i="27"/>
  <c r="AU29" i="27"/>
  <c r="AA32" i="45"/>
  <c r="U26" i="45"/>
  <c r="Q21" i="45"/>
  <c r="S23" i="45"/>
  <c r="Y30" i="45"/>
  <c r="U25" i="45"/>
  <c r="W27" i="45"/>
  <c r="O20" i="45"/>
  <c r="S24" i="45"/>
  <c r="Y29" i="45"/>
  <c r="Q22" i="45"/>
  <c r="AA31" i="45"/>
  <c r="W28" i="45"/>
  <c r="AB16" i="29" l="1"/>
  <c r="U16" i="29"/>
  <c r="K16" i="29"/>
  <c r="AA16" i="29"/>
  <c r="Q16" i="29"/>
  <c r="R16" i="29"/>
  <c r="W16" i="29"/>
  <c r="V16" i="29"/>
  <c r="X16" i="29"/>
  <c r="M16" i="29"/>
  <c r="AF16" i="29"/>
  <c r="O16" i="29"/>
  <c r="S16" i="29"/>
  <c r="Y16" i="29"/>
  <c r="AG16" i="29"/>
  <c r="T16" i="29"/>
  <c r="Z16" i="29"/>
  <c r="P16" i="29"/>
  <c r="AE16" i="29"/>
  <c r="AD16" i="29"/>
  <c r="AC16" i="29"/>
  <c r="L16" i="29"/>
  <c r="AV29" i="27"/>
  <c r="AP32" i="27"/>
  <c r="AP34" i="27"/>
  <c r="AP31" i="27"/>
  <c r="AP30" i="27"/>
  <c r="AP33" i="27"/>
  <c r="AR35" i="27"/>
  <c r="T24" i="45"/>
  <c r="T23" i="45"/>
  <c r="R21" i="45"/>
  <c r="AB31" i="45"/>
  <c r="X27" i="45"/>
  <c r="V25" i="45"/>
  <c r="Z30" i="45"/>
  <c r="V26" i="45"/>
  <c r="R22" i="45"/>
  <c r="X28" i="45"/>
  <c r="Z29" i="45"/>
  <c r="P20" i="45"/>
  <c r="AB32" i="45"/>
  <c r="AS35" i="27" l="1"/>
  <c r="AQ32" i="27"/>
  <c r="AQ34" i="27"/>
  <c r="AQ31" i="27"/>
  <c r="AQ30" i="27"/>
  <c r="AQ33" i="27"/>
  <c r="AW29" i="27"/>
  <c r="W26" i="45"/>
  <c r="AA30" i="45"/>
  <c r="Q20" i="45"/>
  <c r="AA29" i="45"/>
  <c r="Y28" i="45"/>
  <c r="S22" i="45"/>
  <c r="W25" i="45"/>
  <c r="Y27" i="45"/>
  <c r="S21" i="45"/>
  <c r="U23" i="45"/>
  <c r="U24" i="45"/>
  <c r="AR34" i="27" l="1"/>
  <c r="AR31" i="27"/>
  <c r="AR30" i="27"/>
  <c r="AR33" i="27"/>
  <c r="AR32" i="27"/>
  <c r="AT35" i="27"/>
  <c r="AX29" i="27"/>
  <c r="T21" i="45"/>
  <c r="X25" i="45"/>
  <c r="R20" i="45"/>
  <c r="T22" i="45"/>
  <c r="AB30" i="45"/>
  <c r="V24" i="45"/>
  <c r="V23" i="45"/>
  <c r="Z27" i="45"/>
  <c r="X26" i="45"/>
  <c r="Z28" i="45"/>
  <c r="AB29" i="45"/>
  <c r="AU35" i="27" l="1"/>
  <c r="AS32" i="27"/>
  <c r="AS31" i="27"/>
  <c r="AS30" i="27"/>
  <c r="AS34" i="27"/>
  <c r="AS33" i="27"/>
  <c r="AY29" i="27"/>
  <c r="AA27" i="45"/>
  <c r="Y25" i="45"/>
  <c r="AA28" i="45"/>
  <c r="W23" i="45"/>
  <c r="S20" i="45"/>
  <c r="Y26" i="45"/>
  <c r="W24" i="45"/>
  <c r="U22" i="45"/>
  <c r="U21" i="45"/>
  <c r="AV35" i="27" l="1"/>
  <c r="AT33" i="27"/>
  <c r="AT32" i="27"/>
  <c r="AT34" i="27"/>
  <c r="AT31" i="27"/>
  <c r="AT30" i="27"/>
  <c r="AZ29" i="27"/>
  <c r="X24" i="45"/>
  <c r="X23" i="45"/>
  <c r="AB28" i="45"/>
  <c r="V21" i="45"/>
  <c r="Z26" i="45"/>
  <c r="V22" i="45"/>
  <c r="AB27" i="45"/>
  <c r="T20" i="45"/>
  <c r="Z25" i="45"/>
  <c r="D15" i="29"/>
  <c r="C15" i="29"/>
  <c r="B15" i="29"/>
  <c r="AU32" i="27" l="1"/>
  <c r="AU34" i="27"/>
  <c r="AU31" i="27"/>
  <c r="AU30" i="27"/>
  <c r="AU33" i="27"/>
  <c r="AW35" i="27"/>
  <c r="BA29" i="27"/>
  <c r="AA25" i="45"/>
  <c r="Y23" i="45"/>
  <c r="AA26" i="45"/>
  <c r="W21" i="45"/>
  <c r="U20" i="45"/>
  <c r="W22" i="45"/>
  <c r="Y24" i="45"/>
  <c r="F25" i="28"/>
  <c r="AV32" i="27" l="1"/>
  <c r="AV34" i="27"/>
  <c r="AV31" i="27"/>
  <c r="AV30" i="27"/>
  <c r="AV33" i="27"/>
  <c r="BB29" i="27"/>
  <c r="AX35" i="27"/>
  <c r="AM25" i="28"/>
  <c r="AQ25" i="28"/>
  <c r="AU25" i="28"/>
  <c r="AY25" i="28"/>
  <c r="BC25" i="28"/>
  <c r="AJ25" i="28"/>
  <c r="AN25" i="28"/>
  <c r="AR25" i="28"/>
  <c r="AV25" i="28"/>
  <c r="AZ25" i="28"/>
  <c r="BD25" i="28"/>
  <c r="AK25" i="28"/>
  <c r="AO25" i="28"/>
  <c r="AS25" i="28"/>
  <c r="AW25" i="28"/>
  <c r="BA25" i="28"/>
  <c r="BE25" i="28"/>
  <c r="AL25" i="28"/>
  <c r="AP25" i="28"/>
  <c r="AT25" i="28"/>
  <c r="AX25" i="28"/>
  <c r="BB25" i="28"/>
  <c r="BF25" i="28"/>
  <c r="X22" i="45"/>
  <c r="Z23" i="45"/>
  <c r="V20" i="45"/>
  <c r="AB26" i="45"/>
  <c r="Z24" i="45"/>
  <c r="X21" i="45"/>
  <c r="AB25" i="45"/>
  <c r="AW33" i="27" l="1"/>
  <c r="AW32" i="27"/>
  <c r="AW31" i="27"/>
  <c r="AW30" i="27"/>
  <c r="AW34" i="27"/>
  <c r="AY35" i="27"/>
  <c r="BC29" i="27"/>
  <c r="W20" i="45"/>
  <c r="Y21" i="45"/>
  <c r="AA24" i="45"/>
  <c r="AA23" i="45"/>
  <c r="Y22" i="45"/>
  <c r="AZ35" i="27" l="1"/>
  <c r="AX34" i="27"/>
  <c r="AX33" i="27"/>
  <c r="AX32" i="27"/>
  <c r="AX31" i="27"/>
  <c r="AX30" i="27"/>
  <c r="Z22" i="45"/>
  <c r="AB23" i="45"/>
  <c r="AB24" i="45"/>
  <c r="Z21" i="45"/>
  <c r="X20" i="45"/>
  <c r="B25" i="28"/>
  <c r="BA35" i="27" l="1"/>
  <c r="AY31" i="27"/>
  <c r="AY34" i="27"/>
  <c r="AY32" i="27"/>
  <c r="AY33" i="27"/>
  <c r="AY30" i="27"/>
  <c r="AA21" i="45"/>
  <c r="Y20" i="45"/>
  <c r="AA22" i="45"/>
  <c r="AZ32" i="27" l="1"/>
  <c r="AZ31" i="27"/>
  <c r="AZ33" i="27"/>
  <c r="AZ34" i="27"/>
  <c r="AZ30" i="27"/>
  <c r="BB35" i="27"/>
  <c r="AB22" i="45"/>
  <c r="AB21" i="45"/>
  <c r="Z20" i="45"/>
  <c r="BA33" i="27" l="1"/>
  <c r="BA32" i="27"/>
  <c r="BA31" i="27"/>
  <c r="BA34" i="27"/>
  <c r="BA30" i="27"/>
  <c r="BC35" i="27"/>
  <c r="AA20" i="45"/>
  <c r="BB34" i="27" l="1"/>
  <c r="BB33" i="27"/>
  <c r="BB32" i="27"/>
  <c r="BB31" i="27"/>
  <c r="BB30" i="27"/>
  <c r="AB20" i="45"/>
  <c r="BC31" i="27" l="1"/>
  <c r="BC34" i="27"/>
  <c r="BC32" i="27"/>
  <c r="BC33" i="27"/>
  <c r="BC30" i="27"/>
  <c r="G15" i="29" l="1"/>
  <c r="I15" i="29" l="1"/>
  <c r="I23" i="57" l="1"/>
  <c r="J29" i="28"/>
  <c r="I25" i="57"/>
  <c r="J31" i="28"/>
  <c r="I19" i="57"/>
  <c r="I20" i="57"/>
  <c r="J26" i="28"/>
  <c r="I22" i="57"/>
  <c r="J28" i="28"/>
  <c r="I21" i="57"/>
  <c r="J27" i="28"/>
  <c r="I24" i="57"/>
  <c r="J30" i="28"/>
  <c r="AB15" i="29"/>
  <c r="AD15" i="29"/>
  <c r="T15" i="29"/>
  <c r="Y15" i="29"/>
  <c r="M15" i="29"/>
  <c r="AG15" i="29"/>
  <c r="V15" i="29"/>
  <c r="Q15" i="29"/>
  <c r="X15" i="29"/>
  <c r="AF15" i="29"/>
  <c r="R15" i="29"/>
  <c r="W15" i="29"/>
  <c r="K15" i="29"/>
  <c r="S15" i="29"/>
  <c r="AE15" i="29"/>
  <c r="U15" i="29"/>
  <c r="AC15" i="29"/>
  <c r="AA15" i="29"/>
  <c r="L15" i="29"/>
  <c r="Z15" i="29"/>
  <c r="P15" i="29"/>
  <c r="O15" i="29"/>
  <c r="J25" i="28"/>
  <c r="N15" i="29"/>
  <c r="BK25" i="28" l="1"/>
  <c r="BL25" i="28"/>
  <c r="BP25" i="28"/>
  <c r="BT25" i="28"/>
  <c r="BX25" i="28"/>
  <c r="BM25" i="28"/>
  <c r="BQ25" i="28"/>
  <c r="BU25" i="28"/>
  <c r="BY25" i="28"/>
  <c r="BN25" i="28"/>
  <c r="BR25" i="28"/>
  <c r="BV25" i="28"/>
  <c r="BO25" i="28"/>
  <c r="BS25" i="28"/>
  <c r="BW25" i="28"/>
  <c r="BJ25" i="28"/>
  <c r="BN31" i="28"/>
  <c r="BR31" i="28"/>
  <c r="BV31" i="28"/>
  <c r="BK31" i="28"/>
  <c r="BO31" i="28"/>
  <c r="BS31" i="28"/>
  <c r="BW31" i="28"/>
  <c r="BL31" i="28"/>
  <c r="BP31" i="28"/>
  <c r="BT31" i="28"/>
  <c r="BX31" i="28"/>
  <c r="BU31" i="28"/>
  <c r="BY31" i="28"/>
  <c r="BJ31" i="28"/>
  <c r="BM31" i="28"/>
  <c r="BQ31" i="28"/>
  <c r="BN27" i="28"/>
  <c r="BR27" i="28"/>
  <c r="BV27" i="28"/>
  <c r="BK27" i="28"/>
  <c r="BO27" i="28"/>
  <c r="BS27" i="28"/>
  <c r="BW27" i="28"/>
  <c r="BL27" i="28"/>
  <c r="BP27" i="28"/>
  <c r="BT27" i="28"/>
  <c r="BX27" i="28"/>
  <c r="BQ27" i="28"/>
  <c r="BU27" i="28"/>
  <c r="BY27" i="28"/>
  <c r="BJ27" i="28"/>
  <c r="BM27" i="28"/>
  <c r="BL29" i="28"/>
  <c r="BP29" i="28"/>
  <c r="BT29" i="28"/>
  <c r="BX29" i="28"/>
  <c r="BM29" i="28"/>
  <c r="BQ29" i="28"/>
  <c r="BU29" i="28"/>
  <c r="BY29" i="28"/>
  <c r="BN29" i="28"/>
  <c r="BR29" i="28"/>
  <c r="BV29" i="28"/>
  <c r="BS29" i="28"/>
  <c r="BW29" i="28"/>
  <c r="BK29" i="28"/>
  <c r="BJ29" i="28"/>
  <c r="BO29" i="28"/>
  <c r="BM26" i="28"/>
  <c r="BQ26" i="28"/>
  <c r="BU26" i="28"/>
  <c r="BY26" i="28"/>
  <c r="BN26" i="28"/>
  <c r="BR26" i="28"/>
  <c r="BV26" i="28"/>
  <c r="BK26" i="28"/>
  <c r="BO26" i="28"/>
  <c r="BS26" i="28"/>
  <c r="BW26" i="28"/>
  <c r="BP26" i="28"/>
  <c r="BT26" i="28"/>
  <c r="BJ26" i="28"/>
  <c r="BL26" i="28"/>
  <c r="BX26" i="28"/>
  <c r="BM30" i="28"/>
  <c r="BQ30" i="28"/>
  <c r="BU30" i="28"/>
  <c r="BY30" i="28"/>
  <c r="BN30" i="28"/>
  <c r="BR30" i="28"/>
  <c r="BV30" i="28"/>
  <c r="BK30" i="28"/>
  <c r="BO30" i="28"/>
  <c r="BS30" i="28"/>
  <c r="BW30" i="28"/>
  <c r="BT30" i="28"/>
  <c r="BX30" i="28"/>
  <c r="BL30" i="28"/>
  <c r="BJ30" i="28"/>
  <c r="BP30" i="28"/>
  <c r="BK28" i="28"/>
  <c r="BO28" i="28"/>
  <c r="BS28" i="28"/>
  <c r="BW28" i="28"/>
  <c r="BL28" i="28"/>
  <c r="BP28" i="28"/>
  <c r="BT28" i="28"/>
  <c r="BX28" i="28"/>
  <c r="BM28" i="28"/>
  <c r="BQ28" i="28"/>
  <c r="BU28" i="28"/>
  <c r="BY28" i="28"/>
  <c r="BR28" i="28"/>
  <c r="BV28" i="28"/>
  <c r="BN28" i="28"/>
  <c r="BJ28" i="28"/>
  <c r="BG20" i="57"/>
  <c r="W20" i="57" s="1"/>
  <c r="BJ19" i="57"/>
  <c r="L29" i="27" s="1"/>
  <c r="BG19" i="57"/>
  <c r="W19" i="57" s="1"/>
  <c r="BI19" i="57"/>
  <c r="K29" i="27" s="1"/>
  <c r="BH19" i="57"/>
  <c r="BP24" i="57"/>
  <c r="BT24" i="57"/>
  <c r="BQ24" i="57"/>
  <c r="BU24" i="57"/>
  <c r="BR24" i="57"/>
  <c r="BV24" i="57"/>
  <c r="BS24" i="57"/>
  <c r="J29" i="27"/>
  <c r="AA9" i="29"/>
  <c r="O9" i="29"/>
  <c r="AD9" i="29"/>
  <c r="S9" i="29"/>
  <c r="Z9" i="29"/>
  <c r="U9" i="29"/>
  <c r="K9" i="29"/>
  <c r="X9" i="29"/>
  <c r="AC9" i="29"/>
  <c r="L9" i="29"/>
  <c r="R9" i="29"/>
  <c r="V9" i="29"/>
  <c r="AB9" i="29"/>
  <c r="P9" i="29"/>
  <c r="AF9" i="29"/>
  <c r="AG9" i="29"/>
  <c r="M9" i="29"/>
  <c r="Y9" i="29"/>
  <c r="T9" i="29"/>
  <c r="N9" i="29"/>
  <c r="W9" i="29"/>
  <c r="Q9" i="29"/>
  <c r="AE9" i="29"/>
  <c r="X19" i="57" l="1"/>
  <c r="AJ19" i="57"/>
  <c r="AJ20" i="57"/>
  <c r="I30" i="27"/>
  <c r="I29" i="27"/>
  <c r="BG29" i="27"/>
  <c r="BL22" i="27" l="1"/>
  <c r="L90" i="21" s="1"/>
  <c r="BM22" i="27"/>
  <c r="L91" i="21" s="1"/>
  <c r="BU22" i="27"/>
  <c r="L99" i="21" s="1"/>
  <c r="BG22" i="27"/>
  <c r="L85" i="21" s="1"/>
  <c r="BP22" i="27"/>
  <c r="L94" i="21" s="1"/>
  <c r="BO22" i="27"/>
  <c r="L93" i="21" s="1"/>
  <c r="BN22" i="27"/>
  <c r="L92" i="21" s="1"/>
  <c r="BH20" i="57"/>
  <c r="X20" i="57" s="1"/>
  <c r="R22" i="57" a="1"/>
  <c r="R22" i="57" s="1"/>
  <c r="R23" i="57" a="1"/>
  <c r="R23" i="57" s="1"/>
  <c r="M25" i="28"/>
  <c r="I85" i="21"/>
  <c r="AK19" i="57"/>
  <c r="Y19" i="57"/>
  <c r="BF29" i="27"/>
  <c r="BF30" i="27"/>
  <c r="BF22" i="27" l="1"/>
  <c r="L84" i="21" s="1"/>
  <c r="J30" i="27"/>
  <c r="BG30" i="27" s="1"/>
  <c r="AK20" i="57"/>
  <c r="BI20" i="57" s="1"/>
  <c r="Y20" i="57" s="1"/>
  <c r="L25" i="28"/>
  <c r="BI25" i="28" s="1"/>
  <c r="I84" i="21"/>
  <c r="L26" i="28"/>
  <c r="BI26" i="28" s="1"/>
  <c r="I56" i="21"/>
  <c r="AL19" i="57"/>
  <c r="Z19" i="57"/>
  <c r="BH29" i="27"/>
  <c r="BI29" i="27"/>
  <c r="J84" i="21"/>
  <c r="P56" i="21"/>
  <c r="BI18" i="28" l="1"/>
  <c r="M84" i="21" s="1"/>
  <c r="BJ18" i="28"/>
  <c r="M85" i="21" s="1"/>
  <c r="K30" i="27"/>
  <c r="BH30" i="27" s="1"/>
  <c r="J56" i="21"/>
  <c r="I57" i="21"/>
  <c r="N25" i="28"/>
  <c r="I86" i="21"/>
  <c r="O25" i="28"/>
  <c r="I87" i="21"/>
  <c r="M26" i="28"/>
  <c r="AL20" i="57"/>
  <c r="AM19" i="57"/>
  <c r="J85" i="21"/>
  <c r="P57" i="21"/>
  <c r="BK19" i="57" l="1"/>
  <c r="M29" i="27" s="1"/>
  <c r="BJ29" i="27" s="1"/>
  <c r="BJ20" i="57"/>
  <c r="L30" i="27" s="1"/>
  <c r="BI30" i="27" s="1"/>
  <c r="J57" i="21"/>
  <c r="N26" i="28"/>
  <c r="I58" i="21"/>
  <c r="J86" i="21"/>
  <c r="P58" i="21"/>
  <c r="AA19" i="57" l="1"/>
  <c r="Z20" i="57"/>
  <c r="J58" i="21"/>
  <c r="I59" i="21"/>
  <c r="I88" i="21"/>
  <c r="P25" i="28"/>
  <c r="O26" i="28"/>
  <c r="BV22" i="27"/>
  <c r="J87" i="21"/>
  <c r="P59" i="21"/>
  <c r="AU19" i="57" l="1"/>
  <c r="AQ19" i="57"/>
  <c r="AM20" i="57"/>
  <c r="BK20" i="57" s="1"/>
  <c r="M30" i="27" s="1"/>
  <c r="AR19" i="57"/>
  <c r="AS19" i="57"/>
  <c r="AT19" i="57"/>
  <c r="AO19" i="57"/>
  <c r="AW19" i="57"/>
  <c r="AZ19" i="57"/>
  <c r="BX19" i="57" s="1"/>
  <c r="Z29" i="27" s="1"/>
  <c r="AY19" i="57"/>
  <c r="BW19" i="57" s="1"/>
  <c r="Y29" i="27" s="1"/>
  <c r="BV29" i="27" s="1"/>
  <c r="AX19" i="57"/>
  <c r="AN19" i="57"/>
  <c r="AP19" i="57"/>
  <c r="L100" i="21"/>
  <c r="BV19" i="57"/>
  <c r="X29" i="27" s="1"/>
  <c r="BU29" i="27" s="1"/>
  <c r="BN19" i="57"/>
  <c r="P29" i="27" s="1"/>
  <c r="BM29" i="27" s="1"/>
  <c r="BO19" i="57"/>
  <c r="Q29" i="27" s="1"/>
  <c r="BN29" i="27" s="1"/>
  <c r="BP19" i="57"/>
  <c r="R29" i="27" s="1"/>
  <c r="BO29" i="27" s="1"/>
  <c r="BS19" i="57"/>
  <c r="U29" i="27" s="1"/>
  <c r="BR29" i="27" s="1"/>
  <c r="BQ19" i="57"/>
  <c r="S29" i="27" s="1"/>
  <c r="BP29" i="27" s="1"/>
  <c r="BR19" i="57"/>
  <c r="T29" i="27" s="1"/>
  <c r="BQ29" i="27" s="1"/>
  <c r="BM19" i="57"/>
  <c r="O29" i="27" s="1"/>
  <c r="BL29" i="27" s="1"/>
  <c r="BL19" i="57"/>
  <c r="N29" i="27" s="1"/>
  <c r="BK29" i="27" s="1"/>
  <c r="BU19" i="57"/>
  <c r="W29" i="27" s="1"/>
  <c r="BT29" i="27" s="1"/>
  <c r="AV19" i="57"/>
  <c r="BT19" i="57" s="1"/>
  <c r="V29" i="27" s="1"/>
  <c r="BS29" i="27" s="1"/>
  <c r="J59" i="21"/>
  <c r="J88" i="21"/>
  <c r="P60" i="21"/>
  <c r="AA20" i="57" l="1"/>
  <c r="AD19" i="57"/>
  <c r="I90" i="21"/>
  <c r="R25" i="28"/>
  <c r="I91" i="21"/>
  <c r="I92" i="21"/>
  <c r="I96" i="21"/>
  <c r="I94" i="21"/>
  <c r="I100" i="21"/>
  <c r="I97" i="21"/>
  <c r="I98" i="21"/>
  <c r="I99" i="21"/>
  <c r="I95" i="21"/>
  <c r="V25" i="28"/>
  <c r="AB25" i="28"/>
  <c r="Z25" i="28"/>
  <c r="X25" i="28"/>
  <c r="W25" i="28"/>
  <c r="T25" i="28"/>
  <c r="S25" i="28"/>
  <c r="Y25" i="28"/>
  <c r="AA25" i="28"/>
  <c r="U25" i="28"/>
  <c r="I93" i="21"/>
  <c r="I89" i="21"/>
  <c r="AX20" i="57"/>
  <c r="BV20" i="57" s="1"/>
  <c r="AQ20" i="57"/>
  <c r="AU20" i="57"/>
  <c r="BS20" i="57" s="1"/>
  <c r="AZ20" i="57"/>
  <c r="BX20" i="57" s="1"/>
  <c r="AW20" i="57"/>
  <c r="BU20" i="57" s="1"/>
  <c r="AV20" i="57"/>
  <c r="BT20" i="57" s="1"/>
  <c r="AP20" i="57"/>
  <c r="AY20" i="57"/>
  <c r="BW20" i="57" s="1"/>
  <c r="AS20" i="57"/>
  <c r="BQ20" i="57" s="1"/>
  <c r="AR20" i="57"/>
  <c r="BP20" i="57" s="1"/>
  <c r="AT20" i="57"/>
  <c r="BR20" i="57" s="1"/>
  <c r="BJ30" i="27"/>
  <c r="AO20" i="57"/>
  <c r="AN20" i="57"/>
  <c r="Q25" i="28"/>
  <c r="P61" i="21"/>
  <c r="CA19" i="57" l="1"/>
  <c r="AC29" i="27" s="1"/>
  <c r="BZ19" i="57"/>
  <c r="AB29" i="27" s="1"/>
  <c r="CB19" i="57"/>
  <c r="AD29" i="27" s="1"/>
  <c r="CC19" i="57"/>
  <c r="AE29" i="27" s="1"/>
  <c r="BY19" i="57"/>
  <c r="AA29" i="27" s="1"/>
  <c r="BN20" i="57"/>
  <c r="P30" i="27" s="1"/>
  <c r="BM30" i="27" s="1"/>
  <c r="BL20" i="57"/>
  <c r="N30" i="27" s="1"/>
  <c r="BK30" i="27" s="1"/>
  <c r="BO20" i="57"/>
  <c r="Q30" i="27" s="1"/>
  <c r="BN30" i="27" s="1"/>
  <c r="BM20" i="57"/>
  <c r="O30" i="27" s="1"/>
  <c r="BL30" i="27" s="1"/>
  <c r="I60" i="21"/>
  <c r="J89" i="21"/>
  <c r="T30" i="27"/>
  <c r="U30" i="27"/>
  <c r="R30" i="27"/>
  <c r="V30" i="27"/>
  <c r="S30" i="27"/>
  <c r="W30" i="27"/>
  <c r="X30" i="27"/>
  <c r="Y30" i="27"/>
  <c r="Z30" i="27"/>
  <c r="P26" i="28"/>
  <c r="P62" i="21"/>
  <c r="J90" i="21" l="1"/>
  <c r="I62" i="21"/>
  <c r="R26" i="28"/>
  <c r="I64" i="21"/>
  <c r="J60" i="21"/>
  <c r="I63" i="21"/>
  <c r="I61" i="21"/>
  <c r="BV30" i="27"/>
  <c r="BS30" i="27"/>
  <c r="BU30" i="27"/>
  <c r="BO30" i="27"/>
  <c r="BT30" i="27"/>
  <c r="BR30" i="27"/>
  <c r="BP30" i="27"/>
  <c r="BQ30" i="27"/>
  <c r="AD20" i="57"/>
  <c r="T26" i="28"/>
  <c r="S26" i="28"/>
  <c r="Q26" i="28"/>
  <c r="P63" i="21"/>
  <c r="Y26" i="28" l="1"/>
  <c r="BZ20" i="57"/>
  <c r="AB30" i="27" s="1"/>
  <c r="BY20" i="57"/>
  <c r="AA30" i="27" s="1"/>
  <c r="CB20" i="57"/>
  <c r="AD30" i="27" s="1"/>
  <c r="CA20" i="57"/>
  <c r="AC30" i="27" s="1"/>
  <c r="CC20" i="57"/>
  <c r="AE30" i="27" s="1"/>
  <c r="J91" i="21"/>
  <c r="I66" i="21"/>
  <c r="I68" i="21"/>
  <c r="I69" i="21"/>
  <c r="I71" i="21"/>
  <c r="I70" i="21"/>
  <c r="I72" i="21"/>
  <c r="I67" i="21"/>
  <c r="I65" i="21"/>
  <c r="J92" i="21"/>
  <c r="J61" i="21"/>
  <c r="AB26" i="28"/>
  <c r="U26" i="28"/>
  <c r="W26" i="28"/>
  <c r="X26" i="28"/>
  <c r="AA26" i="28"/>
  <c r="V26" i="28"/>
  <c r="Z26" i="28"/>
  <c r="P64" i="21"/>
  <c r="J93" i="21" l="1"/>
  <c r="J62" i="21"/>
  <c r="P65" i="21"/>
  <c r="J94" i="21" l="1"/>
  <c r="J63" i="21"/>
  <c r="P66" i="21"/>
  <c r="J95" i="21" l="1"/>
  <c r="J64" i="21"/>
  <c r="P67" i="21"/>
  <c r="J96" i="21" l="1"/>
  <c r="J65" i="21"/>
  <c r="P68" i="21"/>
  <c r="J97" i="21" l="1"/>
  <c r="J66" i="21"/>
  <c r="P69" i="21"/>
  <c r="J98" i="21" l="1"/>
  <c r="J67" i="21"/>
  <c r="P70" i="21"/>
  <c r="J99" i="21" l="1"/>
  <c r="J68" i="21"/>
  <c r="P71" i="21"/>
  <c r="J69" i="21" l="1"/>
  <c r="J100" i="21"/>
  <c r="P72" i="21"/>
  <c r="J70" i="21" l="1"/>
  <c r="P73" i="21"/>
  <c r="J71" i="21" l="1"/>
  <c r="P74" i="21"/>
  <c r="J72" i="21" l="1"/>
  <c r="P75" i="21"/>
  <c r="P76" i="21" l="1"/>
  <c r="P77" i="21" l="1"/>
  <c r="P78" i="21" l="1"/>
  <c r="BW29" i="27" l="1"/>
  <c r="BH22" i="27"/>
  <c r="BW30" i="27"/>
  <c r="BK22" i="27"/>
  <c r="BI22" i="27"/>
  <c r="BJ22" i="27" l="1"/>
  <c r="L88" i="21" s="1"/>
  <c r="BR22" i="27"/>
  <c r="L96" i="21" s="1"/>
  <c r="BW22" i="27"/>
  <c r="L101" i="21" s="1"/>
  <c r="H54" i="60" s="1"/>
  <c r="BS22" i="27"/>
  <c r="L97" i="21" s="1"/>
  <c r="BT22" i="27"/>
  <c r="L98" i="21" s="1"/>
  <c r="BQ22" i="27"/>
  <c r="L95" i="21" s="1"/>
  <c r="L86" i="21"/>
  <c r="L89" i="21"/>
  <c r="L87" i="21"/>
  <c r="AC25" i="28"/>
  <c r="BZ25" i="28" s="1"/>
  <c r="I101" i="21"/>
  <c r="AC26" i="28"/>
  <c r="BZ26" i="28" s="1"/>
  <c r="I73" i="21"/>
  <c r="BK18" i="28"/>
  <c r="M86" i="21" s="1"/>
  <c r="J101" i="21" l="1"/>
  <c r="CA30" i="27"/>
  <c r="CB30" i="27"/>
  <c r="BZ30" i="27"/>
  <c r="BY30" i="27"/>
  <c r="BZ29" i="27"/>
  <c r="BX30" i="27"/>
  <c r="CB29" i="27"/>
  <c r="BX29" i="27"/>
  <c r="J73" i="21"/>
  <c r="BY29" i="27"/>
  <c r="CA29" i="27"/>
  <c r="BL18" i="28" l="1"/>
  <c r="M87" i="21" s="1"/>
  <c r="BZ22" i="27"/>
  <c r="BX22" i="27"/>
  <c r="BY22" i="27"/>
  <c r="I104" i="21"/>
  <c r="I105" i="21"/>
  <c r="I103" i="21"/>
  <c r="I102" i="21"/>
  <c r="I106" i="21"/>
  <c r="AH26" i="28"/>
  <c r="I78" i="21"/>
  <c r="AG26" i="28"/>
  <c r="I77" i="21"/>
  <c r="AF26" i="28"/>
  <c r="I76" i="21"/>
  <c r="AD26" i="28"/>
  <c r="CA26" i="28" s="1"/>
  <c r="CB26" i="28" s="1"/>
  <c r="CC26" i="28" s="1"/>
  <c r="CD26" i="28" s="1"/>
  <c r="CE26" i="28" s="1"/>
  <c r="I74" i="21"/>
  <c r="AE26" i="28"/>
  <c r="I75" i="21"/>
  <c r="AF25" i="28"/>
  <c r="AE25" i="28"/>
  <c r="AG25" i="28"/>
  <c r="AH25" i="28"/>
  <c r="AD25" i="28"/>
  <c r="CA25" i="28" s="1"/>
  <c r="CB25" i="28" s="1"/>
  <c r="CC25" i="28" s="1"/>
  <c r="CD25" i="28" s="1"/>
  <c r="CE25" i="28" s="1"/>
  <c r="BM18" i="28" l="1"/>
  <c r="M88" i="21" s="1"/>
  <c r="CA22" i="27"/>
  <c r="L105" i="21" s="1"/>
  <c r="CB22" i="27"/>
  <c r="L106" i="21" s="1"/>
  <c r="H59" i="60" s="1"/>
  <c r="L102" i="21"/>
  <c r="L104" i="21"/>
  <c r="L103" i="21"/>
  <c r="J102" i="21"/>
  <c r="J74" i="21"/>
  <c r="BN18" i="28" l="1"/>
  <c r="M89" i="21" s="1"/>
  <c r="N68" i="60"/>
  <c r="H55" i="60"/>
  <c r="H57" i="60"/>
  <c r="H58" i="60"/>
  <c r="H56" i="60"/>
  <c r="J103" i="21"/>
  <c r="J75" i="21"/>
  <c r="BO18" i="28" l="1"/>
  <c r="M90" i="21" s="1"/>
  <c r="M68" i="60"/>
  <c r="L68" i="60"/>
  <c r="J68" i="60"/>
  <c r="K68" i="60"/>
  <c r="J76" i="21"/>
  <c r="J104" i="21"/>
  <c r="BP18" i="28" l="1"/>
  <c r="M91" i="21" s="1"/>
  <c r="H68" i="60"/>
  <c r="J105" i="21"/>
  <c r="J78" i="21"/>
  <c r="J77" i="21"/>
  <c r="BQ18" i="28" l="1"/>
  <c r="M92" i="21" s="1"/>
  <c r="J106" i="21"/>
  <c r="BR18" i="28" l="1"/>
  <c r="M93" i="21" s="1"/>
  <c r="BS18" i="28" l="1"/>
  <c r="M94" i="21" s="1"/>
  <c r="BT18" i="28" l="1"/>
  <c r="M95" i="21" s="1"/>
  <c r="BU18" i="28" l="1"/>
  <c r="M96" i="21" s="1"/>
  <c r="BV18" i="28"/>
  <c r="M97" i="21" s="1"/>
  <c r="BI24" i="57"/>
  <c r="K34" i="27" s="1"/>
  <c r="BG22" i="57"/>
  <c r="W22" i="57" s="1"/>
  <c r="BG23" i="57"/>
  <c r="W23" i="57" s="1"/>
  <c r="BW18" i="28" l="1"/>
  <c r="M98" i="21" s="1"/>
  <c r="BH34" i="27"/>
  <c r="N30" i="28" s="1"/>
  <c r="BG24" i="57"/>
  <c r="W24" i="57" s="1"/>
  <c r="I32" i="27"/>
  <c r="I33" i="27"/>
  <c r="BX18" i="28" l="1"/>
  <c r="M99" i="21" s="1"/>
  <c r="AJ24" i="57"/>
  <c r="I34" i="27"/>
  <c r="BF32" i="27"/>
  <c r="L28" i="28" s="1"/>
  <c r="BI28" i="28" s="1"/>
  <c r="BF33" i="27"/>
  <c r="L29" i="28" s="1"/>
  <c r="BI29" i="28" s="1"/>
  <c r="BY18" i="28" l="1"/>
  <c r="M100" i="21" s="1"/>
  <c r="BF34" i="27"/>
  <c r="L30" i="28" s="1"/>
  <c r="BI30" i="28" s="1"/>
  <c r="BZ18" i="28" l="1"/>
  <c r="M101" i="21" s="1"/>
  <c r="H46" i="60" s="1"/>
  <c r="CA18" i="28" l="1"/>
  <c r="M102" i="21" s="1"/>
  <c r="H47" i="60" s="1"/>
  <c r="J67" i="60" s="1"/>
  <c r="AJ23" i="57"/>
  <c r="AJ22" i="57"/>
  <c r="BJ24" i="57"/>
  <c r="L34" i="27" s="1"/>
  <c r="CB18" i="28" l="1"/>
  <c r="M103" i="21" s="1"/>
  <c r="H48" i="60" s="1"/>
  <c r="K67" i="60" s="1"/>
  <c r="BI34" i="27"/>
  <c r="O30" i="28" s="1"/>
  <c r="BG25" i="57"/>
  <c r="W25" i="57" s="1"/>
  <c r="CC18" i="28" l="1"/>
  <c r="M104" i="21" s="1"/>
  <c r="H49" i="60" s="1"/>
  <c r="L67" i="60" s="1"/>
  <c r="S22" i="57" a="1"/>
  <c r="S22" i="57" s="1"/>
  <c r="BH22" i="57" s="1"/>
  <c r="S23" i="57" a="1"/>
  <c r="S23" i="57" s="1"/>
  <c r="BH23" i="57" s="1"/>
  <c r="I35" i="27"/>
  <c r="CE18" i="28" l="1"/>
  <c r="M106" i="21" s="1"/>
  <c r="H51" i="60" s="1"/>
  <c r="N67" i="60" s="1"/>
  <c r="CD18" i="28"/>
  <c r="M105" i="21" s="1"/>
  <c r="H50" i="60" s="1"/>
  <c r="M67" i="60" s="1"/>
  <c r="X23" i="57"/>
  <c r="J33" i="27"/>
  <c r="BG33" i="27" s="1"/>
  <c r="M29" i="28" s="1"/>
  <c r="X22" i="57"/>
  <c r="J32" i="27"/>
  <c r="BG32" i="27" s="1"/>
  <c r="M28" i="28" s="1"/>
  <c r="BF35" i="27"/>
  <c r="L31" i="28" s="1"/>
  <c r="BI31" i="28" s="1"/>
  <c r="H67" i="60" l="1"/>
  <c r="AK23" i="57"/>
  <c r="AK22" i="57"/>
  <c r="T23" i="57" l="1" a="1"/>
  <c r="T23" i="57" s="1"/>
  <c r="BI23" i="57" s="1"/>
  <c r="T22" i="57" a="1"/>
  <c r="T22" i="57" s="1"/>
  <c r="AJ25" i="57" l="1"/>
  <c r="K33" i="27"/>
  <c r="BI22" i="57"/>
  <c r="R21" i="57" a="1"/>
  <c r="R21" i="57" s="1"/>
  <c r="BH24" i="57" l="1"/>
  <c r="X24" i="57" s="1"/>
  <c r="BH33" i="27"/>
  <c r="N29" i="28" s="1"/>
  <c r="K32" i="27"/>
  <c r="BH32" i="27" s="1"/>
  <c r="N28" i="28" s="1"/>
  <c r="AK24" i="57" l="1"/>
  <c r="S25" i="57" a="1"/>
  <c r="S25" i="57" s="1"/>
  <c r="BH25" i="57" s="1"/>
  <c r="BG21" i="57"/>
  <c r="W21" i="57" s="1"/>
  <c r="Y23" i="57"/>
  <c r="J34" i="27"/>
  <c r="X25" i="57" l="1"/>
  <c r="J35" i="27"/>
  <c r="BG35" i="27" s="1"/>
  <c r="M31" i="28" s="1"/>
  <c r="BG12" i="57"/>
  <c r="AL23" i="57"/>
  <c r="BJ23" i="57" s="1"/>
  <c r="I31" i="27"/>
  <c r="BF31" i="27" s="1"/>
  <c r="BF16" i="27" s="1"/>
  <c r="Y22" i="57"/>
  <c r="BG34" i="27"/>
  <c r="M30" i="28" s="1"/>
  <c r="AK25" i="57" l="1"/>
  <c r="L56" i="21"/>
  <c r="AL22" i="57"/>
  <c r="BJ22" i="57" s="1"/>
  <c r="L33" i="27"/>
  <c r="Z23" i="57"/>
  <c r="L27" i="28"/>
  <c r="BI27" i="28" s="1"/>
  <c r="BI13" i="28" s="1"/>
  <c r="BF12" i="27"/>
  <c r="M56" i="21" l="1"/>
  <c r="T25" i="57" a="1"/>
  <c r="T25" i="57" s="1"/>
  <c r="BI25" i="57" s="1"/>
  <c r="AM23" i="57"/>
  <c r="BK23" i="57" s="1"/>
  <c r="BI33" i="27"/>
  <c r="O29" i="28" s="1"/>
  <c r="Z22" i="57"/>
  <c r="L32" i="27"/>
  <c r="BI32" i="27" s="1"/>
  <c r="O28" i="28" s="1"/>
  <c r="Y24" i="57"/>
  <c r="BK24" i="57"/>
  <c r="BI9" i="28"/>
  <c r="AL24" i="57" l="1"/>
  <c r="M33" i="27"/>
  <c r="BJ33" i="27" s="1"/>
  <c r="P29" i="28" s="1"/>
  <c r="AA23" i="57"/>
  <c r="AM22" i="57"/>
  <c r="BK22" i="57" s="1"/>
  <c r="M32" i="27" s="1"/>
  <c r="K35" i="27"/>
  <c r="Y25" i="57"/>
  <c r="Z24" i="57"/>
  <c r="M34" i="27"/>
  <c r="AM24" i="57" l="1"/>
  <c r="AN23" i="57"/>
  <c r="BL23" i="57" s="1"/>
  <c r="N33" i="27" s="1"/>
  <c r="BK33" i="27" s="1"/>
  <c r="Q29" i="28" s="1"/>
  <c r="AO23" i="57"/>
  <c r="BM23" i="57" s="1"/>
  <c r="O33" i="27" s="1"/>
  <c r="BL33" i="27" s="1"/>
  <c r="R29" i="28" s="1"/>
  <c r="AV23" i="57"/>
  <c r="AS23" i="57"/>
  <c r="AT23" i="57"/>
  <c r="AQ23" i="57"/>
  <c r="BO23" i="57" s="1"/>
  <c r="Q33" i="27" s="1"/>
  <c r="AU23" i="57"/>
  <c r="AW23" i="57"/>
  <c r="AR23" i="57"/>
  <c r="AP23" i="57"/>
  <c r="BN23" i="57" s="1"/>
  <c r="P33" i="27" s="1"/>
  <c r="AX23" i="57"/>
  <c r="AY23" i="57"/>
  <c r="AZ23" i="57"/>
  <c r="BX23" i="57" s="1"/>
  <c r="AL25" i="57"/>
  <c r="BJ25" i="57" s="1"/>
  <c r="BJ32" i="27"/>
  <c r="P28" i="28" s="1"/>
  <c r="BH35" i="27"/>
  <c r="N31" i="28" s="1"/>
  <c r="AA22" i="57"/>
  <c r="BJ34" i="27"/>
  <c r="P30" i="28" s="1"/>
  <c r="BP23" i="57" l="1"/>
  <c r="R33" i="27" s="1"/>
  <c r="BR23" i="57"/>
  <c r="T33" i="27" s="1"/>
  <c r="BW23" i="57"/>
  <c r="Y33" i="27" s="1"/>
  <c r="BU23" i="57"/>
  <c r="W33" i="27" s="1"/>
  <c r="BQ23" i="57"/>
  <c r="S33" i="27" s="1"/>
  <c r="BV23" i="57"/>
  <c r="X33" i="27" s="1"/>
  <c r="BS23" i="57"/>
  <c r="U33" i="27" s="1"/>
  <c r="BT23" i="57"/>
  <c r="V33" i="27" s="1"/>
  <c r="Z33" i="27"/>
  <c r="BW33" i="27" s="1"/>
  <c r="AC29" i="28" s="1"/>
  <c r="BZ29" i="28" s="1"/>
  <c r="BM33" i="27"/>
  <c r="S29" i="28" s="1"/>
  <c r="BN33" i="27"/>
  <c r="T29" i="28" s="1"/>
  <c r="AQ22" i="57"/>
  <c r="BO22" i="57" s="1"/>
  <c r="Q32" i="27" s="1"/>
  <c r="AZ22" i="57"/>
  <c r="BX22" i="57" s="1"/>
  <c r="AS22" i="57"/>
  <c r="AW22" i="57"/>
  <c r="AT22" i="57"/>
  <c r="AY22" i="57"/>
  <c r="AX22" i="57"/>
  <c r="AR22" i="57"/>
  <c r="AV22" i="57"/>
  <c r="AP22" i="57"/>
  <c r="BN22" i="57" s="1"/>
  <c r="P32" i="27" s="1"/>
  <c r="AU22" i="57"/>
  <c r="AN22" i="57"/>
  <c r="BL22" i="57" s="1"/>
  <c r="N32" i="27" s="1"/>
  <c r="AO22" i="57"/>
  <c r="BM22" i="57" s="1"/>
  <c r="O32" i="27" s="1"/>
  <c r="BL32" i="27" s="1"/>
  <c r="R28" i="28" s="1"/>
  <c r="L35" i="27"/>
  <c r="Z25" i="57"/>
  <c r="BS33" i="27" l="1"/>
  <c r="Y29" i="28" s="1"/>
  <c r="BT33" i="27"/>
  <c r="Z29" i="28" s="1"/>
  <c r="BR33" i="27"/>
  <c r="X29" i="28" s="1"/>
  <c r="BV33" i="27"/>
  <c r="AB29" i="28" s="1"/>
  <c r="BU33" i="27"/>
  <c r="AA29" i="28" s="1"/>
  <c r="BQ33" i="27"/>
  <c r="W29" i="28" s="1"/>
  <c r="BP33" i="27"/>
  <c r="V29" i="28" s="1"/>
  <c r="BO33" i="27"/>
  <c r="U29" i="28" s="1"/>
  <c r="BR22" i="57"/>
  <c r="T32" i="27" s="1"/>
  <c r="BP22" i="57"/>
  <c r="R32" i="27" s="1"/>
  <c r="BU22" i="57"/>
  <c r="W32" i="27" s="1"/>
  <c r="AD23" i="57"/>
  <c r="BT22" i="57"/>
  <c r="V32" i="27" s="1"/>
  <c r="BS22" i="57"/>
  <c r="U32" i="27" s="1"/>
  <c r="BV22" i="57"/>
  <c r="X32" i="27" s="1"/>
  <c r="BQ22" i="57"/>
  <c r="S32" i="27" s="1"/>
  <c r="BW22" i="57"/>
  <c r="Y32" i="27" s="1"/>
  <c r="Z32" i="27"/>
  <c r="BM32" i="27"/>
  <c r="S28" i="28" s="1"/>
  <c r="BN32" i="27"/>
  <c r="T28" i="28" s="1"/>
  <c r="AM25" i="57"/>
  <c r="BK25" i="57" s="1"/>
  <c r="BI35" i="27"/>
  <c r="O31" i="28" s="1"/>
  <c r="BK32" i="27"/>
  <c r="Q28" i="28" s="1"/>
  <c r="BW32" i="27" l="1"/>
  <c r="AC28" i="28" s="1"/>
  <c r="BZ28" i="28" s="1"/>
  <c r="AD22" i="57"/>
  <c r="CB22" i="57" s="1"/>
  <c r="AD32" i="27" s="1"/>
  <c r="CA32" i="27" s="1"/>
  <c r="AG28" i="28" s="1"/>
  <c r="BU32" i="27"/>
  <c r="AA28" i="28" s="1"/>
  <c r="BR32" i="27"/>
  <c r="X28" i="28" s="1"/>
  <c r="BT32" i="27"/>
  <c r="Z28" i="28" s="1"/>
  <c r="BV32" i="27"/>
  <c r="AB28" i="28" s="1"/>
  <c r="BS32" i="27"/>
  <c r="Y28" i="28" s="1"/>
  <c r="BO32" i="27"/>
  <c r="U28" i="28" s="1"/>
  <c r="BP32" i="27"/>
  <c r="V28" i="28" s="1"/>
  <c r="BQ32" i="27"/>
  <c r="W28" i="28" s="1"/>
  <c r="BZ23" i="57"/>
  <c r="AB33" i="27" s="1"/>
  <c r="CA23" i="57"/>
  <c r="AC33" i="27" s="1"/>
  <c r="CB23" i="57"/>
  <c r="AD33" i="27" s="1"/>
  <c r="BY23" i="57"/>
  <c r="AA33" i="27" s="1"/>
  <c r="CC23" i="57"/>
  <c r="AE33" i="27" s="1"/>
  <c r="M35" i="27"/>
  <c r="AA25" i="57"/>
  <c r="CA22" i="57" l="1"/>
  <c r="AC32" i="27" s="1"/>
  <c r="BZ32" i="27" s="1"/>
  <c r="AF28" i="28" s="1"/>
  <c r="BZ22" i="57"/>
  <c r="AB32" i="27" s="1"/>
  <c r="BY32" i="27" s="1"/>
  <c r="AE28" i="28" s="1"/>
  <c r="CC22" i="57"/>
  <c r="AE32" i="27" s="1"/>
  <c r="CB32" i="27" s="1"/>
  <c r="AH28" i="28" s="1"/>
  <c r="BY22" i="57"/>
  <c r="AA32" i="27" s="1"/>
  <c r="BX32" i="27" s="1"/>
  <c r="AD28" i="28" s="1"/>
  <c r="CA28" i="28" s="1"/>
  <c r="CB28" i="28" s="1"/>
  <c r="CC28" i="28" s="1"/>
  <c r="CD28" i="28" s="1"/>
  <c r="BZ33" i="27"/>
  <c r="AF29" i="28" s="1"/>
  <c r="CA33" i="27"/>
  <c r="AG29" i="28" s="1"/>
  <c r="CB33" i="27"/>
  <c r="AH29" i="28" s="1"/>
  <c r="BY33" i="27"/>
  <c r="AE29" i="28" s="1"/>
  <c r="BX33" i="27"/>
  <c r="AD29" i="28" s="1"/>
  <c r="CA29" i="28" s="1"/>
  <c r="AU25" i="57"/>
  <c r="AR25" i="57"/>
  <c r="AV25" i="57"/>
  <c r="AW25" i="57"/>
  <c r="AY25" i="57"/>
  <c r="AX25" i="57"/>
  <c r="AP25" i="57"/>
  <c r="BN25" i="57" s="1"/>
  <c r="P35" i="27" s="1"/>
  <c r="AT25" i="57"/>
  <c r="AQ25" i="57"/>
  <c r="BO25" i="57" s="1"/>
  <c r="Q35" i="27" s="1"/>
  <c r="AZ25" i="57"/>
  <c r="BX25" i="57" s="1"/>
  <c r="AS25" i="57"/>
  <c r="AO25" i="57"/>
  <c r="BM25" i="57" s="1"/>
  <c r="O35" i="27" s="1"/>
  <c r="AN25" i="57"/>
  <c r="BL25" i="57" s="1"/>
  <c r="BJ35" i="27"/>
  <c r="P31" i="28" s="1"/>
  <c r="CE28" i="28" l="1"/>
  <c r="CB29" i="28"/>
  <c r="CC29" i="28" s="1"/>
  <c r="CD29" i="28" s="1"/>
  <c r="CE29" i="28" s="1"/>
  <c r="BQ25" i="57"/>
  <c r="S35" i="27" s="1"/>
  <c r="BT25" i="57"/>
  <c r="V35" i="27" s="1"/>
  <c r="BV25" i="57"/>
  <c r="X35" i="27" s="1"/>
  <c r="BP25" i="57"/>
  <c r="R35" i="27" s="1"/>
  <c r="BW25" i="57"/>
  <c r="Y35" i="27" s="1"/>
  <c r="BS25" i="57"/>
  <c r="U35" i="27" s="1"/>
  <c r="BR25" i="57"/>
  <c r="T35" i="27" s="1"/>
  <c r="BU25" i="57"/>
  <c r="W35" i="27" s="1"/>
  <c r="Z35" i="27"/>
  <c r="BM35" i="27"/>
  <c r="S31" i="28" s="1"/>
  <c r="BN35" i="27"/>
  <c r="T31" i="28" s="1"/>
  <c r="BL35" i="27"/>
  <c r="R31" i="28" s="1"/>
  <c r="N35" i="27"/>
  <c r="BW35" i="27" l="1"/>
  <c r="AC31" i="28" s="1"/>
  <c r="BZ31" i="28" s="1"/>
  <c r="BT35" i="27"/>
  <c r="Z31" i="28" s="1"/>
  <c r="BO35" i="27"/>
  <c r="U31" i="28" s="1"/>
  <c r="BQ35" i="27"/>
  <c r="W31" i="28" s="1"/>
  <c r="BU35" i="27"/>
  <c r="AA31" i="28" s="1"/>
  <c r="BR35" i="27"/>
  <c r="X31" i="28" s="1"/>
  <c r="BS35" i="27"/>
  <c r="Y31" i="28" s="1"/>
  <c r="BV35" i="27"/>
  <c r="AB31" i="28" s="1"/>
  <c r="BP35" i="27"/>
  <c r="V31" i="28" s="1"/>
  <c r="AD25" i="57"/>
  <c r="BK35" i="27"/>
  <c r="Q31" i="28" s="1"/>
  <c r="BZ25" i="57" l="1"/>
  <c r="AB35" i="27" s="1"/>
  <c r="CA25" i="57"/>
  <c r="AC35" i="27" s="1"/>
  <c r="CB25" i="57"/>
  <c r="AD35" i="27" s="1"/>
  <c r="BY25" i="57"/>
  <c r="AA35" i="27" s="1"/>
  <c r="CC25" i="57"/>
  <c r="AE35" i="27" s="1"/>
  <c r="CB35" i="27" s="1"/>
  <c r="AH31" i="28" s="1"/>
  <c r="BY35" i="27" l="1"/>
  <c r="AE31" i="28" s="1"/>
  <c r="BX35" i="27"/>
  <c r="AD31" i="28" s="1"/>
  <c r="CA31" i="28" s="1"/>
  <c r="CB31" i="28" s="1"/>
  <c r="CA35" i="27"/>
  <c r="AG31" i="28" s="1"/>
  <c r="BZ35" i="27"/>
  <c r="AF31" i="28" s="1"/>
  <c r="BL24" i="57"/>
  <c r="N34" i="27" s="1"/>
  <c r="BM24" i="57"/>
  <c r="O34" i="27" s="1"/>
  <c r="BN24" i="57"/>
  <c r="P34" i="27" s="1"/>
  <c r="BO24" i="57"/>
  <c r="Q34" i="27" s="1"/>
  <c r="R34" i="27"/>
  <c r="S34" i="27"/>
  <c r="T34" i="27"/>
  <c r="U34" i="27"/>
  <c r="V34" i="27"/>
  <c r="W34" i="27"/>
  <c r="X34" i="27"/>
  <c r="AA24" i="57"/>
  <c r="CC31" i="28" l="1"/>
  <c r="CD31" i="28"/>
  <c r="CE31" i="28" s="1"/>
  <c r="AR24" i="57"/>
  <c r="AT24" i="57"/>
  <c r="AU24" i="57"/>
  <c r="AS24" i="57"/>
  <c r="AZ24" i="57"/>
  <c r="BX24" i="57" s="1"/>
  <c r="Z34" i="27" s="1"/>
  <c r="BW34" i="27" s="1"/>
  <c r="AW24" i="57"/>
  <c r="AQ24" i="57"/>
  <c r="AO24" i="57"/>
  <c r="AX24" i="57"/>
  <c r="AV24" i="57"/>
  <c r="AP24" i="57"/>
  <c r="AY24" i="57"/>
  <c r="BW24" i="57" s="1"/>
  <c r="Y34" i="27" s="1"/>
  <c r="BV34" i="27" s="1"/>
  <c r="AN24" i="57"/>
  <c r="BK34" i="27"/>
  <c r="Q30" i="28" s="1"/>
  <c r="BO34" i="27"/>
  <c r="U30" i="28" s="1"/>
  <c r="BL34" i="27"/>
  <c r="R30" i="28" s="1"/>
  <c r="BP34" i="27"/>
  <c r="V30" i="28" s="1"/>
  <c r="BS34" i="27"/>
  <c r="BT34" i="27"/>
  <c r="Z30" i="28" s="1"/>
  <c r="BR34" i="27"/>
  <c r="BM34" i="27"/>
  <c r="BQ34" i="27"/>
  <c r="BU34" i="27"/>
  <c r="BN34" i="27"/>
  <c r="AD24" i="57" l="1"/>
  <c r="CB24" i="57" s="1"/>
  <c r="AD34" i="27" s="1"/>
  <c r="CA34" i="27" s="1"/>
  <c r="AG30" i="28" s="1"/>
  <c r="Y30" i="28"/>
  <c r="AC30" i="28"/>
  <c r="BZ30" i="28" s="1"/>
  <c r="S30" i="28"/>
  <c r="W30" i="28"/>
  <c r="T30" i="28"/>
  <c r="AB30" i="28"/>
  <c r="X30" i="28"/>
  <c r="AA30" i="28"/>
  <c r="BZ24" i="57" l="1"/>
  <c r="AB34" i="27" s="1"/>
  <c r="BY34" i="27" s="1"/>
  <c r="AE30" i="28" s="1"/>
  <c r="BY24" i="57"/>
  <c r="AA34" i="27" s="1"/>
  <c r="BX34" i="27" s="1"/>
  <c r="AD30" i="28" s="1"/>
  <c r="CA30" i="28" s="1"/>
  <c r="CB30" i="28" s="1"/>
  <c r="CA24" i="57"/>
  <c r="AC34" i="27" s="1"/>
  <c r="BZ34" i="27" s="1"/>
  <c r="AF30" i="28" s="1"/>
  <c r="CC24" i="57"/>
  <c r="AE34" i="27" s="1"/>
  <c r="CB34" i="27" s="1"/>
  <c r="AH30" i="28" s="1"/>
  <c r="CC30" i="28" l="1"/>
  <c r="CD30" i="28" s="1"/>
  <c r="CE30" i="28" s="1"/>
  <c r="AJ21" i="57"/>
  <c r="T21" i="57" l="1" a="1"/>
  <c r="T21" i="57" s="1"/>
  <c r="BI21" i="57" s="1"/>
  <c r="S21" i="57" a="1"/>
  <c r="S21" i="57" s="1"/>
  <c r="BH21" i="57" s="1"/>
  <c r="J31" i="27" l="1"/>
  <c r="BG31" i="27" s="1"/>
  <c r="X21" i="57"/>
  <c r="Y21" i="57" s="1"/>
  <c r="K31" i="27"/>
  <c r="BH31" i="27" s="1"/>
  <c r="BH16" i="27" s="1"/>
  <c r="M27" i="28" l="1"/>
  <c r="BJ13" i="28" s="1"/>
  <c r="BG16" i="27"/>
  <c r="AK21" i="57"/>
  <c r="AL21" i="57"/>
  <c r="BJ21" i="57" s="1"/>
  <c r="BJ9" i="28"/>
  <c r="N27" i="28"/>
  <c r="BK13" i="28" l="1"/>
  <c r="L31" i="27"/>
  <c r="Z21" i="57"/>
  <c r="BK9" i="28" l="1"/>
  <c r="AM21" i="57"/>
  <c r="BK21" i="57" s="1"/>
  <c r="AA21" i="57" s="1"/>
  <c r="BI31" i="27"/>
  <c r="BI16" i="27" s="1"/>
  <c r="AR21" i="57" l="1"/>
  <c r="BP21" i="57" s="1"/>
  <c r="R31" i="27" s="1"/>
  <c r="AU21" i="57"/>
  <c r="BS21" i="57" s="1"/>
  <c r="AQ21" i="57"/>
  <c r="BO21" i="57" s="1"/>
  <c r="AX21" i="57"/>
  <c r="BV21" i="57" s="1"/>
  <c r="AZ21" i="57"/>
  <c r="BX21" i="57" s="1"/>
  <c r="AW21" i="57"/>
  <c r="BU21" i="57" s="1"/>
  <c r="AV21" i="57"/>
  <c r="BT21" i="57" s="1"/>
  <c r="AT21" i="57"/>
  <c r="BR21" i="57" s="1"/>
  <c r="AN21" i="57"/>
  <c r="BL21" i="57" s="1"/>
  <c r="N31" i="27" s="1"/>
  <c r="AS21" i="57"/>
  <c r="BQ21" i="57" s="1"/>
  <c r="AO21" i="57"/>
  <c r="BM21" i="57" s="1"/>
  <c r="AP21" i="57"/>
  <c r="BN21" i="57" s="1"/>
  <c r="AY21" i="57"/>
  <c r="BW21" i="57" s="1"/>
  <c r="M31" i="27"/>
  <c r="O27" i="28"/>
  <c r="BL13" i="28" s="1"/>
  <c r="AD21" i="57" l="1"/>
  <c r="S31" i="27"/>
  <c r="W31" i="27"/>
  <c r="U31" i="27"/>
  <c r="V31" i="27"/>
  <c r="Q31" i="27"/>
  <c r="Y31" i="27"/>
  <c r="Z31" i="27"/>
  <c r="P31" i="27"/>
  <c r="T31" i="27"/>
  <c r="X31" i="27"/>
  <c r="BO31" i="27"/>
  <c r="BO16" i="27" s="1"/>
  <c r="O31" i="27"/>
  <c r="BK31" i="27"/>
  <c r="BK16" i="27" s="1"/>
  <c r="BJ31" i="27"/>
  <c r="BJ16" i="27" s="1"/>
  <c r="BL9" i="28"/>
  <c r="BZ21" i="57" l="1"/>
  <c r="AB31" i="27" s="1"/>
  <c r="CA21" i="57"/>
  <c r="AC31" i="27" s="1"/>
  <c r="CB21" i="57"/>
  <c r="BY21" i="57"/>
  <c r="AA31" i="27" s="1"/>
  <c r="CC21" i="57"/>
  <c r="AE31" i="27" s="1"/>
  <c r="BM31" i="27"/>
  <c r="BM16" i="27" s="1"/>
  <c r="BV31" i="27"/>
  <c r="BV16" i="27" s="1"/>
  <c r="BS31" i="27"/>
  <c r="BS16" i="27" s="1"/>
  <c r="BU31" i="27"/>
  <c r="BU16" i="27" s="1"/>
  <c r="BT31" i="27"/>
  <c r="BT16" i="27" s="1"/>
  <c r="BR31" i="27"/>
  <c r="BR16" i="27" s="1"/>
  <c r="BP31" i="27"/>
  <c r="BP16" i="27" s="1"/>
  <c r="U27" i="28"/>
  <c r="BQ31" i="27"/>
  <c r="BQ16" i="27" s="1"/>
  <c r="BW31" i="27"/>
  <c r="BW16" i="27" s="1"/>
  <c r="BN31" i="27"/>
  <c r="BN16" i="27" s="1"/>
  <c r="BL31" i="27"/>
  <c r="BL16" i="27" s="1"/>
  <c r="Q27" i="28"/>
  <c r="P27" i="28"/>
  <c r="BM13" i="28" s="1"/>
  <c r="BN13" i="28" l="1"/>
  <c r="AD31" i="27"/>
  <c r="CA31" i="27" s="1"/>
  <c r="CA16" i="27" s="1"/>
  <c r="W27" i="28"/>
  <c r="AA27" i="28"/>
  <c r="AB27" i="28"/>
  <c r="T27" i="28"/>
  <c r="X27" i="28"/>
  <c r="R27" i="28"/>
  <c r="AC27" i="28"/>
  <c r="BZ27" i="28" s="1"/>
  <c r="V27" i="28"/>
  <c r="Z27" i="28"/>
  <c r="Y27" i="28"/>
  <c r="S27" i="28"/>
  <c r="BM9" i="28"/>
  <c r="BY31" i="27"/>
  <c r="BY16" i="27" s="1"/>
  <c r="CB31" i="27"/>
  <c r="CB16" i="27" s="1"/>
  <c r="BX31" i="27"/>
  <c r="BX16" i="27" s="1"/>
  <c r="BZ31" i="27"/>
  <c r="BZ16" i="27" s="1"/>
  <c r="BO13" i="28" l="1"/>
  <c r="BN9" i="28"/>
  <c r="AD27" i="28"/>
  <c r="CA27" i="28" s="1"/>
  <c r="AE27" i="28"/>
  <c r="AH27" i="28"/>
  <c r="AG27" i="28"/>
  <c r="AF27" i="28"/>
  <c r="BP13" i="28"/>
  <c r="BO9" i="28"/>
  <c r="CB27" i="28" l="1"/>
  <c r="CC27" i="28" s="1"/>
  <c r="CD27" i="28" s="1"/>
  <c r="CE27" i="28" s="1"/>
  <c r="BP9" i="28"/>
  <c r="BQ13" i="28"/>
  <c r="BR13" i="28" l="1"/>
  <c r="BQ9" i="28"/>
  <c r="BR9" i="28" l="1"/>
  <c r="BS13" i="28"/>
  <c r="BS9" i="28" l="1"/>
  <c r="BT13" i="28"/>
  <c r="BU13" i="28" l="1"/>
  <c r="BT9" i="28"/>
  <c r="BU9" i="28" l="1"/>
  <c r="BV13" i="28"/>
  <c r="BV9" i="28" l="1"/>
  <c r="BW13" i="28"/>
  <c r="BX13" i="28" l="1"/>
  <c r="BW9" i="28"/>
  <c r="BX9" i="28" l="1"/>
  <c r="BY13" i="28"/>
  <c r="BZ13" i="28" l="1"/>
  <c r="BY9" i="28"/>
  <c r="BZ9" i="28" l="1"/>
  <c r="CA13" i="28"/>
  <c r="CA9" i="28" l="1"/>
  <c r="CB13" i="28"/>
  <c r="CB9" i="28" l="1"/>
  <c r="CC13" i="28"/>
  <c r="CC9" i="28" l="1"/>
  <c r="CD13" i="28"/>
  <c r="CD9" i="28" l="1"/>
  <c r="CE13" i="28"/>
  <c r="CE9" i="28" l="1"/>
  <c r="BH12" i="57" l="1"/>
  <c r="L57" i="21"/>
  <c r="M57" i="21" l="1"/>
  <c r="BG12" i="27"/>
  <c r="BJ12" i="57" l="1"/>
  <c r="BI12" i="57"/>
  <c r="L58" i="21"/>
  <c r="L59" i="21" l="1"/>
  <c r="BH12" i="27"/>
  <c r="M58" i="21"/>
  <c r="BI12" i="27" l="1"/>
  <c r="BK12" i="57"/>
  <c r="L60" i="21"/>
  <c r="M59" i="21" l="1"/>
  <c r="M60" i="21"/>
  <c r="BJ12" i="27"/>
  <c r="L68" i="21" l="1"/>
  <c r="BS12" i="57"/>
  <c r="BP12" i="57"/>
  <c r="L65" i="21"/>
  <c r="BW12" i="57"/>
  <c r="L72" i="21"/>
  <c r="BT12" i="57"/>
  <c r="L69" i="21"/>
  <c r="L66" i="21"/>
  <c r="BQ12" i="57"/>
  <c r="L73" i="21"/>
  <c r="H36" i="60" s="1"/>
  <c r="BX12" i="57"/>
  <c r="L71" i="21"/>
  <c r="BV12" i="57"/>
  <c r="L64" i="21"/>
  <c r="BO12" i="57"/>
  <c r="L61" i="21"/>
  <c r="BL12" i="57"/>
  <c r="BM12" i="57"/>
  <c r="L62" i="21"/>
  <c r="BU12" i="57"/>
  <c r="L70" i="21"/>
  <c r="BR12" i="57"/>
  <c r="L67" i="21"/>
  <c r="BN12" i="57"/>
  <c r="L63" i="21"/>
  <c r="BQ12" i="27" l="1"/>
  <c r="BN12" i="27"/>
  <c r="BW12" i="27"/>
  <c r="BV12" i="27"/>
  <c r="BM12" i="27"/>
  <c r="BT12" i="27"/>
  <c r="BL12" i="27"/>
  <c r="M61" i="21"/>
  <c r="BK12" i="27"/>
  <c r="BU12" i="27"/>
  <c r="BP12" i="27"/>
  <c r="BR12" i="27"/>
  <c r="BS12" i="27"/>
  <c r="BO12" i="27"/>
  <c r="CA12" i="57" l="1"/>
  <c r="L76" i="21"/>
  <c r="L74" i="21"/>
  <c r="BY12" i="57"/>
  <c r="L75" i="21"/>
  <c r="BZ12" i="57"/>
  <c r="CB12" i="57"/>
  <c r="L77" i="21"/>
  <c r="CC12" i="57"/>
  <c r="L78" i="21"/>
  <c r="H41" i="60" l="1"/>
  <c r="H37" i="60"/>
  <c r="H40" i="60"/>
  <c r="H39" i="60"/>
  <c r="H38" i="60"/>
  <c r="M62" i="21"/>
  <c r="CB12" i="27"/>
  <c r="BX12" i="27"/>
  <c r="CA12" i="27"/>
  <c r="BY12" i="27"/>
  <c r="BZ12" i="27"/>
  <c r="L66" i="60" l="1"/>
  <c r="M66" i="60"/>
  <c r="J66" i="60"/>
  <c r="K66" i="60"/>
  <c r="N66" i="60"/>
  <c r="M63" i="21"/>
  <c r="H66" i="60" l="1"/>
  <c r="M64" i="21"/>
  <c r="M65" i="21" l="1"/>
  <c r="M66" i="21" l="1"/>
  <c r="M67" i="21" l="1"/>
  <c r="M68" i="21" l="1"/>
  <c r="M69" i="21" l="1"/>
  <c r="M70" i="21" l="1"/>
  <c r="M71" i="21" l="1"/>
  <c r="M72" i="21" l="1"/>
  <c r="M73" i="21" l="1"/>
  <c r="H28" i="60" s="1"/>
  <c r="M74" i="21" l="1"/>
  <c r="H29" i="60" l="1"/>
  <c r="J65" i="60" s="1"/>
  <c r="M75" i="21"/>
  <c r="H30" i="60" l="1"/>
  <c r="K65" i="60" s="1"/>
  <c r="M76" i="21"/>
  <c r="H31" i="60" l="1"/>
  <c r="M78" i="21"/>
  <c r="M77" i="21"/>
  <c r="L65" i="60" l="1"/>
  <c r="H32" i="60"/>
  <c r="H33" i="60"/>
  <c r="N65" i="60" l="1"/>
  <c r="M65" i="60"/>
  <c r="H65" i="6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71" authorId="0" shapeId="0" xr:uid="{00000000-0006-0000-0100-000001000000}">
      <text>
        <r>
          <rPr>
            <sz val="8"/>
            <color indexed="81"/>
            <rFont val="Tahoma"/>
            <family val="2"/>
          </rPr>
          <t xml:space="preserve">In alle gevallen wordt een (groep van) roze cel(len) voorzien van een opmerking die uitlegt wat er bijzonder is aan de betreffende gegevens of berekening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Y47" authorId="0" shapeId="0" xr:uid="{00000000-0006-0000-0600-000002000000}">
      <text>
        <r>
          <rPr>
            <sz val="8"/>
            <color indexed="81"/>
            <rFont val="Tahoma"/>
            <family val="2"/>
          </rPr>
          <t xml:space="preserve">Wel/niet invullen van inflatie/cpi is afhankelijk gemaakt van het gekozen scenario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G19" authorId="0" shapeId="0" xr:uid="{00000000-0006-0000-1000-000001000000}">
      <text>
        <r>
          <rPr>
            <sz val="8"/>
            <color indexed="81"/>
            <rFont val="Tahoma"/>
            <family val="2"/>
          </rPr>
          <t>In 2004, 2005 en 2006 worden de verschillen tussen de opgegeven en berekende afschrijvingen verrekend in de formule.</t>
        </r>
      </text>
    </comment>
    <comment ref="BJ19" authorId="0" shapeId="0" xr:uid="{00000000-0006-0000-1000-000002000000}">
      <text>
        <r>
          <rPr>
            <sz val="8"/>
            <color indexed="81"/>
            <rFont val="Tahoma"/>
            <family val="2"/>
          </rPr>
          <t xml:space="preserve">Start-GAW kent geen aangepaste versnellingsfactor
</t>
        </r>
      </text>
    </comment>
  </commentList>
</comments>
</file>

<file path=xl/sharedStrings.xml><?xml version="1.0" encoding="utf-8"?>
<sst xmlns="http://schemas.openxmlformats.org/spreadsheetml/2006/main" count="623" uniqueCount="257">
  <si>
    <t>Over dit bestand</t>
  </si>
  <si>
    <t>Zaaknummer</t>
  </si>
  <si>
    <t>Titel</t>
  </si>
  <si>
    <t>Hoort bij besluit(en):</t>
  </si>
  <si>
    <t>Kenmerk besluit(en)</t>
  </si>
  <si>
    <t>Samenhang met andere rekenbestanden</t>
  </si>
  <si>
    <t>Overig opmerkingen</t>
  </si>
  <si>
    <t>Over de status van dit bestand</t>
  </si>
  <si>
    <t>Definitief? (j/n)</t>
  </si>
  <si>
    <t>Juridisch integraal onderdeel van bovenstaande besluit(en) (j/n)?</t>
  </si>
  <si>
    <t>Toelichting bij de werking van dit model</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</si>
  <si>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</si>
  <si>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</si>
  <si>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</si>
  <si>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</si>
  <si>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</si>
  <si>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</si>
  <si>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Ingevoerde waarde of berekening die nog niet juist is (indien van toepassing)</t>
  </si>
  <si>
    <t>Eventueel te gebruiken:</t>
  </si>
  <si>
    <t>Bronnenoverzicht en specifieke toepassingen</t>
  </si>
  <si>
    <t>Bronnenoverzicht</t>
  </si>
  <si>
    <t>Exacte bestandsnaam</t>
  </si>
  <si>
    <t>Beschrijving gegevens</t>
  </si>
  <si>
    <t>Toelichting bij bijzonderheden</t>
  </si>
  <si>
    <t>Opmerkingen</t>
  </si>
  <si>
    <t>Data</t>
  </si>
  <si>
    <t>Berekening</t>
  </si>
  <si>
    <t>Resultaat</t>
  </si>
  <si>
    <t>Tabkleur</t>
  </si>
  <si>
    <t>Tabblad met input</t>
  </si>
  <si>
    <t>Tabblad met berekeningen</t>
  </si>
  <si>
    <t>Input --&gt;</t>
  </si>
  <si>
    <t>Tabblad dat als geheel nog onjuist of niet up to date is</t>
  </si>
  <si>
    <t>Celkleur getallen</t>
  </si>
  <si>
    <t>Tabbladen die het model vormen</t>
  </si>
  <si>
    <t>Toelichting</t>
  </si>
  <si>
    <t>Tabbladen ten behoeve van begrip</t>
  </si>
  <si>
    <t>Tabblad met resultaten/output</t>
  </si>
  <si>
    <t>Leeg tabblad dat wordt gebruikt als index/markering voor een serie tabbladen (kleur: licht grijs)</t>
  </si>
  <si>
    <t>In rekenmodellen probeert ACM zoveel mogelijk eenvoudige navolgbare berekeningen te maken en geen ingewikkelde functies of toepassingen te gebruiken.</t>
  </si>
  <si>
    <t>Wanneer toch gebruik wordt gemaakt van cel- en rangenamen, macro's of andere bijzondere functies in Excel wordt de werking ervan hier toegelicht</t>
  </si>
  <si>
    <t>Duiding van specifieke Excel-toepassingen en overige bijzonderheden</t>
  </si>
  <si>
    <t>Toelichting bij dit bestand</t>
  </si>
  <si>
    <t>Nr.</t>
  </si>
  <si>
    <t xml:space="preserve">Verkorte naam </t>
  </si>
  <si>
    <t>Naam bestand extern</t>
  </si>
  <si>
    <t>Beschrijving resultaat</t>
  </si>
  <si>
    <t>Grijze cijfers geven de uitkomt van een check berekening; dit is geen resultaat waarmee verder wordt gerekend</t>
  </si>
  <si>
    <t>Schematische weergave en/of inhoudsopgave van de werking van dit model</t>
  </si>
  <si>
    <t>Aanvullende gegevens bestand extern</t>
  </si>
  <si>
    <t>Datum ontvangst, versie nr., opmerkingen</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</si>
  <si>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</si>
  <si>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</si>
  <si>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</si>
  <si>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</si>
  <si>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</si>
  <si>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Bevat bedrijfsvertrouwelijke gegevens? (j/n)</t>
  </si>
  <si>
    <t>Is of wordt gepubliceerd? (j/n)</t>
  </si>
  <si>
    <t>Data en input (bron wordt vermeld)</t>
  </si>
  <si>
    <t>Berekende waarde die wordt opgehaald op een ander tabblad, incl. (eind)resultaat van berekening</t>
  </si>
  <si>
    <t>Waarde of berekening die speciale aandacht vraagt (zie toelichting in opmerking)</t>
  </si>
  <si>
    <t>Deze kleur wordt uitsluitend gebruikt bij een informatieverzoek: cellen die door de ontvanger van het dataverzoek moeten worden ingevuld</t>
  </si>
  <si>
    <t>Gestandaardiseerde tabbladen, omvat tenminste: 'Titelblad', 'Toelichting' en 'Bronnen en toepassingen' (kleur: ACM-lichtpaars)</t>
  </si>
  <si>
    <t>Een kader kan worden gebruikt om aan te geven dat een bepaald veld input bevat, maar deze input automatisch wordt ingeladen, bijvoorbeeld door middel van een macro (dus niet handmatig in te vullen)</t>
  </si>
  <si>
    <t>CBS</t>
  </si>
  <si>
    <t>Activacategorie</t>
  </si>
  <si>
    <t xml:space="preserve"> </t>
  </si>
  <si>
    <t>CPI</t>
  </si>
  <si>
    <t xml:space="preserve">CPI van … naar … </t>
  </si>
  <si>
    <t>Ophalen investeringen</t>
  </si>
  <si>
    <t>Aan/uit</t>
  </si>
  <si>
    <t>Aan = 1 / Uit = 0</t>
  </si>
  <si>
    <t>Selectie van investeringen</t>
  </si>
  <si>
    <t>Van jaar … t/m jaar …</t>
  </si>
  <si>
    <t>Activeringen vanaf jaar</t>
  </si>
  <si>
    <t>Activeringen tot en met jaar</t>
  </si>
  <si>
    <t>Volgnummer</t>
  </si>
  <si>
    <t>Totaal</t>
  </si>
  <si>
    <t>Laatste jaar afschrijving</t>
  </si>
  <si>
    <t xml:space="preserve">                                                                                                                                                                                                                                                                                                                                                                                                                                                                                                                                                                                                                                                                                                                                                                                                                     </t>
  </si>
  <si>
    <t>Afschrijvingstermijn</t>
  </si>
  <si>
    <t>Jaar begin afschrijven</t>
  </si>
  <si>
    <t>Van jaar… t/m jaar ….</t>
  </si>
  <si>
    <t>Totaal nominale afschrijvingen per jaar</t>
  </si>
  <si>
    <t>Totaal investeringen per jaar</t>
  </si>
  <si>
    <t>Berekening nominale afschrijvingen per jaar</t>
  </si>
  <si>
    <t>Berekening investeringen per jaar</t>
  </si>
  <si>
    <t>Ophalen input voor selectie van investeringen</t>
  </si>
  <si>
    <t>Berekening parameter "aan/uit" voor selectie van investeringen</t>
  </si>
  <si>
    <t>Volgnummer ACM</t>
  </si>
  <si>
    <t>Ophalen benodigde inputs</t>
  </si>
  <si>
    <t>Hulpkolommen voor berekening afschrijving</t>
  </si>
  <si>
    <t>Ophalen selectie</t>
  </si>
  <si>
    <t>Dataset investeringen uit investeringsbestand</t>
  </si>
  <si>
    <t>Activaklasse</t>
  </si>
  <si>
    <t>Taak</t>
  </si>
  <si>
    <t>04 Terreinen</t>
  </si>
  <si>
    <t>Taken voor selectie</t>
  </si>
  <si>
    <t>Wettelijke taak</t>
  </si>
  <si>
    <t>Investeringsbedrag</t>
  </si>
  <si>
    <t xml:space="preserve">In het tabblad  Selectie gebruikt meerdere keren de ACM de "Vergelijken" functie, in combinatie met de "Index" functie. De vergelijken functie neemt een matrix, en kijkt welke rij in die functie overeenkomt met de input. Met de index functie kan je een  matrix aangeven, en daar dan een waarde uit een specifieke rij en kolom selecteren. In cel M100 wordt bijvoorbeeld een matrix met alle mogelijke bijzonderheden geselecteer (Normaal, desinvestering, etcetera). Met de vergelijken functie wordt gekeken welk van deze bijzonderheden voor die specifieke regel relevant is. De index functie zorgt dan dat de relevante 1 of 0 geselecteerd wordt. </t>
  </si>
  <si>
    <t>Totale afschrijvingen</t>
  </si>
  <si>
    <t>Totale GAW</t>
  </si>
  <si>
    <t>Versnellingsfactor vanaf 2022</t>
  </si>
  <si>
    <t>Factor versneld afschrijven</t>
  </si>
  <si>
    <t>Versnellingsfactor</t>
  </si>
  <si>
    <t>Resterende boekwaarde in 2022</t>
  </si>
  <si>
    <t>Resterende termijn in 2022</t>
  </si>
  <si>
    <t>Negatief investeringsbedrag?</t>
  </si>
  <si>
    <t>Totale reëele activawaarde ultimo jaar</t>
  </si>
  <si>
    <t>Investeringsjaar</t>
  </si>
  <si>
    <t>Totale reële activawaarde ultimo jaar</t>
  </si>
  <si>
    <t>Berekening gestandaardiseerde activawaarde ultimo jaar</t>
  </si>
  <si>
    <t>Gestandaardiseerde activawaarde (totaal)</t>
  </si>
  <si>
    <t>Totaal afschrijvingen voor GAW per jaar</t>
  </si>
  <si>
    <t>Berekening afschrijvingen voor GAW per jaar</t>
  </si>
  <si>
    <t>CPI jaar t</t>
  </si>
  <si>
    <t>Ophalen CPI</t>
  </si>
  <si>
    <t>1+CPI</t>
  </si>
  <si>
    <t>Beschrijving berekening</t>
  </si>
  <si>
    <t>Bron</t>
  </si>
  <si>
    <t xml:space="preserve">De taak en de afschrijvingstermijn worden automatisch opgehaald van het tabblad 'Parameters'.  
</t>
  </si>
  <si>
    <t>Berekening CPI-tabel</t>
  </si>
  <si>
    <t xml:space="preserve">Op dit tabblad haalt de ACM de input voor de selectie op van het tabblad "Resultaat". Aan de hand van deze selectie berekent de ACM voor elke regel in de dataset met investeringen of deze regel mee moet in de berekening van het resultaat. Dit komt tot uitdrukking in de parameter "aan/uit", waarbij een 1 betekent dat de regel mee gaat in de berekening en een 0 dat de regel niet mee gaat in de berekening. Een regel krijgt een 1 dan en slechts dan als de regel aan alle selectiecriteria voldoet. </t>
  </si>
  <si>
    <t>Zie het tabblad "Toelichting" voor een uitleg van de Excel-functies "Index" en "Vergelijken".</t>
  </si>
  <si>
    <t xml:space="preserve">De selectie van investeringen per jaar is reeds toegepast bij de berekening van de nominale afschrijvingen. Dit werkt door in de berekening van de reële afschrijvingen. Daarom wordt de selectie niet apart opgehaald van het tabblad "Selectie". </t>
  </si>
  <si>
    <t>TD</t>
  </si>
  <si>
    <t>AD</t>
  </si>
  <si>
    <t>Type</t>
  </si>
  <si>
    <t>Precario</t>
  </si>
  <si>
    <t>Aansluitdienst (AD)</t>
  </si>
  <si>
    <t>Transportdienst (TD)</t>
  </si>
  <si>
    <t>01 Software</t>
  </si>
  <si>
    <t>02 Overige immateriële vaste activa</t>
  </si>
  <si>
    <t>03 Gebouwen en magazijnen</t>
  </si>
  <si>
    <t>05 Procesondersteunende informatie systemen</t>
  </si>
  <si>
    <t>06 Andere vaste bedrijfsmiddelen</t>
  </si>
  <si>
    <t>07 MVA hoge druk (30 jaar)</t>
  </si>
  <si>
    <t>08 MVA hoge druk (55 jaar)</t>
  </si>
  <si>
    <t>09 MVA lage druk (30 jaar)</t>
  </si>
  <si>
    <t>10 MVA lage druk (55 jaar)</t>
  </si>
  <si>
    <t>11 Overige netwerk activa</t>
  </si>
  <si>
    <t>12 Gasmeters t.b.v. bedrijfsgebruik en EVHI</t>
  </si>
  <si>
    <t>13 Initiële aanleg aansluitingen =&lt; 40 m3(n)/h</t>
  </si>
  <si>
    <t>14 Initiële aanleg aansluitingen &gt; 40 m3(n)/h</t>
  </si>
  <si>
    <t>15 Wijziging en sanering aansluitingen =&lt; 40 m3(n)/h</t>
  </si>
  <si>
    <t>16 Wijziging en sanering aansluitingen &gt; 40 m3(n)/h</t>
  </si>
  <si>
    <t>Op dit tabblad berekent de ACM de afschrijvingen voor de gestandaardiseerde activawaarde (GAW) van [netbeheerder]. Tot en met 2021 worden de afschrijvingen geïnfleerd. Vanaf 2022 worden de afschrijvingen niet meer geïnfleerd vanwege de implementatie van het nominale stelsel in de reguleringsperiode 2022-2026.</t>
  </si>
  <si>
    <t>Nieuwe investeringen</t>
  </si>
  <si>
    <t>Uitzonderlijke investeringen</t>
  </si>
  <si>
    <t>Overgenomen netten</t>
  </si>
  <si>
    <t>Afschrijvingen start-GAW</t>
  </si>
  <si>
    <t>Combinatie type en taak</t>
  </si>
  <si>
    <t>Transportdienst</t>
  </si>
  <si>
    <t>Aansluitdienst</t>
  </si>
  <si>
    <t>Correctiefactoren</t>
  </si>
  <si>
    <t>Correctie startmoment</t>
  </si>
  <si>
    <t>Start-GAW excl. bijzonderheden</t>
  </si>
  <si>
    <t>19 Onbekend</t>
  </si>
  <si>
    <t>17 Start-GAW (TD)</t>
  </si>
  <si>
    <t>18 Start-GAW (AD)</t>
  </si>
  <si>
    <t>10 MVA lage druk (45 jaar)</t>
  </si>
  <si>
    <t>Overgenomen van [naam netbeheerder]</t>
  </si>
  <si>
    <t>ALS AD, &lt; 40m3 of &gt;40m3</t>
  </si>
  <si>
    <t>Groeifactor (1+CPI)</t>
  </si>
  <si>
    <t>Groeifactor</t>
  </si>
  <si>
    <t>Ophalen desinvesteringen</t>
  </si>
  <si>
    <t>Cumulatieve afschrijving desinvesteringen</t>
  </si>
  <si>
    <t>Ophalen correctie opgegeven afschrijvingen netbeheerder</t>
  </si>
  <si>
    <t>Correctie desinvesteringen en correctie opgegeven afschrijvingen netbeheerder</t>
  </si>
  <si>
    <t>2005</t>
  </si>
  <si>
    <t>2006</t>
  </si>
  <si>
    <t>2004</t>
  </si>
  <si>
    <t>Correctiefactor</t>
  </si>
  <si>
    <t>Ophalen nominale afschrijvingen</t>
  </si>
  <si>
    <t>Ophalen afschrijvingen voor GAW</t>
  </si>
  <si>
    <t>Dit model berekent de jaarlijkse gestandaardiseerde activawaarde en de afschrijvingen voor een netbeheerder</t>
  </si>
  <si>
    <t>Dit model is gemaakt in 2020 vanwege de immplementatie van een nieuw afschrijvingssysteem die om een nieuwe manier van berekenen van de afschrijvingen vraagt</t>
  </si>
  <si>
    <t>Op dit tabblad staan de benodigde parameters benodigd voor de rest van het GAW bestand</t>
  </si>
  <si>
    <t xml:space="preserve">Op dit tabblad worden de investeringen weergegeven. Het gaat om de geaggregeerde investeringen per jaarlaag met een specifieke afschrijvingstermijn. Deze investeringen krijgen ieder een volgnummer. Op basis van dit volgnummer kun je de investering gedurende het gehele bestand volgen. </t>
  </si>
  <si>
    <t xml:space="preserve">Op dit tabblad haalt de ACM de selectie op en de jaarlijkse investeringsbedragen.  Vervolgens vermenigvuldigt de ACM de selectie met de investeringsbedragen. Op basis van deze investeringsbedragen berekent de ACM de afschrijvingen op de volgende tabbladen. </t>
  </si>
  <si>
    <t>Op dit tabblad berekent de ACM de nominale afschrijvingen van jaarlijkse investeringen van regels die in de dataset die geselecteerd zijn (zie tabblad 'Selectie') en corrigeert hierbij voor de correcties op de opgegeven afschrijftermijnen en de desinvesteringen. 
Per regel wordt daartoe onder meer het investeringsbedrag, de afschrijvingstermijn en het jaar van begin van afschrijven opgehaald van het tabblad "Investeringen per jaar".
De nominale afschrijvingen komen terug op het tabblad "Afschrijvingen voor GAW".</t>
  </si>
  <si>
    <t>Op dit tabblad berekent de ACM de gestandaardiseerde activawaarde (GAW) van [netbeheerder]. Tot en met 2021 wordt de GAW geïnfleerd. Vanaf 2022 wordt de GAW niet meer geïnfleerd vanwege de implementatie van het nominale stelsel in de reguleringsperiode 2022-2026. 
De GAW wordt berekend door voor iedere investering de jaarlijkse afschrijvingen voor de GAW in mindering te brengen op het investeringsbedrag. De jaarlijkse som van activawaarden vormt de GAW.</t>
  </si>
  <si>
    <t xml:space="preserve">Op de tabbladen 'nominale afschrijvingen' tbv cor en 'nominale afschrijvingen' wordt gebruik gemaakt van de "variable declining balance"-formule. Deze formule werkt als volgt. 
VDB(kosten, restwaarde, duur, begin-periode, einde-periode, [factor], [geen-omschakeling]). Waarbij: (i) kosten de aanschafwaarde is, (ii) de restwaarde  de restwaarde aan het einde van de levensduur is, (iii) de duur gelijk is aan de afscrhijvingstermijn, (iv) begin periode gelijk is aan het jaar van aanschaf, (v) einde periode gelijk is aan het jaar van aanschaf plus afschrijvingstermijn, (vi) factor is gelijk aan de versnellingsfactor en tot slot (vii) geen omschakeling betekent dat je niet omschakeld wanneer de lineaire afschrijving groter is dan de degressieve afschrijving. </t>
  </si>
  <si>
    <t>FNOP-gebied</t>
  </si>
  <si>
    <t>Haarlemmer</t>
  </si>
  <si>
    <t>Overgenomen netbeheerder</t>
  </si>
  <si>
    <t>Versnellingsfactor start-GAW vanaf 2022</t>
  </si>
  <si>
    <t>Versnellingsfactor start-GAW</t>
  </si>
  <si>
    <t>Dit tabblad wordt gebruikt voor het uitvoeren van twee scenario's, op dit moment zijn dat de volgende twee scenario's:</t>
  </si>
  <si>
    <t>FIN</t>
  </si>
  <si>
    <t>Keuze voor scenario (0/1):</t>
  </si>
  <si>
    <t>Eenheid</t>
  </si>
  <si>
    <t>EUR, pp 2022</t>
  </si>
  <si>
    <t>EUR, pp 2023</t>
  </si>
  <si>
    <t>EUR, pp 2024</t>
  </si>
  <si>
    <t>EUR, pp 2025</t>
  </si>
  <si>
    <t>EUR, pp 2026</t>
  </si>
  <si>
    <t>Omschrijving</t>
  </si>
  <si>
    <t>Constante</t>
  </si>
  <si>
    <t>Uitkomsten GAW-berekeningen: totaalbedragen (excl. precario)</t>
  </si>
  <si>
    <t>Keuze scenario en parameters</t>
  </si>
  <si>
    <t>Inflatieinschatting in de WACC voor 2022-2026</t>
  </si>
  <si>
    <t>vlag</t>
  </si>
  <si>
    <t>factor</t>
  </si>
  <si>
    <t>%</t>
  </si>
  <si>
    <t>Bron / opmerking</t>
  </si>
  <si>
    <t>TRANSPORTDIENST</t>
  </si>
  <si>
    <t>AANSLUITDIENST</t>
  </si>
  <si>
    <t>-   Scenario 0: Doorrekening van de GAW voor 2022-2026 op basis van reëel stelsel en lineair afschrijven.</t>
  </si>
  <si>
    <t>-   Scenario 1: Doorrekening van de GAW voor 2022-2026 op basis van nominaal stelsel en versneld afschrijven.</t>
  </si>
  <si>
    <t>Brattle report Table 1 - December 2020 (003), afgerond op 1 decimaal</t>
  </si>
  <si>
    <t>Transportdienst - Boekwaarde GAW Ultimo</t>
  </si>
  <si>
    <t>Transportdienst - Afschrijvingen</t>
  </si>
  <si>
    <t>Aansluitdienst - Boekwaarde GAW Ultimo</t>
  </si>
  <si>
    <t>Aansluitdienst - Afschrijvingen</t>
  </si>
  <si>
    <t>Uitkomsten GAW-berekeningen: totaalbedragen (excl. precario) - in format voor HOGAN-bestand</t>
  </si>
  <si>
    <t>Output Scenario</t>
  </si>
  <si>
    <t>2022</t>
  </si>
  <si>
    <t>2023</t>
  </si>
  <si>
    <t>2024</t>
  </si>
  <si>
    <t>2025</t>
  </si>
  <si>
    <t>2026</t>
  </si>
  <si>
    <t>EUR, pp jaar</t>
  </si>
  <si>
    <t>EUR, pp 2021</t>
  </si>
  <si>
    <t>Vastgesteld in bestand 'Bepaling van versnellingsfactor'</t>
  </si>
  <si>
    <t>TD - Boekwaarde GAW Ultimo: Investeringen 2021-2026</t>
  </si>
  <si>
    <t>TD - Afschrijvingen: Investeringen 2021-2026</t>
  </si>
  <si>
    <t>AD - Boekwaarde GAW Ultimo: Investeringen 2021-2026</t>
  </si>
  <si>
    <t>AD - Afschrijvingen: Investeringen 2021-2026</t>
  </si>
  <si>
    <t>Scenario analyse (0/1) op GAW-berekening in dit bestand: berekening van GAW voor de sector RNB's gas voor investeringen 2021-2026</t>
  </si>
  <si>
    <t>X-factorbesluiten RNB's gas reguleringsperiode 2022-2026</t>
  </si>
  <si>
    <t>n.v.t.</t>
  </si>
  <si>
    <t>Reguleringsdata modules; vaststelling afschrijvingstermijn start-GAW RNB's</t>
  </si>
  <si>
    <t>Bronverwijzing</t>
  </si>
  <si>
    <t>Dit tabblad toont het consumentenprijsindexcijfer (CPI) per jaar en de factor waarmee het CPI tussen verschillende jaren verschilt wanneer het nominaal stelsel wordt toegepast. Alle CPI's worden opgehaald van het tabblad 'Parameters'. Vanaf 2022 staat het CPI op 0 indien op het tabblad 'Scenario 0 - 1' wordt gekozen voor scenario 1. In dat scenario wordt immers een nominale stelsel geïmplementeerd per 2022.</t>
  </si>
  <si>
    <t>Beschrijving scenario's</t>
  </si>
  <si>
    <t>De keuze voor scenario '0' of '1' dient te worden ingevuld in cel H16.</t>
  </si>
  <si>
    <t xml:space="preserve">Vanwege het specifieke karakter van de doorrekening in dit bestand, zijn niet alle gegevens en selecties zoals hieronder opgenomen van toepassing. </t>
  </si>
  <si>
    <t>Hieronder wordt het resultaat weergegeven voor de GAW voor de geselecteerde selectie van investeringen en voor de activeringen van de geselecteerde jaren</t>
  </si>
  <si>
    <t>Tabel 3 - investeringen</t>
  </si>
  <si>
    <t>Tabel 2 - Reguleringsparameters</t>
  </si>
  <si>
    <t>Tabblad 1 - Resultaat</t>
  </si>
  <si>
    <t>Tabel 4 - CPI-tabel</t>
  </si>
  <si>
    <t>Tabel 5 - Selectie van investeringen</t>
  </si>
  <si>
    <t>Tabel 6 - Investeringen per jaar</t>
  </si>
  <si>
    <t>Tabel 7 - Berekening nominale afschrijvingen</t>
  </si>
  <si>
    <t>In het methodebesluit 2022 - 2026 is er gekozen om een versnellingsfactor toe te passen op het afschrijvingspad van gas vanaf het jaar 2022. Het afschrijvingspad wordt berekend met behulp van de Excel-formule Variable Declining Balance (VDB). Het afschrijvingspad in de jaren vóór 2022 is - conform de huidige methode - lineair, de versnellingsfactor in de VDB formule voor de jaren vóór 2022 staat daarom op "1". 
De werking van de VDB-formule staat uitgelegd op het tabblad "Bronnen en toepassingen".</t>
  </si>
  <si>
    <t>Tabel 8 - Berekening afschrijvingen voor GAW</t>
  </si>
  <si>
    <t>Tabel 9 - Berekening gestandaardiseerde activawaarde</t>
  </si>
  <si>
    <t>StatLine</t>
  </si>
  <si>
    <t>N.v.t.</t>
  </si>
  <si>
    <t>Herstel GAW-bestand RNB-G 2022-2026 sector inv. t.b.v. correctie</t>
  </si>
  <si>
    <t>ACM/23/184726</t>
  </si>
  <si>
    <t>Herstel correctie kapitaalkosten regionale netbeheerders gas 2022-2026</t>
  </si>
  <si>
    <t>j</t>
  </si>
  <si>
    <t>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</si>
</sst>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 #,##0_ ;_ * \-#,##0_ ;_ * &quot;-&quot;_ ;_ @_ "/>
    <numFmt numFmtId="43" formatCode="_ * #,##0.00_ ;_ * \-#,##0.00_ ;_ * &quot;-&quot;??_ ;_ @_ "/>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
    <numFmt numFmtId="169" formatCode="_ * #,##0_ ;_ * \-#,##0_ ;_ * &quot;-&quot;??_ ;_ @_ "/>
    <numFmt numFmtId="170" formatCode="_(* #,##0_);_(* \(#,##0\);_(* &quot;-&quot;??_);_(@_)"/>
    <numFmt numFmtId="171" formatCode="_(* #,##0.000_);_(* \(#,##0.000\);_(* &quot;-&quot;??_);_(@_)"/>
    <numFmt numFmtId="172" formatCode="_ * #,##0.0_ ;_ * \-#,##0.0_ ;_ * &quot;-&quot;_ ;_ @_ "/>
    <numFmt numFmtId="173" formatCode="_ * #,##0.000_ ;_ * \-#,##0.000_ ;_ * &quot;-&quot;_ ;_ @_ "/>
    <numFmt numFmtId="174" formatCode="0.0"/>
    <numFmt numFmtId="175" formatCode="_ * #,##0.00_ ;_ * \-#,##0.00_ ;_ * &quot;-&quot;_ ;_ @_ "/>
  </numFmts>
  <fonts count="37" x14ac:knownFonts="1">
    <font>
      <sz val="10"/>
      <color theme="1"/>
      <name val="Arial"/>
      <family val="2"/>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b/>
      <sz val="14"/>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s>
  <fills count="4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theme="0" tint="-0.14999847407452621"/>
        <bgColor indexed="64"/>
      </patternFill>
    </fill>
    <fill>
      <patternFill patternType="solid">
        <fgColor indexed="41"/>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1FFE1"/>
        <bgColor indexed="64"/>
      </patternFill>
    </fill>
    <fill>
      <patternFill patternType="solid">
        <fgColor indexed="9"/>
        <bgColor indexed="64"/>
      </patternFill>
    </fill>
    <fill>
      <patternFill patternType="solid">
        <fgColor theme="0"/>
        <bgColor indexed="64"/>
      </patternFill>
    </fill>
    <fill>
      <patternFill patternType="solid">
        <fgColor rgb="FFFF00FF"/>
        <bgColor indexed="64"/>
      </patternFill>
    </fill>
    <fill>
      <patternFill patternType="solid">
        <fgColor rgb="FF99FF99"/>
        <bgColor indexed="64"/>
      </patternFill>
    </fill>
    <fill>
      <patternFill patternType="solid">
        <fgColor theme="0" tint="-0.14996795556505021"/>
        <bgColor indexed="64"/>
      </patternFill>
    </fill>
  </fills>
  <borders count="14">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76">
    <xf numFmtId="0" fontId="0" fillId="0" borderId="0">
      <alignment vertical="top"/>
    </xf>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16" fillId="14" borderId="3" applyNumberFormat="0" applyAlignment="0" applyProtection="0"/>
    <xf numFmtId="0" fontId="17" fillId="15" borderId="4" applyNumberFormat="0" applyAlignment="0" applyProtection="0"/>
    <xf numFmtId="0" fontId="18" fillId="15" borderId="3" applyNumberFormat="0" applyAlignment="0" applyProtection="0"/>
    <xf numFmtId="0" fontId="19" fillId="0" borderId="5" applyNumberFormat="0" applyFill="0" applyAlignment="0" applyProtection="0"/>
    <xf numFmtId="0" fontId="13" fillId="16" borderId="6" applyNumberFormat="0" applyAlignment="0" applyProtection="0"/>
    <xf numFmtId="0" fontId="15" fillId="17" borderId="7" applyNumberFormat="0" applyFont="0" applyAlignment="0" applyProtection="0"/>
    <xf numFmtId="0" fontId="20" fillId="0" borderId="0" applyNumberFormat="0" applyFill="0" applyBorder="0" applyAlignment="0" applyProtection="0"/>
    <xf numFmtId="167" fontId="15" fillId="0" borderId="0" applyFont="0" applyFill="0" applyBorder="0" applyAlignment="0" applyProtection="0"/>
    <xf numFmtId="165" fontId="15" fillId="0" borderId="0" applyFont="0" applyFill="0" applyBorder="0" applyAlignment="0" applyProtection="0"/>
    <xf numFmtId="166" fontId="15" fillId="0" borderId="0" applyFont="0" applyFill="0" applyBorder="0" applyAlignment="0" applyProtection="0"/>
    <xf numFmtId="164" fontId="15" fillId="0" borderId="0" applyFont="0" applyFill="0" applyBorder="0" applyAlignment="0" applyProtection="0"/>
    <xf numFmtId="9" fontId="15" fillId="0" borderId="0" applyFont="0" applyFill="0" applyBorder="0" applyAlignment="0" applyProtection="0"/>
    <xf numFmtId="0" fontId="22" fillId="0" borderId="0" applyNumberFormat="0" applyFill="0" applyBorder="0" applyAlignment="0" applyProtection="0"/>
    <xf numFmtId="0" fontId="23" fillId="0" borderId="8"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0" applyNumberFormat="0" applyFill="0" applyBorder="0" applyAlignment="0" applyProtection="0"/>
    <xf numFmtId="0" fontId="14" fillId="0" borderId="0" applyNumberFormat="0" applyFill="0" applyBorder="0" applyAlignment="0" applyProtection="0"/>
    <xf numFmtId="0" fontId="26" fillId="0" borderId="0" applyNumberFormat="0" applyFill="0" applyBorder="0" applyAlignment="0" applyProtection="0"/>
    <xf numFmtId="0" fontId="27" fillId="0" borderId="11" applyNumberFormat="0" applyFill="0" applyAlignment="0" applyProtection="0"/>
    <xf numFmtId="0" fontId="2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28" fillId="42" borderId="0" applyNumberFormat="0" applyBorder="0" applyAlignment="0" applyProtection="0"/>
    <xf numFmtId="0" fontId="29" fillId="0" borderId="0" applyNumberFormat="0" applyFill="0" applyBorder="0" applyAlignment="0" applyProtection="0"/>
    <xf numFmtId="49" fontId="21" fillId="0" borderId="0" applyFill="0" applyBorder="0" applyAlignment="0" applyProtection="0"/>
    <xf numFmtId="167" fontId="5" fillId="10" borderId="0" applyFont="0" applyFill="0" applyBorder="0" applyAlignment="0" applyProtection="0">
      <alignment vertical="top"/>
    </xf>
    <xf numFmtId="10" fontId="5" fillId="0" borderId="0" applyFont="0" applyFill="0" applyBorder="0" applyAlignment="0" applyProtection="0">
      <alignment vertical="top"/>
    </xf>
    <xf numFmtId="0" fontId="30" fillId="0" borderId="8" applyNumberFormat="0" applyFill="0" applyAlignment="0" applyProtection="0"/>
    <xf numFmtId="0" fontId="31" fillId="0" borderId="9" applyNumberFormat="0" applyFill="0" applyAlignment="0" applyProtection="0"/>
    <xf numFmtId="0" fontId="32" fillId="0" borderId="10" applyNumberFormat="0" applyFill="0" applyAlignment="0" applyProtection="0"/>
    <xf numFmtId="0" fontId="32" fillId="0" borderId="0" applyNumberFormat="0" applyFill="0" applyBorder="0" applyAlignment="0" applyProtection="0"/>
    <xf numFmtId="0" fontId="3" fillId="3" borderId="0" applyNumberFormat="0" applyBorder="0" applyAlignment="0" applyProtection="0"/>
    <xf numFmtId="0" fontId="33" fillId="14" borderId="3" applyNumberFormat="0" applyAlignment="0" applyProtection="0"/>
    <xf numFmtId="0" fontId="34" fillId="15" borderId="4" applyNumberFormat="0" applyAlignment="0" applyProtection="0"/>
    <xf numFmtId="0" fontId="35" fillId="16" borderId="6" applyNumberFormat="0" applyAlignment="0" applyProtection="0"/>
    <xf numFmtId="0" fontId="1" fillId="17" borderId="7" applyNumberFormat="0" applyFont="0" applyAlignment="0" applyProtection="0"/>
    <xf numFmtId="0" fontId="36" fillId="0" borderId="0" applyNumberFormat="0" applyFill="0" applyBorder="0" applyAlignment="0" applyProtection="0"/>
    <xf numFmtId="49" fontId="8" fillId="5" borderId="1">
      <alignment vertical="top"/>
    </xf>
    <xf numFmtId="49" fontId="6" fillId="18" borderId="1">
      <alignment vertical="top"/>
    </xf>
    <xf numFmtId="0" fontId="5" fillId="0" borderId="0">
      <alignment vertical="top"/>
    </xf>
    <xf numFmtId="49" fontId="6" fillId="0" borderId="0">
      <alignment vertical="top"/>
    </xf>
    <xf numFmtId="41" fontId="5" fillId="43" borderId="0">
      <alignment vertical="top"/>
    </xf>
    <xf numFmtId="41" fontId="5" fillId="12" borderId="0">
      <alignment vertical="top"/>
    </xf>
    <xf numFmtId="41" fontId="5" fillId="10" borderId="0">
      <alignment vertical="top"/>
    </xf>
    <xf numFmtId="41" fontId="5" fillId="11" borderId="0">
      <alignment vertical="top"/>
    </xf>
    <xf numFmtId="49" fontId="9" fillId="0" borderId="0">
      <alignment vertical="top"/>
    </xf>
    <xf numFmtId="41" fontId="5" fillId="8" borderId="0">
      <alignment vertical="top"/>
    </xf>
    <xf numFmtId="41" fontId="5" fillId="46" borderId="0">
      <alignment vertical="top"/>
    </xf>
    <xf numFmtId="41" fontId="5" fillId="47" borderId="0">
      <alignment vertical="top"/>
    </xf>
    <xf numFmtId="43" fontId="5" fillId="48" borderId="0" applyNumberFormat="0">
      <alignment vertical="top"/>
    </xf>
    <xf numFmtId="49" fontId="10" fillId="0" borderId="0">
      <alignment vertical="top"/>
    </xf>
  </cellStyleXfs>
  <cellXfs count="182">
    <xf numFmtId="0" fontId="0" fillId="0" borderId="0" xfId="0">
      <alignment vertical="top"/>
    </xf>
    <xf numFmtId="0" fontId="6" fillId="0" borderId="0" xfId="0" applyFont="1">
      <alignment vertical="top"/>
    </xf>
    <xf numFmtId="0" fontId="0" fillId="0" borderId="0" xfId="0">
      <alignment vertical="top"/>
    </xf>
    <xf numFmtId="0" fontId="10" fillId="0" borderId="0" xfId="0" applyFont="1">
      <alignment vertical="top"/>
    </xf>
    <xf numFmtId="0" fontId="0" fillId="0" borderId="0" xfId="0" applyFill="1">
      <alignment vertical="top"/>
    </xf>
    <xf numFmtId="0" fontId="0" fillId="0" borderId="2" xfId="0" applyBorder="1" applyAlignment="1">
      <alignment horizontal="left" vertical="top" wrapText="1"/>
    </xf>
    <xf numFmtId="0" fontId="14" fillId="0" borderId="0" xfId="0" applyFont="1">
      <alignment vertical="top"/>
    </xf>
    <xf numFmtId="0" fontId="0" fillId="0" borderId="0" xfId="0" applyAlignment="1">
      <alignment horizontal="center" vertical="top"/>
    </xf>
    <xf numFmtId="0" fontId="0" fillId="13" borderId="0" xfId="0" applyFill="1">
      <alignment vertical="top"/>
    </xf>
    <xf numFmtId="0" fontId="5" fillId="0" borderId="0" xfId="0" applyFont="1">
      <alignment vertical="top"/>
    </xf>
    <xf numFmtId="0" fontId="5" fillId="0" borderId="2" xfId="0" applyFont="1" applyBorder="1">
      <alignment vertical="top"/>
    </xf>
    <xf numFmtId="0" fontId="0" fillId="0" borderId="2" xfId="0" applyBorder="1">
      <alignment vertical="top"/>
    </xf>
    <xf numFmtId="0" fontId="5" fillId="0" borderId="2" xfId="0" applyFont="1" applyBorder="1" applyAlignment="1">
      <alignment horizontal="left" vertical="top" wrapText="1"/>
    </xf>
    <xf numFmtId="0" fontId="0" fillId="0" borderId="0" xfId="0" applyFill="1" applyBorder="1">
      <alignment vertical="top"/>
    </xf>
    <xf numFmtId="0" fontId="5" fillId="44" borderId="0" xfId="0" applyFont="1" applyFill="1" applyBorder="1">
      <alignment vertical="top"/>
    </xf>
    <xf numFmtId="168" fontId="0" fillId="6" borderId="0" xfId="0" applyNumberFormat="1" applyFill="1">
      <alignment vertical="top"/>
    </xf>
    <xf numFmtId="0" fontId="5" fillId="0" borderId="0" xfId="0" applyNumberFormat="1" applyFont="1" applyFill="1" applyBorder="1" applyAlignment="1">
      <alignment horizontal="center" vertical="top"/>
    </xf>
    <xf numFmtId="3" fontId="0" fillId="0" borderId="0" xfId="0" applyNumberFormat="1">
      <alignment vertical="top"/>
    </xf>
    <xf numFmtId="0" fontId="0" fillId="0" borderId="0" xfId="0" applyBorder="1">
      <alignment vertical="top"/>
    </xf>
    <xf numFmtId="0" fontId="0" fillId="0" borderId="0" xfId="0" applyProtection="1">
      <alignment vertical="top"/>
      <protection locked="0"/>
    </xf>
    <xf numFmtId="0" fontId="5" fillId="0" borderId="0" xfId="0" applyFont="1" applyProtection="1">
      <alignment vertical="top"/>
      <protection locked="0"/>
    </xf>
    <xf numFmtId="0" fontId="5" fillId="0" borderId="0" xfId="0" applyFont="1" applyFill="1" applyBorder="1" applyAlignment="1" applyProtection="1">
      <alignment horizontal="left"/>
      <protection locked="0"/>
    </xf>
    <xf numFmtId="0" fontId="0" fillId="0" borderId="0" xfId="0" applyFill="1" applyProtection="1">
      <alignment vertical="top"/>
      <protection locked="0"/>
    </xf>
    <xf numFmtId="0" fontId="0" fillId="0" borderId="0" xfId="0" applyFill="1" applyAlignment="1" applyProtection="1">
      <alignment horizontal="left" vertical="top"/>
      <protection locked="0"/>
    </xf>
    <xf numFmtId="168" fontId="0" fillId="0" borderId="0" xfId="0" applyNumberFormat="1" applyFill="1" applyProtection="1">
      <alignment vertical="top"/>
      <protection locked="0"/>
    </xf>
    <xf numFmtId="168" fontId="0" fillId="0" borderId="0" xfId="0" applyNumberFormat="1" applyFill="1" applyAlignment="1" applyProtection="1">
      <alignment horizontal="center" vertical="top"/>
      <protection locked="0"/>
    </xf>
    <xf numFmtId="0" fontId="5" fillId="0" borderId="0" xfId="0" applyFont="1" applyFill="1" applyProtection="1">
      <alignment vertical="top"/>
      <protection locked="0"/>
    </xf>
    <xf numFmtId="0" fontId="0" fillId="0" borderId="0" xfId="0" applyNumberFormat="1" applyFill="1" applyBorder="1" applyAlignment="1">
      <alignment horizontal="center" vertical="top"/>
    </xf>
    <xf numFmtId="0" fontId="6" fillId="0" borderId="0" xfId="0" applyFont="1" applyAlignment="1">
      <alignment horizontal="right" vertical="top"/>
    </xf>
    <xf numFmtId="3" fontId="0" fillId="0" borderId="0" xfId="0" applyNumberFormat="1" applyFill="1">
      <alignment vertical="top"/>
    </xf>
    <xf numFmtId="0" fontId="6" fillId="0" borderId="0" xfId="0" applyFont="1" applyFill="1" applyBorder="1">
      <alignment vertical="top"/>
    </xf>
    <xf numFmtId="0" fontId="8" fillId="5" borderId="1" xfId="0" applyFont="1" applyFill="1" applyBorder="1">
      <alignment vertical="top"/>
    </xf>
    <xf numFmtId="0" fontId="7" fillId="5" borderId="1" xfId="0" applyFont="1" applyFill="1" applyBorder="1">
      <alignment vertical="top"/>
    </xf>
    <xf numFmtId="0" fontId="13" fillId="5" borderId="1" xfId="0" applyFont="1" applyFill="1" applyBorder="1">
      <alignment vertical="top"/>
    </xf>
    <xf numFmtId="0" fontId="5" fillId="0" borderId="0" xfId="0" applyFont="1" applyFill="1" applyProtection="1">
      <alignment vertical="top"/>
      <protection locked="0"/>
    </xf>
    <xf numFmtId="0" fontId="0" fillId="43" borderId="0" xfId="0" applyFill="1" applyProtection="1">
      <alignment vertical="top"/>
      <protection locked="0"/>
    </xf>
    <xf numFmtId="0" fontId="5" fillId="0" borderId="0" xfId="0" applyFont="1">
      <alignment vertical="top"/>
    </xf>
    <xf numFmtId="0" fontId="0" fillId="0" borderId="0" xfId="0" applyProtection="1">
      <alignment vertical="top"/>
      <protection locked="0"/>
    </xf>
    <xf numFmtId="0" fontId="0" fillId="0" borderId="0" xfId="0">
      <alignment vertical="top"/>
    </xf>
    <xf numFmtId="0" fontId="0" fillId="0" borderId="0" xfId="0" applyFill="1" applyBorder="1">
      <alignment vertical="top"/>
    </xf>
    <xf numFmtId="0" fontId="5" fillId="0" borderId="0" xfId="0" applyFont="1" applyFill="1" applyBorder="1">
      <alignment vertical="top"/>
    </xf>
    <xf numFmtId="0" fontId="5" fillId="0" borderId="0" xfId="0" applyFont="1" applyAlignment="1">
      <alignment vertical="top" wrapText="1"/>
    </xf>
    <xf numFmtId="0" fontId="0" fillId="45" borderId="0" xfId="0" applyFill="1" applyProtection="1">
      <alignment vertical="top"/>
      <protection locked="0"/>
    </xf>
    <xf numFmtId="0" fontId="5" fillId="45" borderId="0" xfId="0" applyFont="1" applyFill="1" applyProtection="1">
      <alignment vertical="top"/>
      <protection locked="0"/>
    </xf>
    <xf numFmtId="0" fontId="5" fillId="45" borderId="0" xfId="0" applyFont="1" applyFill="1" applyBorder="1" applyAlignment="1">
      <alignment vertical="top" wrapText="1"/>
    </xf>
    <xf numFmtId="169" fontId="0" fillId="45" borderId="0" xfId="0" applyNumberFormat="1" applyFill="1" applyProtection="1">
      <alignment vertical="top"/>
      <protection locked="0"/>
    </xf>
    <xf numFmtId="0" fontId="0" fillId="45" borderId="0" xfId="0" applyFill="1">
      <alignment vertical="top"/>
    </xf>
    <xf numFmtId="0" fontId="0" fillId="45" borderId="0" xfId="0" applyFill="1" applyBorder="1">
      <alignment vertical="top"/>
    </xf>
    <xf numFmtId="0" fontId="5" fillId="0" borderId="0" xfId="0" applyFont="1" applyFill="1" applyBorder="1" applyAlignment="1">
      <alignment horizontal="center"/>
    </xf>
    <xf numFmtId="0" fontId="0" fillId="45" borderId="0" xfId="0" applyFill="1" applyBorder="1" applyProtection="1">
      <alignment vertical="top"/>
      <protection locked="0"/>
    </xf>
    <xf numFmtId="0" fontId="5" fillId="0" borderId="0" xfId="0" applyFont="1" applyAlignment="1" applyProtection="1">
      <alignment vertical="top" wrapText="1"/>
      <protection locked="0"/>
    </xf>
    <xf numFmtId="169" fontId="0" fillId="45" borderId="0" xfId="0" applyNumberFormat="1" applyFill="1">
      <alignment vertical="top"/>
    </xf>
    <xf numFmtId="3" fontId="0" fillId="45" borderId="0" xfId="0" applyNumberFormat="1" applyFill="1">
      <alignment vertical="top"/>
    </xf>
    <xf numFmtId="0" fontId="5" fillId="0" borderId="0" xfId="0" applyFont="1" applyFill="1" applyBorder="1" applyAlignment="1">
      <alignment horizontal="left" vertical="center"/>
    </xf>
    <xf numFmtId="0" fontId="5" fillId="0" borderId="0" xfId="0" applyFont="1" applyAlignment="1">
      <alignment horizontal="left" vertical="top" wrapText="1"/>
    </xf>
    <xf numFmtId="0" fontId="0" fillId="0" borderId="0" xfId="0" applyAlignment="1">
      <alignment horizontal="left" vertical="top"/>
    </xf>
    <xf numFmtId="0" fontId="0" fillId="0" borderId="0" xfId="0" applyFont="1">
      <alignment vertical="top"/>
    </xf>
    <xf numFmtId="0" fontId="5" fillId="0" borderId="0" xfId="0" applyFont="1" applyAlignment="1">
      <alignment vertical="top"/>
    </xf>
    <xf numFmtId="0" fontId="0" fillId="45" borderId="0" xfId="0" applyFill="1" applyAlignment="1">
      <alignment horizontal="left" vertical="top"/>
    </xf>
    <xf numFmtId="170" fontId="0" fillId="45" borderId="0" xfId="0" applyNumberFormat="1" applyFill="1" applyAlignment="1">
      <alignment horizontal="center" vertical="top"/>
    </xf>
    <xf numFmtId="0" fontId="6" fillId="45" borderId="0" xfId="0" applyFont="1" applyFill="1">
      <alignment vertical="top"/>
    </xf>
    <xf numFmtId="0" fontId="0" fillId="45" borderId="0" xfId="0" applyFill="1" applyAlignment="1">
      <alignment horizontal="center" vertical="top"/>
    </xf>
    <xf numFmtId="0" fontId="0" fillId="0" borderId="0" xfId="0">
      <alignment vertical="top"/>
    </xf>
    <xf numFmtId="0" fontId="0" fillId="45" borderId="0" xfId="0" applyFill="1">
      <alignment vertical="top"/>
    </xf>
    <xf numFmtId="0" fontId="5" fillId="0" borderId="0" xfId="0" applyFont="1" applyFill="1" applyBorder="1" applyAlignment="1">
      <alignment horizontal="left"/>
    </xf>
    <xf numFmtId="0" fontId="0" fillId="0" borderId="0" xfId="0" applyFill="1">
      <alignment vertical="top"/>
    </xf>
    <xf numFmtId="0" fontId="6" fillId="0" borderId="0" xfId="0" applyFont="1" applyFill="1">
      <alignment vertical="top"/>
    </xf>
    <xf numFmtId="0" fontId="5" fillId="0" borderId="0" xfId="0" applyFont="1" applyFill="1">
      <alignment vertical="top"/>
    </xf>
    <xf numFmtId="3" fontId="0" fillId="0" borderId="0" xfId="0" applyNumberFormat="1" applyFill="1" applyBorder="1">
      <alignment vertical="top"/>
    </xf>
    <xf numFmtId="170" fontId="0" fillId="0" borderId="0" xfId="0" applyNumberFormat="1">
      <alignment vertical="top"/>
    </xf>
    <xf numFmtId="0" fontId="0" fillId="0" borderId="0" xfId="0" applyAlignment="1">
      <alignment horizontal="left" vertical="top" wrapText="1"/>
    </xf>
    <xf numFmtId="171" fontId="0" fillId="0" borderId="0" xfId="0" applyNumberFormat="1" applyFill="1">
      <alignment vertical="top"/>
    </xf>
    <xf numFmtId="0" fontId="0" fillId="0" borderId="0" xfId="0" applyFill="1" applyBorder="1">
      <alignment vertical="top"/>
    </xf>
    <xf numFmtId="49" fontId="8" fillId="5" borderId="1" xfId="62">
      <alignment vertical="top"/>
    </xf>
    <xf numFmtId="49" fontId="6" fillId="18" borderId="1" xfId="63">
      <alignment vertical="top"/>
    </xf>
    <xf numFmtId="0" fontId="5" fillId="0" borderId="0" xfId="64" applyFont="1">
      <alignment vertical="top"/>
    </xf>
    <xf numFmtId="0" fontId="5" fillId="0" borderId="0" xfId="64">
      <alignment vertical="top"/>
    </xf>
    <xf numFmtId="9" fontId="5" fillId="0" borderId="0" xfId="64" applyNumberFormat="1">
      <alignment vertical="top"/>
    </xf>
    <xf numFmtId="0" fontId="10" fillId="0" borderId="0" xfId="64" applyFont="1">
      <alignment vertical="top"/>
    </xf>
    <xf numFmtId="0" fontId="5" fillId="0" borderId="0" xfId="64" applyFill="1">
      <alignment vertical="top"/>
    </xf>
    <xf numFmtId="49" fontId="6" fillId="0" borderId="0" xfId="65">
      <alignment vertical="top"/>
    </xf>
    <xf numFmtId="0" fontId="10" fillId="0" borderId="0" xfId="64" applyFont="1" applyFill="1">
      <alignment vertical="top"/>
    </xf>
    <xf numFmtId="41" fontId="5" fillId="43" borderId="0" xfId="66">
      <alignment vertical="top"/>
    </xf>
    <xf numFmtId="41" fontId="5" fillId="12" borderId="0" xfId="67">
      <alignment vertical="top"/>
    </xf>
    <xf numFmtId="41" fontId="5" fillId="10" borderId="0" xfId="68">
      <alignment vertical="top"/>
    </xf>
    <xf numFmtId="41" fontId="5" fillId="11" borderId="0" xfId="69">
      <alignment vertical="top"/>
    </xf>
    <xf numFmtId="0" fontId="5" fillId="6" borderId="0" xfId="64" applyFill="1">
      <alignment vertical="top"/>
    </xf>
    <xf numFmtId="49" fontId="9" fillId="0" borderId="0" xfId="70">
      <alignment vertical="top"/>
    </xf>
    <xf numFmtId="41" fontId="5" fillId="8" borderId="0" xfId="71">
      <alignment vertical="top"/>
    </xf>
    <xf numFmtId="41" fontId="5" fillId="46" borderId="0" xfId="72">
      <alignment vertical="top"/>
    </xf>
    <xf numFmtId="1" fontId="5" fillId="0" borderId="0" xfId="64" applyNumberFormat="1" applyFill="1">
      <alignment vertical="top"/>
    </xf>
    <xf numFmtId="1" fontId="9" fillId="0" borderId="0" xfId="64" applyNumberFormat="1" applyFont="1" applyFill="1">
      <alignment vertical="top"/>
    </xf>
    <xf numFmtId="41" fontId="5" fillId="47" borderId="0" xfId="73">
      <alignment vertical="top"/>
    </xf>
    <xf numFmtId="41" fontId="5" fillId="43" borderId="2" xfId="66" applyBorder="1">
      <alignment vertical="top"/>
    </xf>
    <xf numFmtId="0" fontId="12" fillId="0" borderId="0" xfId="0" applyFont="1" applyFill="1">
      <alignment vertical="top"/>
    </xf>
    <xf numFmtId="0" fontId="12" fillId="0" borderId="0" xfId="64" applyFont="1" applyFill="1">
      <alignment vertical="top"/>
    </xf>
    <xf numFmtId="0" fontId="6" fillId="0" borderId="0" xfId="64" applyFont="1">
      <alignment vertical="top"/>
    </xf>
    <xf numFmtId="0" fontId="5" fillId="7" borderId="0" xfId="64" applyFont="1" applyFill="1">
      <alignment vertical="top"/>
    </xf>
    <xf numFmtId="0" fontId="5" fillId="10" borderId="0" xfId="64" applyFont="1" applyFill="1">
      <alignment vertical="top"/>
    </xf>
    <xf numFmtId="2" fontId="5" fillId="9" borderId="0" xfId="64" applyNumberFormat="1" applyFill="1">
      <alignment vertical="top"/>
    </xf>
    <xf numFmtId="0" fontId="5" fillId="13" borderId="0" xfId="64" applyFill="1">
      <alignment vertical="top"/>
    </xf>
    <xf numFmtId="49" fontId="5" fillId="18" borderId="0" xfId="63" applyFont="1" applyBorder="1">
      <alignment vertical="top"/>
    </xf>
    <xf numFmtId="0" fontId="5" fillId="48" borderId="0" xfId="74" applyNumberFormat="1">
      <alignment vertical="top"/>
    </xf>
    <xf numFmtId="0" fontId="13" fillId="5" borderId="12" xfId="0" applyFont="1" applyFill="1" applyBorder="1">
      <alignment vertical="top"/>
    </xf>
    <xf numFmtId="0" fontId="13" fillId="5" borderId="13" xfId="0" applyFont="1" applyFill="1" applyBorder="1">
      <alignment vertical="top"/>
    </xf>
    <xf numFmtId="49" fontId="5" fillId="18" borderId="1" xfId="63" applyFont="1" applyBorder="1">
      <alignment vertical="top"/>
    </xf>
    <xf numFmtId="49" fontId="5" fillId="18" borderId="13" xfId="63" applyFont="1" applyBorder="1">
      <alignment vertical="top"/>
    </xf>
    <xf numFmtId="49" fontId="5" fillId="18" borderId="2" xfId="63" applyFont="1" applyBorder="1">
      <alignment vertical="top"/>
    </xf>
    <xf numFmtId="172" fontId="5" fillId="43" borderId="0" xfId="66" applyNumberFormat="1">
      <alignment vertical="top"/>
    </xf>
    <xf numFmtId="10" fontId="5" fillId="43" borderId="0" xfId="66" applyNumberFormat="1">
      <alignment vertical="top"/>
    </xf>
    <xf numFmtId="49" fontId="10" fillId="0" borderId="0" xfId="75">
      <alignment vertical="top"/>
    </xf>
    <xf numFmtId="10" fontId="5" fillId="8" borderId="0" xfId="71" applyNumberFormat="1">
      <alignment vertical="top"/>
    </xf>
    <xf numFmtId="0" fontId="5" fillId="48" borderId="0" xfId="74" applyNumberFormat="1" applyBorder="1">
      <alignment vertical="top"/>
    </xf>
    <xf numFmtId="172" fontId="5" fillId="10" borderId="0" xfId="68" applyNumberFormat="1">
      <alignment vertical="top"/>
    </xf>
    <xf numFmtId="173" fontId="5" fillId="10" borderId="0" xfId="68" applyNumberFormat="1">
      <alignment vertical="top"/>
    </xf>
    <xf numFmtId="172" fontId="5" fillId="12" borderId="0" xfId="67" applyNumberFormat="1">
      <alignment vertical="top"/>
    </xf>
    <xf numFmtId="173" fontId="5" fillId="12" borderId="0" xfId="67" applyNumberFormat="1">
      <alignment vertical="top"/>
    </xf>
    <xf numFmtId="10" fontId="5" fillId="12" borderId="0" xfId="0" applyNumberFormat="1" applyFont="1" applyFill="1" applyBorder="1">
      <alignment vertical="top"/>
    </xf>
    <xf numFmtId="1" fontId="5" fillId="12" borderId="0" xfId="67" applyNumberFormat="1">
      <alignment vertical="top"/>
    </xf>
    <xf numFmtId="0" fontId="6" fillId="48" borderId="0" xfId="74" applyNumberFormat="1" applyFont="1">
      <alignment vertical="top"/>
    </xf>
    <xf numFmtId="0" fontId="5" fillId="48" borderId="0" xfId="74" applyNumberFormat="1" applyAlignment="1">
      <alignment vertical="top" wrapText="1"/>
    </xf>
    <xf numFmtId="3" fontId="5" fillId="48" borderId="0" xfId="74" applyNumberFormat="1">
      <alignment vertical="top"/>
    </xf>
    <xf numFmtId="1" fontId="5" fillId="10" borderId="0" xfId="68" applyNumberFormat="1">
      <alignment vertical="top"/>
    </xf>
    <xf numFmtId="0" fontId="5" fillId="0" borderId="0" xfId="64" applyAlignment="1">
      <alignment vertical="top"/>
    </xf>
    <xf numFmtId="49" fontId="6" fillId="18" borderId="1" xfId="63" applyAlignment="1">
      <alignment vertical="top" wrapText="1"/>
    </xf>
    <xf numFmtId="49" fontId="6" fillId="18" borderId="1" xfId="63" applyAlignment="1">
      <alignment horizontal="right" vertical="top"/>
    </xf>
    <xf numFmtId="41" fontId="5" fillId="6" borderId="0" xfId="67" applyFill="1">
      <alignment vertical="top"/>
    </xf>
    <xf numFmtId="41" fontId="5" fillId="10" borderId="0" xfId="68" applyNumberFormat="1">
      <alignment vertical="top"/>
    </xf>
    <xf numFmtId="41" fontId="0" fillId="0" borderId="0" xfId="0" applyNumberFormat="1">
      <alignment vertical="top"/>
    </xf>
    <xf numFmtId="0" fontId="5" fillId="0" borderId="0" xfId="64">
      <alignment vertical="top"/>
    </xf>
    <xf numFmtId="174" fontId="5" fillId="12" borderId="0" xfId="67" applyNumberFormat="1">
      <alignment vertical="top"/>
    </xf>
    <xf numFmtId="49" fontId="6" fillId="0" borderId="0" xfId="65" applyFill="1">
      <alignment vertical="top"/>
    </xf>
    <xf numFmtId="0" fontId="6" fillId="0" borderId="0" xfId="74" applyNumberFormat="1" applyFont="1" applyFill="1">
      <alignment vertical="top"/>
    </xf>
    <xf numFmtId="0" fontId="5" fillId="0" borderId="0" xfId="74" applyNumberFormat="1" applyFill="1">
      <alignment vertical="top"/>
    </xf>
    <xf numFmtId="3" fontId="5" fillId="0" borderId="0" xfId="74" applyNumberFormat="1" applyFill="1">
      <alignment vertical="top"/>
    </xf>
    <xf numFmtId="41" fontId="5" fillId="0" borderId="0" xfId="67" applyFill="1">
      <alignment vertical="top"/>
    </xf>
    <xf numFmtId="41" fontId="5" fillId="11" borderId="0" xfId="69" applyNumberFormat="1">
      <alignment vertical="top"/>
    </xf>
    <xf numFmtId="0" fontId="5" fillId="0" borderId="0" xfId="64">
      <alignment vertical="top"/>
    </xf>
    <xf numFmtId="0" fontId="5" fillId="0" borderId="0" xfId="64">
      <alignment vertical="top"/>
    </xf>
    <xf numFmtId="175" fontId="5" fillId="10" borderId="0" xfId="68" applyNumberFormat="1">
      <alignment vertical="top"/>
    </xf>
    <xf numFmtId="175" fontId="0" fillId="0" borderId="0" xfId="0" applyNumberFormat="1">
      <alignment vertical="top"/>
    </xf>
    <xf numFmtId="2" fontId="0" fillId="0" borderId="0" xfId="0" applyNumberFormat="1">
      <alignment vertical="top"/>
    </xf>
    <xf numFmtId="41" fontId="5" fillId="10" borderId="0" xfId="71" applyNumberFormat="1" applyFill="1">
      <alignment vertical="top"/>
    </xf>
    <xf numFmtId="0" fontId="5" fillId="0" borderId="0" xfId="64">
      <alignment vertical="top"/>
    </xf>
    <xf numFmtId="0" fontId="5" fillId="0" borderId="0" xfId="0" applyFont="1" applyAlignment="1">
      <alignment horizontal="left" vertical="top" wrapText="1"/>
    </xf>
    <xf numFmtId="0" fontId="5" fillId="0" borderId="0" xfId="64">
      <alignment vertical="top"/>
    </xf>
    <xf numFmtId="0" fontId="5" fillId="45" borderId="0" xfId="0" applyFont="1" applyFill="1" applyAlignment="1">
      <alignment horizontal="left" vertical="top" wrapText="1"/>
    </xf>
    <xf numFmtId="0" fontId="5" fillId="0" borderId="0" xfId="64">
      <alignment vertical="top"/>
    </xf>
    <xf numFmtId="0" fontId="5" fillId="0" borderId="0" xfId="0" applyFont="1" applyAlignment="1" applyProtection="1">
      <alignment horizontal="left" vertical="top" wrapText="1"/>
      <protection locked="0"/>
    </xf>
    <xf numFmtId="0" fontId="27" fillId="0" borderId="0" xfId="0" applyFont="1">
      <alignment vertical="top"/>
    </xf>
    <xf numFmtId="41" fontId="5" fillId="0" borderId="0" xfId="66" applyFill="1">
      <alignment vertical="top"/>
    </xf>
    <xf numFmtId="0" fontId="0" fillId="0" borderId="0" xfId="0" applyFill="1" applyBorder="1" applyProtection="1">
      <alignment vertical="top"/>
      <protection locked="0"/>
    </xf>
    <xf numFmtId="169" fontId="0" fillId="0" borderId="0" xfId="0" applyNumberFormat="1" applyFill="1">
      <alignment vertical="top"/>
    </xf>
    <xf numFmtId="41" fontId="5" fillId="8" borderId="2" xfId="71" applyBorder="1">
      <alignment vertical="top"/>
    </xf>
    <xf numFmtId="0" fontId="5" fillId="0" borderId="0" xfId="0" quotePrefix="1" applyFont="1">
      <alignment vertical="top"/>
    </xf>
    <xf numFmtId="0" fontId="5" fillId="0" borderId="0" xfId="64" applyAlignment="1">
      <alignment horizontal="left" vertical="top"/>
    </xf>
    <xf numFmtId="172" fontId="5" fillId="8" borderId="0" xfId="71" applyNumberFormat="1">
      <alignment vertical="top"/>
    </xf>
    <xf numFmtId="0" fontId="5" fillId="0" borderId="0" xfId="64">
      <alignment vertical="top"/>
    </xf>
    <xf numFmtId="0" fontId="5" fillId="0" borderId="0" xfId="64">
      <alignment vertical="top"/>
    </xf>
    <xf numFmtId="41" fontId="5" fillId="48" borderId="0" xfId="74" applyNumberFormat="1">
      <alignment vertical="top"/>
    </xf>
    <xf numFmtId="0" fontId="5" fillId="0" borderId="0" xfId="64">
      <alignment vertical="top"/>
    </xf>
    <xf numFmtId="41" fontId="5" fillId="10" borderId="0" xfId="64" applyNumberFormat="1" applyFill="1">
      <alignment vertical="top"/>
    </xf>
    <xf numFmtId="174" fontId="0" fillId="12" borderId="0" xfId="0" applyNumberFormat="1" applyFill="1">
      <alignment vertical="top"/>
    </xf>
    <xf numFmtId="172" fontId="5" fillId="43" borderId="0" xfId="66" applyNumberFormat="1" applyFill="1">
      <alignment vertical="top"/>
    </xf>
    <xf numFmtId="0" fontId="0" fillId="0" borderId="0" xfId="0" applyAlignment="1">
      <alignment horizontal="left" vertical="top" wrapText="1"/>
    </xf>
    <xf numFmtId="0" fontId="5" fillId="0" borderId="0" xfId="0" applyFont="1" applyAlignment="1">
      <alignment horizontal="left" vertical="top" wrapText="1"/>
    </xf>
    <xf numFmtId="0" fontId="5" fillId="0" borderId="0" xfId="64">
      <alignment vertical="top"/>
    </xf>
    <xf numFmtId="0" fontId="5" fillId="45" borderId="0" xfId="0" applyFont="1" applyFill="1" applyAlignment="1">
      <alignment horizontal="left" vertical="top" wrapText="1"/>
    </xf>
    <xf numFmtId="0" fontId="5" fillId="0" borderId="2" xfId="64" applyBorder="1" applyAlignment="1">
      <alignment horizontal="left" vertical="top" wrapText="1"/>
    </xf>
    <xf numFmtId="49" fontId="6" fillId="18" borderId="1" xfId="63" applyAlignment="1">
      <alignment horizontal="center"/>
    </xf>
    <xf numFmtId="0" fontId="5" fillId="43" borderId="0" xfId="71" applyNumberFormat="1" applyFill="1">
      <alignment vertical="top"/>
    </xf>
    <xf numFmtId="0" fontId="9" fillId="0" borderId="0" xfId="0" applyFont="1">
      <alignment vertical="top"/>
    </xf>
    <xf numFmtId="0" fontId="9" fillId="0" borderId="0" xfId="0" applyFont="1" applyAlignment="1">
      <alignment horizontal="left" vertical="top" wrapText="1"/>
    </xf>
    <xf numFmtId="0" fontId="6" fillId="0" borderId="0" xfId="64" applyFont="1" applyFill="1">
      <alignment vertical="top"/>
    </xf>
    <xf numFmtId="41" fontId="5" fillId="0" borderId="0" xfId="69" applyFill="1">
      <alignment vertical="top"/>
    </xf>
    <xf numFmtId="0" fontId="5" fillId="0" borderId="0" xfId="64">
      <alignment vertical="top"/>
    </xf>
    <xf numFmtId="0" fontId="0" fillId="0" borderId="0" xfId="0" applyAlignment="1">
      <alignment horizontal="left" vertical="top" wrapText="1"/>
    </xf>
    <xf numFmtId="0" fontId="5" fillId="0" borderId="0" xfId="0" applyFont="1" applyAlignment="1">
      <alignment horizontal="left" vertical="top" wrapText="1"/>
    </xf>
    <xf numFmtId="0" fontId="5" fillId="0" borderId="0" xfId="64">
      <alignment vertical="top"/>
    </xf>
    <xf numFmtId="0" fontId="5" fillId="0" borderId="0" xfId="0" applyFont="1" applyAlignment="1" applyProtection="1">
      <alignment horizontal="left" vertical="top" wrapText="1"/>
      <protection locked="0"/>
    </xf>
    <xf numFmtId="0" fontId="5" fillId="45" borderId="0" xfId="0" applyFont="1" applyFill="1" applyAlignment="1">
      <alignment horizontal="left" vertical="top" wrapText="1"/>
    </xf>
    <xf numFmtId="0" fontId="5" fillId="0" borderId="0" xfId="64" applyAlignment="1">
      <alignment horizontal="left" vertical="top" wrapText="1"/>
    </xf>
  </cellXfs>
  <cellStyles count="76">
    <cellStyle name="_kop1 Bladtitel" xfId="62" xr:uid="{00000000-0005-0000-0000-000000000000}"/>
    <cellStyle name="_kop2 Bloktitel" xfId="63" xr:uid="{00000000-0005-0000-0000-000001000000}"/>
    <cellStyle name="_kop3 Subkop" xfId="65" xr:uid="{00000000-0005-0000-0000-000002000000}"/>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Bad" xfId="2" hidden="1" xr:uid="{00000000-0005-0000-0000-00001B000000}"/>
    <cellStyle name="Berekening" xfId="6" builtinId="22" hidden="1"/>
    <cellStyle name="Cel (tussen)resultaat" xfId="69" xr:uid="{00000000-0005-0000-0000-00001D000000}"/>
    <cellStyle name="Cel Berekening" xfId="68" xr:uid="{00000000-0005-0000-0000-00001E000000}"/>
    <cellStyle name="Cel Bijzonderheid" xfId="71" xr:uid="{00000000-0005-0000-0000-00001F000000}"/>
    <cellStyle name="Cel Dataverzoek" xfId="73" xr:uid="{00000000-0005-0000-0000-000020000000}"/>
    <cellStyle name="Cel Input" xfId="66" xr:uid="{00000000-0005-0000-0000-000021000000}"/>
    <cellStyle name="Cel n.v.t. (leeg)" xfId="74" xr:uid="{00000000-0005-0000-0000-000022000000}"/>
    <cellStyle name="Cel PM extern" xfId="72" xr:uid="{00000000-0005-0000-0000-000023000000}"/>
    <cellStyle name="Cel Verwijzing" xfId="67" xr:uid="{00000000-0005-0000-0000-000024000000}"/>
    <cellStyle name="Check Cell" xfId="8" hidden="1" xr:uid="{00000000-0005-0000-0000-000025000000}"/>
    <cellStyle name="Controlecel" xfId="59" builtinId="23" hidden="1"/>
    <cellStyle name="Explanatory Text" xfId="22" hidden="1" xr:uid="{00000000-0005-0000-0000-000027000000}"/>
    <cellStyle name="Gekoppelde cel" xfId="7" builtinId="24" hidden="1"/>
    <cellStyle name="Gevolgde hyperlink" xfId="48" builtinId="9" hidden="1"/>
    <cellStyle name="Goed" xfId="1" builtinId="26" hidden="1"/>
    <cellStyle name="Heading 1" xfId="17" hidden="1" xr:uid="{00000000-0005-0000-0000-00002B000000}"/>
    <cellStyle name="Heading 2" xfId="18" hidden="1" xr:uid="{00000000-0005-0000-0000-00002C000000}"/>
    <cellStyle name="Heading 3" xfId="19" hidden="1" xr:uid="{00000000-0005-0000-0000-00002D000000}"/>
    <cellStyle name="Heading 4" xfId="20" hidden="1" xr:uid="{00000000-0005-0000-0000-00002E000000}"/>
    <cellStyle name="Hyperlink" xfId="10" builtinId="8" hidden="1"/>
    <cellStyle name="Hyperlink" xfId="49" builtinId="8" customBuiltin="1"/>
    <cellStyle name="Input" xfId="4" hidden="1" xr:uid="{00000000-0005-0000-0000-000031000000}"/>
    <cellStyle name="Invoer" xfId="57" builtinId="20" hidden="1"/>
    <cellStyle name="Komma" xfId="11" builtinId="3" hidden="1"/>
    <cellStyle name="Komma" xfId="50" builtinId="3" hidden="1"/>
    <cellStyle name="Komma [0]" xfId="12" builtinId="6" hidden="1"/>
    <cellStyle name="Kop 1" xfId="52" builtinId="16" hidden="1"/>
    <cellStyle name="Kop 2" xfId="53" builtinId="17" hidden="1"/>
    <cellStyle name="Kop 3" xfId="54" builtinId="18" hidden="1"/>
    <cellStyle name="Kop 4" xfId="55" builtinId="19" hidden="1"/>
    <cellStyle name="Neutraal" xfId="3" builtinId="28" hidden="1"/>
    <cellStyle name="Note" xfId="9" hidden="1" xr:uid="{00000000-0005-0000-0000-00003B000000}"/>
    <cellStyle name="Notitie" xfId="60" builtinId="10" hidden="1"/>
    <cellStyle name="Ongeldig" xfId="56" builtinId="27" hidden="1"/>
    <cellStyle name="Opm. INTERN" xfId="75" xr:uid="{00000000-0005-0000-0000-00003E000000}"/>
    <cellStyle name="Output" xfId="5" hidden="1" xr:uid="{00000000-0005-0000-0000-00003F000000}"/>
    <cellStyle name="Procent" xfId="15" builtinId="5" hidden="1"/>
    <cellStyle name="Procent" xfId="51" builtinId="5" hidden="1"/>
    <cellStyle name="Standaard" xfId="0" builtinId="0" customBuiltin="1"/>
    <cellStyle name="Standaard ACM-DE" xfId="64" xr:uid="{00000000-0005-0000-0000-000043000000}"/>
    <cellStyle name="Titel" xfId="16" builtinId="15" hidden="1"/>
    <cellStyle name="Toelichting" xfId="70" xr:uid="{00000000-0005-0000-0000-000045000000}"/>
    <cellStyle name="Totaal" xfId="23" builtinId="25" hidden="1"/>
    <cellStyle name="Uitvoer" xfId="58" builtinId="21" hidden="1"/>
    <cellStyle name="Valuta" xfId="13" builtinId="4" hidden="1"/>
    <cellStyle name="Valuta [0]" xfId="14" builtinId="7" hidden="1"/>
    <cellStyle name="Verklarende tekst" xfId="61" builtinId="53" hidden="1"/>
    <cellStyle name="Waarschuwingstekst" xfId="21" builtinId="11" hidden="1"/>
  </cellStyles>
  <dxfs count="0"/>
  <tableStyles count="0" defaultTableStyle="TableStyleMedium2" defaultPivotStyle="PivotStyleLight16"/>
  <colors>
    <mruColors>
      <color rgb="FFFFFFCC"/>
      <color rgb="FFCCFFFF"/>
      <color rgb="FFE1FFE1"/>
      <color rgb="FFFFCCFF"/>
      <color rgb="FFFFCC99"/>
      <color rgb="FFFF66FF"/>
      <color rgb="FFCCFFCC"/>
      <color rgb="FFCCC8D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externalLink" Target="externalLinks/externalLink6.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theme" Target="theme/theme1.xml"/><Relationship Id="rId30" Type="http://schemas.openxmlformats.org/officeDocument/2006/relationships/calcChain" Target="calcChain.xml"/></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B046CBCC-7FE1-4592-BBC7-9554698DFB06}" type="doc">
      <dgm:prSet loTypeId="urn:microsoft.com/office/officeart/2005/8/layout/lProcess2" loCatId="list" qsTypeId="urn:microsoft.com/office/officeart/2005/8/quickstyle/simple1" qsCatId="simple" csTypeId="urn:microsoft.com/office/officeart/2005/8/colors/accent1_2" csCatId="accent1" phldr="1"/>
      <dgm:spPr/>
      <dgm:t>
        <a:bodyPr/>
        <a:lstStyle/>
        <a:p>
          <a:endParaRPr lang="nl-NL"/>
        </a:p>
      </dgm:t>
    </dgm:pt>
    <dgm:pt modelId="{A27E4F1D-2D62-4946-931D-9282BE3CCE64}">
      <dgm:prSet phldrT="[Tekst]" custT="1"/>
      <dgm:spPr>
        <a:solidFill>
          <a:srgbClr val="CCFFCC"/>
        </a:solidFill>
      </dgm:spPr>
      <dgm:t>
        <a:bodyPr/>
        <a:lstStyle/>
        <a:p>
          <a:r>
            <a:rPr lang="nl-NL" sz="2800">
              <a:latin typeface="Arial" panose="020B0604020202020204" pitchFamily="34" charset="0"/>
              <a:cs typeface="Arial" panose="020B0604020202020204" pitchFamily="34" charset="0"/>
            </a:rPr>
            <a:t>Input</a:t>
          </a:r>
        </a:p>
      </dgm:t>
    </dgm:pt>
    <dgm:pt modelId="{68460B2E-E031-4C40-88E2-2BDC83310B48}" type="parTrans" cxnId="{D8B17A76-74F6-439D-814F-B388C24305BA}">
      <dgm:prSet/>
      <dgm:spPr/>
      <dgm:t>
        <a:bodyPr/>
        <a:lstStyle/>
        <a:p>
          <a:endParaRPr lang="nl-NL"/>
        </a:p>
      </dgm:t>
    </dgm:pt>
    <dgm:pt modelId="{208276C0-7CE2-405A-A47C-A90736B27C02}" type="sibTrans" cxnId="{D8B17A76-74F6-439D-814F-B388C24305BA}">
      <dgm:prSet/>
      <dgm:spPr/>
      <dgm:t>
        <a:bodyPr/>
        <a:lstStyle/>
        <a:p>
          <a:endParaRPr lang="nl-NL"/>
        </a:p>
      </dgm:t>
    </dgm:pt>
    <dgm:pt modelId="{340B64A2-29E2-4F46-A838-F8FD3E334346}">
      <dgm:prSet phldrT="[Tekst]"/>
      <dgm:spPr>
        <a:noFill/>
        <a:ln>
          <a:solidFill>
            <a:sysClr val="windowText" lastClr="000000"/>
          </a:solidFill>
        </a:ln>
      </dgm:spPr>
      <dgm:t>
        <a:bodyPr/>
        <a:lstStyle/>
        <a:p>
          <a:r>
            <a:rPr lang="nl-NL">
              <a:solidFill>
                <a:sysClr val="windowText" lastClr="000000"/>
              </a:solidFill>
              <a:latin typeface="Arial" panose="020B0604020202020204" pitchFamily="34" charset="0"/>
              <a:cs typeface="Arial" panose="020B0604020202020204" pitchFamily="34" charset="0"/>
            </a:rPr>
            <a:t>Parameters</a:t>
          </a:r>
        </a:p>
      </dgm:t>
    </dgm:pt>
    <dgm:pt modelId="{4239A92A-CAF2-4BCE-806F-1B6005E10255}" type="parTrans" cxnId="{8B6CD04E-AE00-4FFC-96E9-F792676C4157}">
      <dgm:prSet/>
      <dgm:spPr/>
      <dgm:t>
        <a:bodyPr/>
        <a:lstStyle/>
        <a:p>
          <a:endParaRPr lang="nl-NL"/>
        </a:p>
      </dgm:t>
    </dgm:pt>
    <dgm:pt modelId="{0325C855-7AED-41C8-8AC1-2B61E9215BC8}" type="sibTrans" cxnId="{8B6CD04E-AE00-4FFC-96E9-F792676C4157}">
      <dgm:prSet/>
      <dgm:spPr/>
      <dgm:t>
        <a:bodyPr/>
        <a:lstStyle/>
        <a:p>
          <a:endParaRPr lang="nl-NL"/>
        </a:p>
      </dgm:t>
    </dgm:pt>
    <dgm:pt modelId="{E5DC41FD-1CE1-4F49-9A61-55DAA3EE1E09}">
      <dgm:prSet phldrT="[Tekst]"/>
      <dgm:spPr>
        <a:noFill/>
        <a:ln>
          <a:solidFill>
            <a:sysClr val="windowText" lastClr="000000"/>
          </a:solidFill>
        </a:ln>
      </dgm:spPr>
      <dgm:t>
        <a:bodyPr/>
        <a:lstStyle/>
        <a:p>
          <a:r>
            <a:rPr lang="nl-NL">
              <a:solidFill>
                <a:sysClr val="windowText" lastClr="000000"/>
              </a:solidFill>
              <a:latin typeface="Arial" panose="020B0604020202020204" pitchFamily="34" charset="0"/>
              <a:cs typeface="Arial" panose="020B0604020202020204" pitchFamily="34" charset="0"/>
            </a:rPr>
            <a:t>Investeringen</a:t>
          </a:r>
        </a:p>
      </dgm:t>
    </dgm:pt>
    <dgm:pt modelId="{469A1179-1B96-45CF-9040-DAABFF7B68D8}" type="parTrans" cxnId="{7E1603E2-2B00-4F44-9318-37BE9111B486}">
      <dgm:prSet/>
      <dgm:spPr/>
      <dgm:t>
        <a:bodyPr/>
        <a:lstStyle/>
        <a:p>
          <a:endParaRPr lang="nl-NL"/>
        </a:p>
      </dgm:t>
    </dgm:pt>
    <dgm:pt modelId="{59E80610-5E91-44E1-9B07-0016565D86F9}" type="sibTrans" cxnId="{7E1603E2-2B00-4F44-9318-37BE9111B486}">
      <dgm:prSet/>
      <dgm:spPr/>
      <dgm:t>
        <a:bodyPr/>
        <a:lstStyle/>
        <a:p>
          <a:endParaRPr lang="nl-NL"/>
        </a:p>
      </dgm:t>
    </dgm:pt>
    <dgm:pt modelId="{BAFA86B5-3661-4321-ABBB-029D972A9563}">
      <dgm:prSet phldrT="[Tekst]" custT="1"/>
      <dgm:spPr>
        <a:solidFill>
          <a:srgbClr val="FFFFCC"/>
        </a:solidFill>
      </dgm:spPr>
      <dgm:t>
        <a:bodyPr/>
        <a:lstStyle/>
        <a:p>
          <a:r>
            <a:rPr lang="nl-NL" sz="2400">
              <a:latin typeface="Arial" panose="020B0604020202020204" pitchFamily="34" charset="0"/>
              <a:cs typeface="Arial" panose="020B0604020202020204" pitchFamily="34" charset="0"/>
            </a:rPr>
            <a:t>berekeningen</a:t>
          </a:r>
        </a:p>
      </dgm:t>
    </dgm:pt>
    <dgm:pt modelId="{79D59C99-BE88-4216-AB91-8AD0E79ACE22}" type="parTrans" cxnId="{9C8162B8-B908-46CA-A7CD-621D6794545F}">
      <dgm:prSet/>
      <dgm:spPr/>
      <dgm:t>
        <a:bodyPr/>
        <a:lstStyle/>
        <a:p>
          <a:endParaRPr lang="nl-NL"/>
        </a:p>
      </dgm:t>
    </dgm:pt>
    <dgm:pt modelId="{2A68F433-BF18-421C-845C-5F8288C49435}" type="sibTrans" cxnId="{9C8162B8-B908-46CA-A7CD-621D6794545F}">
      <dgm:prSet/>
      <dgm:spPr/>
      <dgm:t>
        <a:bodyPr/>
        <a:lstStyle/>
        <a:p>
          <a:endParaRPr lang="nl-NL"/>
        </a:p>
      </dgm:t>
    </dgm:pt>
    <dgm:pt modelId="{FA45EB2C-6A78-49CF-A4E5-EC1DA7214B35}">
      <dgm:prSet phldrT="[Tekst]"/>
      <dgm:spPr>
        <a:noFill/>
        <a:ln>
          <a:solidFill>
            <a:sysClr val="windowText" lastClr="000000"/>
          </a:solidFill>
        </a:ln>
      </dgm:spPr>
      <dgm:t>
        <a:bodyPr/>
        <a:lstStyle/>
        <a:p>
          <a:r>
            <a:rPr lang="nl-NL">
              <a:solidFill>
                <a:sysClr val="windowText" lastClr="000000"/>
              </a:solidFill>
              <a:latin typeface="Arial" panose="020B0604020202020204" pitchFamily="34" charset="0"/>
              <a:cs typeface="Arial" panose="020B0604020202020204" pitchFamily="34" charset="0"/>
            </a:rPr>
            <a:t>CPI-tabel (nominaal)</a:t>
          </a:r>
        </a:p>
      </dgm:t>
    </dgm:pt>
    <dgm:pt modelId="{9F425CA6-EDA6-47C3-A306-76B96CCE5411}" type="parTrans" cxnId="{199EC6E5-76DD-4449-9362-2BFFDEA29EF4}">
      <dgm:prSet/>
      <dgm:spPr/>
      <dgm:t>
        <a:bodyPr/>
        <a:lstStyle/>
        <a:p>
          <a:endParaRPr lang="nl-NL"/>
        </a:p>
      </dgm:t>
    </dgm:pt>
    <dgm:pt modelId="{CA5286F9-8C1E-4F54-AF4C-A73D8ACCAF5F}" type="sibTrans" cxnId="{199EC6E5-76DD-4449-9362-2BFFDEA29EF4}">
      <dgm:prSet/>
      <dgm:spPr/>
      <dgm:t>
        <a:bodyPr/>
        <a:lstStyle/>
        <a:p>
          <a:endParaRPr lang="nl-NL"/>
        </a:p>
      </dgm:t>
    </dgm:pt>
    <dgm:pt modelId="{A7AD5F1E-C220-4CE5-9224-5CF1EE222B09}">
      <dgm:prSet phldrT="[Tekst]"/>
      <dgm:spPr>
        <a:noFill/>
        <a:ln>
          <a:solidFill>
            <a:sysClr val="windowText" lastClr="000000"/>
          </a:solidFill>
        </a:ln>
      </dgm:spPr>
      <dgm:t>
        <a:bodyPr/>
        <a:lstStyle/>
        <a:p>
          <a:r>
            <a:rPr lang="nl-NL">
              <a:solidFill>
                <a:sysClr val="windowText" lastClr="000000"/>
              </a:solidFill>
              <a:latin typeface="Arial" panose="020B0604020202020204" pitchFamily="34" charset="0"/>
              <a:cs typeface="Arial" panose="020B0604020202020204" pitchFamily="34" charset="0"/>
            </a:rPr>
            <a:t>Selectie</a:t>
          </a:r>
        </a:p>
      </dgm:t>
    </dgm:pt>
    <dgm:pt modelId="{960AE0B7-41B8-4235-8EBD-48F9F57AF2F1}" type="parTrans" cxnId="{DD5A8E30-9DD0-4CD8-9925-ADC2192CFBC0}">
      <dgm:prSet/>
      <dgm:spPr/>
      <dgm:t>
        <a:bodyPr/>
        <a:lstStyle/>
        <a:p>
          <a:endParaRPr lang="nl-NL"/>
        </a:p>
      </dgm:t>
    </dgm:pt>
    <dgm:pt modelId="{1E79A0BD-A11A-406C-9043-15350931E2B9}" type="sibTrans" cxnId="{DD5A8E30-9DD0-4CD8-9925-ADC2192CFBC0}">
      <dgm:prSet/>
      <dgm:spPr/>
      <dgm:t>
        <a:bodyPr/>
        <a:lstStyle/>
        <a:p>
          <a:endParaRPr lang="nl-NL"/>
        </a:p>
      </dgm:t>
    </dgm:pt>
    <dgm:pt modelId="{761B8084-E6B6-425B-BC34-79B5CFAF82DF}">
      <dgm:prSet phldrT="[Tekst]" custT="1"/>
      <dgm:spPr>
        <a:solidFill>
          <a:srgbClr val="CCFFFF"/>
        </a:solidFill>
      </dgm:spPr>
      <dgm:t>
        <a:bodyPr/>
        <a:lstStyle/>
        <a:p>
          <a:r>
            <a:rPr lang="nl-NL" sz="2800">
              <a:latin typeface="Arial" panose="020B0604020202020204" pitchFamily="34" charset="0"/>
              <a:cs typeface="Arial" panose="020B0604020202020204" pitchFamily="34" charset="0"/>
            </a:rPr>
            <a:t>Resultaat</a:t>
          </a:r>
        </a:p>
      </dgm:t>
    </dgm:pt>
    <dgm:pt modelId="{41A6B724-32E7-4D53-ACB9-7F1B7C87BF1D}" type="parTrans" cxnId="{AC9ECF18-8394-4AEC-AF42-649E7B3F0B29}">
      <dgm:prSet/>
      <dgm:spPr/>
      <dgm:t>
        <a:bodyPr/>
        <a:lstStyle/>
        <a:p>
          <a:endParaRPr lang="nl-NL"/>
        </a:p>
      </dgm:t>
    </dgm:pt>
    <dgm:pt modelId="{EDA25606-7DF6-4BF0-AA05-CC8C0CC835EA}" type="sibTrans" cxnId="{AC9ECF18-8394-4AEC-AF42-649E7B3F0B29}">
      <dgm:prSet/>
      <dgm:spPr/>
      <dgm:t>
        <a:bodyPr/>
        <a:lstStyle/>
        <a:p>
          <a:endParaRPr lang="nl-NL"/>
        </a:p>
      </dgm:t>
    </dgm:pt>
    <dgm:pt modelId="{05809CF6-C8F3-4213-B5B4-4603A8FAD98E}">
      <dgm:prSet phldrT="[Tekst]"/>
      <dgm:spPr>
        <a:noFill/>
        <a:ln>
          <a:solidFill>
            <a:sysClr val="windowText" lastClr="000000"/>
          </a:solidFill>
        </a:ln>
      </dgm:spPr>
      <dgm:t>
        <a:bodyPr/>
        <a:lstStyle/>
        <a:p>
          <a:r>
            <a:rPr lang="nl-NL">
              <a:solidFill>
                <a:sysClr val="windowText" lastClr="000000"/>
              </a:solidFill>
              <a:latin typeface="Arial" panose="020B0604020202020204" pitchFamily="34" charset="0"/>
              <a:cs typeface="Arial" panose="020B0604020202020204" pitchFamily="34" charset="0"/>
            </a:rPr>
            <a:t>GAW</a:t>
          </a:r>
        </a:p>
      </dgm:t>
    </dgm:pt>
    <dgm:pt modelId="{D1AF8265-CD2A-473A-BD52-7D123FDF1D2F}" type="parTrans" cxnId="{7D2578B7-F424-4593-9217-028D42AE0DBA}">
      <dgm:prSet/>
      <dgm:spPr/>
      <dgm:t>
        <a:bodyPr/>
        <a:lstStyle/>
        <a:p>
          <a:endParaRPr lang="nl-NL"/>
        </a:p>
      </dgm:t>
    </dgm:pt>
    <dgm:pt modelId="{AF05F495-5A7B-4501-919E-9DEC33135666}" type="sibTrans" cxnId="{7D2578B7-F424-4593-9217-028D42AE0DBA}">
      <dgm:prSet/>
      <dgm:spPr/>
      <dgm:t>
        <a:bodyPr/>
        <a:lstStyle/>
        <a:p>
          <a:endParaRPr lang="nl-NL"/>
        </a:p>
      </dgm:t>
    </dgm:pt>
    <dgm:pt modelId="{B2EBF8AE-9683-4EB4-8207-7FB2963739E4}">
      <dgm:prSet phldrT="[Tekst]"/>
      <dgm:spPr>
        <a:noFill/>
        <a:ln>
          <a:solidFill>
            <a:sysClr val="windowText" lastClr="000000"/>
          </a:solidFill>
        </a:ln>
      </dgm:spPr>
      <dgm:t>
        <a:bodyPr/>
        <a:lstStyle/>
        <a:p>
          <a:r>
            <a:rPr lang="nl-NL">
              <a:solidFill>
                <a:sysClr val="windowText" lastClr="000000"/>
              </a:solidFill>
              <a:latin typeface="Arial" panose="020B0604020202020204" pitchFamily="34" charset="0"/>
              <a:cs typeface="Arial" panose="020B0604020202020204" pitchFamily="34" charset="0"/>
            </a:rPr>
            <a:t>Afschrijvingen</a:t>
          </a:r>
        </a:p>
      </dgm:t>
    </dgm:pt>
    <dgm:pt modelId="{8A9A29E9-AF90-471E-8CA8-B75084654522}" type="parTrans" cxnId="{D1D0EDCA-28DE-45CA-9563-7114264FF864}">
      <dgm:prSet/>
      <dgm:spPr/>
      <dgm:t>
        <a:bodyPr/>
        <a:lstStyle/>
        <a:p>
          <a:endParaRPr lang="nl-NL"/>
        </a:p>
      </dgm:t>
    </dgm:pt>
    <dgm:pt modelId="{5E0330FB-2D31-4139-B39E-AD4F2A9181AC}" type="sibTrans" cxnId="{D1D0EDCA-28DE-45CA-9563-7114264FF864}">
      <dgm:prSet/>
      <dgm:spPr/>
      <dgm:t>
        <a:bodyPr/>
        <a:lstStyle/>
        <a:p>
          <a:endParaRPr lang="nl-NL"/>
        </a:p>
      </dgm:t>
    </dgm:pt>
    <dgm:pt modelId="{D03621F3-9D05-4089-956C-29F27126FFE4}">
      <dgm:prSet/>
      <dgm:spPr>
        <a:noFill/>
        <a:ln>
          <a:solidFill>
            <a:sysClr val="windowText" lastClr="000000"/>
          </a:solidFill>
        </a:ln>
      </dgm:spPr>
      <dgm:t>
        <a:bodyPr/>
        <a:lstStyle/>
        <a:p>
          <a:r>
            <a:rPr lang="nl-NL">
              <a:solidFill>
                <a:sysClr val="windowText" lastClr="000000"/>
              </a:solidFill>
              <a:latin typeface="Arial" panose="020B0604020202020204" pitchFamily="34" charset="0"/>
              <a:cs typeface="Arial" panose="020B0604020202020204" pitchFamily="34" charset="0"/>
            </a:rPr>
            <a:t>Desinvesteringen</a:t>
          </a:r>
        </a:p>
      </dgm:t>
    </dgm:pt>
    <dgm:pt modelId="{D183C63B-0601-4469-98A3-E496F570483C}" type="parTrans" cxnId="{17AEFC17-EAEE-4089-A813-DBD0EF5488F7}">
      <dgm:prSet/>
      <dgm:spPr/>
      <dgm:t>
        <a:bodyPr/>
        <a:lstStyle/>
        <a:p>
          <a:endParaRPr lang="nl-NL"/>
        </a:p>
      </dgm:t>
    </dgm:pt>
    <dgm:pt modelId="{7ACE1D02-232A-4D47-967E-B9F581B7B218}" type="sibTrans" cxnId="{17AEFC17-EAEE-4089-A813-DBD0EF5488F7}">
      <dgm:prSet/>
      <dgm:spPr/>
      <dgm:t>
        <a:bodyPr/>
        <a:lstStyle/>
        <a:p>
          <a:endParaRPr lang="nl-NL"/>
        </a:p>
      </dgm:t>
    </dgm:pt>
    <dgm:pt modelId="{46105C5F-7E87-47C2-92C6-1AA0069190FE}">
      <dgm:prSet/>
      <dgm:spPr>
        <a:noFill/>
        <a:ln>
          <a:solidFill>
            <a:sysClr val="windowText" lastClr="000000"/>
          </a:solidFill>
        </a:ln>
      </dgm:spPr>
      <dgm:t>
        <a:bodyPr/>
        <a:lstStyle/>
        <a:p>
          <a:r>
            <a:rPr lang="nl-NL">
              <a:solidFill>
                <a:sysClr val="windowText" lastClr="000000"/>
              </a:solidFill>
              <a:latin typeface="Arial" panose="020B0604020202020204" pitchFamily="34" charset="0"/>
              <a:cs typeface="Arial" panose="020B0604020202020204" pitchFamily="34" charset="0"/>
            </a:rPr>
            <a:t>Opgegeven afschrijvingen</a:t>
          </a:r>
        </a:p>
      </dgm:t>
    </dgm:pt>
    <dgm:pt modelId="{EBA8428A-DA39-42A7-ADB4-74DA122DFC37}" type="parTrans" cxnId="{CC2F2BAD-42E2-4A44-8EC1-1538B09764CF}">
      <dgm:prSet/>
      <dgm:spPr/>
      <dgm:t>
        <a:bodyPr/>
        <a:lstStyle/>
        <a:p>
          <a:endParaRPr lang="nl-NL"/>
        </a:p>
      </dgm:t>
    </dgm:pt>
    <dgm:pt modelId="{1F407E1D-5B90-434A-886E-4913229012F5}" type="sibTrans" cxnId="{CC2F2BAD-42E2-4A44-8EC1-1538B09764CF}">
      <dgm:prSet/>
      <dgm:spPr/>
      <dgm:t>
        <a:bodyPr/>
        <a:lstStyle/>
        <a:p>
          <a:endParaRPr lang="nl-NL"/>
        </a:p>
      </dgm:t>
    </dgm:pt>
    <dgm:pt modelId="{88CE4B75-3BD6-4156-8BC0-8CE44C66EC0A}">
      <dgm:prSet/>
      <dgm:spPr>
        <a:noFill/>
        <a:ln>
          <a:solidFill>
            <a:sysClr val="windowText" lastClr="000000"/>
          </a:solidFill>
        </a:ln>
      </dgm:spPr>
      <dgm:t>
        <a:bodyPr/>
        <a:lstStyle/>
        <a:p>
          <a:r>
            <a:rPr lang="nl-NL">
              <a:solidFill>
                <a:sysClr val="windowText" lastClr="000000"/>
              </a:solidFill>
              <a:latin typeface="Arial" panose="020B0604020202020204" pitchFamily="34" charset="0"/>
              <a:cs typeface="Arial" panose="020B0604020202020204" pitchFamily="34" charset="0"/>
            </a:rPr>
            <a:t>Investeringen per jaar</a:t>
          </a:r>
        </a:p>
      </dgm:t>
    </dgm:pt>
    <dgm:pt modelId="{B4593AE9-08EF-4030-950E-5AD4B03B9F7B}" type="parTrans" cxnId="{DCD6AFF2-13A2-4793-A1D3-D18BFDD35A41}">
      <dgm:prSet/>
      <dgm:spPr/>
      <dgm:t>
        <a:bodyPr/>
        <a:lstStyle/>
        <a:p>
          <a:endParaRPr lang="nl-NL"/>
        </a:p>
      </dgm:t>
    </dgm:pt>
    <dgm:pt modelId="{5E664574-828C-42E1-B0A6-E7703C346157}" type="sibTrans" cxnId="{DCD6AFF2-13A2-4793-A1D3-D18BFDD35A41}">
      <dgm:prSet/>
      <dgm:spPr/>
      <dgm:t>
        <a:bodyPr/>
        <a:lstStyle/>
        <a:p>
          <a:endParaRPr lang="nl-NL"/>
        </a:p>
      </dgm:t>
    </dgm:pt>
    <dgm:pt modelId="{2DB84FEF-F2B8-48EE-B0B0-9312F789F555}">
      <dgm:prSet/>
      <dgm:spPr>
        <a:noFill/>
        <a:ln>
          <a:solidFill>
            <a:sysClr val="windowText" lastClr="000000"/>
          </a:solidFill>
        </a:ln>
      </dgm:spPr>
      <dgm:t>
        <a:bodyPr/>
        <a:lstStyle/>
        <a:p>
          <a:r>
            <a:rPr lang="nl-NL">
              <a:solidFill>
                <a:sysClr val="windowText" lastClr="000000"/>
              </a:solidFill>
              <a:latin typeface="Arial" panose="020B0604020202020204" pitchFamily="34" charset="0"/>
              <a:cs typeface="Arial" panose="020B0604020202020204" pitchFamily="34" charset="0"/>
            </a:rPr>
            <a:t>Nominale afschrijvingen tbv correctie</a:t>
          </a:r>
        </a:p>
      </dgm:t>
    </dgm:pt>
    <dgm:pt modelId="{D63A4683-7ACE-4F77-883A-4115440B3653}" type="parTrans" cxnId="{CC598A3F-1C47-4BBB-A0C2-1165334D4259}">
      <dgm:prSet/>
      <dgm:spPr/>
      <dgm:t>
        <a:bodyPr/>
        <a:lstStyle/>
        <a:p>
          <a:endParaRPr lang="nl-NL"/>
        </a:p>
      </dgm:t>
    </dgm:pt>
    <dgm:pt modelId="{F65C89B3-BC08-4EEC-BDB2-4CC0BBA417A7}" type="sibTrans" cxnId="{CC598A3F-1C47-4BBB-A0C2-1165334D4259}">
      <dgm:prSet/>
      <dgm:spPr/>
      <dgm:t>
        <a:bodyPr/>
        <a:lstStyle/>
        <a:p>
          <a:endParaRPr lang="nl-NL"/>
        </a:p>
      </dgm:t>
    </dgm:pt>
    <dgm:pt modelId="{E7774BE9-5449-40BA-BBB2-A60135468E75}">
      <dgm:prSet/>
      <dgm:spPr>
        <a:noFill/>
        <a:ln>
          <a:solidFill>
            <a:sysClr val="windowText" lastClr="000000"/>
          </a:solidFill>
        </a:ln>
      </dgm:spPr>
      <dgm:t>
        <a:bodyPr/>
        <a:lstStyle/>
        <a:p>
          <a:r>
            <a:rPr lang="nl-NL">
              <a:solidFill>
                <a:sysClr val="windowText" lastClr="000000"/>
              </a:solidFill>
              <a:latin typeface="Arial" panose="020B0604020202020204" pitchFamily="34" charset="0"/>
              <a:cs typeface="Arial" panose="020B0604020202020204" pitchFamily="34" charset="0"/>
            </a:rPr>
            <a:t>Nominale afschrijvingen</a:t>
          </a:r>
        </a:p>
      </dgm:t>
    </dgm:pt>
    <dgm:pt modelId="{12340814-C39E-4A88-9E11-A9E1CBDB79B4}" type="parTrans" cxnId="{F51C886F-8F87-44E6-8C80-007F3040B424}">
      <dgm:prSet/>
      <dgm:spPr/>
      <dgm:t>
        <a:bodyPr/>
        <a:lstStyle/>
        <a:p>
          <a:endParaRPr lang="nl-NL"/>
        </a:p>
      </dgm:t>
    </dgm:pt>
    <dgm:pt modelId="{D2023989-C57F-4730-A99B-67FEAC89BF41}" type="sibTrans" cxnId="{F51C886F-8F87-44E6-8C80-007F3040B424}">
      <dgm:prSet/>
      <dgm:spPr/>
      <dgm:t>
        <a:bodyPr/>
        <a:lstStyle/>
        <a:p>
          <a:endParaRPr lang="nl-NL"/>
        </a:p>
      </dgm:t>
    </dgm:pt>
    <dgm:pt modelId="{F41A9410-5ECE-4949-BFCB-6E7598898AB0}">
      <dgm:prSet/>
      <dgm:spPr>
        <a:noFill/>
        <a:ln>
          <a:solidFill>
            <a:sysClr val="windowText" lastClr="000000"/>
          </a:solidFill>
        </a:ln>
      </dgm:spPr>
      <dgm:t>
        <a:bodyPr/>
        <a:lstStyle/>
        <a:p>
          <a:r>
            <a:rPr lang="nl-NL">
              <a:solidFill>
                <a:sysClr val="windowText" lastClr="000000"/>
              </a:solidFill>
              <a:latin typeface="Arial" panose="020B0604020202020204" pitchFamily="34" charset="0"/>
              <a:cs typeface="Arial" panose="020B0604020202020204" pitchFamily="34" charset="0"/>
            </a:rPr>
            <a:t>Afschrijvingen voor GAW</a:t>
          </a:r>
        </a:p>
      </dgm:t>
    </dgm:pt>
    <dgm:pt modelId="{BF3D71BE-C13E-4B8B-AA35-8E133A535563}" type="parTrans" cxnId="{B62C1632-1165-42B8-A25F-708B157E0357}">
      <dgm:prSet/>
      <dgm:spPr/>
      <dgm:t>
        <a:bodyPr/>
        <a:lstStyle/>
        <a:p>
          <a:endParaRPr lang="nl-NL"/>
        </a:p>
      </dgm:t>
    </dgm:pt>
    <dgm:pt modelId="{9995EAE9-C679-4C36-B48F-53F8251E359F}" type="sibTrans" cxnId="{B62C1632-1165-42B8-A25F-708B157E0357}">
      <dgm:prSet/>
      <dgm:spPr/>
      <dgm:t>
        <a:bodyPr/>
        <a:lstStyle/>
        <a:p>
          <a:endParaRPr lang="nl-NL"/>
        </a:p>
      </dgm:t>
    </dgm:pt>
    <dgm:pt modelId="{506F3953-F7F7-42D3-AF4E-ADB128CF6395}">
      <dgm:prSet/>
      <dgm:spPr>
        <a:noFill/>
        <a:ln>
          <a:solidFill>
            <a:sysClr val="windowText" lastClr="000000"/>
          </a:solidFill>
        </a:ln>
      </dgm:spPr>
      <dgm:t>
        <a:bodyPr/>
        <a:lstStyle/>
        <a:p>
          <a:r>
            <a:rPr lang="nl-NL">
              <a:solidFill>
                <a:sysClr val="windowText" lastClr="000000"/>
              </a:solidFill>
              <a:latin typeface="Arial" panose="020B0604020202020204" pitchFamily="34" charset="0"/>
              <a:cs typeface="Arial" panose="020B0604020202020204" pitchFamily="34" charset="0"/>
            </a:rPr>
            <a:t>Desinvesteringen voor GAW</a:t>
          </a:r>
        </a:p>
      </dgm:t>
    </dgm:pt>
    <dgm:pt modelId="{C157F2A5-2433-4C7E-A4E0-DDBE76AD0A06}" type="parTrans" cxnId="{F3610540-60B2-463D-AF4B-54EEA14AD37A}">
      <dgm:prSet/>
      <dgm:spPr/>
      <dgm:t>
        <a:bodyPr/>
        <a:lstStyle/>
        <a:p>
          <a:endParaRPr lang="nl-NL"/>
        </a:p>
      </dgm:t>
    </dgm:pt>
    <dgm:pt modelId="{1AC0E0D4-8EC5-4EFF-9B21-FCEA9FEDB50A}" type="sibTrans" cxnId="{F3610540-60B2-463D-AF4B-54EEA14AD37A}">
      <dgm:prSet/>
      <dgm:spPr/>
      <dgm:t>
        <a:bodyPr/>
        <a:lstStyle/>
        <a:p>
          <a:endParaRPr lang="nl-NL"/>
        </a:p>
      </dgm:t>
    </dgm:pt>
    <dgm:pt modelId="{EB0C5800-4216-4BF5-BC2F-FDEC4320645D}">
      <dgm:prSet/>
      <dgm:spPr>
        <a:noFill/>
        <a:ln>
          <a:solidFill>
            <a:sysClr val="windowText" lastClr="000000"/>
          </a:solidFill>
        </a:ln>
      </dgm:spPr>
      <dgm:t>
        <a:bodyPr/>
        <a:lstStyle/>
        <a:p>
          <a:r>
            <a:rPr lang="nl-NL">
              <a:solidFill>
                <a:sysClr val="windowText" lastClr="000000"/>
              </a:solidFill>
              <a:latin typeface="Arial" panose="020B0604020202020204" pitchFamily="34" charset="0"/>
              <a:cs typeface="Arial" panose="020B0604020202020204" pitchFamily="34" charset="0"/>
            </a:rPr>
            <a:t>Gestandaardiseerde activawaarde</a:t>
          </a:r>
        </a:p>
      </dgm:t>
    </dgm:pt>
    <dgm:pt modelId="{80859F2C-2D24-4B39-8E41-CBAB0C9E34A7}" type="parTrans" cxnId="{EF3EB92F-3074-43B8-8B75-CEE05DF5335C}">
      <dgm:prSet/>
      <dgm:spPr/>
      <dgm:t>
        <a:bodyPr/>
        <a:lstStyle/>
        <a:p>
          <a:endParaRPr lang="nl-NL"/>
        </a:p>
      </dgm:t>
    </dgm:pt>
    <dgm:pt modelId="{7BFA4068-CAC9-46EA-BF2F-408798334E9D}" type="sibTrans" cxnId="{EF3EB92F-3074-43B8-8B75-CEE05DF5335C}">
      <dgm:prSet/>
      <dgm:spPr/>
      <dgm:t>
        <a:bodyPr/>
        <a:lstStyle/>
        <a:p>
          <a:endParaRPr lang="nl-NL"/>
        </a:p>
      </dgm:t>
    </dgm:pt>
    <dgm:pt modelId="{071524E6-6F2B-4B93-BDCF-49C8DD17AB8E}" type="pres">
      <dgm:prSet presAssocID="{B046CBCC-7FE1-4592-BBC7-9554698DFB06}" presName="theList" presStyleCnt="0">
        <dgm:presLayoutVars>
          <dgm:dir/>
          <dgm:animLvl val="lvl"/>
          <dgm:resizeHandles val="exact"/>
        </dgm:presLayoutVars>
      </dgm:prSet>
      <dgm:spPr/>
    </dgm:pt>
    <dgm:pt modelId="{7AB03C6F-AA27-4E1C-84CB-F81FA1659FC9}" type="pres">
      <dgm:prSet presAssocID="{A27E4F1D-2D62-4946-931D-9282BE3CCE64}" presName="compNode" presStyleCnt="0"/>
      <dgm:spPr/>
    </dgm:pt>
    <dgm:pt modelId="{038A287B-4721-4F49-99DD-FF0635010317}" type="pres">
      <dgm:prSet presAssocID="{A27E4F1D-2D62-4946-931D-9282BE3CCE64}" presName="aNode" presStyleLbl="bgShp" presStyleIdx="0" presStyleCnt="3" custLinFactNeighborX="-3956" custLinFactNeighborY="-355"/>
      <dgm:spPr/>
    </dgm:pt>
    <dgm:pt modelId="{47A01D2E-EC2B-4023-B064-6C9D56EA1D2E}" type="pres">
      <dgm:prSet presAssocID="{A27E4F1D-2D62-4946-931D-9282BE3CCE64}" presName="textNode" presStyleLbl="bgShp" presStyleIdx="0" presStyleCnt="3"/>
      <dgm:spPr/>
    </dgm:pt>
    <dgm:pt modelId="{24F8631D-290B-4705-98AD-348E8BBE55B6}" type="pres">
      <dgm:prSet presAssocID="{A27E4F1D-2D62-4946-931D-9282BE3CCE64}" presName="compChildNode" presStyleCnt="0"/>
      <dgm:spPr/>
    </dgm:pt>
    <dgm:pt modelId="{93553E5F-DAC2-4B40-9A72-23C5877FFBD2}" type="pres">
      <dgm:prSet presAssocID="{A27E4F1D-2D62-4946-931D-9282BE3CCE64}" presName="theInnerList" presStyleCnt="0"/>
      <dgm:spPr/>
    </dgm:pt>
    <dgm:pt modelId="{2EF4ED38-4857-484E-A80F-415CE129D34D}" type="pres">
      <dgm:prSet presAssocID="{340B64A2-29E2-4F46-A838-F8FD3E334346}" presName="childNode" presStyleLbl="node1" presStyleIdx="0" presStyleCnt="14">
        <dgm:presLayoutVars>
          <dgm:bulletEnabled val="1"/>
        </dgm:presLayoutVars>
      </dgm:prSet>
      <dgm:spPr/>
    </dgm:pt>
    <dgm:pt modelId="{936A37AB-B605-4AC9-97FA-FDE1A6981D48}" type="pres">
      <dgm:prSet presAssocID="{340B64A2-29E2-4F46-A838-F8FD3E334346}" presName="aSpace2" presStyleCnt="0"/>
      <dgm:spPr/>
    </dgm:pt>
    <dgm:pt modelId="{7F1C7F81-87EC-4AE0-8D0A-FEF21A5CEBE9}" type="pres">
      <dgm:prSet presAssocID="{E5DC41FD-1CE1-4F49-9A61-55DAA3EE1E09}" presName="childNode" presStyleLbl="node1" presStyleIdx="1" presStyleCnt="14">
        <dgm:presLayoutVars>
          <dgm:bulletEnabled val="1"/>
        </dgm:presLayoutVars>
      </dgm:prSet>
      <dgm:spPr/>
    </dgm:pt>
    <dgm:pt modelId="{F4BB4096-6833-42F2-BB25-DF909930A911}" type="pres">
      <dgm:prSet presAssocID="{E5DC41FD-1CE1-4F49-9A61-55DAA3EE1E09}" presName="aSpace2" presStyleCnt="0"/>
      <dgm:spPr/>
    </dgm:pt>
    <dgm:pt modelId="{9AF41D78-F7E6-4B43-8CE8-B8DDE566230E}" type="pres">
      <dgm:prSet presAssocID="{D03621F3-9D05-4089-956C-29F27126FFE4}" presName="childNode" presStyleLbl="node1" presStyleIdx="2" presStyleCnt="14" custLinFactNeighborX="631" custLinFactNeighborY="23778">
        <dgm:presLayoutVars>
          <dgm:bulletEnabled val="1"/>
        </dgm:presLayoutVars>
      </dgm:prSet>
      <dgm:spPr/>
    </dgm:pt>
    <dgm:pt modelId="{C253413A-5DC0-4078-B181-6196D30FB2AA}" type="pres">
      <dgm:prSet presAssocID="{D03621F3-9D05-4089-956C-29F27126FFE4}" presName="aSpace2" presStyleCnt="0"/>
      <dgm:spPr/>
    </dgm:pt>
    <dgm:pt modelId="{F36193DA-6E32-4B96-A5E8-09B7139534F9}" type="pres">
      <dgm:prSet presAssocID="{46105C5F-7E87-47C2-92C6-1AA0069190FE}" presName="childNode" presStyleLbl="node1" presStyleIdx="3" presStyleCnt="14">
        <dgm:presLayoutVars>
          <dgm:bulletEnabled val="1"/>
        </dgm:presLayoutVars>
      </dgm:prSet>
      <dgm:spPr/>
    </dgm:pt>
    <dgm:pt modelId="{9170AC88-FBBC-46B6-8277-FF00B20E9800}" type="pres">
      <dgm:prSet presAssocID="{A27E4F1D-2D62-4946-931D-9282BE3CCE64}" presName="aSpace" presStyleCnt="0"/>
      <dgm:spPr/>
    </dgm:pt>
    <dgm:pt modelId="{7572EBC9-B121-4C74-BD48-6ED90A07B76D}" type="pres">
      <dgm:prSet presAssocID="{BAFA86B5-3661-4321-ABBB-029D972A9563}" presName="compNode" presStyleCnt="0"/>
      <dgm:spPr/>
    </dgm:pt>
    <dgm:pt modelId="{631919B6-8229-48E3-A3CC-ACECA377971A}" type="pres">
      <dgm:prSet presAssocID="{BAFA86B5-3661-4321-ABBB-029D972A9563}" presName="aNode" presStyleLbl="bgShp" presStyleIdx="1" presStyleCnt="3"/>
      <dgm:spPr/>
    </dgm:pt>
    <dgm:pt modelId="{C1CC9A0D-D489-4845-8206-C47995E4296A}" type="pres">
      <dgm:prSet presAssocID="{BAFA86B5-3661-4321-ABBB-029D972A9563}" presName="textNode" presStyleLbl="bgShp" presStyleIdx="1" presStyleCnt="3"/>
      <dgm:spPr/>
    </dgm:pt>
    <dgm:pt modelId="{AC733C79-2A31-4388-85CF-A2054D37E141}" type="pres">
      <dgm:prSet presAssocID="{BAFA86B5-3661-4321-ABBB-029D972A9563}" presName="compChildNode" presStyleCnt="0"/>
      <dgm:spPr/>
    </dgm:pt>
    <dgm:pt modelId="{1BC2A90F-9CBE-4E68-A5EA-C4C783A6900B}" type="pres">
      <dgm:prSet presAssocID="{BAFA86B5-3661-4321-ABBB-029D972A9563}" presName="theInnerList" presStyleCnt="0"/>
      <dgm:spPr/>
    </dgm:pt>
    <dgm:pt modelId="{AE9D82BA-F2C7-4E1B-A456-4A836512489E}" type="pres">
      <dgm:prSet presAssocID="{FA45EB2C-6A78-49CF-A4E5-EC1DA7214B35}" presName="childNode" presStyleLbl="node1" presStyleIdx="4" presStyleCnt="14">
        <dgm:presLayoutVars>
          <dgm:bulletEnabled val="1"/>
        </dgm:presLayoutVars>
      </dgm:prSet>
      <dgm:spPr/>
    </dgm:pt>
    <dgm:pt modelId="{C59D50FA-81A1-4AA5-9CED-43159CCD3EAB}" type="pres">
      <dgm:prSet presAssocID="{FA45EB2C-6A78-49CF-A4E5-EC1DA7214B35}" presName="aSpace2" presStyleCnt="0"/>
      <dgm:spPr/>
    </dgm:pt>
    <dgm:pt modelId="{F7EB0721-F863-41CF-A2A2-CE0CC80C2AB7}" type="pres">
      <dgm:prSet presAssocID="{A7AD5F1E-C220-4CE5-9224-5CF1EE222B09}" presName="childNode" presStyleLbl="node1" presStyleIdx="5" presStyleCnt="14" custScaleY="104467">
        <dgm:presLayoutVars>
          <dgm:bulletEnabled val="1"/>
        </dgm:presLayoutVars>
      </dgm:prSet>
      <dgm:spPr/>
    </dgm:pt>
    <dgm:pt modelId="{35C9EE3F-F0AD-4F10-A482-3338356F9011}" type="pres">
      <dgm:prSet presAssocID="{A7AD5F1E-C220-4CE5-9224-5CF1EE222B09}" presName="aSpace2" presStyleCnt="0"/>
      <dgm:spPr/>
    </dgm:pt>
    <dgm:pt modelId="{A481EE56-1279-4BE1-9014-1EA2620632FD}" type="pres">
      <dgm:prSet presAssocID="{88CE4B75-3BD6-4156-8BC0-8CE44C66EC0A}" presName="childNode" presStyleLbl="node1" presStyleIdx="6" presStyleCnt="14">
        <dgm:presLayoutVars>
          <dgm:bulletEnabled val="1"/>
        </dgm:presLayoutVars>
      </dgm:prSet>
      <dgm:spPr/>
    </dgm:pt>
    <dgm:pt modelId="{0BFE0038-E115-414F-99A4-123866472B30}" type="pres">
      <dgm:prSet presAssocID="{88CE4B75-3BD6-4156-8BC0-8CE44C66EC0A}" presName="aSpace2" presStyleCnt="0"/>
      <dgm:spPr/>
    </dgm:pt>
    <dgm:pt modelId="{64D91465-FC7E-400F-B539-E722C5D77281}" type="pres">
      <dgm:prSet presAssocID="{2DB84FEF-F2B8-48EE-B0B0-9312F789F555}" presName="childNode" presStyleLbl="node1" presStyleIdx="7" presStyleCnt="14">
        <dgm:presLayoutVars>
          <dgm:bulletEnabled val="1"/>
        </dgm:presLayoutVars>
      </dgm:prSet>
      <dgm:spPr/>
    </dgm:pt>
    <dgm:pt modelId="{B18CB321-5A89-442D-BA8F-011549F92EA2}" type="pres">
      <dgm:prSet presAssocID="{2DB84FEF-F2B8-48EE-B0B0-9312F789F555}" presName="aSpace2" presStyleCnt="0"/>
      <dgm:spPr/>
    </dgm:pt>
    <dgm:pt modelId="{2C7CDE2B-E023-468C-A3D1-4095E8195116}" type="pres">
      <dgm:prSet presAssocID="{E7774BE9-5449-40BA-BBB2-A60135468E75}" presName="childNode" presStyleLbl="node1" presStyleIdx="8" presStyleCnt="14">
        <dgm:presLayoutVars>
          <dgm:bulletEnabled val="1"/>
        </dgm:presLayoutVars>
      </dgm:prSet>
      <dgm:spPr/>
    </dgm:pt>
    <dgm:pt modelId="{59978496-834F-484A-9932-3784D1742109}" type="pres">
      <dgm:prSet presAssocID="{E7774BE9-5449-40BA-BBB2-A60135468E75}" presName="aSpace2" presStyleCnt="0"/>
      <dgm:spPr/>
    </dgm:pt>
    <dgm:pt modelId="{C014A798-9856-4DD4-9DF2-D655CE8C2068}" type="pres">
      <dgm:prSet presAssocID="{F41A9410-5ECE-4949-BFCB-6E7598898AB0}" presName="childNode" presStyleLbl="node1" presStyleIdx="9" presStyleCnt="14">
        <dgm:presLayoutVars>
          <dgm:bulletEnabled val="1"/>
        </dgm:presLayoutVars>
      </dgm:prSet>
      <dgm:spPr/>
    </dgm:pt>
    <dgm:pt modelId="{DB80D3CA-3989-43C6-94C4-A7E2E3A453BF}" type="pres">
      <dgm:prSet presAssocID="{F41A9410-5ECE-4949-BFCB-6E7598898AB0}" presName="aSpace2" presStyleCnt="0"/>
      <dgm:spPr/>
    </dgm:pt>
    <dgm:pt modelId="{4782E04F-361E-4C3F-A126-B550D0A1B8E0}" type="pres">
      <dgm:prSet presAssocID="{506F3953-F7F7-42D3-AF4E-ADB128CF6395}" presName="childNode" presStyleLbl="node1" presStyleIdx="10" presStyleCnt="14">
        <dgm:presLayoutVars>
          <dgm:bulletEnabled val="1"/>
        </dgm:presLayoutVars>
      </dgm:prSet>
      <dgm:spPr/>
    </dgm:pt>
    <dgm:pt modelId="{597987C4-A00A-4D2B-8DCB-3D69AD056694}" type="pres">
      <dgm:prSet presAssocID="{506F3953-F7F7-42D3-AF4E-ADB128CF6395}" presName="aSpace2" presStyleCnt="0"/>
      <dgm:spPr/>
    </dgm:pt>
    <dgm:pt modelId="{3701CC6B-656C-41D9-8441-D0194343511D}" type="pres">
      <dgm:prSet presAssocID="{EB0C5800-4216-4BF5-BC2F-FDEC4320645D}" presName="childNode" presStyleLbl="node1" presStyleIdx="11" presStyleCnt="14">
        <dgm:presLayoutVars>
          <dgm:bulletEnabled val="1"/>
        </dgm:presLayoutVars>
      </dgm:prSet>
      <dgm:spPr/>
    </dgm:pt>
    <dgm:pt modelId="{3501F203-317D-4099-A330-7C9036C4AFAC}" type="pres">
      <dgm:prSet presAssocID="{BAFA86B5-3661-4321-ABBB-029D972A9563}" presName="aSpace" presStyleCnt="0"/>
      <dgm:spPr/>
    </dgm:pt>
    <dgm:pt modelId="{9F9923CA-731C-40A1-8B28-492E540A1717}" type="pres">
      <dgm:prSet presAssocID="{761B8084-E6B6-425B-BC34-79B5CFAF82DF}" presName="compNode" presStyleCnt="0"/>
      <dgm:spPr/>
    </dgm:pt>
    <dgm:pt modelId="{891E498A-EFE9-4A08-AA5B-7D919C9B028F}" type="pres">
      <dgm:prSet presAssocID="{761B8084-E6B6-425B-BC34-79B5CFAF82DF}" presName="aNode" presStyleLbl="bgShp" presStyleIdx="2" presStyleCnt="3" custLinFactNeighborX="-1516" custLinFactNeighborY="-4264"/>
      <dgm:spPr/>
    </dgm:pt>
    <dgm:pt modelId="{400C17E0-2866-4F71-B0AA-92045D4E215B}" type="pres">
      <dgm:prSet presAssocID="{761B8084-E6B6-425B-BC34-79B5CFAF82DF}" presName="textNode" presStyleLbl="bgShp" presStyleIdx="2" presStyleCnt="3"/>
      <dgm:spPr/>
    </dgm:pt>
    <dgm:pt modelId="{3CA8EEA6-5407-4ED2-BB4B-074B6A5A534C}" type="pres">
      <dgm:prSet presAssocID="{761B8084-E6B6-425B-BC34-79B5CFAF82DF}" presName="compChildNode" presStyleCnt="0"/>
      <dgm:spPr/>
    </dgm:pt>
    <dgm:pt modelId="{780FE349-3711-4E5A-9952-C22F244045DC}" type="pres">
      <dgm:prSet presAssocID="{761B8084-E6B6-425B-BC34-79B5CFAF82DF}" presName="theInnerList" presStyleCnt="0"/>
      <dgm:spPr/>
    </dgm:pt>
    <dgm:pt modelId="{CE405643-9ED4-461C-8771-437A3CA9F75D}" type="pres">
      <dgm:prSet presAssocID="{05809CF6-C8F3-4213-B5B4-4603A8FAD98E}" presName="childNode" presStyleLbl="node1" presStyleIdx="12" presStyleCnt="14" custScaleY="19354" custLinFactY="20965" custLinFactNeighborX="-2528" custLinFactNeighborY="100000">
        <dgm:presLayoutVars>
          <dgm:bulletEnabled val="1"/>
        </dgm:presLayoutVars>
      </dgm:prSet>
      <dgm:spPr/>
    </dgm:pt>
    <dgm:pt modelId="{B52DBA1A-BDB0-4734-A2E0-37986D17F63E}" type="pres">
      <dgm:prSet presAssocID="{05809CF6-C8F3-4213-B5B4-4603A8FAD98E}" presName="aSpace2" presStyleCnt="0"/>
      <dgm:spPr/>
    </dgm:pt>
    <dgm:pt modelId="{EB7F7131-0CA3-4166-91DA-C948CE003669}" type="pres">
      <dgm:prSet presAssocID="{B2EBF8AE-9683-4EB4-8207-7FB2963739E4}" presName="childNode" presStyleLbl="node1" presStyleIdx="13" presStyleCnt="14" custScaleY="21413" custLinFactY="-29711" custLinFactNeighborX="-2844" custLinFactNeighborY="-100000">
        <dgm:presLayoutVars>
          <dgm:bulletEnabled val="1"/>
        </dgm:presLayoutVars>
      </dgm:prSet>
      <dgm:spPr/>
    </dgm:pt>
  </dgm:ptLst>
  <dgm:cxnLst>
    <dgm:cxn modelId="{17AEFC17-EAEE-4089-A813-DBD0EF5488F7}" srcId="{A27E4F1D-2D62-4946-931D-9282BE3CCE64}" destId="{D03621F3-9D05-4089-956C-29F27126FFE4}" srcOrd="2" destOrd="0" parTransId="{D183C63B-0601-4469-98A3-E496F570483C}" sibTransId="{7ACE1D02-232A-4D47-967E-B9F581B7B218}"/>
    <dgm:cxn modelId="{AC9ECF18-8394-4AEC-AF42-649E7B3F0B29}" srcId="{B046CBCC-7FE1-4592-BBC7-9554698DFB06}" destId="{761B8084-E6B6-425B-BC34-79B5CFAF82DF}" srcOrd="2" destOrd="0" parTransId="{41A6B724-32E7-4D53-ACB9-7F1B7C87BF1D}" sibTransId="{EDA25606-7DF6-4BF0-AA05-CC8C0CC835EA}"/>
    <dgm:cxn modelId="{C121F01E-5433-45CA-8021-D8AD46909360}" type="presOf" srcId="{D03621F3-9D05-4089-956C-29F27126FFE4}" destId="{9AF41D78-F7E6-4B43-8CE8-B8DDE566230E}" srcOrd="0" destOrd="0" presId="urn:microsoft.com/office/officeart/2005/8/layout/lProcess2"/>
    <dgm:cxn modelId="{77BE6420-F4DA-4D73-ABBC-BB17C72FF813}" type="presOf" srcId="{340B64A2-29E2-4F46-A838-F8FD3E334346}" destId="{2EF4ED38-4857-484E-A80F-415CE129D34D}" srcOrd="0" destOrd="0" presId="urn:microsoft.com/office/officeart/2005/8/layout/lProcess2"/>
    <dgm:cxn modelId="{EF3EB92F-3074-43B8-8B75-CEE05DF5335C}" srcId="{BAFA86B5-3661-4321-ABBB-029D972A9563}" destId="{EB0C5800-4216-4BF5-BC2F-FDEC4320645D}" srcOrd="7" destOrd="0" parTransId="{80859F2C-2D24-4B39-8E41-CBAB0C9E34A7}" sibTransId="{7BFA4068-CAC9-46EA-BF2F-408798334E9D}"/>
    <dgm:cxn modelId="{DD5A8E30-9DD0-4CD8-9925-ADC2192CFBC0}" srcId="{BAFA86B5-3661-4321-ABBB-029D972A9563}" destId="{A7AD5F1E-C220-4CE5-9224-5CF1EE222B09}" srcOrd="1" destOrd="0" parTransId="{960AE0B7-41B8-4235-8EBD-48F9F57AF2F1}" sibTransId="{1E79A0BD-A11A-406C-9043-15350931E2B9}"/>
    <dgm:cxn modelId="{B62C1632-1165-42B8-A25F-708B157E0357}" srcId="{BAFA86B5-3661-4321-ABBB-029D972A9563}" destId="{F41A9410-5ECE-4949-BFCB-6E7598898AB0}" srcOrd="5" destOrd="0" parTransId="{BF3D71BE-C13E-4B8B-AA35-8E133A535563}" sibTransId="{9995EAE9-C679-4C36-B48F-53F8251E359F}"/>
    <dgm:cxn modelId="{0ADC4C37-9A8C-4C94-8202-D3FC312D3C20}" type="presOf" srcId="{761B8084-E6B6-425B-BC34-79B5CFAF82DF}" destId="{891E498A-EFE9-4A08-AA5B-7D919C9B028F}" srcOrd="0" destOrd="0" presId="urn:microsoft.com/office/officeart/2005/8/layout/lProcess2"/>
    <dgm:cxn modelId="{C1B6CD3E-46B3-4FBC-A81F-393D6B616920}" type="presOf" srcId="{E7774BE9-5449-40BA-BBB2-A60135468E75}" destId="{2C7CDE2B-E023-468C-A3D1-4095E8195116}" srcOrd="0" destOrd="0" presId="urn:microsoft.com/office/officeart/2005/8/layout/lProcess2"/>
    <dgm:cxn modelId="{CC598A3F-1C47-4BBB-A0C2-1165334D4259}" srcId="{BAFA86B5-3661-4321-ABBB-029D972A9563}" destId="{2DB84FEF-F2B8-48EE-B0B0-9312F789F555}" srcOrd="3" destOrd="0" parTransId="{D63A4683-7ACE-4F77-883A-4115440B3653}" sibTransId="{F65C89B3-BC08-4EEC-BDB2-4CC0BBA417A7}"/>
    <dgm:cxn modelId="{828D913F-3A2A-47F9-B6B0-97A78691B9DF}" type="presOf" srcId="{F41A9410-5ECE-4949-BFCB-6E7598898AB0}" destId="{C014A798-9856-4DD4-9DF2-D655CE8C2068}" srcOrd="0" destOrd="0" presId="urn:microsoft.com/office/officeart/2005/8/layout/lProcess2"/>
    <dgm:cxn modelId="{F3610540-60B2-463D-AF4B-54EEA14AD37A}" srcId="{BAFA86B5-3661-4321-ABBB-029D972A9563}" destId="{506F3953-F7F7-42D3-AF4E-ADB128CF6395}" srcOrd="6" destOrd="0" parTransId="{C157F2A5-2433-4C7E-A4E0-DDBE76AD0A06}" sibTransId="{1AC0E0D4-8EC5-4EFF-9B21-FCEA9FEDB50A}"/>
    <dgm:cxn modelId="{2073CE5D-C6C3-4118-8E09-67E02EA85798}" type="presOf" srcId="{88CE4B75-3BD6-4156-8BC0-8CE44C66EC0A}" destId="{A481EE56-1279-4BE1-9014-1EA2620632FD}" srcOrd="0" destOrd="0" presId="urn:microsoft.com/office/officeart/2005/8/layout/lProcess2"/>
    <dgm:cxn modelId="{53EB9162-8951-4C16-9AB7-39A99F29BA05}" type="presOf" srcId="{761B8084-E6B6-425B-BC34-79B5CFAF82DF}" destId="{400C17E0-2866-4F71-B0AA-92045D4E215B}" srcOrd="1" destOrd="0" presId="urn:microsoft.com/office/officeart/2005/8/layout/lProcess2"/>
    <dgm:cxn modelId="{1D85D663-F478-4D61-8344-747C742D875F}" type="presOf" srcId="{A27E4F1D-2D62-4946-931D-9282BE3CCE64}" destId="{47A01D2E-EC2B-4023-B064-6C9D56EA1D2E}" srcOrd="1" destOrd="0" presId="urn:microsoft.com/office/officeart/2005/8/layout/lProcess2"/>
    <dgm:cxn modelId="{11479F68-B7EA-4C6B-A456-FF379A6AC5CA}" type="presOf" srcId="{A27E4F1D-2D62-4946-931D-9282BE3CCE64}" destId="{038A287B-4721-4F49-99DD-FF0635010317}" srcOrd="0" destOrd="0" presId="urn:microsoft.com/office/officeart/2005/8/layout/lProcess2"/>
    <dgm:cxn modelId="{FEC26649-A9CD-4CC1-94B5-9A7D3E84844D}" type="presOf" srcId="{BAFA86B5-3661-4321-ABBB-029D972A9563}" destId="{C1CC9A0D-D489-4845-8206-C47995E4296A}" srcOrd="1" destOrd="0" presId="urn:microsoft.com/office/officeart/2005/8/layout/lProcess2"/>
    <dgm:cxn modelId="{8B6CD04E-AE00-4FFC-96E9-F792676C4157}" srcId="{A27E4F1D-2D62-4946-931D-9282BE3CCE64}" destId="{340B64A2-29E2-4F46-A838-F8FD3E334346}" srcOrd="0" destOrd="0" parTransId="{4239A92A-CAF2-4BCE-806F-1B6005E10255}" sibTransId="{0325C855-7AED-41C8-8AC1-2B61E9215BC8}"/>
    <dgm:cxn modelId="{4ACF334F-6F7C-463F-8074-9BAE0503AA84}" type="presOf" srcId="{46105C5F-7E87-47C2-92C6-1AA0069190FE}" destId="{F36193DA-6E32-4B96-A5E8-09B7139534F9}" srcOrd="0" destOrd="0" presId="urn:microsoft.com/office/officeart/2005/8/layout/lProcess2"/>
    <dgm:cxn modelId="{F51C886F-8F87-44E6-8C80-007F3040B424}" srcId="{BAFA86B5-3661-4321-ABBB-029D972A9563}" destId="{E7774BE9-5449-40BA-BBB2-A60135468E75}" srcOrd="4" destOrd="0" parTransId="{12340814-C39E-4A88-9E11-A9E1CBDB79B4}" sibTransId="{D2023989-C57F-4730-A99B-67FEAC89BF41}"/>
    <dgm:cxn modelId="{D8B17A76-74F6-439D-814F-B388C24305BA}" srcId="{B046CBCC-7FE1-4592-BBC7-9554698DFB06}" destId="{A27E4F1D-2D62-4946-931D-9282BE3CCE64}" srcOrd="0" destOrd="0" parTransId="{68460B2E-E031-4C40-88E2-2BDC83310B48}" sibTransId="{208276C0-7CE2-405A-A47C-A90736B27C02}"/>
    <dgm:cxn modelId="{16178881-C23C-496D-9321-6EEBBC7D9B64}" type="presOf" srcId="{2DB84FEF-F2B8-48EE-B0B0-9312F789F555}" destId="{64D91465-FC7E-400F-B539-E722C5D77281}" srcOrd="0" destOrd="0" presId="urn:microsoft.com/office/officeart/2005/8/layout/lProcess2"/>
    <dgm:cxn modelId="{A33E5F88-066B-4157-8AB5-72A97070AF48}" type="presOf" srcId="{05809CF6-C8F3-4213-B5B4-4603A8FAD98E}" destId="{CE405643-9ED4-461C-8771-437A3CA9F75D}" srcOrd="0" destOrd="0" presId="urn:microsoft.com/office/officeart/2005/8/layout/lProcess2"/>
    <dgm:cxn modelId="{92F05A9F-9FC7-47DD-87CF-CF483F6BF097}" type="presOf" srcId="{EB0C5800-4216-4BF5-BC2F-FDEC4320645D}" destId="{3701CC6B-656C-41D9-8441-D0194343511D}" srcOrd="0" destOrd="0" presId="urn:microsoft.com/office/officeart/2005/8/layout/lProcess2"/>
    <dgm:cxn modelId="{CC2F2BAD-42E2-4A44-8EC1-1538B09764CF}" srcId="{A27E4F1D-2D62-4946-931D-9282BE3CCE64}" destId="{46105C5F-7E87-47C2-92C6-1AA0069190FE}" srcOrd="3" destOrd="0" parTransId="{EBA8428A-DA39-42A7-ADB4-74DA122DFC37}" sibTransId="{1F407E1D-5B90-434A-886E-4913229012F5}"/>
    <dgm:cxn modelId="{6767ACB0-3B0D-49B6-B8BF-D7304B4E8FD5}" type="presOf" srcId="{B2EBF8AE-9683-4EB4-8207-7FB2963739E4}" destId="{EB7F7131-0CA3-4166-91DA-C948CE003669}" srcOrd="0" destOrd="0" presId="urn:microsoft.com/office/officeart/2005/8/layout/lProcess2"/>
    <dgm:cxn modelId="{7D2578B7-F424-4593-9217-028D42AE0DBA}" srcId="{761B8084-E6B6-425B-BC34-79B5CFAF82DF}" destId="{05809CF6-C8F3-4213-B5B4-4603A8FAD98E}" srcOrd="0" destOrd="0" parTransId="{D1AF8265-CD2A-473A-BD52-7D123FDF1D2F}" sibTransId="{AF05F495-5A7B-4501-919E-9DEC33135666}"/>
    <dgm:cxn modelId="{9C8162B8-B908-46CA-A7CD-621D6794545F}" srcId="{B046CBCC-7FE1-4592-BBC7-9554698DFB06}" destId="{BAFA86B5-3661-4321-ABBB-029D972A9563}" srcOrd="1" destOrd="0" parTransId="{79D59C99-BE88-4216-AB91-8AD0E79ACE22}" sibTransId="{2A68F433-BF18-421C-845C-5F8288C49435}"/>
    <dgm:cxn modelId="{29C0D1B8-A9DF-4145-902F-C401B3BAF1D2}" type="presOf" srcId="{E5DC41FD-1CE1-4F49-9A61-55DAA3EE1E09}" destId="{7F1C7F81-87EC-4AE0-8D0A-FEF21A5CEBE9}" srcOrd="0" destOrd="0" presId="urn:microsoft.com/office/officeart/2005/8/layout/lProcess2"/>
    <dgm:cxn modelId="{D1D0EDCA-28DE-45CA-9563-7114264FF864}" srcId="{761B8084-E6B6-425B-BC34-79B5CFAF82DF}" destId="{B2EBF8AE-9683-4EB4-8207-7FB2963739E4}" srcOrd="1" destOrd="0" parTransId="{8A9A29E9-AF90-471E-8CA8-B75084654522}" sibTransId="{5E0330FB-2D31-4139-B39E-AD4F2A9181AC}"/>
    <dgm:cxn modelId="{A0D5E1D4-8D53-418C-A8D4-A298A26DE998}" type="presOf" srcId="{BAFA86B5-3661-4321-ABBB-029D972A9563}" destId="{631919B6-8229-48E3-A3CC-ACECA377971A}" srcOrd="0" destOrd="0" presId="urn:microsoft.com/office/officeart/2005/8/layout/lProcess2"/>
    <dgm:cxn modelId="{2C080FD9-F7D1-4FD6-B73B-5F773C94552D}" type="presOf" srcId="{506F3953-F7F7-42D3-AF4E-ADB128CF6395}" destId="{4782E04F-361E-4C3F-A126-B550D0A1B8E0}" srcOrd="0" destOrd="0" presId="urn:microsoft.com/office/officeart/2005/8/layout/lProcess2"/>
    <dgm:cxn modelId="{B6ECEBDA-F348-453A-B015-F2610BF2C5C2}" type="presOf" srcId="{B046CBCC-7FE1-4592-BBC7-9554698DFB06}" destId="{071524E6-6F2B-4B93-BDCF-49C8DD17AB8E}" srcOrd="0" destOrd="0" presId="urn:microsoft.com/office/officeart/2005/8/layout/lProcess2"/>
    <dgm:cxn modelId="{7E1603E2-2B00-4F44-9318-37BE9111B486}" srcId="{A27E4F1D-2D62-4946-931D-9282BE3CCE64}" destId="{E5DC41FD-1CE1-4F49-9A61-55DAA3EE1E09}" srcOrd="1" destOrd="0" parTransId="{469A1179-1B96-45CF-9040-DAABFF7B68D8}" sibTransId="{59E80610-5E91-44E1-9B07-0016565D86F9}"/>
    <dgm:cxn modelId="{199EC6E5-76DD-4449-9362-2BFFDEA29EF4}" srcId="{BAFA86B5-3661-4321-ABBB-029D972A9563}" destId="{FA45EB2C-6A78-49CF-A4E5-EC1DA7214B35}" srcOrd="0" destOrd="0" parTransId="{9F425CA6-EDA6-47C3-A306-76B96CCE5411}" sibTransId="{CA5286F9-8C1E-4F54-AF4C-A73D8ACCAF5F}"/>
    <dgm:cxn modelId="{8F440FE9-8716-459B-B023-3D04AF986774}" type="presOf" srcId="{FA45EB2C-6A78-49CF-A4E5-EC1DA7214B35}" destId="{AE9D82BA-F2C7-4E1B-A456-4A836512489E}" srcOrd="0" destOrd="0" presId="urn:microsoft.com/office/officeart/2005/8/layout/lProcess2"/>
    <dgm:cxn modelId="{DBFEFBE9-B74E-4369-B221-2E385B2321F3}" type="presOf" srcId="{A7AD5F1E-C220-4CE5-9224-5CF1EE222B09}" destId="{F7EB0721-F863-41CF-A2A2-CE0CC80C2AB7}" srcOrd="0" destOrd="0" presId="urn:microsoft.com/office/officeart/2005/8/layout/lProcess2"/>
    <dgm:cxn modelId="{DCD6AFF2-13A2-4793-A1D3-D18BFDD35A41}" srcId="{BAFA86B5-3661-4321-ABBB-029D972A9563}" destId="{88CE4B75-3BD6-4156-8BC0-8CE44C66EC0A}" srcOrd="2" destOrd="0" parTransId="{B4593AE9-08EF-4030-950E-5AD4B03B9F7B}" sibTransId="{5E664574-828C-42E1-B0A6-E7703C346157}"/>
    <dgm:cxn modelId="{FED99446-857E-4F0F-B797-50AB68F7D4CA}" type="presParOf" srcId="{071524E6-6F2B-4B93-BDCF-49C8DD17AB8E}" destId="{7AB03C6F-AA27-4E1C-84CB-F81FA1659FC9}" srcOrd="0" destOrd="0" presId="urn:microsoft.com/office/officeart/2005/8/layout/lProcess2"/>
    <dgm:cxn modelId="{F724D2D5-AA40-48F9-8EC5-744A5ABB22CD}" type="presParOf" srcId="{7AB03C6F-AA27-4E1C-84CB-F81FA1659FC9}" destId="{038A287B-4721-4F49-99DD-FF0635010317}" srcOrd="0" destOrd="0" presId="urn:microsoft.com/office/officeart/2005/8/layout/lProcess2"/>
    <dgm:cxn modelId="{98E7E9D2-1CD4-4B61-A4E1-877287D3C98B}" type="presParOf" srcId="{7AB03C6F-AA27-4E1C-84CB-F81FA1659FC9}" destId="{47A01D2E-EC2B-4023-B064-6C9D56EA1D2E}" srcOrd="1" destOrd="0" presId="urn:microsoft.com/office/officeart/2005/8/layout/lProcess2"/>
    <dgm:cxn modelId="{D7848C28-E4C2-4057-AFB6-035DD4BBE086}" type="presParOf" srcId="{7AB03C6F-AA27-4E1C-84CB-F81FA1659FC9}" destId="{24F8631D-290B-4705-98AD-348E8BBE55B6}" srcOrd="2" destOrd="0" presId="urn:microsoft.com/office/officeart/2005/8/layout/lProcess2"/>
    <dgm:cxn modelId="{68886893-67FA-4547-8CE2-E3A88CF604BB}" type="presParOf" srcId="{24F8631D-290B-4705-98AD-348E8BBE55B6}" destId="{93553E5F-DAC2-4B40-9A72-23C5877FFBD2}" srcOrd="0" destOrd="0" presId="urn:microsoft.com/office/officeart/2005/8/layout/lProcess2"/>
    <dgm:cxn modelId="{B14123C3-CD2B-4754-9CC4-3611F9FBC487}" type="presParOf" srcId="{93553E5F-DAC2-4B40-9A72-23C5877FFBD2}" destId="{2EF4ED38-4857-484E-A80F-415CE129D34D}" srcOrd="0" destOrd="0" presId="urn:microsoft.com/office/officeart/2005/8/layout/lProcess2"/>
    <dgm:cxn modelId="{D05648D3-4011-40A0-BA6B-D9602B5693C8}" type="presParOf" srcId="{93553E5F-DAC2-4B40-9A72-23C5877FFBD2}" destId="{936A37AB-B605-4AC9-97FA-FDE1A6981D48}" srcOrd="1" destOrd="0" presId="urn:microsoft.com/office/officeart/2005/8/layout/lProcess2"/>
    <dgm:cxn modelId="{05AC60E0-D1A0-450D-8E9F-698F435737DB}" type="presParOf" srcId="{93553E5F-DAC2-4B40-9A72-23C5877FFBD2}" destId="{7F1C7F81-87EC-4AE0-8D0A-FEF21A5CEBE9}" srcOrd="2" destOrd="0" presId="urn:microsoft.com/office/officeart/2005/8/layout/lProcess2"/>
    <dgm:cxn modelId="{66EC27DB-DB0A-4E40-A415-7A25206C944E}" type="presParOf" srcId="{93553E5F-DAC2-4B40-9A72-23C5877FFBD2}" destId="{F4BB4096-6833-42F2-BB25-DF909930A911}" srcOrd="3" destOrd="0" presId="urn:microsoft.com/office/officeart/2005/8/layout/lProcess2"/>
    <dgm:cxn modelId="{310EF27C-B2B2-4014-B149-1AFF2843F4FB}" type="presParOf" srcId="{93553E5F-DAC2-4B40-9A72-23C5877FFBD2}" destId="{9AF41D78-F7E6-4B43-8CE8-B8DDE566230E}" srcOrd="4" destOrd="0" presId="urn:microsoft.com/office/officeart/2005/8/layout/lProcess2"/>
    <dgm:cxn modelId="{1957CF4A-19E2-460A-B4AB-7F506D0CF8EC}" type="presParOf" srcId="{93553E5F-DAC2-4B40-9A72-23C5877FFBD2}" destId="{C253413A-5DC0-4078-B181-6196D30FB2AA}" srcOrd="5" destOrd="0" presId="urn:microsoft.com/office/officeart/2005/8/layout/lProcess2"/>
    <dgm:cxn modelId="{838130DA-9139-4B04-910B-8AEAF78EC0E7}" type="presParOf" srcId="{93553E5F-DAC2-4B40-9A72-23C5877FFBD2}" destId="{F36193DA-6E32-4B96-A5E8-09B7139534F9}" srcOrd="6" destOrd="0" presId="urn:microsoft.com/office/officeart/2005/8/layout/lProcess2"/>
    <dgm:cxn modelId="{F8FB2E77-870D-4EFF-AF77-C2F9DF313E5B}" type="presParOf" srcId="{071524E6-6F2B-4B93-BDCF-49C8DD17AB8E}" destId="{9170AC88-FBBC-46B6-8277-FF00B20E9800}" srcOrd="1" destOrd="0" presId="urn:microsoft.com/office/officeart/2005/8/layout/lProcess2"/>
    <dgm:cxn modelId="{6FBCABEB-30B6-4119-B118-58C340C5E814}" type="presParOf" srcId="{071524E6-6F2B-4B93-BDCF-49C8DD17AB8E}" destId="{7572EBC9-B121-4C74-BD48-6ED90A07B76D}" srcOrd="2" destOrd="0" presId="urn:microsoft.com/office/officeart/2005/8/layout/lProcess2"/>
    <dgm:cxn modelId="{E8ED2539-C5E3-408C-8D2F-CEBC4DCB1763}" type="presParOf" srcId="{7572EBC9-B121-4C74-BD48-6ED90A07B76D}" destId="{631919B6-8229-48E3-A3CC-ACECA377971A}" srcOrd="0" destOrd="0" presId="urn:microsoft.com/office/officeart/2005/8/layout/lProcess2"/>
    <dgm:cxn modelId="{8923108B-AE96-45A2-8EBD-60DFF5DDCE29}" type="presParOf" srcId="{7572EBC9-B121-4C74-BD48-6ED90A07B76D}" destId="{C1CC9A0D-D489-4845-8206-C47995E4296A}" srcOrd="1" destOrd="0" presId="urn:microsoft.com/office/officeart/2005/8/layout/lProcess2"/>
    <dgm:cxn modelId="{5C3FFD0F-5C28-4620-BFCE-7281751B01B1}" type="presParOf" srcId="{7572EBC9-B121-4C74-BD48-6ED90A07B76D}" destId="{AC733C79-2A31-4388-85CF-A2054D37E141}" srcOrd="2" destOrd="0" presId="urn:microsoft.com/office/officeart/2005/8/layout/lProcess2"/>
    <dgm:cxn modelId="{37D4454A-A2D4-46B9-AD72-B438A84BE78E}" type="presParOf" srcId="{AC733C79-2A31-4388-85CF-A2054D37E141}" destId="{1BC2A90F-9CBE-4E68-A5EA-C4C783A6900B}" srcOrd="0" destOrd="0" presId="urn:microsoft.com/office/officeart/2005/8/layout/lProcess2"/>
    <dgm:cxn modelId="{61F4801C-6368-4CAF-87CD-8723D76ACE00}" type="presParOf" srcId="{1BC2A90F-9CBE-4E68-A5EA-C4C783A6900B}" destId="{AE9D82BA-F2C7-4E1B-A456-4A836512489E}" srcOrd="0" destOrd="0" presId="urn:microsoft.com/office/officeart/2005/8/layout/lProcess2"/>
    <dgm:cxn modelId="{DCA5BA70-A246-433E-9D51-64EE1ACE1740}" type="presParOf" srcId="{1BC2A90F-9CBE-4E68-A5EA-C4C783A6900B}" destId="{C59D50FA-81A1-4AA5-9CED-43159CCD3EAB}" srcOrd="1" destOrd="0" presId="urn:microsoft.com/office/officeart/2005/8/layout/lProcess2"/>
    <dgm:cxn modelId="{04390416-6E33-4A5A-8834-9453E3160F51}" type="presParOf" srcId="{1BC2A90F-9CBE-4E68-A5EA-C4C783A6900B}" destId="{F7EB0721-F863-41CF-A2A2-CE0CC80C2AB7}" srcOrd="2" destOrd="0" presId="urn:microsoft.com/office/officeart/2005/8/layout/lProcess2"/>
    <dgm:cxn modelId="{15F31025-6905-4409-9052-F0E90A1EE41D}" type="presParOf" srcId="{1BC2A90F-9CBE-4E68-A5EA-C4C783A6900B}" destId="{35C9EE3F-F0AD-4F10-A482-3338356F9011}" srcOrd="3" destOrd="0" presId="urn:microsoft.com/office/officeart/2005/8/layout/lProcess2"/>
    <dgm:cxn modelId="{FB25FAC0-5513-42C6-B815-D8741AA47F5D}" type="presParOf" srcId="{1BC2A90F-9CBE-4E68-A5EA-C4C783A6900B}" destId="{A481EE56-1279-4BE1-9014-1EA2620632FD}" srcOrd="4" destOrd="0" presId="urn:microsoft.com/office/officeart/2005/8/layout/lProcess2"/>
    <dgm:cxn modelId="{D23A97DD-549C-4F0D-8668-9BFAF5468237}" type="presParOf" srcId="{1BC2A90F-9CBE-4E68-A5EA-C4C783A6900B}" destId="{0BFE0038-E115-414F-99A4-123866472B30}" srcOrd="5" destOrd="0" presId="urn:microsoft.com/office/officeart/2005/8/layout/lProcess2"/>
    <dgm:cxn modelId="{41E76377-BA47-4DCE-B698-CE55A85F459F}" type="presParOf" srcId="{1BC2A90F-9CBE-4E68-A5EA-C4C783A6900B}" destId="{64D91465-FC7E-400F-B539-E722C5D77281}" srcOrd="6" destOrd="0" presId="urn:microsoft.com/office/officeart/2005/8/layout/lProcess2"/>
    <dgm:cxn modelId="{333B7694-3CA4-4574-821E-7D94059D3E2E}" type="presParOf" srcId="{1BC2A90F-9CBE-4E68-A5EA-C4C783A6900B}" destId="{B18CB321-5A89-442D-BA8F-011549F92EA2}" srcOrd="7" destOrd="0" presId="urn:microsoft.com/office/officeart/2005/8/layout/lProcess2"/>
    <dgm:cxn modelId="{AC69A222-D569-47DD-9E47-CDE4EAE7EDE6}" type="presParOf" srcId="{1BC2A90F-9CBE-4E68-A5EA-C4C783A6900B}" destId="{2C7CDE2B-E023-468C-A3D1-4095E8195116}" srcOrd="8" destOrd="0" presId="urn:microsoft.com/office/officeart/2005/8/layout/lProcess2"/>
    <dgm:cxn modelId="{0BA13F96-2D1E-470F-A562-F2355ED87B1D}" type="presParOf" srcId="{1BC2A90F-9CBE-4E68-A5EA-C4C783A6900B}" destId="{59978496-834F-484A-9932-3784D1742109}" srcOrd="9" destOrd="0" presId="urn:microsoft.com/office/officeart/2005/8/layout/lProcess2"/>
    <dgm:cxn modelId="{4578D81E-C1A1-4BA0-BA11-F910ED655DFC}" type="presParOf" srcId="{1BC2A90F-9CBE-4E68-A5EA-C4C783A6900B}" destId="{C014A798-9856-4DD4-9DF2-D655CE8C2068}" srcOrd="10" destOrd="0" presId="urn:microsoft.com/office/officeart/2005/8/layout/lProcess2"/>
    <dgm:cxn modelId="{A2540479-71CA-4F4D-B31F-B04917AD35BB}" type="presParOf" srcId="{1BC2A90F-9CBE-4E68-A5EA-C4C783A6900B}" destId="{DB80D3CA-3989-43C6-94C4-A7E2E3A453BF}" srcOrd="11" destOrd="0" presId="urn:microsoft.com/office/officeart/2005/8/layout/lProcess2"/>
    <dgm:cxn modelId="{C025C0B2-E5AC-4B8A-BF1D-4F36876AC457}" type="presParOf" srcId="{1BC2A90F-9CBE-4E68-A5EA-C4C783A6900B}" destId="{4782E04F-361E-4C3F-A126-B550D0A1B8E0}" srcOrd="12" destOrd="0" presId="urn:microsoft.com/office/officeart/2005/8/layout/lProcess2"/>
    <dgm:cxn modelId="{9BC8DD28-F5E8-426D-9630-8F7470AB7FA9}" type="presParOf" srcId="{1BC2A90F-9CBE-4E68-A5EA-C4C783A6900B}" destId="{597987C4-A00A-4D2B-8DCB-3D69AD056694}" srcOrd="13" destOrd="0" presId="urn:microsoft.com/office/officeart/2005/8/layout/lProcess2"/>
    <dgm:cxn modelId="{6BF59647-65F8-46A4-80E3-AE81FE364FA0}" type="presParOf" srcId="{1BC2A90F-9CBE-4E68-A5EA-C4C783A6900B}" destId="{3701CC6B-656C-41D9-8441-D0194343511D}" srcOrd="14" destOrd="0" presId="urn:microsoft.com/office/officeart/2005/8/layout/lProcess2"/>
    <dgm:cxn modelId="{6281134A-BBD0-43CF-8F59-FAC03F4CF07E}" type="presParOf" srcId="{071524E6-6F2B-4B93-BDCF-49C8DD17AB8E}" destId="{3501F203-317D-4099-A330-7C9036C4AFAC}" srcOrd="3" destOrd="0" presId="urn:microsoft.com/office/officeart/2005/8/layout/lProcess2"/>
    <dgm:cxn modelId="{068F3862-1DFB-495B-810C-9955C83E2E71}" type="presParOf" srcId="{071524E6-6F2B-4B93-BDCF-49C8DD17AB8E}" destId="{9F9923CA-731C-40A1-8B28-492E540A1717}" srcOrd="4" destOrd="0" presId="urn:microsoft.com/office/officeart/2005/8/layout/lProcess2"/>
    <dgm:cxn modelId="{D73690E7-82B7-481B-AF2A-621B1976A4E2}" type="presParOf" srcId="{9F9923CA-731C-40A1-8B28-492E540A1717}" destId="{891E498A-EFE9-4A08-AA5B-7D919C9B028F}" srcOrd="0" destOrd="0" presId="urn:microsoft.com/office/officeart/2005/8/layout/lProcess2"/>
    <dgm:cxn modelId="{D3A9DC8C-C214-48F4-A47B-B767CA638F4F}" type="presParOf" srcId="{9F9923CA-731C-40A1-8B28-492E540A1717}" destId="{400C17E0-2866-4F71-B0AA-92045D4E215B}" srcOrd="1" destOrd="0" presId="urn:microsoft.com/office/officeart/2005/8/layout/lProcess2"/>
    <dgm:cxn modelId="{D67A105A-B961-4BEF-A83F-D9B6EA090395}" type="presParOf" srcId="{9F9923CA-731C-40A1-8B28-492E540A1717}" destId="{3CA8EEA6-5407-4ED2-BB4B-074B6A5A534C}" srcOrd="2" destOrd="0" presId="urn:microsoft.com/office/officeart/2005/8/layout/lProcess2"/>
    <dgm:cxn modelId="{96C79365-D1ED-4ACE-B0D0-A977413C495C}" type="presParOf" srcId="{3CA8EEA6-5407-4ED2-BB4B-074B6A5A534C}" destId="{780FE349-3711-4E5A-9952-C22F244045DC}" srcOrd="0" destOrd="0" presId="urn:microsoft.com/office/officeart/2005/8/layout/lProcess2"/>
    <dgm:cxn modelId="{5ED7C570-7822-4997-8E9F-554ABAA5B150}" type="presParOf" srcId="{780FE349-3711-4E5A-9952-C22F244045DC}" destId="{CE405643-9ED4-461C-8771-437A3CA9F75D}" srcOrd="0" destOrd="0" presId="urn:microsoft.com/office/officeart/2005/8/layout/lProcess2"/>
    <dgm:cxn modelId="{D1DBC9C9-AC58-46B0-90C2-7192616ECC18}" type="presParOf" srcId="{780FE349-3711-4E5A-9952-C22F244045DC}" destId="{B52DBA1A-BDB0-4734-A2E0-37986D17F63E}" srcOrd="1" destOrd="0" presId="urn:microsoft.com/office/officeart/2005/8/layout/lProcess2"/>
    <dgm:cxn modelId="{C5D7A15B-0AEA-4C42-9EB5-54B02E0F7C1D}" type="presParOf" srcId="{780FE349-3711-4E5A-9952-C22F244045DC}" destId="{EB7F7131-0CA3-4166-91DA-C948CE003669}" srcOrd="2" destOrd="0" presId="urn:microsoft.com/office/officeart/2005/8/layout/lProcess2"/>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38A287B-4721-4F49-99DD-FF0635010317}">
      <dsp:nvSpPr>
        <dsp:cNvPr id="0" name=""/>
        <dsp:cNvSpPr/>
      </dsp:nvSpPr>
      <dsp:spPr>
        <a:xfrm>
          <a:off x="0" y="0"/>
          <a:ext cx="4436268" cy="6509498"/>
        </a:xfrm>
        <a:prstGeom prst="roundRect">
          <a:avLst>
            <a:gd name="adj" fmla="val 10000"/>
          </a:avLst>
        </a:prstGeom>
        <a:solidFill>
          <a:srgbClr val="CCFFCC"/>
        </a:solidFill>
        <a:ln>
          <a:noFill/>
        </a:ln>
        <a:effectLst/>
      </dsp:spPr>
      <dsp:style>
        <a:lnRef idx="0">
          <a:scrgbClr r="0" g="0" b="0"/>
        </a:lnRef>
        <a:fillRef idx="1">
          <a:scrgbClr r="0" g="0" b="0"/>
        </a:fillRef>
        <a:effectRef idx="0">
          <a:scrgbClr r="0" g="0" b="0"/>
        </a:effectRef>
        <a:fontRef idx="minor"/>
      </dsp:style>
      <dsp:txBody>
        <a:bodyPr spcFirstLastPara="0" vert="horz" wrap="square" lIns="106680" tIns="106680" rIns="106680" bIns="106680" numCol="1" spcCol="1270" anchor="ctr" anchorCtr="0">
          <a:noAutofit/>
        </a:bodyPr>
        <a:lstStyle/>
        <a:p>
          <a:pPr marL="0" lvl="0" indent="0" algn="ctr" defTabSz="1244600">
            <a:lnSpc>
              <a:spcPct val="90000"/>
            </a:lnSpc>
            <a:spcBef>
              <a:spcPct val="0"/>
            </a:spcBef>
            <a:spcAft>
              <a:spcPct val="35000"/>
            </a:spcAft>
            <a:buNone/>
          </a:pPr>
          <a:r>
            <a:rPr lang="nl-NL" sz="2800" kern="1200">
              <a:latin typeface="Arial" panose="020B0604020202020204" pitchFamily="34" charset="0"/>
              <a:cs typeface="Arial" panose="020B0604020202020204" pitchFamily="34" charset="0"/>
            </a:rPr>
            <a:t>Input</a:t>
          </a:r>
        </a:p>
      </dsp:txBody>
      <dsp:txXfrm>
        <a:off x="0" y="0"/>
        <a:ext cx="4436268" cy="1952849"/>
      </dsp:txXfrm>
    </dsp:sp>
    <dsp:sp modelId="{2EF4ED38-4857-484E-A80F-415CE129D34D}">
      <dsp:nvSpPr>
        <dsp:cNvPr id="0" name=""/>
        <dsp:cNvSpPr/>
      </dsp:nvSpPr>
      <dsp:spPr>
        <a:xfrm>
          <a:off x="445333" y="1953008"/>
          <a:ext cx="3549014" cy="948295"/>
        </a:xfrm>
        <a:prstGeom prst="roundRect">
          <a:avLst>
            <a:gd name="adj" fmla="val 10000"/>
          </a:avLst>
        </a:prstGeom>
        <a:noFill/>
        <a:ln w="25400" cap="flat" cmpd="sng" algn="ctr">
          <a:solidFill>
            <a:sysClr val="windowText" lastClr="00000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0640" tIns="30480" rIns="40640" bIns="30480" numCol="1" spcCol="1270" anchor="ctr" anchorCtr="0">
          <a:noAutofit/>
        </a:bodyPr>
        <a:lstStyle/>
        <a:p>
          <a:pPr marL="0" lvl="0" indent="0" algn="ctr" defTabSz="711200">
            <a:lnSpc>
              <a:spcPct val="90000"/>
            </a:lnSpc>
            <a:spcBef>
              <a:spcPct val="0"/>
            </a:spcBef>
            <a:spcAft>
              <a:spcPct val="35000"/>
            </a:spcAft>
            <a:buNone/>
          </a:pPr>
          <a:r>
            <a:rPr lang="nl-NL" sz="1600" kern="1200">
              <a:solidFill>
                <a:sysClr val="windowText" lastClr="000000"/>
              </a:solidFill>
              <a:latin typeface="Arial" panose="020B0604020202020204" pitchFamily="34" charset="0"/>
              <a:cs typeface="Arial" panose="020B0604020202020204" pitchFamily="34" charset="0"/>
            </a:rPr>
            <a:t>Parameters</a:t>
          </a:r>
        </a:p>
      </dsp:txBody>
      <dsp:txXfrm>
        <a:off x="473108" y="1980783"/>
        <a:ext cx="3493464" cy="892745"/>
      </dsp:txXfrm>
    </dsp:sp>
    <dsp:sp modelId="{7F1C7F81-87EC-4AE0-8D0A-FEF21A5CEBE9}">
      <dsp:nvSpPr>
        <dsp:cNvPr id="0" name=""/>
        <dsp:cNvSpPr/>
      </dsp:nvSpPr>
      <dsp:spPr>
        <a:xfrm>
          <a:off x="445333" y="3047195"/>
          <a:ext cx="3549014" cy="948295"/>
        </a:xfrm>
        <a:prstGeom prst="roundRect">
          <a:avLst>
            <a:gd name="adj" fmla="val 10000"/>
          </a:avLst>
        </a:prstGeom>
        <a:noFill/>
        <a:ln w="25400" cap="flat" cmpd="sng" algn="ctr">
          <a:solidFill>
            <a:sysClr val="windowText" lastClr="00000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0640" tIns="30480" rIns="40640" bIns="30480" numCol="1" spcCol="1270" anchor="ctr" anchorCtr="0">
          <a:noAutofit/>
        </a:bodyPr>
        <a:lstStyle/>
        <a:p>
          <a:pPr marL="0" lvl="0" indent="0" algn="ctr" defTabSz="711200">
            <a:lnSpc>
              <a:spcPct val="90000"/>
            </a:lnSpc>
            <a:spcBef>
              <a:spcPct val="0"/>
            </a:spcBef>
            <a:spcAft>
              <a:spcPct val="35000"/>
            </a:spcAft>
            <a:buNone/>
          </a:pPr>
          <a:r>
            <a:rPr lang="nl-NL" sz="1600" kern="1200">
              <a:solidFill>
                <a:sysClr val="windowText" lastClr="000000"/>
              </a:solidFill>
              <a:latin typeface="Arial" panose="020B0604020202020204" pitchFamily="34" charset="0"/>
              <a:cs typeface="Arial" panose="020B0604020202020204" pitchFamily="34" charset="0"/>
            </a:rPr>
            <a:t>Investeringen</a:t>
          </a:r>
        </a:p>
      </dsp:txBody>
      <dsp:txXfrm>
        <a:off x="473108" y="3074970"/>
        <a:ext cx="3493464" cy="892745"/>
      </dsp:txXfrm>
    </dsp:sp>
    <dsp:sp modelId="{9AF41D78-F7E6-4B43-8CE8-B8DDE566230E}">
      <dsp:nvSpPr>
        <dsp:cNvPr id="0" name=""/>
        <dsp:cNvSpPr/>
      </dsp:nvSpPr>
      <dsp:spPr>
        <a:xfrm>
          <a:off x="467727" y="4176072"/>
          <a:ext cx="3549014" cy="948295"/>
        </a:xfrm>
        <a:prstGeom prst="roundRect">
          <a:avLst>
            <a:gd name="adj" fmla="val 10000"/>
          </a:avLst>
        </a:prstGeom>
        <a:noFill/>
        <a:ln w="25400" cap="flat" cmpd="sng" algn="ctr">
          <a:solidFill>
            <a:sysClr val="windowText" lastClr="00000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0640" tIns="30480" rIns="40640" bIns="30480" numCol="1" spcCol="1270" anchor="ctr" anchorCtr="0">
          <a:noAutofit/>
        </a:bodyPr>
        <a:lstStyle/>
        <a:p>
          <a:pPr marL="0" lvl="0" indent="0" algn="ctr" defTabSz="711200">
            <a:lnSpc>
              <a:spcPct val="90000"/>
            </a:lnSpc>
            <a:spcBef>
              <a:spcPct val="0"/>
            </a:spcBef>
            <a:spcAft>
              <a:spcPct val="35000"/>
            </a:spcAft>
            <a:buNone/>
          </a:pPr>
          <a:r>
            <a:rPr lang="nl-NL" sz="1600" kern="1200">
              <a:solidFill>
                <a:sysClr val="windowText" lastClr="000000"/>
              </a:solidFill>
              <a:latin typeface="Arial" panose="020B0604020202020204" pitchFamily="34" charset="0"/>
              <a:cs typeface="Arial" panose="020B0604020202020204" pitchFamily="34" charset="0"/>
            </a:rPr>
            <a:t>Desinvesteringen</a:t>
          </a:r>
        </a:p>
      </dsp:txBody>
      <dsp:txXfrm>
        <a:off x="495502" y="4203847"/>
        <a:ext cx="3493464" cy="892745"/>
      </dsp:txXfrm>
    </dsp:sp>
    <dsp:sp modelId="{F36193DA-6E32-4B96-A5E8-09B7139534F9}">
      <dsp:nvSpPr>
        <dsp:cNvPr id="0" name=""/>
        <dsp:cNvSpPr/>
      </dsp:nvSpPr>
      <dsp:spPr>
        <a:xfrm>
          <a:off x="445333" y="5235568"/>
          <a:ext cx="3549014" cy="948295"/>
        </a:xfrm>
        <a:prstGeom prst="roundRect">
          <a:avLst>
            <a:gd name="adj" fmla="val 10000"/>
          </a:avLst>
        </a:prstGeom>
        <a:noFill/>
        <a:ln w="25400" cap="flat" cmpd="sng" algn="ctr">
          <a:solidFill>
            <a:sysClr val="windowText" lastClr="00000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0640" tIns="30480" rIns="40640" bIns="30480" numCol="1" spcCol="1270" anchor="ctr" anchorCtr="0">
          <a:noAutofit/>
        </a:bodyPr>
        <a:lstStyle/>
        <a:p>
          <a:pPr marL="0" lvl="0" indent="0" algn="ctr" defTabSz="711200">
            <a:lnSpc>
              <a:spcPct val="90000"/>
            </a:lnSpc>
            <a:spcBef>
              <a:spcPct val="0"/>
            </a:spcBef>
            <a:spcAft>
              <a:spcPct val="35000"/>
            </a:spcAft>
            <a:buNone/>
          </a:pPr>
          <a:r>
            <a:rPr lang="nl-NL" sz="1600" kern="1200">
              <a:solidFill>
                <a:sysClr val="windowText" lastClr="000000"/>
              </a:solidFill>
              <a:latin typeface="Arial" panose="020B0604020202020204" pitchFamily="34" charset="0"/>
              <a:cs typeface="Arial" panose="020B0604020202020204" pitchFamily="34" charset="0"/>
            </a:rPr>
            <a:t>Opgegeven afschrijvingen</a:t>
          </a:r>
        </a:p>
      </dsp:txBody>
      <dsp:txXfrm>
        <a:off x="473108" y="5263343"/>
        <a:ext cx="3493464" cy="892745"/>
      </dsp:txXfrm>
    </dsp:sp>
    <dsp:sp modelId="{631919B6-8229-48E3-A3CC-ACECA377971A}">
      <dsp:nvSpPr>
        <dsp:cNvPr id="0" name=""/>
        <dsp:cNvSpPr/>
      </dsp:nvSpPr>
      <dsp:spPr>
        <a:xfrm>
          <a:off x="4770695" y="0"/>
          <a:ext cx="4436268" cy="6509498"/>
        </a:xfrm>
        <a:prstGeom prst="roundRect">
          <a:avLst>
            <a:gd name="adj" fmla="val 10000"/>
          </a:avLst>
        </a:prstGeom>
        <a:solidFill>
          <a:srgbClr val="FFFFCC"/>
        </a:solidFill>
        <a:ln>
          <a:noFill/>
        </a:ln>
        <a:effectLst/>
      </dsp:spPr>
      <dsp:style>
        <a:lnRef idx="0">
          <a:scrgbClr r="0" g="0" b="0"/>
        </a:lnRef>
        <a:fillRef idx="1">
          <a:scrgbClr r="0" g="0" b="0"/>
        </a:fillRef>
        <a:effectRef idx="0">
          <a:scrgbClr r="0" g="0" b="0"/>
        </a:effectRef>
        <a:fontRef idx="minor"/>
      </dsp:style>
      <dsp:txBody>
        <a:bodyPr spcFirstLastPara="0" vert="horz" wrap="square" lIns="91440" tIns="91440" rIns="91440" bIns="91440" numCol="1" spcCol="1270" anchor="ctr" anchorCtr="0">
          <a:noAutofit/>
        </a:bodyPr>
        <a:lstStyle/>
        <a:p>
          <a:pPr marL="0" lvl="0" indent="0" algn="ctr" defTabSz="1066800">
            <a:lnSpc>
              <a:spcPct val="90000"/>
            </a:lnSpc>
            <a:spcBef>
              <a:spcPct val="0"/>
            </a:spcBef>
            <a:spcAft>
              <a:spcPct val="35000"/>
            </a:spcAft>
            <a:buNone/>
          </a:pPr>
          <a:r>
            <a:rPr lang="nl-NL" sz="2400" kern="1200">
              <a:latin typeface="Arial" panose="020B0604020202020204" pitchFamily="34" charset="0"/>
              <a:cs typeface="Arial" panose="020B0604020202020204" pitchFamily="34" charset="0"/>
            </a:rPr>
            <a:t>berekeningen</a:t>
          </a:r>
        </a:p>
      </dsp:txBody>
      <dsp:txXfrm>
        <a:off x="4770695" y="0"/>
        <a:ext cx="4436268" cy="1952849"/>
      </dsp:txXfrm>
    </dsp:sp>
    <dsp:sp modelId="{AE9D82BA-F2C7-4E1B-A456-4A836512489E}">
      <dsp:nvSpPr>
        <dsp:cNvPr id="0" name=""/>
        <dsp:cNvSpPr/>
      </dsp:nvSpPr>
      <dsp:spPr>
        <a:xfrm>
          <a:off x="5214322" y="1953058"/>
          <a:ext cx="3549014" cy="463817"/>
        </a:xfrm>
        <a:prstGeom prst="roundRect">
          <a:avLst>
            <a:gd name="adj" fmla="val 10000"/>
          </a:avLst>
        </a:prstGeom>
        <a:noFill/>
        <a:ln w="25400" cap="flat" cmpd="sng" algn="ctr">
          <a:solidFill>
            <a:sysClr val="windowText" lastClr="00000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0640" tIns="30480" rIns="40640" bIns="30480" numCol="1" spcCol="1270" anchor="ctr" anchorCtr="0">
          <a:noAutofit/>
        </a:bodyPr>
        <a:lstStyle/>
        <a:p>
          <a:pPr marL="0" lvl="0" indent="0" algn="ctr" defTabSz="711200">
            <a:lnSpc>
              <a:spcPct val="90000"/>
            </a:lnSpc>
            <a:spcBef>
              <a:spcPct val="0"/>
            </a:spcBef>
            <a:spcAft>
              <a:spcPct val="35000"/>
            </a:spcAft>
            <a:buNone/>
          </a:pPr>
          <a:r>
            <a:rPr lang="nl-NL" sz="1600" kern="1200">
              <a:solidFill>
                <a:sysClr val="windowText" lastClr="000000"/>
              </a:solidFill>
              <a:latin typeface="Arial" panose="020B0604020202020204" pitchFamily="34" charset="0"/>
              <a:cs typeface="Arial" panose="020B0604020202020204" pitchFamily="34" charset="0"/>
            </a:rPr>
            <a:t>CPI-tabel (nominaal)</a:t>
          </a:r>
        </a:p>
      </dsp:txBody>
      <dsp:txXfrm>
        <a:off x="5227907" y="1966643"/>
        <a:ext cx="3521844" cy="436647"/>
      </dsp:txXfrm>
    </dsp:sp>
    <dsp:sp modelId="{F7EB0721-F863-41CF-A2A2-CE0CC80C2AB7}">
      <dsp:nvSpPr>
        <dsp:cNvPr id="0" name=""/>
        <dsp:cNvSpPr/>
      </dsp:nvSpPr>
      <dsp:spPr>
        <a:xfrm>
          <a:off x="5214322" y="2488232"/>
          <a:ext cx="3549014" cy="484536"/>
        </a:xfrm>
        <a:prstGeom prst="roundRect">
          <a:avLst>
            <a:gd name="adj" fmla="val 10000"/>
          </a:avLst>
        </a:prstGeom>
        <a:noFill/>
        <a:ln w="25400" cap="flat" cmpd="sng" algn="ctr">
          <a:solidFill>
            <a:sysClr val="windowText" lastClr="00000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0640" tIns="30480" rIns="40640" bIns="30480" numCol="1" spcCol="1270" anchor="ctr" anchorCtr="0">
          <a:noAutofit/>
        </a:bodyPr>
        <a:lstStyle/>
        <a:p>
          <a:pPr marL="0" lvl="0" indent="0" algn="ctr" defTabSz="711200">
            <a:lnSpc>
              <a:spcPct val="90000"/>
            </a:lnSpc>
            <a:spcBef>
              <a:spcPct val="0"/>
            </a:spcBef>
            <a:spcAft>
              <a:spcPct val="35000"/>
            </a:spcAft>
            <a:buNone/>
          </a:pPr>
          <a:r>
            <a:rPr lang="nl-NL" sz="1600" kern="1200">
              <a:solidFill>
                <a:sysClr val="windowText" lastClr="000000"/>
              </a:solidFill>
              <a:latin typeface="Arial" panose="020B0604020202020204" pitchFamily="34" charset="0"/>
              <a:cs typeface="Arial" panose="020B0604020202020204" pitchFamily="34" charset="0"/>
            </a:rPr>
            <a:t>Selectie</a:t>
          </a:r>
        </a:p>
      </dsp:txBody>
      <dsp:txXfrm>
        <a:off x="5228514" y="2502424"/>
        <a:ext cx="3520630" cy="456152"/>
      </dsp:txXfrm>
    </dsp:sp>
    <dsp:sp modelId="{A481EE56-1279-4BE1-9014-1EA2620632FD}">
      <dsp:nvSpPr>
        <dsp:cNvPr id="0" name=""/>
        <dsp:cNvSpPr/>
      </dsp:nvSpPr>
      <dsp:spPr>
        <a:xfrm>
          <a:off x="5214322" y="3044125"/>
          <a:ext cx="3549014" cy="463817"/>
        </a:xfrm>
        <a:prstGeom prst="roundRect">
          <a:avLst>
            <a:gd name="adj" fmla="val 10000"/>
          </a:avLst>
        </a:prstGeom>
        <a:noFill/>
        <a:ln w="25400" cap="flat" cmpd="sng" algn="ctr">
          <a:solidFill>
            <a:sysClr val="windowText" lastClr="00000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0640" tIns="30480" rIns="40640" bIns="30480" numCol="1" spcCol="1270" anchor="ctr" anchorCtr="0">
          <a:noAutofit/>
        </a:bodyPr>
        <a:lstStyle/>
        <a:p>
          <a:pPr marL="0" lvl="0" indent="0" algn="ctr" defTabSz="711200">
            <a:lnSpc>
              <a:spcPct val="90000"/>
            </a:lnSpc>
            <a:spcBef>
              <a:spcPct val="0"/>
            </a:spcBef>
            <a:spcAft>
              <a:spcPct val="35000"/>
            </a:spcAft>
            <a:buNone/>
          </a:pPr>
          <a:r>
            <a:rPr lang="nl-NL" sz="1600" kern="1200">
              <a:solidFill>
                <a:sysClr val="windowText" lastClr="000000"/>
              </a:solidFill>
              <a:latin typeface="Arial" panose="020B0604020202020204" pitchFamily="34" charset="0"/>
              <a:cs typeface="Arial" panose="020B0604020202020204" pitchFamily="34" charset="0"/>
            </a:rPr>
            <a:t>Investeringen per jaar</a:t>
          </a:r>
        </a:p>
      </dsp:txBody>
      <dsp:txXfrm>
        <a:off x="5227907" y="3057710"/>
        <a:ext cx="3521844" cy="436647"/>
      </dsp:txXfrm>
    </dsp:sp>
    <dsp:sp modelId="{64D91465-FC7E-400F-B539-E722C5D77281}">
      <dsp:nvSpPr>
        <dsp:cNvPr id="0" name=""/>
        <dsp:cNvSpPr/>
      </dsp:nvSpPr>
      <dsp:spPr>
        <a:xfrm>
          <a:off x="5214322" y="3579299"/>
          <a:ext cx="3549014" cy="463817"/>
        </a:xfrm>
        <a:prstGeom prst="roundRect">
          <a:avLst>
            <a:gd name="adj" fmla="val 10000"/>
          </a:avLst>
        </a:prstGeom>
        <a:noFill/>
        <a:ln w="25400" cap="flat" cmpd="sng" algn="ctr">
          <a:solidFill>
            <a:sysClr val="windowText" lastClr="00000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0640" tIns="30480" rIns="40640" bIns="30480" numCol="1" spcCol="1270" anchor="ctr" anchorCtr="0">
          <a:noAutofit/>
        </a:bodyPr>
        <a:lstStyle/>
        <a:p>
          <a:pPr marL="0" lvl="0" indent="0" algn="ctr" defTabSz="711200">
            <a:lnSpc>
              <a:spcPct val="90000"/>
            </a:lnSpc>
            <a:spcBef>
              <a:spcPct val="0"/>
            </a:spcBef>
            <a:spcAft>
              <a:spcPct val="35000"/>
            </a:spcAft>
            <a:buNone/>
          </a:pPr>
          <a:r>
            <a:rPr lang="nl-NL" sz="1600" kern="1200">
              <a:solidFill>
                <a:sysClr val="windowText" lastClr="000000"/>
              </a:solidFill>
              <a:latin typeface="Arial" panose="020B0604020202020204" pitchFamily="34" charset="0"/>
              <a:cs typeface="Arial" panose="020B0604020202020204" pitchFamily="34" charset="0"/>
            </a:rPr>
            <a:t>Nominale afschrijvingen tbv correctie</a:t>
          </a:r>
        </a:p>
      </dsp:txBody>
      <dsp:txXfrm>
        <a:off x="5227907" y="3592884"/>
        <a:ext cx="3521844" cy="436647"/>
      </dsp:txXfrm>
    </dsp:sp>
    <dsp:sp modelId="{2C7CDE2B-E023-468C-A3D1-4095E8195116}">
      <dsp:nvSpPr>
        <dsp:cNvPr id="0" name=""/>
        <dsp:cNvSpPr/>
      </dsp:nvSpPr>
      <dsp:spPr>
        <a:xfrm>
          <a:off x="5214322" y="4114473"/>
          <a:ext cx="3549014" cy="463817"/>
        </a:xfrm>
        <a:prstGeom prst="roundRect">
          <a:avLst>
            <a:gd name="adj" fmla="val 10000"/>
          </a:avLst>
        </a:prstGeom>
        <a:noFill/>
        <a:ln w="25400" cap="flat" cmpd="sng" algn="ctr">
          <a:solidFill>
            <a:sysClr val="windowText" lastClr="00000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0640" tIns="30480" rIns="40640" bIns="30480" numCol="1" spcCol="1270" anchor="ctr" anchorCtr="0">
          <a:noAutofit/>
        </a:bodyPr>
        <a:lstStyle/>
        <a:p>
          <a:pPr marL="0" lvl="0" indent="0" algn="ctr" defTabSz="711200">
            <a:lnSpc>
              <a:spcPct val="90000"/>
            </a:lnSpc>
            <a:spcBef>
              <a:spcPct val="0"/>
            </a:spcBef>
            <a:spcAft>
              <a:spcPct val="35000"/>
            </a:spcAft>
            <a:buNone/>
          </a:pPr>
          <a:r>
            <a:rPr lang="nl-NL" sz="1600" kern="1200">
              <a:solidFill>
                <a:sysClr val="windowText" lastClr="000000"/>
              </a:solidFill>
              <a:latin typeface="Arial" panose="020B0604020202020204" pitchFamily="34" charset="0"/>
              <a:cs typeface="Arial" panose="020B0604020202020204" pitchFamily="34" charset="0"/>
            </a:rPr>
            <a:t>Nominale afschrijvingen</a:t>
          </a:r>
        </a:p>
      </dsp:txBody>
      <dsp:txXfrm>
        <a:off x="5227907" y="4128058"/>
        <a:ext cx="3521844" cy="436647"/>
      </dsp:txXfrm>
    </dsp:sp>
    <dsp:sp modelId="{C014A798-9856-4DD4-9DF2-D655CE8C2068}">
      <dsp:nvSpPr>
        <dsp:cNvPr id="0" name=""/>
        <dsp:cNvSpPr/>
      </dsp:nvSpPr>
      <dsp:spPr>
        <a:xfrm>
          <a:off x="5214322" y="4649648"/>
          <a:ext cx="3549014" cy="463817"/>
        </a:xfrm>
        <a:prstGeom prst="roundRect">
          <a:avLst>
            <a:gd name="adj" fmla="val 10000"/>
          </a:avLst>
        </a:prstGeom>
        <a:noFill/>
        <a:ln w="25400" cap="flat" cmpd="sng" algn="ctr">
          <a:solidFill>
            <a:sysClr val="windowText" lastClr="00000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0640" tIns="30480" rIns="40640" bIns="30480" numCol="1" spcCol="1270" anchor="ctr" anchorCtr="0">
          <a:noAutofit/>
        </a:bodyPr>
        <a:lstStyle/>
        <a:p>
          <a:pPr marL="0" lvl="0" indent="0" algn="ctr" defTabSz="711200">
            <a:lnSpc>
              <a:spcPct val="90000"/>
            </a:lnSpc>
            <a:spcBef>
              <a:spcPct val="0"/>
            </a:spcBef>
            <a:spcAft>
              <a:spcPct val="35000"/>
            </a:spcAft>
            <a:buNone/>
          </a:pPr>
          <a:r>
            <a:rPr lang="nl-NL" sz="1600" kern="1200">
              <a:solidFill>
                <a:sysClr val="windowText" lastClr="000000"/>
              </a:solidFill>
              <a:latin typeface="Arial" panose="020B0604020202020204" pitchFamily="34" charset="0"/>
              <a:cs typeface="Arial" panose="020B0604020202020204" pitchFamily="34" charset="0"/>
            </a:rPr>
            <a:t>Afschrijvingen voor GAW</a:t>
          </a:r>
        </a:p>
      </dsp:txBody>
      <dsp:txXfrm>
        <a:off x="5227907" y="4663233"/>
        <a:ext cx="3521844" cy="436647"/>
      </dsp:txXfrm>
    </dsp:sp>
    <dsp:sp modelId="{4782E04F-361E-4C3F-A126-B550D0A1B8E0}">
      <dsp:nvSpPr>
        <dsp:cNvPr id="0" name=""/>
        <dsp:cNvSpPr/>
      </dsp:nvSpPr>
      <dsp:spPr>
        <a:xfrm>
          <a:off x="5214322" y="5184822"/>
          <a:ext cx="3549014" cy="463817"/>
        </a:xfrm>
        <a:prstGeom prst="roundRect">
          <a:avLst>
            <a:gd name="adj" fmla="val 10000"/>
          </a:avLst>
        </a:prstGeom>
        <a:noFill/>
        <a:ln w="25400" cap="flat" cmpd="sng" algn="ctr">
          <a:solidFill>
            <a:sysClr val="windowText" lastClr="00000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0640" tIns="30480" rIns="40640" bIns="30480" numCol="1" spcCol="1270" anchor="ctr" anchorCtr="0">
          <a:noAutofit/>
        </a:bodyPr>
        <a:lstStyle/>
        <a:p>
          <a:pPr marL="0" lvl="0" indent="0" algn="ctr" defTabSz="711200">
            <a:lnSpc>
              <a:spcPct val="90000"/>
            </a:lnSpc>
            <a:spcBef>
              <a:spcPct val="0"/>
            </a:spcBef>
            <a:spcAft>
              <a:spcPct val="35000"/>
            </a:spcAft>
            <a:buNone/>
          </a:pPr>
          <a:r>
            <a:rPr lang="nl-NL" sz="1600" kern="1200">
              <a:solidFill>
                <a:sysClr val="windowText" lastClr="000000"/>
              </a:solidFill>
              <a:latin typeface="Arial" panose="020B0604020202020204" pitchFamily="34" charset="0"/>
              <a:cs typeface="Arial" panose="020B0604020202020204" pitchFamily="34" charset="0"/>
            </a:rPr>
            <a:t>Desinvesteringen voor GAW</a:t>
          </a:r>
        </a:p>
      </dsp:txBody>
      <dsp:txXfrm>
        <a:off x="5227907" y="5198407"/>
        <a:ext cx="3521844" cy="436647"/>
      </dsp:txXfrm>
    </dsp:sp>
    <dsp:sp modelId="{3701CC6B-656C-41D9-8441-D0194343511D}">
      <dsp:nvSpPr>
        <dsp:cNvPr id="0" name=""/>
        <dsp:cNvSpPr/>
      </dsp:nvSpPr>
      <dsp:spPr>
        <a:xfrm>
          <a:off x="5214322" y="5719996"/>
          <a:ext cx="3549014" cy="463817"/>
        </a:xfrm>
        <a:prstGeom prst="roundRect">
          <a:avLst>
            <a:gd name="adj" fmla="val 10000"/>
          </a:avLst>
        </a:prstGeom>
        <a:noFill/>
        <a:ln w="25400" cap="flat" cmpd="sng" algn="ctr">
          <a:solidFill>
            <a:sysClr val="windowText" lastClr="00000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0640" tIns="30480" rIns="40640" bIns="30480" numCol="1" spcCol="1270" anchor="ctr" anchorCtr="0">
          <a:noAutofit/>
        </a:bodyPr>
        <a:lstStyle/>
        <a:p>
          <a:pPr marL="0" lvl="0" indent="0" algn="ctr" defTabSz="711200">
            <a:lnSpc>
              <a:spcPct val="90000"/>
            </a:lnSpc>
            <a:spcBef>
              <a:spcPct val="0"/>
            </a:spcBef>
            <a:spcAft>
              <a:spcPct val="35000"/>
            </a:spcAft>
            <a:buNone/>
          </a:pPr>
          <a:r>
            <a:rPr lang="nl-NL" sz="1600" kern="1200">
              <a:solidFill>
                <a:sysClr val="windowText" lastClr="000000"/>
              </a:solidFill>
              <a:latin typeface="Arial" panose="020B0604020202020204" pitchFamily="34" charset="0"/>
              <a:cs typeface="Arial" panose="020B0604020202020204" pitchFamily="34" charset="0"/>
            </a:rPr>
            <a:t>Gestandaardiseerde activawaarde</a:t>
          </a:r>
        </a:p>
      </dsp:txBody>
      <dsp:txXfrm>
        <a:off x="5227907" y="5733581"/>
        <a:ext cx="3521844" cy="436647"/>
      </dsp:txXfrm>
    </dsp:sp>
    <dsp:sp modelId="{891E498A-EFE9-4A08-AA5B-7D919C9B028F}">
      <dsp:nvSpPr>
        <dsp:cNvPr id="0" name=""/>
        <dsp:cNvSpPr/>
      </dsp:nvSpPr>
      <dsp:spPr>
        <a:xfrm>
          <a:off x="9472430" y="0"/>
          <a:ext cx="4436268" cy="6509498"/>
        </a:xfrm>
        <a:prstGeom prst="roundRect">
          <a:avLst>
            <a:gd name="adj" fmla="val 10000"/>
          </a:avLst>
        </a:prstGeom>
        <a:solidFill>
          <a:srgbClr val="CCFFFF"/>
        </a:solidFill>
        <a:ln>
          <a:noFill/>
        </a:ln>
        <a:effectLst/>
      </dsp:spPr>
      <dsp:style>
        <a:lnRef idx="0">
          <a:scrgbClr r="0" g="0" b="0"/>
        </a:lnRef>
        <a:fillRef idx="1">
          <a:scrgbClr r="0" g="0" b="0"/>
        </a:fillRef>
        <a:effectRef idx="0">
          <a:scrgbClr r="0" g="0" b="0"/>
        </a:effectRef>
        <a:fontRef idx="minor"/>
      </dsp:style>
      <dsp:txBody>
        <a:bodyPr spcFirstLastPara="0" vert="horz" wrap="square" lIns="106680" tIns="106680" rIns="106680" bIns="106680" numCol="1" spcCol="1270" anchor="ctr" anchorCtr="0">
          <a:noAutofit/>
        </a:bodyPr>
        <a:lstStyle/>
        <a:p>
          <a:pPr marL="0" lvl="0" indent="0" algn="ctr" defTabSz="1244600">
            <a:lnSpc>
              <a:spcPct val="90000"/>
            </a:lnSpc>
            <a:spcBef>
              <a:spcPct val="0"/>
            </a:spcBef>
            <a:spcAft>
              <a:spcPct val="35000"/>
            </a:spcAft>
            <a:buNone/>
          </a:pPr>
          <a:r>
            <a:rPr lang="nl-NL" sz="2800" kern="1200">
              <a:latin typeface="Arial" panose="020B0604020202020204" pitchFamily="34" charset="0"/>
              <a:cs typeface="Arial" panose="020B0604020202020204" pitchFamily="34" charset="0"/>
            </a:rPr>
            <a:t>Resultaat</a:t>
          </a:r>
        </a:p>
      </dsp:txBody>
      <dsp:txXfrm>
        <a:off x="9472430" y="0"/>
        <a:ext cx="4436268" cy="1952849"/>
      </dsp:txXfrm>
    </dsp:sp>
    <dsp:sp modelId="{CE405643-9ED4-461C-8771-437A3CA9F75D}">
      <dsp:nvSpPr>
        <dsp:cNvPr id="0" name=""/>
        <dsp:cNvSpPr/>
      </dsp:nvSpPr>
      <dsp:spPr>
        <a:xfrm>
          <a:off x="9893591" y="4418515"/>
          <a:ext cx="3549014" cy="818901"/>
        </a:xfrm>
        <a:prstGeom prst="roundRect">
          <a:avLst>
            <a:gd name="adj" fmla="val 10000"/>
          </a:avLst>
        </a:prstGeom>
        <a:noFill/>
        <a:ln w="25400" cap="flat" cmpd="sng" algn="ctr">
          <a:solidFill>
            <a:sysClr val="windowText" lastClr="00000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0640" tIns="30480" rIns="40640" bIns="30480" numCol="1" spcCol="1270" anchor="ctr" anchorCtr="0">
          <a:noAutofit/>
        </a:bodyPr>
        <a:lstStyle/>
        <a:p>
          <a:pPr marL="0" lvl="0" indent="0" algn="ctr" defTabSz="711200">
            <a:lnSpc>
              <a:spcPct val="90000"/>
            </a:lnSpc>
            <a:spcBef>
              <a:spcPct val="0"/>
            </a:spcBef>
            <a:spcAft>
              <a:spcPct val="35000"/>
            </a:spcAft>
            <a:buNone/>
          </a:pPr>
          <a:r>
            <a:rPr lang="nl-NL" sz="1600" kern="1200">
              <a:solidFill>
                <a:sysClr val="windowText" lastClr="000000"/>
              </a:solidFill>
              <a:latin typeface="Arial" panose="020B0604020202020204" pitchFamily="34" charset="0"/>
              <a:cs typeface="Arial" panose="020B0604020202020204" pitchFamily="34" charset="0"/>
            </a:rPr>
            <a:t>GAW</a:t>
          </a:r>
        </a:p>
      </dsp:txBody>
      <dsp:txXfrm>
        <a:off x="9917576" y="4442500"/>
        <a:ext cx="3501044" cy="770931"/>
      </dsp:txXfrm>
    </dsp:sp>
    <dsp:sp modelId="{EB7F7131-0CA3-4166-91DA-C948CE003669}">
      <dsp:nvSpPr>
        <dsp:cNvPr id="0" name=""/>
        <dsp:cNvSpPr/>
      </dsp:nvSpPr>
      <dsp:spPr>
        <a:xfrm>
          <a:off x="9882376" y="2442277"/>
          <a:ext cx="3549014" cy="906021"/>
        </a:xfrm>
        <a:prstGeom prst="roundRect">
          <a:avLst>
            <a:gd name="adj" fmla="val 10000"/>
          </a:avLst>
        </a:prstGeom>
        <a:noFill/>
        <a:ln w="25400" cap="flat" cmpd="sng" algn="ctr">
          <a:solidFill>
            <a:sysClr val="windowText" lastClr="00000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0640" tIns="30480" rIns="40640" bIns="30480" numCol="1" spcCol="1270" anchor="ctr" anchorCtr="0">
          <a:noAutofit/>
        </a:bodyPr>
        <a:lstStyle/>
        <a:p>
          <a:pPr marL="0" lvl="0" indent="0" algn="ctr" defTabSz="711200">
            <a:lnSpc>
              <a:spcPct val="90000"/>
            </a:lnSpc>
            <a:spcBef>
              <a:spcPct val="0"/>
            </a:spcBef>
            <a:spcAft>
              <a:spcPct val="35000"/>
            </a:spcAft>
            <a:buNone/>
          </a:pPr>
          <a:r>
            <a:rPr lang="nl-NL" sz="1600" kern="1200">
              <a:solidFill>
                <a:sysClr val="windowText" lastClr="000000"/>
              </a:solidFill>
              <a:latin typeface="Arial" panose="020B0604020202020204" pitchFamily="34" charset="0"/>
              <a:cs typeface="Arial" panose="020B0604020202020204" pitchFamily="34" charset="0"/>
            </a:rPr>
            <a:t>Afschrijvingen</a:t>
          </a:r>
        </a:p>
      </dsp:txBody>
      <dsp:txXfrm>
        <a:off x="9908912" y="2468813"/>
        <a:ext cx="3495942" cy="852949"/>
      </dsp:txXfrm>
    </dsp:sp>
  </dsp:spTree>
</dsp:drawing>
</file>

<file path=xl/diagrams/layout1.xml><?xml version="1.0" encoding="utf-8"?>
<dgm:layoutDef xmlns:dgm="http://schemas.openxmlformats.org/drawingml/2006/diagram" xmlns:a="http://schemas.openxmlformats.org/drawingml/2006/main" uniqueId="urn:microsoft.com/office/officeart/2005/8/layout/lProcess2">
  <dgm:title val=""/>
  <dgm:desc val=""/>
  <dgm:catLst>
    <dgm:cat type="list" pri="10000"/>
    <dgm:cat type="relationship" pri="13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13" srcId="1" destId="11" srcOrd="0" destOrd="0"/>
        <dgm:cxn modelId="14" srcId="1" destId="12" srcOrd="0" destOrd="0"/>
        <dgm:cxn modelId="23" srcId="2" destId="21" srcOrd="0" destOrd="0"/>
        <dgm:cxn modelId="24" srcId="2" destId="22" srcOrd="0" destOrd="0"/>
        <dgm:cxn modelId="33" srcId="3" destId="31" srcOrd="0" destOrd="0"/>
        <dgm:cxn modelId="34" srcId="3" destId="32" srcOrd="0" destOrd="0"/>
      </dgm:cxnLst>
      <dgm:bg/>
      <dgm:whole/>
    </dgm:dataModel>
  </dgm:sampData>
  <dgm:styleData useDef="1">
    <dgm:dataModel>
      <dgm:ptLst/>
      <dgm:bg/>
      <dgm:whole/>
    </dgm:dataModel>
  </dgm:styleData>
  <dgm:clrData useDef="1">
    <dgm:dataModel>
      <dgm:ptLst/>
      <dgm:bg/>
      <dgm:whole/>
    </dgm:dataModel>
  </dgm:clrData>
  <dgm:layoutNode name="theList">
    <dgm:varLst>
      <dgm:dir/>
      <dgm:animLvl val="lvl"/>
      <dgm:resizeHandles val="exact"/>
    </dgm:varLst>
    <dgm:choose name="Name0">
      <dgm:if name="Name1" func="var" arg="dir" op="equ" val="norm">
        <dgm:alg type="lin"/>
      </dgm:if>
      <dgm:else name="Name2">
        <dgm:alg type="lin">
          <dgm:param type="linDir" val="fromR"/>
        </dgm:alg>
      </dgm:else>
    </dgm:choose>
    <dgm:shape xmlns:r="http://schemas.openxmlformats.org/officeDocument/2006/relationships" r:blip="">
      <dgm:adjLst/>
    </dgm:shape>
    <dgm:presOf/>
    <dgm:constrLst>
      <dgm:constr type="w" for="ch" forName="compNode" refType="w"/>
      <dgm:constr type="h" for="ch" forName="compNode" refType="h"/>
      <dgm:constr type="w" for="ch" forName="aSpace" refType="w" fact="0.075"/>
      <dgm:constr type="h" for="des" forName="aSpace2" refType="h" fact="0.1"/>
      <dgm:constr type="primFontSz" for="des" forName="textNode" op="equ"/>
      <dgm:constr type="primFontSz" for="des" forName="childNode" op="equ"/>
    </dgm:constrLst>
    <dgm:ruleLst/>
    <dgm:forEach name="aNodeForEach" axis="ch" ptType="node">
      <dgm:layoutNode name="compNode">
        <dgm:alg type="composite"/>
        <dgm:shape xmlns:r="http://schemas.openxmlformats.org/officeDocument/2006/relationships" r:blip="">
          <dgm:adjLst/>
        </dgm:shape>
        <dgm:presOf/>
        <dgm:constrLst>
          <dgm:constr type="w" for="ch" forName="aNode" refType="w"/>
          <dgm:constr type="h" for="ch" forName="aNode" refType="h"/>
          <dgm:constr type="w" for="ch" forName="textNode" refType="w"/>
          <dgm:constr type="h" for="ch" forName="textNode" refType="h" fact="0.3"/>
          <dgm:constr type="ctrX" for="ch" forName="textNode" refType="w" fact="0.5"/>
          <dgm:constr type="w" for="ch" forName="compChildNode" refType="w" fact="0.8"/>
          <dgm:constr type="h" for="ch" forName="compChildNode" refType="h" fact="0.65"/>
          <dgm:constr type="t" for="ch" forName="compChildNode" refType="h" fact="0.3"/>
          <dgm:constr type="ctrX" for="ch" forName="compChildNode" refType="w" fact="0.5"/>
        </dgm:constrLst>
        <dgm:ruleLst/>
        <dgm:layoutNode name="aNode" styleLbl="bgShp">
          <dgm:alg type="sp"/>
          <dgm:shape xmlns:r="http://schemas.openxmlformats.org/officeDocument/2006/relationships" type="roundRect" r:blip="">
            <dgm:adjLst>
              <dgm:adj idx="1" val="0.1"/>
            </dgm:adjLst>
          </dgm:shape>
          <dgm:presOf axis="self"/>
          <dgm:constrLst/>
          <dgm:ruleLst/>
        </dgm:layoutNode>
        <dgm:layoutNode name="textNode" styleLbl="bgShp">
          <dgm:alg type="tx"/>
          <dgm:shape xmlns:r="http://schemas.openxmlformats.org/officeDocument/2006/relationships" type="rect" r:blip="" hideGeom="1">
            <dgm:adjLst>
              <dgm:adj idx="1" val="0.1"/>
            </dgm:adjLst>
          </dgm:shape>
          <dgm:presOf axis="self"/>
          <dgm:constrLst>
            <dgm:constr type="primFontSz" val="65"/>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compChildNode">
          <dgm:alg type="composite"/>
          <dgm:shape xmlns:r="http://schemas.openxmlformats.org/officeDocument/2006/relationships" r:blip="">
            <dgm:adjLst/>
          </dgm:shape>
          <dgm:presOf/>
          <dgm:constrLst>
            <dgm:constr type="w" for="des" forName="childNode" refType="w"/>
            <dgm:constr type="h" for="des" forName="childNode" refType="h"/>
          </dgm:constrLst>
          <dgm:ruleLst/>
          <dgm:layoutNode name="theInnerList">
            <dgm:alg type="lin">
              <dgm:param type="linDir" val="fromT"/>
            </dgm:alg>
            <dgm:shape xmlns:r="http://schemas.openxmlformats.org/officeDocument/2006/relationships" r:blip="">
              <dgm:adjLst/>
            </dgm:shape>
            <dgm:presOf/>
            <dgm:constrLst/>
            <dgm:ruleLst/>
            <dgm:forEach name="childNodeForEach" axis="ch" ptType="node">
              <dgm:layoutNode name="childNode" styleLbl="node1">
                <dgm:varLst>
                  <dgm:bulletEnabled val="1"/>
                </dgm:varLst>
                <dgm:alg type="tx"/>
                <dgm:shape xmlns:r="http://schemas.openxmlformats.org/officeDocument/2006/relationships" type="roundRect" r:blip="">
                  <dgm:adjLst>
                    <dgm:adj idx="1" val="0.1"/>
                  </dgm:adjLst>
                </dgm:shape>
                <dgm:presOf axis="desOrSelf" ptType="node"/>
                <dgm:constrLst>
                  <dgm:constr type="primFontSz" val="65"/>
                  <dgm:constr type="tMarg" refType="primFontSz" fact="0.15"/>
                  <dgm:constr type="bMarg" refType="primFontSz" fact="0.15"/>
                  <dgm:constr type="lMarg" refType="primFontSz" fact="0.2"/>
                  <dgm:constr type="rMarg" refType="primFontSz" fact="0.2"/>
                </dgm:constrLst>
                <dgm:ruleLst>
                  <dgm:rule type="primFontSz" val="5" fact="NaN" max="NaN"/>
                </dgm:ruleLst>
              </dgm:layoutNode>
              <dgm:choose name="Name3">
                <dgm:if name="Name4" axis="self" ptType="node" func="revPos" op="equ" val="1"/>
                <dgm:else name="Name5">
                  <dgm:layoutNode name="aSpace2">
                    <dgm:alg type="sp"/>
                    <dgm:shape xmlns:r="http://schemas.openxmlformats.org/officeDocument/2006/relationships" r:blip="">
                      <dgm:adjLst/>
                    </dgm:shape>
                    <dgm:presOf/>
                    <dgm:constrLst/>
                    <dgm:ruleLst/>
                  </dgm:layoutNode>
                </dgm:else>
              </dgm:choose>
            </dgm:forEach>
          </dgm:layoutNode>
        </dgm:layoutNode>
      </dgm:layoutNode>
      <dgm:choose name="Name6">
        <dgm:if name="Name7" axis="self" ptType="node" func="revPos" op="equ" val="1"/>
        <dgm:else name="Name8">
          <dgm:layoutNode name="aSpace">
            <dgm:alg type="sp"/>
            <dgm:shape xmlns:r="http://schemas.openxmlformats.org/officeDocument/2006/relationships" r:blip="">
              <dgm:adjLst/>
            </dgm:shape>
            <dgm:presOf/>
            <dgm:constrLst/>
            <dgm:ruleLst/>
          </dgm:layoutNode>
        </dgm:else>
      </dgm:choose>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twoCellAnchor editAs="oneCell">
    <xdr:from>
      <xdr:col>1</xdr:col>
      <xdr:colOff>66675</xdr:colOff>
      <xdr:row>3</xdr:row>
      <xdr:rowOff>133351</xdr:rowOff>
    </xdr:from>
    <xdr:to>
      <xdr:col>1</xdr:col>
      <xdr:colOff>1905000</xdr:colOff>
      <xdr:row>10</xdr:row>
      <xdr:rowOff>94480</xdr:rowOff>
    </xdr:to>
    <xdr:pic>
      <xdr:nvPicPr>
        <xdr:cNvPr id="3" name="Afbeelding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381000"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173690</xdr:colOff>
      <xdr:row>10</xdr:row>
      <xdr:rowOff>45943</xdr:rowOff>
    </xdr:from>
    <xdr:to>
      <xdr:col>9</xdr:col>
      <xdr:colOff>44824</xdr:colOff>
      <xdr:row>50</xdr:row>
      <xdr:rowOff>78441</xdr:rowOff>
    </xdr:to>
    <xdr:graphicFrame macro="">
      <xdr:nvGraphicFramePr>
        <xdr:cNvPr id="2" name="Diagram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3</xdr:col>
      <xdr:colOff>1210235</xdr:colOff>
      <xdr:row>35</xdr:row>
      <xdr:rowOff>0</xdr:rowOff>
    </xdr:from>
    <xdr:to>
      <xdr:col>3</xdr:col>
      <xdr:colOff>2431677</xdr:colOff>
      <xdr:row>44</xdr:row>
      <xdr:rowOff>100853</xdr:rowOff>
    </xdr:to>
    <xdr:cxnSp macro="">
      <xdr:nvCxnSpPr>
        <xdr:cNvPr id="3" name="Rechte verbindingslijn met pijl 2">
          <a:extLst>
            <a:ext uri="{FF2B5EF4-FFF2-40B4-BE49-F238E27FC236}">
              <a16:creationId xmlns:a16="http://schemas.microsoft.com/office/drawing/2014/main" id="{00000000-0008-0000-0100-000003000000}"/>
            </a:ext>
          </a:extLst>
        </xdr:cNvPr>
        <xdr:cNvCxnSpPr/>
      </xdr:nvCxnSpPr>
      <xdr:spPr>
        <a:xfrm flipH="1">
          <a:off x="4182035" y="5734050"/>
          <a:ext cx="1221442" cy="1558178"/>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1512794</xdr:colOff>
      <xdr:row>29</xdr:row>
      <xdr:rowOff>78441</xdr:rowOff>
    </xdr:from>
    <xdr:to>
      <xdr:col>3</xdr:col>
      <xdr:colOff>2185147</xdr:colOff>
      <xdr:row>32</xdr:row>
      <xdr:rowOff>0</xdr:rowOff>
    </xdr:to>
    <xdr:sp macro="" textlink="">
      <xdr:nvSpPr>
        <xdr:cNvPr id="4" name="PIJL-RECHTS 3">
          <a:extLst>
            <a:ext uri="{FF2B5EF4-FFF2-40B4-BE49-F238E27FC236}">
              <a16:creationId xmlns:a16="http://schemas.microsoft.com/office/drawing/2014/main" id="{00000000-0008-0000-0100-000004000000}"/>
            </a:ext>
          </a:extLst>
        </xdr:cNvPr>
        <xdr:cNvSpPr/>
      </xdr:nvSpPr>
      <xdr:spPr>
        <a:xfrm>
          <a:off x="4484594" y="4840941"/>
          <a:ext cx="672353" cy="407334"/>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nl-NL" sz="1100"/>
        </a:p>
      </xdr:txBody>
    </xdr:sp>
    <xdr:clientData/>
  </xdr:twoCellAnchor>
  <xdr:twoCellAnchor>
    <xdr:from>
      <xdr:col>5</xdr:col>
      <xdr:colOff>532279</xdr:colOff>
      <xdr:row>30</xdr:row>
      <xdr:rowOff>23531</xdr:rowOff>
    </xdr:from>
    <xdr:to>
      <xdr:col>5</xdr:col>
      <xdr:colOff>1075766</xdr:colOff>
      <xdr:row>32</xdr:row>
      <xdr:rowOff>56029</xdr:rowOff>
    </xdr:to>
    <xdr:sp macro="" textlink="">
      <xdr:nvSpPr>
        <xdr:cNvPr id="5" name="PIJL-RECHTS 4">
          <a:extLst>
            <a:ext uri="{FF2B5EF4-FFF2-40B4-BE49-F238E27FC236}">
              <a16:creationId xmlns:a16="http://schemas.microsoft.com/office/drawing/2014/main" id="{00000000-0008-0000-0100-000005000000}"/>
            </a:ext>
          </a:extLst>
        </xdr:cNvPr>
        <xdr:cNvSpPr/>
      </xdr:nvSpPr>
      <xdr:spPr>
        <a:xfrm>
          <a:off x="9285754" y="4947956"/>
          <a:ext cx="543487" cy="35634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nl-NL"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LTM\Tariefvoorstellen\TV-2013\VV\20120921_SF-grote-ronde-Liesbethdump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DTE\ALGEMEEN\Tarieven\Tarieven%202002%20netbeheerders\AuditMod%20II.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05%20OI\02%20Persoon\Makkinga\TAR-NG\TAR%202011\2%20-%20Concept\NG-TAR(i)-10-08%20Concep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TI\STAF\Business%20Control\Onderhoud\ONH.007%20Segmentering\2008\Segmentering%202008\Definitief\Versie%2020091124\Analyse%20Uren%20BU-TI%20PwC%20Audit%2020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My%20Documents\Clients\TenneT\2009\Interim\Original%20Files\Nieuwe%20map\Database%20investeringen%202%20no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05%20Regulering\Tarieven%202005\6.%20Proces%20Gas\CODATA\040616%201%20BF%20NG-T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ocuments%20and%20Settings\gu20179\Local%20Settings\Temporary%20Internet%20Files\OLK10\Tarieven%20GTS%202009%20DEFINITIEF%2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energiekamer.nl/08%20Netten/Derde%20reguleringsperiode/RNB's/16.%20Ontwerpbesluiten%20x,q%20en%20rekenvolume/X-factor/Berekening%20X-factor,%20Bijlagen/Archief/060519%20MS%20correctie%20voor%20LU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DTe\ALGEMEEN\Tarieven%202003\Elektriciteit%20nettarieven\Output%20definitief\021015%20TM%20NE%202003%20Definitief%20UIT%20(3)\DELT%20TM%20NE%202003%2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energiekamer.nl/erik/infoverzoek/CBB/E%20deal%20definitief%2011-11-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R\Afgeschermd\Cluster%20Control\00%20aNieuwe%20structuur\420%20-%20Overige%20verzoeken%20Energiekamer%20(DE)\50%20-%20Werkbestanden\indirecte%20OPEX%20en%20meerkosten%20WON\model%20segmentering%202008%20def%20S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QueryTxt"/>
      <sheetName val="TempQuery"/>
      <sheetName val="Logboek"/>
      <sheetName val="ORI"/>
      <sheetName val="ORI bewerkt"/>
      <sheetName val="Draaitabel"/>
      <sheetName val="SF 120921 RV13 per NWP"/>
      <sheetName val="Resultaat"/>
      <sheetName val="Parameters"/>
      <sheetName val="Selectie"/>
    </sheetNames>
    <sheetDataSet>
      <sheetData sheetId="0" refreshError="1"/>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ants"/>
      <sheetName val="Data"/>
      <sheetName val="AuditMod"/>
    </sheetNames>
    <sheetDataSet>
      <sheetData sheetId="0" refreshError="1">
        <row r="3">
          <cell r="E3">
            <v>0.05</v>
          </cell>
        </row>
        <row r="4">
          <cell r="E4">
            <v>6.6000000000000003E-2</v>
          </cell>
        </row>
      </sheetData>
      <sheetData sheetId="1" refreshError="1"/>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Contactgegevens"/>
      <sheetName val="Tarievenvoorstel"/>
      <sheetName val="Toelichting"/>
      <sheetName val="Richtlijnen Controle Tarieven"/>
    </sheetNames>
    <sheetDataSet>
      <sheetData sheetId="0" refreshError="1"/>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wC - Uren TI (top)"/>
      <sheetName val="PwC - Uren TI"/>
      <sheetName val="PwC - TI-projecten"/>
      <sheetName val="TenneT - Projecten TI"/>
      <sheetName val="Pivot IFS Afdelingsrapportages"/>
      <sheetName val="PwC - Afdelingen"/>
      <sheetName val="TenneT - Afdelingen"/>
      <sheetName val="TenneT - Locaties"/>
      <sheetName val="TenneT - WvD"/>
      <sheetName val="CLEAN DATA"/>
    </sheetNames>
    <sheetDataSet>
      <sheetData sheetId="0" refreshError="1"/>
      <sheetData sheetId="1" refreshError="1"/>
      <sheetData sheetId="2">
        <row r="1">
          <cell r="B1" t="str">
            <v>Project#</v>
          </cell>
          <cell r="C1" t="str">
            <v>Omschrijving</v>
          </cell>
          <cell r="D1" t="str">
            <v>Classificatie</v>
          </cell>
          <cell r="E1" t="str">
            <v>Original</v>
          </cell>
        </row>
        <row r="2">
          <cell r="B2">
            <v>2006</v>
          </cell>
          <cell r="C2" t="str">
            <v>Hoogeveen-Beilen, uitbreiding met 1 kabelcircuit 220 MVA, aansluiting GAVI</v>
          </cell>
          <cell r="D2" t="str">
            <v>220kV / 380kV</v>
          </cell>
        </row>
        <row r="3">
          <cell r="B3">
            <v>2007</v>
          </cell>
          <cell r="C3" t="str">
            <v>Dante-Weerdinge, uitbreiding met een 110-kV-verbinding 2x300 MVA</v>
          </cell>
          <cell r="D3" t="str">
            <v>WvD</v>
          </cell>
        </row>
        <row r="4">
          <cell r="B4">
            <v>2008</v>
          </cell>
          <cell r="C4" t="str">
            <v>Coevorden, uitbreiding met een 110-kV station</v>
          </cell>
          <cell r="D4" t="str">
            <v>110kV - 150kV</v>
          </cell>
        </row>
        <row r="5">
          <cell r="B5">
            <v>2009</v>
          </cell>
          <cell r="C5" t="str">
            <v>Coevorden-Combilijn, uitbreiding met een 110-kV-kabelcircuit 1x300 MVA</v>
          </cell>
          <cell r="D5" t="str">
            <v>110kV - 150kV</v>
          </cell>
        </row>
        <row r="6">
          <cell r="B6">
            <v>2010</v>
          </cell>
          <cell r="C6" t="str">
            <v>Dante-Combilijn, uitbreiding met een 110-kV-kabelcircuit 1x300 MVA</v>
          </cell>
          <cell r="D6" t="str">
            <v>110kV - 150kV</v>
          </cell>
        </row>
        <row r="7">
          <cell r="B7">
            <v>2011</v>
          </cell>
          <cell r="C7" t="str">
            <v>Coevorden-Hoogeveen, opwaardering verbinding naar 2x145 MVA</v>
          </cell>
          <cell r="D7" t="str">
            <v>110kV - 150kV</v>
          </cell>
        </row>
        <row r="8">
          <cell r="B8">
            <v>2024</v>
          </cell>
          <cell r="C8" t="str">
            <v>Bergen op Zoom, uitbreiding met een veld tbv transformator Essent</v>
          </cell>
          <cell r="D8" t="str">
            <v>WvD</v>
          </cell>
          <cell r="E8" t="str">
            <v>110kV - 150kV</v>
          </cell>
        </row>
        <row r="9">
          <cell r="B9">
            <v>2030</v>
          </cell>
          <cell r="C9" t="str">
            <v>Diverse verbindingen, aanbrengen valbeveiliging</v>
          </cell>
          <cell r="D9" t="str">
            <v>110kV - 150kV</v>
          </cell>
        </row>
        <row r="10">
          <cell r="B10">
            <v>2036</v>
          </cell>
          <cell r="C10" t="str">
            <v>Bergen op Zoom, uitbreiding met een veld tbv Windnet 70MW</v>
          </cell>
          <cell r="D10" t="str">
            <v>WvD</v>
          </cell>
          <cell r="E10" t="str">
            <v>110kV - 150kV</v>
          </cell>
        </row>
        <row r="11">
          <cell r="B11">
            <v>2037</v>
          </cell>
          <cell r="C11" t="str">
            <v>Eindhoven Noord, uitbreiding met een veld tbv Mapron</v>
          </cell>
          <cell r="D11" t="str">
            <v>WvD</v>
          </cell>
          <cell r="E11" t="str">
            <v>110kV - 150kV</v>
          </cell>
        </row>
        <row r="12">
          <cell r="B12">
            <v>2039</v>
          </cell>
          <cell r="C12" t="str">
            <v>Verbinding Krimpen Ommoord</v>
          </cell>
          <cell r="D12" t="str">
            <v>110kV - 150kV</v>
          </cell>
        </row>
        <row r="13">
          <cell r="B13">
            <v>2054</v>
          </cell>
          <cell r="C13" t="str">
            <v>Haaksbergen-Oele, uitbreiding met een 110-kV-verbinding @MVA</v>
          </cell>
          <cell r="D13" t="str">
            <v>110kV - 150kV</v>
          </cell>
        </row>
        <row r="14">
          <cell r="B14">
            <v>2057</v>
          </cell>
          <cell r="C14" t="str">
            <v>Ommoord, retrofit BISEP en renovatie secundair</v>
          </cell>
          <cell r="D14" t="str">
            <v>WvD</v>
          </cell>
          <cell r="E14" t="str">
            <v>110kV - 150kV</v>
          </cell>
        </row>
        <row r="15">
          <cell r="B15">
            <v>2071</v>
          </cell>
          <cell r="C15" t="str">
            <v>Ommoord, retrofit BISEP en renovatie secundair</v>
          </cell>
          <cell r="D15" t="str">
            <v>110kV - 150kV</v>
          </cell>
        </row>
        <row r="16">
          <cell r="B16">
            <v>2072</v>
          </cell>
          <cell r="C16" t="str">
            <v>Zoetemeer, retrofit BISEP en renovatie secundair</v>
          </cell>
          <cell r="D16" t="str">
            <v>110kV - 150kV</v>
          </cell>
        </row>
        <row r="17">
          <cell r="B17">
            <v>2074</v>
          </cell>
          <cell r="C17" t="str">
            <v>Tusveld-Urenco, verlegging gdp bij spoor (Regge en Dinkel)</v>
          </cell>
          <cell r="D17" t="str">
            <v>WvD</v>
          </cell>
          <cell r="E17" t="str">
            <v>110kV - 150kV</v>
          </cell>
        </row>
        <row r="18">
          <cell r="B18">
            <v>2075</v>
          </cell>
          <cell r="C18" t="str">
            <v>Weideweg-Oldenzaal, verkabeling Dalmeden</v>
          </cell>
          <cell r="D18" t="str">
            <v>WvD</v>
          </cell>
          <cell r="E18" t="str">
            <v>110kV - 150kV</v>
          </cell>
        </row>
        <row r="19">
          <cell r="B19">
            <v>2084</v>
          </cell>
          <cell r="C19" t="str">
            <v>Diemen-Ens, reconstructie Bloemendaler polder ivm verlegging A1</v>
          </cell>
          <cell r="D19" t="str">
            <v>WvD</v>
          </cell>
          <cell r="E19" t="str">
            <v>220kV / 380kV</v>
          </cell>
        </row>
        <row r="20">
          <cell r="B20">
            <v>2119</v>
          </cell>
          <cell r="C20" t="str">
            <v>Hemweg, uitbreiding met één veld tbv Twingo 500 MW</v>
          </cell>
          <cell r="D20" t="str">
            <v>WvD</v>
          </cell>
          <cell r="E20" t="str">
            <v>110kV - 150kV</v>
          </cell>
        </row>
        <row r="21">
          <cell r="B21">
            <v>2138</v>
          </cell>
          <cell r="C21" t="str">
            <v>Helmond Oost, uitbreiding met een veld tbv transformator Essent</v>
          </cell>
          <cell r="D21" t="str">
            <v>WvD</v>
          </cell>
          <cell r="E21" t="str">
            <v>110kV - 150kV</v>
          </cell>
        </row>
        <row r="22">
          <cell r="B22">
            <v>2139</v>
          </cell>
          <cell r="C22" t="str">
            <v>Horst, uitbreiding met een veld tbv Essent</v>
          </cell>
          <cell r="D22" t="str">
            <v>WvD</v>
          </cell>
          <cell r="E22" t="str">
            <v>110kV - 150kV</v>
          </cell>
        </row>
        <row r="23">
          <cell r="B23">
            <v>2149</v>
          </cell>
          <cell r="C23" t="str">
            <v xml:space="preserve">Hessenweg-Weteringkade-Harculo, verhoging transportcapaciteit </v>
          </cell>
          <cell r="D23" t="str">
            <v>110kV - 150kV</v>
          </cell>
        </row>
        <row r="24">
          <cell r="B24">
            <v>2150</v>
          </cell>
          <cell r="C24" t="str">
            <v>Goor-Hengelo Weideweg, uitbreiding met één circuit</v>
          </cell>
          <cell r="D24" t="str">
            <v>110kV - 150kV</v>
          </cell>
        </row>
        <row r="25">
          <cell r="B25">
            <v>2156</v>
          </cell>
          <cell r="C25" t="str">
            <v>Roosendaal, uitbreiding met twee velden tbv Sita</v>
          </cell>
          <cell r="D25" t="str">
            <v>WvD</v>
          </cell>
          <cell r="E25" t="str">
            <v>110kV - 150kV</v>
          </cell>
        </row>
        <row r="26">
          <cell r="B26">
            <v>2157</v>
          </cell>
          <cell r="C26" t="str">
            <v>Oterleek, uitbreiding met twee velden tbv TAQA 100 MW</v>
          </cell>
          <cell r="D26" t="str">
            <v>WvD</v>
          </cell>
          <cell r="E26" t="str">
            <v>110kV - 150kV</v>
          </cell>
        </row>
        <row r="27">
          <cell r="B27">
            <v>2177</v>
          </cell>
          <cell r="C27" t="str">
            <v>Verbinding Ommoord Rotterdam Marconistraat</v>
          </cell>
          <cell r="D27" t="str">
            <v>WvD</v>
          </cell>
        </row>
        <row r="28">
          <cell r="B28">
            <v>217370</v>
          </cell>
          <cell r="C28" t="str">
            <v>Blindstroomcompensatiemiddelen</v>
          </cell>
          <cell r="D28" t="str">
            <v>220kV / 380kV</v>
          </cell>
        </row>
        <row r="29">
          <cell r="B29">
            <v>2</v>
          </cell>
          <cell r="C29" t="str">
            <v>Westerlee, uitbreiding met een 380-kV station</v>
          </cell>
          <cell r="D29" t="str">
            <v>220kV / 380kV</v>
          </cell>
        </row>
        <row r="30">
          <cell r="B30">
            <v>3</v>
          </cell>
          <cell r="C30" t="str">
            <v>Wateringen, uitbreiding met een 380-kV-station</v>
          </cell>
          <cell r="D30" t="str">
            <v>220kV / 380kV</v>
          </cell>
        </row>
        <row r="31">
          <cell r="B31">
            <v>4</v>
          </cell>
          <cell r="C31" t="str">
            <v>Bleiswijk, uitbreiding tot 380-kV-HIS-dubbelrailstation</v>
          </cell>
          <cell r="D31" t="str">
            <v>220kV / 380kV</v>
          </cell>
        </row>
        <row r="32">
          <cell r="B32">
            <v>5</v>
          </cell>
          <cell r="C32" t="str">
            <v>Wateringen-Bleiswijk, uitbreiding met een 380-kV-verbinding</v>
          </cell>
          <cell r="D32" t="str">
            <v>220kV / 380kV</v>
          </cell>
        </row>
        <row r="33">
          <cell r="B33">
            <v>6</v>
          </cell>
          <cell r="C33" t="str">
            <v>Maasvlakte-Westerlee, verdubbeling capaciteits kabels Waterkruising</v>
          </cell>
          <cell r="D33" t="str">
            <v>220kV / 380kV</v>
          </cell>
        </row>
        <row r="34">
          <cell r="B34">
            <v>7</v>
          </cell>
          <cell r="C34" t="str">
            <v>Bleiswijk-Beverwijk, uitbreiding met een 380-kV-verbinding</v>
          </cell>
          <cell r="D34" t="str">
            <v>220kV / 380kV</v>
          </cell>
        </row>
        <row r="35">
          <cell r="B35">
            <v>10</v>
          </cell>
          <cell r="C35" t="str">
            <v>Hengelo, uitbreiding met derde transformator</v>
          </cell>
          <cell r="D35" t="str">
            <v>220kV / 380kV</v>
          </cell>
        </row>
        <row r="36">
          <cell r="B36">
            <v>11</v>
          </cell>
          <cell r="C36" t="str">
            <v>Meeden, uitbreiding met tweede transformator</v>
          </cell>
          <cell r="D36" t="str">
            <v>220kV / 380kV</v>
          </cell>
        </row>
        <row r="37">
          <cell r="B37">
            <v>12</v>
          </cell>
          <cell r="C37" t="str">
            <v>Breukelen, 7e transformator FGU-net, locatie B4</v>
          </cell>
          <cell r="D37" t="str">
            <v>220kV / 380kV</v>
          </cell>
        </row>
        <row r="38">
          <cell r="B38">
            <v>14</v>
          </cell>
          <cell r="C38" t="str">
            <v>Lelystad, uitbreiding tot dubbelrailsysteem</v>
          </cell>
          <cell r="D38" t="str">
            <v>220kV / 380kV</v>
          </cell>
        </row>
        <row r="39">
          <cell r="B39">
            <v>15</v>
          </cell>
          <cell r="C39" t="str">
            <v>Simonshaven, uitbreiding met een 380-kV-station</v>
          </cell>
          <cell r="D39" t="str">
            <v>220kV / 380kV</v>
          </cell>
        </row>
        <row r="40">
          <cell r="B40">
            <v>16</v>
          </cell>
          <cell r="C40" t="str">
            <v>Zwolle, uitbreiding met een 380/110-kV-transformator</v>
          </cell>
          <cell r="D40" t="str">
            <v>220kV / 380kV</v>
          </cell>
        </row>
        <row r="41">
          <cell r="B41">
            <v>17</v>
          </cell>
          <cell r="C41" t="str">
            <v>Geertruidenberg, uitbreiding met derde transformator</v>
          </cell>
          <cell r="D41" t="str">
            <v>220kV / 380kV</v>
          </cell>
        </row>
        <row r="42">
          <cell r="B42">
            <v>21</v>
          </cell>
          <cell r="C42" t="str">
            <v>Diverse 220-kV-stations, renovatie secundaire installaties</v>
          </cell>
          <cell r="D42" t="str">
            <v>220kV / 380kV</v>
          </cell>
        </row>
        <row r="43">
          <cell r="B43">
            <v>24</v>
          </cell>
          <cell r="C43" t="str">
            <v>Vervanging transformator 220/110 kV (stelpost)</v>
          </cell>
          <cell r="D43" t="str">
            <v>220kV / 380kV</v>
          </cell>
        </row>
        <row r="44">
          <cell r="B44">
            <v>26</v>
          </cell>
          <cell r="C44" t="str">
            <v>Dod4, vervanging transformator TR403</v>
          </cell>
          <cell r="D44" t="str">
            <v>220kV / 380kV</v>
          </cell>
        </row>
        <row r="45">
          <cell r="B45">
            <v>27</v>
          </cell>
          <cell r="C45" t="str">
            <v>Vvl2, vervanging transformator TR201</v>
          </cell>
          <cell r="D45" t="str">
            <v>220kV / 380kV</v>
          </cell>
        </row>
        <row r="46">
          <cell r="B46">
            <v>28</v>
          </cell>
          <cell r="C46" t="str">
            <v>Ehv4, vervanging transformator TR403 en TR404</v>
          </cell>
          <cell r="D46" t="str">
            <v>220kV / 380kV</v>
          </cell>
        </row>
        <row r="47">
          <cell r="B47">
            <v>29</v>
          </cell>
          <cell r="C47" t="str">
            <v>Zyv2, vervanging transformator TR202</v>
          </cell>
          <cell r="D47" t="str">
            <v>220kV / 380kV</v>
          </cell>
        </row>
        <row r="48">
          <cell r="B48">
            <v>30</v>
          </cell>
          <cell r="C48" t="str">
            <v>Diverse 220-kV-stations, Vervanging vermogensschakelaars</v>
          </cell>
          <cell r="D48" t="str">
            <v>220kV / 380kV</v>
          </cell>
        </row>
        <row r="49">
          <cell r="B49">
            <v>31</v>
          </cell>
          <cell r="C49" t="str">
            <v>Mbt4,  vervanging transformator TR401en TR402</v>
          </cell>
          <cell r="D49" t="str">
            <v>220kV / 380kV</v>
          </cell>
        </row>
        <row r="50">
          <cell r="B50">
            <v>32</v>
          </cell>
          <cell r="C50" t="str">
            <v>Dim4,  vervanging transformator TR402</v>
          </cell>
          <cell r="D50" t="str">
            <v>220kV / 380kV</v>
          </cell>
        </row>
        <row r="51">
          <cell r="B51">
            <v>33</v>
          </cell>
          <cell r="C51" t="str">
            <v>Vvl2, vervanging transformator TR202</v>
          </cell>
          <cell r="D51" t="str">
            <v>220kV / 380kV</v>
          </cell>
        </row>
        <row r="52">
          <cell r="B52">
            <v>34</v>
          </cell>
          <cell r="C52" t="str">
            <v>KIJ4, vervanging transformator TR403</v>
          </cell>
          <cell r="D52" t="str">
            <v>220kV / 380kV</v>
          </cell>
        </row>
        <row r="53">
          <cell r="B53">
            <v>35</v>
          </cell>
          <cell r="C53" t="str">
            <v>Diverse 380-kV-stations, vervanging vermogenschakelaars</v>
          </cell>
          <cell r="D53" t="str">
            <v>220kV / 380kV</v>
          </cell>
        </row>
        <row r="54">
          <cell r="B54">
            <v>36</v>
          </cell>
          <cell r="C54" t="str">
            <v>Gtb4, vervanging transformator TR401 en TR402</v>
          </cell>
          <cell r="D54" t="str">
            <v>220kV / 380kV</v>
          </cell>
        </row>
        <row r="55">
          <cell r="B55">
            <v>39</v>
          </cell>
          <cell r="C55" t="str">
            <v>Maasvlakte, aansluiting MW-1 en MV-2</v>
          </cell>
          <cell r="D55" t="str">
            <v>WvD</v>
          </cell>
          <cell r="E55" t="str">
            <v>220kV / 380kV</v>
          </cell>
        </row>
        <row r="56">
          <cell r="B56">
            <v>41</v>
          </cell>
          <cell r="C56" t="str">
            <v>Maasbracht, uitbreiding met 2 velden tbv Essent 2x320 MW</v>
          </cell>
          <cell r="D56" t="str">
            <v>WvD</v>
          </cell>
          <cell r="E56" t="str">
            <v>220kV / 380kV</v>
          </cell>
        </row>
        <row r="57">
          <cell r="B57">
            <v>42</v>
          </cell>
          <cell r="C57" t="str">
            <v>Simonshaven, uitbreiding met 1 veld tbv Intergen REC 1X400 MW</v>
          </cell>
          <cell r="D57" t="str">
            <v>WvD</v>
          </cell>
          <cell r="E57" t="str">
            <v>220kV / 380kV</v>
          </cell>
        </row>
        <row r="58">
          <cell r="B58">
            <v>43</v>
          </cell>
          <cell r="C58" t="str">
            <v>Lelystad, uitbreiding met 1 veld tbv Electrabel 400 MW</v>
          </cell>
          <cell r="D58" t="str">
            <v>WvD</v>
          </cell>
          <cell r="E58" t="str">
            <v>220kV / 380kV</v>
          </cell>
        </row>
        <row r="59">
          <cell r="B59">
            <v>44</v>
          </cell>
          <cell r="C59" t="str">
            <v>Maasvlakte, uitbreiding met 1 veld tbv EnecoGen 2x400 MW</v>
          </cell>
          <cell r="D59" t="str">
            <v>WvD</v>
          </cell>
          <cell r="E59" t="str">
            <v>220kV / 380kV</v>
          </cell>
        </row>
        <row r="60">
          <cell r="B60">
            <v>45</v>
          </cell>
          <cell r="C60" t="str">
            <v>Maasvlakte, uitbreiding metr 1 veld tbv E.On 1050 MW</v>
          </cell>
          <cell r="D60" t="str">
            <v>WvD</v>
          </cell>
          <cell r="E60" t="str">
            <v>220kV / 380kV</v>
          </cell>
        </row>
        <row r="61">
          <cell r="B61">
            <v>46</v>
          </cell>
          <cell r="C61" t="str">
            <v>Maasvlakte, uitbreiding met 1 veld tbv BritNed 1000MW</v>
          </cell>
          <cell r="D61" t="str">
            <v>WvD</v>
          </cell>
          <cell r="E61" t="str">
            <v>220kV / 380kV</v>
          </cell>
        </row>
        <row r="62">
          <cell r="B62">
            <v>49</v>
          </cell>
          <cell r="C62" t="str">
            <v>Zwolle-Hengelo, reconstructie mast 110 tot 114 (Almelo)</v>
          </cell>
          <cell r="D62" t="str">
            <v>WvD</v>
          </cell>
          <cell r="E62" t="str">
            <v>220kV / 380kV</v>
          </cell>
        </row>
        <row r="63">
          <cell r="B63">
            <v>50</v>
          </cell>
          <cell r="C63" t="str">
            <v>Oostzaan-Diemen, reconstructie mast 3 tot 8 (Landsmeer)</v>
          </cell>
          <cell r="D63" t="str">
            <v>WvD</v>
          </cell>
          <cell r="E63" t="str">
            <v>220kV / 380kV</v>
          </cell>
        </row>
        <row r="64">
          <cell r="B64">
            <v>51</v>
          </cell>
          <cell r="C64" t="str">
            <v>Eindhoven-Maasbracht, reconstructie mast 102 tot 115 (Helmond)</v>
          </cell>
          <cell r="D64" t="str">
            <v>WvD</v>
          </cell>
          <cell r="E64" t="str">
            <v>220kV / 380kV</v>
          </cell>
        </row>
        <row r="65">
          <cell r="B65">
            <v>52</v>
          </cell>
          <cell r="C65" t="str">
            <v>Wateringen, uitbreiding met een 150-kV-station</v>
          </cell>
          <cell r="D65" t="str">
            <v>110kV - 150kV</v>
          </cell>
        </row>
        <row r="66">
          <cell r="B66">
            <v>55</v>
          </cell>
          <cell r="C66" t="str">
            <v>Sassenheim-Haarlemmermeer, opwaardering transportcapaciteit</v>
          </cell>
          <cell r="D66" t="str">
            <v>110kV - 150kV</v>
          </cell>
        </row>
        <row r="67">
          <cell r="B67">
            <v>56</v>
          </cell>
          <cell r="C67" t="str">
            <v>Ypenburg,  uitbreiding met een 150-kV-station</v>
          </cell>
          <cell r="D67" t="str">
            <v>110kV - 150kV</v>
          </cell>
        </row>
        <row r="68">
          <cell r="B68">
            <v>58</v>
          </cell>
          <cell r="C68" t="str">
            <v>De Lier, uitbreiding met een 150-kV-station</v>
          </cell>
          <cell r="D68" t="str">
            <v>110kV - 150kV</v>
          </cell>
        </row>
        <row r="69">
          <cell r="B69">
            <v>59</v>
          </cell>
          <cell r="C69" t="str">
            <v>Wateringen-Ypenburg, uitbreiding met een 150-kV-kabelcircuit 300 MVA</v>
          </cell>
          <cell r="D69" t="str">
            <v>110kV - 150kV</v>
          </cell>
        </row>
        <row r="70">
          <cell r="B70">
            <v>63</v>
          </cell>
          <cell r="C70" t="str">
            <v>Uitbreiding telecomnetwerk tbv integratie EMS-systemen</v>
          </cell>
          <cell r="D70" t="str">
            <v>110kV - 150kV</v>
          </cell>
        </row>
        <row r="71">
          <cell r="B71">
            <v>68</v>
          </cell>
          <cell r="C71" t="str">
            <v>Rotterdam Waalhaven, vervanging transformatorkabels</v>
          </cell>
          <cell r="D71" t="str">
            <v>110kV - 150kV</v>
          </cell>
        </row>
        <row r="72">
          <cell r="B72">
            <v>71</v>
          </cell>
          <cell r="C72" t="str">
            <v>Ommoord, retrofit BISEP en renovatie secundair</v>
          </cell>
          <cell r="D72" t="str">
            <v>110kV - 150kV</v>
          </cell>
        </row>
        <row r="73">
          <cell r="B73">
            <v>72</v>
          </cell>
          <cell r="C73" t="str">
            <v>Zoetermeer, retrofit BISEP en renovatie secundair</v>
          </cell>
          <cell r="D73" t="str">
            <v>110kV - 150kV</v>
          </cell>
        </row>
        <row r="74">
          <cell r="B74">
            <v>73</v>
          </cell>
          <cell r="C74" t="str">
            <v>Dordrecht Noordendijk, vervanging transformator Tr1</v>
          </cell>
          <cell r="D74" t="str">
            <v>110kV - 150kV</v>
          </cell>
        </row>
        <row r="75">
          <cell r="B75">
            <v>74</v>
          </cell>
          <cell r="C75" t="str">
            <v>Alphen, retrofit BISEP en renovatie secundair</v>
          </cell>
          <cell r="D75" t="str">
            <v>110kV - 150kV</v>
          </cell>
        </row>
        <row r="76">
          <cell r="B76">
            <v>75</v>
          </cell>
          <cell r="C76" t="str">
            <v>Krimpen renovatie, primaire en secundaire installaties</v>
          </cell>
          <cell r="D76" t="str">
            <v>110kV - 150kV</v>
          </cell>
        </row>
        <row r="77">
          <cell r="B77">
            <v>76</v>
          </cell>
          <cell r="C77" t="str">
            <v>Gouda, vervanging transformator Tr4</v>
          </cell>
          <cell r="D77" t="str">
            <v>110kV - 150kV</v>
          </cell>
        </row>
        <row r="78">
          <cell r="B78">
            <v>77</v>
          </cell>
          <cell r="C78" t="str">
            <v>Leiden, vervanging transformator Tr4</v>
          </cell>
          <cell r="D78" t="str">
            <v>110kV - 150kV</v>
          </cell>
        </row>
        <row r="79">
          <cell r="B79">
            <v>78</v>
          </cell>
          <cell r="C79" t="str">
            <v>Diverse 150-kV-stations, vervanging vermogenschakelaars</v>
          </cell>
          <cell r="D79" t="str">
            <v>110kV - 150kV</v>
          </cell>
        </row>
        <row r="80">
          <cell r="B80">
            <v>79</v>
          </cell>
          <cell r="C80" t="str">
            <v>Vervanging, 150-kV-transformator (stelpost)</v>
          </cell>
          <cell r="D80" t="str">
            <v>110kV - 150kV</v>
          </cell>
        </row>
        <row r="81">
          <cell r="B81">
            <v>80</v>
          </cell>
          <cell r="C81" t="str">
            <v>Rijswijk, vervanging schakel-en secundaire installatie</v>
          </cell>
          <cell r="D81" t="str">
            <v>110kV - 150kV</v>
          </cell>
        </row>
        <row r="82">
          <cell r="B82">
            <v>81</v>
          </cell>
          <cell r="C82" t="str">
            <v>Voorburg-Leiden, verkabeling mast 23-26/27 in de Voorse Kreek</v>
          </cell>
          <cell r="D82" t="str">
            <v>WvD</v>
          </cell>
          <cell r="E82" t="str">
            <v>110kV - 150kV</v>
          </cell>
        </row>
        <row r="83">
          <cell r="B83">
            <v>82</v>
          </cell>
          <cell r="C83" t="str">
            <v>RtM-Dft, verkabeling mast 1 tot 3 (Schieveste)</v>
          </cell>
          <cell r="D83" t="str">
            <v>WvD</v>
          </cell>
          <cell r="E83" t="str">
            <v>110kV - 150kV</v>
          </cell>
        </row>
        <row r="84">
          <cell r="B84">
            <v>85</v>
          </cell>
          <cell r="C84" t="str">
            <v>Ypenburg-Voorburg, uitbreiding met een 150-kV-kabelcircuit 300 MVA</v>
          </cell>
          <cell r="D84" t="str">
            <v>110kV - 150kV</v>
          </cell>
        </row>
        <row r="85">
          <cell r="B85">
            <v>86</v>
          </cell>
          <cell r="C85" t="str">
            <v>Wateringen-Delft, opwaardering naar 2x300 MVA</v>
          </cell>
          <cell r="D85" t="str">
            <v>110kV - 150kV</v>
          </cell>
        </row>
        <row r="86">
          <cell r="B86">
            <v>87</v>
          </cell>
          <cell r="C86" t="str">
            <v xml:space="preserve">Wateringen-Rijswijk, uitbreiding met smoorspoelen 300 MVA, </v>
          </cell>
          <cell r="D86" t="str">
            <v>110kV - 150kV</v>
          </cell>
        </row>
        <row r="87">
          <cell r="B87">
            <v>88</v>
          </cell>
          <cell r="C87" t="str">
            <v xml:space="preserve">Krimpen-Gouda, uitbreiding met smoorspoelen 300 MVA, </v>
          </cell>
          <cell r="D87" t="str">
            <v>110kV - 150kV</v>
          </cell>
        </row>
        <row r="88">
          <cell r="B88">
            <v>89</v>
          </cell>
          <cell r="C88" t="str">
            <v>Westerlee-Wateringen, uitbreiding met een 380-kV-verbinding</v>
          </cell>
          <cell r="D88" t="str">
            <v>220kV / 380kV</v>
          </cell>
        </row>
        <row r="89">
          <cell r="B89">
            <v>90</v>
          </cell>
          <cell r="C89" t="str">
            <v>Eem4, uitbreiding met 2 velden tbv Nuon 1400 MW</v>
          </cell>
          <cell r="D89" t="str">
            <v>WvD</v>
          </cell>
          <cell r="E89" t="str">
            <v>220kV / 380kV</v>
          </cell>
        </row>
        <row r="90">
          <cell r="B90">
            <v>91</v>
          </cell>
          <cell r="C90" t="str">
            <v>Maasvlakte, uitbreiding met 1 veld tbv Electrabel 750 MW</v>
          </cell>
          <cell r="D90" t="str">
            <v>WvD</v>
          </cell>
          <cell r="E90" t="str">
            <v>220kV / 380kV</v>
          </cell>
        </row>
        <row r="91">
          <cell r="B91">
            <v>95</v>
          </cell>
          <cell r="C91" t="str">
            <v>Eem4, uitbreiding met 2 velden tbv RWE 2x800 MW</v>
          </cell>
          <cell r="D91" t="str">
            <v>WvD</v>
          </cell>
          <cell r="E91" t="str">
            <v>220kV / 380kV</v>
          </cell>
        </row>
        <row r="92">
          <cell r="B92">
            <v>97</v>
          </cell>
          <cell r="C92" t="str">
            <v>Ozn-Dim, reconstructie mast 32 tot 35 ivm EM-velden (IJburg)</v>
          </cell>
          <cell r="D92" t="str">
            <v>WvD</v>
          </cell>
          <cell r="E92" t="str">
            <v>220kV / 380kV</v>
          </cell>
        </row>
        <row r="93">
          <cell r="B93">
            <v>98</v>
          </cell>
          <cell r="C93" t="str">
            <v>Power Quality, meting harmonischen in het 220- en 380-kV-net</v>
          </cell>
          <cell r="D93" t="str">
            <v>220kV / 380kV</v>
          </cell>
        </row>
        <row r="94">
          <cell r="B94">
            <v>99</v>
          </cell>
          <cell r="C94" t="str">
            <v>TenSec, uitbreiding toegangscontrole 11 cruciale 380-kV- stations</v>
          </cell>
          <cell r="D94" t="str">
            <v>220kV / 380kV</v>
          </cell>
        </row>
        <row r="95">
          <cell r="B95">
            <v>100</v>
          </cell>
          <cell r="C95" t="str">
            <v>TenSec, uitbreiding toegangscontrole 13 vitale 380-kV-stations</v>
          </cell>
          <cell r="D95" t="str">
            <v>220kV / 380kV</v>
          </cell>
        </row>
        <row r="96">
          <cell r="B96">
            <v>101</v>
          </cell>
          <cell r="C96" t="str">
            <v>TenSec, uitbreiding toegangscontrole 3 vitale 150-kV-stations</v>
          </cell>
          <cell r="D96" t="str">
            <v>110kV - 150kV</v>
          </cell>
        </row>
        <row r="97">
          <cell r="B97">
            <v>102</v>
          </cell>
          <cell r="C97" t="str">
            <v>TenSec, uitbreiding toegangscontrole 9 normale 220-kv-stations</v>
          </cell>
          <cell r="D97" t="str">
            <v>220kV / 380kV</v>
          </cell>
        </row>
        <row r="98">
          <cell r="B98">
            <v>103</v>
          </cell>
          <cell r="C98" t="str">
            <v>TenSec, uitbreiding toegangscontrole 15 normale 150-kV-stations</v>
          </cell>
          <cell r="D98" t="str">
            <v>110kV - 150kV</v>
          </cell>
        </row>
        <row r="99">
          <cell r="B99">
            <v>104</v>
          </cell>
          <cell r="C99" t="str">
            <v>TenSec, Hoofdkantoor Arnhem</v>
          </cell>
          <cell r="D99" t="str">
            <v>220kV / 380kV</v>
          </cell>
        </row>
        <row r="100">
          <cell r="B100">
            <v>105</v>
          </cell>
          <cell r="C100" t="str">
            <v>Veiligheidsbeleid, uitbreiding toegangscontrole 1 cruciaal 150-kV-stations</v>
          </cell>
          <cell r="D100" t="str">
            <v>110kV - 150kV</v>
          </cell>
        </row>
        <row r="101">
          <cell r="B101">
            <v>106</v>
          </cell>
          <cell r="C101" t="str">
            <v>Eem4, uitbreiding met 1 veld tbv Electrabel 750 MW</v>
          </cell>
          <cell r="D101" t="str">
            <v>WvD</v>
          </cell>
          <cell r="E101" t="str">
            <v>220kV / 380kV</v>
          </cell>
        </row>
        <row r="102">
          <cell r="B102">
            <v>107</v>
          </cell>
          <cell r="C102" t="str">
            <v>Beverwijk, uitbreiding tot dubbelrail 380-kV-station</v>
          </cell>
          <cell r="D102" t="str">
            <v>220kV / 380kV</v>
          </cell>
        </row>
        <row r="103">
          <cell r="B103">
            <v>108</v>
          </cell>
          <cell r="C103" t="str">
            <v>Schildmeer, uitbreiding met een 380-kV-station</v>
          </cell>
          <cell r="D103" t="str">
            <v>220kV / 380kV</v>
          </cell>
        </row>
        <row r="104">
          <cell r="B104">
            <v>109</v>
          </cell>
          <cell r="C104" t="str">
            <v>Telecom, uitbreiding met STM16-ringen</v>
          </cell>
          <cell r="D104" t="str">
            <v>220kV / 380kV</v>
          </cell>
        </row>
        <row r="105">
          <cell r="B105">
            <v>110</v>
          </cell>
          <cell r="C105" t="str">
            <v>Leiden en RtC, uitbreiding met noodstroomaggregaat</v>
          </cell>
          <cell r="D105" t="str">
            <v>110kV - 150kV</v>
          </cell>
        </row>
        <row r="106">
          <cell r="B106">
            <v>111</v>
          </cell>
          <cell r="C106" t="str">
            <v>Bmr en Lelystad, uitbreiding met noodstroomaggregaat</v>
          </cell>
          <cell r="D106" t="str">
            <v>220kV / 380kV</v>
          </cell>
        </row>
        <row r="107">
          <cell r="B107">
            <v>112</v>
          </cell>
          <cell r="C107" t="str">
            <v>Kleine projecten in Telecomsfeer</v>
          </cell>
          <cell r="D107" t="str">
            <v>220kV / 380kV</v>
          </cell>
        </row>
        <row r="108">
          <cell r="B108">
            <v>113</v>
          </cell>
          <cell r="C108" t="str">
            <v>Kleine projecten in de vervangingssfeer 220/380kV</v>
          </cell>
          <cell r="D108" t="str">
            <v>220kV / 380kV</v>
          </cell>
        </row>
        <row r="109">
          <cell r="B109">
            <v>114</v>
          </cell>
          <cell r="C109" t="str">
            <v>Rbp, vervanging railbeveiliging</v>
          </cell>
          <cell r="D109" t="str">
            <v>220kV / 380kV</v>
          </cell>
        </row>
        <row r="110">
          <cell r="B110">
            <v>116</v>
          </cell>
          <cell r="C110" t="str">
            <v>Mvl4-Wtl4, uitbreiding met smoorspoelen 2650 MVA, 18,3%</v>
          </cell>
          <cell r="D110" t="str">
            <v>220kV / 380kV</v>
          </cell>
        </row>
        <row r="111">
          <cell r="B111">
            <v>117</v>
          </cell>
          <cell r="C111" t="str">
            <v>Krimpen1, renovatie terrein tgv verzakkingen</v>
          </cell>
          <cell r="D111" t="str">
            <v>110kV - 150kV</v>
          </cell>
        </row>
        <row r="112">
          <cell r="B112">
            <v>118</v>
          </cell>
          <cell r="C112" t="str">
            <v>Krimpen4, renovatie terrein tgv verzakkingen</v>
          </cell>
          <cell r="D112" t="str">
            <v>220kV / 380kV</v>
          </cell>
        </row>
        <row r="113">
          <cell r="B113">
            <v>119</v>
          </cell>
          <cell r="C113" t="str">
            <v>Leiden, vervanging 50-kV-kabels</v>
          </cell>
          <cell r="D113" t="str">
            <v>110kV - 150kV</v>
          </cell>
        </row>
        <row r="114">
          <cell r="B114">
            <v>120</v>
          </cell>
          <cell r="C114" t="str">
            <v>Kleine projecten in vervangingssfeer 150 kV</v>
          </cell>
          <cell r="D114" t="str">
            <v>110kV - 150kV</v>
          </cell>
        </row>
        <row r="115">
          <cell r="B115">
            <v>122</v>
          </cell>
          <cell r="C115" t="str">
            <v>Div. locaties 380-kV, vervanging hekwerken</v>
          </cell>
          <cell r="D115" t="str">
            <v>220kV / 380kV</v>
          </cell>
        </row>
        <row r="116">
          <cell r="B116">
            <v>123</v>
          </cell>
          <cell r="C116" t="str">
            <v>Div. locaties 150-kV, vervanging hekwerken</v>
          </cell>
          <cell r="D116" t="str">
            <v>110kV - 150kV</v>
          </cell>
        </row>
        <row r="117">
          <cell r="B117">
            <v>124</v>
          </cell>
          <cell r="C117" t="str">
            <v>Alphen, omlegging telecomkabel</v>
          </cell>
          <cell r="D117" t="str">
            <v>WvD</v>
          </cell>
          <cell r="E117" t="str">
            <v>110kV - 150kV</v>
          </cell>
        </row>
        <row r="118">
          <cell r="B118">
            <v>125</v>
          </cell>
          <cell r="C118" t="str">
            <v>Eem2, uitbreiding met 2 velden tbv distributienet Essent (Windpark)</v>
          </cell>
          <cell r="D118" t="str">
            <v>WvD</v>
          </cell>
          <cell r="E118" t="str">
            <v>220kV / 380kV</v>
          </cell>
        </row>
        <row r="119">
          <cell r="B119">
            <v>126</v>
          </cell>
          <cell r="C119" t="str">
            <v>Gtb4, uitbreiding met 1 veld tbv Essent 800 MW</v>
          </cell>
          <cell r="D119" t="str">
            <v>WvD</v>
          </cell>
          <cell r="E119" t="str">
            <v>220kV / 380kV</v>
          </cell>
        </row>
        <row r="120">
          <cell r="B120">
            <v>128</v>
          </cell>
          <cell r="C120" t="str">
            <v>Zoetermeer-Leiden, reconstructie kabelverbinding viaduct Leiden</v>
          </cell>
          <cell r="D120" t="str">
            <v>WvD</v>
          </cell>
          <cell r="E120" t="str">
            <v>110kV - 150kV</v>
          </cell>
        </row>
        <row r="121">
          <cell r="B121">
            <v>131</v>
          </cell>
          <cell r="C121" t="str">
            <v>Eem4, uitbreiding met 2 velden tbv Advanced Power 800-1200 MW</v>
          </cell>
          <cell r="D121" t="str">
            <v>WvD</v>
          </cell>
          <cell r="E121" t="str">
            <v>220kV / 380kV</v>
          </cell>
        </row>
        <row r="122">
          <cell r="B122">
            <v>132</v>
          </cell>
          <cell r="C122" t="str">
            <v>Alblasserdam, uitbreiding met 1 veld tbv Eneco</v>
          </cell>
          <cell r="D122" t="str">
            <v>WvD</v>
          </cell>
          <cell r="E122" t="str">
            <v>110kV - 150kV</v>
          </cell>
        </row>
        <row r="123">
          <cell r="B123">
            <v>133</v>
          </cell>
          <cell r="C123" t="str">
            <v>Doetinchem-Niederrhein, uitbreiding met een interconnector (tot grens)</v>
          </cell>
          <cell r="D123" t="str">
            <v>220kV / 380kV</v>
          </cell>
        </row>
        <row r="124">
          <cell r="B124">
            <v>135</v>
          </cell>
          <cell r="C124" t="str">
            <v>Borssele-Gtrd</v>
          </cell>
          <cell r="D124" t="str">
            <v>220kV / 380kV</v>
          </cell>
        </row>
        <row r="125">
          <cell r="B125">
            <v>136</v>
          </cell>
          <cell r="C125" t="str">
            <v>Maasvlakte, uitbr 1 veld</v>
          </cell>
          <cell r="D125" t="str">
            <v>WvD</v>
          </cell>
          <cell r="E125" t="str">
            <v>220kV / 380kV</v>
          </cell>
        </row>
        <row r="126">
          <cell r="B126">
            <v>137</v>
          </cell>
          <cell r="C126" t="str">
            <v>Delft Inrichting opslagplaats</v>
          </cell>
          <cell r="D126" t="str">
            <v>110kV - 150kV</v>
          </cell>
        </row>
        <row r="127">
          <cell r="B127">
            <v>138</v>
          </cell>
          <cell r="C127" t="str">
            <v>Eems4-EOS Magnum</v>
          </cell>
          <cell r="D127" t="str">
            <v>WvD</v>
          </cell>
          <cell r="E127" t="str">
            <v>220kV / 380kV</v>
          </cell>
        </row>
        <row r="128">
          <cell r="B128">
            <v>139</v>
          </cell>
          <cell r="C128" t="str">
            <v>EOS, uitbreiding 380kV</v>
          </cell>
          <cell r="D128" t="str">
            <v>220kV / 380kV</v>
          </cell>
        </row>
        <row r="129">
          <cell r="B129">
            <v>140</v>
          </cell>
          <cell r="C129" t="str">
            <v>Dim4 en Mvl4, vervanging blindstroomcompensatie</v>
          </cell>
          <cell r="D129" t="str">
            <v>220kV / 380kV</v>
          </cell>
        </row>
        <row r="130">
          <cell r="B130">
            <v>141</v>
          </cell>
          <cell r="C130" t="str">
            <v>BO Aansl. Essent Borssele 1650MW</v>
          </cell>
          <cell r="D130" t="str">
            <v>WvD</v>
          </cell>
          <cell r="E130" t="str">
            <v>220kV / 380kV</v>
          </cell>
        </row>
        <row r="131">
          <cell r="B131">
            <v>142</v>
          </cell>
          <cell r="C131" t="str">
            <v>BO VVL - HSW, opwaarderen transp.cap.</v>
          </cell>
          <cell r="D131" t="str">
            <v>220kV / 380kV</v>
          </cell>
        </row>
        <row r="132">
          <cell r="B132">
            <v>143</v>
          </cell>
          <cell r="C132" t="str">
            <v>Telecom, uitbr en digitalisering transmissienet ZH</v>
          </cell>
          <cell r="D132" t="str">
            <v>110kV - 150kV</v>
          </cell>
        </row>
        <row r="133">
          <cell r="B133">
            <v>144</v>
          </cell>
          <cell r="C133" t="str">
            <v>Eemshaven Oudeschip-Ens, Uitbr 380kV</v>
          </cell>
          <cell r="D133" t="str">
            <v>220kV / 380kV</v>
          </cell>
        </row>
        <row r="134">
          <cell r="B134">
            <v>145</v>
          </cell>
          <cell r="C134" t="str">
            <v>Borssele-Geertruidenberg, uitbr 380kV</v>
          </cell>
          <cell r="D134" t="str">
            <v>220kV / 380kV</v>
          </cell>
        </row>
        <row r="135">
          <cell r="B135">
            <v>146</v>
          </cell>
          <cell r="C135" t="str">
            <v>ENS-Diemen, opwaardering cap</v>
          </cell>
          <cell r="D135" t="str">
            <v>220kV / 380kV</v>
          </cell>
        </row>
        <row r="136">
          <cell r="B136">
            <v>147</v>
          </cell>
          <cell r="C136" t="str">
            <v>Delft, renovatie sec installaties</v>
          </cell>
          <cell r="D136" t="str">
            <v>110kV - 150kV</v>
          </cell>
        </row>
        <row r="137">
          <cell r="B137">
            <v>148</v>
          </cell>
          <cell r="C137" t="str">
            <v>Gouda, renovatie sec installaties</v>
          </cell>
          <cell r="D137" t="str">
            <v>110kV - 150kV</v>
          </cell>
        </row>
        <row r="138">
          <cell r="B138">
            <v>149</v>
          </cell>
          <cell r="C138" t="str">
            <v>Leiden, renovatie sec installaties</v>
          </cell>
          <cell r="D138" t="str">
            <v>110kV - 150kV</v>
          </cell>
        </row>
        <row r="139">
          <cell r="B139">
            <v>150</v>
          </cell>
          <cell r="C139" t="str">
            <v>Rijswijk, renovatie sec installaties</v>
          </cell>
          <cell r="D139" t="str">
            <v>110kV - 150kV</v>
          </cell>
        </row>
        <row r="140">
          <cell r="B140">
            <v>151</v>
          </cell>
          <cell r="C140" t="str">
            <v>Rotterdam centrum, renovatie sec installaties</v>
          </cell>
          <cell r="D140" t="str">
            <v>110kV - 150kV</v>
          </cell>
        </row>
        <row r="141">
          <cell r="B141">
            <v>152</v>
          </cell>
          <cell r="C141" t="str">
            <v>Voorburg, ren sec installaties</v>
          </cell>
          <cell r="D141" t="str">
            <v>110kV - 150kV</v>
          </cell>
        </row>
        <row r="142">
          <cell r="B142">
            <v>153</v>
          </cell>
          <cell r="C142" t="str">
            <v>Bergum, renovatie sec installaties</v>
          </cell>
          <cell r="D142" t="str">
            <v>220kV / 380kV</v>
          </cell>
        </row>
        <row r="143">
          <cell r="B143">
            <v>154</v>
          </cell>
          <cell r="C143" t="str">
            <v>Eemshaven, renovatie sec installaties</v>
          </cell>
          <cell r="D143" t="str">
            <v>220kV / 380kV</v>
          </cell>
        </row>
        <row r="144">
          <cell r="B144">
            <v>155</v>
          </cell>
          <cell r="C144" t="str">
            <v>Eemshaven Oost, renovatie sec installaties</v>
          </cell>
          <cell r="D144" t="str">
            <v>220kV / 380kV</v>
          </cell>
        </row>
        <row r="145">
          <cell r="B145">
            <v>156</v>
          </cell>
          <cell r="C145" t="str">
            <v>Ens, ren sec installaties</v>
          </cell>
          <cell r="D145" t="str">
            <v>220kV / 380kV</v>
          </cell>
        </row>
        <row r="146">
          <cell r="B146">
            <v>157</v>
          </cell>
          <cell r="C146" t="str">
            <v>Hessenweg, renovatie sec installaties</v>
          </cell>
          <cell r="D146" t="str">
            <v>220kV / 380kV</v>
          </cell>
        </row>
        <row r="147">
          <cell r="B147">
            <v>158</v>
          </cell>
          <cell r="C147" t="str">
            <v>Louwsmeer, ren sec installaties</v>
          </cell>
          <cell r="D147" t="str">
            <v>220kV / 380kV</v>
          </cell>
        </row>
        <row r="148">
          <cell r="B148">
            <v>159</v>
          </cell>
          <cell r="C148" t="str">
            <v>Meeden, renovatie sec installaties</v>
          </cell>
          <cell r="D148" t="str">
            <v>220kV / 380kV</v>
          </cell>
        </row>
        <row r="149">
          <cell r="B149">
            <v>160</v>
          </cell>
          <cell r="C149" t="str">
            <v>Oude Haske, renovatie sec installaties</v>
          </cell>
          <cell r="D149" t="str">
            <v>220kV / 380kV</v>
          </cell>
        </row>
        <row r="150">
          <cell r="B150">
            <v>161</v>
          </cell>
          <cell r="C150" t="str">
            <v>Robbenplaat, renovatie sec installaties</v>
          </cell>
          <cell r="D150" t="str">
            <v>220kV / 380kV</v>
          </cell>
        </row>
        <row r="151">
          <cell r="B151">
            <v>162</v>
          </cell>
          <cell r="C151" t="str">
            <v>Vierverlaten, renovatie sec installaties</v>
          </cell>
          <cell r="D151" t="str">
            <v>220kV / 380kV</v>
          </cell>
        </row>
        <row r="152">
          <cell r="B152">
            <v>163</v>
          </cell>
          <cell r="C152" t="str">
            <v>Weiwerd, renovatie sec installaties</v>
          </cell>
          <cell r="D152" t="str">
            <v>220kV / 380kV</v>
          </cell>
        </row>
        <row r="153">
          <cell r="B153">
            <v>164</v>
          </cell>
          <cell r="C153" t="str">
            <v>Zeyerveen, renovatie sec installaties</v>
          </cell>
          <cell r="D153" t="str">
            <v>220kV / 380kV</v>
          </cell>
        </row>
        <row r="154">
          <cell r="B154">
            <v>165</v>
          </cell>
          <cell r="C154" t="str">
            <v>Boxmeer, renovatie sec installaties</v>
          </cell>
          <cell r="D154" t="str">
            <v>220kV / 380kV</v>
          </cell>
        </row>
        <row r="155">
          <cell r="B155">
            <v>166</v>
          </cell>
          <cell r="C155" t="str">
            <v>Crayestein, renovatie sec installaties</v>
          </cell>
          <cell r="D155" t="str">
            <v>220kV / 380kV</v>
          </cell>
        </row>
        <row r="156">
          <cell r="B156">
            <v>167</v>
          </cell>
          <cell r="C156" t="str">
            <v>Diemen, renovatie sec installaties</v>
          </cell>
          <cell r="D156" t="str">
            <v>220kV / 380kV</v>
          </cell>
        </row>
        <row r="157">
          <cell r="B157">
            <v>168</v>
          </cell>
          <cell r="C157" t="str">
            <v>Dodewaard, renovatie sec installaties</v>
          </cell>
          <cell r="D157" t="str">
            <v>220kV / 380kV</v>
          </cell>
        </row>
        <row r="158">
          <cell r="B158">
            <v>169</v>
          </cell>
          <cell r="C158" t="str">
            <v>Doetinchem, renovatie sec installaties</v>
          </cell>
          <cell r="D158" t="str">
            <v>220kV / 380kV</v>
          </cell>
        </row>
        <row r="159">
          <cell r="B159">
            <v>170</v>
          </cell>
          <cell r="C159" t="str">
            <v>Eemshaven, renovatie sec installaties</v>
          </cell>
          <cell r="D159" t="str">
            <v>220kV / 380kV</v>
          </cell>
        </row>
        <row r="160">
          <cell r="B160">
            <v>171</v>
          </cell>
          <cell r="C160" t="str">
            <v>Eindhoven, renovatie sec installaties</v>
          </cell>
          <cell r="D160" t="str">
            <v>220kV / 380kV</v>
          </cell>
        </row>
        <row r="161">
          <cell r="B161">
            <v>172</v>
          </cell>
          <cell r="C161" t="str">
            <v>Ens, renovatie sec installaties</v>
          </cell>
          <cell r="D161" t="str">
            <v>220kV / 380kV</v>
          </cell>
        </row>
        <row r="162">
          <cell r="B162">
            <v>173</v>
          </cell>
          <cell r="C162" t="str">
            <v>Geertruidenberg, renovatie sec installaties</v>
          </cell>
          <cell r="D162" t="str">
            <v>220kV / 380kV</v>
          </cell>
        </row>
        <row r="163">
          <cell r="B163">
            <v>174</v>
          </cell>
          <cell r="C163" t="str">
            <v>Hengelo, renovatie sec installaties</v>
          </cell>
          <cell r="D163" t="str">
            <v>220kV / 380kV</v>
          </cell>
        </row>
        <row r="164">
          <cell r="B164">
            <v>175</v>
          </cell>
          <cell r="C164" t="str">
            <v>Krimpen, renovatie sec installaties</v>
          </cell>
          <cell r="D164" t="str">
            <v>220kV / 380kV</v>
          </cell>
        </row>
        <row r="165">
          <cell r="B165">
            <v>176</v>
          </cell>
          <cell r="C165" t="str">
            <v>Maasbracht, renovatie sec installaties</v>
          </cell>
          <cell r="D165" t="str">
            <v>220kV / 380kV</v>
          </cell>
        </row>
        <row r="166">
          <cell r="B166">
            <v>177</v>
          </cell>
          <cell r="C166" t="str">
            <v>Meede, renovatie sec installaties</v>
          </cell>
          <cell r="D166" t="str">
            <v>220kV / 380kV</v>
          </cell>
        </row>
        <row r="167">
          <cell r="B167">
            <v>178</v>
          </cell>
          <cell r="C167" t="str">
            <v>Zwolle, renovatie sec installaties</v>
          </cell>
          <cell r="D167" t="str">
            <v>220kV / 380kV</v>
          </cell>
        </row>
        <row r="168">
          <cell r="B168">
            <v>179</v>
          </cell>
          <cell r="C168" t="str">
            <v>Dim4, vervanging blindstroomcomp spoel</v>
          </cell>
          <cell r="D168" t="str">
            <v>220kV / 380kV</v>
          </cell>
        </row>
        <row r="169">
          <cell r="B169">
            <v>180</v>
          </cell>
          <cell r="C169" t="str">
            <v>Dod4, vervanging blindstroomcomp spoel</v>
          </cell>
          <cell r="D169" t="str">
            <v>220kV / 380kV</v>
          </cell>
        </row>
        <row r="170">
          <cell r="B170">
            <v>181</v>
          </cell>
          <cell r="C170" t="str">
            <v>Delft-RtM, vervanging van 5 km oliedrukkabel</v>
          </cell>
          <cell r="D170" t="str">
            <v>110kV - 150kV</v>
          </cell>
        </row>
        <row r="171">
          <cell r="B171">
            <v>182</v>
          </cell>
          <cell r="C171" t="str">
            <v>Mvl4, uitbreiding met een veld tbv CGEN 1*400 MW</v>
          </cell>
          <cell r="D171" t="str">
            <v>WvD</v>
          </cell>
          <cell r="E171" t="str">
            <v>220kV / 380kV</v>
          </cell>
        </row>
        <row r="172">
          <cell r="B172">
            <v>183</v>
          </cell>
          <cell r="C172" t="str">
            <v>Cst4, vervanging transformator TR403</v>
          </cell>
          <cell r="D172" t="str">
            <v>220kV / 380kV</v>
          </cell>
        </row>
        <row r="173">
          <cell r="B173">
            <v>183</v>
          </cell>
          <cell r="D173" t="str">
            <v>WvD</v>
          </cell>
          <cell r="E173" t="str">
            <v>220kV / 380kV</v>
          </cell>
        </row>
        <row r="174">
          <cell r="B174">
            <v>184</v>
          </cell>
          <cell r="C174" t="str">
            <v>Noodlijn, herstellen uitrusting</v>
          </cell>
          <cell r="D174" t="str">
            <v>220kV / 380kV</v>
          </cell>
        </row>
        <row r="175">
          <cell r="B175">
            <v>185</v>
          </cell>
          <cell r="C175" t="str">
            <v>RtM-Ommoord-Krimpen, renovatie oliedruksystemen</v>
          </cell>
          <cell r="D175" t="str">
            <v>110kV - 150kV</v>
          </cell>
        </row>
        <row r="176">
          <cell r="B176">
            <v>186</v>
          </cell>
          <cell r="C176" t="str">
            <v>Rotterdam Waalhaven, renovatie eigen bedrijfsinstallatie</v>
          </cell>
          <cell r="D176" t="str">
            <v>110kV - 150kV</v>
          </cell>
        </row>
        <row r="177">
          <cell r="B177">
            <v>187</v>
          </cell>
          <cell r="C177" t="str">
            <v>Rotterdam Waalhaven uitbreiding verblijfsruimten</v>
          </cell>
          <cell r="D177" t="str">
            <v>110kV - 150kV</v>
          </cell>
        </row>
        <row r="178">
          <cell r="B178">
            <v>188</v>
          </cell>
          <cell r="C178" t="str">
            <v>Maasvlakte-Crayestein, verv geleide</v>
          </cell>
          <cell r="D178" t="str">
            <v>220kV / 380kV</v>
          </cell>
        </row>
        <row r="179">
          <cell r="B179">
            <v>189</v>
          </cell>
          <cell r="C179" t="str">
            <v>Aansluiting Windpark NO op Ens 380KV</v>
          </cell>
          <cell r="D179" t="str">
            <v>WvD</v>
          </cell>
          <cell r="E179" t="str">
            <v>220kV / 380kV</v>
          </cell>
        </row>
        <row r="180">
          <cell r="B180">
            <v>190</v>
          </cell>
          <cell r="C180" t="str">
            <v>Vhz4, uitbreiding met een 380 kV st</v>
          </cell>
          <cell r="D180" t="str">
            <v>220kV / 380kV</v>
          </cell>
        </row>
        <row r="181">
          <cell r="B181">
            <v>191</v>
          </cell>
          <cell r="C181" t="str">
            <v>Ens 380kV uitbreiding 750 MVA</v>
          </cell>
          <cell r="D181" t="str">
            <v>220kV / 380kV</v>
          </cell>
        </row>
        <row r="182">
          <cell r="B182">
            <v>192</v>
          </cell>
          <cell r="C182" t="str">
            <v>Rotterdam, uitbr. 1 veld EON</v>
          </cell>
          <cell r="D182" t="str">
            <v>WvD</v>
          </cell>
          <cell r="E182" t="str">
            <v>110kV - 150kV</v>
          </cell>
        </row>
        <row r="183">
          <cell r="B183">
            <v>192</v>
          </cell>
          <cell r="D183" t="str">
            <v>220kV / 380kV</v>
          </cell>
        </row>
        <row r="184">
          <cell r="B184">
            <v>193</v>
          </cell>
          <cell r="C184" t="str">
            <v>Westerlee uitbr 150kV</v>
          </cell>
          <cell r="D184" t="str">
            <v>WvD</v>
          </cell>
          <cell r="E184" t="str">
            <v>110kV - 150kV</v>
          </cell>
        </row>
        <row r="185">
          <cell r="B185">
            <v>193</v>
          </cell>
          <cell r="D185" t="str">
            <v>220kV / 380kV</v>
          </cell>
        </row>
        <row r="186">
          <cell r="B186">
            <v>194</v>
          </cell>
          <cell r="C186" t="str">
            <v>Weiwerd, uitbr. 2e 220/110kV transformator</v>
          </cell>
          <cell r="D186" t="str">
            <v>220kV / 380kV</v>
          </cell>
        </row>
        <row r="187">
          <cell r="B187">
            <v>195</v>
          </cell>
          <cell r="C187" t="str">
            <v>Rec Telecom tbv aanpassing N210</v>
          </cell>
          <cell r="D187" t="str">
            <v>WvD</v>
          </cell>
          <cell r="E187" t="str">
            <v>220kV / 380kV</v>
          </cell>
        </row>
        <row r="188">
          <cell r="B188">
            <v>196</v>
          </cell>
          <cell r="C188" t="str">
            <v>Eemshaven, uitbr. 3e transformator 750MVA</v>
          </cell>
          <cell r="D188" t="str">
            <v>220kV / 380kV</v>
          </cell>
        </row>
        <row r="189">
          <cell r="B189">
            <v>197</v>
          </cell>
          <cell r="C189" t="str">
            <v>Verbinding Krimpen Ommoord</v>
          </cell>
          <cell r="D189" t="str">
            <v>WvD</v>
          </cell>
        </row>
        <row r="190">
          <cell r="B190">
            <v>198</v>
          </cell>
          <cell r="C190" t="str">
            <v>Verbinding Ommoord Rotterdam Marconistraat</v>
          </cell>
          <cell r="D190" t="str">
            <v>WvD</v>
          </cell>
        </row>
        <row r="191">
          <cell r="B191" t="str">
            <v>000213</v>
          </cell>
          <cell r="C191" t="str">
            <v>Wintrack testprogramma</v>
          </cell>
          <cell r="D191" t="str">
            <v>220kV / 380kV</v>
          </cell>
        </row>
        <row r="192">
          <cell r="B192">
            <v>266</v>
          </cell>
          <cell r="C192" t="str">
            <v>GIS tbv Planologische projecten</v>
          </cell>
          <cell r="D192" t="str">
            <v>220kV / 380kV</v>
          </cell>
        </row>
        <row r="193">
          <cell r="B193" t="str">
            <v>0002XX</v>
          </cell>
          <cell r="C193" t="str">
            <v>Afdelingskosten</v>
          </cell>
          <cell r="D193" t="str">
            <v>WvD</v>
          </cell>
          <cell r="E193" t="str">
            <v>220kV / 380kV</v>
          </cell>
        </row>
        <row r="194">
          <cell r="B194">
            <v>13</v>
          </cell>
          <cell r="C194" t="str">
            <v>Borssele # detailontwerp station</v>
          </cell>
          <cell r="D194" t="str">
            <v>220kV / 380kV</v>
          </cell>
        </row>
        <row r="195">
          <cell r="B195">
            <v>221</v>
          </cell>
          <cell r="C195" t="str">
            <v>Document management</v>
          </cell>
          <cell r="D195" t="str">
            <v>TenneT TSO</v>
          </cell>
        </row>
        <row r="196">
          <cell r="B196">
            <v>120101</v>
          </cell>
          <cell r="C196" t="str">
            <v>Projectteam Cable Construct Project</v>
          </cell>
          <cell r="D196" t="str">
            <v>220kV / 380kV</v>
          </cell>
        </row>
        <row r="197">
          <cell r="B197">
            <v>274</v>
          </cell>
          <cell r="C197" t="str">
            <v>Programma Kwaliteit</v>
          </cell>
          <cell r="D197" t="str">
            <v>TenneT TSO</v>
          </cell>
        </row>
        <row r="198">
          <cell r="B198">
            <v>280</v>
          </cell>
          <cell r="C198" t="str">
            <v>Bedrijfszekerheid</v>
          </cell>
          <cell r="D198" t="str">
            <v>TenneT TSO</v>
          </cell>
        </row>
        <row r="199">
          <cell r="B199">
            <v>254</v>
          </cell>
          <cell r="C199" t="str">
            <v>IFS+ Verbeteringen</v>
          </cell>
          <cell r="D199" t="str">
            <v>TenneT TSO</v>
          </cell>
        </row>
        <row r="200">
          <cell r="B200">
            <v>213</v>
          </cell>
          <cell r="C200" t="str">
            <v>Wintrack fallback</v>
          </cell>
          <cell r="D200" t="str">
            <v>220kV / 380kV</v>
          </cell>
        </row>
        <row r="201">
          <cell r="B201">
            <v>220</v>
          </cell>
          <cell r="C201" t="str">
            <v>Aida - fase 2</v>
          </cell>
          <cell r="D201" t="str">
            <v>TenneT TSO</v>
          </cell>
        </row>
        <row r="202">
          <cell r="B202">
            <v>268</v>
          </cell>
          <cell r="C202" t="str">
            <v>KLIC</v>
          </cell>
          <cell r="D202" t="str">
            <v>TenneT TSO</v>
          </cell>
        </row>
        <row r="203">
          <cell r="B203">
            <v>279</v>
          </cell>
          <cell r="C203" t="str">
            <v>SLA KAM-BU AM</v>
          </cell>
          <cell r="D203" t="str">
            <v>TenneT TSO</v>
          </cell>
        </row>
        <row r="204">
          <cell r="B204">
            <v>284</v>
          </cell>
          <cell r="C204" t="str">
            <v>Project uren tbv EssenT regio Noord</v>
          </cell>
          <cell r="D204" t="str">
            <v>WvD</v>
          </cell>
        </row>
        <row r="205">
          <cell r="B205">
            <v>283</v>
          </cell>
          <cell r="C205" t="str">
            <v>Projecturen tbv Essent regio Zuid</v>
          </cell>
          <cell r="D205" t="str">
            <v>WvD</v>
          </cell>
        </row>
        <row r="206">
          <cell r="B206">
            <v>217600</v>
          </cell>
          <cell r="C206" t="str">
            <v>aanleg 3e circuit 150kV Cst-DdM</v>
          </cell>
          <cell r="D206" t="str">
            <v>110kV - 150kV</v>
          </cell>
        </row>
        <row r="207">
          <cell r="B207">
            <v>1002</v>
          </cell>
          <cell r="C207" t="str">
            <v>Werkzaamheden H Hoekstra</v>
          </cell>
          <cell r="D207" t="str">
            <v>???</v>
          </cell>
        </row>
        <row r="208">
          <cell r="B208">
            <v>263</v>
          </cell>
          <cell r="C208" t="str">
            <v>AIDA Verbindingen</v>
          </cell>
          <cell r="D208" t="str">
            <v>TenneT TSO</v>
          </cell>
        </row>
        <row r="209">
          <cell r="B209">
            <v>120130</v>
          </cell>
          <cell r="C209" t="str">
            <v>Owner team</v>
          </cell>
          <cell r="D209" t="str">
            <v>220kV / 380kV</v>
          </cell>
        </row>
        <row r="210">
          <cell r="B210">
            <v>290</v>
          </cell>
          <cell r="C210" t="str">
            <v>Doorbelasting derden</v>
          </cell>
          <cell r="D210" t="str">
            <v>WvD</v>
          </cell>
        </row>
        <row r="211">
          <cell r="B211">
            <v>100014</v>
          </cell>
          <cell r="C211" t="str">
            <v>KLS</v>
          </cell>
          <cell r="D211" t="str">
            <v>110kV - 150kV</v>
          </cell>
        </row>
        <row r="212">
          <cell r="B212">
            <v>267</v>
          </cell>
          <cell r="C212" t="str">
            <v>Integrale Resource Planning</v>
          </cell>
          <cell r="D212" t="str">
            <v>TenneT TSO</v>
          </cell>
        </row>
        <row r="213">
          <cell r="B213">
            <v>281</v>
          </cell>
          <cell r="C213" t="str">
            <v>DMS Next</v>
          </cell>
          <cell r="D213" t="str">
            <v>TenneT TSO</v>
          </cell>
        </row>
        <row r="214">
          <cell r="B214">
            <v>239</v>
          </cell>
          <cell r="C214" t="str">
            <v>Aansluiting Essent Eemshaven Oost</v>
          </cell>
          <cell r="D214" t="str">
            <v>WvD</v>
          </cell>
        </row>
        <row r="215">
          <cell r="B215">
            <v>237</v>
          </cell>
          <cell r="C215" t="str">
            <v>Vervangen railbev. Robbenplaat</v>
          </cell>
          <cell r="D215" t="str">
            <v>220kV / 380kV</v>
          </cell>
        </row>
        <row r="216">
          <cell r="B216">
            <v>244</v>
          </cell>
          <cell r="C216" t="str">
            <v>Beheer strategische voorraad</v>
          </cell>
          <cell r="D216" t="str">
            <v>TenneT TSO</v>
          </cell>
        </row>
        <row r="217">
          <cell r="B217">
            <v>301005</v>
          </cell>
          <cell r="C217" t="str">
            <v>Huisvesting TenneT</v>
          </cell>
          <cell r="D217" t="str">
            <v>TenneT TSO</v>
          </cell>
        </row>
        <row r="218">
          <cell r="B218">
            <v>210600</v>
          </cell>
          <cell r="C218" t="str">
            <v>Shared Services</v>
          </cell>
          <cell r="D218" t="str">
            <v>TenneT TSO</v>
          </cell>
        </row>
        <row r="219">
          <cell r="B219">
            <v>217928</v>
          </cell>
          <cell r="C219" t="str">
            <v>ren sec install Alblasserdam</v>
          </cell>
          <cell r="D219" t="str">
            <v>110kV - 150kV</v>
          </cell>
        </row>
        <row r="220">
          <cell r="B220">
            <v>100024</v>
          </cell>
          <cell r="C220" t="str">
            <v>Scada-Scada SamensmEde</v>
          </cell>
          <cell r="D220" t="str">
            <v>110kV - 150kV</v>
          </cell>
        </row>
        <row r="221">
          <cell r="B221">
            <v>250</v>
          </cell>
          <cell r="C221" t="str">
            <v>Opstellen bouwsteen blindstroomcomp</v>
          </cell>
          <cell r="D221" t="str">
            <v>220kV / 380kV</v>
          </cell>
        </row>
        <row r="222">
          <cell r="B222">
            <v>261</v>
          </cell>
          <cell r="C222" t="str">
            <v>EMC Problemen Westerlee</v>
          </cell>
          <cell r="D222" t="str">
            <v>110kV - 150kV</v>
          </cell>
        </row>
        <row r="223">
          <cell r="B223">
            <v>265</v>
          </cell>
          <cell r="C223" t="str">
            <v>GIS Onderzoek</v>
          </cell>
          <cell r="D223" t="str">
            <v>TenneT TSO</v>
          </cell>
        </row>
        <row r="224">
          <cell r="B224">
            <v>1005</v>
          </cell>
          <cell r="C224" t="str">
            <v>Klachtenafhandeling Dim-Ozn-Bvw</v>
          </cell>
          <cell r="D224" t="str">
            <v>220kV / 380kV</v>
          </cell>
        </row>
        <row r="225">
          <cell r="B225">
            <v>248</v>
          </cell>
          <cell r="C225" t="str">
            <v>Opstellen specs 380kV seriespoelen</v>
          </cell>
          <cell r="D225" t="str">
            <v>220kV / 380kV</v>
          </cell>
        </row>
        <row r="226">
          <cell r="B226">
            <v>120151</v>
          </cell>
          <cell r="C226" t="str">
            <v>NORNED Implementatie</v>
          </cell>
          <cell r="D226" t="str">
            <v>220kV / 380kV</v>
          </cell>
        </row>
        <row r="227">
          <cell r="B227">
            <v>277</v>
          </cell>
          <cell r="C227" t="str">
            <v>Tijdelijke bev.maatr. 2008 Oost</v>
          </cell>
          <cell r="D227" t="str">
            <v>TenneT TSO</v>
          </cell>
        </row>
        <row r="228">
          <cell r="B228">
            <v>1018</v>
          </cell>
          <cell r="C228" t="str">
            <v>Opstellen PID invoeren GIS</v>
          </cell>
          <cell r="D228" t="str">
            <v>TenneT TSO</v>
          </cell>
        </row>
        <row r="229">
          <cell r="B229">
            <v>262</v>
          </cell>
          <cell r="C229" t="str">
            <v>Studie kortsluitverm. 150kV Delft</v>
          </cell>
          <cell r="D229" t="str">
            <v>110kV - 150kV</v>
          </cell>
        </row>
        <row r="230">
          <cell r="B230">
            <v>127</v>
          </cell>
          <cell r="C230" t="str">
            <v>Maasbracht, vv bev.velden 19,20</v>
          </cell>
          <cell r="D230" t="str">
            <v>220kV / 380kV</v>
          </cell>
        </row>
        <row r="231">
          <cell r="B231">
            <v>227</v>
          </cell>
          <cell r="C231" t="str">
            <v>Engineering consultancy werkz. 2007</v>
          </cell>
          <cell r="D231" t="str">
            <v>TenneT TSO</v>
          </cell>
        </row>
        <row r="232">
          <cell r="B232">
            <v>605900</v>
          </cell>
          <cell r="C232" t="str">
            <v>TI</v>
          </cell>
          <cell r="D232" t="str">
            <v>TenneT TSO</v>
          </cell>
        </row>
        <row r="233">
          <cell r="B233">
            <v>276</v>
          </cell>
          <cell r="C233" t="str">
            <v>Vervangen UTR EHV wit te Mbt</v>
          </cell>
          <cell r="D233" t="str">
            <v>220kV / 380kV</v>
          </cell>
        </row>
        <row r="234">
          <cell r="B234">
            <v>245</v>
          </cell>
          <cell r="C234" t="str">
            <v>Uitvoeren van Saneringen</v>
          </cell>
          <cell r="D234" t="str">
            <v>TenneT TSO</v>
          </cell>
        </row>
        <row r="235">
          <cell r="B235">
            <v>100025</v>
          </cell>
          <cell r="C235" t="str">
            <v>TenneT Way of Working</v>
          </cell>
          <cell r="D235" t="str">
            <v>TenneT TSO</v>
          </cell>
        </row>
        <row r="236">
          <cell r="B236">
            <v>2012</v>
          </cell>
          <cell r="C236" t="str">
            <v>Traceverwerving Wtr - WL (De Lier)</v>
          </cell>
          <cell r="D236" t="str">
            <v>110kV - 150kV</v>
          </cell>
        </row>
        <row r="237">
          <cell r="B237">
            <v>2196</v>
          </cell>
          <cell r="C237" t="str">
            <v>Vervangen scheiders 2008</v>
          </cell>
          <cell r="D237" t="str">
            <v>220kV / 380kV</v>
          </cell>
        </row>
        <row r="238">
          <cell r="B238">
            <v>120150</v>
          </cell>
          <cell r="C238" t="str">
            <v>Trading team</v>
          </cell>
          <cell r="D238" t="str">
            <v>220kV / 380kV</v>
          </cell>
        </row>
        <row r="239">
          <cell r="B239">
            <v>150000</v>
          </cell>
          <cell r="C239" t="str">
            <v>Borging conintu voorziening</v>
          </cell>
          <cell r="D239" t="str">
            <v>TenneT TSO</v>
          </cell>
        </row>
        <row r="240">
          <cell r="B240">
            <v>20</v>
          </cell>
          <cell r="C240" t="str">
            <v>Bouwrijp maken eindhoven</v>
          </cell>
          <cell r="D240" t="str">
            <v>220kV / 380kV</v>
          </cell>
        </row>
        <row r="241">
          <cell r="B241">
            <v>310002</v>
          </cell>
          <cell r="C241" t="str">
            <v>Management Control framework</v>
          </cell>
          <cell r="D241" t="str">
            <v>TenneT TSO</v>
          </cell>
        </row>
        <row r="242">
          <cell r="B242">
            <v>2183</v>
          </cell>
          <cell r="C242" t="str">
            <v>HGL1O 3e transformator (GJP)</v>
          </cell>
          <cell r="D242" t="str">
            <v>TenneT TSO</v>
          </cell>
        </row>
        <row r="243">
          <cell r="B243">
            <v>246</v>
          </cell>
          <cell r="C243" t="str">
            <v>Uitvoeren van Amoveringen</v>
          </cell>
          <cell r="D243" t="str">
            <v>TenneT TSO</v>
          </cell>
        </row>
        <row r="244">
          <cell r="B244">
            <v>2201</v>
          </cell>
          <cell r="C244" t="str">
            <v>Trace HS+MS Urenco-TU SLA 2008-500</v>
          </cell>
          <cell r="D244" t="str">
            <v>WvD</v>
          </cell>
        </row>
        <row r="245">
          <cell r="B245">
            <v>2195</v>
          </cell>
          <cell r="C245" t="str">
            <v>Vervangen meettrafo's 2008</v>
          </cell>
          <cell r="D245" t="str">
            <v>TenneT TSO</v>
          </cell>
        </row>
        <row r="246">
          <cell r="B246">
            <v>260000</v>
          </cell>
          <cell r="C246" t="str">
            <v>#N/A</v>
          </cell>
          <cell r="D246" t="str">
            <v>???</v>
          </cell>
        </row>
        <row r="247">
          <cell r="B247">
            <v>275</v>
          </cell>
          <cell r="C247" t="str">
            <v>Sturen op Uren</v>
          </cell>
          <cell r="D247" t="str">
            <v>TenneT TSO</v>
          </cell>
        </row>
        <row r="248">
          <cell r="B248">
            <v>217508</v>
          </cell>
          <cell r="C248" t="str">
            <v>Verzwaren RTW-KY</v>
          </cell>
          <cell r="D248" t="str">
            <v>220kV / 380kV</v>
          </cell>
        </row>
        <row r="249">
          <cell r="B249">
            <v>523000</v>
          </cell>
          <cell r="C249" t="str">
            <v>Ruimtelijke ordening en milieu</v>
          </cell>
          <cell r="D249" t="str">
            <v>TenneT TSO</v>
          </cell>
        </row>
        <row r="250">
          <cell r="B250">
            <v>272</v>
          </cell>
          <cell r="C250" t="str">
            <v>Studie kabeltracé Westland</v>
          </cell>
          <cell r="D250" t="str">
            <v>110kV - 150kV</v>
          </cell>
        </row>
        <row r="251">
          <cell r="B251">
            <v>241</v>
          </cell>
          <cell r="C251" t="str">
            <v>Detachering P. Loeve - E.On Benelux</v>
          </cell>
          <cell r="D251" t="str">
            <v>TenneT TSO</v>
          </cell>
        </row>
        <row r="252">
          <cell r="B252">
            <v>2161</v>
          </cell>
          <cell r="C252" t="str">
            <v>Gasunie Midwolda SLA 2006-313</v>
          </cell>
          <cell r="D252" t="str">
            <v>WvD</v>
          </cell>
        </row>
        <row r="253">
          <cell r="B253">
            <v>120140</v>
          </cell>
          <cell r="C253" t="str">
            <v>Working group OMA</v>
          </cell>
          <cell r="D253" t="str">
            <v>220kV / 380kV</v>
          </cell>
        </row>
        <row r="254">
          <cell r="B254">
            <v>1000</v>
          </cell>
          <cell r="C254" t="str">
            <v>Consultancy Regio Oost 2008</v>
          </cell>
          <cell r="D254" t="str">
            <v>???</v>
          </cell>
        </row>
        <row r="255">
          <cell r="B255">
            <v>211</v>
          </cell>
          <cell r="C255" t="str">
            <v>EU-Erkenning leveranciers prim.comp</v>
          </cell>
          <cell r="D255" t="str">
            <v>TenneT TSO</v>
          </cell>
        </row>
        <row r="256">
          <cell r="B256">
            <v>62</v>
          </cell>
          <cell r="C256" t="str">
            <v>Verplaatsen C-bank RtW-Wl (125Mvar)</v>
          </cell>
          <cell r="D256" t="str">
            <v>110kV - 150kV</v>
          </cell>
        </row>
        <row r="257">
          <cell r="B257">
            <v>150011</v>
          </cell>
          <cell r="C257" t="str">
            <v>Opzetten Regiokantoren (W'veen)</v>
          </cell>
          <cell r="D257" t="str">
            <v>110kV - 150kV</v>
          </cell>
        </row>
        <row r="258">
          <cell r="B258">
            <v>232</v>
          </cell>
          <cell r="C258" t="str">
            <v>Telefonie &amp; Datacommunicatie</v>
          </cell>
          <cell r="D258" t="str">
            <v>TenneT TSO</v>
          </cell>
        </row>
        <row r="259">
          <cell r="B259">
            <v>205</v>
          </cell>
          <cell r="C259" t="str">
            <v>EU-erkenning leveranciers voor VBS</v>
          </cell>
          <cell r="D259" t="str">
            <v>TenneT TSO</v>
          </cell>
        </row>
        <row r="260">
          <cell r="B260">
            <v>271</v>
          </cell>
          <cell r="C260" t="str">
            <v>IFS Inrichting AM</v>
          </cell>
          <cell r="D260" t="str">
            <v>TenneT TSO</v>
          </cell>
        </row>
        <row r="261">
          <cell r="B261">
            <v>264</v>
          </cell>
          <cell r="C261" t="str">
            <v>Data-integratie RNB's</v>
          </cell>
          <cell r="D261" t="str">
            <v>TenneT TSO</v>
          </cell>
        </row>
        <row r="262">
          <cell r="B262">
            <v>2182</v>
          </cell>
          <cell r="C262" t="str">
            <v>ZL1F-KP1 verkabeling mast 8-16 geme</v>
          </cell>
          <cell r="D262" t="str">
            <v>WvD</v>
          </cell>
        </row>
        <row r="263">
          <cell r="B263">
            <v>2203</v>
          </cell>
          <cell r="C263" t="str">
            <v>WKC Luttelgeest SLA 2008-209</v>
          </cell>
          <cell r="D263" t="str">
            <v>WvD</v>
          </cell>
        </row>
        <row r="264">
          <cell r="B264">
            <v>278</v>
          </cell>
          <cell r="C264" t="str">
            <v>Tijdelijke bev.maatr. 2008 West</v>
          </cell>
          <cell r="D264" t="str">
            <v>TenneT TSO</v>
          </cell>
        </row>
        <row r="265">
          <cell r="B265">
            <v>252</v>
          </cell>
          <cell r="C265" t="str">
            <v>BU-TI Wijzigingen en aanpass in IFS</v>
          </cell>
          <cell r="D265" t="str">
            <v>TenneT TSO</v>
          </cell>
        </row>
        <row r="266">
          <cell r="B266">
            <v>273</v>
          </cell>
          <cell r="C266" t="str">
            <v>Studie kabeltracé Noord-Holland</v>
          </cell>
          <cell r="D266" t="str">
            <v>110kV - 150kV</v>
          </cell>
        </row>
        <row r="267">
          <cell r="B267">
            <v>129</v>
          </cell>
          <cell r="C267" t="str">
            <v>OPGW herstel</v>
          </cell>
          <cell r="D267" t="str">
            <v>220kV / 380kV</v>
          </cell>
        </row>
        <row r="268">
          <cell r="B268">
            <v>260</v>
          </cell>
          <cell r="C268" t="str">
            <v>Strategische herstelcapaciteit</v>
          </cell>
          <cell r="D268" t="str">
            <v>TenneT TSO</v>
          </cell>
        </row>
        <row r="269">
          <cell r="B269">
            <v>1006</v>
          </cell>
          <cell r="C269" t="str">
            <v>Uitvoeren van saneringen in 2008</v>
          </cell>
          <cell r="D269" t="str">
            <v>TenneT TSO</v>
          </cell>
        </row>
        <row r="270">
          <cell r="B270">
            <v>1014</v>
          </cell>
          <cell r="C270" t="str">
            <v>Quickscan TOEDS/TAMS</v>
          </cell>
          <cell r="D270" t="str">
            <v>TenneT TSO</v>
          </cell>
        </row>
        <row r="271">
          <cell r="B271">
            <v>2181</v>
          </cell>
          <cell r="C271" t="str">
            <v>Verhogen geleiders</v>
          </cell>
          <cell r="D271" t="str">
            <v>TenneT TSO</v>
          </cell>
        </row>
        <row r="272">
          <cell r="B272">
            <v>217441</v>
          </cell>
          <cell r="C272" t="str">
            <v>Lijn Oostzaan-Beverwijk 380 kV</v>
          </cell>
          <cell r="D272" t="str">
            <v>220kV / 380kV</v>
          </cell>
        </row>
        <row r="273">
          <cell r="B273">
            <v>2205</v>
          </cell>
          <cell r="C273" t="str">
            <v>Div lijnen onderzoek aanpassing ivm</v>
          </cell>
          <cell r="D273" t="str">
            <v>TenneT TSO</v>
          </cell>
        </row>
        <row r="274">
          <cell r="B274">
            <v>1021</v>
          </cell>
          <cell r="C274" t="str">
            <v>storing Rotterdam object Maasvlakt</v>
          </cell>
          <cell r="D274" t="str">
            <v>110kV - 150kV</v>
          </cell>
        </row>
        <row r="275">
          <cell r="B275">
            <v>150004</v>
          </cell>
          <cell r="C275" t="str">
            <v>Huisvesting en herontwikkeling</v>
          </cell>
          <cell r="D275" t="str">
            <v>TenneT TSO</v>
          </cell>
        </row>
        <row r="276">
          <cell r="B276">
            <v>2184</v>
          </cell>
          <cell r="C276" t="str">
            <v>Verv. 3 stuks 110kV vermogenschakel</v>
          </cell>
          <cell r="D276" t="str">
            <v>110kV - 150kV</v>
          </cell>
        </row>
        <row r="277">
          <cell r="B277">
            <v>900004</v>
          </cell>
          <cell r="C277" t="str">
            <v>Wind op Zee</v>
          </cell>
          <cell r="D277" t="str">
            <v>TenneT TSO</v>
          </cell>
        </row>
        <row r="278">
          <cell r="B278">
            <v>251</v>
          </cell>
          <cell r="C278" t="str">
            <v>KBS DTe</v>
          </cell>
          <cell r="D278" t="str">
            <v>TenneT TSO</v>
          </cell>
        </row>
        <row r="279">
          <cell r="B279">
            <v>255</v>
          </cell>
          <cell r="C279" t="str">
            <v>Ontwikkeling kostenmodellen</v>
          </cell>
          <cell r="D279" t="str">
            <v>TenneT TSO</v>
          </cell>
        </row>
        <row r="280">
          <cell r="B280">
            <v>2198</v>
          </cell>
          <cell r="C280" t="str">
            <v>Verv 110kV dist.relais LZ95 2008</v>
          </cell>
          <cell r="D280" t="str">
            <v>110kV - 150kV</v>
          </cell>
        </row>
        <row r="281">
          <cell r="B281">
            <v>301009</v>
          </cell>
          <cell r="C281" t="str">
            <v>Besturingscentrum Ede</v>
          </cell>
          <cell r="D281" t="str">
            <v>110kV - 150kV</v>
          </cell>
        </row>
        <row r="282">
          <cell r="B282">
            <v>2199</v>
          </cell>
          <cell r="C282" t="str">
            <v>HTN-ERD-EHVO financ afw Rws A2</v>
          </cell>
          <cell r="D282" t="str">
            <v>220kV / 380kV</v>
          </cell>
        </row>
        <row r="283">
          <cell r="B283">
            <v>235</v>
          </cell>
          <cell r="C283" t="str">
            <v>Veranderproject AM</v>
          </cell>
          <cell r="D283" t="str">
            <v>TenneT TSO</v>
          </cell>
        </row>
        <row r="284">
          <cell r="B284">
            <v>2206</v>
          </cell>
          <cell r="C284" t="str">
            <v>WSM1R 110kV veld Essent Wind</v>
          </cell>
          <cell r="D284" t="str">
            <v>110kV - 150kV</v>
          </cell>
        </row>
        <row r="285">
          <cell r="B285">
            <v>1022</v>
          </cell>
          <cell r="C285" t="str">
            <v>Werkzaamheden door derden</v>
          </cell>
          <cell r="D285" t="str">
            <v>WvD</v>
          </cell>
        </row>
        <row r="286">
          <cell r="B286">
            <v>1015</v>
          </cell>
          <cell r="C286" t="str">
            <v>Realisatie sluiting Telecomring Zee</v>
          </cell>
          <cell r="D286" t="str">
            <v>TenneT TSO</v>
          </cell>
        </row>
        <row r="287">
          <cell r="B287">
            <v>2186</v>
          </cell>
          <cell r="C287" t="str">
            <v>GTB-HTN valbeveiligingen 111 masten</v>
          </cell>
          <cell r="D287" t="str">
            <v>TenneT TSO</v>
          </cell>
        </row>
        <row r="288">
          <cell r="B288">
            <v>217927</v>
          </cell>
          <cell r="C288" t="str">
            <v>verv verm schak BISEP stat Albldm</v>
          </cell>
          <cell r="D288" t="str">
            <v>110kV - 150kV</v>
          </cell>
        </row>
        <row r="289">
          <cell r="B289">
            <v>150018</v>
          </cell>
          <cell r="C289" t="str">
            <v>Business Case vaste vs. mob telf</v>
          </cell>
          <cell r="D289" t="str">
            <v>TenneT TSO</v>
          </cell>
        </row>
        <row r="290">
          <cell r="B290">
            <v>2200</v>
          </cell>
          <cell r="C290" t="str">
            <v>HEEZE-EHVZ financ afw Rws A2</v>
          </cell>
          <cell r="D290" t="str">
            <v>220kV / 380kV</v>
          </cell>
        </row>
        <row r="291">
          <cell r="B291">
            <v>1024</v>
          </cell>
          <cell r="C291" t="str">
            <v>second opion vooronderzoek, Opwaard</v>
          </cell>
          <cell r="D291" t="str">
            <v>???</v>
          </cell>
        </row>
        <row r="292">
          <cell r="B292">
            <v>2197</v>
          </cell>
          <cell r="C292" t="str">
            <v>VLH1 verv 110kV railsysteem</v>
          </cell>
          <cell r="D292" t="str">
            <v>110kV - 150kV</v>
          </cell>
        </row>
        <row r="293">
          <cell r="B293">
            <v>1008</v>
          </cell>
          <cell r="C293" t="str">
            <v>Maken kaart voor SEV III</v>
          </cell>
          <cell r="D293" t="str">
            <v>???</v>
          </cell>
        </row>
        <row r="294">
          <cell r="B294">
            <v>2189</v>
          </cell>
          <cell r="C294" t="str">
            <v>SBRN verv aftakscheider wit</v>
          </cell>
          <cell r="D294" t="str">
            <v>TenneT TSO</v>
          </cell>
        </row>
        <row r="295">
          <cell r="B295">
            <v>217509</v>
          </cell>
          <cell r="C295" t="str">
            <v>Randstaddirectie</v>
          </cell>
          <cell r="D295" t="str">
            <v>220kV / 380kV</v>
          </cell>
        </row>
        <row r="296">
          <cell r="B296">
            <v>2180</v>
          </cell>
          <cell r="C296" t="str">
            <v>AML1T, HGL1W en CVD1 verv lijnsch/a</v>
          </cell>
          <cell r="D296" t="str">
            <v>TenneT TSO</v>
          </cell>
        </row>
        <row r="297">
          <cell r="B297">
            <v>207</v>
          </cell>
          <cell r="C297" t="str">
            <v>Studie betrouwbaarheid masten extr.</v>
          </cell>
          <cell r="D297" t="str">
            <v>???</v>
          </cell>
        </row>
        <row r="298">
          <cell r="B298">
            <v>233</v>
          </cell>
          <cell r="C298" t="str">
            <v>Tijdelijke beveiligingsmaatr. 2007</v>
          </cell>
          <cell r="D298" t="str">
            <v>TenneT TSO</v>
          </cell>
        </row>
        <row r="299">
          <cell r="B299">
            <v>2188</v>
          </cell>
          <cell r="C299" t="str">
            <v>R16 R16A verv van de geleiders OPGW</v>
          </cell>
          <cell r="D299" t="str">
            <v>220kV / 380kV</v>
          </cell>
        </row>
        <row r="300">
          <cell r="B300">
            <v>1010</v>
          </cell>
          <cell r="C300" t="str">
            <v>Dynamische capaciteit lijnbeheer</v>
          </cell>
          <cell r="D300" t="str">
            <v>???</v>
          </cell>
        </row>
        <row r="301">
          <cell r="B301">
            <v>150300</v>
          </cell>
          <cell r="C301" t="str">
            <v>Contract Management</v>
          </cell>
          <cell r="D301" t="str">
            <v>TenneT TSO</v>
          </cell>
        </row>
        <row r="302">
          <cell r="B302">
            <v>530000</v>
          </cell>
          <cell r="C302" t="str">
            <v>Programmamanagement</v>
          </cell>
          <cell r="D302" t="str">
            <v>TenneT TSO</v>
          </cell>
        </row>
        <row r="303">
          <cell r="B303">
            <v>650000</v>
          </cell>
          <cell r="C303" t="str">
            <v>KAM afdelingskosten</v>
          </cell>
          <cell r="D303" t="str">
            <v>TenneT TSO</v>
          </cell>
        </row>
      </sheetData>
      <sheetData sheetId="3">
        <row r="2">
          <cell r="B2">
            <v>100014</v>
          </cell>
          <cell r="C2">
            <v>536</v>
          </cell>
          <cell r="D2" t="str">
            <v>110 kV</v>
          </cell>
          <cell r="E2" t="str">
            <v>Investeringsproject</v>
          </cell>
          <cell r="F2" t="e">
            <v>#N/A</v>
          </cell>
          <cell r="G2">
            <v>536</v>
          </cell>
        </row>
        <row r="3">
          <cell r="B3">
            <v>100024</v>
          </cell>
          <cell r="C3">
            <v>293.5</v>
          </cell>
          <cell r="D3" t="e">
            <v>#N/A</v>
          </cell>
          <cell r="E3" t="str">
            <v>Investeringsproject</v>
          </cell>
          <cell r="F3" t="e">
            <v>#N/A</v>
          </cell>
          <cell r="G3">
            <v>293.5</v>
          </cell>
        </row>
        <row r="4">
          <cell r="B4">
            <v>100025</v>
          </cell>
          <cell r="C4">
            <v>137.5</v>
          </cell>
          <cell r="D4" t="e">
            <v>#N/A</v>
          </cell>
          <cell r="E4" t="str">
            <v>Exploitatieproject</v>
          </cell>
          <cell r="F4" t="str">
            <v>Kwal. Verb.</v>
          </cell>
          <cell r="G4">
            <v>137.5</v>
          </cell>
        </row>
        <row r="5">
          <cell r="B5">
            <v>120101</v>
          </cell>
          <cell r="C5">
            <v>4493</v>
          </cell>
          <cell r="D5" t="str">
            <v>380 kV</v>
          </cell>
          <cell r="E5" t="str">
            <v>Investeringsproject</v>
          </cell>
          <cell r="F5" t="str">
            <v>Cap. Uitbreiding</v>
          </cell>
          <cell r="G5">
            <v>4501</v>
          </cell>
        </row>
        <row r="6">
          <cell r="B6">
            <v>120121</v>
          </cell>
          <cell r="C6">
            <v>614.75</v>
          </cell>
          <cell r="D6" t="str">
            <v>Overig</v>
          </cell>
          <cell r="E6" t="str">
            <v>Investeringsproject</v>
          </cell>
          <cell r="F6" t="str">
            <v>Cap. Uitbreiding</v>
          </cell>
          <cell r="G6">
            <v>614.75</v>
          </cell>
        </row>
        <row r="7">
          <cell r="B7">
            <v>120130</v>
          </cell>
          <cell r="C7">
            <v>565</v>
          </cell>
          <cell r="D7" t="str">
            <v>380 kV</v>
          </cell>
          <cell r="E7" t="str">
            <v>Investeringsproject</v>
          </cell>
          <cell r="F7" t="e">
            <v>#N/A</v>
          </cell>
          <cell r="G7">
            <v>565</v>
          </cell>
        </row>
        <row r="8">
          <cell r="B8">
            <v>120150</v>
          </cell>
          <cell r="C8">
            <v>129</v>
          </cell>
          <cell r="D8" t="str">
            <v>380 kV</v>
          </cell>
          <cell r="E8" t="str">
            <v>Investeringsproject</v>
          </cell>
          <cell r="F8" t="e">
            <v>#N/A</v>
          </cell>
          <cell r="G8">
            <v>129</v>
          </cell>
        </row>
        <row r="9">
          <cell r="B9">
            <v>120151</v>
          </cell>
          <cell r="C9">
            <v>218</v>
          </cell>
          <cell r="D9" t="str">
            <v>380 kV</v>
          </cell>
          <cell r="E9" t="str">
            <v>Investeringsproject</v>
          </cell>
          <cell r="F9" t="e">
            <v>#N/A</v>
          </cell>
          <cell r="G9">
            <v>218</v>
          </cell>
        </row>
        <row r="10">
          <cell r="B10">
            <v>150004</v>
          </cell>
          <cell r="C10">
            <v>23</v>
          </cell>
          <cell r="D10" t="e">
            <v>#N/A</v>
          </cell>
          <cell r="E10" t="e">
            <v>#N/A</v>
          </cell>
          <cell r="F10" t="e">
            <v>#N/A</v>
          </cell>
          <cell r="G10">
            <v>23</v>
          </cell>
        </row>
        <row r="11">
          <cell r="B11">
            <v>150011</v>
          </cell>
          <cell r="C11">
            <v>60.5</v>
          </cell>
          <cell r="D11" t="e">
            <v>#N/A</v>
          </cell>
          <cell r="E11" t="e">
            <v>#N/A</v>
          </cell>
          <cell r="F11" t="e">
            <v>#N/A</v>
          </cell>
          <cell r="G11">
            <v>60.5</v>
          </cell>
        </row>
        <row r="12">
          <cell r="B12">
            <v>150018</v>
          </cell>
          <cell r="C12">
            <v>8.5</v>
          </cell>
          <cell r="D12" t="e">
            <v>#N/A</v>
          </cell>
          <cell r="E12" t="e">
            <v>#N/A</v>
          </cell>
          <cell r="F12" t="e">
            <v>#N/A</v>
          </cell>
          <cell r="G12">
            <v>8.5</v>
          </cell>
        </row>
        <row r="13">
          <cell r="B13">
            <v>210600</v>
          </cell>
          <cell r="C13">
            <v>360.75</v>
          </cell>
          <cell r="D13" t="e">
            <v>#N/A</v>
          </cell>
          <cell r="E13" t="str">
            <v>Exploitatieproject</v>
          </cell>
          <cell r="F13" t="str">
            <v>Kwal. Verb.</v>
          </cell>
          <cell r="G13">
            <v>360.75</v>
          </cell>
        </row>
        <row r="14">
          <cell r="B14">
            <v>214512</v>
          </cell>
          <cell r="C14">
            <v>13734.25</v>
          </cell>
          <cell r="D14" t="str">
            <v>380 kV</v>
          </cell>
          <cell r="E14" t="str">
            <v>Investeringsproject</v>
          </cell>
          <cell r="F14" t="str">
            <v>Cap. Uitbreiding</v>
          </cell>
          <cell r="G14">
            <v>13734.25</v>
          </cell>
        </row>
        <row r="15">
          <cell r="B15">
            <v>217370</v>
          </cell>
          <cell r="C15">
            <v>61</v>
          </cell>
          <cell r="D15" t="str">
            <v>380 kV</v>
          </cell>
          <cell r="E15" t="str">
            <v>Investeringsproject</v>
          </cell>
          <cell r="F15" t="str">
            <v>Kwal. Verb.</v>
          </cell>
          <cell r="G15">
            <v>61</v>
          </cell>
        </row>
        <row r="16">
          <cell r="B16">
            <v>217402</v>
          </cell>
          <cell r="C16">
            <v>374.25</v>
          </cell>
          <cell r="D16" t="str">
            <v>380 kV</v>
          </cell>
          <cell r="E16" t="str">
            <v>Investeringsproject</v>
          </cell>
          <cell r="F16" t="str">
            <v>Cap. Uitbreiding</v>
          </cell>
          <cell r="G16">
            <v>374.25</v>
          </cell>
        </row>
        <row r="17">
          <cell r="B17">
            <v>217509</v>
          </cell>
          <cell r="C17">
            <v>3</v>
          </cell>
          <cell r="D17" t="e">
            <v>#N/A</v>
          </cell>
          <cell r="E17" t="e">
            <v>#N/A</v>
          </cell>
          <cell r="F17" t="e">
            <v>#N/A</v>
          </cell>
          <cell r="G17">
            <v>3</v>
          </cell>
        </row>
        <row r="18">
          <cell r="B18">
            <v>217600</v>
          </cell>
          <cell r="C18">
            <v>721</v>
          </cell>
          <cell r="D18" t="str">
            <v>150 kV</v>
          </cell>
          <cell r="E18" t="str">
            <v>Investeringsproject</v>
          </cell>
          <cell r="F18" t="str">
            <v>Cap. Uitbreiding</v>
          </cell>
          <cell r="G18">
            <v>721</v>
          </cell>
        </row>
        <row r="19">
          <cell r="B19">
            <v>217923</v>
          </cell>
          <cell r="C19">
            <v>6.5</v>
          </cell>
          <cell r="D19" t="e">
            <v>#N/A</v>
          </cell>
          <cell r="E19" t="e">
            <v>#N/A</v>
          </cell>
          <cell r="F19" t="e">
            <v>#N/A</v>
          </cell>
          <cell r="G19">
            <v>6.5</v>
          </cell>
        </row>
        <row r="20">
          <cell r="B20">
            <v>217925</v>
          </cell>
          <cell r="C20">
            <v>602</v>
          </cell>
          <cell r="D20" t="str">
            <v>150 kV</v>
          </cell>
          <cell r="E20" t="str">
            <v>Investeringsproject</v>
          </cell>
          <cell r="F20" t="str">
            <v>Ren. + Verv</v>
          </cell>
          <cell r="G20">
            <v>602</v>
          </cell>
        </row>
        <row r="21">
          <cell r="B21">
            <v>217928</v>
          </cell>
          <cell r="C21">
            <v>349.5</v>
          </cell>
          <cell r="D21" t="str">
            <v>150 kV</v>
          </cell>
          <cell r="E21" t="str">
            <v>Investeringsproject</v>
          </cell>
          <cell r="F21" t="str">
            <v>Ren. + Verv</v>
          </cell>
          <cell r="G21">
            <v>349.5</v>
          </cell>
        </row>
        <row r="22">
          <cell r="B22">
            <v>217940</v>
          </cell>
          <cell r="C22">
            <v>426.75</v>
          </cell>
          <cell r="D22" t="str">
            <v>150 kV</v>
          </cell>
          <cell r="E22" t="str">
            <v>Projecten Derden</v>
          </cell>
          <cell r="F22" t="str">
            <v>Reconstructie</v>
          </cell>
          <cell r="G22">
            <v>426.75</v>
          </cell>
        </row>
        <row r="23">
          <cell r="B23">
            <v>217945</v>
          </cell>
          <cell r="C23">
            <v>15</v>
          </cell>
          <cell r="D23" t="e">
            <v>#N/A</v>
          </cell>
          <cell r="E23" t="e">
            <v>#N/A</v>
          </cell>
          <cell r="F23" t="e">
            <v>#N/A</v>
          </cell>
          <cell r="G23">
            <v>15</v>
          </cell>
        </row>
        <row r="24">
          <cell r="B24">
            <v>260000</v>
          </cell>
          <cell r="C24">
            <v>90</v>
          </cell>
          <cell r="D24" t="e">
            <v>#N/A</v>
          </cell>
          <cell r="E24" t="e">
            <v>#N/A</v>
          </cell>
          <cell r="F24" t="e">
            <v>#N/A</v>
          </cell>
          <cell r="G24">
            <v>90</v>
          </cell>
        </row>
        <row r="25">
          <cell r="B25">
            <v>301005</v>
          </cell>
          <cell r="C25">
            <v>375</v>
          </cell>
          <cell r="D25" t="e">
            <v>#N/A</v>
          </cell>
          <cell r="E25" t="str">
            <v>Investeringsproject</v>
          </cell>
          <cell r="F25" t="e">
            <v>#N/A</v>
          </cell>
          <cell r="G25">
            <v>375</v>
          </cell>
        </row>
        <row r="26">
          <cell r="B26">
            <v>301009</v>
          </cell>
          <cell r="C26">
            <v>15</v>
          </cell>
          <cell r="D26" t="e">
            <v>#N/A</v>
          </cell>
          <cell r="E26" t="str">
            <v>Investeringsproject</v>
          </cell>
          <cell r="F26" t="e">
            <v>#N/A</v>
          </cell>
          <cell r="G26">
            <v>15</v>
          </cell>
        </row>
        <row r="27">
          <cell r="B27">
            <v>310001</v>
          </cell>
          <cell r="C27">
            <v>4000</v>
          </cell>
          <cell r="D27" t="str">
            <v>150 kV</v>
          </cell>
          <cell r="E27" t="str">
            <v>TenneXT</v>
          </cell>
          <cell r="F27" t="e">
            <v>#N/A</v>
          </cell>
          <cell r="G27">
            <v>4000</v>
          </cell>
        </row>
        <row r="28">
          <cell r="B28">
            <v>310002</v>
          </cell>
          <cell r="C28">
            <v>115.5</v>
          </cell>
          <cell r="D28" t="str">
            <v>150 kV</v>
          </cell>
          <cell r="E28" t="str">
            <v>TenneXT</v>
          </cell>
          <cell r="F28" t="e">
            <v>#N/A</v>
          </cell>
          <cell r="G28">
            <v>115.5</v>
          </cell>
        </row>
        <row r="29">
          <cell r="B29">
            <v>310003</v>
          </cell>
          <cell r="C29">
            <v>6140</v>
          </cell>
          <cell r="D29" t="str">
            <v>150 kV</v>
          </cell>
          <cell r="E29" t="str">
            <v>TenneXT</v>
          </cell>
          <cell r="F29" t="e">
            <v>#N/A</v>
          </cell>
          <cell r="G29">
            <v>6140</v>
          </cell>
        </row>
        <row r="30">
          <cell r="B30">
            <v>310005</v>
          </cell>
          <cell r="C30">
            <v>3789.5</v>
          </cell>
          <cell r="D30" t="str">
            <v>150 kV</v>
          </cell>
          <cell r="E30" t="str">
            <v>TenneXT</v>
          </cell>
          <cell r="F30" t="e">
            <v>#N/A</v>
          </cell>
          <cell r="G30">
            <v>3789.5</v>
          </cell>
        </row>
        <row r="31">
          <cell r="B31">
            <v>523000</v>
          </cell>
          <cell r="C31">
            <v>76.5</v>
          </cell>
          <cell r="D31" t="e">
            <v>#N/A</v>
          </cell>
          <cell r="E31" t="str">
            <v>Exploitatieproject</v>
          </cell>
          <cell r="F31" t="e">
            <v>#N/A</v>
          </cell>
          <cell r="G31" t="e">
            <v>#N/A</v>
          </cell>
        </row>
        <row r="32">
          <cell r="B32">
            <v>530000</v>
          </cell>
          <cell r="C32">
            <v>0</v>
          </cell>
          <cell r="D32" t="e">
            <v>#N/A</v>
          </cell>
          <cell r="E32" t="e">
            <v>#N/A</v>
          </cell>
          <cell r="F32" t="e">
            <v>#N/A</v>
          </cell>
          <cell r="G32" t="e">
            <v>#N/A</v>
          </cell>
        </row>
        <row r="33">
          <cell r="B33">
            <v>605900</v>
          </cell>
          <cell r="C33">
            <v>704</v>
          </cell>
          <cell r="D33" t="e">
            <v>#N/A</v>
          </cell>
          <cell r="E33" t="str">
            <v>Exploitatieproject</v>
          </cell>
          <cell r="F33" t="str">
            <v>Algemeen</v>
          </cell>
          <cell r="G33">
            <v>160</v>
          </cell>
        </row>
        <row r="34">
          <cell r="B34">
            <v>900001</v>
          </cell>
          <cell r="C34">
            <v>4195</v>
          </cell>
          <cell r="D34" t="str">
            <v>380 kV</v>
          </cell>
          <cell r="E34" t="str">
            <v>Investeringsproject</v>
          </cell>
          <cell r="F34" t="e">
            <v>#N/A</v>
          </cell>
          <cell r="G34">
            <v>9603</v>
          </cell>
        </row>
        <row r="35">
          <cell r="B35">
            <v>900004</v>
          </cell>
          <cell r="C35">
            <v>18</v>
          </cell>
          <cell r="D35" t="e">
            <v>#N/A</v>
          </cell>
          <cell r="E35" t="e">
            <v>#N/A</v>
          </cell>
          <cell r="F35" t="e">
            <v>#N/A</v>
          </cell>
          <cell r="G35">
            <v>18</v>
          </cell>
        </row>
        <row r="36">
          <cell r="B36">
            <v>2</v>
          </cell>
          <cell r="C36">
            <v>9951.5</v>
          </cell>
          <cell r="D36" t="str">
            <v>380 kV</v>
          </cell>
          <cell r="E36" t="str">
            <v>Investeringsproject</v>
          </cell>
          <cell r="F36" t="str">
            <v>Cap. Uitbreiding</v>
          </cell>
          <cell r="G36">
            <v>9976.5</v>
          </cell>
        </row>
        <row r="37">
          <cell r="B37">
            <v>3</v>
          </cell>
          <cell r="C37">
            <v>3219.25</v>
          </cell>
          <cell r="D37" t="str">
            <v>380 kV</v>
          </cell>
          <cell r="E37" t="str">
            <v>Investeringsproject</v>
          </cell>
          <cell r="F37" t="str">
            <v>Cap. Uitbreiding</v>
          </cell>
          <cell r="G37">
            <v>3219.25</v>
          </cell>
        </row>
        <row r="38">
          <cell r="B38">
            <v>4</v>
          </cell>
          <cell r="C38">
            <v>4239.5</v>
          </cell>
          <cell r="D38" t="str">
            <v>380 kV</v>
          </cell>
          <cell r="E38" t="str">
            <v>Investeringsproject</v>
          </cell>
          <cell r="F38" t="str">
            <v>Cap. Uitbreiding</v>
          </cell>
          <cell r="G38">
            <v>4239.5</v>
          </cell>
        </row>
        <row r="39">
          <cell r="B39">
            <v>5</v>
          </cell>
          <cell r="C39">
            <v>448</v>
          </cell>
          <cell r="D39" t="str">
            <v>380 kV</v>
          </cell>
          <cell r="E39" t="str">
            <v>Investeringsproject</v>
          </cell>
          <cell r="F39" t="str">
            <v>Cap. Uitbreiding</v>
          </cell>
          <cell r="G39">
            <v>448</v>
          </cell>
        </row>
        <row r="40">
          <cell r="B40">
            <v>6</v>
          </cell>
          <cell r="C40">
            <v>655</v>
          </cell>
          <cell r="D40" t="str">
            <v>380 kV</v>
          </cell>
          <cell r="E40" t="str">
            <v>Investeringsproject</v>
          </cell>
          <cell r="F40" t="str">
            <v>Cap. Uitbreiding</v>
          </cell>
          <cell r="G40">
            <v>655</v>
          </cell>
        </row>
        <row r="41">
          <cell r="B41">
            <v>10</v>
          </cell>
          <cell r="C41">
            <v>1609</v>
          </cell>
          <cell r="D41" t="str">
            <v>380 kV</v>
          </cell>
          <cell r="E41" t="str">
            <v>Investeringsproject</v>
          </cell>
          <cell r="F41" t="str">
            <v>Cap. Uitbreiding</v>
          </cell>
          <cell r="G41">
            <v>1609</v>
          </cell>
        </row>
        <row r="42">
          <cell r="B42">
            <v>11</v>
          </cell>
          <cell r="C42">
            <v>3328.91</v>
          </cell>
          <cell r="D42" t="str">
            <v>380 kV</v>
          </cell>
          <cell r="E42" t="str">
            <v>Investeringsproject</v>
          </cell>
          <cell r="F42" t="str">
            <v>Cap. Uitbreiding</v>
          </cell>
          <cell r="G42">
            <v>3328.91</v>
          </cell>
        </row>
        <row r="43">
          <cell r="B43">
            <v>12</v>
          </cell>
          <cell r="C43">
            <v>2810</v>
          </cell>
          <cell r="D43" t="str">
            <v>380 kV</v>
          </cell>
          <cell r="E43" t="str">
            <v>Investeringsproject</v>
          </cell>
          <cell r="F43" t="str">
            <v>Cap. Uitbreiding</v>
          </cell>
          <cell r="G43">
            <v>2810</v>
          </cell>
        </row>
        <row r="44">
          <cell r="B44">
            <v>13</v>
          </cell>
          <cell r="C44">
            <v>7182.75</v>
          </cell>
          <cell r="D44" t="str">
            <v>380 kV</v>
          </cell>
          <cell r="E44" t="str">
            <v>Investeringsproject</v>
          </cell>
          <cell r="F44" t="str">
            <v>Cap. Uitbreiding</v>
          </cell>
          <cell r="G44">
            <v>7184.75</v>
          </cell>
        </row>
        <row r="45">
          <cell r="B45">
            <v>14</v>
          </cell>
          <cell r="C45">
            <v>6827.75</v>
          </cell>
          <cell r="D45" t="str">
            <v>380 kV</v>
          </cell>
          <cell r="E45" t="str">
            <v>Investeringsproject</v>
          </cell>
          <cell r="F45" t="str">
            <v>Cap. Uitbreiding</v>
          </cell>
          <cell r="G45">
            <v>6827.75</v>
          </cell>
        </row>
        <row r="46">
          <cell r="B46">
            <v>15</v>
          </cell>
          <cell r="C46">
            <v>5862.75</v>
          </cell>
          <cell r="D46" t="str">
            <v>380 kV</v>
          </cell>
          <cell r="E46" t="str">
            <v>Investeringsproject</v>
          </cell>
          <cell r="F46" t="str">
            <v>Cap. Uitbreiding</v>
          </cell>
          <cell r="G46">
            <v>5862.75</v>
          </cell>
        </row>
        <row r="47">
          <cell r="B47">
            <v>19</v>
          </cell>
          <cell r="C47">
            <v>31.75</v>
          </cell>
          <cell r="D47" t="str">
            <v>380 kV</v>
          </cell>
          <cell r="E47" t="str">
            <v>Investeringsproject</v>
          </cell>
          <cell r="F47" t="str">
            <v>Kwal. Verb.</v>
          </cell>
          <cell r="G47">
            <v>31.75</v>
          </cell>
        </row>
        <row r="48">
          <cell r="B48">
            <v>20</v>
          </cell>
          <cell r="C48">
            <v>162</v>
          </cell>
          <cell r="D48" t="str">
            <v>380 kV</v>
          </cell>
          <cell r="E48" t="str">
            <v>Investeringsproject</v>
          </cell>
          <cell r="F48" t="str">
            <v>Kwal. Verb.</v>
          </cell>
          <cell r="G48">
            <v>162</v>
          </cell>
        </row>
        <row r="49">
          <cell r="B49">
            <v>21</v>
          </cell>
          <cell r="C49">
            <v>1138.5</v>
          </cell>
          <cell r="D49" t="str">
            <v>380 kV</v>
          </cell>
          <cell r="E49" t="str">
            <v>Investeringsproject</v>
          </cell>
          <cell r="F49" t="str">
            <v>Ren. + Verv</v>
          </cell>
          <cell r="G49">
            <v>1138.5</v>
          </cell>
        </row>
        <row r="50">
          <cell r="B50">
            <v>27</v>
          </cell>
          <cell r="C50">
            <v>623.5</v>
          </cell>
          <cell r="D50" t="str">
            <v>380 kV</v>
          </cell>
          <cell r="E50" t="str">
            <v>Investeringsproject</v>
          </cell>
          <cell r="F50" t="str">
            <v>Cap. Uitbreiding</v>
          </cell>
          <cell r="G50">
            <v>623.5</v>
          </cell>
        </row>
        <row r="51">
          <cell r="B51">
            <v>41</v>
          </cell>
          <cell r="C51">
            <v>1101.0899999999999</v>
          </cell>
          <cell r="D51" t="str">
            <v>380 kV</v>
          </cell>
          <cell r="E51" t="str">
            <v>Projecten Derden</v>
          </cell>
          <cell r="F51" t="str">
            <v>Aansluiting</v>
          </cell>
          <cell r="G51">
            <v>1101.0899999999999</v>
          </cell>
        </row>
        <row r="52">
          <cell r="B52">
            <v>49</v>
          </cell>
          <cell r="C52">
            <v>80</v>
          </cell>
          <cell r="D52" t="str">
            <v>380 kV</v>
          </cell>
          <cell r="E52" t="str">
            <v>Projecten Derden</v>
          </cell>
          <cell r="F52" t="str">
            <v>Reconstructie</v>
          </cell>
          <cell r="G52">
            <v>80</v>
          </cell>
        </row>
        <row r="53">
          <cell r="B53">
            <v>50</v>
          </cell>
          <cell r="C53">
            <v>962.5</v>
          </cell>
          <cell r="D53" t="str">
            <v>380 kV</v>
          </cell>
          <cell r="E53" t="str">
            <v>Projecten Derden</v>
          </cell>
          <cell r="F53" t="str">
            <v>Reconstructie</v>
          </cell>
          <cell r="G53">
            <v>962.5</v>
          </cell>
        </row>
        <row r="54">
          <cell r="B54">
            <v>51</v>
          </cell>
          <cell r="C54">
            <v>117</v>
          </cell>
          <cell r="D54" t="str">
            <v>380 kV</v>
          </cell>
          <cell r="E54" t="str">
            <v>Projecten Derden</v>
          </cell>
          <cell r="F54" t="str">
            <v>Reconstructie</v>
          </cell>
          <cell r="G54">
            <v>117</v>
          </cell>
        </row>
        <row r="55">
          <cell r="B55">
            <v>52</v>
          </cell>
          <cell r="C55">
            <v>2533.5</v>
          </cell>
          <cell r="D55" t="str">
            <v>150 kV</v>
          </cell>
          <cell r="E55" t="str">
            <v>Investeringsproject</v>
          </cell>
          <cell r="F55" t="str">
            <v>Cap. Uitbreiding</v>
          </cell>
          <cell r="G55">
            <v>2533.5</v>
          </cell>
        </row>
        <row r="56">
          <cell r="B56">
            <v>56</v>
          </cell>
          <cell r="C56">
            <v>769.75</v>
          </cell>
          <cell r="D56" t="str">
            <v>150 kV</v>
          </cell>
          <cell r="E56" t="str">
            <v>Investeringsproject</v>
          </cell>
          <cell r="F56" t="str">
            <v>Cap. Uitbreiding</v>
          </cell>
          <cell r="G56">
            <v>769.75</v>
          </cell>
        </row>
        <row r="57">
          <cell r="B57">
            <v>58</v>
          </cell>
          <cell r="C57">
            <v>2677.5</v>
          </cell>
          <cell r="D57" t="str">
            <v>150 kV</v>
          </cell>
          <cell r="E57" t="str">
            <v>Investeringsproject</v>
          </cell>
          <cell r="F57" t="str">
            <v>Cap. Uitbreiding</v>
          </cell>
          <cell r="G57">
            <v>2681.5</v>
          </cell>
        </row>
        <row r="58">
          <cell r="B58">
            <v>59</v>
          </cell>
          <cell r="C58">
            <v>2185.25</v>
          </cell>
          <cell r="D58" t="str">
            <v>150 kV</v>
          </cell>
          <cell r="E58" t="str">
            <v>Investeringsproject</v>
          </cell>
          <cell r="F58" t="str">
            <v>Cap. Uitbreiding</v>
          </cell>
          <cell r="G58">
            <v>2185.25</v>
          </cell>
        </row>
        <row r="59">
          <cell r="B59">
            <v>62</v>
          </cell>
          <cell r="C59">
            <v>61.25</v>
          </cell>
          <cell r="D59" t="str">
            <v>150 kV</v>
          </cell>
          <cell r="E59" t="str">
            <v>Investeringsproject</v>
          </cell>
          <cell r="F59" t="str">
            <v>Kwal. Verb.</v>
          </cell>
          <cell r="G59">
            <v>61.25</v>
          </cell>
        </row>
        <row r="60">
          <cell r="B60">
            <v>63</v>
          </cell>
          <cell r="C60">
            <v>13</v>
          </cell>
          <cell r="D60" t="str">
            <v>150 kV</v>
          </cell>
          <cell r="E60" t="str">
            <v>Investeringsproject</v>
          </cell>
          <cell r="F60" t="str">
            <v>Kwal. Verb.</v>
          </cell>
          <cell r="G60">
            <v>13</v>
          </cell>
        </row>
        <row r="61">
          <cell r="B61">
            <v>68</v>
          </cell>
          <cell r="C61">
            <v>51</v>
          </cell>
          <cell r="D61" t="str">
            <v>150 kV</v>
          </cell>
          <cell r="E61" t="str">
            <v>Investeringsproject</v>
          </cell>
          <cell r="F61" t="str">
            <v>Ren. + Verv</v>
          </cell>
          <cell r="G61">
            <v>51</v>
          </cell>
        </row>
        <row r="62">
          <cell r="B62">
            <v>71</v>
          </cell>
          <cell r="C62">
            <v>2543</v>
          </cell>
          <cell r="D62" t="str">
            <v>150 kV</v>
          </cell>
          <cell r="E62" t="str">
            <v>Investeringsproject</v>
          </cell>
          <cell r="F62" t="str">
            <v>Ren. + Verv</v>
          </cell>
          <cell r="G62">
            <v>2543</v>
          </cell>
        </row>
        <row r="63">
          <cell r="B63">
            <v>72</v>
          </cell>
          <cell r="C63">
            <v>3001.25</v>
          </cell>
          <cell r="D63" t="str">
            <v>150 kV</v>
          </cell>
          <cell r="E63" t="str">
            <v>Investeringsproject</v>
          </cell>
          <cell r="F63" t="str">
            <v>Ren. + Verv</v>
          </cell>
          <cell r="G63">
            <v>3001.25</v>
          </cell>
        </row>
        <row r="64">
          <cell r="B64">
            <v>75</v>
          </cell>
          <cell r="C64">
            <v>219</v>
          </cell>
          <cell r="D64" t="str">
            <v>150 kV</v>
          </cell>
          <cell r="E64" t="str">
            <v>Investeringsproject</v>
          </cell>
          <cell r="F64" t="str">
            <v>Ren. + Verv</v>
          </cell>
          <cell r="G64">
            <v>219</v>
          </cell>
        </row>
        <row r="65">
          <cell r="B65">
            <v>82</v>
          </cell>
          <cell r="C65">
            <v>1473</v>
          </cell>
          <cell r="D65" t="str">
            <v>150 kV</v>
          </cell>
          <cell r="E65" t="str">
            <v>Projecten Derden</v>
          </cell>
          <cell r="F65" t="str">
            <v>Reconstructie</v>
          </cell>
          <cell r="G65">
            <v>1473</v>
          </cell>
        </row>
        <row r="66">
          <cell r="B66">
            <v>85</v>
          </cell>
          <cell r="C66">
            <v>2708</v>
          </cell>
          <cell r="D66" t="str">
            <v>150 kV</v>
          </cell>
          <cell r="E66" t="str">
            <v>Investeringsproject</v>
          </cell>
          <cell r="F66" t="str">
            <v>Cap. Uitbreiding</v>
          </cell>
          <cell r="G66">
            <v>2708</v>
          </cell>
        </row>
        <row r="67">
          <cell r="B67">
            <v>90</v>
          </cell>
          <cell r="C67">
            <v>5395.52</v>
          </cell>
          <cell r="D67" t="str">
            <v>380 kV</v>
          </cell>
          <cell r="E67" t="str">
            <v>Investeringsproject</v>
          </cell>
          <cell r="F67" t="str">
            <v>Aansluiting</v>
          </cell>
          <cell r="G67">
            <v>5395.52</v>
          </cell>
        </row>
        <row r="68">
          <cell r="B68">
            <v>95</v>
          </cell>
          <cell r="C68">
            <v>90.25</v>
          </cell>
          <cell r="D68" t="str">
            <v>380 kV</v>
          </cell>
          <cell r="E68" t="str">
            <v>Projecten Derden</v>
          </cell>
          <cell r="F68" t="str">
            <v>Aansluiting</v>
          </cell>
          <cell r="G68">
            <v>90.25</v>
          </cell>
        </row>
        <row r="69">
          <cell r="B69">
            <v>98</v>
          </cell>
          <cell r="C69">
            <v>1881</v>
          </cell>
          <cell r="D69" t="str">
            <v>380 kV</v>
          </cell>
          <cell r="E69" t="str">
            <v>Investeringsproject</v>
          </cell>
          <cell r="F69" t="str">
            <v>Kwal. Verb.</v>
          </cell>
          <cell r="G69">
            <v>1882</v>
          </cell>
        </row>
        <row r="70">
          <cell r="B70">
            <v>99</v>
          </cell>
          <cell r="C70">
            <v>6341.5</v>
          </cell>
          <cell r="D70" t="str">
            <v>380 kV</v>
          </cell>
          <cell r="E70" t="str">
            <v>Investeringsproject</v>
          </cell>
          <cell r="F70" t="str">
            <v>Kwal. Verb.</v>
          </cell>
          <cell r="G70">
            <v>6341.5</v>
          </cell>
        </row>
        <row r="71">
          <cell r="B71">
            <v>107</v>
          </cell>
          <cell r="C71">
            <v>600.25</v>
          </cell>
          <cell r="D71" t="str">
            <v>380 kV</v>
          </cell>
          <cell r="E71" t="str">
            <v>Investeringsproject</v>
          </cell>
          <cell r="F71" t="str">
            <v>Cap. Uitbreiding</v>
          </cell>
          <cell r="G71">
            <v>600.25</v>
          </cell>
        </row>
        <row r="72">
          <cell r="B72">
            <v>109</v>
          </cell>
          <cell r="C72">
            <v>313</v>
          </cell>
          <cell r="D72" t="str">
            <v>380 kV</v>
          </cell>
          <cell r="E72" t="str">
            <v>Investeringsproject</v>
          </cell>
          <cell r="F72" t="str">
            <v>Cap. Uitbreiding</v>
          </cell>
          <cell r="G72">
            <v>313</v>
          </cell>
        </row>
        <row r="73">
          <cell r="B73">
            <v>110</v>
          </cell>
          <cell r="C73">
            <v>537</v>
          </cell>
          <cell r="D73" t="str">
            <v>150 kV</v>
          </cell>
          <cell r="E73" t="str">
            <v>Investeringsproject</v>
          </cell>
          <cell r="F73" t="str">
            <v>Kwal. Verb.</v>
          </cell>
          <cell r="G73">
            <v>537</v>
          </cell>
        </row>
        <row r="74">
          <cell r="B74">
            <v>111</v>
          </cell>
          <cell r="C74">
            <v>263</v>
          </cell>
          <cell r="D74" t="str">
            <v>380 kV</v>
          </cell>
          <cell r="E74" t="str">
            <v>Investeringsproject</v>
          </cell>
          <cell r="F74" t="str">
            <v>Kwal. Verb.</v>
          </cell>
          <cell r="G74">
            <v>263</v>
          </cell>
        </row>
        <row r="75">
          <cell r="B75">
            <v>113</v>
          </cell>
          <cell r="C75">
            <v>102.5</v>
          </cell>
          <cell r="D75" t="str">
            <v>380 kV</v>
          </cell>
          <cell r="E75" t="str">
            <v>Investeringsproject</v>
          </cell>
          <cell r="F75" t="str">
            <v>Ren. + Verv</v>
          </cell>
          <cell r="G75">
            <v>102.5</v>
          </cell>
        </row>
        <row r="76">
          <cell r="B76">
            <v>116</v>
          </cell>
          <cell r="C76">
            <v>1980.5</v>
          </cell>
          <cell r="D76" t="str">
            <v>380 kV</v>
          </cell>
          <cell r="E76" t="str">
            <v>Investeringsproject</v>
          </cell>
          <cell r="F76" t="str">
            <v>Cap. Uitbreiding</v>
          </cell>
          <cell r="G76">
            <v>1980.5</v>
          </cell>
        </row>
        <row r="77">
          <cell r="B77">
            <v>119</v>
          </cell>
          <cell r="C77">
            <v>1107</v>
          </cell>
          <cell r="D77" t="str">
            <v>150 kV</v>
          </cell>
          <cell r="E77" t="str">
            <v>Investeringsproject</v>
          </cell>
          <cell r="F77" t="str">
            <v>Ren. + Verv</v>
          </cell>
          <cell r="G77">
            <v>1107</v>
          </cell>
        </row>
        <row r="78">
          <cell r="B78">
            <v>120</v>
          </cell>
          <cell r="C78">
            <v>18</v>
          </cell>
          <cell r="D78" t="str">
            <v>150 kV</v>
          </cell>
          <cell r="E78" t="str">
            <v>Investeringsproject</v>
          </cell>
          <cell r="F78" t="str">
            <v>Ren. + Verv</v>
          </cell>
          <cell r="G78">
            <v>18</v>
          </cell>
        </row>
        <row r="79">
          <cell r="B79">
            <v>127</v>
          </cell>
          <cell r="C79">
            <v>165</v>
          </cell>
          <cell r="D79" t="str">
            <v>380 kV</v>
          </cell>
          <cell r="E79" t="str">
            <v>Investeringsproject</v>
          </cell>
          <cell r="F79" t="str">
            <v>Ren. + Verv</v>
          </cell>
          <cell r="G79">
            <v>165</v>
          </cell>
        </row>
        <row r="80">
          <cell r="B80">
            <v>128</v>
          </cell>
          <cell r="C80">
            <v>1188.5</v>
          </cell>
          <cell r="D80" t="str">
            <v>150 kV</v>
          </cell>
          <cell r="E80" t="str">
            <v>Investeringsproject</v>
          </cell>
          <cell r="F80" t="str">
            <v>Reconstructie</v>
          </cell>
          <cell r="G80">
            <v>1188.5</v>
          </cell>
        </row>
        <row r="81">
          <cell r="B81">
            <v>129</v>
          </cell>
          <cell r="C81">
            <v>36</v>
          </cell>
          <cell r="D81" t="str">
            <v>380 kV</v>
          </cell>
          <cell r="E81" t="str">
            <v>Investeringsproject</v>
          </cell>
          <cell r="F81" t="str">
            <v>Ren. + Verv</v>
          </cell>
          <cell r="G81">
            <v>36</v>
          </cell>
        </row>
        <row r="82">
          <cell r="B82">
            <v>132</v>
          </cell>
          <cell r="C82">
            <v>16</v>
          </cell>
          <cell r="D82" t="str">
            <v>150 kV</v>
          </cell>
          <cell r="E82" t="str">
            <v>Projecten Derden</v>
          </cell>
          <cell r="F82" t="str">
            <v>Aansluiting</v>
          </cell>
          <cell r="G82">
            <v>16</v>
          </cell>
        </row>
        <row r="83">
          <cell r="B83">
            <v>133</v>
          </cell>
          <cell r="C83">
            <v>3181.75</v>
          </cell>
          <cell r="D83" t="str">
            <v>380 kV</v>
          </cell>
          <cell r="E83" t="str">
            <v>Investeringsproject</v>
          </cell>
          <cell r="F83" t="str">
            <v>Cap. Uitbreiding</v>
          </cell>
          <cell r="G83">
            <v>3181.75</v>
          </cell>
        </row>
        <row r="84">
          <cell r="B84">
            <v>135</v>
          </cell>
          <cell r="C84">
            <v>91</v>
          </cell>
          <cell r="D84" t="str">
            <v>380 kV</v>
          </cell>
          <cell r="E84" t="str">
            <v>Investeringsproject</v>
          </cell>
          <cell r="F84" t="str">
            <v>Cap. Uitbreiding</v>
          </cell>
          <cell r="G84">
            <v>91</v>
          </cell>
        </row>
        <row r="85">
          <cell r="B85">
            <v>137</v>
          </cell>
          <cell r="C85">
            <v>66</v>
          </cell>
          <cell r="D85" t="str">
            <v>150 kV</v>
          </cell>
          <cell r="E85" t="str">
            <v>Investeringsproject</v>
          </cell>
          <cell r="F85" t="str">
            <v>Kwal. Verb.</v>
          </cell>
          <cell r="G85">
            <v>66</v>
          </cell>
        </row>
        <row r="86">
          <cell r="B86">
            <v>138</v>
          </cell>
          <cell r="C86">
            <v>100</v>
          </cell>
          <cell r="D86" t="str">
            <v>380 kV</v>
          </cell>
          <cell r="E86" t="str">
            <v>Investeringsproject</v>
          </cell>
          <cell r="F86">
            <v>0</v>
          </cell>
          <cell r="G86">
            <v>100</v>
          </cell>
        </row>
        <row r="87">
          <cell r="B87">
            <v>139</v>
          </cell>
          <cell r="C87">
            <v>3389.25</v>
          </cell>
          <cell r="D87" t="str">
            <v>380 kV</v>
          </cell>
          <cell r="E87" t="str">
            <v>Investeringsproject</v>
          </cell>
          <cell r="F87" t="str">
            <v>Cap. Uitbreiding</v>
          </cell>
          <cell r="G87">
            <v>3389.25</v>
          </cell>
        </row>
        <row r="88">
          <cell r="B88">
            <v>140</v>
          </cell>
          <cell r="C88">
            <v>501.25</v>
          </cell>
          <cell r="D88" t="str">
            <v>380 kV</v>
          </cell>
          <cell r="E88" t="str">
            <v>Investeringsproject</v>
          </cell>
          <cell r="F88" t="str">
            <v>Ren. + Verv</v>
          </cell>
          <cell r="G88">
            <v>501.25</v>
          </cell>
        </row>
        <row r="89">
          <cell r="B89">
            <v>141</v>
          </cell>
          <cell r="C89">
            <v>14</v>
          </cell>
          <cell r="D89" t="str">
            <v>380 kV</v>
          </cell>
          <cell r="E89" t="str">
            <v>Projecten Derden</v>
          </cell>
          <cell r="F89" t="str">
            <v>Aansluiting</v>
          </cell>
          <cell r="G89">
            <v>14</v>
          </cell>
        </row>
        <row r="90">
          <cell r="B90">
            <v>142</v>
          </cell>
          <cell r="C90">
            <v>3284</v>
          </cell>
          <cell r="D90" t="str">
            <v>380 kV</v>
          </cell>
          <cell r="E90" t="str">
            <v>Investeringsproject</v>
          </cell>
          <cell r="F90" t="str">
            <v>Cap. Uitbreiding</v>
          </cell>
          <cell r="G90">
            <v>3325</v>
          </cell>
        </row>
        <row r="91">
          <cell r="B91">
            <v>143</v>
          </cell>
          <cell r="C91">
            <v>282.5</v>
          </cell>
          <cell r="D91" t="str">
            <v>150 kV</v>
          </cell>
          <cell r="E91" t="str">
            <v>Investeringsproject</v>
          </cell>
          <cell r="F91" t="str">
            <v>Kwal. Verb.</v>
          </cell>
          <cell r="G91">
            <v>282.5</v>
          </cell>
        </row>
        <row r="92">
          <cell r="B92">
            <v>144</v>
          </cell>
          <cell r="C92">
            <v>2791</v>
          </cell>
          <cell r="D92" t="str">
            <v>380 kV</v>
          </cell>
          <cell r="E92" t="str">
            <v>Investeringsproject</v>
          </cell>
          <cell r="F92" t="str">
            <v>Cap. Uitbreiding</v>
          </cell>
          <cell r="G92">
            <v>2791</v>
          </cell>
        </row>
        <row r="93">
          <cell r="B93">
            <v>145</v>
          </cell>
          <cell r="C93">
            <v>3376</v>
          </cell>
          <cell r="D93" t="str">
            <v>380 kV</v>
          </cell>
          <cell r="E93" t="str">
            <v>Investeringsproject</v>
          </cell>
          <cell r="F93" t="str">
            <v>Cap. Uitbreiding</v>
          </cell>
          <cell r="G93">
            <v>3376</v>
          </cell>
        </row>
        <row r="94">
          <cell r="B94">
            <v>182</v>
          </cell>
          <cell r="C94">
            <v>16</v>
          </cell>
          <cell r="D94" t="str">
            <v>380 kV</v>
          </cell>
          <cell r="E94" t="str">
            <v>Investeringsproject</v>
          </cell>
          <cell r="F94" t="str">
            <v>Aansluiting</v>
          </cell>
          <cell r="G94">
            <v>16</v>
          </cell>
        </row>
        <row r="95">
          <cell r="B95">
            <v>188</v>
          </cell>
          <cell r="C95">
            <v>922.75</v>
          </cell>
          <cell r="D95" t="str">
            <v>380 kV</v>
          </cell>
          <cell r="E95" t="str">
            <v>Investeringsproject</v>
          </cell>
          <cell r="F95" t="str">
            <v>Ren. + Verv</v>
          </cell>
          <cell r="G95">
            <v>922.75</v>
          </cell>
        </row>
        <row r="96">
          <cell r="B96">
            <v>189</v>
          </cell>
          <cell r="C96">
            <v>261</v>
          </cell>
          <cell r="D96" t="str">
            <v>380 kV</v>
          </cell>
          <cell r="E96" t="str">
            <v>Projecten Derden</v>
          </cell>
          <cell r="F96" t="str">
            <v>Aansluiting</v>
          </cell>
          <cell r="G96">
            <v>261</v>
          </cell>
        </row>
        <row r="97">
          <cell r="B97">
            <v>191</v>
          </cell>
          <cell r="C97">
            <v>814</v>
          </cell>
          <cell r="D97" t="str">
            <v>380 kV</v>
          </cell>
          <cell r="E97" t="str">
            <v>Investeringsproject</v>
          </cell>
          <cell r="F97" t="str">
            <v>Cap. Uitbreiding</v>
          </cell>
          <cell r="G97">
            <v>814</v>
          </cell>
        </row>
        <row r="98">
          <cell r="B98">
            <v>192</v>
          </cell>
          <cell r="C98">
            <v>74</v>
          </cell>
          <cell r="D98" t="str">
            <v>150 kV</v>
          </cell>
          <cell r="E98" t="str">
            <v>Projecten Derden</v>
          </cell>
          <cell r="F98" t="str">
            <v>Aansluiting</v>
          </cell>
          <cell r="G98">
            <v>74</v>
          </cell>
        </row>
        <row r="99">
          <cell r="B99">
            <v>197</v>
          </cell>
          <cell r="C99">
            <v>132.5</v>
          </cell>
          <cell r="D99" t="str">
            <v>150 kV</v>
          </cell>
          <cell r="E99" t="str">
            <v>Projecten Derden</v>
          </cell>
          <cell r="F99" t="str">
            <v>Cap. Uitbreiding</v>
          </cell>
          <cell r="G99">
            <v>132.5</v>
          </cell>
        </row>
        <row r="100">
          <cell r="B100">
            <v>198</v>
          </cell>
          <cell r="C100">
            <v>77</v>
          </cell>
          <cell r="D100" t="str">
            <v>150 kV</v>
          </cell>
          <cell r="E100" t="str">
            <v>Projecten Derden</v>
          </cell>
          <cell r="F100" t="str">
            <v>Cap. Uitbreiding</v>
          </cell>
          <cell r="G100">
            <v>77</v>
          </cell>
        </row>
        <row r="101">
          <cell r="B101">
            <v>205</v>
          </cell>
          <cell r="C101">
            <v>56</v>
          </cell>
          <cell r="D101" t="str">
            <v>Overig</v>
          </cell>
          <cell r="E101" t="str">
            <v>Exploitatieproject</v>
          </cell>
          <cell r="F101" t="str">
            <v>Studie</v>
          </cell>
          <cell r="G101">
            <v>56</v>
          </cell>
        </row>
        <row r="102">
          <cell r="B102">
            <v>207</v>
          </cell>
          <cell r="C102">
            <v>2</v>
          </cell>
          <cell r="D102" t="e">
            <v>#N/A</v>
          </cell>
          <cell r="E102" t="str">
            <v>Exploitatieproject</v>
          </cell>
          <cell r="F102" t="str">
            <v>Studie</v>
          </cell>
          <cell r="G102">
            <v>2</v>
          </cell>
        </row>
        <row r="103">
          <cell r="B103">
            <v>211</v>
          </cell>
          <cell r="C103">
            <v>63.5</v>
          </cell>
          <cell r="D103" t="str">
            <v>Overig</v>
          </cell>
          <cell r="E103" t="str">
            <v>Exploitatieproject</v>
          </cell>
          <cell r="F103" t="str">
            <v>Studie</v>
          </cell>
          <cell r="G103">
            <v>63.5</v>
          </cell>
        </row>
        <row r="104">
          <cell r="B104">
            <v>213</v>
          </cell>
          <cell r="C104">
            <v>2088</v>
          </cell>
          <cell r="D104" t="str">
            <v>380 kV</v>
          </cell>
          <cell r="E104" t="str">
            <v>Investeringsproject</v>
          </cell>
          <cell r="F104" t="str">
            <v>Cap. Uitbreiding</v>
          </cell>
          <cell r="G104">
            <v>2088</v>
          </cell>
        </row>
        <row r="105">
          <cell r="B105">
            <v>220</v>
          </cell>
          <cell r="C105">
            <v>1555.75</v>
          </cell>
          <cell r="D105" t="e">
            <v>#N/A</v>
          </cell>
          <cell r="E105" t="str">
            <v>Exploitatieproject</v>
          </cell>
          <cell r="F105" t="str">
            <v>Automatisering</v>
          </cell>
          <cell r="G105">
            <v>1562.75</v>
          </cell>
        </row>
        <row r="106">
          <cell r="B106">
            <v>221</v>
          </cell>
          <cell r="C106">
            <v>4591.75</v>
          </cell>
          <cell r="D106" t="str">
            <v>Overig</v>
          </cell>
          <cell r="E106" t="str">
            <v>Exploitatieproject</v>
          </cell>
          <cell r="F106" t="str">
            <v>Studie</v>
          </cell>
          <cell r="G106">
            <v>4591.75</v>
          </cell>
        </row>
        <row r="107">
          <cell r="B107">
            <v>227</v>
          </cell>
          <cell r="C107">
            <v>162</v>
          </cell>
          <cell r="D107" t="str">
            <v>Overig</v>
          </cell>
          <cell r="E107" t="str">
            <v>Exploitatieproject</v>
          </cell>
          <cell r="F107" t="str">
            <v>Studie</v>
          </cell>
          <cell r="G107">
            <v>162</v>
          </cell>
        </row>
        <row r="108">
          <cell r="B108">
            <v>232</v>
          </cell>
          <cell r="C108">
            <v>56.95</v>
          </cell>
          <cell r="D108" t="str">
            <v>Overig</v>
          </cell>
          <cell r="E108" t="str">
            <v>Exploitatieproject</v>
          </cell>
          <cell r="F108" t="str">
            <v>Kantoorautomatiserg.</v>
          </cell>
          <cell r="G108">
            <v>56.95</v>
          </cell>
        </row>
        <row r="109">
          <cell r="B109">
            <v>233</v>
          </cell>
          <cell r="C109">
            <v>2</v>
          </cell>
          <cell r="D109" t="str">
            <v>Overig</v>
          </cell>
          <cell r="E109" t="str">
            <v>Exploitatieproject</v>
          </cell>
          <cell r="F109" t="str">
            <v>Studie</v>
          </cell>
          <cell r="G109">
            <v>2</v>
          </cell>
        </row>
        <row r="110">
          <cell r="B110">
            <v>235</v>
          </cell>
          <cell r="C110">
            <v>13</v>
          </cell>
          <cell r="D110" t="e">
            <v>#N/A</v>
          </cell>
          <cell r="E110" t="str">
            <v>Exploitatieproject</v>
          </cell>
          <cell r="F110" t="str">
            <v>Kwal. Verb.</v>
          </cell>
          <cell r="G110">
            <v>13</v>
          </cell>
        </row>
        <row r="111">
          <cell r="B111">
            <v>237</v>
          </cell>
          <cell r="C111">
            <v>409</v>
          </cell>
          <cell r="D111" t="str">
            <v>380 kV</v>
          </cell>
          <cell r="E111" t="str">
            <v>Investeringsproject</v>
          </cell>
          <cell r="F111" t="str">
            <v>Ren. + Verv</v>
          </cell>
          <cell r="G111">
            <v>409</v>
          </cell>
        </row>
        <row r="112">
          <cell r="B112">
            <v>238</v>
          </cell>
          <cell r="C112">
            <v>3502.25</v>
          </cell>
          <cell r="D112" t="str">
            <v>150 kV</v>
          </cell>
          <cell r="E112" t="str">
            <v>Investeringsproject</v>
          </cell>
          <cell r="F112" t="str">
            <v>Cap. Uitbreiding</v>
          </cell>
          <cell r="G112">
            <v>3502.25</v>
          </cell>
        </row>
        <row r="113">
          <cell r="B113">
            <v>239</v>
          </cell>
          <cell r="C113">
            <v>423</v>
          </cell>
          <cell r="D113" t="str">
            <v>380 kV</v>
          </cell>
          <cell r="E113" t="str">
            <v>Projecten Derden</v>
          </cell>
          <cell r="F113" t="str">
            <v>Aansluiting</v>
          </cell>
          <cell r="G113">
            <v>445</v>
          </cell>
        </row>
        <row r="114">
          <cell r="B114">
            <v>241</v>
          </cell>
          <cell r="C114">
            <v>72.5</v>
          </cell>
          <cell r="D114" t="str">
            <v>Overig</v>
          </cell>
          <cell r="E114" t="str">
            <v>Projecten Derden</v>
          </cell>
          <cell r="F114">
            <v>0</v>
          </cell>
          <cell r="G114">
            <v>72.5</v>
          </cell>
        </row>
        <row r="115">
          <cell r="B115">
            <v>244</v>
          </cell>
          <cell r="C115">
            <v>397.5</v>
          </cell>
          <cell r="D115" t="str">
            <v>Overig</v>
          </cell>
          <cell r="E115" t="str">
            <v>Exploitatieproject</v>
          </cell>
          <cell r="F115" t="e">
            <v>#N/A</v>
          </cell>
          <cell r="G115">
            <v>397.5</v>
          </cell>
        </row>
        <row r="116">
          <cell r="B116">
            <v>245</v>
          </cell>
          <cell r="C116">
            <v>139.5</v>
          </cell>
          <cell r="D116" t="str">
            <v>Overig</v>
          </cell>
          <cell r="E116" t="str">
            <v>Investeringsproject</v>
          </cell>
          <cell r="F116" t="str">
            <v>Sanering</v>
          </cell>
          <cell r="G116">
            <v>139.5</v>
          </cell>
        </row>
        <row r="117">
          <cell r="B117">
            <v>246</v>
          </cell>
          <cell r="C117">
            <v>106</v>
          </cell>
          <cell r="D117" t="str">
            <v>Overig</v>
          </cell>
          <cell r="E117" t="str">
            <v>Investeringsproject</v>
          </cell>
          <cell r="F117" t="str">
            <v>Amovering</v>
          </cell>
          <cell r="G117">
            <v>106</v>
          </cell>
        </row>
        <row r="118">
          <cell r="B118">
            <v>248</v>
          </cell>
          <cell r="C118">
            <v>229</v>
          </cell>
          <cell r="D118" t="str">
            <v>380 kV</v>
          </cell>
          <cell r="E118" t="str">
            <v>Exploitatieproject</v>
          </cell>
          <cell r="F118" t="str">
            <v>Studie</v>
          </cell>
          <cell r="G118">
            <v>229</v>
          </cell>
        </row>
        <row r="119">
          <cell r="B119">
            <v>250</v>
          </cell>
          <cell r="C119">
            <v>287.5</v>
          </cell>
          <cell r="D119" t="str">
            <v>Overig</v>
          </cell>
          <cell r="E119" t="str">
            <v>Exploitatieproject</v>
          </cell>
          <cell r="F119" t="e">
            <v>#N/A</v>
          </cell>
          <cell r="G119">
            <v>287.5</v>
          </cell>
        </row>
        <row r="120">
          <cell r="B120">
            <v>251</v>
          </cell>
          <cell r="C120">
            <v>18</v>
          </cell>
          <cell r="D120" t="str">
            <v>Overig</v>
          </cell>
          <cell r="E120" t="str">
            <v>Exploitatieproject</v>
          </cell>
          <cell r="F120" t="e">
            <v>#N/A</v>
          </cell>
          <cell r="G120">
            <v>18</v>
          </cell>
        </row>
        <row r="121">
          <cell r="B121">
            <v>252</v>
          </cell>
          <cell r="C121">
            <v>42.5</v>
          </cell>
          <cell r="D121" t="str">
            <v>Overig</v>
          </cell>
          <cell r="E121" t="str">
            <v>Exploitatieproject</v>
          </cell>
          <cell r="F121" t="str">
            <v>Studie</v>
          </cell>
          <cell r="G121">
            <v>42.5</v>
          </cell>
        </row>
        <row r="122">
          <cell r="B122">
            <v>254</v>
          </cell>
          <cell r="C122">
            <v>2692.5</v>
          </cell>
          <cell r="D122" t="str">
            <v>Overig</v>
          </cell>
          <cell r="E122" t="str">
            <v>Exploitatieproject</v>
          </cell>
          <cell r="F122" t="str">
            <v>Automatisering</v>
          </cell>
          <cell r="G122">
            <v>2692.5</v>
          </cell>
        </row>
        <row r="123">
          <cell r="B123">
            <v>255</v>
          </cell>
          <cell r="C123">
            <v>18</v>
          </cell>
          <cell r="D123" t="e">
            <v>#N/A</v>
          </cell>
          <cell r="E123" t="str">
            <v>Exploitatieproject</v>
          </cell>
          <cell r="F123" t="str">
            <v>Studie</v>
          </cell>
          <cell r="G123">
            <v>18</v>
          </cell>
        </row>
        <row r="124">
          <cell r="B124">
            <v>260</v>
          </cell>
          <cell r="C124">
            <v>36</v>
          </cell>
          <cell r="D124" t="str">
            <v>Overig</v>
          </cell>
          <cell r="E124" t="str">
            <v>Exploitatieproject</v>
          </cell>
          <cell r="F124" t="e">
            <v>#N/A</v>
          </cell>
          <cell r="G124">
            <v>36</v>
          </cell>
        </row>
        <row r="125">
          <cell r="B125">
            <v>261</v>
          </cell>
          <cell r="C125">
            <v>254.5</v>
          </cell>
          <cell r="D125" t="str">
            <v>150 kV</v>
          </cell>
          <cell r="E125" t="str">
            <v>Exploitatieproject</v>
          </cell>
          <cell r="F125" t="str">
            <v>Beveilingsbeleid</v>
          </cell>
          <cell r="G125">
            <v>254.5</v>
          </cell>
        </row>
        <row r="126">
          <cell r="B126">
            <v>262</v>
          </cell>
          <cell r="C126">
            <v>179</v>
          </cell>
          <cell r="D126" t="str">
            <v>150 kV</v>
          </cell>
          <cell r="E126" t="str">
            <v>Exploitatieproject</v>
          </cell>
          <cell r="F126" t="str">
            <v>Studie</v>
          </cell>
          <cell r="G126">
            <v>179</v>
          </cell>
        </row>
        <row r="127">
          <cell r="B127">
            <v>263</v>
          </cell>
          <cell r="C127">
            <v>576.5</v>
          </cell>
          <cell r="D127" t="str">
            <v>Overig</v>
          </cell>
          <cell r="E127" t="str">
            <v>Exploitatieproject</v>
          </cell>
          <cell r="F127" t="str">
            <v>Automatisering</v>
          </cell>
          <cell r="G127">
            <v>576.5</v>
          </cell>
        </row>
        <row r="128">
          <cell r="B128">
            <v>264</v>
          </cell>
          <cell r="C128">
            <v>52.5</v>
          </cell>
          <cell r="D128" t="str">
            <v>Overig</v>
          </cell>
          <cell r="E128" t="str">
            <v>Exploitatieproject</v>
          </cell>
          <cell r="F128" t="str">
            <v>Automatisering</v>
          </cell>
          <cell r="G128">
            <v>52.5</v>
          </cell>
        </row>
        <row r="129">
          <cell r="B129">
            <v>265</v>
          </cell>
          <cell r="C129">
            <v>251.5</v>
          </cell>
          <cell r="D129" t="str">
            <v>Overig</v>
          </cell>
          <cell r="E129" t="str">
            <v>Exploitatieproject</v>
          </cell>
          <cell r="F129" t="str">
            <v>Automatisering</v>
          </cell>
          <cell r="G129">
            <v>251.5</v>
          </cell>
        </row>
        <row r="130">
          <cell r="B130">
            <v>266</v>
          </cell>
          <cell r="C130">
            <v>4246.25</v>
          </cell>
          <cell r="D130" t="str">
            <v>380 kV</v>
          </cell>
          <cell r="E130" t="str">
            <v>Investeringsproject</v>
          </cell>
          <cell r="F130" t="str">
            <v>Cap. Uitbreiding</v>
          </cell>
          <cell r="G130">
            <v>4246.25</v>
          </cell>
        </row>
        <row r="131">
          <cell r="B131">
            <v>267</v>
          </cell>
          <cell r="C131">
            <v>526.75</v>
          </cell>
          <cell r="D131" t="str">
            <v>Overig</v>
          </cell>
          <cell r="E131" t="str">
            <v>Exploitatieproject</v>
          </cell>
          <cell r="F131" t="str">
            <v>Automatisering</v>
          </cell>
          <cell r="G131">
            <v>526.75</v>
          </cell>
        </row>
        <row r="132">
          <cell r="B132">
            <v>268</v>
          </cell>
          <cell r="C132">
            <v>1443.85</v>
          </cell>
          <cell r="D132" t="str">
            <v>Overig</v>
          </cell>
          <cell r="E132" t="str">
            <v>Exploitatieproject</v>
          </cell>
          <cell r="F132" t="str">
            <v>Automatisering</v>
          </cell>
          <cell r="G132">
            <v>1443.85</v>
          </cell>
        </row>
        <row r="133">
          <cell r="B133">
            <v>271</v>
          </cell>
          <cell r="C133">
            <v>53</v>
          </cell>
          <cell r="D133" t="str">
            <v>Overig</v>
          </cell>
          <cell r="E133" t="str">
            <v>Exploitatieproject</v>
          </cell>
          <cell r="F133" t="str">
            <v>Automatisering</v>
          </cell>
          <cell r="G133">
            <v>53</v>
          </cell>
        </row>
        <row r="134">
          <cell r="B134">
            <v>272</v>
          </cell>
          <cell r="C134">
            <v>76</v>
          </cell>
          <cell r="D134" t="str">
            <v>150 kV</v>
          </cell>
          <cell r="E134" t="str">
            <v>Exploitatieproject</v>
          </cell>
          <cell r="F134" t="str">
            <v>Studie</v>
          </cell>
          <cell r="G134">
            <v>76</v>
          </cell>
        </row>
        <row r="135">
          <cell r="B135">
            <v>273</v>
          </cell>
          <cell r="C135">
            <v>38</v>
          </cell>
          <cell r="D135" t="str">
            <v>110 kV</v>
          </cell>
          <cell r="E135" t="str">
            <v>Exploitatieproject</v>
          </cell>
          <cell r="F135" t="str">
            <v>Studie</v>
          </cell>
          <cell r="G135">
            <v>38</v>
          </cell>
        </row>
        <row r="136">
          <cell r="B136">
            <v>274</v>
          </cell>
          <cell r="C136">
            <v>3902.25</v>
          </cell>
          <cell r="D136" t="str">
            <v>Overig</v>
          </cell>
          <cell r="E136" t="str">
            <v>Exploitatieproject</v>
          </cell>
          <cell r="F136" t="str">
            <v>Kwal. Verb.</v>
          </cell>
          <cell r="G136">
            <v>3902.25</v>
          </cell>
        </row>
        <row r="137">
          <cell r="B137">
            <v>275</v>
          </cell>
          <cell r="C137">
            <v>82.5</v>
          </cell>
          <cell r="D137" t="e">
            <v>#N/A</v>
          </cell>
          <cell r="E137" t="str">
            <v>Exploitatieproject</v>
          </cell>
          <cell r="F137" t="str">
            <v>Kwal. Verb.</v>
          </cell>
          <cell r="G137">
            <v>82.5</v>
          </cell>
        </row>
        <row r="138">
          <cell r="B138">
            <v>276</v>
          </cell>
          <cell r="C138">
            <v>154.5</v>
          </cell>
          <cell r="D138" t="str">
            <v>Overig</v>
          </cell>
          <cell r="E138" t="str">
            <v>Investeringsproject</v>
          </cell>
          <cell r="F138" t="str">
            <v>Ren. + Verv</v>
          </cell>
          <cell r="G138">
            <v>154.5</v>
          </cell>
        </row>
        <row r="139">
          <cell r="B139">
            <v>277</v>
          </cell>
          <cell r="C139">
            <v>206</v>
          </cell>
          <cell r="D139" t="str">
            <v>Overig</v>
          </cell>
          <cell r="E139" t="str">
            <v>Exploitatieproject</v>
          </cell>
          <cell r="F139" t="str">
            <v>Beveilingsbeleid</v>
          </cell>
          <cell r="G139">
            <v>206</v>
          </cell>
        </row>
        <row r="140">
          <cell r="B140">
            <v>278</v>
          </cell>
          <cell r="C140">
            <v>43</v>
          </cell>
          <cell r="D140" t="str">
            <v>Overig</v>
          </cell>
          <cell r="E140" t="str">
            <v>Exploitatieproject</v>
          </cell>
          <cell r="F140" t="str">
            <v>Beveilingsbeleid</v>
          </cell>
          <cell r="G140">
            <v>43</v>
          </cell>
        </row>
        <row r="141">
          <cell r="B141">
            <v>279</v>
          </cell>
          <cell r="C141">
            <v>1343</v>
          </cell>
          <cell r="D141" t="str">
            <v>Overig</v>
          </cell>
          <cell r="E141" t="str">
            <v>Exploitatieproject</v>
          </cell>
          <cell r="F141" t="str">
            <v>Kwal. Verb.</v>
          </cell>
          <cell r="G141">
            <v>1343</v>
          </cell>
        </row>
        <row r="142">
          <cell r="B142">
            <v>280</v>
          </cell>
          <cell r="C142">
            <v>3751</v>
          </cell>
          <cell r="D142" t="str">
            <v>Overig</v>
          </cell>
          <cell r="E142" t="str">
            <v>Exploitatieproject</v>
          </cell>
          <cell r="F142" t="str">
            <v>Kwal. Verb.</v>
          </cell>
          <cell r="G142">
            <v>3751</v>
          </cell>
        </row>
        <row r="143">
          <cell r="B143">
            <v>281</v>
          </cell>
          <cell r="C143">
            <v>454</v>
          </cell>
          <cell r="D143" t="str">
            <v>Overig</v>
          </cell>
          <cell r="E143" t="str">
            <v>Exploitatieproject</v>
          </cell>
          <cell r="F143" t="str">
            <v>Kantoorautomatiserg.</v>
          </cell>
          <cell r="G143">
            <v>454</v>
          </cell>
        </row>
        <row r="144">
          <cell r="B144">
            <v>283</v>
          </cell>
          <cell r="C144">
            <v>909.5</v>
          </cell>
          <cell r="D144" t="str">
            <v>Overig</v>
          </cell>
          <cell r="E144" t="str">
            <v>Projecten Derden</v>
          </cell>
          <cell r="F144">
            <v>0</v>
          </cell>
          <cell r="G144">
            <v>909.5</v>
          </cell>
        </row>
        <row r="145">
          <cell r="B145">
            <v>284</v>
          </cell>
          <cell r="C145">
            <v>933</v>
          </cell>
          <cell r="D145" t="str">
            <v>Overig</v>
          </cell>
          <cell r="E145" t="str">
            <v>Exploitatieproject</v>
          </cell>
          <cell r="F145">
            <v>0</v>
          </cell>
          <cell r="G145">
            <v>933</v>
          </cell>
        </row>
        <row r="146">
          <cell r="B146">
            <v>290</v>
          </cell>
          <cell r="C146">
            <v>558</v>
          </cell>
          <cell r="D146" t="str">
            <v>Overig</v>
          </cell>
          <cell r="E146" t="str">
            <v>Exploitatieproject</v>
          </cell>
          <cell r="F146" t="str">
            <v>Aansluiting</v>
          </cell>
          <cell r="G146">
            <v>558</v>
          </cell>
        </row>
        <row r="147">
          <cell r="B147">
            <v>1000</v>
          </cell>
          <cell r="C147">
            <v>69</v>
          </cell>
          <cell r="D147" t="e">
            <v>#N/A</v>
          </cell>
          <cell r="E147" t="str">
            <v>Exploitatieproject</v>
          </cell>
          <cell r="F147" t="str">
            <v>Kwal. Verb.</v>
          </cell>
          <cell r="G147">
            <v>69</v>
          </cell>
        </row>
        <row r="148">
          <cell r="B148">
            <v>1002</v>
          </cell>
          <cell r="C148">
            <v>662</v>
          </cell>
          <cell r="D148" t="e">
            <v>#N/A</v>
          </cell>
          <cell r="E148" t="str">
            <v>Exploitatieproject</v>
          </cell>
          <cell r="F148" t="str">
            <v>Studie</v>
          </cell>
          <cell r="G148">
            <v>662</v>
          </cell>
        </row>
        <row r="149">
          <cell r="B149">
            <v>1005</v>
          </cell>
          <cell r="C149">
            <v>248.5</v>
          </cell>
          <cell r="D149" t="str">
            <v>380 kV</v>
          </cell>
          <cell r="E149" t="str">
            <v>Investeringsproject</v>
          </cell>
          <cell r="F149" t="str">
            <v>Kwal. Verb.</v>
          </cell>
          <cell r="G149">
            <v>248.5</v>
          </cell>
        </row>
        <row r="150">
          <cell r="B150">
            <v>1006</v>
          </cell>
          <cell r="C150">
            <v>33</v>
          </cell>
          <cell r="D150" t="str">
            <v>Overig</v>
          </cell>
          <cell r="E150" t="str">
            <v>Investeringsproject</v>
          </cell>
          <cell r="F150" t="str">
            <v>Sanering</v>
          </cell>
          <cell r="G150">
            <v>33</v>
          </cell>
        </row>
        <row r="151">
          <cell r="B151">
            <v>1008</v>
          </cell>
          <cell r="C151">
            <v>5.5</v>
          </cell>
          <cell r="D151" t="e">
            <v>#N/A</v>
          </cell>
          <cell r="E151" t="e">
            <v>#N/A</v>
          </cell>
          <cell r="F151" t="e">
            <v>#N/A</v>
          </cell>
          <cell r="G151">
            <v>5.5</v>
          </cell>
        </row>
        <row r="152">
          <cell r="B152">
            <v>1010</v>
          </cell>
          <cell r="C152">
            <v>2</v>
          </cell>
          <cell r="D152" t="e">
            <v>#N/A</v>
          </cell>
          <cell r="E152" t="e">
            <v>#N/A</v>
          </cell>
          <cell r="F152" t="e">
            <v>#N/A</v>
          </cell>
          <cell r="G152">
            <v>2</v>
          </cell>
        </row>
        <row r="153">
          <cell r="B153">
            <v>1014</v>
          </cell>
          <cell r="C153">
            <v>30</v>
          </cell>
          <cell r="D153" t="e">
            <v>#N/A</v>
          </cell>
          <cell r="E153" t="e">
            <v>#N/A</v>
          </cell>
          <cell r="F153" t="e">
            <v>#N/A</v>
          </cell>
          <cell r="G153">
            <v>30</v>
          </cell>
        </row>
        <row r="154">
          <cell r="B154">
            <v>1015</v>
          </cell>
          <cell r="C154">
            <v>9</v>
          </cell>
          <cell r="D154" t="str">
            <v>Overig</v>
          </cell>
          <cell r="E154" t="str">
            <v>Investeringsproject</v>
          </cell>
          <cell r="F154" t="str">
            <v>Automatisering</v>
          </cell>
          <cell r="G154">
            <v>9</v>
          </cell>
        </row>
        <row r="155">
          <cell r="B155">
            <v>1018</v>
          </cell>
          <cell r="C155">
            <v>182</v>
          </cell>
          <cell r="D155" t="str">
            <v>Overig</v>
          </cell>
          <cell r="E155" t="str">
            <v>Exploitatieproject</v>
          </cell>
          <cell r="F155">
            <v>0</v>
          </cell>
          <cell r="G155">
            <v>182</v>
          </cell>
        </row>
        <row r="156">
          <cell r="B156">
            <v>1021</v>
          </cell>
          <cell r="C156">
            <v>348.5</v>
          </cell>
          <cell r="D156" t="str">
            <v>Overig</v>
          </cell>
          <cell r="E156" t="str">
            <v>Investeringsproject</v>
          </cell>
          <cell r="F156" t="str">
            <v>Ren. + Verv</v>
          </cell>
          <cell r="G156">
            <v>348.5</v>
          </cell>
        </row>
        <row r="157">
          <cell r="B157">
            <v>1022</v>
          </cell>
          <cell r="C157">
            <v>9</v>
          </cell>
          <cell r="D157" t="e">
            <v>#N/A</v>
          </cell>
          <cell r="E157" t="str">
            <v>Projecten Derden</v>
          </cell>
          <cell r="F157" t="e">
            <v>#N/A</v>
          </cell>
          <cell r="G157">
            <v>9</v>
          </cell>
        </row>
        <row r="158">
          <cell r="B158">
            <v>1024</v>
          </cell>
          <cell r="C158">
            <v>8</v>
          </cell>
          <cell r="D158" t="e">
            <v>#N/A</v>
          </cell>
          <cell r="E158" t="e">
            <v>#N/A</v>
          </cell>
          <cell r="F158" t="e">
            <v>#N/A</v>
          </cell>
          <cell r="G158">
            <v>8</v>
          </cell>
        </row>
        <row r="159">
          <cell r="B159">
            <v>2006</v>
          </cell>
          <cell r="C159">
            <v>498.5</v>
          </cell>
          <cell r="D159" t="str">
            <v>110 kV Essent Noord</v>
          </cell>
          <cell r="E159" t="str">
            <v>Investeringsproject</v>
          </cell>
          <cell r="F159" t="str">
            <v>Cap. Uitbreiding</v>
          </cell>
          <cell r="G159">
            <v>498.5</v>
          </cell>
        </row>
        <row r="160">
          <cell r="B160">
            <v>2007</v>
          </cell>
          <cell r="C160">
            <v>9</v>
          </cell>
          <cell r="D160" t="str">
            <v>110 kV Essent Noord</v>
          </cell>
          <cell r="E160" t="str">
            <v>Projecten Derden</v>
          </cell>
          <cell r="F160" t="str">
            <v>Cap. Uitbreiding</v>
          </cell>
          <cell r="G160">
            <v>9</v>
          </cell>
        </row>
        <row r="161">
          <cell r="B161">
            <v>2012</v>
          </cell>
          <cell r="C161">
            <v>135</v>
          </cell>
          <cell r="D161" t="str">
            <v>150 kV</v>
          </cell>
          <cell r="E161" t="str">
            <v>Investeringsproject</v>
          </cell>
          <cell r="F161" t="str">
            <v>Cap. Uitbreiding</v>
          </cell>
          <cell r="G161">
            <v>135</v>
          </cell>
        </row>
        <row r="162">
          <cell r="B162">
            <v>2024</v>
          </cell>
          <cell r="C162">
            <v>72</v>
          </cell>
          <cell r="D162" t="str">
            <v>150 kV Essent Zuid</v>
          </cell>
          <cell r="E162" t="str">
            <v>Projecten Derden</v>
          </cell>
          <cell r="F162" t="str">
            <v>Aansluiting</v>
          </cell>
          <cell r="G162">
            <v>72</v>
          </cell>
        </row>
        <row r="163">
          <cell r="B163">
            <v>2030</v>
          </cell>
          <cell r="C163">
            <v>29</v>
          </cell>
          <cell r="D163" t="str">
            <v>150 kV Essent Zuid</v>
          </cell>
          <cell r="E163" t="str">
            <v>Investeringsproject</v>
          </cell>
          <cell r="F163" t="str">
            <v>Kwal. Verb.</v>
          </cell>
          <cell r="G163">
            <v>29</v>
          </cell>
        </row>
        <row r="164">
          <cell r="B164">
            <v>2036</v>
          </cell>
          <cell r="C164">
            <v>40</v>
          </cell>
          <cell r="D164" t="str">
            <v>150 kV Essent Zuid</v>
          </cell>
          <cell r="E164" t="str">
            <v>Projecten Derden</v>
          </cell>
          <cell r="F164" t="str">
            <v>Aansluiting</v>
          </cell>
          <cell r="G164">
            <v>40</v>
          </cell>
        </row>
        <row r="165">
          <cell r="B165">
            <v>2037</v>
          </cell>
          <cell r="C165">
            <v>3</v>
          </cell>
          <cell r="D165" t="str">
            <v>150 kV Essent Zuid</v>
          </cell>
          <cell r="E165" t="str">
            <v>Projecten Derden</v>
          </cell>
          <cell r="F165" t="str">
            <v>Aansluiting</v>
          </cell>
          <cell r="G165">
            <v>3</v>
          </cell>
        </row>
        <row r="166">
          <cell r="B166">
            <v>2039</v>
          </cell>
          <cell r="C166">
            <v>217</v>
          </cell>
          <cell r="D166" t="str">
            <v>150 kV Essent Zuid</v>
          </cell>
          <cell r="E166" t="str">
            <v>Investeringsproject</v>
          </cell>
          <cell r="F166" t="str">
            <v>Ren. + Verv</v>
          </cell>
          <cell r="G166">
            <v>217</v>
          </cell>
        </row>
        <row r="167">
          <cell r="B167">
            <v>2054</v>
          </cell>
          <cell r="C167">
            <v>315.5</v>
          </cell>
          <cell r="D167" t="str">
            <v>110 kV Essent Noord</v>
          </cell>
          <cell r="E167" t="str">
            <v>Investeringsproject</v>
          </cell>
          <cell r="F167" t="str">
            <v>Cap. Uitbreiding</v>
          </cell>
          <cell r="G167">
            <v>315.5</v>
          </cell>
        </row>
        <row r="168">
          <cell r="B168">
            <v>2057</v>
          </cell>
          <cell r="C168">
            <v>148</v>
          </cell>
          <cell r="D168" t="str">
            <v>110 kV Essent Noord</v>
          </cell>
          <cell r="E168" t="str">
            <v>Investeringsproject</v>
          </cell>
          <cell r="F168" t="str">
            <v>Aansluiting</v>
          </cell>
          <cell r="G168">
            <v>148</v>
          </cell>
        </row>
        <row r="169">
          <cell r="B169">
            <v>2071</v>
          </cell>
          <cell r="C169">
            <v>4</v>
          </cell>
          <cell r="D169" t="str">
            <v>110 kV Essent Noord</v>
          </cell>
          <cell r="E169" t="str">
            <v>Investeringsproject</v>
          </cell>
          <cell r="F169" t="str">
            <v>Ren. + Verv</v>
          </cell>
          <cell r="G169">
            <v>4</v>
          </cell>
        </row>
        <row r="170">
          <cell r="B170">
            <v>2074</v>
          </cell>
          <cell r="C170">
            <v>39</v>
          </cell>
          <cell r="D170" t="str">
            <v>110 kV Essent Noord</v>
          </cell>
          <cell r="E170" t="str">
            <v>Investeringsproject</v>
          </cell>
          <cell r="F170" t="str">
            <v>Reconstructie</v>
          </cell>
          <cell r="G170">
            <v>39</v>
          </cell>
        </row>
        <row r="171">
          <cell r="B171">
            <v>2075</v>
          </cell>
          <cell r="C171">
            <v>78</v>
          </cell>
          <cell r="D171" t="str">
            <v>110 kV Essent Noord</v>
          </cell>
          <cell r="E171" t="str">
            <v>Investeringsproject</v>
          </cell>
          <cell r="F171" t="str">
            <v>Reconstructie</v>
          </cell>
          <cell r="G171">
            <v>78</v>
          </cell>
        </row>
        <row r="172">
          <cell r="B172">
            <v>2138</v>
          </cell>
          <cell r="C172">
            <v>18</v>
          </cell>
          <cell r="D172" t="str">
            <v>150 kV Essent Zuid</v>
          </cell>
          <cell r="E172" t="str">
            <v>Projecten Derden</v>
          </cell>
          <cell r="F172" t="str">
            <v>Aansluiting</v>
          </cell>
          <cell r="G172">
            <v>18</v>
          </cell>
        </row>
        <row r="173">
          <cell r="B173">
            <v>2149</v>
          </cell>
          <cell r="C173">
            <v>442</v>
          </cell>
          <cell r="D173" t="str">
            <v>110 kV Essent Noord</v>
          </cell>
          <cell r="E173" t="str">
            <v>Investeringsproject</v>
          </cell>
          <cell r="F173" t="str">
            <v>Cap. Uitbreiding</v>
          </cell>
          <cell r="G173">
            <v>442</v>
          </cell>
        </row>
        <row r="174">
          <cell r="B174">
            <v>2150</v>
          </cell>
          <cell r="C174">
            <v>151</v>
          </cell>
          <cell r="D174" t="str">
            <v>110 kV Essent Noord</v>
          </cell>
          <cell r="E174" t="str">
            <v>Investeringsproject</v>
          </cell>
          <cell r="F174" t="str">
            <v>Cap. Uitbreiding</v>
          </cell>
          <cell r="G174">
            <v>151</v>
          </cell>
        </row>
        <row r="175">
          <cell r="B175">
            <v>2156</v>
          </cell>
          <cell r="C175">
            <v>49</v>
          </cell>
          <cell r="D175" t="str">
            <v>150 kV Essent Zuid</v>
          </cell>
          <cell r="E175" t="str">
            <v>Projecten Derden</v>
          </cell>
          <cell r="F175" t="str">
            <v>Aansluiting</v>
          </cell>
          <cell r="G175">
            <v>49</v>
          </cell>
        </row>
        <row r="176">
          <cell r="B176">
            <v>2161</v>
          </cell>
          <cell r="C176">
            <v>72</v>
          </cell>
          <cell r="D176" t="str">
            <v>110 kV</v>
          </cell>
          <cell r="E176" t="str">
            <v>Projecten Derden</v>
          </cell>
          <cell r="F176" t="str">
            <v>Aansluiting</v>
          </cell>
          <cell r="G176">
            <v>72</v>
          </cell>
        </row>
        <row r="177">
          <cell r="B177">
            <v>2177</v>
          </cell>
          <cell r="C177">
            <v>24</v>
          </cell>
          <cell r="D177" t="str">
            <v>150 kV</v>
          </cell>
          <cell r="E177" t="str">
            <v>Projecten Derden</v>
          </cell>
          <cell r="F177" t="str">
            <v>Ren. + Verv</v>
          </cell>
          <cell r="G177">
            <v>24</v>
          </cell>
        </row>
        <row r="178">
          <cell r="B178">
            <v>2180</v>
          </cell>
          <cell r="C178">
            <v>2</v>
          </cell>
          <cell r="D178" t="str">
            <v>Overig</v>
          </cell>
          <cell r="E178" t="str">
            <v>Investeringsproject</v>
          </cell>
          <cell r="F178">
            <v>0</v>
          </cell>
          <cell r="G178">
            <v>2</v>
          </cell>
        </row>
        <row r="179">
          <cell r="B179">
            <v>2181</v>
          </cell>
          <cell r="C179">
            <v>30</v>
          </cell>
          <cell r="D179" t="str">
            <v>Overig</v>
          </cell>
          <cell r="E179" t="str">
            <v>Investeringsproject</v>
          </cell>
          <cell r="F179">
            <v>0</v>
          </cell>
          <cell r="G179">
            <v>30</v>
          </cell>
        </row>
        <row r="180">
          <cell r="B180">
            <v>2182</v>
          </cell>
          <cell r="C180">
            <v>50.5</v>
          </cell>
          <cell r="D180" t="str">
            <v>Overig</v>
          </cell>
          <cell r="E180" t="str">
            <v>Projecten Derden</v>
          </cell>
          <cell r="F180">
            <v>0</v>
          </cell>
          <cell r="G180">
            <v>50.5</v>
          </cell>
        </row>
        <row r="181">
          <cell r="B181">
            <v>2183</v>
          </cell>
          <cell r="C181">
            <v>113</v>
          </cell>
          <cell r="D181" t="str">
            <v>Overig</v>
          </cell>
          <cell r="E181" t="str">
            <v>Investeringsproject</v>
          </cell>
          <cell r="F181">
            <v>0</v>
          </cell>
          <cell r="G181">
            <v>113</v>
          </cell>
        </row>
        <row r="182">
          <cell r="B182">
            <v>2184</v>
          </cell>
          <cell r="C182">
            <v>21</v>
          </cell>
          <cell r="D182" t="str">
            <v>Overig</v>
          </cell>
          <cell r="E182" t="str">
            <v>Investeringsproject</v>
          </cell>
          <cell r="F182">
            <v>0</v>
          </cell>
          <cell r="G182">
            <v>21</v>
          </cell>
        </row>
        <row r="183">
          <cell r="B183">
            <v>2186</v>
          </cell>
          <cell r="C183">
            <v>9</v>
          </cell>
          <cell r="D183" t="str">
            <v>Overig</v>
          </cell>
          <cell r="E183" t="str">
            <v>Investeringsproject</v>
          </cell>
          <cell r="F183">
            <v>0</v>
          </cell>
          <cell r="G183">
            <v>9</v>
          </cell>
        </row>
        <row r="184">
          <cell r="B184">
            <v>2188</v>
          </cell>
          <cell r="C184">
            <v>2</v>
          </cell>
          <cell r="D184" t="str">
            <v>Overig</v>
          </cell>
          <cell r="E184" t="str">
            <v>Investeringsproject</v>
          </cell>
          <cell r="F184">
            <v>0</v>
          </cell>
          <cell r="G184">
            <v>2</v>
          </cell>
        </row>
        <row r="185">
          <cell r="B185">
            <v>2189</v>
          </cell>
          <cell r="C185">
            <v>4</v>
          </cell>
          <cell r="D185" t="str">
            <v>Overig</v>
          </cell>
          <cell r="E185" t="str">
            <v>Investeringsproject</v>
          </cell>
          <cell r="F185">
            <v>0</v>
          </cell>
          <cell r="G185">
            <v>4</v>
          </cell>
        </row>
        <row r="186">
          <cell r="B186">
            <v>2195</v>
          </cell>
          <cell r="C186">
            <v>93</v>
          </cell>
          <cell r="D186" t="str">
            <v>Overig</v>
          </cell>
          <cell r="E186" t="str">
            <v>Investeringsproject</v>
          </cell>
          <cell r="F186">
            <v>0</v>
          </cell>
          <cell r="G186">
            <v>93</v>
          </cell>
        </row>
        <row r="187">
          <cell r="B187">
            <v>2196</v>
          </cell>
          <cell r="C187">
            <v>130</v>
          </cell>
          <cell r="D187" t="str">
            <v>Overig</v>
          </cell>
          <cell r="E187" t="str">
            <v>Investeringsproject</v>
          </cell>
          <cell r="F187">
            <v>0</v>
          </cell>
          <cell r="G187">
            <v>130</v>
          </cell>
        </row>
        <row r="188">
          <cell r="B188">
            <v>2197</v>
          </cell>
          <cell r="C188">
            <v>7</v>
          </cell>
          <cell r="D188" t="str">
            <v>Overig</v>
          </cell>
          <cell r="E188" t="str">
            <v>Investeringsproject</v>
          </cell>
          <cell r="F188">
            <v>0</v>
          </cell>
          <cell r="G188">
            <v>7</v>
          </cell>
        </row>
        <row r="189">
          <cell r="B189">
            <v>2198</v>
          </cell>
          <cell r="C189">
            <v>16</v>
          </cell>
          <cell r="D189" t="str">
            <v>Overig</v>
          </cell>
          <cell r="E189" t="str">
            <v>Investeringsproject</v>
          </cell>
          <cell r="F189">
            <v>0</v>
          </cell>
          <cell r="G189">
            <v>16</v>
          </cell>
        </row>
        <row r="190">
          <cell r="B190">
            <v>2199</v>
          </cell>
          <cell r="C190">
            <v>15</v>
          </cell>
          <cell r="D190" t="str">
            <v>Overig</v>
          </cell>
          <cell r="E190" t="str">
            <v>Projecten Derden</v>
          </cell>
          <cell r="F190">
            <v>0</v>
          </cell>
          <cell r="G190">
            <v>15</v>
          </cell>
        </row>
        <row r="191">
          <cell r="B191">
            <v>2200</v>
          </cell>
          <cell r="C191">
            <v>8</v>
          </cell>
          <cell r="D191" t="str">
            <v>Overig</v>
          </cell>
          <cell r="E191" t="str">
            <v>Projecten Derden</v>
          </cell>
          <cell r="F191">
            <v>0</v>
          </cell>
          <cell r="G191">
            <v>8</v>
          </cell>
        </row>
        <row r="192">
          <cell r="B192">
            <v>2201</v>
          </cell>
          <cell r="C192">
            <v>96</v>
          </cell>
          <cell r="D192" t="str">
            <v>Overig</v>
          </cell>
          <cell r="E192" t="str">
            <v>Investeringsproject</v>
          </cell>
          <cell r="F192">
            <v>0</v>
          </cell>
          <cell r="G192">
            <v>96</v>
          </cell>
        </row>
        <row r="193">
          <cell r="B193">
            <v>2203</v>
          </cell>
          <cell r="C193">
            <v>48</v>
          </cell>
          <cell r="D193" t="str">
            <v>Overig</v>
          </cell>
          <cell r="E193" t="str">
            <v>Investeringsproject</v>
          </cell>
          <cell r="F193">
            <v>0</v>
          </cell>
          <cell r="G193">
            <v>48</v>
          </cell>
        </row>
        <row r="194">
          <cell r="B194">
            <v>2205</v>
          </cell>
          <cell r="C194">
            <v>25</v>
          </cell>
          <cell r="D194" t="str">
            <v>Overig</v>
          </cell>
          <cell r="E194" t="str">
            <v>Investeringsproject</v>
          </cell>
          <cell r="F194">
            <v>0</v>
          </cell>
          <cell r="G194">
            <v>25</v>
          </cell>
        </row>
        <row r="195">
          <cell r="B195">
            <v>2206</v>
          </cell>
          <cell r="C195">
            <v>12</v>
          </cell>
          <cell r="D195" t="str">
            <v>Overig</v>
          </cell>
          <cell r="E195" t="str">
            <v>Investeringsproject</v>
          </cell>
          <cell r="F195">
            <v>0</v>
          </cell>
          <cell r="G195">
            <v>12</v>
          </cell>
        </row>
        <row r="196">
          <cell r="B196">
            <v>100014</v>
          </cell>
          <cell r="D196" t="str">
            <v>110 kV</v>
          </cell>
          <cell r="E196" t="str">
            <v>Investeringsproject</v>
          </cell>
          <cell r="F196" t="e">
            <v>#N/A</v>
          </cell>
        </row>
        <row r="197">
          <cell r="B197">
            <v>100025</v>
          </cell>
          <cell r="D197" t="e">
            <v>#N/A</v>
          </cell>
          <cell r="E197" t="str">
            <v>Exploitatieproject</v>
          </cell>
          <cell r="F197" t="str">
            <v>Kwal. Verb.</v>
          </cell>
        </row>
        <row r="198">
          <cell r="B198">
            <v>120101</v>
          </cell>
          <cell r="D198" t="str">
            <v>380 kV</v>
          </cell>
          <cell r="E198" t="str">
            <v>Investeringsproject</v>
          </cell>
          <cell r="F198" t="str">
            <v>Cap. Uitbreiding</v>
          </cell>
        </row>
        <row r="199">
          <cell r="B199">
            <v>120121</v>
          </cell>
          <cell r="D199" t="str">
            <v>Overig</v>
          </cell>
          <cell r="E199" t="str">
            <v>Investeringsproject</v>
          </cell>
          <cell r="F199" t="str">
            <v>Cap. Uitbreiding</v>
          </cell>
        </row>
        <row r="200">
          <cell r="B200">
            <v>120130</v>
          </cell>
          <cell r="D200" t="str">
            <v>380 kV</v>
          </cell>
          <cell r="E200" t="str">
            <v>Investeringsproject</v>
          </cell>
          <cell r="F200" t="e">
            <v>#N/A</v>
          </cell>
        </row>
        <row r="201">
          <cell r="B201">
            <v>120140</v>
          </cell>
          <cell r="C201">
            <v>70</v>
          </cell>
          <cell r="D201" t="str">
            <v>380 kV</v>
          </cell>
          <cell r="E201" t="str">
            <v>Investeringsproject</v>
          </cell>
          <cell r="F201" t="e">
            <v>#N/A</v>
          </cell>
          <cell r="G201">
            <v>70</v>
          </cell>
        </row>
        <row r="202">
          <cell r="B202">
            <v>120150</v>
          </cell>
          <cell r="D202" t="str">
            <v>380 kV</v>
          </cell>
          <cell r="E202" t="str">
            <v>Investeringsproject</v>
          </cell>
          <cell r="F202" t="e">
            <v>#N/A</v>
          </cell>
        </row>
        <row r="203">
          <cell r="B203">
            <v>120151</v>
          </cell>
          <cell r="D203" t="str">
            <v>380 kV</v>
          </cell>
          <cell r="E203" t="str">
            <v>Investeringsproject</v>
          </cell>
          <cell r="F203" t="e">
            <v>#N/A</v>
          </cell>
        </row>
        <row r="204">
          <cell r="B204">
            <v>150000</v>
          </cell>
          <cell r="C204">
            <v>126</v>
          </cell>
          <cell r="D204" t="e">
            <v>#N/A</v>
          </cell>
          <cell r="E204" t="e">
            <v>#N/A</v>
          </cell>
          <cell r="F204" t="e">
            <v>#N/A</v>
          </cell>
          <cell r="G204">
            <v>126</v>
          </cell>
        </row>
        <row r="205">
          <cell r="B205">
            <v>150300</v>
          </cell>
          <cell r="C205">
            <v>1</v>
          </cell>
          <cell r="D205" t="e">
            <v>#N/A</v>
          </cell>
          <cell r="E205" t="str">
            <v>Investeringsproject</v>
          </cell>
          <cell r="F205" t="e">
            <v>#N/A</v>
          </cell>
          <cell r="G205">
            <v>1</v>
          </cell>
        </row>
        <row r="206">
          <cell r="B206">
            <v>210600</v>
          </cell>
          <cell r="D206" t="e">
            <v>#N/A</v>
          </cell>
          <cell r="E206" t="str">
            <v>Exploitatieproject</v>
          </cell>
          <cell r="F206" t="str">
            <v>Kwal. Verb.</v>
          </cell>
        </row>
        <row r="207">
          <cell r="B207">
            <v>214512</v>
          </cell>
          <cell r="D207" t="str">
            <v>380 kV</v>
          </cell>
          <cell r="E207" t="str">
            <v>Investeringsproject</v>
          </cell>
          <cell r="F207" t="str">
            <v>Cap. Uitbreiding</v>
          </cell>
        </row>
        <row r="208">
          <cell r="B208">
            <v>217370</v>
          </cell>
          <cell r="D208" t="str">
            <v>380 kV</v>
          </cell>
          <cell r="E208" t="str">
            <v>Investeringsproject</v>
          </cell>
          <cell r="F208" t="str">
            <v>Kwal. Verb.</v>
          </cell>
        </row>
        <row r="209">
          <cell r="B209">
            <v>217402</v>
          </cell>
          <cell r="D209" t="str">
            <v>380 kV</v>
          </cell>
          <cell r="E209" t="str">
            <v>Investeringsproject</v>
          </cell>
          <cell r="F209" t="str">
            <v>Cap. Uitbreiding</v>
          </cell>
        </row>
        <row r="210">
          <cell r="B210">
            <v>217441</v>
          </cell>
          <cell r="C210">
            <v>25</v>
          </cell>
          <cell r="D210" t="str">
            <v>380 kV</v>
          </cell>
          <cell r="E210" t="str">
            <v>Investeringsproject</v>
          </cell>
          <cell r="F210" t="str">
            <v>Cap. Uitbreiding</v>
          </cell>
          <cell r="G210">
            <v>25</v>
          </cell>
        </row>
        <row r="211">
          <cell r="B211">
            <v>217508</v>
          </cell>
          <cell r="C211">
            <v>81.75</v>
          </cell>
          <cell r="D211" t="str">
            <v>150 kV</v>
          </cell>
          <cell r="E211" t="str">
            <v>Investeringsproject</v>
          </cell>
          <cell r="F211" t="str">
            <v>Ren. + Verv</v>
          </cell>
          <cell r="G211">
            <v>81.75</v>
          </cell>
        </row>
        <row r="212">
          <cell r="B212">
            <v>217600</v>
          </cell>
          <cell r="D212" t="str">
            <v>150 kV</v>
          </cell>
          <cell r="E212" t="str">
            <v>Investeringsproject</v>
          </cell>
          <cell r="F212" t="str">
            <v>Cap. Uitbreiding</v>
          </cell>
        </row>
        <row r="213">
          <cell r="B213">
            <v>217925</v>
          </cell>
          <cell r="D213" t="str">
            <v>150 kV</v>
          </cell>
          <cell r="E213" t="str">
            <v>Investeringsproject</v>
          </cell>
          <cell r="F213" t="str">
            <v>Ren. + Verv</v>
          </cell>
        </row>
        <row r="214">
          <cell r="B214">
            <v>217927</v>
          </cell>
          <cell r="C214">
            <v>9</v>
          </cell>
          <cell r="D214" t="str">
            <v>150 kV</v>
          </cell>
          <cell r="E214" t="str">
            <v>Investeringsproject</v>
          </cell>
          <cell r="F214" t="str">
            <v>Ren. + Verv</v>
          </cell>
          <cell r="G214">
            <v>9</v>
          </cell>
        </row>
        <row r="215">
          <cell r="B215">
            <v>217928</v>
          </cell>
          <cell r="D215" t="str">
            <v>150 kV</v>
          </cell>
          <cell r="E215" t="str">
            <v>Investeringsproject</v>
          </cell>
          <cell r="F215" t="str">
            <v>Ren. + Verv</v>
          </cell>
        </row>
        <row r="216">
          <cell r="B216">
            <v>217940</v>
          </cell>
          <cell r="D216" t="str">
            <v>150 kV</v>
          </cell>
          <cell r="E216" t="str">
            <v>Projecten Derden</v>
          </cell>
          <cell r="F216" t="str">
            <v>Reconstructie</v>
          </cell>
        </row>
        <row r="217">
          <cell r="B217">
            <v>310001</v>
          </cell>
          <cell r="D217" t="str">
            <v>150 kV</v>
          </cell>
          <cell r="E217" t="str">
            <v>TenneXT</v>
          </cell>
          <cell r="F217" t="e">
            <v>#N/A</v>
          </cell>
        </row>
        <row r="218">
          <cell r="B218">
            <v>310002</v>
          </cell>
          <cell r="D218" t="str">
            <v>150 kV</v>
          </cell>
          <cell r="E218" t="str">
            <v>TenneXT</v>
          </cell>
          <cell r="F218" t="e">
            <v>#N/A</v>
          </cell>
        </row>
        <row r="219">
          <cell r="B219">
            <v>310003</v>
          </cell>
          <cell r="D219" t="str">
            <v>150 kV</v>
          </cell>
          <cell r="E219" t="str">
            <v>TenneXT</v>
          </cell>
          <cell r="F219" t="e">
            <v>#N/A</v>
          </cell>
        </row>
        <row r="220">
          <cell r="B220">
            <v>310005</v>
          </cell>
          <cell r="D220" t="str">
            <v>150 kV</v>
          </cell>
          <cell r="E220" t="str">
            <v>TenneXT</v>
          </cell>
          <cell r="F220" t="e">
            <v>#N/A</v>
          </cell>
        </row>
        <row r="221">
          <cell r="B221">
            <v>650000</v>
          </cell>
          <cell r="C221">
            <v>2248</v>
          </cell>
          <cell r="D221" t="str">
            <v>Overig</v>
          </cell>
          <cell r="E221" t="str">
            <v>Exploitatieproject</v>
          </cell>
          <cell r="F221">
            <v>0</v>
          </cell>
          <cell r="G221">
            <v>0</v>
          </cell>
        </row>
      </sheetData>
      <sheetData sheetId="4" refreshError="1"/>
      <sheetData sheetId="5">
        <row r="2">
          <cell r="A2">
            <v>2040</v>
          </cell>
          <cell r="B2" t="str">
            <v>Tot 31-12-2007 ONH Oost</v>
          </cell>
        </row>
        <row r="3">
          <cell r="A3">
            <v>2050</v>
          </cell>
          <cell r="B3" t="str">
            <v>Tot 31-12-2007 ONH Telematica</v>
          </cell>
        </row>
        <row r="4">
          <cell r="A4">
            <v>2150</v>
          </cell>
          <cell r="B4" t="str">
            <v>Tot 31-12-2007 Onderhoud</v>
          </cell>
        </row>
        <row r="5">
          <cell r="A5">
            <v>2170</v>
          </cell>
          <cell r="B5" t="str">
            <v>Tot 31-12-2007 Projecten</v>
          </cell>
        </row>
        <row r="6">
          <cell r="A6">
            <v>2180</v>
          </cell>
          <cell r="B6" t="str">
            <v>Tot 31-12-2007 Infra Ondersteuning</v>
          </cell>
        </row>
        <row r="7">
          <cell r="A7">
            <v>100000</v>
          </cell>
          <cell r="B7" t="str">
            <v>Raad van Bestuur</v>
          </cell>
        </row>
        <row r="8">
          <cell r="A8">
            <v>101000</v>
          </cell>
          <cell r="B8" t="str">
            <v>Secretariaat en Advies</v>
          </cell>
        </row>
        <row r="9">
          <cell r="A9">
            <v>102000</v>
          </cell>
          <cell r="B9" t="str">
            <v>Raad van Comissarissen</v>
          </cell>
        </row>
        <row r="10">
          <cell r="A10">
            <v>110000</v>
          </cell>
          <cell r="B10" t="str">
            <v>Corporate</v>
          </cell>
        </row>
        <row r="11">
          <cell r="A11">
            <v>111000</v>
          </cell>
          <cell r="B11" t="str">
            <v>Tot 1-9-2007 EnerQ (voorlopig)</v>
          </cell>
        </row>
        <row r="12">
          <cell r="A12">
            <v>112000</v>
          </cell>
          <cell r="B12" t="str">
            <v>Tot 1-9-2007 CertiQ (voorlopig)</v>
          </cell>
        </row>
        <row r="13">
          <cell r="A13">
            <v>120000</v>
          </cell>
          <cell r="B13" t="str">
            <v>Tot 31-12-2007 Markt en Regulering</v>
          </cell>
        </row>
        <row r="14">
          <cell r="A14">
            <v>130000</v>
          </cell>
          <cell r="B14" t="str">
            <v>Tot 31-12-2007 Concernzaken</v>
          </cell>
        </row>
        <row r="15">
          <cell r="A15">
            <v>131000</v>
          </cell>
          <cell r="B15" t="str">
            <v>Tot 31-12-2007 Communicatie</v>
          </cell>
        </row>
        <row r="16">
          <cell r="A16">
            <v>132000</v>
          </cell>
          <cell r="B16" t="str">
            <v>Tot 31-12-2007 Juridische Zaken</v>
          </cell>
        </row>
        <row r="17">
          <cell r="A17">
            <v>140000</v>
          </cell>
          <cell r="B17" t="str">
            <v>Tot 31-12-2007 Financien</v>
          </cell>
        </row>
        <row r="18">
          <cell r="A18">
            <v>150000</v>
          </cell>
          <cell r="B18" t="str">
            <v>Personeel en Organisatie</v>
          </cell>
        </row>
        <row r="19">
          <cell r="A19">
            <v>151000</v>
          </cell>
          <cell r="B19" t="str">
            <v>Facilitiaire zaken</v>
          </cell>
        </row>
        <row r="20">
          <cell r="A20">
            <v>151100</v>
          </cell>
          <cell r="B20" t="str">
            <v>Gebouwbeheer</v>
          </cell>
        </row>
        <row r="21">
          <cell r="A21">
            <v>151200</v>
          </cell>
          <cell r="B21" t="str">
            <v>FAZ-services</v>
          </cell>
        </row>
        <row r="22">
          <cell r="A22">
            <v>151300</v>
          </cell>
          <cell r="B22" t="str">
            <v>Documentaire informatievoorziening</v>
          </cell>
        </row>
        <row r="23">
          <cell r="A23">
            <v>151400</v>
          </cell>
          <cell r="B23" t="str">
            <v>Bedrijfsbureau</v>
          </cell>
        </row>
        <row r="24">
          <cell r="A24">
            <v>152000</v>
          </cell>
          <cell r="B24" t="str">
            <v>Ondernemingsraad</v>
          </cell>
        </row>
        <row r="25">
          <cell r="A25">
            <v>153000</v>
          </cell>
          <cell r="B25" t="str">
            <v>Mobiliteitsbureau</v>
          </cell>
        </row>
        <row r="26">
          <cell r="A26">
            <v>153100</v>
          </cell>
          <cell r="B26" t="str">
            <v>Sociaal Plan</v>
          </cell>
        </row>
        <row r="27">
          <cell r="A27">
            <v>153200</v>
          </cell>
          <cell r="B27" t="str">
            <v>Tot 30-11-2008 Stagiairs</v>
          </cell>
        </row>
        <row r="28">
          <cell r="A28">
            <v>153300</v>
          </cell>
          <cell r="B28" t="str">
            <v>Gepensioneerden</v>
          </cell>
        </row>
        <row r="29">
          <cell r="A29">
            <v>153400</v>
          </cell>
          <cell r="B29" t="str">
            <v>Suppletie/wachtgelders</v>
          </cell>
        </row>
        <row r="30">
          <cell r="A30">
            <v>160000</v>
          </cell>
          <cell r="B30" t="str">
            <v>Klant en Marktontwikkeling</v>
          </cell>
        </row>
        <row r="31">
          <cell r="A31">
            <v>200000</v>
          </cell>
          <cell r="B31" t="str">
            <v>Tot 31-12-2007 Transport en Infra</v>
          </cell>
        </row>
        <row r="32">
          <cell r="A32">
            <v>200001</v>
          </cell>
          <cell r="B32" t="str">
            <v>Financiën</v>
          </cell>
        </row>
        <row r="33">
          <cell r="A33">
            <v>210000</v>
          </cell>
          <cell r="B33" t="str">
            <v>Ownership, Business planning en Regulering</v>
          </cell>
        </row>
        <row r="34">
          <cell r="A34">
            <v>220000</v>
          </cell>
          <cell r="B34" t="str">
            <v>Inkoop</v>
          </cell>
        </row>
        <row r="35">
          <cell r="A35">
            <v>230000</v>
          </cell>
          <cell r="B35" t="str">
            <v>Treasury</v>
          </cell>
        </row>
        <row r="36">
          <cell r="A36">
            <v>231000</v>
          </cell>
          <cell r="B36" t="str">
            <v>Tot 31-12-2007 Ondersteuning Regio West</v>
          </cell>
        </row>
        <row r="37">
          <cell r="A37">
            <v>232000</v>
          </cell>
          <cell r="B37" t="str">
            <v>Tot 31-12-2007 Uitvoering Regio West</v>
          </cell>
        </row>
        <row r="38">
          <cell r="A38">
            <v>240000</v>
          </cell>
          <cell r="B38" t="str">
            <v>Control en Reporting</v>
          </cell>
        </row>
        <row r="39">
          <cell r="A39">
            <v>250000</v>
          </cell>
          <cell r="B39" t="str">
            <v>Financieel Service Centrum</v>
          </cell>
        </row>
        <row r="40">
          <cell r="A40">
            <v>260000</v>
          </cell>
          <cell r="B40" t="str">
            <v>Informatiemanagement Corporate</v>
          </cell>
        </row>
        <row r="41">
          <cell r="A41">
            <v>270000</v>
          </cell>
          <cell r="B41" t="str">
            <v>Risico- en Verzekeringsmanagement</v>
          </cell>
        </row>
        <row r="42">
          <cell r="A42">
            <v>280000</v>
          </cell>
          <cell r="B42" t="str">
            <v>Audit</v>
          </cell>
        </row>
        <row r="43">
          <cell r="A43">
            <v>290000</v>
          </cell>
          <cell r="B43" t="str">
            <v>Fiscale Zaken</v>
          </cell>
        </row>
        <row r="44">
          <cell r="A44">
            <v>300000</v>
          </cell>
          <cell r="B44" t="str">
            <v>Beveiliging en automatisering</v>
          </cell>
        </row>
        <row r="45">
          <cell r="A45">
            <v>320000</v>
          </cell>
          <cell r="B45" t="str">
            <v>Informatie en Automatisering</v>
          </cell>
        </row>
        <row r="46">
          <cell r="A46">
            <v>320100</v>
          </cell>
          <cell r="B46" t="str">
            <v>Tot 30-11-2008 Cluster beleid &amp; projecten</v>
          </cell>
        </row>
        <row r="47">
          <cell r="A47">
            <v>321000</v>
          </cell>
          <cell r="B47" t="str">
            <v>IT beheer</v>
          </cell>
        </row>
        <row r="48">
          <cell r="A48">
            <v>322000</v>
          </cell>
          <cell r="B48" t="str">
            <v>Informatievoorziening SB</v>
          </cell>
        </row>
        <row r="49">
          <cell r="A49">
            <v>323000</v>
          </cell>
          <cell r="B49" t="str">
            <v>Informatievoorziening TI, Staven en AM</v>
          </cell>
        </row>
        <row r="50">
          <cell r="A50">
            <v>400000</v>
          </cell>
          <cell r="B50" t="str">
            <v>Systeem en Besturing</v>
          </cell>
        </row>
        <row r="51">
          <cell r="A51">
            <v>410000</v>
          </cell>
          <cell r="B51" t="str">
            <v>Monitoring en Ontwikkeling</v>
          </cell>
        </row>
        <row r="52">
          <cell r="A52">
            <v>420000</v>
          </cell>
          <cell r="B52" t="str">
            <v>Tot 31-12-2008 Operationele Besturing</v>
          </cell>
        </row>
        <row r="53">
          <cell r="A53">
            <v>421000</v>
          </cell>
          <cell r="B53" t="str">
            <v>Tot 31-12-2008 Transportvoorziening</v>
          </cell>
        </row>
        <row r="54">
          <cell r="A54">
            <v>422000</v>
          </cell>
          <cell r="B54" t="str">
            <v>Tot 31-12-2008 Systeemvoorziening</v>
          </cell>
        </row>
        <row r="55">
          <cell r="A55">
            <v>423000</v>
          </cell>
          <cell r="B55" t="str">
            <v>Tot 31-12-2008 Procesondersteuning</v>
          </cell>
        </row>
        <row r="56">
          <cell r="A56">
            <v>430000</v>
          </cell>
          <cell r="B56" t="str">
            <v>Tot 31-12-2007 Informatie en Automatisering</v>
          </cell>
        </row>
        <row r="57">
          <cell r="A57">
            <v>431000</v>
          </cell>
          <cell r="B57" t="str">
            <v>Tot 31-12-2007 IT beheer</v>
          </cell>
        </row>
        <row r="58">
          <cell r="A58">
            <v>432000</v>
          </cell>
          <cell r="B58" t="str">
            <v>Tot 31-12-2007 Informatievoorziening</v>
          </cell>
        </row>
        <row r="59">
          <cell r="A59">
            <v>440000</v>
          </cell>
          <cell r="B59" t="str">
            <v>Tot 31-12-2008 Service Centrum</v>
          </cell>
        </row>
        <row r="60">
          <cell r="A60">
            <v>450000</v>
          </cell>
          <cell r="B60" t="str">
            <v>Procesondersteuning</v>
          </cell>
        </row>
        <row r="61">
          <cell r="A61">
            <v>460000</v>
          </cell>
          <cell r="B61" t="str">
            <v>Systeemvoorziening</v>
          </cell>
        </row>
        <row r="62">
          <cell r="A62">
            <v>470000</v>
          </cell>
          <cell r="B62" t="str">
            <v>Transportvoorziening</v>
          </cell>
        </row>
        <row r="63">
          <cell r="A63">
            <v>500000</v>
          </cell>
          <cell r="B63" t="str">
            <v>Asset Management</v>
          </cell>
        </row>
        <row r="64">
          <cell r="A64">
            <v>510000</v>
          </cell>
          <cell r="B64" t="str">
            <v>Risico- en Portfoliomanagement</v>
          </cell>
        </row>
        <row r="65">
          <cell r="A65">
            <v>520000</v>
          </cell>
          <cell r="B65" t="str">
            <v>Netstrategie</v>
          </cell>
        </row>
        <row r="66">
          <cell r="A66">
            <v>521000</v>
          </cell>
          <cell r="B66" t="str">
            <v>Netontwikkeling</v>
          </cell>
        </row>
        <row r="67">
          <cell r="A67">
            <v>522000</v>
          </cell>
          <cell r="B67" t="str">
            <v>Beheer en onderhoud</v>
          </cell>
        </row>
        <row r="68">
          <cell r="A68">
            <v>523000</v>
          </cell>
          <cell r="B68" t="str">
            <v>Ruimtelijke Ordening en Milieu</v>
          </cell>
        </row>
        <row r="69">
          <cell r="A69">
            <v>530000</v>
          </cell>
          <cell r="B69" t="str">
            <v>Programmamanagement</v>
          </cell>
        </row>
        <row r="70">
          <cell r="A70">
            <v>531000</v>
          </cell>
          <cell r="B70" t="str">
            <v>Vervallen 31-12-2007 SLA Management</v>
          </cell>
        </row>
        <row r="71">
          <cell r="A71">
            <v>532000</v>
          </cell>
          <cell r="B71" t="str">
            <v>Vervallen 31-12-2007 Programma- en projectontwikkeling</v>
          </cell>
        </row>
        <row r="72">
          <cell r="A72">
            <v>540000</v>
          </cell>
          <cell r="B72" t="str">
            <v>Asset Informatie Management</v>
          </cell>
        </row>
        <row r="73">
          <cell r="A73">
            <v>600000</v>
          </cell>
          <cell r="B73" t="str">
            <v>Transport en Infra</v>
          </cell>
        </row>
        <row r="74">
          <cell r="A74">
            <v>601000</v>
          </cell>
          <cell r="B74" t="str">
            <v>TI Control</v>
          </cell>
        </row>
        <row r="75">
          <cell r="A75">
            <v>602000</v>
          </cell>
          <cell r="B75" t="str">
            <v>Informatiemanagement</v>
          </cell>
        </row>
        <row r="76">
          <cell r="A76">
            <v>610000</v>
          </cell>
          <cell r="B76" t="str">
            <v>Operations</v>
          </cell>
        </row>
        <row r="77">
          <cell r="A77">
            <v>611000</v>
          </cell>
          <cell r="B77" t="str">
            <v>Telecom</v>
          </cell>
        </row>
        <row r="78">
          <cell r="A78">
            <v>620000</v>
          </cell>
          <cell r="B78" t="str">
            <v>Planologie en Grondzaken</v>
          </cell>
        </row>
        <row r="79">
          <cell r="A79">
            <v>621000</v>
          </cell>
          <cell r="B79" t="str">
            <v>Planologie</v>
          </cell>
        </row>
        <row r="80">
          <cell r="A80">
            <v>622000</v>
          </cell>
          <cell r="B80" t="str">
            <v>Grondzaken</v>
          </cell>
        </row>
        <row r="81">
          <cell r="A81">
            <v>630000</v>
          </cell>
          <cell r="B81" t="str">
            <v>Technologie</v>
          </cell>
        </row>
        <row r="82">
          <cell r="A82">
            <v>631000</v>
          </cell>
          <cell r="B82" t="str">
            <v>Technologie en Consultancy</v>
          </cell>
        </row>
        <row r="83">
          <cell r="A83">
            <v>632000</v>
          </cell>
          <cell r="B83" t="str">
            <v>Engineering</v>
          </cell>
        </row>
        <row r="84">
          <cell r="A84">
            <v>633000</v>
          </cell>
          <cell r="B84" t="str">
            <v>Technisch Documentatie Service Centrum</v>
          </cell>
        </row>
        <row r="85">
          <cell r="A85">
            <v>640000</v>
          </cell>
          <cell r="B85" t="str">
            <v>Regiomanagement</v>
          </cell>
        </row>
        <row r="86">
          <cell r="A86">
            <v>641000</v>
          </cell>
          <cell r="B86" t="str">
            <v>Regio West</v>
          </cell>
        </row>
        <row r="87">
          <cell r="A87">
            <v>641100</v>
          </cell>
          <cell r="B87" t="str">
            <v>Ondersteuning (West)</v>
          </cell>
        </row>
        <row r="88">
          <cell r="A88">
            <v>641200</v>
          </cell>
          <cell r="B88" t="str">
            <v>Uitvoering (West)</v>
          </cell>
        </row>
        <row r="89">
          <cell r="A89">
            <v>642000</v>
          </cell>
          <cell r="B89" t="str">
            <v>Regio Oost</v>
          </cell>
        </row>
        <row r="90">
          <cell r="A90">
            <v>642100</v>
          </cell>
          <cell r="B90" t="str">
            <v>Ondersteuning (Oost)</v>
          </cell>
        </row>
        <row r="91">
          <cell r="A91">
            <v>642200</v>
          </cell>
          <cell r="B91" t="str">
            <v>Uitvoering (Oost)</v>
          </cell>
        </row>
        <row r="92">
          <cell r="A92">
            <v>643000</v>
          </cell>
          <cell r="B92" t="str">
            <v>Regio Noord</v>
          </cell>
        </row>
        <row r="93">
          <cell r="A93">
            <v>643100</v>
          </cell>
          <cell r="B93" t="str">
            <v>Ondersteuning (Noord)</v>
          </cell>
        </row>
        <row r="94">
          <cell r="A94">
            <v>643200</v>
          </cell>
          <cell r="B94" t="str">
            <v>Verbindingen (Noord)</v>
          </cell>
        </row>
        <row r="95">
          <cell r="A95">
            <v>643300</v>
          </cell>
          <cell r="B95" t="str">
            <v>Ingenieursbureau (Noord)</v>
          </cell>
        </row>
        <row r="96">
          <cell r="A96">
            <v>643400</v>
          </cell>
          <cell r="B96" t="str">
            <v>Stations (Noord)</v>
          </cell>
        </row>
        <row r="97">
          <cell r="A97">
            <v>644000</v>
          </cell>
          <cell r="B97" t="str">
            <v>Regio Zuid</v>
          </cell>
        </row>
        <row r="98">
          <cell r="A98">
            <v>644100</v>
          </cell>
          <cell r="B98" t="str">
            <v>Ondersteuning (Zuid)</v>
          </cell>
        </row>
        <row r="99">
          <cell r="A99">
            <v>644200</v>
          </cell>
          <cell r="B99" t="str">
            <v>Verbindingen (Zuid)</v>
          </cell>
        </row>
        <row r="100">
          <cell r="A100">
            <v>644300</v>
          </cell>
          <cell r="B100" t="str">
            <v>Ingenieursbureau (Zuid)</v>
          </cell>
        </row>
        <row r="101">
          <cell r="A101">
            <v>644400</v>
          </cell>
          <cell r="B101" t="str">
            <v>Stations (Zuid)</v>
          </cell>
        </row>
        <row r="102">
          <cell r="A102">
            <v>650000</v>
          </cell>
          <cell r="B102" t="str">
            <v>Kwaliteit, Arbo &amp; Milieu</v>
          </cell>
        </row>
        <row r="103">
          <cell r="A103">
            <v>700000</v>
          </cell>
          <cell r="B103" t="str">
            <v>Corporate Development</v>
          </cell>
        </row>
        <row r="104">
          <cell r="A104">
            <v>710000</v>
          </cell>
          <cell r="B104" t="str">
            <v>Communicatie</v>
          </cell>
        </row>
        <row r="105">
          <cell r="A105">
            <v>720000</v>
          </cell>
          <cell r="B105" t="str">
            <v>Juridische Zaken</v>
          </cell>
        </row>
        <row r="106">
          <cell r="A106">
            <v>900000</v>
          </cell>
          <cell r="B106" t="str">
            <v>NorNed</v>
          </cell>
        </row>
        <row r="107">
          <cell r="A107">
            <v>900001</v>
          </cell>
          <cell r="B107" t="str">
            <v>BritNed</v>
          </cell>
        </row>
        <row r="108">
          <cell r="A108">
            <v>900002</v>
          </cell>
          <cell r="B108" t="str">
            <v>Randstad 380</v>
          </cell>
        </row>
        <row r="109">
          <cell r="A109">
            <v>900003</v>
          </cell>
          <cell r="B109" t="str">
            <v>Tot 31-12-2008 Exploitatie netten RNB's</v>
          </cell>
        </row>
      </sheetData>
      <sheetData sheetId="6">
        <row r="3">
          <cell r="D3">
            <v>2170</v>
          </cell>
          <cell r="E3" t="str">
            <v>TI</v>
          </cell>
        </row>
        <row r="4">
          <cell r="D4">
            <v>100000</v>
          </cell>
          <cell r="E4" t="str">
            <v>RvB</v>
          </cell>
        </row>
        <row r="5">
          <cell r="D5">
            <v>101000</v>
          </cell>
          <cell r="E5" t="str">
            <v>RvB</v>
          </cell>
        </row>
        <row r="6">
          <cell r="D6">
            <v>111000</v>
          </cell>
          <cell r="E6" t="str">
            <v>EnerQ</v>
          </cell>
        </row>
        <row r="7">
          <cell r="D7">
            <v>112000</v>
          </cell>
          <cell r="E7" t="str">
            <v>CertiQ</v>
          </cell>
        </row>
        <row r="8">
          <cell r="D8">
            <v>150000</v>
          </cell>
          <cell r="E8" t="str">
            <v>PO</v>
          </cell>
        </row>
        <row r="9">
          <cell r="D9">
            <v>151000</v>
          </cell>
          <cell r="E9" t="str">
            <v>PO FAZ</v>
          </cell>
        </row>
        <row r="10">
          <cell r="D10">
            <v>152000</v>
          </cell>
          <cell r="E10" t="str">
            <v>PO</v>
          </cell>
        </row>
        <row r="11">
          <cell r="D11">
            <v>153000</v>
          </cell>
          <cell r="E11" t="str">
            <v>PO</v>
          </cell>
        </row>
        <row r="12">
          <cell r="D12">
            <v>160000</v>
          </cell>
          <cell r="E12" t="str">
            <v>KMO</v>
          </cell>
        </row>
        <row r="13">
          <cell r="D13">
            <v>200000</v>
          </cell>
          <cell r="E13" t="str">
            <v>TI</v>
          </cell>
        </row>
        <row r="14">
          <cell r="D14">
            <v>200001</v>
          </cell>
          <cell r="E14" t="str">
            <v>FIN</v>
          </cell>
        </row>
        <row r="15">
          <cell r="D15">
            <v>210000</v>
          </cell>
          <cell r="E15" t="str">
            <v>OBR</v>
          </cell>
        </row>
        <row r="16">
          <cell r="D16">
            <v>220000</v>
          </cell>
          <cell r="E16" t="str">
            <v>Inkoop</v>
          </cell>
        </row>
        <row r="17">
          <cell r="D17">
            <v>240000</v>
          </cell>
          <cell r="E17" t="str">
            <v>FIN</v>
          </cell>
        </row>
        <row r="18">
          <cell r="D18">
            <v>250000</v>
          </cell>
          <cell r="E18" t="str">
            <v>FIN</v>
          </cell>
        </row>
        <row r="19">
          <cell r="D19">
            <v>260000</v>
          </cell>
          <cell r="E19" t="str">
            <v>IMC</v>
          </cell>
        </row>
        <row r="20">
          <cell r="D20">
            <v>320000</v>
          </cell>
          <cell r="E20" t="str">
            <v>IA</v>
          </cell>
        </row>
        <row r="21">
          <cell r="D21">
            <v>321000</v>
          </cell>
          <cell r="E21" t="str">
            <v>IA</v>
          </cell>
        </row>
        <row r="22">
          <cell r="D22">
            <v>322000</v>
          </cell>
          <cell r="E22" t="str">
            <v>IA</v>
          </cell>
        </row>
        <row r="23">
          <cell r="D23">
            <v>323000</v>
          </cell>
          <cell r="E23" t="str">
            <v>IA</v>
          </cell>
        </row>
        <row r="24">
          <cell r="D24">
            <v>400000</v>
          </cell>
          <cell r="E24" t="str">
            <v>SB</v>
          </cell>
        </row>
        <row r="25">
          <cell r="D25">
            <v>410000</v>
          </cell>
          <cell r="E25" t="str">
            <v>SB</v>
          </cell>
        </row>
        <row r="26">
          <cell r="D26">
            <v>420000</v>
          </cell>
          <cell r="E26" t="str">
            <v>SB</v>
          </cell>
        </row>
        <row r="27">
          <cell r="D27">
            <v>421000</v>
          </cell>
          <cell r="E27" t="str">
            <v>SB</v>
          </cell>
        </row>
        <row r="28">
          <cell r="D28">
            <v>422000</v>
          </cell>
          <cell r="E28" t="str">
            <v>SB</v>
          </cell>
        </row>
        <row r="29">
          <cell r="D29">
            <v>423000</v>
          </cell>
          <cell r="E29" t="str">
            <v>SB</v>
          </cell>
        </row>
        <row r="30">
          <cell r="D30">
            <v>440000</v>
          </cell>
          <cell r="E30" t="str">
            <v>SB</v>
          </cell>
        </row>
        <row r="31">
          <cell r="D31">
            <v>500000</v>
          </cell>
          <cell r="E31" t="str">
            <v>AM</v>
          </cell>
        </row>
        <row r="32">
          <cell r="D32">
            <v>510000</v>
          </cell>
          <cell r="E32" t="str">
            <v>AM</v>
          </cell>
        </row>
        <row r="33">
          <cell r="D33">
            <v>520000</v>
          </cell>
          <cell r="E33" t="str">
            <v>AM</v>
          </cell>
        </row>
        <row r="34">
          <cell r="D34">
            <v>522000</v>
          </cell>
          <cell r="E34" t="str">
            <v>AM</v>
          </cell>
        </row>
        <row r="35">
          <cell r="D35">
            <v>523000</v>
          </cell>
          <cell r="E35" t="str">
            <v>AM</v>
          </cell>
        </row>
        <row r="36">
          <cell r="D36">
            <v>530000</v>
          </cell>
          <cell r="E36" t="str">
            <v>AM</v>
          </cell>
        </row>
        <row r="37">
          <cell r="D37">
            <v>540000</v>
          </cell>
          <cell r="E37" t="str">
            <v>AM</v>
          </cell>
        </row>
        <row r="38">
          <cell r="D38">
            <v>600000</v>
          </cell>
          <cell r="E38" t="str">
            <v>TI</v>
          </cell>
        </row>
        <row r="39">
          <cell r="D39">
            <v>601000</v>
          </cell>
          <cell r="E39" t="str">
            <v>TI</v>
          </cell>
        </row>
        <row r="40">
          <cell r="D40">
            <v>602000</v>
          </cell>
          <cell r="E40" t="str">
            <v>TI</v>
          </cell>
        </row>
        <row r="41">
          <cell r="D41">
            <v>610000</v>
          </cell>
          <cell r="E41" t="str">
            <v>TI</v>
          </cell>
        </row>
        <row r="42">
          <cell r="D42">
            <v>611000</v>
          </cell>
          <cell r="E42" t="str">
            <v>TI</v>
          </cell>
        </row>
        <row r="43">
          <cell r="D43">
            <v>620000</v>
          </cell>
          <cell r="E43" t="str">
            <v>TI</v>
          </cell>
        </row>
        <row r="44">
          <cell r="D44">
            <v>621000</v>
          </cell>
          <cell r="E44" t="str">
            <v>TI</v>
          </cell>
        </row>
        <row r="45">
          <cell r="D45">
            <v>622000</v>
          </cell>
          <cell r="E45" t="str">
            <v>TI</v>
          </cell>
        </row>
        <row r="46">
          <cell r="D46">
            <v>630000</v>
          </cell>
          <cell r="E46" t="str">
            <v>TI</v>
          </cell>
        </row>
        <row r="47">
          <cell r="D47">
            <v>632000</v>
          </cell>
          <cell r="E47" t="str">
            <v>TI</v>
          </cell>
        </row>
        <row r="48">
          <cell r="D48">
            <v>633000</v>
          </cell>
          <cell r="E48" t="str">
            <v>TI</v>
          </cell>
        </row>
        <row r="49">
          <cell r="D49">
            <v>640000</v>
          </cell>
          <cell r="E49" t="str">
            <v>TI</v>
          </cell>
        </row>
        <row r="50">
          <cell r="D50">
            <v>641000</v>
          </cell>
          <cell r="E50" t="str">
            <v>TI</v>
          </cell>
        </row>
        <row r="51">
          <cell r="D51">
            <v>641100</v>
          </cell>
          <cell r="E51" t="str">
            <v>TI</v>
          </cell>
        </row>
        <row r="52">
          <cell r="D52">
            <v>641200</v>
          </cell>
          <cell r="E52" t="str">
            <v>TI</v>
          </cell>
        </row>
        <row r="53">
          <cell r="D53">
            <v>642000</v>
          </cell>
          <cell r="E53" t="str">
            <v>TI</v>
          </cell>
        </row>
        <row r="54">
          <cell r="D54">
            <v>642100</v>
          </cell>
          <cell r="E54" t="str">
            <v>TI</v>
          </cell>
        </row>
        <row r="55">
          <cell r="D55">
            <v>642200</v>
          </cell>
          <cell r="E55" t="str">
            <v>TI</v>
          </cell>
        </row>
        <row r="56">
          <cell r="D56">
            <v>643000</v>
          </cell>
          <cell r="E56" t="str">
            <v>TI</v>
          </cell>
        </row>
        <row r="57">
          <cell r="D57">
            <v>643100</v>
          </cell>
          <cell r="E57" t="str">
            <v>TI</v>
          </cell>
        </row>
        <row r="58">
          <cell r="D58">
            <v>643200</v>
          </cell>
          <cell r="E58" t="str">
            <v>TI</v>
          </cell>
        </row>
        <row r="59">
          <cell r="D59">
            <v>643300</v>
          </cell>
          <cell r="E59" t="str">
            <v>TI</v>
          </cell>
        </row>
        <row r="60">
          <cell r="D60">
            <v>643400</v>
          </cell>
          <cell r="E60" t="str">
            <v>TI</v>
          </cell>
        </row>
        <row r="61">
          <cell r="D61">
            <v>644000</v>
          </cell>
          <cell r="E61" t="str">
            <v>TI</v>
          </cell>
        </row>
        <row r="62">
          <cell r="D62">
            <v>644100</v>
          </cell>
          <cell r="E62" t="str">
            <v>TI</v>
          </cell>
        </row>
        <row r="63">
          <cell r="D63">
            <v>644200</v>
          </cell>
          <cell r="E63" t="str">
            <v>TI</v>
          </cell>
        </row>
        <row r="64">
          <cell r="D64">
            <v>644300</v>
          </cell>
          <cell r="E64" t="str">
            <v>TI</v>
          </cell>
        </row>
        <row r="65">
          <cell r="D65">
            <v>644400</v>
          </cell>
          <cell r="E65" t="str">
            <v>TI</v>
          </cell>
        </row>
        <row r="66">
          <cell r="D66">
            <v>650000</v>
          </cell>
          <cell r="E66" t="str">
            <v>TI</v>
          </cell>
        </row>
        <row r="67">
          <cell r="D67">
            <v>700000</v>
          </cell>
          <cell r="E67" t="str">
            <v>CDV</v>
          </cell>
        </row>
        <row r="68">
          <cell r="D68">
            <v>710000</v>
          </cell>
          <cell r="E68" t="str">
            <v>CDV</v>
          </cell>
        </row>
        <row r="69">
          <cell r="D69">
            <v>720000</v>
          </cell>
          <cell r="E69" t="str">
            <v>CDV</v>
          </cell>
        </row>
        <row r="70">
          <cell r="D70">
            <v>900002</v>
          </cell>
          <cell r="E70" t="str">
            <v>Randstad 380</v>
          </cell>
        </row>
      </sheetData>
      <sheetData sheetId="7" refreshError="1"/>
      <sheetData sheetId="8">
        <row r="2">
          <cell r="A2">
            <v>132207</v>
          </cell>
        </row>
        <row r="3">
          <cell r="A3">
            <v>132467</v>
          </cell>
        </row>
        <row r="4">
          <cell r="A4">
            <v>132114</v>
          </cell>
        </row>
        <row r="5">
          <cell r="A5">
            <v>132137</v>
          </cell>
        </row>
        <row r="6">
          <cell r="A6">
            <v>132061</v>
          </cell>
        </row>
        <row r="7">
          <cell r="A7">
            <v>132062</v>
          </cell>
        </row>
        <row r="8">
          <cell r="A8">
            <v>132288</v>
          </cell>
        </row>
        <row r="9">
          <cell r="A9">
            <v>132253</v>
          </cell>
        </row>
        <row r="10">
          <cell r="A10">
            <v>132788</v>
          </cell>
        </row>
        <row r="11">
          <cell r="A11">
            <v>132452</v>
          </cell>
        </row>
        <row r="12">
          <cell r="A12">
            <v>132397</v>
          </cell>
        </row>
        <row r="13">
          <cell r="A13">
            <v>132499</v>
          </cell>
        </row>
        <row r="14">
          <cell r="A14">
            <v>132085</v>
          </cell>
        </row>
        <row r="15">
          <cell r="A15">
            <v>134944</v>
          </cell>
        </row>
        <row r="16">
          <cell r="A16">
            <v>132286</v>
          </cell>
        </row>
        <row r="17">
          <cell r="A17">
            <v>132029</v>
          </cell>
        </row>
        <row r="18">
          <cell r="A18">
            <v>132339</v>
          </cell>
        </row>
        <row r="19">
          <cell r="A19">
            <v>132867</v>
          </cell>
        </row>
        <row r="20">
          <cell r="A20">
            <v>132280</v>
          </cell>
        </row>
        <row r="21">
          <cell r="A21">
            <v>132351</v>
          </cell>
        </row>
        <row r="22">
          <cell r="A22">
            <v>132270</v>
          </cell>
        </row>
        <row r="23">
          <cell r="A23">
            <v>132857</v>
          </cell>
        </row>
        <row r="24">
          <cell r="A24">
            <v>132549</v>
          </cell>
        </row>
        <row r="25">
          <cell r="A25">
            <v>132381</v>
          </cell>
        </row>
        <row r="26">
          <cell r="A26">
            <v>132059</v>
          </cell>
        </row>
        <row r="27">
          <cell r="A27">
            <v>132225</v>
          </cell>
        </row>
        <row r="28">
          <cell r="A28">
            <v>132068</v>
          </cell>
        </row>
        <row r="29">
          <cell r="A29">
            <v>132067</v>
          </cell>
        </row>
        <row r="30">
          <cell r="A30">
            <v>132044</v>
          </cell>
        </row>
        <row r="31">
          <cell r="A31">
            <v>132222</v>
          </cell>
        </row>
        <row r="32">
          <cell r="A32">
            <v>132629</v>
          </cell>
        </row>
        <row r="33">
          <cell r="A33">
            <v>132465</v>
          </cell>
        </row>
        <row r="34">
          <cell r="A34">
            <v>132811</v>
          </cell>
        </row>
        <row r="35">
          <cell r="A35">
            <v>132679</v>
          </cell>
        </row>
        <row r="36">
          <cell r="A36">
            <v>132466</v>
          </cell>
        </row>
        <row r="37">
          <cell r="A37">
            <v>132962</v>
          </cell>
        </row>
        <row r="38">
          <cell r="A38">
            <v>132937</v>
          </cell>
        </row>
        <row r="39">
          <cell r="A39">
            <v>132819</v>
          </cell>
        </row>
        <row r="40">
          <cell r="A40">
            <v>133141</v>
          </cell>
        </row>
        <row r="41">
          <cell r="A41">
            <v>132354</v>
          </cell>
        </row>
        <row r="42">
          <cell r="A42">
            <v>132890</v>
          </cell>
        </row>
        <row r="43">
          <cell r="A43">
            <v>132891</v>
          </cell>
        </row>
        <row r="44">
          <cell r="A44">
            <v>132893</v>
          </cell>
        </row>
        <row r="45">
          <cell r="A45">
            <v>132896</v>
          </cell>
        </row>
        <row r="46">
          <cell r="A46">
            <v>132790</v>
          </cell>
        </row>
        <row r="47">
          <cell r="A47">
            <v>132810</v>
          </cell>
        </row>
        <row r="48">
          <cell r="A48">
            <v>132804</v>
          </cell>
        </row>
        <row r="49">
          <cell r="A49">
            <v>132840</v>
          </cell>
        </row>
        <row r="50">
          <cell r="A50">
            <v>132976</v>
          </cell>
        </row>
        <row r="51">
          <cell r="A51">
            <v>133176</v>
          </cell>
        </row>
        <row r="52">
          <cell r="A52">
            <v>133177</v>
          </cell>
        </row>
        <row r="53">
          <cell r="A53">
            <v>133117</v>
          </cell>
        </row>
        <row r="54">
          <cell r="A54">
            <v>132650</v>
          </cell>
        </row>
        <row r="55">
          <cell r="A55">
            <v>132974</v>
          </cell>
        </row>
        <row r="56">
          <cell r="A56">
            <v>132966</v>
          </cell>
        </row>
        <row r="57">
          <cell r="A57">
            <v>132686</v>
          </cell>
        </row>
        <row r="58">
          <cell r="A58">
            <v>132118</v>
          </cell>
        </row>
        <row r="59">
          <cell r="A59">
            <v>132971</v>
          </cell>
        </row>
        <row r="60">
          <cell r="A60">
            <v>132865</v>
          </cell>
        </row>
        <row r="61">
          <cell r="A61">
            <v>133072</v>
          </cell>
        </row>
        <row r="62">
          <cell r="A62">
            <v>132873</v>
          </cell>
        </row>
        <row r="63">
          <cell r="A63">
            <v>132972</v>
          </cell>
        </row>
        <row r="64">
          <cell r="A64">
            <v>132929</v>
          </cell>
        </row>
        <row r="65">
          <cell r="A65">
            <v>132789</v>
          </cell>
        </row>
        <row r="66">
          <cell r="A66">
            <v>132758</v>
          </cell>
        </row>
        <row r="67">
          <cell r="A67">
            <v>132833</v>
          </cell>
        </row>
        <row r="68">
          <cell r="A68">
            <v>133197</v>
          </cell>
        </row>
        <row r="69">
          <cell r="A69">
            <v>133279</v>
          </cell>
        </row>
        <row r="70">
          <cell r="A70">
            <v>132605</v>
          </cell>
        </row>
        <row r="71">
          <cell r="A71">
            <v>132698</v>
          </cell>
        </row>
        <row r="72">
          <cell r="A72">
            <v>133218</v>
          </cell>
        </row>
        <row r="73">
          <cell r="A73">
            <v>132965</v>
          </cell>
        </row>
        <row r="74">
          <cell r="A74">
            <v>133107</v>
          </cell>
        </row>
        <row r="75">
          <cell r="A75">
            <v>133091</v>
          </cell>
        </row>
        <row r="76">
          <cell r="A76">
            <v>133149</v>
          </cell>
        </row>
        <row r="77">
          <cell r="A77">
            <v>133258</v>
          </cell>
        </row>
        <row r="78">
          <cell r="A78">
            <v>133259</v>
          </cell>
        </row>
        <row r="79">
          <cell r="A79">
            <v>133260</v>
          </cell>
        </row>
        <row r="80">
          <cell r="A80">
            <v>132991</v>
          </cell>
        </row>
        <row r="81">
          <cell r="A81">
            <v>133030</v>
          </cell>
        </row>
        <row r="82">
          <cell r="A82">
            <v>132760</v>
          </cell>
        </row>
        <row r="83">
          <cell r="A83">
            <v>132060</v>
          </cell>
        </row>
        <row r="84">
          <cell r="A84">
            <v>133029</v>
          </cell>
        </row>
        <row r="85">
          <cell r="A85">
            <v>133270</v>
          </cell>
        </row>
        <row r="86">
          <cell r="A86">
            <v>133363</v>
          </cell>
        </row>
        <row r="87">
          <cell r="A87">
            <v>134841</v>
          </cell>
        </row>
        <row r="88">
          <cell r="A88">
            <v>133470</v>
          </cell>
        </row>
        <row r="89">
          <cell r="A89">
            <v>132147</v>
          </cell>
        </row>
        <row r="90">
          <cell r="A90">
            <v>133122</v>
          </cell>
        </row>
        <row r="91">
          <cell r="A91">
            <v>133369</v>
          </cell>
        </row>
        <row r="92">
          <cell r="A92">
            <v>133462</v>
          </cell>
        </row>
        <row r="93">
          <cell r="A93">
            <v>133305</v>
          </cell>
        </row>
        <row r="94">
          <cell r="A94">
            <v>133398</v>
          </cell>
        </row>
        <row r="95">
          <cell r="A95">
            <v>133510</v>
          </cell>
        </row>
        <row r="96">
          <cell r="A96">
            <v>133511</v>
          </cell>
        </row>
        <row r="97">
          <cell r="A97">
            <v>133512</v>
          </cell>
        </row>
        <row r="98">
          <cell r="A98">
            <v>133187</v>
          </cell>
        </row>
        <row r="99">
          <cell r="A99">
            <v>132967</v>
          </cell>
        </row>
        <row r="100">
          <cell r="A100">
            <v>132973</v>
          </cell>
        </row>
        <row r="101">
          <cell r="A101">
            <v>133498</v>
          </cell>
        </row>
        <row r="102">
          <cell r="A102">
            <v>133513</v>
          </cell>
        </row>
        <row r="103">
          <cell r="A103">
            <v>133540</v>
          </cell>
        </row>
        <row r="104">
          <cell r="A104">
            <v>133424</v>
          </cell>
        </row>
        <row r="105">
          <cell r="A105">
            <v>133463</v>
          </cell>
        </row>
        <row r="106">
          <cell r="A106">
            <v>133105</v>
          </cell>
        </row>
        <row r="107">
          <cell r="A107">
            <v>133577</v>
          </cell>
        </row>
        <row r="108">
          <cell r="A108">
            <v>133326</v>
          </cell>
        </row>
        <row r="109">
          <cell r="A109">
            <v>133366</v>
          </cell>
        </row>
        <row r="110">
          <cell r="A110">
            <v>133368</v>
          </cell>
        </row>
        <row r="111">
          <cell r="A111">
            <v>133619</v>
          </cell>
        </row>
        <row r="112">
          <cell r="A112">
            <v>133618</v>
          </cell>
        </row>
        <row r="113">
          <cell r="A113">
            <v>133620</v>
          </cell>
        </row>
        <row r="114">
          <cell r="A114">
            <v>133544</v>
          </cell>
        </row>
        <row r="115">
          <cell r="A115">
            <v>133545</v>
          </cell>
        </row>
        <row r="116">
          <cell r="A116">
            <v>133361</v>
          </cell>
        </row>
        <row r="117">
          <cell r="A117">
            <v>133354</v>
          </cell>
        </row>
        <row r="118">
          <cell r="A118">
            <v>133262</v>
          </cell>
        </row>
        <row r="119">
          <cell r="A119">
            <v>133257</v>
          </cell>
        </row>
        <row r="120">
          <cell r="A120">
            <v>133299</v>
          </cell>
        </row>
        <row r="121">
          <cell r="A121">
            <v>133357</v>
          </cell>
        </row>
        <row r="122">
          <cell r="A122">
            <v>133630</v>
          </cell>
        </row>
        <row r="123">
          <cell r="A123">
            <v>133367</v>
          </cell>
        </row>
        <row r="124">
          <cell r="A124">
            <v>133493</v>
          </cell>
        </row>
        <row r="125">
          <cell r="A125">
            <v>133480</v>
          </cell>
        </row>
        <row r="126">
          <cell r="A126">
            <v>133441</v>
          </cell>
        </row>
        <row r="127">
          <cell r="A127">
            <v>133449</v>
          </cell>
        </row>
        <row r="128">
          <cell r="A128">
            <v>133220</v>
          </cell>
        </row>
        <row r="129">
          <cell r="A129">
            <v>133219</v>
          </cell>
        </row>
        <row r="130">
          <cell r="A130">
            <v>133479</v>
          </cell>
        </row>
        <row r="131">
          <cell r="A131">
            <v>133465</v>
          </cell>
        </row>
        <row r="132">
          <cell r="A132">
            <v>133727</v>
          </cell>
        </row>
        <row r="133">
          <cell r="A133">
            <v>133576</v>
          </cell>
        </row>
        <row r="134">
          <cell r="A134">
            <v>133537</v>
          </cell>
        </row>
        <row r="135">
          <cell r="A135">
            <v>132742</v>
          </cell>
        </row>
        <row r="136">
          <cell r="A136">
            <v>133475</v>
          </cell>
        </row>
        <row r="137">
          <cell r="A137">
            <v>133572</v>
          </cell>
        </row>
        <row r="138">
          <cell r="A138">
            <v>133682</v>
          </cell>
        </row>
        <row r="139">
          <cell r="A139">
            <v>133792</v>
          </cell>
        </row>
        <row r="140">
          <cell r="A140">
            <v>133321</v>
          </cell>
        </row>
        <row r="141">
          <cell r="A141">
            <v>133708</v>
          </cell>
        </row>
        <row r="142">
          <cell r="A142">
            <v>133869</v>
          </cell>
        </row>
        <row r="143">
          <cell r="A143">
            <v>133695</v>
          </cell>
        </row>
        <row r="144">
          <cell r="A144">
            <v>133748</v>
          </cell>
        </row>
        <row r="145">
          <cell r="A145">
            <v>133580</v>
          </cell>
        </row>
        <row r="146">
          <cell r="A146">
            <v>133677</v>
          </cell>
        </row>
        <row r="147">
          <cell r="A147">
            <v>133963</v>
          </cell>
        </row>
        <row r="148">
          <cell r="A148">
            <v>133778</v>
          </cell>
        </row>
        <row r="149">
          <cell r="A149">
            <v>134160</v>
          </cell>
        </row>
        <row r="150">
          <cell r="A150">
            <v>133935</v>
          </cell>
        </row>
        <row r="151">
          <cell r="A151">
            <v>133937</v>
          </cell>
        </row>
        <row r="152">
          <cell r="A152">
            <v>133743</v>
          </cell>
        </row>
        <row r="153">
          <cell r="A153">
            <v>133781</v>
          </cell>
        </row>
        <row r="154">
          <cell r="A154">
            <v>133787</v>
          </cell>
        </row>
        <row r="155">
          <cell r="A155">
            <v>133788</v>
          </cell>
        </row>
        <row r="156">
          <cell r="A156">
            <v>133789</v>
          </cell>
        </row>
        <row r="157">
          <cell r="A157">
            <v>133868</v>
          </cell>
        </row>
        <row r="158">
          <cell r="A158">
            <v>133964</v>
          </cell>
        </row>
        <row r="159">
          <cell r="A159">
            <v>133805</v>
          </cell>
        </row>
        <row r="160">
          <cell r="A160">
            <v>133852</v>
          </cell>
        </row>
        <row r="161">
          <cell r="A161">
            <v>133621</v>
          </cell>
        </row>
        <row r="162">
          <cell r="A162">
            <v>133791</v>
          </cell>
        </row>
        <row r="163">
          <cell r="A163">
            <v>133442</v>
          </cell>
        </row>
        <row r="164">
          <cell r="A164">
            <v>133637</v>
          </cell>
        </row>
        <row r="165">
          <cell r="A165">
            <v>133514</v>
          </cell>
        </row>
        <row r="166">
          <cell r="A166">
            <v>133870</v>
          </cell>
        </row>
        <row r="167">
          <cell r="A167">
            <v>134174</v>
          </cell>
        </row>
        <row r="168">
          <cell r="A168">
            <v>133159</v>
          </cell>
        </row>
        <row r="169">
          <cell r="A169">
            <v>134247</v>
          </cell>
        </row>
        <row r="170">
          <cell r="A170">
            <v>134221</v>
          </cell>
        </row>
        <row r="171">
          <cell r="A171">
            <v>134148</v>
          </cell>
        </row>
        <row r="172">
          <cell r="A172">
            <v>134078</v>
          </cell>
        </row>
        <row r="173">
          <cell r="A173">
            <v>133996</v>
          </cell>
        </row>
        <row r="174">
          <cell r="A174">
            <v>133938</v>
          </cell>
        </row>
        <row r="175">
          <cell r="A175">
            <v>134375</v>
          </cell>
        </row>
        <row r="176">
          <cell r="A176">
            <v>134376</v>
          </cell>
        </row>
        <row r="177">
          <cell r="A177">
            <v>134402</v>
          </cell>
        </row>
        <row r="178">
          <cell r="A178">
            <v>134403</v>
          </cell>
        </row>
        <row r="179">
          <cell r="A179">
            <v>134425</v>
          </cell>
        </row>
        <row r="180">
          <cell r="A180">
            <v>134413</v>
          </cell>
        </row>
        <row r="181">
          <cell r="A181">
            <v>134395</v>
          </cell>
        </row>
        <row r="182">
          <cell r="A182">
            <v>133689</v>
          </cell>
        </row>
        <row r="183">
          <cell r="A183">
            <v>134012</v>
          </cell>
        </row>
        <row r="184">
          <cell r="A184">
            <v>133932</v>
          </cell>
        </row>
        <row r="185">
          <cell r="A185">
            <v>134184</v>
          </cell>
        </row>
        <row r="186">
          <cell r="A186">
            <v>134224</v>
          </cell>
        </row>
        <row r="187">
          <cell r="A187">
            <v>133782</v>
          </cell>
        </row>
        <row r="188">
          <cell r="A188">
            <v>133546</v>
          </cell>
        </row>
        <row r="189">
          <cell r="A189">
            <v>133864</v>
          </cell>
        </row>
        <row r="190">
          <cell r="A190">
            <v>134207</v>
          </cell>
        </row>
        <row r="191">
          <cell r="A191">
            <v>133351</v>
          </cell>
        </row>
        <row r="192">
          <cell r="A192">
            <v>134246</v>
          </cell>
        </row>
        <row r="193">
          <cell r="A193">
            <v>134366</v>
          </cell>
        </row>
        <row r="194">
          <cell r="A194">
            <v>134377</v>
          </cell>
        </row>
        <row r="195">
          <cell r="A195">
            <v>134359</v>
          </cell>
        </row>
        <row r="196">
          <cell r="A196">
            <v>134361</v>
          </cell>
        </row>
        <row r="197">
          <cell r="A197">
            <v>134298</v>
          </cell>
        </row>
        <row r="198">
          <cell r="A198">
            <v>134393</v>
          </cell>
        </row>
        <row r="199">
          <cell r="A199">
            <v>134497</v>
          </cell>
        </row>
        <row r="200">
          <cell r="A200">
            <v>139084</v>
          </cell>
        </row>
        <row r="201">
          <cell r="A201">
            <v>134596</v>
          </cell>
        </row>
        <row r="202">
          <cell r="A202">
            <v>134200</v>
          </cell>
        </row>
        <row r="203">
          <cell r="A203">
            <v>134208</v>
          </cell>
        </row>
        <row r="204">
          <cell r="A204">
            <v>139306</v>
          </cell>
        </row>
        <row r="205">
          <cell r="A205">
            <v>134613</v>
          </cell>
        </row>
        <row r="206">
          <cell r="A206">
            <v>134288</v>
          </cell>
        </row>
        <row r="207">
          <cell r="A207">
            <v>134614</v>
          </cell>
        </row>
        <row r="208">
          <cell r="A208">
            <v>134615</v>
          </cell>
        </row>
        <row r="209">
          <cell r="A209">
            <v>134498</v>
          </cell>
        </row>
        <row r="210">
          <cell r="A210">
            <v>134499</v>
          </cell>
        </row>
        <row r="211">
          <cell r="A211">
            <v>134500</v>
          </cell>
        </row>
        <row r="212">
          <cell r="A212">
            <v>134501</v>
          </cell>
        </row>
        <row r="213">
          <cell r="A213">
            <v>134502</v>
          </cell>
        </row>
        <row r="214">
          <cell r="A214">
            <v>134426</v>
          </cell>
        </row>
        <row r="215">
          <cell r="A215">
            <v>134428</v>
          </cell>
        </row>
        <row r="216">
          <cell r="A216">
            <v>134540</v>
          </cell>
        </row>
        <row r="217">
          <cell r="A217">
            <v>134521</v>
          </cell>
        </row>
        <row r="218">
          <cell r="A218">
            <v>134609</v>
          </cell>
        </row>
        <row r="219">
          <cell r="A219">
            <v>134970</v>
          </cell>
        </row>
        <row r="220">
          <cell r="A220">
            <v>139072</v>
          </cell>
        </row>
        <row r="221">
          <cell r="A221">
            <v>139218</v>
          </cell>
        </row>
        <row r="222">
          <cell r="A222">
            <v>139323</v>
          </cell>
        </row>
        <row r="223">
          <cell r="A223">
            <v>134940</v>
          </cell>
        </row>
        <row r="224">
          <cell r="A224">
            <v>134942</v>
          </cell>
        </row>
        <row r="225">
          <cell r="A225">
            <v>134943</v>
          </cell>
        </row>
        <row r="226">
          <cell r="A226">
            <v>134952</v>
          </cell>
        </row>
        <row r="227">
          <cell r="A227">
            <v>134598</v>
          </cell>
        </row>
        <row r="228">
          <cell r="A228">
            <v>134964</v>
          </cell>
        </row>
        <row r="229">
          <cell r="A229">
            <v>134623</v>
          </cell>
        </row>
        <row r="230">
          <cell r="A230">
            <v>134853</v>
          </cell>
        </row>
        <row r="231">
          <cell r="A231">
            <v>135017</v>
          </cell>
        </row>
        <row r="232">
          <cell r="A232">
            <v>139234</v>
          </cell>
        </row>
        <row r="233">
          <cell r="A233">
            <v>139271</v>
          </cell>
        </row>
        <row r="234">
          <cell r="A234">
            <v>134965</v>
          </cell>
        </row>
        <row r="235">
          <cell r="A235">
            <v>135013</v>
          </cell>
        </row>
        <row r="236">
          <cell r="A236">
            <v>135018</v>
          </cell>
        </row>
        <row r="237">
          <cell r="A237">
            <v>134435</v>
          </cell>
        </row>
        <row r="238">
          <cell r="A238">
            <v>134479</v>
          </cell>
        </row>
        <row r="239">
          <cell r="A239">
            <v>134849</v>
          </cell>
        </row>
        <row r="240">
          <cell r="A240">
            <v>134843</v>
          </cell>
        </row>
        <row r="241">
          <cell r="A241">
            <v>133325</v>
          </cell>
        </row>
        <row r="242">
          <cell r="A242">
            <v>134218</v>
          </cell>
        </row>
        <row r="243">
          <cell r="A243">
            <v>133495</v>
          </cell>
        </row>
        <row r="244">
          <cell r="A244">
            <v>133569</v>
          </cell>
        </row>
        <row r="245">
          <cell r="A245">
            <v>133556</v>
          </cell>
        </row>
        <row r="246">
          <cell r="A246">
            <v>133712</v>
          </cell>
        </row>
        <row r="247">
          <cell r="A247">
            <v>133426</v>
          </cell>
        </row>
        <row r="248">
          <cell r="A248">
            <v>133425</v>
          </cell>
        </row>
        <row r="249">
          <cell r="A249">
            <v>132824</v>
          </cell>
        </row>
        <row r="250">
          <cell r="A250">
            <v>133066</v>
          </cell>
        </row>
        <row r="251">
          <cell r="A251">
            <v>132990</v>
          </cell>
        </row>
        <row r="252">
          <cell r="A252">
            <v>133070</v>
          </cell>
        </row>
        <row r="253">
          <cell r="A253">
            <v>132858</v>
          </cell>
        </row>
        <row r="254">
          <cell r="A254">
            <v>143359</v>
          </cell>
        </row>
        <row r="255">
          <cell r="A255">
            <v>132856</v>
          </cell>
        </row>
        <row r="256">
          <cell r="A256">
            <v>133032</v>
          </cell>
        </row>
        <row r="257">
          <cell r="A257">
            <v>139303</v>
          </cell>
        </row>
        <row r="258">
          <cell r="A258">
            <v>139658</v>
          </cell>
        </row>
        <row r="259">
          <cell r="A259">
            <v>139494</v>
          </cell>
        </row>
        <row r="260">
          <cell r="A260">
            <v>132680</v>
          </cell>
        </row>
        <row r="261">
          <cell r="A261">
            <v>133657</v>
          </cell>
        </row>
        <row r="262">
          <cell r="A262">
            <v>133822</v>
          </cell>
        </row>
        <row r="263">
          <cell r="A263">
            <v>134463</v>
          </cell>
        </row>
        <row r="264">
          <cell r="A264">
            <v>139269</v>
          </cell>
        </row>
        <row r="265">
          <cell r="A265">
            <v>139617</v>
          </cell>
        </row>
        <row r="266">
          <cell r="A266">
            <v>139633</v>
          </cell>
        </row>
        <row r="267">
          <cell r="A267">
            <v>139635</v>
          </cell>
        </row>
        <row r="268">
          <cell r="A268">
            <v>139634</v>
          </cell>
        </row>
        <row r="269">
          <cell r="A269">
            <v>139636</v>
          </cell>
        </row>
        <row r="270">
          <cell r="A270">
            <v>139244</v>
          </cell>
        </row>
        <row r="271">
          <cell r="A271">
            <v>132087</v>
          </cell>
        </row>
        <row r="272">
          <cell r="A272">
            <v>133978</v>
          </cell>
        </row>
        <row r="273">
          <cell r="A273">
            <v>139270</v>
          </cell>
        </row>
        <row r="274">
          <cell r="A274">
            <v>145765</v>
          </cell>
        </row>
      </sheetData>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oud"/>
      <sheetName val="Draaitabel"/>
      <sheetName val="Data"/>
      <sheetName val="Opex"/>
      <sheetName val="KP"/>
      <sheetName val="BO"/>
      <sheetName val="EXP"/>
      <sheetName val="Config"/>
      <sheetName val="PJB"/>
      <sheetName val="Oud"/>
      <sheetName val="Lijs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A2">
            <v>2008</v>
          </cell>
          <cell r="B2" t="str">
            <v>/Q1</v>
          </cell>
          <cell r="C2">
            <v>50</v>
          </cell>
          <cell r="D2" t="str">
            <v>Ca</v>
          </cell>
          <cell r="E2" t="str">
            <v>Stud.</v>
          </cell>
          <cell r="F2" t="str">
            <v>Noord</v>
          </cell>
          <cell r="G2" t="str">
            <v>DeltaN</v>
          </cell>
          <cell r="H2" t="str">
            <v>AdR</v>
          </cell>
          <cell r="J2" t="str">
            <v>DFo</v>
          </cell>
          <cell r="L2" t="str">
            <v>RaZ</v>
          </cell>
          <cell r="P2" t="str">
            <v>tarief</v>
          </cell>
        </row>
        <row r="3">
          <cell r="A3">
            <v>2009</v>
          </cell>
          <cell r="B3" t="str">
            <v>/Q2</v>
          </cell>
          <cell r="C3">
            <v>110</v>
          </cell>
          <cell r="D3" t="str">
            <v>Kw</v>
          </cell>
          <cell r="E3" t="str">
            <v>Stud+</v>
          </cell>
          <cell r="F3" t="str">
            <v>Zuid</v>
          </cell>
          <cell r="G3" t="str">
            <v>Eneco</v>
          </cell>
          <cell r="H3" t="str">
            <v>BvH</v>
          </cell>
          <cell r="J3" t="str">
            <v>HSt</v>
          </cell>
          <cell r="L3" t="str">
            <v>RaN</v>
          </cell>
          <cell r="P3" t="str">
            <v>extern</v>
          </cell>
        </row>
        <row r="4">
          <cell r="A4">
            <v>2010</v>
          </cell>
          <cell r="B4" t="str">
            <v>/Q3</v>
          </cell>
          <cell r="C4">
            <v>150</v>
          </cell>
          <cell r="D4" t="str">
            <v>RVE</v>
          </cell>
          <cell r="E4" t="str">
            <v>BO</v>
          </cell>
          <cell r="F4" t="str">
            <v>West</v>
          </cell>
          <cell r="G4" t="str">
            <v>ENN</v>
          </cell>
          <cell r="H4" t="str">
            <v>CJa</v>
          </cell>
          <cell r="J4" t="str">
            <v>JVi</v>
          </cell>
          <cell r="L4" t="str">
            <v>NW380</v>
          </cell>
          <cell r="P4" t="str">
            <v>art. 41b</v>
          </cell>
        </row>
        <row r="5">
          <cell r="A5">
            <v>2011</v>
          </cell>
          <cell r="B5" t="str">
            <v>/Q4</v>
          </cell>
          <cell r="C5">
            <v>220</v>
          </cell>
          <cell r="D5" t="str">
            <v>Aa</v>
          </cell>
          <cell r="E5" t="str">
            <v>BO+</v>
          </cell>
          <cell r="F5" t="str">
            <v>Midden</v>
          </cell>
          <cell r="G5" t="str">
            <v>ENZ</v>
          </cell>
          <cell r="H5" t="str">
            <v>FvD</v>
          </cell>
          <cell r="J5" t="str">
            <v>JSl</v>
          </cell>
          <cell r="L5" t="str">
            <v>NW220</v>
          </cell>
          <cell r="P5" t="str">
            <v>art. 31.6</v>
          </cell>
        </row>
        <row r="6">
          <cell r="A6">
            <v>2012</v>
          </cell>
          <cell r="C6">
            <v>380</v>
          </cell>
          <cell r="D6" t="str">
            <v>Re</v>
          </cell>
          <cell r="E6" t="str">
            <v>Real.</v>
          </cell>
          <cell r="F6" t="str">
            <v>NL</v>
          </cell>
          <cell r="G6" t="str">
            <v>CN</v>
          </cell>
          <cell r="H6" t="str">
            <v>ESc</v>
          </cell>
          <cell r="J6" t="str">
            <v>PvD</v>
          </cell>
          <cell r="L6" t="str">
            <v>ZW</v>
          </cell>
          <cell r="P6" t="str">
            <v>tar/ext.</v>
          </cell>
        </row>
        <row r="7">
          <cell r="A7">
            <v>2013</v>
          </cell>
          <cell r="D7" t="str">
            <v>Tc</v>
          </cell>
          <cell r="E7" t="str">
            <v>Real.+</v>
          </cell>
          <cell r="F7" t="str">
            <v>AoE</v>
          </cell>
          <cell r="G7" t="str">
            <v>TenneT</v>
          </cell>
          <cell r="H7" t="str">
            <v>EWi</v>
          </cell>
          <cell r="J7" t="str">
            <v>LRö</v>
          </cell>
          <cell r="L7" t="str">
            <v>NOPw</v>
          </cell>
          <cell r="P7" t="str">
            <v>tar/41b</v>
          </cell>
        </row>
        <row r="8">
          <cell r="A8">
            <v>2014</v>
          </cell>
          <cell r="D8" t="str">
            <v>BvS</v>
          </cell>
          <cell r="E8" t="str">
            <v>OB</v>
          </cell>
          <cell r="G8" t="str">
            <v>TZH</v>
          </cell>
          <cell r="H8" t="str">
            <v>FWe</v>
          </cell>
          <cell r="J8" t="str">
            <v>OZw</v>
          </cell>
          <cell r="L8" t="str">
            <v>NOPt</v>
          </cell>
          <cell r="P8" t="str">
            <v>speciaal</v>
          </cell>
        </row>
        <row r="9">
          <cell r="A9">
            <v>2015</v>
          </cell>
          <cell r="D9" t="str">
            <v>CaR</v>
          </cell>
          <cell r="E9" t="str">
            <v>OB+</v>
          </cell>
          <cell r="H9" t="str">
            <v>GAa</v>
          </cell>
          <cell r="J9" t="str">
            <v>RJa</v>
          </cell>
          <cell r="L9" t="str">
            <v>EEM</v>
          </cell>
          <cell r="P9" t="str">
            <v>voorz. Am</v>
          </cell>
        </row>
        <row r="10">
          <cell r="A10">
            <v>2016</v>
          </cell>
          <cell r="D10" t="str">
            <v>CaZ</v>
          </cell>
          <cell r="E10" t="str">
            <v>PL</v>
          </cell>
          <cell r="H10" t="str">
            <v>HWe</v>
          </cell>
          <cell r="J10" t="str">
            <v>HKr</v>
          </cell>
          <cell r="L10" t="str">
            <v>MVL</v>
          </cell>
        </row>
        <row r="11">
          <cell r="A11">
            <v>2017</v>
          </cell>
          <cell r="D11" t="str">
            <v>CaN</v>
          </cell>
          <cell r="E11" t="str">
            <v>PL+</v>
          </cell>
          <cell r="H11" t="str">
            <v>JJo</v>
          </cell>
          <cell r="J11" t="str">
            <v>MAb</v>
          </cell>
          <cell r="L11" t="str">
            <v>BSL</v>
          </cell>
        </row>
        <row r="12">
          <cell r="A12">
            <v>2018</v>
          </cell>
          <cell r="E12" t="str">
            <v>IF</v>
          </cell>
          <cell r="H12" t="str">
            <v>JZw</v>
          </cell>
          <cell r="J12" t="str">
            <v>BEr</v>
          </cell>
          <cell r="L12" t="str">
            <v>MD</v>
          </cell>
        </row>
        <row r="13">
          <cell r="A13">
            <v>2019</v>
          </cell>
          <cell r="E13" t="str">
            <v>HOLD</v>
          </cell>
          <cell r="H13" t="str">
            <v>KKo</v>
          </cell>
          <cell r="J13" t="str">
            <v>EMo</v>
          </cell>
          <cell r="L13" t="str">
            <v>TZH *</v>
          </cell>
        </row>
        <row r="14">
          <cell r="A14">
            <v>2020</v>
          </cell>
          <cell r="H14" t="str">
            <v>WvA</v>
          </cell>
          <cell r="J14" t="str">
            <v>ABo</v>
          </cell>
          <cell r="L14" t="str">
            <v>CN *</v>
          </cell>
        </row>
        <row r="15">
          <cell r="A15">
            <v>2021</v>
          </cell>
          <cell r="H15" t="str">
            <v>MRu</v>
          </cell>
          <cell r="J15" t="str">
            <v>TMa</v>
          </cell>
          <cell r="L15" t="str">
            <v>ENN *</v>
          </cell>
        </row>
        <row r="16">
          <cell r="A16">
            <v>2022</v>
          </cell>
          <cell r="H16" t="str">
            <v>PJa</v>
          </cell>
          <cell r="L16" t="str">
            <v>ENZ *</v>
          </cell>
        </row>
        <row r="17">
          <cell r="A17">
            <v>2023</v>
          </cell>
          <cell r="H17" t="str">
            <v>RVe</v>
          </cell>
          <cell r="L17" t="str">
            <v>RMa</v>
          </cell>
        </row>
        <row r="18">
          <cell r="A18">
            <v>2024</v>
          </cell>
          <cell r="H18" t="str">
            <v>RvO</v>
          </cell>
          <cell r="L18" t="str">
            <v>Dor</v>
          </cell>
        </row>
        <row r="19">
          <cell r="A19">
            <v>2025</v>
          </cell>
          <cell r="H19" t="str">
            <v>SMe</v>
          </cell>
          <cell r="L19" t="str">
            <v>WVb</v>
          </cell>
        </row>
        <row r="20">
          <cell r="H20" t="str">
            <v>SWo</v>
          </cell>
          <cell r="L20" t="str">
            <v>Vis</v>
          </cell>
        </row>
        <row r="21">
          <cell r="H21" t="str">
            <v>JGu</v>
          </cell>
          <cell r="L21" t="str">
            <v>CBL</v>
          </cell>
        </row>
        <row r="22">
          <cell r="H22" t="str">
            <v>PvdR</v>
          </cell>
          <cell r="L22" t="str">
            <v>MdGtb</v>
          </cell>
        </row>
        <row r="23">
          <cell r="H23" t="str">
            <v>JHS</v>
          </cell>
          <cell r="L23" t="str">
            <v>DSL</v>
          </cell>
        </row>
        <row r="24">
          <cell r="H24" t="str">
            <v>ACr</v>
          </cell>
        </row>
        <row r="25">
          <cell r="H25" t="str">
            <v>FvE</v>
          </cell>
        </row>
        <row r="26">
          <cell r="L26" t="str">
            <v>Z</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resgegevens"/>
      <sheetName val="TAR_Tab 2_Tvoorstel besch afn"/>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 Entrytarieven 2009"/>
      <sheetName val="Exittarieven  2009"/>
      <sheetName val=" Connectiontarieven 2009"/>
      <sheetName val="Overige tarieven 2009"/>
      <sheetName val="Uitbreidingsinvestering"/>
    </sheetNames>
    <sheetDataSet>
      <sheetData sheetId="0">
        <row r="5">
          <cell r="E5">
            <v>3.2000000000000001E-2</v>
          </cell>
        </row>
      </sheetData>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itzoekpunten"/>
      <sheetName val="Berekening"/>
      <sheetName val="Correctie ONS"/>
      <sheetName val="Resultaten"/>
      <sheetName val="Database"/>
      <sheetName val="vierkant"/>
      <sheetName val="gegevens"/>
      <sheetName val="deal"/>
      <sheetName val="inkoop"/>
    </sheetNames>
    <sheetDataSet>
      <sheetData sheetId="0" refreshError="1"/>
      <sheetData sheetId="1"/>
      <sheetData sheetId="2" refreshError="1"/>
      <sheetData sheetId="3" refreshError="1"/>
      <sheetData sheetId="4">
        <row r="13">
          <cell r="D13">
            <v>1.1000000000000001</v>
          </cell>
        </row>
      </sheetData>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
      <sheetName val="Adresgegevens"/>
      <sheetName val="Toelichting"/>
      <sheetName val="Toegestane Omzet"/>
      <sheetName val="Tariefvoorstel en Controle"/>
    </sheetNames>
    <sheetDataSet>
      <sheetData sheetId="0"/>
      <sheetData sheetId="1"/>
      <sheetData sheetId="2"/>
      <sheetData sheetId="3">
        <row r="1">
          <cell r="M1" t="str">
            <v>DELT</v>
          </cell>
        </row>
      </sheetData>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ckpit"/>
      <sheetName val="mandje"/>
      <sheetName val="gegevens"/>
      <sheetName val="individueel"/>
      <sheetName val="fiscus"/>
      <sheetName val="Strategie"/>
      <sheetName val="MAATSTAF"/>
      <sheetName val="Blad1"/>
      <sheetName val="Cok"/>
      <sheetName val="Cok2"/>
      <sheetName val="Blad2"/>
    </sheetNames>
    <sheetDataSet>
      <sheetData sheetId="0">
        <row r="9">
          <cell r="B9">
            <v>0</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ulsheet"/>
      <sheetName val="uren specificatie 2008"/>
      <sheetName val="Lijsten"/>
    </sheetNames>
    <sheetDataSet>
      <sheetData sheetId="0" refreshError="1"/>
      <sheetData sheetId="1"/>
      <sheetData sheetId="2">
        <row r="3">
          <cell r="B3" t="str">
            <v>SB</v>
          </cell>
        </row>
        <row r="4">
          <cell r="B4" t="str">
            <v>AM</v>
          </cell>
        </row>
        <row r="5">
          <cell r="B5" t="str">
            <v>TI</v>
          </cell>
        </row>
        <row r="6">
          <cell r="B6" t="str">
            <v>IA</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C8D9"/>
  </sheetPr>
  <dimension ref="B2:C29"/>
  <sheetViews>
    <sheetView showGridLines="0" tabSelected="1" zoomScale="85" zoomScaleNormal="85" workbookViewId="0">
      <pane ySplit="3" topLeftCell="A4" activePane="bottomLeft" state="frozen"/>
      <selection activeCell="A25" sqref="A25:XFD25"/>
      <selection pane="bottomLeft" activeCell="A4" sqref="A4"/>
    </sheetView>
  </sheetViews>
  <sheetFormatPr defaultRowHeight="12.75" x14ac:dyDescent="0.2"/>
  <cols>
    <col min="1" max="1" width="4.7109375" style="62" customWidth="1"/>
    <col min="2" max="2" width="39.85546875" style="62" customWidth="1"/>
    <col min="3" max="3" width="91.85546875" style="62" customWidth="1"/>
    <col min="4" max="16384" width="9.140625" style="62"/>
  </cols>
  <sheetData>
    <row r="2" spans="2:3" s="73" customFormat="1" ht="18" x14ac:dyDescent="0.2">
      <c r="B2" s="73" t="s">
        <v>252</v>
      </c>
    </row>
    <row r="6" spans="2:3" x14ac:dyDescent="0.2">
      <c r="B6" s="36"/>
    </row>
    <row r="13" spans="2:3" s="74" customFormat="1" x14ac:dyDescent="0.2">
      <c r="B13" s="74" t="s">
        <v>0</v>
      </c>
    </row>
    <row r="14" spans="2:3" s="65" customFormat="1" x14ac:dyDescent="0.2"/>
    <row r="15" spans="2:3" x14ac:dyDescent="0.2">
      <c r="B15" s="12" t="s">
        <v>1</v>
      </c>
      <c r="C15" s="168" t="s">
        <v>253</v>
      </c>
    </row>
    <row r="16" spans="2:3" x14ac:dyDescent="0.2">
      <c r="B16" s="12" t="s">
        <v>2</v>
      </c>
      <c r="C16" s="5" t="s">
        <v>252</v>
      </c>
    </row>
    <row r="17" spans="2:3" x14ac:dyDescent="0.2">
      <c r="B17" s="12" t="s">
        <v>3</v>
      </c>
      <c r="C17" s="168" t="s">
        <v>231</v>
      </c>
    </row>
    <row r="18" spans="2:3" x14ac:dyDescent="0.2">
      <c r="B18" s="12" t="s">
        <v>4</v>
      </c>
      <c r="C18" s="12" t="s">
        <v>232</v>
      </c>
    </row>
    <row r="19" spans="2:3" x14ac:dyDescent="0.2">
      <c r="B19" s="12" t="s">
        <v>5</v>
      </c>
      <c r="C19" s="5" t="s">
        <v>254</v>
      </c>
    </row>
    <row r="20" spans="2:3" x14ac:dyDescent="0.2">
      <c r="B20" s="12" t="s">
        <v>6</v>
      </c>
      <c r="C20" s="5" t="s">
        <v>232</v>
      </c>
    </row>
    <row r="23" spans="2:3" s="74" customFormat="1" x14ac:dyDescent="0.2">
      <c r="B23" s="74" t="s">
        <v>7</v>
      </c>
    </row>
    <row r="25" spans="2:3" x14ac:dyDescent="0.2">
      <c r="B25" s="12" t="s">
        <v>8</v>
      </c>
      <c r="C25" s="168" t="s">
        <v>255</v>
      </c>
    </row>
    <row r="26" spans="2:3" x14ac:dyDescent="0.2">
      <c r="B26" s="12" t="s">
        <v>57</v>
      </c>
      <c r="C26" s="168" t="s">
        <v>255</v>
      </c>
    </row>
    <row r="27" spans="2:3" ht="25.5" x14ac:dyDescent="0.2">
      <c r="B27" s="12" t="s">
        <v>9</v>
      </c>
      <c r="C27" s="168" t="s">
        <v>255</v>
      </c>
    </row>
    <row r="28" spans="2:3" x14ac:dyDescent="0.2">
      <c r="B28" s="12" t="s">
        <v>56</v>
      </c>
      <c r="C28" s="168" t="s">
        <v>256</v>
      </c>
    </row>
    <row r="29" spans="2:3" x14ac:dyDescent="0.2">
      <c r="B29" s="12" t="s">
        <v>6</v>
      </c>
      <c r="C29" s="5" t="s">
        <v>232</v>
      </c>
    </row>
  </sheetData>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FFFFCC"/>
  </sheetPr>
  <dimension ref="A1:AD42"/>
  <sheetViews>
    <sheetView showGridLines="0" zoomScale="85" zoomScaleNormal="85" workbookViewId="0"/>
  </sheetViews>
  <sheetFormatPr defaultRowHeight="12.75" x14ac:dyDescent="0.2"/>
  <cols>
    <col min="1" max="1" width="4.7109375" customWidth="1"/>
    <col min="2" max="2" width="42.140625" customWidth="1"/>
    <col min="3" max="5" width="5.42578125" customWidth="1"/>
  </cols>
  <sheetData>
    <row r="1" spans="1:30" x14ac:dyDescent="0.2">
      <c r="A1" s="4"/>
      <c r="B1" s="38"/>
      <c r="C1" s="38"/>
      <c r="D1" s="38"/>
      <c r="E1" s="38"/>
      <c r="F1" s="38"/>
      <c r="G1" s="38"/>
      <c r="H1" s="38"/>
      <c r="I1" s="38"/>
      <c r="J1" s="38"/>
      <c r="K1" s="38"/>
      <c r="L1" s="38"/>
      <c r="M1" s="38"/>
      <c r="N1" s="38"/>
      <c r="O1" s="38"/>
      <c r="P1" s="38"/>
      <c r="Q1" s="38"/>
      <c r="R1" s="38"/>
      <c r="S1" s="38"/>
      <c r="T1" s="38"/>
      <c r="U1" s="38"/>
      <c r="V1" s="38"/>
      <c r="W1" s="38"/>
      <c r="X1" s="38"/>
      <c r="Y1" s="38"/>
      <c r="Z1" s="38"/>
      <c r="AA1" s="38"/>
      <c r="AB1" s="38"/>
    </row>
    <row r="2" spans="1:30" s="73" customFormat="1" ht="18" x14ac:dyDescent="0.2">
      <c r="B2" s="73" t="s">
        <v>243</v>
      </c>
    </row>
    <row r="3" spans="1:30" x14ac:dyDescent="0.2">
      <c r="A3" s="38"/>
      <c r="B3" s="38"/>
      <c r="C3" s="38"/>
      <c r="D3" s="38"/>
      <c r="E3" s="38"/>
      <c r="F3" s="38"/>
      <c r="G3" s="38"/>
      <c r="H3" s="38"/>
      <c r="I3" s="38"/>
      <c r="J3" s="38"/>
      <c r="K3" s="38"/>
      <c r="L3" s="38"/>
      <c r="M3" s="38"/>
      <c r="N3" s="38"/>
      <c r="O3" s="38"/>
      <c r="P3" s="38"/>
      <c r="Q3" s="38"/>
      <c r="R3" s="38"/>
      <c r="S3" s="38"/>
      <c r="T3" s="38"/>
      <c r="U3" s="38"/>
      <c r="V3" s="38"/>
      <c r="W3" s="38"/>
      <c r="X3" s="38"/>
      <c r="Y3" s="38"/>
      <c r="Z3" s="38"/>
      <c r="AA3" s="38"/>
      <c r="AB3" s="38"/>
    </row>
    <row r="4" spans="1:30" s="80" customFormat="1" x14ac:dyDescent="0.2">
      <c r="B4" s="80" t="s">
        <v>119</v>
      </c>
    </row>
    <row r="5" spans="1:30" s="62" customFormat="1" ht="116.25" customHeight="1" x14ac:dyDescent="0.2">
      <c r="B5" s="41" t="s">
        <v>235</v>
      </c>
      <c r="C5" s="57"/>
      <c r="D5" s="57"/>
      <c r="E5" s="57"/>
    </row>
    <row r="6" spans="1:30" x14ac:dyDescent="0.2">
      <c r="A6" s="38"/>
      <c r="B6" s="38"/>
      <c r="C6" s="36"/>
      <c r="D6" s="36"/>
      <c r="E6" s="38"/>
      <c r="F6" s="38"/>
      <c r="G6" s="38"/>
      <c r="H6" s="38"/>
      <c r="I6" s="38"/>
      <c r="J6" s="38"/>
      <c r="K6" s="38"/>
      <c r="L6" s="38"/>
      <c r="M6" s="38"/>
      <c r="N6" s="38"/>
      <c r="O6" s="38"/>
      <c r="P6" s="38"/>
      <c r="Q6" s="38"/>
      <c r="R6" s="38"/>
      <c r="S6" s="38"/>
      <c r="T6" s="38"/>
      <c r="U6" s="38"/>
      <c r="V6" s="38"/>
      <c r="W6" s="38"/>
      <c r="X6" s="38"/>
      <c r="Y6" s="38"/>
      <c r="Z6" s="38"/>
      <c r="AA6" s="38"/>
      <c r="AB6" s="38"/>
    </row>
    <row r="7" spans="1:30" s="74" customFormat="1" x14ac:dyDescent="0.2">
      <c r="F7" s="74">
        <v>2004</v>
      </c>
      <c r="G7" s="74">
        <v>2005</v>
      </c>
      <c r="H7" s="74">
        <v>2006</v>
      </c>
      <c r="I7" s="74">
        <v>2007</v>
      </c>
      <c r="J7" s="74">
        <v>2008</v>
      </c>
      <c r="K7" s="74">
        <v>2009</v>
      </c>
      <c r="L7" s="74">
        <v>2010</v>
      </c>
      <c r="M7" s="74">
        <v>2011</v>
      </c>
      <c r="N7" s="74">
        <v>2012</v>
      </c>
      <c r="O7" s="74">
        <v>2013</v>
      </c>
      <c r="P7" s="74">
        <v>2014</v>
      </c>
      <c r="Q7" s="74">
        <v>2015</v>
      </c>
      <c r="R7" s="74">
        <v>2016</v>
      </c>
      <c r="S7" s="74">
        <v>2017</v>
      </c>
      <c r="T7" s="74">
        <v>2018</v>
      </c>
      <c r="U7" s="74">
        <v>2019</v>
      </c>
      <c r="V7" s="74">
        <v>2020</v>
      </c>
      <c r="W7" s="74">
        <v>2021</v>
      </c>
      <c r="X7" s="74">
        <v>2022</v>
      </c>
      <c r="Y7" s="74">
        <v>2023</v>
      </c>
      <c r="Z7" s="74">
        <v>2024</v>
      </c>
      <c r="AA7" s="74">
        <v>2025</v>
      </c>
      <c r="AB7" s="74">
        <v>2026</v>
      </c>
    </row>
    <row r="8" spans="1:30" x14ac:dyDescent="0.2">
      <c r="A8" s="38"/>
      <c r="B8" s="57"/>
      <c r="C8" s="38"/>
      <c r="D8" s="38"/>
      <c r="E8" s="38"/>
      <c r="F8" s="38"/>
      <c r="G8" s="38"/>
      <c r="H8" s="38"/>
      <c r="I8" s="38"/>
      <c r="J8" s="38"/>
      <c r="K8" s="38"/>
      <c r="L8" s="38"/>
      <c r="M8" s="38"/>
      <c r="N8" s="38"/>
      <c r="O8" s="38"/>
      <c r="P8" s="38"/>
      <c r="Q8" s="38"/>
      <c r="R8" s="38"/>
      <c r="S8" s="38"/>
      <c r="T8" s="38"/>
      <c r="U8" s="38"/>
      <c r="V8" s="38"/>
      <c r="W8" s="38"/>
      <c r="X8" s="38"/>
      <c r="Y8" s="38"/>
      <c r="Z8" s="38"/>
      <c r="AA8" s="38"/>
      <c r="AB8" s="38"/>
    </row>
    <row r="9" spans="1:30" x14ac:dyDescent="0.2">
      <c r="A9" s="38"/>
      <c r="B9" s="38"/>
      <c r="C9" s="38"/>
      <c r="D9" s="38"/>
      <c r="E9" s="38"/>
      <c r="F9" s="38"/>
      <c r="G9" s="38"/>
      <c r="H9" s="38"/>
      <c r="I9" s="38"/>
      <c r="J9" s="38"/>
      <c r="K9" s="38"/>
      <c r="L9" s="38"/>
      <c r="M9" s="38"/>
      <c r="N9" s="38"/>
      <c r="O9" s="38"/>
      <c r="P9" s="38"/>
      <c r="Q9" s="38"/>
      <c r="R9" s="38"/>
      <c r="S9" s="38"/>
      <c r="T9" s="38"/>
      <c r="U9" s="38"/>
      <c r="V9" s="38"/>
      <c r="W9" s="38"/>
      <c r="X9" s="38"/>
      <c r="Y9" s="38"/>
      <c r="Z9" s="38"/>
      <c r="AA9" s="38"/>
      <c r="AB9" s="38"/>
    </row>
    <row r="10" spans="1:30" s="74" customFormat="1" x14ac:dyDescent="0.2">
      <c r="B10" s="74" t="s">
        <v>117</v>
      </c>
    </row>
    <row r="11" spans="1:30" x14ac:dyDescent="0.2">
      <c r="A11" s="38"/>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row>
    <row r="12" spans="1:30" x14ac:dyDescent="0.2">
      <c r="A12" s="38"/>
      <c r="B12" s="38" t="s">
        <v>116</v>
      </c>
      <c r="C12" s="38"/>
      <c r="D12" s="38"/>
      <c r="E12" s="38"/>
      <c r="F12" s="117">
        <f>'2. Reguleringsparameters'!C47</f>
        <v>2.1000000000000001E-2</v>
      </c>
      <c r="G12" s="117">
        <f>'2. Reguleringsparameters'!D47</f>
        <v>1.0999999999999999E-2</v>
      </c>
      <c r="H12" s="117">
        <f>'2. Reguleringsparameters'!E47</f>
        <v>1.7999999999999999E-2</v>
      </c>
      <c r="I12" s="117">
        <f>'2. Reguleringsparameters'!F47</f>
        <v>1.4E-2</v>
      </c>
      <c r="J12" s="117">
        <f>'2. Reguleringsparameters'!G47</f>
        <v>1.0999999999999999E-2</v>
      </c>
      <c r="K12" s="117">
        <f>'2. Reguleringsparameters'!H47</f>
        <v>3.2000000000000001E-2</v>
      </c>
      <c r="L12" s="117">
        <f>'2. Reguleringsparameters'!I47</f>
        <v>3.0000000000000001E-3</v>
      </c>
      <c r="M12" s="117">
        <f>'2. Reguleringsparameters'!J47</f>
        <v>1.4999999999999999E-2</v>
      </c>
      <c r="N12" s="117">
        <f>'2. Reguleringsparameters'!K47</f>
        <v>2.5999999999999999E-2</v>
      </c>
      <c r="O12" s="117">
        <f>'2. Reguleringsparameters'!L47</f>
        <v>2.3E-2</v>
      </c>
      <c r="P12" s="117">
        <f>'2. Reguleringsparameters'!M47</f>
        <v>2.8000000000000001E-2</v>
      </c>
      <c r="Q12" s="117">
        <f>'2. Reguleringsparameters'!N47</f>
        <v>0.01</v>
      </c>
      <c r="R12" s="117">
        <f>'2. Reguleringsparameters'!O47</f>
        <v>8.0000000000000002E-3</v>
      </c>
      <c r="S12" s="117">
        <f>'2. Reguleringsparameters'!P47</f>
        <v>2E-3</v>
      </c>
      <c r="T12" s="117">
        <f>'2. Reguleringsparameters'!Q47</f>
        <v>1.4E-2</v>
      </c>
      <c r="U12" s="117">
        <f>'2. Reguleringsparameters'!R47</f>
        <v>2.1000000000000001E-2</v>
      </c>
      <c r="V12" s="117">
        <f>'2. Reguleringsparameters'!S47</f>
        <v>2.8000000000000001E-2</v>
      </c>
      <c r="W12" s="117">
        <f>'2. Reguleringsparameters'!T47</f>
        <v>7.0000000000000001E-3</v>
      </c>
      <c r="X12" s="117">
        <f>'2. Reguleringsparameters'!U47</f>
        <v>0</v>
      </c>
      <c r="Y12" s="117">
        <f>'2. Reguleringsparameters'!V47</f>
        <v>0</v>
      </c>
      <c r="Z12" s="117">
        <f>'2. Reguleringsparameters'!W47</f>
        <v>0</v>
      </c>
      <c r="AA12" s="117">
        <f>'2. Reguleringsparameters'!X47</f>
        <v>0</v>
      </c>
      <c r="AB12" s="117">
        <f>'2. Reguleringsparameters'!Y47</f>
        <v>0</v>
      </c>
      <c r="AD12" s="56"/>
    </row>
    <row r="13" spans="1:30" x14ac:dyDescent="0.2">
      <c r="A13" s="38"/>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38"/>
      <c r="AB13" s="38"/>
    </row>
    <row r="14" spans="1:30" s="74" customFormat="1" x14ac:dyDescent="0.2">
      <c r="B14" s="74" t="s">
        <v>122</v>
      </c>
      <c r="F14" s="74">
        <v>2004</v>
      </c>
      <c r="G14" s="74">
        <v>2005</v>
      </c>
      <c r="H14" s="74">
        <v>2006</v>
      </c>
      <c r="I14" s="74">
        <v>2007</v>
      </c>
      <c r="J14" s="74">
        <v>2008</v>
      </c>
      <c r="K14" s="74">
        <v>2009</v>
      </c>
      <c r="L14" s="74">
        <v>2010</v>
      </c>
      <c r="M14" s="74">
        <v>2011</v>
      </c>
      <c r="N14" s="74">
        <v>2012</v>
      </c>
      <c r="O14" s="74">
        <v>2013</v>
      </c>
      <c r="P14" s="74">
        <v>2014</v>
      </c>
      <c r="Q14" s="74">
        <v>2015</v>
      </c>
      <c r="R14" s="74">
        <v>2016</v>
      </c>
      <c r="S14" s="74">
        <v>2017</v>
      </c>
      <c r="T14" s="74">
        <v>2018</v>
      </c>
      <c r="U14" s="74">
        <v>2019</v>
      </c>
      <c r="V14" s="74">
        <v>2020</v>
      </c>
      <c r="W14" s="74">
        <v>2021</v>
      </c>
      <c r="X14" s="74">
        <v>2022</v>
      </c>
      <c r="Y14" s="74">
        <v>2023</v>
      </c>
      <c r="Z14" s="74">
        <v>2024</v>
      </c>
      <c r="AA14" s="74">
        <v>2025</v>
      </c>
      <c r="AB14" s="74">
        <v>2026</v>
      </c>
    </row>
    <row r="15" spans="1:30" x14ac:dyDescent="0.2">
      <c r="A15" s="38"/>
      <c r="B15" s="38"/>
      <c r="C15" s="38"/>
      <c r="D15" s="38"/>
      <c r="E15" s="38"/>
      <c r="F15" s="38"/>
      <c r="G15" s="38"/>
      <c r="H15" s="38"/>
      <c r="I15" s="38"/>
      <c r="J15" s="38"/>
      <c r="K15" s="38"/>
      <c r="L15" s="38"/>
      <c r="M15" s="38"/>
      <c r="N15" s="38"/>
      <c r="O15" s="38"/>
      <c r="P15" s="38"/>
      <c r="Q15" s="38"/>
      <c r="R15" s="38"/>
      <c r="S15" s="38"/>
      <c r="T15" s="38"/>
      <c r="U15" s="38"/>
      <c r="V15" s="38"/>
      <c r="W15" s="38"/>
      <c r="X15" s="38"/>
      <c r="Y15" s="38"/>
      <c r="Z15" s="38"/>
      <c r="AA15" s="38"/>
      <c r="AB15" s="38"/>
    </row>
    <row r="16" spans="1:30" s="80" customFormat="1" x14ac:dyDescent="0.2">
      <c r="B16" s="80" t="s">
        <v>165</v>
      </c>
    </row>
    <row r="17" spans="1:28" x14ac:dyDescent="0.2">
      <c r="A17" s="38"/>
      <c r="B17" s="38" t="s">
        <v>118</v>
      </c>
      <c r="C17" s="38"/>
      <c r="D17" s="38"/>
      <c r="E17" s="14"/>
      <c r="F17" s="114">
        <f t="shared" ref="F17:K17" si="0">1+F12</f>
        <v>1.0209999999999999</v>
      </c>
      <c r="G17" s="114">
        <f t="shared" si="0"/>
        <v>1.0109999999999999</v>
      </c>
      <c r="H17" s="114">
        <f t="shared" si="0"/>
        <v>1.018</v>
      </c>
      <c r="I17" s="114">
        <f t="shared" si="0"/>
        <v>1.014</v>
      </c>
      <c r="J17" s="114">
        <f t="shared" si="0"/>
        <v>1.0109999999999999</v>
      </c>
      <c r="K17" s="114">
        <f t="shared" si="0"/>
        <v>1.032</v>
      </c>
      <c r="L17" s="114">
        <f t="shared" ref="L17:AB17" si="1">1+L12</f>
        <v>1.0029999999999999</v>
      </c>
      <c r="M17" s="114">
        <f t="shared" si="1"/>
        <v>1.0149999999999999</v>
      </c>
      <c r="N17" s="114">
        <f t="shared" si="1"/>
        <v>1.026</v>
      </c>
      <c r="O17" s="114">
        <f t="shared" si="1"/>
        <v>1.0229999999999999</v>
      </c>
      <c r="P17" s="114">
        <f t="shared" si="1"/>
        <v>1.028</v>
      </c>
      <c r="Q17" s="114">
        <f t="shared" si="1"/>
        <v>1.01</v>
      </c>
      <c r="R17" s="114">
        <f t="shared" si="1"/>
        <v>1.008</v>
      </c>
      <c r="S17" s="114">
        <f t="shared" si="1"/>
        <v>1.002</v>
      </c>
      <c r="T17" s="114">
        <f t="shared" si="1"/>
        <v>1.014</v>
      </c>
      <c r="U17" s="114">
        <f t="shared" si="1"/>
        <v>1.0209999999999999</v>
      </c>
      <c r="V17" s="114">
        <f t="shared" si="1"/>
        <v>1.028</v>
      </c>
      <c r="W17" s="114">
        <f t="shared" si="1"/>
        <v>1.0069999999999999</v>
      </c>
      <c r="X17" s="114">
        <f t="shared" si="1"/>
        <v>1</v>
      </c>
      <c r="Y17" s="114">
        <f t="shared" si="1"/>
        <v>1</v>
      </c>
      <c r="Z17" s="114">
        <f t="shared" si="1"/>
        <v>1</v>
      </c>
      <c r="AA17" s="114">
        <f t="shared" si="1"/>
        <v>1</v>
      </c>
      <c r="AB17" s="114">
        <f t="shared" si="1"/>
        <v>1</v>
      </c>
    </row>
    <row r="18" spans="1:28" x14ac:dyDescent="0.2">
      <c r="A18" s="38"/>
      <c r="B18" s="38"/>
      <c r="C18" s="38"/>
      <c r="D18" s="38"/>
      <c r="E18" s="38"/>
      <c r="F18" s="38"/>
      <c r="G18" s="38"/>
      <c r="H18" s="38"/>
      <c r="I18" s="38"/>
      <c r="J18" s="38"/>
      <c r="K18" s="38"/>
      <c r="L18" s="38"/>
      <c r="M18" s="38"/>
      <c r="N18" s="38"/>
      <c r="O18" s="38"/>
      <c r="P18" s="38"/>
      <c r="Q18" s="38"/>
      <c r="R18" s="38"/>
      <c r="S18" s="38"/>
      <c r="T18" s="38"/>
      <c r="U18" s="38"/>
      <c r="V18" s="38"/>
      <c r="W18" s="38"/>
      <c r="X18" s="38"/>
      <c r="Y18" s="38"/>
      <c r="Z18" s="38"/>
      <c r="AA18" s="38"/>
      <c r="AB18" s="38"/>
    </row>
    <row r="19" spans="1:28" s="80" customFormat="1" x14ac:dyDescent="0.2">
      <c r="B19" s="80" t="s">
        <v>68</v>
      </c>
    </row>
    <row r="20" spans="1:28" x14ac:dyDescent="0.2">
      <c r="A20" s="38"/>
      <c r="B20" s="16">
        <v>2004</v>
      </c>
      <c r="C20" s="38"/>
      <c r="D20" s="38"/>
      <c r="E20" s="38"/>
      <c r="F20" s="82">
        <v>1</v>
      </c>
      <c r="G20" s="114">
        <f t="shared" ref="G20:L25" si="2">F20*G$17</f>
        <v>1.0109999999999999</v>
      </c>
      <c r="H20" s="114">
        <f t="shared" si="2"/>
        <v>1.0291979999999998</v>
      </c>
      <c r="I20" s="114">
        <f t="shared" si="2"/>
        <v>1.0436067719999997</v>
      </c>
      <c r="J20" s="114">
        <f t="shared" si="2"/>
        <v>1.0550864464919996</v>
      </c>
      <c r="K20" s="114">
        <f t="shared" si="2"/>
        <v>1.0888492127797436</v>
      </c>
      <c r="L20" s="114">
        <f t="shared" si="2"/>
        <v>1.0921157604180827</v>
      </c>
      <c r="M20" s="114">
        <f t="shared" ref="M20:W36" si="3">L20*M$17</f>
        <v>1.1084974968243537</v>
      </c>
      <c r="N20" s="114">
        <f t="shared" si="3"/>
        <v>1.137318431741787</v>
      </c>
      <c r="O20" s="114">
        <f t="shared" si="3"/>
        <v>1.1634767556718479</v>
      </c>
      <c r="P20" s="114">
        <f t="shared" si="3"/>
        <v>1.1960541048306597</v>
      </c>
      <c r="Q20" s="114">
        <f t="shared" si="3"/>
        <v>1.2080146458789662</v>
      </c>
      <c r="R20" s="114">
        <f t="shared" si="3"/>
        <v>1.217678763045998</v>
      </c>
      <c r="S20" s="114">
        <f t="shared" si="3"/>
        <v>1.22011412057209</v>
      </c>
      <c r="T20" s="114">
        <f t="shared" si="3"/>
        <v>1.2371957182600992</v>
      </c>
      <c r="U20" s="114">
        <f t="shared" si="3"/>
        <v>1.2631768283435612</v>
      </c>
      <c r="V20" s="114">
        <f t="shared" si="3"/>
        <v>1.2985457795371809</v>
      </c>
      <c r="W20" s="114">
        <f t="shared" si="3"/>
        <v>1.3076355999939411</v>
      </c>
      <c r="X20" s="114">
        <f t="shared" ref="X20:Z37" si="4">W20*X$17</f>
        <v>1.3076355999939411</v>
      </c>
      <c r="Y20" s="114">
        <f t="shared" si="4"/>
        <v>1.3076355999939411</v>
      </c>
      <c r="Z20" s="114">
        <f t="shared" si="4"/>
        <v>1.3076355999939411</v>
      </c>
      <c r="AA20" s="114">
        <f t="shared" ref="AA20:AA25" si="5">Z20*AA$17</f>
        <v>1.3076355999939411</v>
      </c>
      <c r="AB20" s="114">
        <f t="shared" ref="AB20:AB24" si="6">AA20*AB$17</f>
        <v>1.3076355999939411</v>
      </c>
    </row>
    <row r="21" spans="1:28" x14ac:dyDescent="0.2">
      <c r="A21" s="38"/>
      <c r="B21" s="16">
        <v>2005</v>
      </c>
      <c r="C21" s="38"/>
      <c r="D21" s="38"/>
      <c r="E21" s="38"/>
      <c r="F21" s="15"/>
      <c r="G21" s="82">
        <v>1</v>
      </c>
      <c r="H21" s="114">
        <f t="shared" si="2"/>
        <v>1.018</v>
      </c>
      <c r="I21" s="114">
        <f t="shared" si="2"/>
        <v>1.0322519999999999</v>
      </c>
      <c r="J21" s="114">
        <f t="shared" si="2"/>
        <v>1.0436067719999997</v>
      </c>
      <c r="K21" s="114">
        <f t="shared" si="2"/>
        <v>1.0770021887039998</v>
      </c>
      <c r="L21" s="114">
        <f t="shared" si="2"/>
        <v>1.0802331952701116</v>
      </c>
      <c r="M21" s="114">
        <f t="shared" si="3"/>
        <v>1.0964366931991631</v>
      </c>
      <c r="N21" s="114">
        <f t="shared" si="3"/>
        <v>1.1249440472223413</v>
      </c>
      <c r="O21" s="114">
        <f t="shared" si="3"/>
        <v>1.1508177603084551</v>
      </c>
      <c r="P21" s="114">
        <f t="shared" si="3"/>
        <v>1.1830406575970918</v>
      </c>
      <c r="Q21" s="114">
        <f t="shared" si="3"/>
        <v>1.1948710641730627</v>
      </c>
      <c r="R21" s="114">
        <f t="shared" si="3"/>
        <v>1.2044300326864472</v>
      </c>
      <c r="S21" s="114">
        <f t="shared" si="3"/>
        <v>1.2068388927518201</v>
      </c>
      <c r="T21" s="114">
        <f t="shared" si="3"/>
        <v>1.2237346372503457</v>
      </c>
      <c r="U21" s="114">
        <f t="shared" si="3"/>
        <v>1.2494330646326028</v>
      </c>
      <c r="V21" s="114">
        <f t="shared" si="3"/>
        <v>1.2844171904423158</v>
      </c>
      <c r="W21" s="114">
        <f t="shared" si="3"/>
        <v>1.2934081107754118</v>
      </c>
      <c r="X21" s="114">
        <f t="shared" si="4"/>
        <v>1.2934081107754118</v>
      </c>
      <c r="Y21" s="114">
        <f t="shared" si="4"/>
        <v>1.2934081107754118</v>
      </c>
      <c r="Z21" s="114">
        <f t="shared" si="4"/>
        <v>1.2934081107754118</v>
      </c>
      <c r="AA21" s="114">
        <f t="shared" si="5"/>
        <v>1.2934081107754118</v>
      </c>
      <c r="AB21" s="114">
        <f t="shared" si="6"/>
        <v>1.2934081107754118</v>
      </c>
    </row>
    <row r="22" spans="1:28" x14ac:dyDescent="0.2">
      <c r="A22" s="38"/>
      <c r="B22" s="16">
        <v>2006</v>
      </c>
      <c r="C22" s="38"/>
      <c r="D22" s="38"/>
      <c r="E22" s="38"/>
      <c r="F22" s="15"/>
      <c r="G22" s="15"/>
      <c r="H22" s="82">
        <v>1</v>
      </c>
      <c r="I22" s="114">
        <f t="shared" si="2"/>
        <v>1.014</v>
      </c>
      <c r="J22" s="114">
        <f t="shared" si="2"/>
        <v>1.0251539999999999</v>
      </c>
      <c r="K22" s="114">
        <f t="shared" si="2"/>
        <v>1.0579589279999999</v>
      </c>
      <c r="L22" s="114">
        <f t="shared" si="2"/>
        <v>1.0611328047839999</v>
      </c>
      <c r="M22" s="114">
        <f t="shared" si="3"/>
        <v>1.0770497968557597</v>
      </c>
      <c r="N22" s="114">
        <f t="shared" si="3"/>
        <v>1.1050530915740095</v>
      </c>
      <c r="O22" s="114">
        <f t="shared" si="3"/>
        <v>1.1304693126802117</v>
      </c>
      <c r="P22" s="114">
        <f t="shared" si="3"/>
        <v>1.1621224534352577</v>
      </c>
      <c r="Q22" s="114">
        <f t="shared" si="3"/>
        <v>1.1737436779696102</v>
      </c>
      <c r="R22" s="114">
        <f t="shared" si="3"/>
        <v>1.183133627393367</v>
      </c>
      <c r="S22" s="114">
        <f t="shared" si="3"/>
        <v>1.1854998946481539</v>
      </c>
      <c r="T22" s="114">
        <f t="shared" si="3"/>
        <v>1.2020968931732281</v>
      </c>
      <c r="U22" s="114">
        <f t="shared" si="3"/>
        <v>1.2273409279298657</v>
      </c>
      <c r="V22" s="114">
        <f t="shared" si="3"/>
        <v>1.2617064739119019</v>
      </c>
      <c r="W22" s="114">
        <f t="shared" si="3"/>
        <v>1.270538419229285</v>
      </c>
      <c r="X22" s="114">
        <f t="shared" si="4"/>
        <v>1.270538419229285</v>
      </c>
      <c r="Y22" s="114">
        <f t="shared" si="4"/>
        <v>1.270538419229285</v>
      </c>
      <c r="Z22" s="114">
        <f t="shared" si="4"/>
        <v>1.270538419229285</v>
      </c>
      <c r="AA22" s="114">
        <f t="shared" si="5"/>
        <v>1.270538419229285</v>
      </c>
      <c r="AB22" s="114">
        <f t="shared" si="6"/>
        <v>1.270538419229285</v>
      </c>
    </row>
    <row r="23" spans="1:28" x14ac:dyDescent="0.2">
      <c r="A23" s="38"/>
      <c r="B23" s="16">
        <v>2007</v>
      </c>
      <c r="C23" s="38"/>
      <c r="D23" s="38"/>
      <c r="E23" s="38"/>
      <c r="F23" s="15"/>
      <c r="G23" s="15"/>
      <c r="H23" s="15"/>
      <c r="I23" s="82">
        <v>1</v>
      </c>
      <c r="J23" s="114">
        <f t="shared" si="2"/>
        <v>1.0109999999999999</v>
      </c>
      <c r="K23" s="114">
        <f t="shared" si="2"/>
        <v>1.0433519999999998</v>
      </c>
      <c r="L23" s="114">
        <f t="shared" si="2"/>
        <v>1.0464820559999997</v>
      </c>
      <c r="M23" s="114">
        <f t="shared" si="3"/>
        <v>1.0621792868399995</v>
      </c>
      <c r="N23" s="114">
        <f t="shared" si="3"/>
        <v>1.0897959482978394</v>
      </c>
      <c r="O23" s="114">
        <f t="shared" si="3"/>
        <v>1.1148612551086896</v>
      </c>
      <c r="P23" s="114">
        <f t="shared" si="3"/>
        <v>1.1460773702517328</v>
      </c>
      <c r="Q23" s="114">
        <f t="shared" si="3"/>
        <v>1.1575381439542503</v>
      </c>
      <c r="R23" s="114">
        <f t="shared" si="3"/>
        <v>1.1667984491058843</v>
      </c>
      <c r="S23" s="114">
        <f t="shared" si="3"/>
        <v>1.1691320460040959</v>
      </c>
      <c r="T23" s="114">
        <f t="shared" si="3"/>
        <v>1.1854998946481532</v>
      </c>
      <c r="U23" s="114">
        <f t="shared" si="3"/>
        <v>1.2103953924357642</v>
      </c>
      <c r="V23" s="114">
        <f t="shared" si="3"/>
        <v>1.2442864634239656</v>
      </c>
      <c r="W23" s="114">
        <f t="shared" si="3"/>
        <v>1.2529964686679333</v>
      </c>
      <c r="X23" s="114">
        <f t="shared" si="4"/>
        <v>1.2529964686679333</v>
      </c>
      <c r="Y23" s="114">
        <f t="shared" si="4"/>
        <v>1.2529964686679333</v>
      </c>
      <c r="Z23" s="114">
        <f t="shared" si="4"/>
        <v>1.2529964686679333</v>
      </c>
      <c r="AA23" s="114">
        <f t="shared" si="5"/>
        <v>1.2529964686679333</v>
      </c>
      <c r="AB23" s="114">
        <f t="shared" si="6"/>
        <v>1.2529964686679333</v>
      </c>
    </row>
    <row r="24" spans="1:28" x14ac:dyDescent="0.2">
      <c r="A24" s="38"/>
      <c r="B24" s="16">
        <v>2008</v>
      </c>
      <c r="C24" s="38"/>
      <c r="D24" s="38"/>
      <c r="E24" s="38"/>
      <c r="F24" s="15"/>
      <c r="G24" s="15"/>
      <c r="H24" s="15"/>
      <c r="I24" s="15"/>
      <c r="J24" s="82">
        <v>1</v>
      </c>
      <c r="K24" s="114">
        <f t="shared" si="2"/>
        <v>1.032</v>
      </c>
      <c r="L24" s="114">
        <f t="shared" si="2"/>
        <v>1.035096</v>
      </c>
      <c r="M24" s="114">
        <f t="shared" si="3"/>
        <v>1.0506224399999999</v>
      </c>
      <c r="N24" s="114">
        <f t="shared" si="3"/>
        <v>1.0779386234399999</v>
      </c>
      <c r="O24" s="114">
        <f t="shared" si="3"/>
        <v>1.1027312117791197</v>
      </c>
      <c r="P24" s="114">
        <f t="shared" si="3"/>
        <v>1.133607685708935</v>
      </c>
      <c r="Q24" s="114">
        <f t="shared" si="3"/>
        <v>1.1449437625660244</v>
      </c>
      <c r="R24" s="114">
        <f t="shared" si="3"/>
        <v>1.1541033126665525</v>
      </c>
      <c r="S24" s="114">
        <f t="shared" si="3"/>
        <v>1.1564115192918856</v>
      </c>
      <c r="T24" s="114">
        <f t="shared" si="3"/>
        <v>1.1726012805619719</v>
      </c>
      <c r="U24" s="114">
        <f t="shared" si="3"/>
        <v>1.1972259074537732</v>
      </c>
      <c r="V24" s="114">
        <f t="shared" si="3"/>
        <v>1.2307482328624788</v>
      </c>
      <c r="W24" s="114">
        <f t="shared" si="3"/>
        <v>1.2393634704925161</v>
      </c>
      <c r="X24" s="114">
        <f t="shared" si="4"/>
        <v>1.2393634704925161</v>
      </c>
      <c r="Y24" s="114">
        <f t="shared" si="4"/>
        <v>1.2393634704925161</v>
      </c>
      <c r="Z24" s="114">
        <f t="shared" si="4"/>
        <v>1.2393634704925161</v>
      </c>
      <c r="AA24" s="114">
        <f t="shared" si="5"/>
        <v>1.2393634704925161</v>
      </c>
      <c r="AB24" s="114">
        <f t="shared" si="6"/>
        <v>1.2393634704925161</v>
      </c>
    </row>
    <row r="25" spans="1:28" x14ac:dyDescent="0.2">
      <c r="A25" s="38"/>
      <c r="B25" s="16">
        <v>2009</v>
      </c>
      <c r="C25" s="38"/>
      <c r="D25" s="38"/>
      <c r="E25" s="38"/>
      <c r="F25" s="15"/>
      <c r="G25" s="15"/>
      <c r="H25" s="15"/>
      <c r="I25" s="15"/>
      <c r="J25" s="15"/>
      <c r="K25" s="82">
        <v>1</v>
      </c>
      <c r="L25" s="114">
        <f t="shared" si="2"/>
        <v>1.0029999999999999</v>
      </c>
      <c r="M25" s="114">
        <f t="shared" si="3"/>
        <v>1.0180449999999999</v>
      </c>
      <c r="N25" s="114">
        <f t="shared" si="3"/>
        <v>1.0445141699999998</v>
      </c>
      <c r="O25" s="114">
        <f t="shared" si="3"/>
        <v>1.0685379959099996</v>
      </c>
      <c r="P25" s="114">
        <f t="shared" si="3"/>
        <v>1.0984570597954797</v>
      </c>
      <c r="Q25" s="114">
        <f t="shared" si="3"/>
        <v>1.1094416303934345</v>
      </c>
      <c r="R25" s="114">
        <f t="shared" si="3"/>
        <v>1.1183171634365821</v>
      </c>
      <c r="S25" s="114">
        <f t="shared" si="3"/>
        <v>1.1205537977634552</v>
      </c>
      <c r="T25" s="114">
        <f t="shared" si="3"/>
        <v>1.1362415509321435</v>
      </c>
      <c r="U25" s="114">
        <f t="shared" si="3"/>
        <v>1.1601026235017184</v>
      </c>
      <c r="V25" s="114">
        <f t="shared" si="3"/>
        <v>1.1925854969597667</v>
      </c>
      <c r="W25" s="114">
        <f t="shared" si="3"/>
        <v>1.200933595438485</v>
      </c>
      <c r="X25" s="114">
        <f t="shared" si="4"/>
        <v>1.200933595438485</v>
      </c>
      <c r="Y25" s="114">
        <f t="shared" si="4"/>
        <v>1.200933595438485</v>
      </c>
      <c r="Z25" s="114">
        <f t="shared" si="4"/>
        <v>1.200933595438485</v>
      </c>
      <c r="AA25" s="114">
        <f t="shared" si="5"/>
        <v>1.200933595438485</v>
      </c>
      <c r="AB25" s="114">
        <f t="shared" ref="AB25:AB41" si="7">AA25*AB$17</f>
        <v>1.200933595438485</v>
      </c>
    </row>
    <row r="26" spans="1:28" x14ac:dyDescent="0.2">
      <c r="A26" s="38"/>
      <c r="B26" s="16">
        <v>2010</v>
      </c>
      <c r="C26" s="38"/>
      <c r="D26" s="38"/>
      <c r="E26" s="38"/>
      <c r="F26" s="15"/>
      <c r="G26" s="15"/>
      <c r="H26" s="15"/>
      <c r="I26" s="15"/>
      <c r="J26" s="15"/>
      <c r="K26" s="15"/>
      <c r="L26" s="82">
        <v>1</v>
      </c>
      <c r="M26" s="114">
        <f t="shared" si="3"/>
        <v>1.0149999999999999</v>
      </c>
      <c r="N26" s="114">
        <f t="shared" si="3"/>
        <v>1.0413899999999998</v>
      </c>
      <c r="O26" s="114">
        <f t="shared" si="3"/>
        <v>1.0653419699999997</v>
      </c>
      <c r="P26" s="114">
        <f t="shared" si="3"/>
        <v>1.0951715451599997</v>
      </c>
      <c r="Q26" s="114">
        <f t="shared" si="3"/>
        <v>1.1061232606115996</v>
      </c>
      <c r="R26" s="114">
        <f t="shared" si="3"/>
        <v>1.1149722466964924</v>
      </c>
      <c r="S26" s="114">
        <f t="shared" si="3"/>
        <v>1.1172021911898855</v>
      </c>
      <c r="T26" s="114">
        <f t="shared" si="3"/>
        <v>1.132843021866544</v>
      </c>
      <c r="U26" s="114">
        <f t="shared" si="3"/>
        <v>1.1566327253257414</v>
      </c>
      <c r="V26" s="114">
        <f t="shared" si="3"/>
        <v>1.1890184416348621</v>
      </c>
      <c r="W26" s="114">
        <f t="shared" si="3"/>
        <v>1.197341570726306</v>
      </c>
      <c r="X26" s="114">
        <f t="shared" si="4"/>
        <v>1.197341570726306</v>
      </c>
      <c r="Y26" s="114">
        <f t="shared" si="4"/>
        <v>1.197341570726306</v>
      </c>
      <c r="Z26" s="114">
        <f t="shared" si="4"/>
        <v>1.197341570726306</v>
      </c>
      <c r="AA26" s="114">
        <f t="shared" ref="AA26:AA40" si="8">Z26*AA$17</f>
        <v>1.197341570726306</v>
      </c>
      <c r="AB26" s="114">
        <f t="shared" si="7"/>
        <v>1.197341570726306</v>
      </c>
    </row>
    <row r="27" spans="1:28" x14ac:dyDescent="0.2">
      <c r="A27" s="38"/>
      <c r="B27" s="16">
        <v>2011</v>
      </c>
      <c r="C27" s="38"/>
      <c r="D27" s="38"/>
      <c r="E27" s="38"/>
      <c r="F27" s="15"/>
      <c r="G27" s="15"/>
      <c r="H27" s="15"/>
      <c r="I27" s="15"/>
      <c r="J27" s="15"/>
      <c r="K27" s="15"/>
      <c r="L27" s="15"/>
      <c r="M27" s="82">
        <v>1</v>
      </c>
      <c r="N27" s="114">
        <f t="shared" si="3"/>
        <v>1.026</v>
      </c>
      <c r="O27" s="114">
        <f t="shared" si="3"/>
        <v>1.049598</v>
      </c>
      <c r="P27" s="114">
        <f t="shared" si="3"/>
        <v>1.0789867440000001</v>
      </c>
      <c r="Q27" s="114">
        <f t="shared" si="3"/>
        <v>1.08977661144</v>
      </c>
      <c r="R27" s="114">
        <f t="shared" si="3"/>
        <v>1.09849482433152</v>
      </c>
      <c r="S27" s="114">
        <f t="shared" si="3"/>
        <v>1.1006918139801831</v>
      </c>
      <c r="T27" s="114">
        <f t="shared" si="3"/>
        <v>1.1161014993759057</v>
      </c>
      <c r="U27" s="114">
        <f t="shared" si="3"/>
        <v>1.1395396308627996</v>
      </c>
      <c r="V27" s="114">
        <f t="shared" si="3"/>
        <v>1.171446740526958</v>
      </c>
      <c r="W27" s="114">
        <f t="shared" si="3"/>
        <v>1.1796468677106466</v>
      </c>
      <c r="X27" s="114">
        <f t="shared" si="4"/>
        <v>1.1796468677106466</v>
      </c>
      <c r="Y27" s="114">
        <f t="shared" si="4"/>
        <v>1.1796468677106466</v>
      </c>
      <c r="Z27" s="114">
        <f t="shared" si="4"/>
        <v>1.1796468677106466</v>
      </c>
      <c r="AA27" s="114">
        <f t="shared" si="8"/>
        <v>1.1796468677106466</v>
      </c>
      <c r="AB27" s="114">
        <f t="shared" si="7"/>
        <v>1.1796468677106466</v>
      </c>
    </row>
    <row r="28" spans="1:28" x14ac:dyDescent="0.2">
      <c r="A28" s="38"/>
      <c r="B28" s="16">
        <v>2012</v>
      </c>
      <c r="C28" s="38"/>
      <c r="D28" s="38"/>
      <c r="E28" s="38"/>
      <c r="F28" s="15"/>
      <c r="G28" s="15"/>
      <c r="H28" s="15"/>
      <c r="I28" s="15"/>
      <c r="J28" s="15"/>
      <c r="K28" s="15"/>
      <c r="L28" s="15"/>
      <c r="M28" s="15"/>
      <c r="N28" s="82">
        <v>1</v>
      </c>
      <c r="O28" s="114">
        <f t="shared" si="3"/>
        <v>1.0229999999999999</v>
      </c>
      <c r="P28" s="114">
        <f t="shared" si="3"/>
        <v>1.051644</v>
      </c>
      <c r="Q28" s="114">
        <f t="shared" si="3"/>
        <v>1.06216044</v>
      </c>
      <c r="R28" s="114">
        <f t="shared" si="3"/>
        <v>1.0706577235199999</v>
      </c>
      <c r="S28" s="114">
        <f t="shared" si="3"/>
        <v>1.0727990389670399</v>
      </c>
      <c r="T28" s="114">
        <f t="shared" si="3"/>
        <v>1.0878182255125783</v>
      </c>
      <c r="U28" s="114">
        <f t="shared" si="3"/>
        <v>1.1106624082483423</v>
      </c>
      <c r="V28" s="114">
        <f t="shared" si="3"/>
        <v>1.1417609556792958</v>
      </c>
      <c r="W28" s="114">
        <f t="shared" si="3"/>
        <v>1.1497532823690508</v>
      </c>
      <c r="X28" s="114">
        <f t="shared" si="4"/>
        <v>1.1497532823690508</v>
      </c>
      <c r="Y28" s="114">
        <f t="shared" si="4"/>
        <v>1.1497532823690508</v>
      </c>
      <c r="Z28" s="114">
        <f t="shared" si="4"/>
        <v>1.1497532823690508</v>
      </c>
      <c r="AA28" s="114">
        <f t="shared" si="8"/>
        <v>1.1497532823690508</v>
      </c>
      <c r="AB28" s="114">
        <f t="shared" si="7"/>
        <v>1.1497532823690508</v>
      </c>
    </row>
    <row r="29" spans="1:28" x14ac:dyDescent="0.2">
      <c r="A29" s="38"/>
      <c r="B29" s="16">
        <v>2013</v>
      </c>
      <c r="C29" s="38"/>
      <c r="D29" s="38"/>
      <c r="E29" s="38"/>
      <c r="F29" s="15"/>
      <c r="G29" s="15"/>
      <c r="H29" s="15"/>
      <c r="I29" s="15"/>
      <c r="J29" s="15"/>
      <c r="K29" s="15"/>
      <c r="L29" s="15"/>
      <c r="M29" s="15"/>
      <c r="N29" s="15"/>
      <c r="O29" s="82">
        <v>1</v>
      </c>
      <c r="P29" s="114">
        <f t="shared" si="3"/>
        <v>1.028</v>
      </c>
      <c r="Q29" s="114">
        <f t="shared" si="3"/>
        <v>1.0382800000000001</v>
      </c>
      <c r="R29" s="114">
        <f t="shared" si="3"/>
        <v>1.0465862400000001</v>
      </c>
      <c r="S29" s="114">
        <f t="shared" si="3"/>
        <v>1.0486794124800001</v>
      </c>
      <c r="T29" s="114">
        <f t="shared" si="3"/>
        <v>1.0633609242547202</v>
      </c>
      <c r="U29" s="114">
        <f t="shared" si="3"/>
        <v>1.0856915036640693</v>
      </c>
      <c r="V29" s="114">
        <f t="shared" si="3"/>
        <v>1.1160908657666633</v>
      </c>
      <c r="W29" s="114">
        <f t="shared" si="3"/>
        <v>1.1239035018270298</v>
      </c>
      <c r="X29" s="114">
        <f t="shared" si="4"/>
        <v>1.1239035018270298</v>
      </c>
      <c r="Y29" s="114">
        <f t="shared" si="4"/>
        <v>1.1239035018270298</v>
      </c>
      <c r="Z29" s="114">
        <f t="shared" si="4"/>
        <v>1.1239035018270298</v>
      </c>
      <c r="AA29" s="114">
        <f t="shared" si="8"/>
        <v>1.1239035018270298</v>
      </c>
      <c r="AB29" s="114">
        <f t="shared" si="7"/>
        <v>1.1239035018270298</v>
      </c>
    </row>
    <row r="30" spans="1:28" x14ac:dyDescent="0.2">
      <c r="A30" s="38"/>
      <c r="B30" s="16">
        <v>2014</v>
      </c>
      <c r="C30" s="38"/>
      <c r="D30" s="38"/>
      <c r="E30" s="38"/>
      <c r="F30" s="15"/>
      <c r="G30" s="15"/>
      <c r="H30" s="15"/>
      <c r="I30" s="15"/>
      <c r="J30" s="15"/>
      <c r="K30" s="15"/>
      <c r="L30" s="15"/>
      <c r="M30" s="15"/>
      <c r="N30" s="15"/>
      <c r="O30" s="15"/>
      <c r="P30" s="82">
        <v>1</v>
      </c>
      <c r="Q30" s="114">
        <f t="shared" si="3"/>
        <v>1.01</v>
      </c>
      <c r="R30" s="114">
        <f t="shared" si="3"/>
        <v>1.0180800000000001</v>
      </c>
      <c r="S30" s="114">
        <f t="shared" si="3"/>
        <v>1.0201161600000002</v>
      </c>
      <c r="T30" s="114">
        <f t="shared" si="3"/>
        <v>1.0343977862400002</v>
      </c>
      <c r="U30" s="114">
        <f t="shared" si="3"/>
        <v>1.0561201397510402</v>
      </c>
      <c r="V30" s="114">
        <f t="shared" si="3"/>
        <v>1.0856915036640693</v>
      </c>
      <c r="W30" s="114">
        <f t="shared" si="3"/>
        <v>1.0932913441897176</v>
      </c>
      <c r="X30" s="114">
        <f t="shared" si="4"/>
        <v>1.0932913441897176</v>
      </c>
      <c r="Y30" s="114">
        <f t="shared" si="4"/>
        <v>1.0932913441897176</v>
      </c>
      <c r="Z30" s="114">
        <f t="shared" si="4"/>
        <v>1.0932913441897176</v>
      </c>
      <c r="AA30" s="114">
        <f t="shared" si="8"/>
        <v>1.0932913441897176</v>
      </c>
      <c r="AB30" s="114">
        <f t="shared" si="7"/>
        <v>1.0932913441897176</v>
      </c>
    </row>
    <row r="31" spans="1:28" x14ac:dyDescent="0.2">
      <c r="A31" s="38"/>
      <c r="B31" s="16">
        <v>2015</v>
      </c>
      <c r="C31" s="38"/>
      <c r="D31" s="38"/>
      <c r="E31" s="38"/>
      <c r="F31" s="15"/>
      <c r="G31" s="15"/>
      <c r="H31" s="15"/>
      <c r="I31" s="15"/>
      <c r="J31" s="15"/>
      <c r="K31" s="15"/>
      <c r="L31" s="15"/>
      <c r="M31" s="15"/>
      <c r="N31" s="15"/>
      <c r="O31" s="15"/>
      <c r="P31" s="15"/>
      <c r="Q31" s="82">
        <v>1</v>
      </c>
      <c r="R31" s="114">
        <f t="shared" si="3"/>
        <v>1.008</v>
      </c>
      <c r="S31" s="114">
        <f t="shared" si="3"/>
        <v>1.010016</v>
      </c>
      <c r="T31" s="114">
        <f t="shared" si="3"/>
        <v>1.0241562239999999</v>
      </c>
      <c r="U31" s="114">
        <f t="shared" si="3"/>
        <v>1.0456635047039999</v>
      </c>
      <c r="V31" s="114">
        <f t="shared" si="3"/>
        <v>1.0749420828357119</v>
      </c>
      <c r="W31" s="114">
        <f t="shared" si="3"/>
        <v>1.0824666774155618</v>
      </c>
      <c r="X31" s="114">
        <f t="shared" si="4"/>
        <v>1.0824666774155618</v>
      </c>
      <c r="Y31" s="114">
        <f t="shared" si="4"/>
        <v>1.0824666774155618</v>
      </c>
      <c r="Z31" s="114">
        <f t="shared" si="4"/>
        <v>1.0824666774155618</v>
      </c>
      <c r="AA31" s="114">
        <f t="shared" si="8"/>
        <v>1.0824666774155618</v>
      </c>
      <c r="AB31" s="114">
        <f t="shared" si="7"/>
        <v>1.0824666774155618</v>
      </c>
    </row>
    <row r="32" spans="1:28" x14ac:dyDescent="0.2">
      <c r="A32" s="38"/>
      <c r="B32" s="16">
        <v>2016</v>
      </c>
      <c r="C32" s="38"/>
      <c r="D32" s="38"/>
      <c r="E32" s="38"/>
      <c r="F32" s="15"/>
      <c r="G32" s="15"/>
      <c r="H32" s="15"/>
      <c r="I32" s="15"/>
      <c r="J32" s="15"/>
      <c r="K32" s="15"/>
      <c r="L32" s="15"/>
      <c r="M32" s="15"/>
      <c r="N32" s="15"/>
      <c r="O32" s="15"/>
      <c r="P32" s="15"/>
      <c r="Q32" s="15"/>
      <c r="R32" s="82">
        <v>1</v>
      </c>
      <c r="S32" s="114">
        <f t="shared" si="3"/>
        <v>1.002</v>
      </c>
      <c r="T32" s="114">
        <f t="shared" si="3"/>
        <v>1.0160279999999999</v>
      </c>
      <c r="U32" s="114">
        <f t="shared" si="3"/>
        <v>1.0373645879999998</v>
      </c>
      <c r="V32" s="114">
        <f t="shared" si="3"/>
        <v>1.0664107964639997</v>
      </c>
      <c r="W32" s="114">
        <f t="shared" si="3"/>
        <v>1.0738756720392475</v>
      </c>
      <c r="X32" s="114">
        <f t="shared" si="4"/>
        <v>1.0738756720392475</v>
      </c>
      <c r="Y32" s="114">
        <f t="shared" si="4"/>
        <v>1.0738756720392475</v>
      </c>
      <c r="Z32" s="114">
        <f t="shared" si="4"/>
        <v>1.0738756720392475</v>
      </c>
      <c r="AA32" s="114">
        <f t="shared" si="8"/>
        <v>1.0738756720392475</v>
      </c>
      <c r="AB32" s="114">
        <f t="shared" si="7"/>
        <v>1.0738756720392475</v>
      </c>
    </row>
    <row r="33" spans="1:28" x14ac:dyDescent="0.2">
      <c r="A33" s="38"/>
      <c r="B33" s="16">
        <v>2017</v>
      </c>
      <c r="C33" s="38"/>
      <c r="D33" s="38"/>
      <c r="E33" s="38"/>
      <c r="F33" s="15"/>
      <c r="G33" s="15"/>
      <c r="H33" s="15"/>
      <c r="I33" s="15"/>
      <c r="J33" s="15"/>
      <c r="K33" s="15"/>
      <c r="L33" s="15"/>
      <c r="M33" s="15"/>
      <c r="N33" s="15"/>
      <c r="O33" s="15"/>
      <c r="P33" s="15"/>
      <c r="Q33" s="15"/>
      <c r="R33" s="15"/>
      <c r="S33" s="82">
        <v>1</v>
      </c>
      <c r="T33" s="114">
        <f t="shared" si="3"/>
        <v>1.014</v>
      </c>
      <c r="U33" s="114">
        <f t="shared" si="3"/>
        <v>1.0352939999999999</v>
      </c>
      <c r="V33" s="114">
        <f t="shared" si="3"/>
        <v>1.0642822320000001</v>
      </c>
      <c r="W33" s="114">
        <f t="shared" si="3"/>
        <v>1.0717322076239999</v>
      </c>
      <c r="X33" s="114">
        <f t="shared" si="4"/>
        <v>1.0717322076239999</v>
      </c>
      <c r="Y33" s="114">
        <f t="shared" si="4"/>
        <v>1.0717322076239999</v>
      </c>
      <c r="Z33" s="114">
        <f t="shared" si="4"/>
        <v>1.0717322076239999</v>
      </c>
      <c r="AA33" s="114">
        <f t="shared" si="8"/>
        <v>1.0717322076239999</v>
      </c>
      <c r="AB33" s="114">
        <f t="shared" si="7"/>
        <v>1.0717322076239999</v>
      </c>
    </row>
    <row r="34" spans="1:28" x14ac:dyDescent="0.2">
      <c r="A34" s="38"/>
      <c r="B34" s="16">
        <v>2018</v>
      </c>
      <c r="C34" s="38"/>
      <c r="D34" s="38"/>
      <c r="E34" s="38"/>
      <c r="F34" s="15"/>
      <c r="G34" s="15"/>
      <c r="H34" s="15"/>
      <c r="I34" s="15"/>
      <c r="J34" s="15"/>
      <c r="K34" s="15"/>
      <c r="L34" s="15"/>
      <c r="M34" s="15"/>
      <c r="N34" s="15"/>
      <c r="O34" s="15"/>
      <c r="P34" s="15"/>
      <c r="Q34" s="15"/>
      <c r="R34" s="15"/>
      <c r="S34" s="15"/>
      <c r="T34" s="82">
        <v>1</v>
      </c>
      <c r="U34" s="114">
        <f t="shared" si="3"/>
        <v>1.0209999999999999</v>
      </c>
      <c r="V34" s="114">
        <f t="shared" si="3"/>
        <v>1.049588</v>
      </c>
      <c r="W34" s="114">
        <f t="shared" si="3"/>
        <v>1.0569351159999998</v>
      </c>
      <c r="X34" s="114">
        <f t="shared" si="4"/>
        <v>1.0569351159999998</v>
      </c>
      <c r="Y34" s="114">
        <f t="shared" si="4"/>
        <v>1.0569351159999998</v>
      </c>
      <c r="Z34" s="114">
        <f t="shared" si="4"/>
        <v>1.0569351159999998</v>
      </c>
      <c r="AA34" s="114">
        <f t="shared" si="8"/>
        <v>1.0569351159999998</v>
      </c>
      <c r="AB34" s="114">
        <f t="shared" si="7"/>
        <v>1.0569351159999998</v>
      </c>
    </row>
    <row r="35" spans="1:28" x14ac:dyDescent="0.2">
      <c r="A35" s="38"/>
      <c r="B35" s="16">
        <v>2019</v>
      </c>
      <c r="C35" s="38"/>
      <c r="D35" s="38"/>
      <c r="E35" s="38"/>
      <c r="F35" s="15"/>
      <c r="G35" s="15"/>
      <c r="H35" s="15"/>
      <c r="I35" s="15"/>
      <c r="J35" s="15"/>
      <c r="K35" s="15"/>
      <c r="L35" s="15"/>
      <c r="M35" s="15"/>
      <c r="N35" s="15"/>
      <c r="O35" s="15"/>
      <c r="P35" s="15"/>
      <c r="Q35" s="15"/>
      <c r="R35" s="15"/>
      <c r="S35" s="15"/>
      <c r="T35" s="15"/>
      <c r="U35" s="82">
        <v>1</v>
      </c>
      <c r="V35" s="114">
        <f t="shared" si="3"/>
        <v>1.028</v>
      </c>
      <c r="W35" s="114">
        <f t="shared" si="3"/>
        <v>1.035196</v>
      </c>
      <c r="X35" s="114">
        <f t="shared" si="4"/>
        <v>1.035196</v>
      </c>
      <c r="Y35" s="114">
        <f t="shared" si="4"/>
        <v>1.035196</v>
      </c>
      <c r="Z35" s="114">
        <f t="shared" si="4"/>
        <v>1.035196</v>
      </c>
      <c r="AA35" s="114">
        <f t="shared" si="8"/>
        <v>1.035196</v>
      </c>
      <c r="AB35" s="114">
        <f t="shared" si="7"/>
        <v>1.035196</v>
      </c>
    </row>
    <row r="36" spans="1:28" x14ac:dyDescent="0.2">
      <c r="A36" s="38"/>
      <c r="B36" s="16">
        <v>2020</v>
      </c>
      <c r="C36" s="38"/>
      <c r="D36" s="38"/>
      <c r="E36" s="38"/>
      <c r="F36" s="15"/>
      <c r="G36" s="15"/>
      <c r="H36" s="15"/>
      <c r="I36" s="15"/>
      <c r="J36" s="15"/>
      <c r="K36" s="15"/>
      <c r="L36" s="15"/>
      <c r="M36" s="15"/>
      <c r="N36" s="15"/>
      <c r="O36" s="15"/>
      <c r="P36" s="15"/>
      <c r="Q36" s="15"/>
      <c r="R36" s="15"/>
      <c r="S36" s="15"/>
      <c r="T36" s="15"/>
      <c r="U36" s="15"/>
      <c r="V36" s="82">
        <v>1</v>
      </c>
      <c r="W36" s="114">
        <f t="shared" si="3"/>
        <v>1.0069999999999999</v>
      </c>
      <c r="X36" s="114">
        <f t="shared" si="4"/>
        <v>1.0069999999999999</v>
      </c>
      <c r="Y36" s="114">
        <f t="shared" si="4"/>
        <v>1.0069999999999999</v>
      </c>
      <c r="Z36" s="114">
        <f t="shared" si="4"/>
        <v>1.0069999999999999</v>
      </c>
      <c r="AA36" s="114">
        <f t="shared" si="8"/>
        <v>1.0069999999999999</v>
      </c>
      <c r="AB36" s="114">
        <f t="shared" si="7"/>
        <v>1.0069999999999999</v>
      </c>
    </row>
    <row r="37" spans="1:28" x14ac:dyDescent="0.2">
      <c r="A37" s="38"/>
      <c r="B37" s="16">
        <v>2021</v>
      </c>
      <c r="C37" s="38"/>
      <c r="D37" s="38"/>
      <c r="E37" s="38"/>
      <c r="F37" s="15"/>
      <c r="G37" s="15"/>
      <c r="H37" s="15"/>
      <c r="I37" s="15"/>
      <c r="J37" s="15"/>
      <c r="K37" s="15"/>
      <c r="L37" s="15"/>
      <c r="M37" s="15"/>
      <c r="N37" s="15"/>
      <c r="O37" s="15"/>
      <c r="P37" s="15"/>
      <c r="Q37" s="15"/>
      <c r="R37" s="15"/>
      <c r="S37" s="15"/>
      <c r="T37" s="15"/>
      <c r="U37" s="15"/>
      <c r="V37" s="15"/>
      <c r="W37" s="82">
        <v>1</v>
      </c>
      <c r="X37" s="114">
        <f t="shared" si="4"/>
        <v>1</v>
      </c>
      <c r="Y37" s="114">
        <f t="shared" si="4"/>
        <v>1</v>
      </c>
      <c r="Z37" s="114">
        <f t="shared" si="4"/>
        <v>1</v>
      </c>
      <c r="AA37" s="114">
        <f t="shared" si="8"/>
        <v>1</v>
      </c>
      <c r="AB37" s="114">
        <f t="shared" si="7"/>
        <v>1</v>
      </c>
    </row>
    <row r="38" spans="1:28" x14ac:dyDescent="0.2">
      <c r="A38" s="38"/>
      <c r="B38" s="16">
        <v>2022</v>
      </c>
      <c r="C38" s="38"/>
      <c r="D38" s="38"/>
      <c r="E38" s="38"/>
      <c r="F38" s="15"/>
      <c r="G38" s="15"/>
      <c r="H38" s="15"/>
      <c r="I38" s="15"/>
      <c r="J38" s="15"/>
      <c r="K38" s="15"/>
      <c r="L38" s="15"/>
      <c r="M38" s="15"/>
      <c r="N38" s="15"/>
      <c r="O38" s="15"/>
      <c r="P38" s="15"/>
      <c r="Q38" s="15"/>
      <c r="R38" s="15"/>
      <c r="S38" s="15"/>
      <c r="T38" s="15"/>
      <c r="U38" s="15"/>
      <c r="V38" s="15"/>
      <c r="W38" s="15"/>
      <c r="X38" s="82">
        <v>1</v>
      </c>
      <c r="Y38" s="114">
        <f>X38*Y$17</f>
        <v>1</v>
      </c>
      <c r="Z38" s="114">
        <f>Y38*Z$17</f>
        <v>1</v>
      </c>
      <c r="AA38" s="114">
        <f t="shared" si="8"/>
        <v>1</v>
      </c>
      <c r="AB38" s="114">
        <f t="shared" si="7"/>
        <v>1</v>
      </c>
    </row>
    <row r="39" spans="1:28" x14ac:dyDescent="0.2">
      <c r="A39" s="38"/>
      <c r="B39" s="16">
        <v>2023</v>
      </c>
      <c r="C39" s="38"/>
      <c r="D39" s="38"/>
      <c r="E39" s="38"/>
      <c r="F39" s="15"/>
      <c r="G39" s="15"/>
      <c r="H39" s="15"/>
      <c r="I39" s="15"/>
      <c r="J39" s="15"/>
      <c r="K39" s="15"/>
      <c r="L39" s="15"/>
      <c r="M39" s="15"/>
      <c r="N39" s="15"/>
      <c r="O39" s="15"/>
      <c r="P39" s="15"/>
      <c r="Q39" s="15"/>
      <c r="R39" s="15"/>
      <c r="S39" s="15"/>
      <c r="T39" s="15"/>
      <c r="U39" s="15"/>
      <c r="V39" s="15"/>
      <c r="W39" s="15"/>
      <c r="X39" s="15"/>
      <c r="Y39" s="82">
        <v>1</v>
      </c>
      <c r="Z39" s="114">
        <f>Y39*Z$17</f>
        <v>1</v>
      </c>
      <c r="AA39" s="114">
        <f t="shared" si="8"/>
        <v>1</v>
      </c>
      <c r="AB39" s="114">
        <f t="shared" si="7"/>
        <v>1</v>
      </c>
    </row>
    <row r="40" spans="1:28" x14ac:dyDescent="0.2">
      <c r="A40" s="38"/>
      <c r="B40" s="16">
        <v>2024</v>
      </c>
      <c r="C40" s="38"/>
      <c r="D40" s="38"/>
      <c r="E40" s="38"/>
      <c r="F40" s="15"/>
      <c r="G40" s="15"/>
      <c r="H40" s="15"/>
      <c r="I40" s="15"/>
      <c r="J40" s="15"/>
      <c r="K40" s="15"/>
      <c r="L40" s="15"/>
      <c r="M40" s="15"/>
      <c r="N40" s="15"/>
      <c r="O40" s="15"/>
      <c r="P40" s="15"/>
      <c r="Q40" s="15"/>
      <c r="R40" s="15"/>
      <c r="S40" s="15"/>
      <c r="T40" s="15"/>
      <c r="U40" s="15"/>
      <c r="V40" s="15"/>
      <c r="W40" s="15"/>
      <c r="X40" s="15"/>
      <c r="Y40" s="15"/>
      <c r="Z40" s="82">
        <v>1</v>
      </c>
      <c r="AA40" s="114">
        <f t="shared" si="8"/>
        <v>1</v>
      </c>
      <c r="AB40" s="114">
        <f t="shared" si="7"/>
        <v>1</v>
      </c>
    </row>
    <row r="41" spans="1:28" ht="13.5" customHeight="1" x14ac:dyDescent="0.2">
      <c r="A41" s="38"/>
      <c r="B41" s="16">
        <v>2025</v>
      </c>
      <c r="C41" s="38"/>
      <c r="D41" s="38"/>
      <c r="E41" s="38"/>
      <c r="F41" s="15"/>
      <c r="G41" s="15"/>
      <c r="H41" s="15"/>
      <c r="I41" s="15"/>
      <c r="J41" s="15"/>
      <c r="K41" s="15"/>
      <c r="L41" s="15"/>
      <c r="M41" s="15"/>
      <c r="N41" s="15"/>
      <c r="O41" s="15"/>
      <c r="P41" s="15"/>
      <c r="Q41" s="15"/>
      <c r="R41" s="15"/>
      <c r="S41" s="15"/>
      <c r="T41" s="15"/>
      <c r="U41" s="15"/>
      <c r="V41" s="15"/>
      <c r="W41" s="15"/>
      <c r="X41" s="15"/>
      <c r="Y41" s="15"/>
      <c r="Z41" s="15"/>
      <c r="AA41" s="82">
        <v>1</v>
      </c>
      <c r="AB41" s="114">
        <f t="shared" si="7"/>
        <v>1</v>
      </c>
    </row>
    <row r="42" spans="1:28" x14ac:dyDescent="0.2">
      <c r="A42" s="38"/>
      <c r="B42" s="16">
        <v>2026</v>
      </c>
      <c r="C42" s="38"/>
      <c r="D42" s="38"/>
      <c r="E42" s="38"/>
      <c r="F42" s="15"/>
      <c r="G42" s="15"/>
      <c r="H42" s="15"/>
      <c r="I42" s="15"/>
      <c r="J42" s="15"/>
      <c r="K42" s="15"/>
      <c r="L42" s="15"/>
      <c r="M42" s="15"/>
      <c r="N42" s="15"/>
      <c r="O42" s="15"/>
      <c r="P42" s="15"/>
      <c r="Q42" s="15"/>
      <c r="R42" s="15"/>
      <c r="S42" s="15"/>
      <c r="T42" s="15"/>
      <c r="U42" s="15"/>
      <c r="V42" s="15"/>
      <c r="W42" s="15"/>
      <c r="X42" s="15"/>
      <c r="Y42" s="15"/>
      <c r="Z42" s="15"/>
      <c r="AA42" s="15"/>
      <c r="AB42" s="82">
        <v>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rgb="FFFFFFCC"/>
  </sheetPr>
  <dimension ref="A1:X8931"/>
  <sheetViews>
    <sheetView showGridLines="0" zoomScale="85" zoomScaleNormal="85" workbookViewId="0"/>
  </sheetViews>
  <sheetFormatPr defaultRowHeight="12.75" x14ac:dyDescent="0.2"/>
  <cols>
    <col min="1" max="1" width="4.7109375" style="19" customWidth="1"/>
    <col min="2" max="2" width="47.7109375" style="19" customWidth="1"/>
    <col min="3" max="3" width="30.7109375" style="19" customWidth="1"/>
    <col min="4" max="5" width="64.42578125" style="37" customWidth="1"/>
    <col min="6" max="7" width="4.7109375" style="37" customWidth="1"/>
    <col min="8" max="8" width="24.140625" style="19" customWidth="1"/>
    <col min="9" max="9" width="5.140625" style="19" customWidth="1"/>
    <col min="10" max="12" width="14.7109375" style="19" customWidth="1"/>
    <col min="13" max="13" width="14.7109375" style="37" customWidth="1"/>
    <col min="14" max="14" width="14.7109375" style="19" customWidth="1"/>
    <col min="15" max="15" width="5.7109375" style="19" customWidth="1"/>
    <col min="16" max="16" width="15.140625" style="19" customWidth="1"/>
    <col min="17" max="24" width="5.7109375" style="19" customWidth="1"/>
    <col min="25" max="16384" width="9.140625" style="19"/>
  </cols>
  <sheetData>
    <row r="1" spans="1:9" x14ac:dyDescent="0.2">
      <c r="A1" s="22"/>
    </row>
    <row r="2" spans="1:9" s="73" customFormat="1" ht="18" x14ac:dyDescent="0.2">
      <c r="B2" s="73" t="s">
        <v>244</v>
      </c>
    </row>
    <row r="4" spans="1:9" s="80" customFormat="1" x14ac:dyDescent="0.2">
      <c r="B4" s="80" t="s">
        <v>119</v>
      </c>
    </row>
    <row r="5" spans="1:9" s="37" customFormat="1" ht="40.5" customHeight="1" x14ac:dyDescent="0.2">
      <c r="B5" s="179" t="s">
        <v>123</v>
      </c>
      <c r="C5" s="179"/>
      <c r="D5" s="179"/>
      <c r="E5" s="148"/>
      <c r="F5" s="50"/>
      <c r="G5" s="50"/>
      <c r="H5" s="50"/>
      <c r="I5" s="50"/>
    </row>
    <row r="6" spans="1:9" s="37" customFormat="1" x14ac:dyDescent="0.2">
      <c r="B6" s="20"/>
    </row>
    <row r="7" spans="1:9" s="87" customFormat="1" x14ac:dyDescent="0.2">
      <c r="B7" s="87" t="s">
        <v>23</v>
      </c>
    </row>
    <row r="8" spans="1:9" s="37" customFormat="1" ht="15" customHeight="1" x14ac:dyDescent="0.2">
      <c r="B8" s="179" t="s">
        <v>124</v>
      </c>
      <c r="C8" s="179"/>
      <c r="D8" s="179"/>
      <c r="E8" s="179"/>
      <c r="F8" s="179"/>
      <c r="G8" s="179"/>
      <c r="H8" s="179"/>
    </row>
    <row r="10" spans="1:9" s="74" customFormat="1" x14ac:dyDescent="0.2">
      <c r="B10" s="74" t="s">
        <v>87</v>
      </c>
    </row>
    <row r="11" spans="1:9" x14ac:dyDescent="0.2">
      <c r="B11" s="21"/>
    </row>
    <row r="12" spans="1:9" s="80" customFormat="1" x14ac:dyDescent="0.2">
      <c r="B12" s="80" t="s">
        <v>73</v>
      </c>
    </row>
    <row r="13" spans="1:9" x14ac:dyDescent="0.2">
      <c r="B13" s="26" t="s">
        <v>74</v>
      </c>
      <c r="C13" s="118">
        <f>'1. Resultaat'!C13</f>
        <v>2004</v>
      </c>
    </row>
    <row r="14" spans="1:9" x14ac:dyDescent="0.2">
      <c r="A14" s="19" t="s">
        <v>66</v>
      </c>
      <c r="B14" s="22" t="s">
        <v>75</v>
      </c>
      <c r="C14" s="118">
        <f>'1. Resultaat'!C14</f>
        <v>2026</v>
      </c>
    </row>
    <row r="15" spans="1:9" s="42" customFormat="1" x14ac:dyDescent="0.2"/>
    <row r="16" spans="1:9" s="80" customFormat="1" x14ac:dyDescent="0.2">
      <c r="B16" s="80" t="s">
        <v>128</v>
      </c>
    </row>
    <row r="17" spans="1:3" x14ac:dyDescent="0.2">
      <c r="B17" s="34" t="s">
        <v>157</v>
      </c>
      <c r="C17" s="83">
        <f>'1. Resultaat'!C17</f>
        <v>1</v>
      </c>
    </row>
    <row r="18" spans="1:3" x14ac:dyDescent="0.2">
      <c r="B18" s="37" t="s">
        <v>148</v>
      </c>
      <c r="C18" s="83">
        <f>'1. Resultaat'!C18</f>
        <v>1</v>
      </c>
    </row>
    <row r="19" spans="1:3" x14ac:dyDescent="0.2">
      <c r="B19" s="34" t="s">
        <v>129</v>
      </c>
      <c r="C19" s="83">
        <f>'1. Resultaat'!C19</f>
        <v>1</v>
      </c>
    </row>
    <row r="20" spans="1:3" s="37" customFormat="1" x14ac:dyDescent="0.2">
      <c r="B20" s="34" t="s">
        <v>149</v>
      </c>
      <c r="C20" s="83">
        <f>'1. Resultaat'!C20</f>
        <v>1</v>
      </c>
    </row>
    <row r="21" spans="1:3" s="37" customFormat="1" x14ac:dyDescent="0.2">
      <c r="B21" s="38" t="s">
        <v>150</v>
      </c>
      <c r="C21" s="83">
        <f>'1. Resultaat'!C21</f>
        <v>1</v>
      </c>
    </row>
    <row r="22" spans="1:3" s="37" customFormat="1" x14ac:dyDescent="0.2">
      <c r="B22" s="62"/>
      <c r="C22" s="135"/>
    </row>
    <row r="23" spans="1:3" s="37" customFormat="1" x14ac:dyDescent="0.2">
      <c r="B23" s="149" t="s">
        <v>186</v>
      </c>
      <c r="C23" s="135"/>
    </row>
    <row r="24" spans="1:3" s="37" customFormat="1" x14ac:dyDescent="0.2">
      <c r="B24" s="62" t="s">
        <v>184</v>
      </c>
      <c r="C24" s="83">
        <f>'1. Resultaat'!C24</f>
        <v>1</v>
      </c>
    </row>
    <row r="25" spans="1:3" s="37" customFormat="1" x14ac:dyDescent="0.2">
      <c r="B25" s="62" t="s">
        <v>185</v>
      </c>
      <c r="C25" s="83">
        <f>'1. Resultaat'!C25</f>
        <v>1</v>
      </c>
    </row>
    <row r="26" spans="1:3" s="42" customFormat="1" x14ac:dyDescent="0.2">
      <c r="A26" s="37"/>
      <c r="B26" s="43"/>
      <c r="C26" s="37"/>
    </row>
    <row r="27" spans="1:3" s="80" customFormat="1" x14ac:dyDescent="0.2">
      <c r="B27" s="80" t="s">
        <v>95</v>
      </c>
    </row>
    <row r="28" spans="1:3" s="37" customFormat="1" x14ac:dyDescent="0.2">
      <c r="B28" s="34" t="s">
        <v>131</v>
      </c>
      <c r="C28" s="83">
        <f>'1. Resultaat'!C28</f>
        <v>1</v>
      </c>
    </row>
    <row r="29" spans="1:3" s="37" customFormat="1" x14ac:dyDescent="0.2">
      <c r="B29" s="34" t="s">
        <v>130</v>
      </c>
      <c r="C29" s="83">
        <f>'1. Resultaat'!C29</f>
        <v>1</v>
      </c>
    </row>
    <row r="30" spans="1:3" s="42" customFormat="1" x14ac:dyDescent="0.2">
      <c r="B30" s="44"/>
      <c r="C30" s="37"/>
    </row>
    <row r="31" spans="1:3" s="80" customFormat="1" x14ac:dyDescent="0.2">
      <c r="B31" s="80" t="s">
        <v>65</v>
      </c>
    </row>
    <row r="32" spans="1:3" x14ac:dyDescent="0.2">
      <c r="B32" s="36" t="s">
        <v>132</v>
      </c>
      <c r="C32" s="83">
        <f>'1. Resultaat'!C32</f>
        <v>1</v>
      </c>
    </row>
    <row r="33" spans="2:3" x14ac:dyDescent="0.2">
      <c r="B33" s="36" t="s">
        <v>133</v>
      </c>
      <c r="C33" s="83">
        <f>'1. Resultaat'!C33</f>
        <v>1</v>
      </c>
    </row>
    <row r="34" spans="2:3" x14ac:dyDescent="0.2">
      <c r="B34" s="36" t="s">
        <v>134</v>
      </c>
      <c r="C34" s="83">
        <f>'1. Resultaat'!C34</f>
        <v>1</v>
      </c>
    </row>
    <row r="35" spans="2:3" x14ac:dyDescent="0.2">
      <c r="B35" s="36" t="s">
        <v>96</v>
      </c>
      <c r="C35" s="83">
        <f>'1. Resultaat'!C35</f>
        <v>1</v>
      </c>
    </row>
    <row r="36" spans="2:3" x14ac:dyDescent="0.2">
      <c r="B36" s="36" t="s">
        <v>135</v>
      </c>
      <c r="C36" s="83">
        <f>'1. Resultaat'!C36</f>
        <v>1</v>
      </c>
    </row>
    <row r="37" spans="2:3" x14ac:dyDescent="0.2">
      <c r="B37" s="36" t="s">
        <v>136</v>
      </c>
      <c r="C37" s="83">
        <f>'1. Resultaat'!C37</f>
        <v>1</v>
      </c>
    </row>
    <row r="38" spans="2:3" x14ac:dyDescent="0.2">
      <c r="B38" s="36" t="s">
        <v>137</v>
      </c>
      <c r="C38" s="83">
        <f>'1. Resultaat'!C38</f>
        <v>1</v>
      </c>
    </row>
    <row r="39" spans="2:3" x14ac:dyDescent="0.2">
      <c r="B39" s="36" t="s">
        <v>138</v>
      </c>
      <c r="C39" s="83">
        <f>'1. Resultaat'!C39</f>
        <v>1</v>
      </c>
    </row>
    <row r="40" spans="2:3" x14ac:dyDescent="0.2">
      <c r="B40" s="36" t="s">
        <v>139</v>
      </c>
      <c r="C40" s="83">
        <f>'1. Resultaat'!C40</f>
        <v>1</v>
      </c>
    </row>
    <row r="41" spans="2:3" x14ac:dyDescent="0.2">
      <c r="B41" s="36" t="s">
        <v>161</v>
      </c>
      <c r="C41" s="83">
        <f>'1. Resultaat'!C41</f>
        <v>1</v>
      </c>
    </row>
    <row r="42" spans="2:3" x14ac:dyDescent="0.2">
      <c r="B42" s="36" t="s">
        <v>141</v>
      </c>
      <c r="C42" s="83">
        <f>'1. Resultaat'!C42</f>
        <v>1</v>
      </c>
    </row>
    <row r="43" spans="2:3" x14ac:dyDescent="0.2">
      <c r="B43" s="36" t="s">
        <v>142</v>
      </c>
      <c r="C43" s="83">
        <f>'1. Resultaat'!C43</f>
        <v>1</v>
      </c>
    </row>
    <row r="44" spans="2:3" x14ac:dyDescent="0.2">
      <c r="B44" s="36" t="s">
        <v>143</v>
      </c>
      <c r="C44" s="83">
        <f>'1. Resultaat'!C44</f>
        <v>1</v>
      </c>
    </row>
    <row r="45" spans="2:3" x14ac:dyDescent="0.2">
      <c r="B45" s="36" t="s">
        <v>144</v>
      </c>
      <c r="C45" s="83">
        <f>'1. Resultaat'!C45</f>
        <v>1</v>
      </c>
    </row>
    <row r="46" spans="2:3" x14ac:dyDescent="0.2">
      <c r="B46" s="36" t="s">
        <v>145</v>
      </c>
      <c r="C46" s="83">
        <f>'1. Resultaat'!C46</f>
        <v>1</v>
      </c>
    </row>
    <row r="47" spans="2:3" x14ac:dyDescent="0.2">
      <c r="B47" s="36" t="s">
        <v>146</v>
      </c>
      <c r="C47" s="83">
        <f>'1. Resultaat'!C47</f>
        <v>1</v>
      </c>
    </row>
    <row r="48" spans="2:3" s="37" customFormat="1" x14ac:dyDescent="0.2">
      <c r="B48" s="36" t="s">
        <v>159</v>
      </c>
      <c r="C48" s="83">
        <f>'1. Resultaat'!C48</f>
        <v>1</v>
      </c>
    </row>
    <row r="49" spans="1:24" s="37" customFormat="1" x14ac:dyDescent="0.2">
      <c r="B49" s="36" t="s">
        <v>160</v>
      </c>
      <c r="C49" s="83">
        <f>'1. Resultaat'!C49</f>
        <v>1</v>
      </c>
    </row>
    <row r="50" spans="1:24" s="37" customFormat="1" x14ac:dyDescent="0.2">
      <c r="B50" s="36" t="s">
        <v>158</v>
      </c>
      <c r="C50" s="83">
        <f>'1. Resultaat'!C49</f>
        <v>1</v>
      </c>
    </row>
    <row r="52" spans="1:24" s="74" customFormat="1" x14ac:dyDescent="0.2">
      <c r="B52" s="74" t="s">
        <v>88</v>
      </c>
    </row>
    <row r="53" spans="1:24" x14ac:dyDescent="0.2">
      <c r="A53" s="22"/>
      <c r="B53" s="23"/>
      <c r="C53" s="22"/>
      <c r="D53" s="22"/>
      <c r="E53" s="22"/>
      <c r="F53" s="22"/>
      <c r="G53" s="22"/>
      <c r="H53" s="22"/>
      <c r="I53" s="22"/>
      <c r="J53" s="22"/>
      <c r="K53" s="22"/>
      <c r="L53" s="22"/>
      <c r="M53" s="22"/>
      <c r="N53" s="22"/>
      <c r="O53" s="22"/>
      <c r="P53" s="24"/>
      <c r="Q53" s="24"/>
      <c r="R53" s="24"/>
      <c r="S53" s="24"/>
      <c r="T53" s="24"/>
      <c r="U53" s="24"/>
      <c r="V53" s="24"/>
      <c r="W53" s="24"/>
      <c r="X53" s="24"/>
    </row>
    <row r="54" spans="1:24" s="37" customFormat="1" x14ac:dyDescent="0.2">
      <c r="A54" s="22"/>
      <c r="B54" s="119" t="s">
        <v>90</v>
      </c>
      <c r="C54" s="102"/>
      <c r="D54" s="102"/>
      <c r="E54" s="102"/>
      <c r="F54" s="102"/>
      <c r="G54" s="102"/>
      <c r="H54" s="102"/>
      <c r="I54" s="76"/>
      <c r="J54" s="102"/>
      <c r="K54" s="102"/>
      <c r="L54" s="102"/>
      <c r="M54" s="102"/>
      <c r="N54" s="102"/>
      <c r="O54" s="76"/>
      <c r="P54" s="102" t="s">
        <v>70</v>
      </c>
      <c r="Q54" s="24"/>
      <c r="R54" s="24"/>
      <c r="S54" s="24"/>
      <c r="T54" s="24"/>
      <c r="U54" s="24"/>
      <c r="V54" s="24"/>
      <c r="W54" s="24"/>
      <c r="X54" s="24"/>
    </row>
    <row r="55" spans="1:24" ht="25.5" x14ac:dyDescent="0.2">
      <c r="A55" s="22"/>
      <c r="B55" s="102" t="s">
        <v>76</v>
      </c>
      <c r="C55" s="102" t="s">
        <v>128</v>
      </c>
      <c r="D55" s="102" t="s">
        <v>65</v>
      </c>
      <c r="E55" s="102" t="s">
        <v>162</v>
      </c>
      <c r="F55" s="102" t="s">
        <v>126</v>
      </c>
      <c r="G55" s="102" t="s">
        <v>127</v>
      </c>
      <c r="H55" s="102" t="s">
        <v>81</v>
      </c>
      <c r="I55" s="76"/>
      <c r="J55" s="102" t="s">
        <v>128</v>
      </c>
      <c r="K55" s="102" t="s">
        <v>65</v>
      </c>
      <c r="L55" s="102" t="s">
        <v>95</v>
      </c>
      <c r="M55" s="120" t="s">
        <v>186</v>
      </c>
      <c r="N55" s="120" t="s">
        <v>82</v>
      </c>
      <c r="O55" s="76"/>
      <c r="P55" s="102"/>
      <c r="Q55" s="24"/>
      <c r="R55" s="24"/>
      <c r="S55" s="24"/>
      <c r="T55" s="24"/>
      <c r="U55" s="24"/>
      <c r="V55" s="24"/>
      <c r="W55" s="24"/>
      <c r="X55" s="24"/>
    </row>
    <row r="56" spans="1:24" x14ac:dyDescent="0.2">
      <c r="A56" s="22"/>
      <c r="B56" s="83">
        <f>'3. Investeringen'!B12</f>
        <v>1</v>
      </c>
      <c r="C56" s="83" t="str">
        <f>'3. Investeringen'!C12</f>
        <v>Nieuwe investeringen</v>
      </c>
      <c r="D56" s="83" t="str">
        <f>'3. Investeringen'!D12</f>
        <v>19 Onbekend</v>
      </c>
      <c r="E56" s="83">
        <f>'3. Investeringen'!E12</f>
        <v>0</v>
      </c>
      <c r="F56" s="83">
        <f>'3. Investeringen'!G12</f>
        <v>1</v>
      </c>
      <c r="G56" s="83">
        <f>'3. Investeringen'!H12</f>
        <v>0</v>
      </c>
      <c r="H56" s="118">
        <f>'3. Investeringen'!L12</f>
        <v>2021</v>
      </c>
      <c r="I56" s="24"/>
      <c r="J56" s="84">
        <f>INDEX($B$17:$C$20, MATCH(C56,$B$17:$B$20,0),2)</f>
        <v>1</v>
      </c>
      <c r="K56" s="84">
        <f>IF(D56=0,1,INDEX($B$32:$C$50, MATCH(D56,$B$32:$B$50,0),2))</f>
        <v>1</v>
      </c>
      <c r="L56" s="84">
        <f>IF((F56=1)*$C$28+(G56=1)*$C$29,1,0)</f>
        <v>1</v>
      </c>
      <c r="M56" s="84">
        <f t="shared" ref="M56:M103" si="0">IF(E56=0,1,INDEX($B$24:$C$26, MATCH(E56,$B$24:$B$26,0),2))</f>
        <v>1</v>
      </c>
      <c r="N56" s="84">
        <f>(H56&gt;=$C$13)*(H56&lt;=$C$14)</f>
        <v>1</v>
      </c>
      <c r="O56" s="25"/>
      <c r="P56" s="84">
        <f t="shared" ref="P56:P103" si="1">PRODUCT(J56:N56)</f>
        <v>1</v>
      </c>
      <c r="Q56" s="24"/>
      <c r="R56" s="24"/>
      <c r="S56" s="24"/>
      <c r="T56" s="24"/>
      <c r="U56" s="24"/>
      <c r="V56" s="24"/>
      <c r="W56" s="24"/>
      <c r="X56" s="24"/>
    </row>
    <row r="57" spans="1:24" x14ac:dyDescent="0.2">
      <c r="A57" s="22"/>
      <c r="B57" s="83">
        <f>'3. Investeringen'!B13</f>
        <v>2</v>
      </c>
      <c r="C57" s="83" t="str">
        <f>'3. Investeringen'!C13</f>
        <v>Nieuwe investeringen</v>
      </c>
      <c r="D57" s="83" t="str">
        <f>'3. Investeringen'!D13</f>
        <v>19 Onbekend</v>
      </c>
      <c r="E57" s="83">
        <f>'3. Investeringen'!E13</f>
        <v>0</v>
      </c>
      <c r="F57" s="83">
        <f>'3. Investeringen'!G13</f>
        <v>1</v>
      </c>
      <c r="G57" s="83">
        <f>'3. Investeringen'!H13</f>
        <v>0</v>
      </c>
      <c r="H57" s="118">
        <f>'3. Investeringen'!L13</f>
        <v>2021</v>
      </c>
      <c r="I57" s="24"/>
      <c r="J57" s="84">
        <f t="shared" ref="J57:J103" si="2">INDEX($B$17:$C$20, MATCH(C57,$B$17:$B$20,0),2)</f>
        <v>1</v>
      </c>
      <c r="K57" s="84">
        <f t="shared" ref="K57:K103" si="3">IF(D57=0,1,INDEX($B$32:$C$50, MATCH(D57,$B$32:$B$50,0),2))</f>
        <v>1</v>
      </c>
      <c r="L57" s="84">
        <f t="shared" ref="L57:L103" si="4">IF((F57=1)*$C$28+(G57=1)*$C$29,1,0)</f>
        <v>1</v>
      </c>
      <c r="M57" s="84">
        <f t="shared" si="0"/>
        <v>1</v>
      </c>
      <c r="N57" s="84">
        <f t="shared" ref="N57:N103" si="5">(H57&gt;=$C$13)*(H57&lt;=$C$14)</f>
        <v>1</v>
      </c>
      <c r="O57" s="25"/>
      <c r="P57" s="84">
        <f t="shared" si="1"/>
        <v>1</v>
      </c>
    </row>
    <row r="58" spans="1:24" x14ac:dyDescent="0.2">
      <c r="A58" s="22"/>
      <c r="B58" s="83">
        <f>'3. Investeringen'!B14</f>
        <v>3</v>
      </c>
      <c r="C58" s="83" t="str">
        <f>'3. Investeringen'!C14</f>
        <v>Nieuwe investeringen</v>
      </c>
      <c r="D58" s="83" t="str">
        <f>'3. Investeringen'!D14</f>
        <v>19 Onbekend</v>
      </c>
      <c r="E58" s="83">
        <f>'3. Investeringen'!E14</f>
        <v>0</v>
      </c>
      <c r="F58" s="83">
        <f>'3. Investeringen'!G14</f>
        <v>1</v>
      </c>
      <c r="G58" s="83">
        <f>'3. Investeringen'!H14</f>
        <v>0</v>
      </c>
      <c r="H58" s="118">
        <f>'3. Investeringen'!L14</f>
        <v>2021</v>
      </c>
      <c r="I58" s="24"/>
      <c r="J58" s="84">
        <f t="shared" si="2"/>
        <v>1</v>
      </c>
      <c r="K58" s="84">
        <f t="shared" si="3"/>
        <v>1</v>
      </c>
      <c r="L58" s="84">
        <f t="shared" si="4"/>
        <v>1</v>
      </c>
      <c r="M58" s="84">
        <f t="shared" si="0"/>
        <v>1</v>
      </c>
      <c r="N58" s="84">
        <f t="shared" si="5"/>
        <v>1</v>
      </c>
      <c r="O58" s="25"/>
      <c r="P58" s="84">
        <f t="shared" si="1"/>
        <v>1</v>
      </c>
    </row>
    <row r="59" spans="1:24" x14ac:dyDescent="0.2">
      <c r="A59" s="22"/>
      <c r="B59" s="83">
        <f>'3. Investeringen'!B15</f>
        <v>4</v>
      </c>
      <c r="C59" s="83" t="str">
        <f>'3. Investeringen'!C15</f>
        <v>Nieuwe investeringen</v>
      </c>
      <c r="D59" s="83" t="str">
        <f>'3. Investeringen'!D15</f>
        <v>19 Onbekend</v>
      </c>
      <c r="E59" s="83">
        <f>'3. Investeringen'!E15</f>
        <v>0</v>
      </c>
      <c r="F59" s="83">
        <f>'3. Investeringen'!G15</f>
        <v>1</v>
      </c>
      <c r="G59" s="83">
        <f>'3. Investeringen'!H15</f>
        <v>0</v>
      </c>
      <c r="H59" s="118">
        <f>'3. Investeringen'!L15</f>
        <v>2021</v>
      </c>
      <c r="I59" s="24"/>
      <c r="J59" s="84">
        <f t="shared" si="2"/>
        <v>1</v>
      </c>
      <c r="K59" s="84">
        <f t="shared" si="3"/>
        <v>1</v>
      </c>
      <c r="L59" s="84">
        <f t="shared" si="4"/>
        <v>1</v>
      </c>
      <c r="M59" s="84">
        <f t="shared" si="0"/>
        <v>1</v>
      </c>
      <c r="N59" s="84">
        <f t="shared" si="5"/>
        <v>1</v>
      </c>
      <c r="O59" s="25"/>
      <c r="P59" s="84">
        <f t="shared" si="1"/>
        <v>1</v>
      </c>
    </row>
    <row r="60" spans="1:24" x14ac:dyDescent="0.2">
      <c r="A60" s="22"/>
      <c r="B60" s="83">
        <f>'3. Investeringen'!B16</f>
        <v>5</v>
      </c>
      <c r="C60" s="83" t="str">
        <f>'3. Investeringen'!C16</f>
        <v>Nieuwe investeringen</v>
      </c>
      <c r="D60" s="83" t="str">
        <f>'3. Investeringen'!D16</f>
        <v>19 Onbekend</v>
      </c>
      <c r="E60" s="83">
        <f>'3. Investeringen'!E16</f>
        <v>0</v>
      </c>
      <c r="F60" s="83">
        <f>'3. Investeringen'!G16</f>
        <v>1</v>
      </c>
      <c r="G60" s="83">
        <f>'3. Investeringen'!H16</f>
        <v>0</v>
      </c>
      <c r="H60" s="118">
        <f>'3. Investeringen'!L16</f>
        <v>2021</v>
      </c>
      <c r="I60" s="24"/>
      <c r="J60" s="84">
        <f t="shared" si="2"/>
        <v>1</v>
      </c>
      <c r="K60" s="84">
        <f t="shared" si="3"/>
        <v>1</v>
      </c>
      <c r="L60" s="84">
        <f t="shared" si="4"/>
        <v>1</v>
      </c>
      <c r="M60" s="84">
        <f t="shared" si="0"/>
        <v>1</v>
      </c>
      <c r="N60" s="84">
        <f t="shared" si="5"/>
        <v>1</v>
      </c>
      <c r="O60" s="25"/>
      <c r="P60" s="84">
        <f t="shared" si="1"/>
        <v>1</v>
      </c>
    </row>
    <row r="61" spans="1:24" x14ac:dyDescent="0.2">
      <c r="A61" s="22"/>
      <c r="B61" s="83">
        <f>'3. Investeringen'!B17</f>
        <v>6</v>
      </c>
      <c r="C61" s="83" t="str">
        <f>'3. Investeringen'!C17</f>
        <v>Nieuwe investeringen</v>
      </c>
      <c r="D61" s="83" t="str">
        <f>'3. Investeringen'!D17</f>
        <v>19 Onbekend</v>
      </c>
      <c r="E61" s="83">
        <f>'3. Investeringen'!E17</f>
        <v>0</v>
      </c>
      <c r="F61" s="83">
        <f>'3. Investeringen'!G17</f>
        <v>1</v>
      </c>
      <c r="G61" s="83">
        <f>'3. Investeringen'!H17</f>
        <v>0</v>
      </c>
      <c r="H61" s="118">
        <f>'3. Investeringen'!L17</f>
        <v>2021</v>
      </c>
      <c r="I61" s="24"/>
      <c r="J61" s="84">
        <f t="shared" si="2"/>
        <v>1</v>
      </c>
      <c r="K61" s="84">
        <f t="shared" si="3"/>
        <v>1</v>
      </c>
      <c r="L61" s="84">
        <f t="shared" si="4"/>
        <v>1</v>
      </c>
      <c r="M61" s="84">
        <f t="shared" si="0"/>
        <v>1</v>
      </c>
      <c r="N61" s="84">
        <f t="shared" si="5"/>
        <v>1</v>
      </c>
      <c r="O61" s="25"/>
      <c r="P61" s="84">
        <f t="shared" si="1"/>
        <v>1</v>
      </c>
    </row>
    <row r="62" spans="1:24" x14ac:dyDescent="0.2">
      <c r="A62" s="22"/>
      <c r="B62" s="83">
        <f>'3. Investeringen'!B18</f>
        <v>7</v>
      </c>
      <c r="C62" s="83" t="str">
        <f>'3. Investeringen'!C18</f>
        <v>Nieuwe investeringen</v>
      </c>
      <c r="D62" s="83" t="str">
        <f>'3. Investeringen'!D18</f>
        <v>19 Onbekend</v>
      </c>
      <c r="E62" s="83">
        <f>'3. Investeringen'!E18</f>
        <v>0</v>
      </c>
      <c r="F62" s="83">
        <f>'3. Investeringen'!G18</f>
        <v>1</v>
      </c>
      <c r="G62" s="83">
        <f>'3. Investeringen'!H18</f>
        <v>0</v>
      </c>
      <c r="H62" s="118">
        <f>'3. Investeringen'!L18</f>
        <v>2021</v>
      </c>
      <c r="I62" s="24"/>
      <c r="J62" s="84">
        <f t="shared" si="2"/>
        <v>1</v>
      </c>
      <c r="K62" s="84">
        <f t="shared" si="3"/>
        <v>1</v>
      </c>
      <c r="L62" s="84">
        <f t="shared" si="4"/>
        <v>1</v>
      </c>
      <c r="M62" s="84">
        <f t="shared" si="0"/>
        <v>1</v>
      </c>
      <c r="N62" s="84">
        <f t="shared" si="5"/>
        <v>1</v>
      </c>
      <c r="O62" s="25"/>
      <c r="P62" s="84">
        <f t="shared" si="1"/>
        <v>1</v>
      </c>
    </row>
    <row r="63" spans="1:24" x14ac:dyDescent="0.2">
      <c r="A63" s="22"/>
      <c r="B63" s="83">
        <f>'3. Investeringen'!B19</f>
        <v>8</v>
      </c>
      <c r="C63" s="83" t="str">
        <f>'3. Investeringen'!C19</f>
        <v>Nieuwe investeringen</v>
      </c>
      <c r="D63" s="83" t="str">
        <f>'3. Investeringen'!D19</f>
        <v>19 Onbekend</v>
      </c>
      <c r="E63" s="83">
        <f>'3. Investeringen'!E19</f>
        <v>0</v>
      </c>
      <c r="F63" s="83">
        <f>'3. Investeringen'!G19</f>
        <v>1</v>
      </c>
      <c r="G63" s="83">
        <f>'3. Investeringen'!H19</f>
        <v>0</v>
      </c>
      <c r="H63" s="118">
        <f>'3. Investeringen'!L19</f>
        <v>2022</v>
      </c>
      <c r="I63" s="24"/>
      <c r="J63" s="84">
        <f t="shared" si="2"/>
        <v>1</v>
      </c>
      <c r="K63" s="84">
        <f t="shared" si="3"/>
        <v>1</v>
      </c>
      <c r="L63" s="84">
        <f t="shared" si="4"/>
        <v>1</v>
      </c>
      <c r="M63" s="84">
        <f t="shared" si="0"/>
        <v>1</v>
      </c>
      <c r="N63" s="84">
        <f t="shared" si="5"/>
        <v>1</v>
      </c>
      <c r="O63" s="25"/>
      <c r="P63" s="84">
        <f t="shared" si="1"/>
        <v>1</v>
      </c>
    </row>
    <row r="64" spans="1:24" x14ac:dyDescent="0.2">
      <c r="A64" s="22"/>
      <c r="B64" s="83">
        <f>'3. Investeringen'!B20</f>
        <v>9</v>
      </c>
      <c r="C64" s="83" t="str">
        <f>'3. Investeringen'!C20</f>
        <v>Nieuwe investeringen</v>
      </c>
      <c r="D64" s="83" t="str">
        <f>'3. Investeringen'!D20</f>
        <v>19 Onbekend</v>
      </c>
      <c r="E64" s="83">
        <f>'3. Investeringen'!E20</f>
        <v>0</v>
      </c>
      <c r="F64" s="83">
        <f>'3. Investeringen'!G20</f>
        <v>1</v>
      </c>
      <c r="G64" s="83">
        <f>'3. Investeringen'!H20</f>
        <v>0</v>
      </c>
      <c r="H64" s="118">
        <f>'3. Investeringen'!L20</f>
        <v>2022</v>
      </c>
      <c r="I64" s="24"/>
      <c r="J64" s="84">
        <f t="shared" si="2"/>
        <v>1</v>
      </c>
      <c r="K64" s="84">
        <f t="shared" si="3"/>
        <v>1</v>
      </c>
      <c r="L64" s="84">
        <f t="shared" si="4"/>
        <v>1</v>
      </c>
      <c r="M64" s="84">
        <f t="shared" si="0"/>
        <v>1</v>
      </c>
      <c r="N64" s="84">
        <f t="shared" si="5"/>
        <v>1</v>
      </c>
      <c r="O64" s="25"/>
      <c r="P64" s="84">
        <f t="shared" si="1"/>
        <v>1</v>
      </c>
    </row>
    <row r="65" spans="1:16" x14ac:dyDescent="0.2">
      <c r="A65" s="22"/>
      <c r="B65" s="83">
        <f>'3. Investeringen'!B21</f>
        <v>10</v>
      </c>
      <c r="C65" s="83" t="str">
        <f>'3. Investeringen'!C21</f>
        <v>Nieuwe investeringen</v>
      </c>
      <c r="D65" s="83" t="str">
        <f>'3. Investeringen'!D21</f>
        <v>19 Onbekend</v>
      </c>
      <c r="E65" s="83">
        <f>'3. Investeringen'!E21</f>
        <v>0</v>
      </c>
      <c r="F65" s="83">
        <f>'3. Investeringen'!G21</f>
        <v>1</v>
      </c>
      <c r="G65" s="83">
        <f>'3. Investeringen'!H21</f>
        <v>0</v>
      </c>
      <c r="H65" s="118">
        <f>'3. Investeringen'!L21</f>
        <v>2022</v>
      </c>
      <c r="I65" s="24"/>
      <c r="J65" s="84">
        <f t="shared" si="2"/>
        <v>1</v>
      </c>
      <c r="K65" s="84">
        <f t="shared" si="3"/>
        <v>1</v>
      </c>
      <c r="L65" s="84">
        <f t="shared" si="4"/>
        <v>1</v>
      </c>
      <c r="M65" s="84">
        <f t="shared" si="0"/>
        <v>1</v>
      </c>
      <c r="N65" s="84">
        <f t="shared" si="5"/>
        <v>1</v>
      </c>
      <c r="O65" s="25"/>
      <c r="P65" s="84">
        <f t="shared" si="1"/>
        <v>1</v>
      </c>
    </row>
    <row r="66" spans="1:16" x14ac:dyDescent="0.2">
      <c r="A66" s="22"/>
      <c r="B66" s="83">
        <f>'3. Investeringen'!B22</f>
        <v>11</v>
      </c>
      <c r="C66" s="83" t="str">
        <f>'3. Investeringen'!C22</f>
        <v>Nieuwe investeringen</v>
      </c>
      <c r="D66" s="83" t="str">
        <f>'3. Investeringen'!D22</f>
        <v>19 Onbekend</v>
      </c>
      <c r="E66" s="83">
        <f>'3. Investeringen'!E22</f>
        <v>0</v>
      </c>
      <c r="F66" s="83">
        <f>'3. Investeringen'!G22</f>
        <v>1</v>
      </c>
      <c r="G66" s="83">
        <f>'3. Investeringen'!H22</f>
        <v>0</v>
      </c>
      <c r="H66" s="118">
        <f>'3. Investeringen'!L22</f>
        <v>2022</v>
      </c>
      <c r="I66" s="24"/>
      <c r="J66" s="84">
        <f t="shared" si="2"/>
        <v>1</v>
      </c>
      <c r="K66" s="84">
        <f t="shared" si="3"/>
        <v>1</v>
      </c>
      <c r="L66" s="84">
        <f t="shared" si="4"/>
        <v>1</v>
      </c>
      <c r="M66" s="84">
        <f t="shared" si="0"/>
        <v>1</v>
      </c>
      <c r="N66" s="84">
        <f t="shared" si="5"/>
        <v>1</v>
      </c>
      <c r="O66" s="25"/>
      <c r="P66" s="84">
        <f t="shared" si="1"/>
        <v>1</v>
      </c>
    </row>
    <row r="67" spans="1:16" x14ac:dyDescent="0.2">
      <c r="A67" s="22"/>
      <c r="B67" s="83">
        <f>'3. Investeringen'!B23</f>
        <v>12</v>
      </c>
      <c r="C67" s="83" t="str">
        <f>'3. Investeringen'!C23</f>
        <v>Nieuwe investeringen</v>
      </c>
      <c r="D67" s="83" t="str">
        <f>'3. Investeringen'!D23</f>
        <v>19 Onbekend</v>
      </c>
      <c r="E67" s="83">
        <f>'3. Investeringen'!E23</f>
        <v>0</v>
      </c>
      <c r="F67" s="83">
        <f>'3. Investeringen'!G23</f>
        <v>1</v>
      </c>
      <c r="G67" s="83">
        <f>'3. Investeringen'!H23</f>
        <v>0</v>
      </c>
      <c r="H67" s="118">
        <f>'3. Investeringen'!L23</f>
        <v>2022</v>
      </c>
      <c r="I67" s="24"/>
      <c r="J67" s="84">
        <f t="shared" si="2"/>
        <v>1</v>
      </c>
      <c r="K67" s="84">
        <f t="shared" si="3"/>
        <v>1</v>
      </c>
      <c r="L67" s="84">
        <f t="shared" si="4"/>
        <v>1</v>
      </c>
      <c r="M67" s="84">
        <f t="shared" si="0"/>
        <v>1</v>
      </c>
      <c r="N67" s="84">
        <f t="shared" si="5"/>
        <v>1</v>
      </c>
      <c r="O67" s="25"/>
      <c r="P67" s="84">
        <f t="shared" si="1"/>
        <v>1</v>
      </c>
    </row>
    <row r="68" spans="1:16" x14ac:dyDescent="0.2">
      <c r="A68" s="22"/>
      <c r="B68" s="83">
        <f>'3. Investeringen'!B24</f>
        <v>13</v>
      </c>
      <c r="C68" s="83" t="str">
        <f>'3. Investeringen'!C24</f>
        <v>Nieuwe investeringen</v>
      </c>
      <c r="D68" s="83" t="str">
        <f>'3. Investeringen'!D24</f>
        <v>19 Onbekend</v>
      </c>
      <c r="E68" s="83">
        <f>'3. Investeringen'!E24</f>
        <v>0</v>
      </c>
      <c r="F68" s="83">
        <f>'3. Investeringen'!G24</f>
        <v>1</v>
      </c>
      <c r="G68" s="83">
        <f>'3. Investeringen'!H24</f>
        <v>0</v>
      </c>
      <c r="H68" s="118">
        <f>'3. Investeringen'!L24</f>
        <v>2022</v>
      </c>
      <c r="I68" s="24"/>
      <c r="J68" s="84">
        <f t="shared" si="2"/>
        <v>1</v>
      </c>
      <c r="K68" s="84">
        <f t="shared" si="3"/>
        <v>1</v>
      </c>
      <c r="L68" s="84">
        <f t="shared" si="4"/>
        <v>1</v>
      </c>
      <c r="M68" s="84">
        <f t="shared" si="0"/>
        <v>1</v>
      </c>
      <c r="N68" s="84">
        <f t="shared" si="5"/>
        <v>1</v>
      </c>
      <c r="O68" s="25"/>
      <c r="P68" s="84">
        <f t="shared" si="1"/>
        <v>1</v>
      </c>
    </row>
    <row r="69" spans="1:16" x14ac:dyDescent="0.2">
      <c r="A69" s="22"/>
      <c r="B69" s="83">
        <f>'3. Investeringen'!B25</f>
        <v>14</v>
      </c>
      <c r="C69" s="83" t="str">
        <f>'3. Investeringen'!C25</f>
        <v>Nieuwe investeringen</v>
      </c>
      <c r="D69" s="83" t="str">
        <f>'3. Investeringen'!D25</f>
        <v>19 Onbekend</v>
      </c>
      <c r="E69" s="83">
        <f>'3. Investeringen'!E25</f>
        <v>0</v>
      </c>
      <c r="F69" s="83">
        <f>'3. Investeringen'!G25</f>
        <v>1</v>
      </c>
      <c r="G69" s="83">
        <f>'3. Investeringen'!H25</f>
        <v>0</v>
      </c>
      <c r="H69" s="118">
        <f>'3. Investeringen'!L25</f>
        <v>2022</v>
      </c>
      <c r="I69" s="24"/>
      <c r="J69" s="84">
        <f t="shared" si="2"/>
        <v>1</v>
      </c>
      <c r="K69" s="84">
        <f t="shared" si="3"/>
        <v>1</v>
      </c>
      <c r="L69" s="84">
        <f t="shared" si="4"/>
        <v>1</v>
      </c>
      <c r="M69" s="84">
        <f t="shared" si="0"/>
        <v>1</v>
      </c>
      <c r="N69" s="84">
        <f t="shared" si="5"/>
        <v>1</v>
      </c>
      <c r="O69" s="25"/>
      <c r="P69" s="84">
        <f t="shared" si="1"/>
        <v>1</v>
      </c>
    </row>
    <row r="70" spans="1:16" x14ac:dyDescent="0.2">
      <c r="A70" s="22"/>
      <c r="B70" s="83">
        <f>'3. Investeringen'!B26</f>
        <v>15</v>
      </c>
      <c r="C70" s="83" t="str">
        <f>'3. Investeringen'!C26</f>
        <v>Nieuwe investeringen</v>
      </c>
      <c r="D70" s="83" t="str">
        <f>'3. Investeringen'!D26</f>
        <v>19 Onbekend</v>
      </c>
      <c r="E70" s="83">
        <f>'3. Investeringen'!E26</f>
        <v>0</v>
      </c>
      <c r="F70" s="83">
        <f>'3. Investeringen'!G26</f>
        <v>1</v>
      </c>
      <c r="G70" s="83">
        <f>'3. Investeringen'!H26</f>
        <v>0</v>
      </c>
      <c r="H70" s="118">
        <f>'3. Investeringen'!L26</f>
        <v>2023</v>
      </c>
      <c r="I70" s="24"/>
      <c r="J70" s="84">
        <f t="shared" si="2"/>
        <v>1</v>
      </c>
      <c r="K70" s="84">
        <f t="shared" si="3"/>
        <v>1</v>
      </c>
      <c r="L70" s="84">
        <f t="shared" si="4"/>
        <v>1</v>
      </c>
      <c r="M70" s="84">
        <f t="shared" si="0"/>
        <v>1</v>
      </c>
      <c r="N70" s="84">
        <f t="shared" si="5"/>
        <v>1</v>
      </c>
      <c r="O70" s="25"/>
      <c r="P70" s="84">
        <f t="shared" si="1"/>
        <v>1</v>
      </c>
    </row>
    <row r="71" spans="1:16" x14ac:dyDescent="0.2">
      <c r="A71" s="22"/>
      <c r="B71" s="83">
        <f>'3. Investeringen'!B27</f>
        <v>16</v>
      </c>
      <c r="C71" s="83" t="str">
        <f>'3. Investeringen'!C27</f>
        <v>Nieuwe investeringen</v>
      </c>
      <c r="D71" s="83" t="str">
        <f>'3. Investeringen'!D27</f>
        <v>19 Onbekend</v>
      </c>
      <c r="E71" s="83">
        <f>'3. Investeringen'!E27</f>
        <v>0</v>
      </c>
      <c r="F71" s="83">
        <f>'3. Investeringen'!G27</f>
        <v>1</v>
      </c>
      <c r="G71" s="83">
        <f>'3. Investeringen'!H27</f>
        <v>0</v>
      </c>
      <c r="H71" s="118">
        <f>'3. Investeringen'!L27</f>
        <v>2023</v>
      </c>
      <c r="I71" s="24"/>
      <c r="J71" s="84">
        <f t="shared" si="2"/>
        <v>1</v>
      </c>
      <c r="K71" s="84">
        <f t="shared" si="3"/>
        <v>1</v>
      </c>
      <c r="L71" s="84">
        <f t="shared" si="4"/>
        <v>1</v>
      </c>
      <c r="M71" s="84">
        <f t="shared" si="0"/>
        <v>1</v>
      </c>
      <c r="N71" s="84">
        <f t="shared" si="5"/>
        <v>1</v>
      </c>
      <c r="O71" s="25"/>
      <c r="P71" s="84">
        <f t="shared" si="1"/>
        <v>1</v>
      </c>
    </row>
    <row r="72" spans="1:16" x14ac:dyDescent="0.2">
      <c r="A72" s="22"/>
      <c r="B72" s="83">
        <f>'3. Investeringen'!B28</f>
        <v>17</v>
      </c>
      <c r="C72" s="83" t="str">
        <f>'3. Investeringen'!C28</f>
        <v>Nieuwe investeringen</v>
      </c>
      <c r="D72" s="83" t="str">
        <f>'3. Investeringen'!D28</f>
        <v>19 Onbekend</v>
      </c>
      <c r="E72" s="83">
        <f>'3. Investeringen'!E28</f>
        <v>0</v>
      </c>
      <c r="F72" s="83">
        <f>'3. Investeringen'!G28</f>
        <v>1</v>
      </c>
      <c r="G72" s="83">
        <f>'3. Investeringen'!H28</f>
        <v>0</v>
      </c>
      <c r="H72" s="118">
        <f>'3. Investeringen'!L28</f>
        <v>2023</v>
      </c>
      <c r="I72" s="24"/>
      <c r="J72" s="84">
        <f t="shared" si="2"/>
        <v>1</v>
      </c>
      <c r="K72" s="84">
        <f t="shared" si="3"/>
        <v>1</v>
      </c>
      <c r="L72" s="84">
        <f t="shared" si="4"/>
        <v>1</v>
      </c>
      <c r="M72" s="84">
        <f t="shared" si="0"/>
        <v>1</v>
      </c>
      <c r="N72" s="84">
        <f t="shared" si="5"/>
        <v>1</v>
      </c>
      <c r="O72" s="25"/>
      <c r="P72" s="84">
        <f t="shared" si="1"/>
        <v>1</v>
      </c>
    </row>
    <row r="73" spans="1:16" x14ac:dyDescent="0.2">
      <c r="A73" s="22"/>
      <c r="B73" s="83">
        <f>'3. Investeringen'!B29</f>
        <v>18</v>
      </c>
      <c r="C73" s="83" t="str">
        <f>'3. Investeringen'!C29</f>
        <v>Nieuwe investeringen</v>
      </c>
      <c r="D73" s="83" t="str">
        <f>'3. Investeringen'!D29</f>
        <v>19 Onbekend</v>
      </c>
      <c r="E73" s="83">
        <f>'3. Investeringen'!E29</f>
        <v>0</v>
      </c>
      <c r="F73" s="83">
        <f>'3. Investeringen'!G29</f>
        <v>1</v>
      </c>
      <c r="G73" s="83">
        <f>'3. Investeringen'!H29</f>
        <v>0</v>
      </c>
      <c r="H73" s="118">
        <f>'3. Investeringen'!L29</f>
        <v>2023</v>
      </c>
      <c r="I73" s="24"/>
      <c r="J73" s="84">
        <f t="shared" si="2"/>
        <v>1</v>
      </c>
      <c r="K73" s="84">
        <f t="shared" si="3"/>
        <v>1</v>
      </c>
      <c r="L73" s="84">
        <f t="shared" si="4"/>
        <v>1</v>
      </c>
      <c r="M73" s="84">
        <f t="shared" si="0"/>
        <v>1</v>
      </c>
      <c r="N73" s="84">
        <f t="shared" si="5"/>
        <v>1</v>
      </c>
      <c r="O73" s="25"/>
      <c r="P73" s="84">
        <f t="shared" si="1"/>
        <v>1</v>
      </c>
    </row>
    <row r="74" spans="1:16" x14ac:dyDescent="0.2">
      <c r="A74" s="22"/>
      <c r="B74" s="83">
        <f>'3. Investeringen'!B30</f>
        <v>19</v>
      </c>
      <c r="C74" s="83" t="str">
        <f>'3. Investeringen'!C30</f>
        <v>Nieuwe investeringen</v>
      </c>
      <c r="D74" s="83" t="str">
        <f>'3. Investeringen'!D30</f>
        <v>19 Onbekend</v>
      </c>
      <c r="E74" s="83">
        <f>'3. Investeringen'!E30</f>
        <v>0</v>
      </c>
      <c r="F74" s="83">
        <f>'3. Investeringen'!G30</f>
        <v>1</v>
      </c>
      <c r="G74" s="83">
        <f>'3. Investeringen'!H30</f>
        <v>0</v>
      </c>
      <c r="H74" s="118">
        <f>'3. Investeringen'!L30</f>
        <v>2023</v>
      </c>
      <c r="I74" s="24"/>
      <c r="J74" s="84">
        <f t="shared" si="2"/>
        <v>1</v>
      </c>
      <c r="K74" s="84">
        <f t="shared" si="3"/>
        <v>1</v>
      </c>
      <c r="L74" s="84">
        <f t="shared" si="4"/>
        <v>1</v>
      </c>
      <c r="M74" s="84">
        <f t="shared" si="0"/>
        <v>1</v>
      </c>
      <c r="N74" s="84">
        <f t="shared" si="5"/>
        <v>1</v>
      </c>
      <c r="O74" s="25"/>
      <c r="P74" s="84">
        <f t="shared" si="1"/>
        <v>1</v>
      </c>
    </row>
    <row r="75" spans="1:16" x14ac:dyDescent="0.2">
      <c r="A75" s="22"/>
      <c r="B75" s="83">
        <f>'3. Investeringen'!B31</f>
        <v>20</v>
      </c>
      <c r="C75" s="83" t="str">
        <f>'3. Investeringen'!C31</f>
        <v>Nieuwe investeringen</v>
      </c>
      <c r="D75" s="83" t="str">
        <f>'3. Investeringen'!D31</f>
        <v>19 Onbekend</v>
      </c>
      <c r="E75" s="83">
        <f>'3. Investeringen'!E31</f>
        <v>0</v>
      </c>
      <c r="F75" s="83">
        <f>'3. Investeringen'!G31</f>
        <v>1</v>
      </c>
      <c r="G75" s="83">
        <f>'3. Investeringen'!H31</f>
        <v>0</v>
      </c>
      <c r="H75" s="118">
        <f>'3. Investeringen'!L31</f>
        <v>2023</v>
      </c>
      <c r="I75" s="24"/>
      <c r="J75" s="84">
        <f t="shared" si="2"/>
        <v>1</v>
      </c>
      <c r="K75" s="84">
        <f t="shared" si="3"/>
        <v>1</v>
      </c>
      <c r="L75" s="84">
        <f t="shared" si="4"/>
        <v>1</v>
      </c>
      <c r="M75" s="84">
        <f t="shared" si="0"/>
        <v>1</v>
      </c>
      <c r="N75" s="84">
        <f t="shared" si="5"/>
        <v>1</v>
      </c>
      <c r="O75" s="25"/>
      <c r="P75" s="84">
        <f t="shared" si="1"/>
        <v>1</v>
      </c>
    </row>
    <row r="76" spans="1:16" x14ac:dyDescent="0.2">
      <c r="A76" s="22"/>
      <c r="B76" s="83">
        <f>'3. Investeringen'!B32</f>
        <v>21</v>
      </c>
      <c r="C76" s="83" t="str">
        <f>'3. Investeringen'!C32</f>
        <v>Nieuwe investeringen</v>
      </c>
      <c r="D76" s="83" t="str">
        <f>'3. Investeringen'!D32</f>
        <v>19 Onbekend</v>
      </c>
      <c r="E76" s="83">
        <f>'3. Investeringen'!E32</f>
        <v>0</v>
      </c>
      <c r="F76" s="83">
        <f>'3. Investeringen'!G32</f>
        <v>1</v>
      </c>
      <c r="G76" s="83">
        <f>'3. Investeringen'!H32</f>
        <v>0</v>
      </c>
      <c r="H76" s="118">
        <f>'3. Investeringen'!L32</f>
        <v>2023</v>
      </c>
      <c r="I76" s="24"/>
      <c r="J76" s="84">
        <f t="shared" si="2"/>
        <v>1</v>
      </c>
      <c r="K76" s="84">
        <f t="shared" si="3"/>
        <v>1</v>
      </c>
      <c r="L76" s="84">
        <f t="shared" si="4"/>
        <v>1</v>
      </c>
      <c r="M76" s="84">
        <f t="shared" si="0"/>
        <v>1</v>
      </c>
      <c r="N76" s="84">
        <f t="shared" si="5"/>
        <v>1</v>
      </c>
      <c r="O76" s="25"/>
      <c r="P76" s="84">
        <f t="shared" si="1"/>
        <v>1</v>
      </c>
    </row>
    <row r="77" spans="1:16" x14ac:dyDescent="0.2">
      <c r="B77" s="83">
        <f>'3. Investeringen'!B33</f>
        <v>22</v>
      </c>
      <c r="C77" s="83" t="str">
        <f>'3. Investeringen'!C33</f>
        <v>Nieuwe investeringen</v>
      </c>
      <c r="D77" s="83" t="str">
        <f>'3. Investeringen'!D33</f>
        <v>19 Onbekend</v>
      </c>
      <c r="E77" s="83">
        <f>'3. Investeringen'!E33</f>
        <v>0</v>
      </c>
      <c r="F77" s="83">
        <f>'3. Investeringen'!G33</f>
        <v>1</v>
      </c>
      <c r="G77" s="83">
        <f>'3. Investeringen'!H33</f>
        <v>0</v>
      </c>
      <c r="H77" s="118">
        <f>'3. Investeringen'!L33</f>
        <v>2024</v>
      </c>
      <c r="I77" s="24"/>
      <c r="J77" s="84">
        <f t="shared" si="2"/>
        <v>1</v>
      </c>
      <c r="K77" s="84">
        <f t="shared" si="3"/>
        <v>1</v>
      </c>
      <c r="L77" s="84">
        <f t="shared" si="4"/>
        <v>1</v>
      </c>
      <c r="M77" s="84">
        <f t="shared" si="0"/>
        <v>1</v>
      </c>
      <c r="N77" s="84">
        <f t="shared" si="5"/>
        <v>1</v>
      </c>
      <c r="O77" s="25"/>
      <c r="P77" s="84">
        <f t="shared" si="1"/>
        <v>1</v>
      </c>
    </row>
    <row r="78" spans="1:16" x14ac:dyDescent="0.2">
      <c r="B78" s="83">
        <f>'3. Investeringen'!B34</f>
        <v>23</v>
      </c>
      <c r="C78" s="83" t="str">
        <f>'3. Investeringen'!C34</f>
        <v>Nieuwe investeringen</v>
      </c>
      <c r="D78" s="83" t="str">
        <f>'3. Investeringen'!D34</f>
        <v>19 Onbekend</v>
      </c>
      <c r="E78" s="83">
        <f>'3. Investeringen'!E34</f>
        <v>0</v>
      </c>
      <c r="F78" s="83">
        <f>'3. Investeringen'!G34</f>
        <v>1</v>
      </c>
      <c r="G78" s="83">
        <f>'3. Investeringen'!H34</f>
        <v>0</v>
      </c>
      <c r="H78" s="118">
        <f>'3. Investeringen'!L34</f>
        <v>2024</v>
      </c>
      <c r="I78" s="24"/>
      <c r="J78" s="84">
        <f t="shared" si="2"/>
        <v>1</v>
      </c>
      <c r="K78" s="84">
        <f t="shared" si="3"/>
        <v>1</v>
      </c>
      <c r="L78" s="84">
        <f t="shared" si="4"/>
        <v>1</v>
      </c>
      <c r="M78" s="84">
        <f t="shared" si="0"/>
        <v>1</v>
      </c>
      <c r="N78" s="84">
        <f t="shared" si="5"/>
        <v>1</v>
      </c>
      <c r="O78" s="25"/>
      <c r="P78" s="84">
        <f t="shared" si="1"/>
        <v>1</v>
      </c>
    </row>
    <row r="79" spans="1:16" x14ac:dyDescent="0.2">
      <c r="B79" s="83">
        <f>'3. Investeringen'!B35</f>
        <v>24</v>
      </c>
      <c r="C79" s="83" t="str">
        <f>'3. Investeringen'!C35</f>
        <v>Nieuwe investeringen</v>
      </c>
      <c r="D79" s="83" t="str">
        <f>'3. Investeringen'!D35</f>
        <v>19 Onbekend</v>
      </c>
      <c r="E79" s="83">
        <f>'3. Investeringen'!E35</f>
        <v>0</v>
      </c>
      <c r="F79" s="83">
        <f>'3. Investeringen'!G35</f>
        <v>1</v>
      </c>
      <c r="G79" s="83">
        <f>'3. Investeringen'!H35</f>
        <v>0</v>
      </c>
      <c r="H79" s="118">
        <f>'3. Investeringen'!L35</f>
        <v>2024</v>
      </c>
      <c r="I79" s="24"/>
      <c r="J79" s="84">
        <f t="shared" si="2"/>
        <v>1</v>
      </c>
      <c r="K79" s="84">
        <f t="shared" si="3"/>
        <v>1</v>
      </c>
      <c r="L79" s="84">
        <f t="shared" si="4"/>
        <v>1</v>
      </c>
      <c r="M79" s="84">
        <f t="shared" si="0"/>
        <v>1</v>
      </c>
      <c r="N79" s="84">
        <f t="shared" si="5"/>
        <v>1</v>
      </c>
      <c r="O79" s="25"/>
      <c r="P79" s="84">
        <f t="shared" si="1"/>
        <v>1</v>
      </c>
    </row>
    <row r="80" spans="1:16" x14ac:dyDescent="0.2">
      <c r="B80" s="83">
        <f>'3. Investeringen'!B36</f>
        <v>25</v>
      </c>
      <c r="C80" s="83" t="str">
        <f>'3. Investeringen'!C36</f>
        <v>Nieuwe investeringen</v>
      </c>
      <c r="D80" s="83" t="str">
        <f>'3. Investeringen'!D36</f>
        <v>19 Onbekend</v>
      </c>
      <c r="E80" s="83">
        <f>'3. Investeringen'!E36</f>
        <v>0</v>
      </c>
      <c r="F80" s="83">
        <f>'3. Investeringen'!G36</f>
        <v>1</v>
      </c>
      <c r="G80" s="83">
        <f>'3. Investeringen'!H36</f>
        <v>0</v>
      </c>
      <c r="H80" s="118">
        <f>'3. Investeringen'!L36</f>
        <v>2024</v>
      </c>
      <c r="I80" s="24"/>
      <c r="J80" s="84">
        <f t="shared" si="2"/>
        <v>1</v>
      </c>
      <c r="K80" s="84">
        <f t="shared" si="3"/>
        <v>1</v>
      </c>
      <c r="L80" s="84">
        <f t="shared" si="4"/>
        <v>1</v>
      </c>
      <c r="M80" s="84">
        <f t="shared" si="0"/>
        <v>1</v>
      </c>
      <c r="N80" s="84">
        <f t="shared" si="5"/>
        <v>1</v>
      </c>
      <c r="O80" s="25"/>
      <c r="P80" s="84">
        <f t="shared" si="1"/>
        <v>1</v>
      </c>
    </row>
    <row r="81" spans="2:16" x14ac:dyDescent="0.2">
      <c r="B81" s="83">
        <f>'3. Investeringen'!B37</f>
        <v>26</v>
      </c>
      <c r="C81" s="83" t="str">
        <f>'3. Investeringen'!C37</f>
        <v>Nieuwe investeringen</v>
      </c>
      <c r="D81" s="83" t="str">
        <f>'3. Investeringen'!D37</f>
        <v>19 Onbekend</v>
      </c>
      <c r="E81" s="83">
        <f>'3. Investeringen'!E37</f>
        <v>0</v>
      </c>
      <c r="F81" s="83">
        <f>'3. Investeringen'!G37</f>
        <v>1</v>
      </c>
      <c r="G81" s="83">
        <f>'3. Investeringen'!H37</f>
        <v>0</v>
      </c>
      <c r="H81" s="118">
        <f>'3. Investeringen'!L37</f>
        <v>2024</v>
      </c>
      <c r="I81" s="24"/>
      <c r="J81" s="84">
        <f t="shared" si="2"/>
        <v>1</v>
      </c>
      <c r="K81" s="84">
        <f t="shared" si="3"/>
        <v>1</v>
      </c>
      <c r="L81" s="84">
        <f t="shared" si="4"/>
        <v>1</v>
      </c>
      <c r="M81" s="84">
        <f t="shared" si="0"/>
        <v>1</v>
      </c>
      <c r="N81" s="84">
        <f t="shared" si="5"/>
        <v>1</v>
      </c>
      <c r="O81" s="25"/>
      <c r="P81" s="84">
        <f t="shared" si="1"/>
        <v>1</v>
      </c>
    </row>
    <row r="82" spans="2:16" x14ac:dyDescent="0.2">
      <c r="B82" s="83">
        <f>'3. Investeringen'!B38</f>
        <v>27</v>
      </c>
      <c r="C82" s="83" t="str">
        <f>'3. Investeringen'!C38</f>
        <v>Nieuwe investeringen</v>
      </c>
      <c r="D82" s="83" t="str">
        <f>'3. Investeringen'!D38</f>
        <v>19 Onbekend</v>
      </c>
      <c r="E82" s="83">
        <f>'3. Investeringen'!E38</f>
        <v>0</v>
      </c>
      <c r="F82" s="83">
        <f>'3. Investeringen'!G38</f>
        <v>1</v>
      </c>
      <c r="G82" s="83">
        <f>'3. Investeringen'!H38</f>
        <v>0</v>
      </c>
      <c r="H82" s="118">
        <f>'3. Investeringen'!L38</f>
        <v>2024</v>
      </c>
      <c r="I82" s="24"/>
      <c r="J82" s="84">
        <f t="shared" si="2"/>
        <v>1</v>
      </c>
      <c r="K82" s="84">
        <f t="shared" si="3"/>
        <v>1</v>
      </c>
      <c r="L82" s="84">
        <f t="shared" si="4"/>
        <v>1</v>
      </c>
      <c r="M82" s="84">
        <f t="shared" si="0"/>
        <v>1</v>
      </c>
      <c r="N82" s="84">
        <f t="shared" si="5"/>
        <v>1</v>
      </c>
      <c r="O82" s="25"/>
      <c r="P82" s="84">
        <f t="shared" si="1"/>
        <v>1</v>
      </c>
    </row>
    <row r="83" spans="2:16" x14ac:dyDescent="0.2">
      <c r="B83" s="83">
        <f>'3. Investeringen'!B39</f>
        <v>28</v>
      </c>
      <c r="C83" s="83" t="str">
        <f>'3. Investeringen'!C39</f>
        <v>Nieuwe investeringen</v>
      </c>
      <c r="D83" s="83" t="str">
        <f>'3. Investeringen'!D39</f>
        <v>19 Onbekend</v>
      </c>
      <c r="E83" s="83">
        <f>'3. Investeringen'!E39</f>
        <v>0</v>
      </c>
      <c r="F83" s="83">
        <f>'3. Investeringen'!G39</f>
        <v>1</v>
      </c>
      <c r="G83" s="83">
        <f>'3. Investeringen'!H39</f>
        <v>0</v>
      </c>
      <c r="H83" s="118">
        <f>'3. Investeringen'!L39</f>
        <v>2024</v>
      </c>
      <c r="I83" s="24"/>
      <c r="J83" s="84">
        <f t="shared" si="2"/>
        <v>1</v>
      </c>
      <c r="K83" s="84">
        <f t="shared" si="3"/>
        <v>1</v>
      </c>
      <c r="L83" s="84">
        <f t="shared" si="4"/>
        <v>1</v>
      </c>
      <c r="M83" s="84">
        <f t="shared" si="0"/>
        <v>1</v>
      </c>
      <c r="N83" s="84">
        <f t="shared" si="5"/>
        <v>1</v>
      </c>
      <c r="O83" s="25"/>
      <c r="P83" s="84">
        <f t="shared" si="1"/>
        <v>1</v>
      </c>
    </row>
    <row r="84" spans="2:16" x14ac:dyDescent="0.2">
      <c r="B84" s="83">
        <f>'3. Investeringen'!B40</f>
        <v>29</v>
      </c>
      <c r="C84" s="83" t="str">
        <f>'3. Investeringen'!C40</f>
        <v>Nieuwe investeringen</v>
      </c>
      <c r="D84" s="83" t="str">
        <f>'3. Investeringen'!D40</f>
        <v>19 Onbekend</v>
      </c>
      <c r="E84" s="83">
        <f>'3. Investeringen'!E40</f>
        <v>0</v>
      </c>
      <c r="F84" s="83">
        <f>'3. Investeringen'!G40</f>
        <v>1</v>
      </c>
      <c r="G84" s="83">
        <f>'3. Investeringen'!H40</f>
        <v>0</v>
      </c>
      <c r="H84" s="118">
        <f>'3. Investeringen'!L40</f>
        <v>2025</v>
      </c>
      <c r="I84" s="24"/>
      <c r="J84" s="84">
        <f t="shared" si="2"/>
        <v>1</v>
      </c>
      <c r="K84" s="84">
        <f t="shared" si="3"/>
        <v>1</v>
      </c>
      <c r="L84" s="84">
        <f t="shared" si="4"/>
        <v>1</v>
      </c>
      <c r="M84" s="84">
        <f t="shared" si="0"/>
        <v>1</v>
      </c>
      <c r="N84" s="84">
        <f t="shared" si="5"/>
        <v>1</v>
      </c>
      <c r="O84" s="25"/>
      <c r="P84" s="84">
        <f t="shared" si="1"/>
        <v>1</v>
      </c>
    </row>
    <row r="85" spans="2:16" x14ac:dyDescent="0.2">
      <c r="B85" s="83">
        <f>'3. Investeringen'!B41</f>
        <v>30</v>
      </c>
      <c r="C85" s="83" t="str">
        <f>'3. Investeringen'!C41</f>
        <v>Nieuwe investeringen</v>
      </c>
      <c r="D85" s="83" t="str">
        <f>'3. Investeringen'!D41</f>
        <v>19 Onbekend</v>
      </c>
      <c r="E85" s="83">
        <f>'3. Investeringen'!E41</f>
        <v>0</v>
      </c>
      <c r="F85" s="83">
        <f>'3. Investeringen'!G41</f>
        <v>1</v>
      </c>
      <c r="G85" s="83">
        <f>'3. Investeringen'!H41</f>
        <v>0</v>
      </c>
      <c r="H85" s="118">
        <f>'3. Investeringen'!L41</f>
        <v>2025</v>
      </c>
      <c r="I85" s="24"/>
      <c r="J85" s="84">
        <f t="shared" si="2"/>
        <v>1</v>
      </c>
      <c r="K85" s="84">
        <f t="shared" si="3"/>
        <v>1</v>
      </c>
      <c r="L85" s="84">
        <f t="shared" si="4"/>
        <v>1</v>
      </c>
      <c r="M85" s="84">
        <f t="shared" si="0"/>
        <v>1</v>
      </c>
      <c r="N85" s="84">
        <f t="shared" si="5"/>
        <v>1</v>
      </c>
      <c r="O85" s="25"/>
      <c r="P85" s="84">
        <f t="shared" si="1"/>
        <v>1</v>
      </c>
    </row>
    <row r="86" spans="2:16" x14ac:dyDescent="0.2">
      <c r="B86" s="83">
        <f>'3. Investeringen'!B42</f>
        <v>31</v>
      </c>
      <c r="C86" s="83" t="str">
        <f>'3. Investeringen'!C42</f>
        <v>Nieuwe investeringen</v>
      </c>
      <c r="D86" s="83" t="str">
        <f>'3. Investeringen'!D42</f>
        <v>19 Onbekend</v>
      </c>
      <c r="E86" s="83">
        <f>'3. Investeringen'!E42</f>
        <v>0</v>
      </c>
      <c r="F86" s="83">
        <f>'3. Investeringen'!G42</f>
        <v>1</v>
      </c>
      <c r="G86" s="83">
        <f>'3. Investeringen'!H42</f>
        <v>0</v>
      </c>
      <c r="H86" s="118">
        <f>'3. Investeringen'!L42</f>
        <v>2025</v>
      </c>
      <c r="I86" s="24"/>
      <c r="J86" s="84">
        <f t="shared" si="2"/>
        <v>1</v>
      </c>
      <c r="K86" s="84">
        <f t="shared" si="3"/>
        <v>1</v>
      </c>
      <c r="L86" s="84">
        <f t="shared" si="4"/>
        <v>1</v>
      </c>
      <c r="M86" s="84">
        <f t="shared" si="0"/>
        <v>1</v>
      </c>
      <c r="N86" s="84">
        <f t="shared" si="5"/>
        <v>1</v>
      </c>
      <c r="O86" s="25"/>
      <c r="P86" s="84">
        <f t="shared" si="1"/>
        <v>1</v>
      </c>
    </row>
    <row r="87" spans="2:16" x14ac:dyDescent="0.2">
      <c r="B87" s="83">
        <f>'3. Investeringen'!B43</f>
        <v>32</v>
      </c>
      <c r="C87" s="83" t="str">
        <f>'3. Investeringen'!C43</f>
        <v>Nieuwe investeringen</v>
      </c>
      <c r="D87" s="83" t="str">
        <f>'3. Investeringen'!D43</f>
        <v>19 Onbekend</v>
      </c>
      <c r="E87" s="83">
        <f>'3. Investeringen'!E43</f>
        <v>0</v>
      </c>
      <c r="F87" s="83">
        <f>'3. Investeringen'!G43</f>
        <v>1</v>
      </c>
      <c r="G87" s="83">
        <f>'3. Investeringen'!H43</f>
        <v>0</v>
      </c>
      <c r="H87" s="118">
        <f>'3. Investeringen'!L43</f>
        <v>2025</v>
      </c>
      <c r="I87" s="24"/>
      <c r="J87" s="84">
        <f t="shared" si="2"/>
        <v>1</v>
      </c>
      <c r="K87" s="84">
        <f t="shared" si="3"/>
        <v>1</v>
      </c>
      <c r="L87" s="84">
        <f t="shared" si="4"/>
        <v>1</v>
      </c>
      <c r="M87" s="84">
        <f t="shared" si="0"/>
        <v>1</v>
      </c>
      <c r="N87" s="84">
        <f t="shared" si="5"/>
        <v>1</v>
      </c>
      <c r="O87" s="25"/>
      <c r="P87" s="84">
        <f t="shared" si="1"/>
        <v>1</v>
      </c>
    </row>
    <row r="88" spans="2:16" x14ac:dyDescent="0.2">
      <c r="B88" s="83">
        <f>'3. Investeringen'!B44</f>
        <v>33</v>
      </c>
      <c r="C88" s="83" t="str">
        <f>'3. Investeringen'!C44</f>
        <v>Nieuwe investeringen</v>
      </c>
      <c r="D88" s="83" t="str">
        <f>'3. Investeringen'!D44</f>
        <v>19 Onbekend</v>
      </c>
      <c r="E88" s="83">
        <f>'3. Investeringen'!E44</f>
        <v>0</v>
      </c>
      <c r="F88" s="83">
        <f>'3. Investeringen'!G44</f>
        <v>1</v>
      </c>
      <c r="G88" s="83">
        <f>'3. Investeringen'!H44</f>
        <v>0</v>
      </c>
      <c r="H88" s="118">
        <f>'3. Investeringen'!L44</f>
        <v>2025</v>
      </c>
      <c r="I88" s="24"/>
      <c r="J88" s="84">
        <f t="shared" si="2"/>
        <v>1</v>
      </c>
      <c r="K88" s="84">
        <f t="shared" si="3"/>
        <v>1</v>
      </c>
      <c r="L88" s="84">
        <f t="shared" si="4"/>
        <v>1</v>
      </c>
      <c r="M88" s="84">
        <f t="shared" si="0"/>
        <v>1</v>
      </c>
      <c r="N88" s="84">
        <f t="shared" si="5"/>
        <v>1</v>
      </c>
      <c r="O88" s="25"/>
      <c r="P88" s="84">
        <f t="shared" si="1"/>
        <v>1</v>
      </c>
    </row>
    <row r="89" spans="2:16" x14ac:dyDescent="0.2">
      <c r="B89" s="83">
        <f>'3. Investeringen'!B45</f>
        <v>34</v>
      </c>
      <c r="C89" s="83" t="str">
        <f>'3. Investeringen'!C45</f>
        <v>Nieuwe investeringen</v>
      </c>
      <c r="D89" s="83" t="str">
        <f>'3. Investeringen'!D45</f>
        <v>19 Onbekend</v>
      </c>
      <c r="E89" s="83">
        <f>'3. Investeringen'!E45</f>
        <v>0</v>
      </c>
      <c r="F89" s="83">
        <f>'3. Investeringen'!G45</f>
        <v>1</v>
      </c>
      <c r="G89" s="83">
        <f>'3. Investeringen'!H45</f>
        <v>0</v>
      </c>
      <c r="H89" s="118">
        <f>'3. Investeringen'!L45</f>
        <v>2025</v>
      </c>
      <c r="I89" s="24"/>
      <c r="J89" s="84">
        <f t="shared" si="2"/>
        <v>1</v>
      </c>
      <c r="K89" s="84">
        <f t="shared" si="3"/>
        <v>1</v>
      </c>
      <c r="L89" s="84">
        <f t="shared" si="4"/>
        <v>1</v>
      </c>
      <c r="M89" s="84">
        <f t="shared" si="0"/>
        <v>1</v>
      </c>
      <c r="N89" s="84">
        <f t="shared" si="5"/>
        <v>1</v>
      </c>
      <c r="O89" s="25"/>
      <c r="P89" s="84">
        <f t="shared" si="1"/>
        <v>1</v>
      </c>
    </row>
    <row r="90" spans="2:16" x14ac:dyDescent="0.2">
      <c r="B90" s="83">
        <f>'3. Investeringen'!B46</f>
        <v>35</v>
      </c>
      <c r="C90" s="83" t="str">
        <f>'3. Investeringen'!C46</f>
        <v>Nieuwe investeringen</v>
      </c>
      <c r="D90" s="83" t="str">
        <f>'3. Investeringen'!D46</f>
        <v>19 Onbekend</v>
      </c>
      <c r="E90" s="83">
        <f>'3. Investeringen'!E46</f>
        <v>0</v>
      </c>
      <c r="F90" s="83">
        <f>'3. Investeringen'!G46</f>
        <v>1</v>
      </c>
      <c r="G90" s="83">
        <f>'3. Investeringen'!H46</f>
        <v>0</v>
      </c>
      <c r="H90" s="118">
        <f>'3. Investeringen'!L46</f>
        <v>2025</v>
      </c>
      <c r="I90" s="24"/>
      <c r="J90" s="84">
        <f t="shared" si="2"/>
        <v>1</v>
      </c>
      <c r="K90" s="84">
        <f t="shared" si="3"/>
        <v>1</v>
      </c>
      <c r="L90" s="84">
        <f t="shared" si="4"/>
        <v>1</v>
      </c>
      <c r="M90" s="84">
        <f t="shared" si="0"/>
        <v>1</v>
      </c>
      <c r="N90" s="84">
        <f t="shared" si="5"/>
        <v>1</v>
      </c>
      <c r="O90" s="25"/>
      <c r="P90" s="84">
        <f t="shared" si="1"/>
        <v>1</v>
      </c>
    </row>
    <row r="91" spans="2:16" x14ac:dyDescent="0.2">
      <c r="B91" s="83">
        <f>'3. Investeringen'!B47</f>
        <v>36</v>
      </c>
      <c r="C91" s="83" t="str">
        <f>'3. Investeringen'!C47</f>
        <v>Nieuwe investeringen</v>
      </c>
      <c r="D91" s="83" t="str">
        <f>'3. Investeringen'!D47</f>
        <v>19 Onbekend</v>
      </c>
      <c r="E91" s="83">
        <f>'3. Investeringen'!E47</f>
        <v>0</v>
      </c>
      <c r="F91" s="83">
        <f>'3. Investeringen'!G47</f>
        <v>1</v>
      </c>
      <c r="G91" s="83">
        <f>'3. Investeringen'!H47</f>
        <v>0</v>
      </c>
      <c r="H91" s="118">
        <f>'3. Investeringen'!L47</f>
        <v>2026</v>
      </c>
      <c r="I91" s="24"/>
      <c r="J91" s="84">
        <f t="shared" si="2"/>
        <v>1</v>
      </c>
      <c r="K91" s="84">
        <f t="shared" si="3"/>
        <v>1</v>
      </c>
      <c r="L91" s="84">
        <f t="shared" si="4"/>
        <v>1</v>
      </c>
      <c r="M91" s="84">
        <f t="shared" si="0"/>
        <v>1</v>
      </c>
      <c r="N91" s="84">
        <f t="shared" si="5"/>
        <v>1</v>
      </c>
      <c r="O91" s="25"/>
      <c r="P91" s="84">
        <f t="shared" si="1"/>
        <v>1</v>
      </c>
    </row>
    <row r="92" spans="2:16" x14ac:dyDescent="0.2">
      <c r="B92" s="83">
        <f>'3. Investeringen'!B48</f>
        <v>37</v>
      </c>
      <c r="C92" s="83" t="str">
        <f>'3. Investeringen'!C48</f>
        <v>Nieuwe investeringen</v>
      </c>
      <c r="D92" s="83" t="str">
        <f>'3. Investeringen'!D48</f>
        <v>19 Onbekend</v>
      </c>
      <c r="E92" s="83">
        <f>'3. Investeringen'!E48</f>
        <v>0</v>
      </c>
      <c r="F92" s="83">
        <f>'3. Investeringen'!G48</f>
        <v>1</v>
      </c>
      <c r="G92" s="83">
        <f>'3. Investeringen'!H48</f>
        <v>0</v>
      </c>
      <c r="H92" s="118">
        <f>'3. Investeringen'!L48</f>
        <v>2026</v>
      </c>
      <c r="I92" s="24"/>
      <c r="J92" s="84">
        <f t="shared" si="2"/>
        <v>1</v>
      </c>
      <c r="K92" s="84">
        <f t="shared" si="3"/>
        <v>1</v>
      </c>
      <c r="L92" s="84">
        <f t="shared" si="4"/>
        <v>1</v>
      </c>
      <c r="M92" s="84">
        <f t="shared" si="0"/>
        <v>1</v>
      </c>
      <c r="N92" s="84">
        <f t="shared" si="5"/>
        <v>1</v>
      </c>
      <c r="O92" s="25"/>
      <c r="P92" s="84">
        <f t="shared" si="1"/>
        <v>1</v>
      </c>
    </row>
    <row r="93" spans="2:16" x14ac:dyDescent="0.2">
      <c r="B93" s="83">
        <f>'3. Investeringen'!B49</f>
        <v>38</v>
      </c>
      <c r="C93" s="83" t="str">
        <f>'3. Investeringen'!C49</f>
        <v>Nieuwe investeringen</v>
      </c>
      <c r="D93" s="83" t="str">
        <f>'3. Investeringen'!D49</f>
        <v>19 Onbekend</v>
      </c>
      <c r="E93" s="83">
        <f>'3. Investeringen'!E49</f>
        <v>0</v>
      </c>
      <c r="F93" s="83">
        <f>'3. Investeringen'!G49</f>
        <v>1</v>
      </c>
      <c r="G93" s="83">
        <f>'3. Investeringen'!H49</f>
        <v>0</v>
      </c>
      <c r="H93" s="118">
        <f>'3. Investeringen'!L49</f>
        <v>2026</v>
      </c>
      <c r="I93" s="24"/>
      <c r="J93" s="84">
        <f t="shared" si="2"/>
        <v>1</v>
      </c>
      <c r="K93" s="84">
        <f t="shared" si="3"/>
        <v>1</v>
      </c>
      <c r="L93" s="84">
        <f t="shared" si="4"/>
        <v>1</v>
      </c>
      <c r="M93" s="84">
        <f t="shared" si="0"/>
        <v>1</v>
      </c>
      <c r="N93" s="84">
        <f t="shared" si="5"/>
        <v>1</v>
      </c>
      <c r="O93" s="25"/>
      <c r="P93" s="84">
        <f t="shared" si="1"/>
        <v>1</v>
      </c>
    </row>
    <row r="94" spans="2:16" x14ac:dyDescent="0.2">
      <c r="B94" s="83">
        <f>'3. Investeringen'!B50</f>
        <v>39</v>
      </c>
      <c r="C94" s="83" t="str">
        <f>'3. Investeringen'!C50</f>
        <v>Nieuwe investeringen</v>
      </c>
      <c r="D94" s="83" t="str">
        <f>'3. Investeringen'!D50</f>
        <v>19 Onbekend</v>
      </c>
      <c r="E94" s="83">
        <f>'3. Investeringen'!E50</f>
        <v>0</v>
      </c>
      <c r="F94" s="83">
        <f>'3. Investeringen'!G50</f>
        <v>1</v>
      </c>
      <c r="G94" s="83">
        <f>'3. Investeringen'!H50</f>
        <v>0</v>
      </c>
      <c r="H94" s="118">
        <f>'3. Investeringen'!L50</f>
        <v>2026</v>
      </c>
      <c r="I94" s="24"/>
      <c r="J94" s="84">
        <f t="shared" si="2"/>
        <v>1</v>
      </c>
      <c r="K94" s="84">
        <f t="shared" si="3"/>
        <v>1</v>
      </c>
      <c r="L94" s="84">
        <f t="shared" si="4"/>
        <v>1</v>
      </c>
      <c r="M94" s="84">
        <f t="shared" si="0"/>
        <v>1</v>
      </c>
      <c r="N94" s="84">
        <f t="shared" si="5"/>
        <v>1</v>
      </c>
      <c r="O94" s="25"/>
      <c r="P94" s="84">
        <f t="shared" si="1"/>
        <v>1</v>
      </c>
    </row>
    <row r="95" spans="2:16" x14ac:dyDescent="0.2">
      <c r="B95" s="83">
        <f>'3. Investeringen'!B51</f>
        <v>40</v>
      </c>
      <c r="C95" s="83" t="str">
        <f>'3. Investeringen'!C51</f>
        <v>Nieuwe investeringen</v>
      </c>
      <c r="D95" s="83" t="str">
        <f>'3. Investeringen'!D51</f>
        <v>19 Onbekend</v>
      </c>
      <c r="E95" s="83">
        <f>'3. Investeringen'!E51</f>
        <v>0</v>
      </c>
      <c r="F95" s="83">
        <f>'3. Investeringen'!G51</f>
        <v>1</v>
      </c>
      <c r="G95" s="83">
        <f>'3. Investeringen'!H51</f>
        <v>0</v>
      </c>
      <c r="H95" s="118">
        <f>'3. Investeringen'!L51</f>
        <v>2026</v>
      </c>
      <c r="I95" s="24"/>
      <c r="J95" s="84">
        <f t="shared" si="2"/>
        <v>1</v>
      </c>
      <c r="K95" s="84">
        <f t="shared" si="3"/>
        <v>1</v>
      </c>
      <c r="L95" s="84">
        <f t="shared" si="4"/>
        <v>1</v>
      </c>
      <c r="M95" s="84">
        <f t="shared" si="0"/>
        <v>1</v>
      </c>
      <c r="N95" s="84">
        <f t="shared" si="5"/>
        <v>1</v>
      </c>
      <c r="O95" s="25"/>
      <c r="P95" s="84">
        <f t="shared" si="1"/>
        <v>1</v>
      </c>
    </row>
    <row r="96" spans="2:16" x14ac:dyDescent="0.2">
      <c r="B96" s="83">
        <f>'3. Investeringen'!B52</f>
        <v>41</v>
      </c>
      <c r="C96" s="83" t="str">
        <f>'3. Investeringen'!C52</f>
        <v>Nieuwe investeringen</v>
      </c>
      <c r="D96" s="83" t="str">
        <f>'3. Investeringen'!D52</f>
        <v>19 Onbekend</v>
      </c>
      <c r="E96" s="83">
        <f>'3. Investeringen'!E52</f>
        <v>0</v>
      </c>
      <c r="F96" s="83">
        <f>'3. Investeringen'!G52</f>
        <v>1</v>
      </c>
      <c r="G96" s="83">
        <f>'3. Investeringen'!H52</f>
        <v>0</v>
      </c>
      <c r="H96" s="118">
        <f>'3. Investeringen'!L52</f>
        <v>2026</v>
      </c>
      <c r="I96" s="24"/>
      <c r="J96" s="84">
        <f t="shared" si="2"/>
        <v>1</v>
      </c>
      <c r="K96" s="84">
        <f t="shared" si="3"/>
        <v>1</v>
      </c>
      <c r="L96" s="84">
        <f t="shared" si="4"/>
        <v>1</v>
      </c>
      <c r="M96" s="84">
        <f t="shared" si="0"/>
        <v>1</v>
      </c>
      <c r="N96" s="84">
        <f t="shared" si="5"/>
        <v>1</v>
      </c>
      <c r="O96" s="25"/>
      <c r="P96" s="84">
        <f t="shared" si="1"/>
        <v>1</v>
      </c>
    </row>
    <row r="97" spans="2:16" x14ac:dyDescent="0.2">
      <c r="B97" s="83">
        <f>'3. Investeringen'!B53</f>
        <v>42</v>
      </c>
      <c r="C97" s="83" t="str">
        <f>'3. Investeringen'!C53</f>
        <v>Nieuwe investeringen</v>
      </c>
      <c r="D97" s="83" t="str">
        <f>'3. Investeringen'!D53</f>
        <v>19 Onbekend</v>
      </c>
      <c r="E97" s="83">
        <f>'3. Investeringen'!E53</f>
        <v>0</v>
      </c>
      <c r="F97" s="83">
        <f>'3. Investeringen'!G53</f>
        <v>1</v>
      </c>
      <c r="G97" s="83">
        <f>'3. Investeringen'!H53</f>
        <v>0</v>
      </c>
      <c r="H97" s="118">
        <f>'3. Investeringen'!L53</f>
        <v>2026</v>
      </c>
      <c r="I97" s="24"/>
      <c r="J97" s="84">
        <f t="shared" si="2"/>
        <v>1</v>
      </c>
      <c r="K97" s="84">
        <f t="shared" si="3"/>
        <v>1</v>
      </c>
      <c r="L97" s="84">
        <f t="shared" si="4"/>
        <v>1</v>
      </c>
      <c r="M97" s="84">
        <f t="shared" si="0"/>
        <v>1</v>
      </c>
      <c r="N97" s="84">
        <f t="shared" si="5"/>
        <v>1</v>
      </c>
      <c r="O97" s="25"/>
      <c r="P97" s="84">
        <f t="shared" si="1"/>
        <v>1</v>
      </c>
    </row>
    <row r="98" spans="2:16" x14ac:dyDescent="0.2">
      <c r="B98" s="83">
        <f>'3. Investeringen'!B54</f>
        <v>43</v>
      </c>
      <c r="C98" s="83" t="str">
        <f>'3. Investeringen'!C54</f>
        <v>Nieuwe investeringen</v>
      </c>
      <c r="D98" s="83" t="str">
        <f>'3. Investeringen'!D54</f>
        <v>19 Onbekend</v>
      </c>
      <c r="E98" s="83">
        <f>'3. Investeringen'!E54</f>
        <v>0</v>
      </c>
      <c r="F98" s="83">
        <f>'3. Investeringen'!G54</f>
        <v>0</v>
      </c>
      <c r="G98" s="83">
        <v>1</v>
      </c>
      <c r="H98" s="118">
        <f>'3. Investeringen'!L54</f>
        <v>2021</v>
      </c>
      <c r="I98" s="24"/>
      <c r="J98" s="84">
        <f t="shared" si="2"/>
        <v>1</v>
      </c>
      <c r="K98" s="84">
        <f t="shared" si="3"/>
        <v>1</v>
      </c>
      <c r="L98" s="84">
        <f t="shared" si="4"/>
        <v>1</v>
      </c>
      <c r="M98" s="84">
        <f t="shared" si="0"/>
        <v>1</v>
      </c>
      <c r="N98" s="84">
        <f t="shared" si="5"/>
        <v>1</v>
      </c>
      <c r="O98" s="25"/>
      <c r="P98" s="84">
        <f t="shared" si="1"/>
        <v>1</v>
      </c>
    </row>
    <row r="99" spans="2:16" x14ac:dyDescent="0.2">
      <c r="B99" s="83">
        <f>'3. Investeringen'!B55</f>
        <v>44</v>
      </c>
      <c r="C99" s="83" t="str">
        <f>'3. Investeringen'!C55</f>
        <v>Nieuwe investeringen</v>
      </c>
      <c r="D99" s="83" t="str">
        <f>'3. Investeringen'!D55</f>
        <v>19 Onbekend</v>
      </c>
      <c r="E99" s="83">
        <f>'3. Investeringen'!E55</f>
        <v>0</v>
      </c>
      <c r="F99" s="83">
        <f>'3. Investeringen'!G55</f>
        <v>0</v>
      </c>
      <c r="G99" s="83">
        <v>1</v>
      </c>
      <c r="H99" s="118">
        <f>'3. Investeringen'!L55</f>
        <v>2022</v>
      </c>
      <c r="I99" s="24"/>
      <c r="J99" s="84">
        <f t="shared" si="2"/>
        <v>1</v>
      </c>
      <c r="K99" s="84">
        <f t="shared" si="3"/>
        <v>1</v>
      </c>
      <c r="L99" s="84">
        <f t="shared" si="4"/>
        <v>1</v>
      </c>
      <c r="M99" s="84">
        <f t="shared" si="0"/>
        <v>1</v>
      </c>
      <c r="N99" s="84">
        <f t="shared" si="5"/>
        <v>1</v>
      </c>
      <c r="O99" s="25"/>
      <c r="P99" s="84">
        <f t="shared" si="1"/>
        <v>1</v>
      </c>
    </row>
    <row r="100" spans="2:16" x14ac:dyDescent="0.2">
      <c r="B100" s="83">
        <f>'3. Investeringen'!B56</f>
        <v>45</v>
      </c>
      <c r="C100" s="83" t="str">
        <f>'3. Investeringen'!C56</f>
        <v>Nieuwe investeringen</v>
      </c>
      <c r="D100" s="83" t="str">
        <f>'3. Investeringen'!D56</f>
        <v>19 Onbekend</v>
      </c>
      <c r="E100" s="83">
        <f>'3. Investeringen'!E56</f>
        <v>0</v>
      </c>
      <c r="F100" s="83">
        <f>'3. Investeringen'!G56</f>
        <v>0</v>
      </c>
      <c r="G100" s="83">
        <v>1</v>
      </c>
      <c r="H100" s="118">
        <f>'3. Investeringen'!L56</f>
        <v>2023</v>
      </c>
      <c r="I100" s="24"/>
      <c r="J100" s="84">
        <f t="shared" si="2"/>
        <v>1</v>
      </c>
      <c r="K100" s="84">
        <f t="shared" si="3"/>
        <v>1</v>
      </c>
      <c r="L100" s="84">
        <f t="shared" si="4"/>
        <v>1</v>
      </c>
      <c r="M100" s="84">
        <f t="shared" si="0"/>
        <v>1</v>
      </c>
      <c r="N100" s="84">
        <f t="shared" si="5"/>
        <v>1</v>
      </c>
      <c r="O100" s="25"/>
      <c r="P100" s="84">
        <f t="shared" si="1"/>
        <v>1</v>
      </c>
    </row>
    <row r="101" spans="2:16" x14ac:dyDescent="0.2">
      <c r="B101" s="83">
        <f>'3. Investeringen'!B57</f>
        <v>46</v>
      </c>
      <c r="C101" s="83" t="str">
        <f>'3. Investeringen'!C57</f>
        <v>Nieuwe investeringen</v>
      </c>
      <c r="D101" s="83" t="str">
        <f>'3. Investeringen'!D57</f>
        <v>19 Onbekend</v>
      </c>
      <c r="E101" s="83">
        <f>'3. Investeringen'!E57</f>
        <v>0</v>
      </c>
      <c r="F101" s="83">
        <f>'3. Investeringen'!G57</f>
        <v>0</v>
      </c>
      <c r="G101" s="83">
        <v>1</v>
      </c>
      <c r="H101" s="118">
        <f>'3. Investeringen'!L57</f>
        <v>2024</v>
      </c>
      <c r="I101" s="24"/>
      <c r="J101" s="84">
        <f t="shared" si="2"/>
        <v>1</v>
      </c>
      <c r="K101" s="84">
        <f t="shared" si="3"/>
        <v>1</v>
      </c>
      <c r="L101" s="84">
        <f t="shared" si="4"/>
        <v>1</v>
      </c>
      <c r="M101" s="84">
        <f t="shared" si="0"/>
        <v>1</v>
      </c>
      <c r="N101" s="84">
        <f t="shared" si="5"/>
        <v>1</v>
      </c>
      <c r="O101" s="25"/>
      <c r="P101" s="84">
        <f t="shared" si="1"/>
        <v>1</v>
      </c>
    </row>
    <row r="102" spans="2:16" x14ac:dyDescent="0.2">
      <c r="B102" s="83">
        <f>'3. Investeringen'!B58</f>
        <v>47</v>
      </c>
      <c r="C102" s="83" t="str">
        <f>'3. Investeringen'!C58</f>
        <v>Nieuwe investeringen</v>
      </c>
      <c r="D102" s="83" t="str">
        <f>'3. Investeringen'!D58</f>
        <v>19 Onbekend</v>
      </c>
      <c r="E102" s="83">
        <f>'3. Investeringen'!E58</f>
        <v>0</v>
      </c>
      <c r="F102" s="83">
        <f>'3. Investeringen'!G58</f>
        <v>0</v>
      </c>
      <c r="G102" s="83">
        <v>1</v>
      </c>
      <c r="H102" s="118">
        <f>'3. Investeringen'!L58</f>
        <v>2025</v>
      </c>
      <c r="I102" s="24"/>
      <c r="J102" s="84">
        <f t="shared" si="2"/>
        <v>1</v>
      </c>
      <c r="K102" s="84">
        <f t="shared" si="3"/>
        <v>1</v>
      </c>
      <c r="L102" s="84">
        <f t="shared" si="4"/>
        <v>1</v>
      </c>
      <c r="M102" s="84">
        <f t="shared" si="0"/>
        <v>1</v>
      </c>
      <c r="N102" s="84">
        <f t="shared" si="5"/>
        <v>1</v>
      </c>
      <c r="O102" s="25"/>
      <c r="P102" s="84">
        <f t="shared" si="1"/>
        <v>1</v>
      </c>
    </row>
    <row r="103" spans="2:16" x14ac:dyDescent="0.2">
      <c r="B103" s="83">
        <f>'3. Investeringen'!B59</f>
        <v>48</v>
      </c>
      <c r="C103" s="83" t="str">
        <f>'3. Investeringen'!C59</f>
        <v>Nieuwe investeringen</v>
      </c>
      <c r="D103" s="83" t="str">
        <f>'3. Investeringen'!D59</f>
        <v>19 Onbekend</v>
      </c>
      <c r="E103" s="83">
        <f>'3. Investeringen'!E59</f>
        <v>0</v>
      </c>
      <c r="F103" s="83">
        <f>'3. Investeringen'!G59</f>
        <v>0</v>
      </c>
      <c r="G103" s="83">
        <v>1</v>
      </c>
      <c r="H103" s="118">
        <f>'3. Investeringen'!L59</f>
        <v>2026</v>
      </c>
      <c r="I103" s="24"/>
      <c r="J103" s="84">
        <f t="shared" si="2"/>
        <v>1</v>
      </c>
      <c r="K103" s="84">
        <f t="shared" si="3"/>
        <v>1</v>
      </c>
      <c r="L103" s="84">
        <f t="shared" si="4"/>
        <v>1</v>
      </c>
      <c r="M103" s="84">
        <f t="shared" si="0"/>
        <v>1</v>
      </c>
      <c r="N103" s="84">
        <f t="shared" si="5"/>
        <v>1</v>
      </c>
      <c r="O103" s="25"/>
      <c r="P103" s="84">
        <f t="shared" si="1"/>
        <v>1</v>
      </c>
    </row>
    <row r="104" spans="2:16" s="76" customFormat="1" x14ac:dyDescent="0.2">
      <c r="E104" s="147"/>
      <c r="M104" s="147"/>
    </row>
    <row r="105" spans="2:16" s="76" customFormat="1" x14ac:dyDescent="0.2">
      <c r="E105" s="147"/>
      <c r="M105" s="147"/>
    </row>
    <row r="106" spans="2:16" s="76" customFormat="1" x14ac:dyDescent="0.2">
      <c r="E106" s="147"/>
      <c r="M106" s="147"/>
    </row>
    <row r="107" spans="2:16" s="76" customFormat="1" x14ac:dyDescent="0.2">
      <c r="E107" s="147"/>
      <c r="M107" s="147"/>
    </row>
    <row r="108" spans="2:16" s="76" customFormat="1" x14ac:dyDescent="0.2">
      <c r="E108" s="147"/>
      <c r="M108" s="147"/>
    </row>
    <row r="109" spans="2:16" s="76" customFormat="1" x14ac:dyDescent="0.2">
      <c r="E109" s="147"/>
      <c r="M109" s="147"/>
    </row>
    <row r="110" spans="2:16" s="76" customFormat="1" x14ac:dyDescent="0.2">
      <c r="E110" s="147"/>
      <c r="M110" s="147"/>
    </row>
    <row r="111" spans="2:16" s="76" customFormat="1" x14ac:dyDescent="0.2">
      <c r="E111" s="147"/>
      <c r="M111" s="147"/>
    </row>
    <row r="112" spans="2:16" s="76" customFormat="1" x14ac:dyDescent="0.2">
      <c r="E112" s="147"/>
      <c r="M112" s="147"/>
    </row>
    <row r="113" spans="5:13" s="76" customFormat="1" x14ac:dyDescent="0.2">
      <c r="E113" s="147"/>
      <c r="M113" s="147"/>
    </row>
    <row r="114" spans="5:13" s="76" customFormat="1" x14ac:dyDescent="0.2">
      <c r="E114" s="147"/>
      <c r="M114" s="147"/>
    </row>
    <row r="115" spans="5:13" s="76" customFormat="1" x14ac:dyDescent="0.2">
      <c r="E115" s="147"/>
      <c r="M115" s="147"/>
    </row>
    <row r="116" spans="5:13" s="76" customFormat="1" x14ac:dyDescent="0.2">
      <c r="E116" s="147"/>
      <c r="M116" s="147"/>
    </row>
    <row r="117" spans="5:13" s="76" customFormat="1" x14ac:dyDescent="0.2">
      <c r="E117" s="147"/>
      <c r="M117" s="147"/>
    </row>
    <row r="118" spans="5:13" s="76" customFormat="1" x14ac:dyDescent="0.2">
      <c r="E118" s="147"/>
      <c r="M118" s="147"/>
    </row>
    <row r="119" spans="5:13" s="76" customFormat="1" x14ac:dyDescent="0.2">
      <c r="E119" s="147"/>
      <c r="M119" s="147"/>
    </row>
    <row r="120" spans="5:13" s="76" customFormat="1" x14ac:dyDescent="0.2">
      <c r="E120" s="147"/>
      <c r="M120" s="147"/>
    </row>
    <row r="121" spans="5:13" s="76" customFormat="1" x14ac:dyDescent="0.2">
      <c r="E121" s="147"/>
      <c r="M121" s="147"/>
    </row>
    <row r="122" spans="5:13" s="76" customFormat="1" x14ac:dyDescent="0.2">
      <c r="E122" s="147"/>
      <c r="M122" s="147"/>
    </row>
    <row r="123" spans="5:13" s="76" customFormat="1" x14ac:dyDescent="0.2">
      <c r="E123" s="147"/>
      <c r="M123" s="147"/>
    </row>
    <row r="124" spans="5:13" s="76" customFormat="1" x14ac:dyDescent="0.2">
      <c r="E124" s="147"/>
      <c r="M124" s="147"/>
    </row>
    <row r="125" spans="5:13" s="76" customFormat="1" x14ac:dyDescent="0.2">
      <c r="E125" s="147"/>
      <c r="M125" s="147"/>
    </row>
    <row r="126" spans="5:13" s="76" customFormat="1" x14ac:dyDescent="0.2">
      <c r="E126" s="147"/>
      <c r="M126" s="147"/>
    </row>
    <row r="127" spans="5:13" s="76" customFormat="1" x14ac:dyDescent="0.2">
      <c r="E127" s="147"/>
      <c r="M127" s="147"/>
    </row>
    <row r="128" spans="5:13" s="76" customFormat="1" x14ac:dyDescent="0.2">
      <c r="E128" s="147"/>
      <c r="M128" s="147"/>
    </row>
    <row r="129" spans="5:13" s="76" customFormat="1" x14ac:dyDescent="0.2">
      <c r="E129" s="147"/>
      <c r="M129" s="147"/>
    </row>
    <row r="130" spans="5:13" s="76" customFormat="1" x14ac:dyDescent="0.2">
      <c r="E130" s="147"/>
      <c r="M130" s="147"/>
    </row>
    <row r="131" spans="5:13" s="76" customFormat="1" x14ac:dyDescent="0.2">
      <c r="E131" s="147"/>
      <c r="M131" s="147"/>
    </row>
    <row r="132" spans="5:13" s="76" customFormat="1" x14ac:dyDescent="0.2">
      <c r="E132" s="147"/>
      <c r="M132" s="147"/>
    </row>
    <row r="133" spans="5:13" s="76" customFormat="1" x14ac:dyDescent="0.2">
      <c r="E133" s="147"/>
      <c r="M133" s="147"/>
    </row>
    <row r="134" spans="5:13" s="76" customFormat="1" x14ac:dyDescent="0.2">
      <c r="E134" s="147"/>
      <c r="M134" s="147"/>
    </row>
    <row r="135" spans="5:13" s="76" customFormat="1" x14ac:dyDescent="0.2">
      <c r="E135" s="147"/>
      <c r="M135" s="147"/>
    </row>
    <row r="136" spans="5:13" s="76" customFormat="1" x14ac:dyDescent="0.2">
      <c r="E136" s="147"/>
      <c r="M136" s="147"/>
    </row>
    <row r="137" spans="5:13" s="76" customFormat="1" x14ac:dyDescent="0.2">
      <c r="E137" s="147"/>
      <c r="M137" s="147"/>
    </row>
    <row r="138" spans="5:13" s="76" customFormat="1" x14ac:dyDescent="0.2">
      <c r="E138" s="147"/>
      <c r="M138" s="147"/>
    </row>
    <row r="139" spans="5:13" s="76" customFormat="1" x14ac:dyDescent="0.2">
      <c r="E139" s="147"/>
      <c r="M139" s="147"/>
    </row>
    <row r="140" spans="5:13" s="76" customFormat="1" x14ac:dyDescent="0.2">
      <c r="E140" s="147"/>
      <c r="M140" s="147"/>
    </row>
    <row r="141" spans="5:13" s="76" customFormat="1" x14ac:dyDescent="0.2">
      <c r="E141" s="147"/>
      <c r="M141" s="147"/>
    </row>
    <row r="142" spans="5:13" s="76" customFormat="1" x14ac:dyDescent="0.2">
      <c r="E142" s="147"/>
      <c r="M142" s="147"/>
    </row>
    <row r="143" spans="5:13" s="76" customFormat="1" x14ac:dyDescent="0.2">
      <c r="E143" s="147"/>
      <c r="M143" s="147"/>
    </row>
    <row r="144" spans="5:13" s="76" customFormat="1" x14ac:dyDescent="0.2">
      <c r="E144" s="147"/>
      <c r="M144" s="147"/>
    </row>
    <row r="145" spans="5:13" s="76" customFormat="1" x14ac:dyDescent="0.2">
      <c r="E145" s="147"/>
      <c r="M145" s="147"/>
    </row>
    <row r="146" spans="5:13" s="76" customFormat="1" x14ac:dyDescent="0.2">
      <c r="E146" s="147"/>
      <c r="M146" s="147"/>
    </row>
    <row r="147" spans="5:13" s="76" customFormat="1" x14ac:dyDescent="0.2">
      <c r="E147" s="147"/>
      <c r="M147" s="147"/>
    </row>
    <row r="148" spans="5:13" s="76" customFormat="1" x14ac:dyDescent="0.2">
      <c r="E148" s="147"/>
      <c r="M148" s="147"/>
    </row>
    <row r="149" spans="5:13" s="76" customFormat="1" x14ac:dyDescent="0.2">
      <c r="E149" s="147"/>
      <c r="M149" s="147"/>
    </row>
    <row r="150" spans="5:13" s="76" customFormat="1" x14ac:dyDescent="0.2">
      <c r="E150" s="147"/>
      <c r="M150" s="147"/>
    </row>
    <row r="151" spans="5:13" s="76" customFormat="1" x14ac:dyDescent="0.2">
      <c r="E151" s="147"/>
      <c r="M151" s="147"/>
    </row>
    <row r="152" spans="5:13" s="76" customFormat="1" x14ac:dyDescent="0.2">
      <c r="E152" s="147"/>
      <c r="M152" s="147"/>
    </row>
    <row r="153" spans="5:13" s="76" customFormat="1" x14ac:dyDescent="0.2">
      <c r="E153" s="147"/>
      <c r="M153" s="147"/>
    </row>
    <row r="154" spans="5:13" s="76" customFormat="1" x14ac:dyDescent="0.2">
      <c r="E154" s="147"/>
      <c r="M154" s="147"/>
    </row>
    <row r="155" spans="5:13" s="76" customFormat="1" x14ac:dyDescent="0.2">
      <c r="E155" s="147"/>
      <c r="M155" s="147"/>
    </row>
    <row r="156" spans="5:13" s="76" customFormat="1" x14ac:dyDescent="0.2">
      <c r="E156" s="147"/>
      <c r="M156" s="147"/>
    </row>
    <row r="157" spans="5:13" s="76" customFormat="1" x14ac:dyDescent="0.2">
      <c r="E157" s="147"/>
      <c r="M157" s="147"/>
    </row>
    <row r="158" spans="5:13" s="76" customFormat="1" x14ac:dyDescent="0.2">
      <c r="E158" s="147"/>
      <c r="M158" s="147"/>
    </row>
    <row r="159" spans="5:13" s="76" customFormat="1" x14ac:dyDescent="0.2">
      <c r="E159" s="147"/>
      <c r="M159" s="147"/>
    </row>
    <row r="160" spans="5:13" s="76" customFormat="1" x14ac:dyDescent="0.2">
      <c r="E160" s="147"/>
      <c r="M160" s="147"/>
    </row>
    <row r="161" spans="5:13" s="76" customFormat="1" x14ac:dyDescent="0.2">
      <c r="E161" s="147"/>
      <c r="M161" s="147"/>
    </row>
    <row r="162" spans="5:13" s="76" customFormat="1" x14ac:dyDescent="0.2">
      <c r="E162" s="147"/>
      <c r="M162" s="147"/>
    </row>
    <row r="163" spans="5:13" s="76" customFormat="1" x14ac:dyDescent="0.2">
      <c r="E163" s="147"/>
      <c r="M163" s="147"/>
    </row>
    <row r="164" spans="5:13" s="76" customFormat="1" x14ac:dyDescent="0.2">
      <c r="E164" s="147"/>
      <c r="M164" s="147"/>
    </row>
    <row r="165" spans="5:13" s="76" customFormat="1" x14ac:dyDescent="0.2">
      <c r="E165" s="147"/>
      <c r="M165" s="147"/>
    </row>
    <row r="166" spans="5:13" s="76" customFormat="1" x14ac:dyDescent="0.2">
      <c r="E166" s="147"/>
      <c r="M166" s="147"/>
    </row>
    <row r="167" spans="5:13" s="76" customFormat="1" x14ac:dyDescent="0.2">
      <c r="E167" s="147"/>
      <c r="M167" s="147"/>
    </row>
    <row r="168" spans="5:13" s="76" customFormat="1" x14ac:dyDescent="0.2">
      <c r="E168" s="147"/>
      <c r="M168" s="147"/>
    </row>
    <row r="169" spans="5:13" s="76" customFormat="1" x14ac:dyDescent="0.2">
      <c r="E169" s="147"/>
      <c r="M169" s="147"/>
    </row>
    <row r="170" spans="5:13" s="76" customFormat="1" x14ac:dyDescent="0.2">
      <c r="E170" s="147"/>
      <c r="M170" s="147"/>
    </row>
    <row r="171" spans="5:13" s="76" customFormat="1" x14ac:dyDescent="0.2">
      <c r="E171" s="147"/>
      <c r="M171" s="147"/>
    </row>
    <row r="172" spans="5:13" s="76" customFormat="1" x14ac:dyDescent="0.2">
      <c r="E172" s="147"/>
      <c r="M172" s="147"/>
    </row>
    <row r="173" spans="5:13" s="76" customFormat="1" x14ac:dyDescent="0.2">
      <c r="E173" s="147"/>
      <c r="M173" s="147"/>
    </row>
    <row r="174" spans="5:13" s="76" customFormat="1" x14ac:dyDescent="0.2">
      <c r="E174" s="147"/>
      <c r="M174" s="147"/>
    </row>
    <row r="175" spans="5:13" s="76" customFormat="1" x14ac:dyDescent="0.2">
      <c r="E175" s="147"/>
      <c r="M175" s="147"/>
    </row>
    <row r="176" spans="5:13" s="76" customFormat="1" x14ac:dyDescent="0.2">
      <c r="E176" s="147"/>
      <c r="M176" s="147"/>
    </row>
    <row r="177" spans="5:13" s="76" customFormat="1" x14ac:dyDescent="0.2">
      <c r="E177" s="147"/>
      <c r="M177" s="147"/>
    </row>
    <row r="178" spans="5:13" s="76" customFormat="1" x14ac:dyDescent="0.2">
      <c r="E178" s="147"/>
      <c r="M178" s="147"/>
    </row>
    <row r="179" spans="5:13" s="76" customFormat="1" x14ac:dyDescent="0.2">
      <c r="E179" s="147"/>
      <c r="M179" s="147"/>
    </row>
    <row r="180" spans="5:13" s="76" customFormat="1" x14ac:dyDescent="0.2">
      <c r="E180" s="147"/>
      <c r="M180" s="147"/>
    </row>
    <row r="181" spans="5:13" s="76" customFormat="1" x14ac:dyDescent="0.2">
      <c r="E181" s="147"/>
      <c r="M181" s="147"/>
    </row>
    <row r="182" spans="5:13" s="76" customFormat="1" x14ac:dyDescent="0.2">
      <c r="E182" s="147"/>
      <c r="M182" s="147"/>
    </row>
    <row r="183" spans="5:13" s="76" customFormat="1" x14ac:dyDescent="0.2">
      <c r="E183" s="147"/>
      <c r="M183" s="147"/>
    </row>
    <row r="184" spans="5:13" s="76" customFormat="1" x14ac:dyDescent="0.2">
      <c r="E184" s="147"/>
      <c r="M184" s="147"/>
    </row>
    <row r="185" spans="5:13" s="76" customFormat="1" x14ac:dyDescent="0.2">
      <c r="E185" s="147"/>
      <c r="M185" s="147"/>
    </row>
    <row r="186" spans="5:13" s="76" customFormat="1" x14ac:dyDescent="0.2">
      <c r="E186" s="147"/>
      <c r="M186" s="147"/>
    </row>
    <row r="187" spans="5:13" s="76" customFormat="1" x14ac:dyDescent="0.2">
      <c r="E187" s="147"/>
      <c r="M187" s="147"/>
    </row>
    <row r="188" spans="5:13" s="76" customFormat="1" x14ac:dyDescent="0.2">
      <c r="E188" s="147"/>
      <c r="M188" s="147"/>
    </row>
    <row r="189" spans="5:13" s="76" customFormat="1" x14ac:dyDescent="0.2">
      <c r="E189" s="147"/>
      <c r="M189" s="147"/>
    </row>
    <row r="190" spans="5:13" s="76" customFormat="1" x14ac:dyDescent="0.2">
      <c r="E190" s="147"/>
      <c r="M190" s="147"/>
    </row>
    <row r="191" spans="5:13" s="76" customFormat="1" x14ac:dyDescent="0.2">
      <c r="E191" s="147"/>
      <c r="M191" s="147"/>
    </row>
    <row r="192" spans="5:13" s="76" customFormat="1" x14ac:dyDescent="0.2">
      <c r="E192" s="147"/>
      <c r="M192" s="147"/>
    </row>
    <row r="193" spans="5:13" s="76" customFormat="1" x14ac:dyDescent="0.2">
      <c r="E193" s="147"/>
      <c r="M193" s="147"/>
    </row>
    <row r="194" spans="5:13" s="76" customFormat="1" x14ac:dyDescent="0.2">
      <c r="E194" s="147"/>
      <c r="M194" s="147"/>
    </row>
    <row r="195" spans="5:13" s="76" customFormat="1" x14ac:dyDescent="0.2">
      <c r="E195" s="147"/>
      <c r="M195" s="147"/>
    </row>
    <row r="196" spans="5:13" s="76" customFormat="1" x14ac:dyDescent="0.2">
      <c r="E196" s="147"/>
      <c r="M196" s="147"/>
    </row>
    <row r="197" spans="5:13" s="76" customFormat="1" x14ac:dyDescent="0.2">
      <c r="E197" s="147"/>
      <c r="M197" s="147"/>
    </row>
    <row r="198" spans="5:13" s="76" customFormat="1" x14ac:dyDescent="0.2">
      <c r="E198" s="147"/>
      <c r="M198" s="147"/>
    </row>
    <row r="199" spans="5:13" s="76" customFormat="1" x14ac:dyDescent="0.2">
      <c r="E199" s="147"/>
      <c r="M199" s="147"/>
    </row>
    <row r="200" spans="5:13" s="76" customFormat="1" x14ac:dyDescent="0.2">
      <c r="E200" s="147"/>
      <c r="M200" s="147"/>
    </row>
    <row r="201" spans="5:13" s="76" customFormat="1" x14ac:dyDescent="0.2">
      <c r="E201" s="147"/>
      <c r="M201" s="147"/>
    </row>
    <row r="202" spans="5:13" s="76" customFormat="1" x14ac:dyDescent="0.2">
      <c r="E202" s="147"/>
      <c r="M202" s="147"/>
    </row>
    <row r="203" spans="5:13" s="76" customFormat="1" x14ac:dyDescent="0.2">
      <c r="E203" s="147"/>
      <c r="M203" s="147"/>
    </row>
    <row r="204" spans="5:13" s="76" customFormat="1" x14ac:dyDescent="0.2">
      <c r="E204" s="147"/>
      <c r="M204" s="147"/>
    </row>
    <row r="205" spans="5:13" s="76" customFormat="1" x14ac:dyDescent="0.2">
      <c r="E205" s="147"/>
      <c r="M205" s="147"/>
    </row>
    <row r="206" spans="5:13" s="76" customFormat="1" x14ac:dyDescent="0.2">
      <c r="E206" s="147"/>
      <c r="M206" s="147"/>
    </row>
    <row r="207" spans="5:13" s="76" customFormat="1" x14ac:dyDescent="0.2">
      <c r="E207" s="147"/>
      <c r="M207" s="147"/>
    </row>
    <row r="208" spans="5:13" s="76" customFormat="1" x14ac:dyDescent="0.2">
      <c r="E208" s="147"/>
      <c r="M208" s="147"/>
    </row>
    <row r="209" spans="5:13" s="76" customFormat="1" x14ac:dyDescent="0.2">
      <c r="E209" s="147"/>
      <c r="M209" s="147"/>
    </row>
    <row r="210" spans="5:13" s="76" customFormat="1" x14ac:dyDescent="0.2">
      <c r="E210" s="147"/>
      <c r="M210" s="147"/>
    </row>
    <row r="211" spans="5:13" s="76" customFormat="1" x14ac:dyDescent="0.2">
      <c r="E211" s="147"/>
      <c r="M211" s="147"/>
    </row>
    <row r="212" spans="5:13" s="76" customFormat="1" x14ac:dyDescent="0.2">
      <c r="E212" s="147"/>
      <c r="M212" s="147"/>
    </row>
    <row r="213" spans="5:13" s="76" customFormat="1" x14ac:dyDescent="0.2">
      <c r="E213" s="147"/>
      <c r="M213" s="147"/>
    </row>
    <row r="214" spans="5:13" s="76" customFormat="1" x14ac:dyDescent="0.2">
      <c r="E214" s="147"/>
      <c r="M214" s="147"/>
    </row>
    <row r="215" spans="5:13" s="76" customFormat="1" x14ac:dyDescent="0.2">
      <c r="E215" s="147"/>
      <c r="M215" s="147"/>
    </row>
    <row r="216" spans="5:13" s="76" customFormat="1" x14ac:dyDescent="0.2">
      <c r="E216" s="147"/>
      <c r="M216" s="147"/>
    </row>
    <row r="217" spans="5:13" s="76" customFormat="1" x14ac:dyDescent="0.2">
      <c r="E217" s="147"/>
      <c r="M217" s="147"/>
    </row>
    <row r="218" spans="5:13" s="76" customFormat="1" x14ac:dyDescent="0.2">
      <c r="E218" s="147"/>
      <c r="M218" s="147"/>
    </row>
    <row r="219" spans="5:13" s="76" customFormat="1" x14ac:dyDescent="0.2">
      <c r="E219" s="147"/>
      <c r="M219" s="147"/>
    </row>
    <row r="220" spans="5:13" s="76" customFormat="1" x14ac:dyDescent="0.2">
      <c r="E220" s="147"/>
      <c r="M220" s="147"/>
    </row>
    <row r="221" spans="5:13" s="76" customFormat="1" x14ac:dyDescent="0.2">
      <c r="E221" s="147"/>
      <c r="M221" s="147"/>
    </row>
    <row r="222" spans="5:13" s="76" customFormat="1" x14ac:dyDescent="0.2">
      <c r="E222" s="147"/>
      <c r="M222" s="147"/>
    </row>
    <row r="223" spans="5:13" s="76" customFormat="1" x14ac:dyDescent="0.2">
      <c r="E223" s="147"/>
      <c r="M223" s="147"/>
    </row>
    <row r="224" spans="5:13" s="76" customFormat="1" x14ac:dyDescent="0.2">
      <c r="E224" s="147"/>
      <c r="M224" s="147"/>
    </row>
    <row r="225" spans="5:13" s="76" customFormat="1" x14ac:dyDescent="0.2">
      <c r="E225" s="147"/>
      <c r="M225" s="147"/>
    </row>
    <row r="226" spans="5:13" s="76" customFormat="1" x14ac:dyDescent="0.2">
      <c r="E226" s="147"/>
      <c r="M226" s="147"/>
    </row>
    <row r="227" spans="5:13" s="76" customFormat="1" x14ac:dyDescent="0.2">
      <c r="E227" s="147"/>
      <c r="M227" s="147"/>
    </row>
    <row r="228" spans="5:13" s="76" customFormat="1" x14ac:dyDescent="0.2">
      <c r="E228" s="147"/>
      <c r="M228" s="147"/>
    </row>
    <row r="229" spans="5:13" s="76" customFormat="1" x14ac:dyDescent="0.2">
      <c r="E229" s="147"/>
      <c r="M229" s="147"/>
    </row>
    <row r="230" spans="5:13" s="76" customFormat="1" x14ac:dyDescent="0.2">
      <c r="E230" s="147"/>
      <c r="M230" s="147"/>
    </row>
    <row r="231" spans="5:13" s="76" customFormat="1" x14ac:dyDescent="0.2">
      <c r="E231" s="147"/>
      <c r="M231" s="147"/>
    </row>
    <row r="232" spans="5:13" s="76" customFormat="1" x14ac:dyDescent="0.2">
      <c r="E232" s="147"/>
      <c r="M232" s="147"/>
    </row>
    <row r="233" spans="5:13" s="76" customFormat="1" x14ac:dyDescent="0.2">
      <c r="E233" s="147"/>
      <c r="M233" s="147"/>
    </row>
    <row r="234" spans="5:13" s="76" customFormat="1" x14ac:dyDescent="0.2">
      <c r="E234" s="147"/>
      <c r="M234" s="147"/>
    </row>
    <row r="235" spans="5:13" s="76" customFormat="1" x14ac:dyDescent="0.2">
      <c r="E235" s="147"/>
      <c r="M235" s="147"/>
    </row>
    <row r="236" spans="5:13" s="76" customFormat="1" x14ac:dyDescent="0.2">
      <c r="E236" s="147"/>
      <c r="M236" s="147"/>
    </row>
    <row r="237" spans="5:13" s="76" customFormat="1" x14ac:dyDescent="0.2">
      <c r="E237" s="147"/>
      <c r="M237" s="147"/>
    </row>
    <row r="238" spans="5:13" s="76" customFormat="1" x14ac:dyDescent="0.2">
      <c r="E238" s="147"/>
      <c r="M238" s="147"/>
    </row>
    <row r="239" spans="5:13" s="76" customFormat="1" x14ac:dyDescent="0.2">
      <c r="E239" s="147"/>
      <c r="M239" s="147"/>
    </row>
    <row r="240" spans="5:13" s="76" customFormat="1" x14ac:dyDescent="0.2">
      <c r="E240" s="147"/>
      <c r="M240" s="147"/>
    </row>
    <row r="241" spans="5:13" s="76" customFormat="1" x14ac:dyDescent="0.2">
      <c r="E241" s="147"/>
      <c r="M241" s="147"/>
    </row>
    <row r="242" spans="5:13" s="76" customFormat="1" x14ac:dyDescent="0.2">
      <c r="E242" s="147"/>
      <c r="M242" s="147"/>
    </row>
    <row r="243" spans="5:13" s="76" customFormat="1" x14ac:dyDescent="0.2">
      <c r="E243" s="147"/>
      <c r="M243" s="147"/>
    </row>
    <row r="244" spans="5:13" s="76" customFormat="1" x14ac:dyDescent="0.2">
      <c r="E244" s="147"/>
      <c r="M244" s="147"/>
    </row>
    <row r="245" spans="5:13" s="76" customFormat="1" x14ac:dyDescent="0.2">
      <c r="E245" s="147"/>
      <c r="M245" s="147"/>
    </row>
    <row r="246" spans="5:13" s="76" customFormat="1" x14ac:dyDescent="0.2">
      <c r="E246" s="147"/>
      <c r="M246" s="147"/>
    </row>
    <row r="247" spans="5:13" s="76" customFormat="1" x14ac:dyDescent="0.2">
      <c r="E247" s="147"/>
      <c r="M247" s="147"/>
    </row>
    <row r="248" spans="5:13" s="76" customFormat="1" x14ac:dyDescent="0.2">
      <c r="E248" s="147"/>
      <c r="M248" s="147"/>
    </row>
    <row r="249" spans="5:13" s="76" customFormat="1" x14ac:dyDescent="0.2">
      <c r="E249" s="147"/>
      <c r="M249" s="147"/>
    </row>
    <row r="250" spans="5:13" s="76" customFormat="1" x14ac:dyDescent="0.2">
      <c r="E250" s="147"/>
      <c r="M250" s="147"/>
    </row>
    <row r="251" spans="5:13" s="76" customFormat="1" x14ac:dyDescent="0.2">
      <c r="E251" s="147"/>
      <c r="M251" s="147"/>
    </row>
    <row r="252" spans="5:13" s="76" customFormat="1" x14ac:dyDescent="0.2">
      <c r="E252" s="147"/>
      <c r="M252" s="147"/>
    </row>
    <row r="253" spans="5:13" s="76" customFormat="1" x14ac:dyDescent="0.2">
      <c r="E253" s="147"/>
      <c r="M253" s="147"/>
    </row>
    <row r="254" spans="5:13" s="76" customFormat="1" x14ac:dyDescent="0.2">
      <c r="E254" s="147"/>
      <c r="M254" s="147"/>
    </row>
    <row r="255" spans="5:13" s="76" customFormat="1" x14ac:dyDescent="0.2">
      <c r="E255" s="147"/>
      <c r="M255" s="147"/>
    </row>
    <row r="256" spans="5:13" s="76" customFormat="1" x14ac:dyDescent="0.2">
      <c r="E256" s="147"/>
      <c r="M256" s="147"/>
    </row>
    <row r="257" spans="5:13" s="76" customFormat="1" x14ac:dyDescent="0.2">
      <c r="E257" s="147"/>
      <c r="M257" s="147"/>
    </row>
    <row r="258" spans="5:13" s="76" customFormat="1" x14ac:dyDescent="0.2">
      <c r="E258" s="147"/>
      <c r="M258" s="147"/>
    </row>
    <row r="259" spans="5:13" s="76" customFormat="1" x14ac:dyDescent="0.2">
      <c r="E259" s="147"/>
      <c r="M259" s="147"/>
    </row>
    <row r="260" spans="5:13" s="76" customFormat="1" x14ac:dyDescent="0.2">
      <c r="E260" s="147"/>
      <c r="M260" s="147"/>
    </row>
    <row r="261" spans="5:13" s="76" customFormat="1" x14ac:dyDescent="0.2">
      <c r="E261" s="147"/>
      <c r="M261" s="147"/>
    </row>
    <row r="262" spans="5:13" s="76" customFormat="1" x14ac:dyDescent="0.2">
      <c r="E262" s="147"/>
      <c r="M262" s="147"/>
    </row>
    <row r="263" spans="5:13" s="76" customFormat="1" x14ac:dyDescent="0.2">
      <c r="E263" s="147"/>
      <c r="M263" s="147"/>
    </row>
    <row r="264" spans="5:13" s="76" customFormat="1" x14ac:dyDescent="0.2">
      <c r="E264" s="147"/>
      <c r="M264" s="147"/>
    </row>
    <row r="265" spans="5:13" s="76" customFormat="1" x14ac:dyDescent="0.2">
      <c r="E265" s="147"/>
      <c r="M265" s="147"/>
    </row>
    <row r="266" spans="5:13" s="76" customFormat="1" x14ac:dyDescent="0.2">
      <c r="E266" s="147"/>
      <c r="M266" s="147"/>
    </row>
    <row r="267" spans="5:13" s="76" customFormat="1" x14ac:dyDescent="0.2">
      <c r="E267" s="147"/>
      <c r="M267" s="147"/>
    </row>
    <row r="268" spans="5:13" s="76" customFormat="1" x14ac:dyDescent="0.2">
      <c r="E268" s="147"/>
      <c r="M268" s="147"/>
    </row>
    <row r="269" spans="5:13" s="76" customFormat="1" x14ac:dyDescent="0.2">
      <c r="E269" s="147"/>
      <c r="M269" s="147"/>
    </row>
    <row r="270" spans="5:13" s="76" customFormat="1" x14ac:dyDescent="0.2">
      <c r="E270" s="147"/>
      <c r="M270" s="147"/>
    </row>
    <row r="271" spans="5:13" s="76" customFormat="1" x14ac:dyDescent="0.2">
      <c r="E271" s="147"/>
      <c r="M271" s="147"/>
    </row>
    <row r="272" spans="5:13" s="76" customFormat="1" x14ac:dyDescent="0.2">
      <c r="E272" s="147"/>
      <c r="M272" s="147"/>
    </row>
    <row r="273" spans="5:13" s="76" customFormat="1" x14ac:dyDescent="0.2">
      <c r="E273" s="147"/>
      <c r="M273" s="147"/>
    </row>
    <row r="274" spans="5:13" s="76" customFormat="1" x14ac:dyDescent="0.2">
      <c r="E274" s="147"/>
      <c r="M274" s="147"/>
    </row>
    <row r="275" spans="5:13" s="76" customFormat="1" x14ac:dyDescent="0.2">
      <c r="E275" s="147"/>
      <c r="M275" s="147"/>
    </row>
    <row r="276" spans="5:13" s="76" customFormat="1" x14ac:dyDescent="0.2">
      <c r="E276" s="147"/>
      <c r="M276" s="147"/>
    </row>
    <row r="277" spans="5:13" s="76" customFormat="1" x14ac:dyDescent="0.2">
      <c r="E277" s="147"/>
      <c r="M277" s="147"/>
    </row>
    <row r="278" spans="5:13" s="76" customFormat="1" x14ac:dyDescent="0.2">
      <c r="E278" s="147"/>
      <c r="M278" s="147"/>
    </row>
    <row r="279" spans="5:13" s="76" customFormat="1" x14ac:dyDescent="0.2">
      <c r="E279" s="147"/>
      <c r="M279" s="147"/>
    </row>
    <row r="280" spans="5:13" s="76" customFormat="1" x14ac:dyDescent="0.2">
      <c r="E280" s="147"/>
      <c r="M280" s="147"/>
    </row>
    <row r="281" spans="5:13" s="76" customFormat="1" x14ac:dyDescent="0.2">
      <c r="E281" s="147"/>
      <c r="M281" s="147"/>
    </row>
    <row r="282" spans="5:13" s="76" customFormat="1" x14ac:dyDescent="0.2">
      <c r="E282" s="147"/>
      <c r="M282" s="147"/>
    </row>
    <row r="283" spans="5:13" s="76" customFormat="1" x14ac:dyDescent="0.2">
      <c r="E283" s="147"/>
      <c r="M283" s="147"/>
    </row>
    <row r="284" spans="5:13" s="76" customFormat="1" x14ac:dyDescent="0.2">
      <c r="E284" s="147"/>
      <c r="M284" s="147"/>
    </row>
    <row r="285" spans="5:13" s="76" customFormat="1" x14ac:dyDescent="0.2">
      <c r="E285" s="147"/>
      <c r="M285" s="147"/>
    </row>
    <row r="286" spans="5:13" s="76" customFormat="1" x14ac:dyDescent="0.2">
      <c r="E286" s="147"/>
      <c r="M286" s="147"/>
    </row>
    <row r="287" spans="5:13" s="76" customFormat="1" x14ac:dyDescent="0.2">
      <c r="E287" s="147"/>
      <c r="M287" s="147"/>
    </row>
    <row r="288" spans="5:13" s="76" customFormat="1" x14ac:dyDescent="0.2">
      <c r="E288" s="147"/>
      <c r="M288" s="147"/>
    </row>
    <row r="289" spans="5:13" s="76" customFormat="1" x14ac:dyDescent="0.2">
      <c r="E289" s="147"/>
      <c r="M289" s="147"/>
    </row>
    <row r="290" spans="5:13" s="76" customFormat="1" x14ac:dyDescent="0.2">
      <c r="E290" s="147"/>
      <c r="M290" s="147"/>
    </row>
    <row r="291" spans="5:13" s="76" customFormat="1" x14ac:dyDescent="0.2">
      <c r="E291" s="147"/>
      <c r="M291" s="147"/>
    </row>
    <row r="292" spans="5:13" s="76" customFormat="1" x14ac:dyDescent="0.2">
      <c r="E292" s="147"/>
      <c r="M292" s="147"/>
    </row>
    <row r="293" spans="5:13" s="76" customFormat="1" x14ac:dyDescent="0.2">
      <c r="E293" s="147"/>
      <c r="M293" s="147"/>
    </row>
    <row r="294" spans="5:13" s="76" customFormat="1" x14ac:dyDescent="0.2">
      <c r="E294" s="147"/>
      <c r="M294" s="147"/>
    </row>
    <row r="295" spans="5:13" s="76" customFormat="1" x14ac:dyDescent="0.2">
      <c r="E295" s="147"/>
      <c r="M295" s="147"/>
    </row>
    <row r="296" spans="5:13" s="76" customFormat="1" x14ac:dyDescent="0.2">
      <c r="E296" s="147"/>
      <c r="M296" s="147"/>
    </row>
    <row r="297" spans="5:13" s="76" customFormat="1" x14ac:dyDescent="0.2">
      <c r="E297" s="147"/>
      <c r="M297" s="147"/>
    </row>
    <row r="298" spans="5:13" s="76" customFormat="1" x14ac:dyDescent="0.2">
      <c r="E298" s="147"/>
      <c r="M298" s="147"/>
    </row>
    <row r="299" spans="5:13" s="76" customFormat="1" x14ac:dyDescent="0.2">
      <c r="E299" s="147"/>
      <c r="M299" s="147"/>
    </row>
    <row r="300" spans="5:13" s="76" customFormat="1" x14ac:dyDescent="0.2">
      <c r="E300" s="147"/>
      <c r="M300" s="147"/>
    </row>
    <row r="301" spans="5:13" s="76" customFormat="1" x14ac:dyDescent="0.2">
      <c r="E301" s="147"/>
      <c r="M301" s="147"/>
    </row>
    <row r="302" spans="5:13" s="76" customFormat="1" x14ac:dyDescent="0.2">
      <c r="E302" s="147"/>
      <c r="M302" s="147"/>
    </row>
    <row r="303" spans="5:13" s="76" customFormat="1" x14ac:dyDescent="0.2">
      <c r="E303" s="147"/>
      <c r="M303" s="147"/>
    </row>
    <row r="304" spans="5:13" s="76" customFormat="1" x14ac:dyDescent="0.2">
      <c r="E304" s="147"/>
      <c r="M304" s="147"/>
    </row>
    <row r="305" spans="5:13" s="76" customFormat="1" x14ac:dyDescent="0.2">
      <c r="E305" s="147"/>
      <c r="M305" s="147"/>
    </row>
    <row r="306" spans="5:13" s="76" customFormat="1" x14ac:dyDescent="0.2">
      <c r="E306" s="147"/>
      <c r="M306" s="147"/>
    </row>
    <row r="307" spans="5:13" s="76" customFormat="1" x14ac:dyDescent="0.2">
      <c r="E307" s="147"/>
      <c r="M307" s="147"/>
    </row>
    <row r="308" spans="5:13" s="76" customFormat="1" x14ac:dyDescent="0.2">
      <c r="E308" s="147"/>
      <c r="M308" s="147"/>
    </row>
    <row r="309" spans="5:13" s="76" customFormat="1" x14ac:dyDescent="0.2">
      <c r="E309" s="147"/>
      <c r="M309" s="147"/>
    </row>
    <row r="310" spans="5:13" s="76" customFormat="1" x14ac:dyDescent="0.2">
      <c r="E310" s="147"/>
      <c r="M310" s="147"/>
    </row>
    <row r="311" spans="5:13" s="76" customFormat="1" x14ac:dyDescent="0.2">
      <c r="E311" s="147"/>
      <c r="M311" s="147"/>
    </row>
    <row r="312" spans="5:13" s="76" customFormat="1" x14ac:dyDescent="0.2">
      <c r="E312" s="147"/>
      <c r="M312" s="147"/>
    </row>
    <row r="313" spans="5:13" s="76" customFormat="1" x14ac:dyDescent="0.2">
      <c r="E313" s="147"/>
      <c r="M313" s="147"/>
    </row>
    <row r="314" spans="5:13" s="76" customFormat="1" x14ac:dyDescent="0.2">
      <c r="E314" s="147"/>
      <c r="M314" s="147"/>
    </row>
    <row r="315" spans="5:13" s="76" customFormat="1" x14ac:dyDescent="0.2">
      <c r="E315" s="147"/>
      <c r="M315" s="147"/>
    </row>
    <row r="316" spans="5:13" s="76" customFormat="1" x14ac:dyDescent="0.2">
      <c r="E316" s="147"/>
      <c r="M316" s="147"/>
    </row>
    <row r="317" spans="5:13" s="76" customFormat="1" x14ac:dyDescent="0.2">
      <c r="E317" s="147"/>
      <c r="M317" s="147"/>
    </row>
    <row r="318" spans="5:13" s="76" customFormat="1" x14ac:dyDescent="0.2">
      <c r="E318" s="147"/>
      <c r="M318" s="147"/>
    </row>
    <row r="319" spans="5:13" s="76" customFormat="1" x14ac:dyDescent="0.2">
      <c r="E319" s="147"/>
      <c r="M319" s="147"/>
    </row>
    <row r="320" spans="5:13" s="76" customFormat="1" x14ac:dyDescent="0.2">
      <c r="E320" s="147"/>
      <c r="M320" s="147"/>
    </row>
    <row r="321" spans="5:13" s="76" customFormat="1" x14ac:dyDescent="0.2">
      <c r="E321" s="147"/>
      <c r="M321" s="147"/>
    </row>
    <row r="322" spans="5:13" s="76" customFormat="1" x14ac:dyDescent="0.2">
      <c r="E322" s="147"/>
      <c r="M322" s="147"/>
    </row>
    <row r="323" spans="5:13" s="76" customFormat="1" x14ac:dyDescent="0.2">
      <c r="E323" s="147"/>
      <c r="M323" s="147"/>
    </row>
    <row r="324" spans="5:13" s="76" customFormat="1" x14ac:dyDescent="0.2">
      <c r="E324" s="147"/>
      <c r="M324" s="147"/>
    </row>
    <row r="325" spans="5:13" s="76" customFormat="1" x14ac:dyDescent="0.2">
      <c r="E325" s="147"/>
      <c r="M325" s="147"/>
    </row>
    <row r="326" spans="5:13" s="76" customFormat="1" x14ac:dyDescent="0.2">
      <c r="E326" s="147"/>
      <c r="M326" s="147"/>
    </row>
    <row r="327" spans="5:13" s="76" customFormat="1" x14ac:dyDescent="0.2">
      <c r="E327" s="147"/>
      <c r="M327" s="147"/>
    </row>
    <row r="328" spans="5:13" s="76" customFormat="1" x14ac:dyDescent="0.2">
      <c r="E328" s="147"/>
      <c r="M328" s="147"/>
    </row>
    <row r="329" spans="5:13" s="76" customFormat="1" x14ac:dyDescent="0.2">
      <c r="E329" s="147"/>
      <c r="M329" s="147"/>
    </row>
    <row r="330" spans="5:13" s="76" customFormat="1" x14ac:dyDescent="0.2">
      <c r="E330" s="147"/>
      <c r="M330" s="147"/>
    </row>
    <row r="331" spans="5:13" s="76" customFormat="1" x14ac:dyDescent="0.2">
      <c r="E331" s="147"/>
      <c r="M331" s="147"/>
    </row>
    <row r="332" spans="5:13" s="76" customFormat="1" x14ac:dyDescent="0.2">
      <c r="E332" s="147"/>
      <c r="M332" s="147"/>
    </row>
    <row r="333" spans="5:13" s="76" customFormat="1" x14ac:dyDescent="0.2">
      <c r="E333" s="147"/>
      <c r="M333" s="147"/>
    </row>
    <row r="334" spans="5:13" s="76" customFormat="1" x14ac:dyDescent="0.2">
      <c r="E334" s="147"/>
      <c r="M334" s="147"/>
    </row>
    <row r="335" spans="5:13" s="76" customFormat="1" x14ac:dyDescent="0.2">
      <c r="E335" s="147"/>
      <c r="M335" s="147"/>
    </row>
    <row r="336" spans="5:13" s="76" customFormat="1" x14ac:dyDescent="0.2">
      <c r="E336" s="147"/>
      <c r="M336" s="147"/>
    </row>
    <row r="337" spans="5:13" s="76" customFormat="1" x14ac:dyDescent="0.2">
      <c r="E337" s="147"/>
      <c r="M337" s="147"/>
    </row>
    <row r="338" spans="5:13" s="76" customFormat="1" x14ac:dyDescent="0.2">
      <c r="E338" s="147"/>
      <c r="M338" s="147"/>
    </row>
    <row r="339" spans="5:13" s="76" customFormat="1" x14ac:dyDescent="0.2">
      <c r="E339" s="147"/>
      <c r="M339" s="147"/>
    </row>
    <row r="340" spans="5:13" s="76" customFormat="1" x14ac:dyDescent="0.2">
      <c r="E340" s="147"/>
      <c r="M340" s="147"/>
    </row>
    <row r="341" spans="5:13" s="76" customFormat="1" x14ac:dyDescent="0.2">
      <c r="E341" s="147"/>
      <c r="M341" s="147"/>
    </row>
    <row r="342" spans="5:13" s="76" customFormat="1" x14ac:dyDescent="0.2">
      <c r="E342" s="147"/>
      <c r="M342" s="147"/>
    </row>
    <row r="343" spans="5:13" s="76" customFormat="1" x14ac:dyDescent="0.2">
      <c r="E343" s="147"/>
      <c r="M343" s="147"/>
    </row>
    <row r="344" spans="5:13" s="76" customFormat="1" x14ac:dyDescent="0.2">
      <c r="E344" s="147"/>
      <c r="M344" s="147"/>
    </row>
    <row r="345" spans="5:13" s="76" customFormat="1" x14ac:dyDescent="0.2">
      <c r="E345" s="147"/>
      <c r="M345" s="147"/>
    </row>
    <row r="346" spans="5:13" s="76" customFormat="1" x14ac:dyDescent="0.2">
      <c r="E346" s="147"/>
      <c r="M346" s="147"/>
    </row>
    <row r="347" spans="5:13" s="76" customFormat="1" x14ac:dyDescent="0.2">
      <c r="E347" s="147"/>
      <c r="M347" s="147"/>
    </row>
    <row r="348" spans="5:13" s="76" customFormat="1" x14ac:dyDescent="0.2">
      <c r="E348" s="147"/>
      <c r="M348" s="147"/>
    </row>
    <row r="349" spans="5:13" s="76" customFormat="1" x14ac:dyDescent="0.2">
      <c r="E349" s="147"/>
      <c r="M349" s="147"/>
    </row>
    <row r="350" spans="5:13" s="76" customFormat="1" x14ac:dyDescent="0.2">
      <c r="E350" s="147"/>
      <c r="M350" s="147"/>
    </row>
    <row r="351" spans="5:13" s="76" customFormat="1" x14ac:dyDescent="0.2">
      <c r="E351" s="147"/>
      <c r="M351" s="147"/>
    </row>
    <row r="352" spans="5:13" s="76" customFormat="1" x14ac:dyDescent="0.2">
      <c r="E352" s="147"/>
      <c r="M352" s="147"/>
    </row>
    <row r="353" spans="5:13" s="76" customFormat="1" x14ac:dyDescent="0.2">
      <c r="E353" s="147"/>
      <c r="M353" s="147"/>
    </row>
    <row r="354" spans="5:13" s="76" customFormat="1" x14ac:dyDescent="0.2">
      <c r="E354" s="147"/>
      <c r="M354" s="147"/>
    </row>
    <row r="355" spans="5:13" s="76" customFormat="1" x14ac:dyDescent="0.2">
      <c r="E355" s="147"/>
      <c r="M355" s="147"/>
    </row>
    <row r="356" spans="5:13" s="76" customFormat="1" x14ac:dyDescent="0.2">
      <c r="E356" s="147"/>
      <c r="M356" s="147"/>
    </row>
    <row r="357" spans="5:13" s="76" customFormat="1" x14ac:dyDescent="0.2">
      <c r="E357" s="147"/>
      <c r="M357" s="147"/>
    </row>
    <row r="358" spans="5:13" s="76" customFormat="1" x14ac:dyDescent="0.2">
      <c r="E358" s="147"/>
      <c r="M358" s="147"/>
    </row>
    <row r="359" spans="5:13" s="76" customFormat="1" x14ac:dyDescent="0.2">
      <c r="E359" s="147"/>
      <c r="M359" s="147"/>
    </row>
    <row r="360" spans="5:13" s="76" customFormat="1" x14ac:dyDescent="0.2">
      <c r="E360" s="147"/>
      <c r="M360" s="147"/>
    </row>
    <row r="361" spans="5:13" s="76" customFormat="1" x14ac:dyDescent="0.2">
      <c r="E361" s="147"/>
      <c r="M361" s="147"/>
    </row>
    <row r="362" spans="5:13" s="76" customFormat="1" x14ac:dyDescent="0.2">
      <c r="E362" s="147"/>
      <c r="M362" s="147"/>
    </row>
    <row r="363" spans="5:13" s="76" customFormat="1" x14ac:dyDescent="0.2">
      <c r="E363" s="147"/>
      <c r="M363" s="147"/>
    </row>
    <row r="364" spans="5:13" s="76" customFormat="1" x14ac:dyDescent="0.2">
      <c r="E364" s="147"/>
      <c r="M364" s="147"/>
    </row>
    <row r="365" spans="5:13" s="76" customFormat="1" x14ac:dyDescent="0.2">
      <c r="E365" s="147"/>
      <c r="M365" s="147"/>
    </row>
    <row r="366" spans="5:13" s="76" customFormat="1" x14ac:dyDescent="0.2">
      <c r="E366" s="147"/>
      <c r="M366" s="147"/>
    </row>
    <row r="367" spans="5:13" s="76" customFormat="1" x14ac:dyDescent="0.2">
      <c r="E367" s="147"/>
      <c r="M367" s="147"/>
    </row>
    <row r="368" spans="5:13" s="76" customFormat="1" x14ac:dyDescent="0.2">
      <c r="E368" s="147"/>
      <c r="M368" s="147"/>
    </row>
    <row r="369" spans="5:13" s="76" customFormat="1" x14ac:dyDescent="0.2">
      <c r="E369" s="147"/>
      <c r="M369" s="147"/>
    </row>
    <row r="370" spans="5:13" s="76" customFormat="1" x14ac:dyDescent="0.2">
      <c r="E370" s="147"/>
      <c r="M370" s="147"/>
    </row>
    <row r="371" spans="5:13" s="76" customFormat="1" x14ac:dyDescent="0.2">
      <c r="E371" s="147"/>
      <c r="M371" s="147"/>
    </row>
    <row r="372" spans="5:13" s="76" customFormat="1" x14ac:dyDescent="0.2">
      <c r="E372" s="147"/>
      <c r="M372" s="147"/>
    </row>
    <row r="373" spans="5:13" s="76" customFormat="1" x14ac:dyDescent="0.2">
      <c r="E373" s="147"/>
      <c r="M373" s="147"/>
    </row>
    <row r="374" spans="5:13" s="76" customFormat="1" x14ac:dyDescent="0.2">
      <c r="E374" s="147"/>
      <c r="M374" s="147"/>
    </row>
    <row r="375" spans="5:13" s="76" customFormat="1" x14ac:dyDescent="0.2">
      <c r="E375" s="147"/>
      <c r="M375" s="147"/>
    </row>
    <row r="376" spans="5:13" s="76" customFormat="1" x14ac:dyDescent="0.2">
      <c r="E376" s="147"/>
      <c r="M376" s="147"/>
    </row>
    <row r="377" spans="5:13" s="76" customFormat="1" x14ac:dyDescent="0.2">
      <c r="E377" s="147"/>
      <c r="M377" s="147"/>
    </row>
    <row r="378" spans="5:13" s="76" customFormat="1" x14ac:dyDescent="0.2">
      <c r="E378" s="147"/>
      <c r="M378" s="147"/>
    </row>
    <row r="379" spans="5:13" s="76" customFormat="1" x14ac:dyDescent="0.2">
      <c r="E379" s="147"/>
      <c r="M379" s="147"/>
    </row>
    <row r="380" spans="5:13" s="76" customFormat="1" x14ac:dyDescent="0.2">
      <c r="E380" s="147"/>
      <c r="M380" s="147"/>
    </row>
    <row r="381" spans="5:13" s="76" customFormat="1" x14ac:dyDescent="0.2">
      <c r="E381" s="147"/>
      <c r="M381" s="147"/>
    </row>
    <row r="382" spans="5:13" s="76" customFormat="1" x14ac:dyDescent="0.2">
      <c r="E382" s="147"/>
      <c r="M382" s="147"/>
    </row>
    <row r="383" spans="5:13" s="76" customFormat="1" x14ac:dyDescent="0.2">
      <c r="E383" s="147"/>
      <c r="M383" s="147"/>
    </row>
    <row r="384" spans="5:13" s="76" customFormat="1" x14ac:dyDescent="0.2">
      <c r="E384" s="147"/>
      <c r="M384" s="147"/>
    </row>
    <row r="385" spans="5:13" s="76" customFormat="1" x14ac:dyDescent="0.2">
      <c r="E385" s="147"/>
      <c r="M385" s="147"/>
    </row>
    <row r="386" spans="5:13" s="76" customFormat="1" x14ac:dyDescent="0.2">
      <c r="E386" s="147"/>
      <c r="M386" s="147"/>
    </row>
    <row r="387" spans="5:13" s="76" customFormat="1" x14ac:dyDescent="0.2">
      <c r="E387" s="147"/>
      <c r="M387" s="147"/>
    </row>
    <row r="388" spans="5:13" s="76" customFormat="1" x14ac:dyDescent="0.2">
      <c r="E388" s="147"/>
      <c r="M388" s="147"/>
    </row>
    <row r="389" spans="5:13" s="76" customFormat="1" x14ac:dyDescent="0.2">
      <c r="E389" s="147"/>
      <c r="M389" s="147"/>
    </row>
    <row r="390" spans="5:13" s="76" customFormat="1" x14ac:dyDescent="0.2">
      <c r="E390" s="147"/>
      <c r="M390" s="147"/>
    </row>
    <row r="391" spans="5:13" s="76" customFormat="1" x14ac:dyDescent="0.2">
      <c r="E391" s="147"/>
      <c r="M391" s="147"/>
    </row>
    <row r="392" spans="5:13" s="76" customFormat="1" x14ac:dyDescent="0.2">
      <c r="E392" s="147"/>
      <c r="M392" s="147"/>
    </row>
    <row r="393" spans="5:13" s="76" customFormat="1" x14ac:dyDescent="0.2">
      <c r="E393" s="147"/>
      <c r="M393" s="147"/>
    </row>
    <row r="394" spans="5:13" s="76" customFormat="1" x14ac:dyDescent="0.2">
      <c r="E394" s="147"/>
      <c r="M394" s="147"/>
    </row>
    <row r="395" spans="5:13" s="76" customFormat="1" x14ac:dyDescent="0.2">
      <c r="E395" s="147"/>
      <c r="M395" s="147"/>
    </row>
    <row r="396" spans="5:13" s="76" customFormat="1" x14ac:dyDescent="0.2">
      <c r="E396" s="147"/>
      <c r="M396" s="147"/>
    </row>
    <row r="397" spans="5:13" s="76" customFormat="1" x14ac:dyDescent="0.2">
      <c r="E397" s="147"/>
      <c r="M397" s="147"/>
    </row>
    <row r="398" spans="5:13" s="76" customFormat="1" x14ac:dyDescent="0.2">
      <c r="E398" s="147"/>
      <c r="M398" s="147"/>
    </row>
    <row r="399" spans="5:13" s="76" customFormat="1" x14ac:dyDescent="0.2">
      <c r="E399" s="147"/>
      <c r="M399" s="147"/>
    </row>
    <row r="400" spans="5:13" s="76" customFormat="1" x14ac:dyDescent="0.2">
      <c r="E400" s="147"/>
      <c r="M400" s="147"/>
    </row>
    <row r="401" spans="5:13" s="76" customFormat="1" x14ac:dyDescent="0.2">
      <c r="E401" s="147"/>
      <c r="M401" s="147"/>
    </row>
    <row r="402" spans="5:13" s="76" customFormat="1" x14ac:dyDescent="0.2">
      <c r="E402" s="147"/>
      <c r="M402" s="147"/>
    </row>
    <row r="403" spans="5:13" s="76" customFormat="1" x14ac:dyDescent="0.2">
      <c r="E403" s="147"/>
      <c r="M403" s="147"/>
    </row>
    <row r="404" spans="5:13" s="76" customFormat="1" x14ac:dyDescent="0.2">
      <c r="E404" s="147"/>
      <c r="M404" s="147"/>
    </row>
    <row r="405" spans="5:13" s="76" customFormat="1" x14ac:dyDescent="0.2">
      <c r="E405" s="147"/>
      <c r="M405" s="147"/>
    </row>
    <row r="406" spans="5:13" s="76" customFormat="1" x14ac:dyDescent="0.2">
      <c r="E406" s="147"/>
      <c r="M406" s="147"/>
    </row>
    <row r="407" spans="5:13" s="76" customFormat="1" x14ac:dyDescent="0.2">
      <c r="E407" s="147"/>
      <c r="M407" s="147"/>
    </row>
    <row r="408" spans="5:13" s="76" customFormat="1" x14ac:dyDescent="0.2">
      <c r="E408" s="147"/>
      <c r="M408" s="147"/>
    </row>
    <row r="409" spans="5:13" s="76" customFormat="1" x14ac:dyDescent="0.2">
      <c r="E409" s="147"/>
      <c r="M409" s="147"/>
    </row>
    <row r="410" spans="5:13" s="76" customFormat="1" x14ac:dyDescent="0.2">
      <c r="E410" s="147"/>
      <c r="M410" s="147"/>
    </row>
    <row r="411" spans="5:13" s="76" customFormat="1" x14ac:dyDescent="0.2">
      <c r="E411" s="147"/>
      <c r="M411" s="147"/>
    </row>
    <row r="412" spans="5:13" s="76" customFormat="1" x14ac:dyDescent="0.2">
      <c r="E412" s="147"/>
      <c r="M412" s="147"/>
    </row>
    <row r="413" spans="5:13" s="76" customFormat="1" x14ac:dyDescent="0.2">
      <c r="E413" s="147"/>
      <c r="M413" s="147"/>
    </row>
    <row r="414" spans="5:13" s="76" customFormat="1" x14ac:dyDescent="0.2">
      <c r="E414" s="147"/>
      <c r="M414" s="147"/>
    </row>
    <row r="415" spans="5:13" s="76" customFormat="1" x14ac:dyDescent="0.2">
      <c r="E415" s="147"/>
      <c r="M415" s="147"/>
    </row>
    <row r="416" spans="5:13" s="76" customFormat="1" x14ac:dyDescent="0.2">
      <c r="E416" s="147"/>
      <c r="M416" s="147"/>
    </row>
    <row r="417" spans="5:13" s="76" customFormat="1" x14ac:dyDescent="0.2">
      <c r="E417" s="147"/>
      <c r="M417" s="147"/>
    </row>
    <row r="418" spans="5:13" s="76" customFormat="1" x14ac:dyDescent="0.2">
      <c r="E418" s="147"/>
      <c r="M418" s="147"/>
    </row>
    <row r="419" spans="5:13" s="76" customFormat="1" x14ac:dyDescent="0.2">
      <c r="E419" s="147"/>
      <c r="M419" s="147"/>
    </row>
    <row r="420" spans="5:13" s="76" customFormat="1" x14ac:dyDescent="0.2">
      <c r="E420" s="147"/>
      <c r="M420" s="147"/>
    </row>
    <row r="421" spans="5:13" s="76" customFormat="1" x14ac:dyDescent="0.2">
      <c r="E421" s="147"/>
      <c r="M421" s="147"/>
    </row>
    <row r="422" spans="5:13" s="76" customFormat="1" x14ac:dyDescent="0.2">
      <c r="E422" s="147"/>
      <c r="M422" s="147"/>
    </row>
    <row r="423" spans="5:13" s="76" customFormat="1" x14ac:dyDescent="0.2">
      <c r="E423" s="147"/>
      <c r="M423" s="147"/>
    </row>
    <row r="424" spans="5:13" s="76" customFormat="1" x14ac:dyDescent="0.2">
      <c r="E424" s="147"/>
      <c r="M424" s="147"/>
    </row>
    <row r="425" spans="5:13" s="76" customFormat="1" x14ac:dyDescent="0.2">
      <c r="E425" s="147"/>
      <c r="M425" s="147"/>
    </row>
    <row r="426" spans="5:13" s="76" customFormat="1" x14ac:dyDescent="0.2">
      <c r="E426" s="147"/>
      <c r="M426" s="147"/>
    </row>
    <row r="427" spans="5:13" s="76" customFormat="1" x14ac:dyDescent="0.2">
      <c r="E427" s="147"/>
      <c r="M427" s="147"/>
    </row>
    <row r="428" spans="5:13" s="76" customFormat="1" x14ac:dyDescent="0.2">
      <c r="E428" s="147"/>
      <c r="M428" s="147"/>
    </row>
    <row r="429" spans="5:13" s="76" customFormat="1" x14ac:dyDescent="0.2">
      <c r="E429" s="147"/>
      <c r="M429" s="147"/>
    </row>
    <row r="430" spans="5:13" s="76" customFormat="1" x14ac:dyDescent="0.2">
      <c r="E430" s="147"/>
      <c r="M430" s="147"/>
    </row>
    <row r="431" spans="5:13" s="76" customFormat="1" x14ac:dyDescent="0.2">
      <c r="E431" s="147"/>
      <c r="M431" s="147"/>
    </row>
    <row r="432" spans="5:13" s="76" customFormat="1" x14ac:dyDescent="0.2">
      <c r="E432" s="147"/>
      <c r="M432" s="147"/>
    </row>
    <row r="433" spans="5:13" s="76" customFormat="1" x14ac:dyDescent="0.2">
      <c r="E433" s="147"/>
      <c r="M433" s="147"/>
    </row>
    <row r="434" spans="5:13" s="76" customFormat="1" x14ac:dyDescent="0.2">
      <c r="E434" s="147"/>
      <c r="M434" s="147"/>
    </row>
    <row r="435" spans="5:13" s="76" customFormat="1" x14ac:dyDescent="0.2">
      <c r="E435" s="147"/>
      <c r="M435" s="147"/>
    </row>
    <row r="436" spans="5:13" s="76" customFormat="1" x14ac:dyDescent="0.2">
      <c r="E436" s="147"/>
      <c r="M436" s="147"/>
    </row>
    <row r="437" spans="5:13" s="76" customFormat="1" x14ac:dyDescent="0.2">
      <c r="E437" s="147"/>
      <c r="M437" s="147"/>
    </row>
    <row r="438" spans="5:13" s="76" customFormat="1" x14ac:dyDescent="0.2">
      <c r="E438" s="147"/>
      <c r="M438" s="147"/>
    </row>
    <row r="439" spans="5:13" s="76" customFormat="1" x14ac:dyDescent="0.2">
      <c r="E439" s="147"/>
      <c r="M439" s="147"/>
    </row>
    <row r="440" spans="5:13" s="76" customFormat="1" x14ac:dyDescent="0.2">
      <c r="E440" s="147"/>
      <c r="M440" s="147"/>
    </row>
    <row r="441" spans="5:13" s="76" customFormat="1" x14ac:dyDescent="0.2">
      <c r="E441" s="147"/>
      <c r="M441" s="147"/>
    </row>
    <row r="442" spans="5:13" s="76" customFormat="1" x14ac:dyDescent="0.2">
      <c r="E442" s="147"/>
      <c r="M442" s="147"/>
    </row>
    <row r="443" spans="5:13" s="76" customFormat="1" x14ac:dyDescent="0.2">
      <c r="E443" s="147"/>
      <c r="M443" s="147"/>
    </row>
    <row r="444" spans="5:13" s="76" customFormat="1" x14ac:dyDescent="0.2">
      <c r="E444" s="147"/>
      <c r="M444" s="147"/>
    </row>
    <row r="445" spans="5:13" s="76" customFormat="1" x14ac:dyDescent="0.2">
      <c r="E445" s="147"/>
      <c r="M445" s="147"/>
    </row>
    <row r="446" spans="5:13" s="76" customFormat="1" x14ac:dyDescent="0.2">
      <c r="E446" s="147"/>
      <c r="M446" s="147"/>
    </row>
    <row r="447" spans="5:13" s="76" customFormat="1" x14ac:dyDescent="0.2">
      <c r="E447" s="147"/>
      <c r="M447" s="147"/>
    </row>
    <row r="448" spans="5:13" s="76" customFormat="1" x14ac:dyDescent="0.2">
      <c r="E448" s="147"/>
      <c r="M448" s="147"/>
    </row>
    <row r="449" spans="5:13" s="76" customFormat="1" x14ac:dyDescent="0.2">
      <c r="E449" s="147"/>
      <c r="M449" s="147"/>
    </row>
    <row r="450" spans="5:13" s="76" customFormat="1" x14ac:dyDescent="0.2">
      <c r="E450" s="147"/>
      <c r="M450" s="147"/>
    </row>
    <row r="451" spans="5:13" s="76" customFormat="1" x14ac:dyDescent="0.2">
      <c r="E451" s="147"/>
      <c r="M451" s="147"/>
    </row>
    <row r="452" spans="5:13" s="76" customFormat="1" x14ac:dyDescent="0.2">
      <c r="E452" s="147"/>
      <c r="M452" s="147"/>
    </row>
    <row r="453" spans="5:13" s="76" customFormat="1" x14ac:dyDescent="0.2">
      <c r="E453" s="147"/>
      <c r="M453" s="147"/>
    </row>
    <row r="454" spans="5:13" s="76" customFormat="1" x14ac:dyDescent="0.2">
      <c r="E454" s="147"/>
      <c r="M454" s="147"/>
    </row>
    <row r="455" spans="5:13" s="76" customFormat="1" x14ac:dyDescent="0.2">
      <c r="E455" s="147"/>
      <c r="M455" s="147"/>
    </row>
    <row r="456" spans="5:13" s="76" customFormat="1" x14ac:dyDescent="0.2">
      <c r="E456" s="147"/>
      <c r="M456" s="147"/>
    </row>
    <row r="457" spans="5:13" s="76" customFormat="1" x14ac:dyDescent="0.2">
      <c r="E457" s="147"/>
      <c r="M457" s="147"/>
    </row>
    <row r="458" spans="5:13" s="76" customFormat="1" x14ac:dyDescent="0.2">
      <c r="E458" s="147"/>
      <c r="M458" s="147"/>
    </row>
    <row r="459" spans="5:13" s="76" customFormat="1" x14ac:dyDescent="0.2">
      <c r="E459" s="147"/>
      <c r="M459" s="147"/>
    </row>
    <row r="460" spans="5:13" s="76" customFormat="1" x14ac:dyDescent="0.2">
      <c r="E460" s="147"/>
      <c r="M460" s="147"/>
    </row>
    <row r="461" spans="5:13" s="76" customFormat="1" x14ac:dyDescent="0.2">
      <c r="E461" s="147"/>
      <c r="M461" s="147"/>
    </row>
    <row r="462" spans="5:13" s="76" customFormat="1" x14ac:dyDescent="0.2">
      <c r="E462" s="147"/>
      <c r="M462" s="147"/>
    </row>
    <row r="463" spans="5:13" s="76" customFormat="1" x14ac:dyDescent="0.2">
      <c r="E463" s="147"/>
      <c r="M463" s="147"/>
    </row>
    <row r="464" spans="5:13" s="76" customFormat="1" x14ac:dyDescent="0.2">
      <c r="E464" s="147"/>
      <c r="M464" s="147"/>
    </row>
    <row r="465" spans="5:13" s="76" customFormat="1" x14ac:dyDescent="0.2">
      <c r="E465" s="147"/>
      <c r="M465" s="147"/>
    </row>
    <row r="466" spans="5:13" s="76" customFormat="1" x14ac:dyDescent="0.2">
      <c r="E466" s="147"/>
      <c r="M466" s="147"/>
    </row>
    <row r="467" spans="5:13" s="76" customFormat="1" x14ac:dyDescent="0.2">
      <c r="E467" s="147"/>
      <c r="M467" s="147"/>
    </row>
    <row r="468" spans="5:13" s="76" customFormat="1" x14ac:dyDescent="0.2">
      <c r="E468" s="147"/>
      <c r="M468" s="147"/>
    </row>
    <row r="469" spans="5:13" s="76" customFormat="1" x14ac:dyDescent="0.2">
      <c r="E469" s="147"/>
      <c r="M469" s="147"/>
    </row>
    <row r="470" spans="5:13" s="76" customFormat="1" x14ac:dyDescent="0.2">
      <c r="E470" s="147"/>
      <c r="M470" s="147"/>
    </row>
    <row r="471" spans="5:13" s="76" customFormat="1" x14ac:dyDescent="0.2">
      <c r="E471" s="147"/>
      <c r="M471" s="147"/>
    </row>
    <row r="472" spans="5:13" s="76" customFormat="1" x14ac:dyDescent="0.2">
      <c r="E472" s="147"/>
      <c r="M472" s="147"/>
    </row>
    <row r="473" spans="5:13" s="76" customFormat="1" x14ac:dyDescent="0.2">
      <c r="E473" s="147"/>
      <c r="M473" s="147"/>
    </row>
    <row r="474" spans="5:13" s="76" customFormat="1" x14ac:dyDescent="0.2">
      <c r="E474" s="147"/>
      <c r="M474" s="147"/>
    </row>
    <row r="475" spans="5:13" s="76" customFormat="1" x14ac:dyDescent="0.2">
      <c r="E475" s="147"/>
      <c r="M475" s="147"/>
    </row>
    <row r="476" spans="5:13" s="76" customFormat="1" x14ac:dyDescent="0.2">
      <c r="E476" s="147"/>
      <c r="M476" s="147"/>
    </row>
    <row r="477" spans="5:13" s="76" customFormat="1" x14ac:dyDescent="0.2">
      <c r="E477" s="147"/>
      <c r="M477" s="147"/>
    </row>
    <row r="478" spans="5:13" s="76" customFormat="1" x14ac:dyDescent="0.2">
      <c r="E478" s="147"/>
      <c r="M478" s="147"/>
    </row>
    <row r="479" spans="5:13" s="76" customFormat="1" x14ac:dyDescent="0.2">
      <c r="E479" s="147"/>
      <c r="M479" s="147"/>
    </row>
    <row r="480" spans="5:13" s="76" customFormat="1" x14ac:dyDescent="0.2">
      <c r="E480" s="147"/>
      <c r="M480" s="147"/>
    </row>
    <row r="481" spans="5:13" s="76" customFormat="1" x14ac:dyDescent="0.2">
      <c r="E481" s="147"/>
      <c r="M481" s="147"/>
    </row>
    <row r="482" spans="5:13" s="76" customFormat="1" x14ac:dyDescent="0.2">
      <c r="E482" s="147"/>
      <c r="M482" s="147"/>
    </row>
    <row r="483" spans="5:13" s="76" customFormat="1" x14ac:dyDescent="0.2">
      <c r="E483" s="147"/>
      <c r="M483" s="147"/>
    </row>
    <row r="484" spans="5:13" s="76" customFormat="1" x14ac:dyDescent="0.2">
      <c r="E484" s="147"/>
      <c r="M484" s="147"/>
    </row>
    <row r="485" spans="5:13" s="76" customFormat="1" x14ac:dyDescent="0.2">
      <c r="E485" s="147"/>
      <c r="M485" s="147"/>
    </row>
    <row r="486" spans="5:13" s="76" customFormat="1" x14ac:dyDescent="0.2">
      <c r="E486" s="147"/>
      <c r="M486" s="147"/>
    </row>
    <row r="487" spans="5:13" s="76" customFormat="1" x14ac:dyDescent="0.2">
      <c r="E487" s="147"/>
      <c r="M487" s="147"/>
    </row>
    <row r="488" spans="5:13" s="76" customFormat="1" x14ac:dyDescent="0.2">
      <c r="E488" s="147"/>
      <c r="M488" s="147"/>
    </row>
    <row r="489" spans="5:13" s="76" customFormat="1" x14ac:dyDescent="0.2">
      <c r="E489" s="147"/>
      <c r="M489" s="147"/>
    </row>
    <row r="490" spans="5:13" s="76" customFormat="1" x14ac:dyDescent="0.2">
      <c r="E490" s="147"/>
      <c r="M490" s="147"/>
    </row>
    <row r="491" spans="5:13" s="76" customFormat="1" x14ac:dyDescent="0.2">
      <c r="E491" s="147"/>
      <c r="M491" s="147"/>
    </row>
    <row r="492" spans="5:13" s="76" customFormat="1" x14ac:dyDescent="0.2">
      <c r="E492" s="147"/>
      <c r="M492" s="147"/>
    </row>
    <row r="493" spans="5:13" s="76" customFormat="1" x14ac:dyDescent="0.2">
      <c r="E493" s="147"/>
      <c r="M493" s="147"/>
    </row>
    <row r="494" spans="5:13" s="76" customFormat="1" x14ac:dyDescent="0.2">
      <c r="E494" s="147"/>
      <c r="M494" s="147"/>
    </row>
    <row r="495" spans="5:13" s="76" customFormat="1" x14ac:dyDescent="0.2">
      <c r="E495" s="147"/>
      <c r="M495" s="147"/>
    </row>
    <row r="496" spans="5:13" s="76" customFormat="1" x14ac:dyDescent="0.2">
      <c r="E496" s="147"/>
      <c r="M496" s="147"/>
    </row>
    <row r="497" spans="5:13" s="76" customFormat="1" x14ac:dyDescent="0.2">
      <c r="E497" s="147"/>
      <c r="M497" s="147"/>
    </row>
    <row r="498" spans="5:13" s="76" customFormat="1" x14ac:dyDescent="0.2">
      <c r="E498" s="147"/>
      <c r="M498" s="147"/>
    </row>
    <row r="499" spans="5:13" s="76" customFormat="1" x14ac:dyDescent="0.2">
      <c r="E499" s="147"/>
      <c r="M499" s="147"/>
    </row>
    <row r="500" spans="5:13" s="76" customFormat="1" x14ac:dyDescent="0.2">
      <c r="E500" s="147"/>
      <c r="M500" s="147"/>
    </row>
    <row r="501" spans="5:13" s="76" customFormat="1" x14ac:dyDescent="0.2">
      <c r="E501" s="147"/>
      <c r="M501" s="147"/>
    </row>
    <row r="502" spans="5:13" s="76" customFormat="1" x14ac:dyDescent="0.2">
      <c r="E502" s="147"/>
      <c r="M502" s="147"/>
    </row>
    <row r="503" spans="5:13" s="76" customFormat="1" x14ac:dyDescent="0.2">
      <c r="E503" s="147"/>
      <c r="M503" s="147"/>
    </row>
    <row r="504" spans="5:13" s="76" customFormat="1" x14ac:dyDescent="0.2">
      <c r="E504" s="147"/>
      <c r="M504" s="147"/>
    </row>
    <row r="505" spans="5:13" s="76" customFormat="1" x14ac:dyDescent="0.2">
      <c r="E505" s="147"/>
      <c r="M505" s="147"/>
    </row>
    <row r="506" spans="5:13" s="76" customFormat="1" x14ac:dyDescent="0.2">
      <c r="E506" s="147"/>
      <c r="M506" s="147"/>
    </row>
    <row r="507" spans="5:13" s="76" customFormat="1" x14ac:dyDescent="0.2">
      <c r="E507" s="147"/>
      <c r="M507" s="147"/>
    </row>
    <row r="508" spans="5:13" s="76" customFormat="1" x14ac:dyDescent="0.2">
      <c r="E508" s="147"/>
      <c r="M508" s="147"/>
    </row>
    <row r="509" spans="5:13" s="76" customFormat="1" x14ac:dyDescent="0.2">
      <c r="E509" s="147"/>
      <c r="M509" s="147"/>
    </row>
    <row r="510" spans="5:13" s="76" customFormat="1" x14ac:dyDescent="0.2">
      <c r="E510" s="147"/>
      <c r="M510" s="147"/>
    </row>
    <row r="511" spans="5:13" s="76" customFormat="1" x14ac:dyDescent="0.2">
      <c r="E511" s="147"/>
      <c r="M511" s="147"/>
    </row>
    <row r="512" spans="5:13" s="76" customFormat="1" x14ac:dyDescent="0.2">
      <c r="E512" s="147"/>
      <c r="M512" s="147"/>
    </row>
    <row r="513" spans="5:13" s="76" customFormat="1" x14ac:dyDescent="0.2">
      <c r="E513" s="147"/>
      <c r="M513" s="147"/>
    </row>
    <row r="514" spans="5:13" s="76" customFormat="1" x14ac:dyDescent="0.2">
      <c r="E514" s="147"/>
      <c r="M514" s="147"/>
    </row>
    <row r="515" spans="5:13" s="76" customFormat="1" x14ac:dyDescent="0.2">
      <c r="E515" s="147"/>
      <c r="M515" s="147"/>
    </row>
    <row r="516" spans="5:13" s="76" customFormat="1" x14ac:dyDescent="0.2">
      <c r="E516" s="147"/>
      <c r="M516" s="147"/>
    </row>
    <row r="517" spans="5:13" s="76" customFormat="1" x14ac:dyDescent="0.2">
      <c r="E517" s="147"/>
      <c r="M517" s="147"/>
    </row>
    <row r="518" spans="5:13" s="76" customFormat="1" x14ac:dyDescent="0.2">
      <c r="E518" s="147"/>
      <c r="M518" s="147"/>
    </row>
    <row r="519" spans="5:13" s="76" customFormat="1" x14ac:dyDescent="0.2">
      <c r="E519" s="147"/>
      <c r="M519" s="147"/>
    </row>
    <row r="520" spans="5:13" s="76" customFormat="1" x14ac:dyDescent="0.2">
      <c r="E520" s="147"/>
      <c r="M520" s="147"/>
    </row>
    <row r="521" spans="5:13" s="76" customFormat="1" x14ac:dyDescent="0.2">
      <c r="E521" s="147"/>
      <c r="M521" s="147"/>
    </row>
    <row r="522" spans="5:13" s="76" customFormat="1" x14ac:dyDescent="0.2">
      <c r="E522" s="147"/>
      <c r="M522" s="147"/>
    </row>
    <row r="523" spans="5:13" s="76" customFormat="1" x14ac:dyDescent="0.2">
      <c r="E523" s="147"/>
      <c r="M523" s="147"/>
    </row>
    <row r="524" spans="5:13" s="76" customFormat="1" x14ac:dyDescent="0.2">
      <c r="E524" s="147"/>
      <c r="M524" s="147"/>
    </row>
    <row r="525" spans="5:13" s="76" customFormat="1" x14ac:dyDescent="0.2">
      <c r="E525" s="147"/>
      <c r="M525" s="147"/>
    </row>
    <row r="526" spans="5:13" s="76" customFormat="1" x14ac:dyDescent="0.2">
      <c r="E526" s="147"/>
      <c r="M526" s="147"/>
    </row>
    <row r="527" spans="5:13" s="76" customFormat="1" x14ac:dyDescent="0.2">
      <c r="E527" s="147"/>
      <c r="M527" s="147"/>
    </row>
    <row r="528" spans="5:13" s="76" customFormat="1" x14ac:dyDescent="0.2">
      <c r="E528" s="147"/>
      <c r="M528" s="147"/>
    </row>
    <row r="529" spans="5:13" s="76" customFormat="1" x14ac:dyDescent="0.2">
      <c r="E529" s="147"/>
      <c r="M529" s="147"/>
    </row>
    <row r="530" spans="5:13" s="76" customFormat="1" x14ac:dyDescent="0.2">
      <c r="E530" s="147"/>
      <c r="M530" s="147"/>
    </row>
    <row r="531" spans="5:13" s="76" customFormat="1" x14ac:dyDescent="0.2">
      <c r="E531" s="147"/>
      <c r="M531" s="147"/>
    </row>
    <row r="532" spans="5:13" s="76" customFormat="1" x14ac:dyDescent="0.2">
      <c r="E532" s="147"/>
      <c r="M532" s="147"/>
    </row>
    <row r="533" spans="5:13" s="76" customFormat="1" x14ac:dyDescent="0.2">
      <c r="E533" s="147"/>
      <c r="M533" s="147"/>
    </row>
    <row r="534" spans="5:13" s="76" customFormat="1" x14ac:dyDescent="0.2">
      <c r="E534" s="147"/>
      <c r="M534" s="147"/>
    </row>
    <row r="535" spans="5:13" s="76" customFormat="1" x14ac:dyDescent="0.2">
      <c r="E535" s="147"/>
      <c r="M535" s="147"/>
    </row>
    <row r="536" spans="5:13" s="76" customFormat="1" x14ac:dyDescent="0.2">
      <c r="E536" s="147"/>
      <c r="M536" s="147"/>
    </row>
    <row r="537" spans="5:13" s="76" customFormat="1" x14ac:dyDescent="0.2">
      <c r="E537" s="147"/>
      <c r="M537" s="147"/>
    </row>
    <row r="538" spans="5:13" s="76" customFormat="1" x14ac:dyDescent="0.2">
      <c r="E538" s="147"/>
      <c r="M538" s="147"/>
    </row>
    <row r="539" spans="5:13" s="76" customFormat="1" x14ac:dyDescent="0.2">
      <c r="E539" s="147"/>
      <c r="M539" s="147"/>
    </row>
    <row r="540" spans="5:13" s="76" customFormat="1" x14ac:dyDescent="0.2">
      <c r="E540" s="147"/>
      <c r="M540" s="147"/>
    </row>
    <row r="541" spans="5:13" s="76" customFormat="1" x14ac:dyDescent="0.2">
      <c r="E541" s="147"/>
      <c r="M541" s="147"/>
    </row>
    <row r="542" spans="5:13" s="76" customFormat="1" x14ac:dyDescent="0.2">
      <c r="E542" s="147"/>
      <c r="M542" s="147"/>
    </row>
    <row r="543" spans="5:13" s="76" customFormat="1" x14ac:dyDescent="0.2">
      <c r="E543" s="147"/>
      <c r="M543" s="147"/>
    </row>
    <row r="544" spans="5:13" s="76" customFormat="1" x14ac:dyDescent="0.2">
      <c r="E544" s="147"/>
      <c r="M544" s="147"/>
    </row>
    <row r="545" spans="5:13" s="76" customFormat="1" x14ac:dyDescent="0.2">
      <c r="E545" s="147"/>
      <c r="M545" s="147"/>
    </row>
    <row r="546" spans="5:13" s="76" customFormat="1" x14ac:dyDescent="0.2">
      <c r="E546" s="147"/>
      <c r="M546" s="147"/>
    </row>
    <row r="547" spans="5:13" s="76" customFormat="1" x14ac:dyDescent="0.2">
      <c r="E547" s="147"/>
      <c r="M547" s="147"/>
    </row>
    <row r="548" spans="5:13" s="76" customFormat="1" x14ac:dyDescent="0.2">
      <c r="E548" s="147"/>
      <c r="M548" s="147"/>
    </row>
    <row r="549" spans="5:13" s="76" customFormat="1" x14ac:dyDescent="0.2">
      <c r="E549" s="147"/>
      <c r="M549" s="147"/>
    </row>
    <row r="550" spans="5:13" s="76" customFormat="1" x14ac:dyDescent="0.2">
      <c r="E550" s="147"/>
      <c r="M550" s="147"/>
    </row>
    <row r="551" spans="5:13" s="76" customFormat="1" x14ac:dyDescent="0.2">
      <c r="E551" s="147"/>
      <c r="M551" s="147"/>
    </row>
    <row r="552" spans="5:13" s="76" customFormat="1" x14ac:dyDescent="0.2">
      <c r="E552" s="147"/>
      <c r="M552" s="147"/>
    </row>
    <row r="553" spans="5:13" s="76" customFormat="1" x14ac:dyDescent="0.2">
      <c r="E553" s="147"/>
      <c r="M553" s="147"/>
    </row>
    <row r="554" spans="5:13" s="76" customFormat="1" x14ac:dyDescent="0.2">
      <c r="E554" s="147"/>
      <c r="M554" s="147"/>
    </row>
    <row r="555" spans="5:13" s="76" customFormat="1" x14ac:dyDescent="0.2">
      <c r="E555" s="147"/>
      <c r="M555" s="147"/>
    </row>
    <row r="556" spans="5:13" s="76" customFormat="1" x14ac:dyDescent="0.2">
      <c r="E556" s="147"/>
      <c r="M556" s="147"/>
    </row>
    <row r="557" spans="5:13" s="76" customFormat="1" x14ac:dyDescent="0.2">
      <c r="E557" s="147"/>
      <c r="M557" s="147"/>
    </row>
    <row r="558" spans="5:13" s="76" customFormat="1" x14ac:dyDescent="0.2">
      <c r="E558" s="147"/>
      <c r="M558" s="147"/>
    </row>
    <row r="559" spans="5:13" s="76" customFormat="1" x14ac:dyDescent="0.2">
      <c r="E559" s="147"/>
      <c r="M559" s="147"/>
    </row>
    <row r="560" spans="5:13" s="76" customFormat="1" x14ac:dyDescent="0.2">
      <c r="E560" s="147"/>
      <c r="M560" s="147"/>
    </row>
    <row r="561" spans="5:13" s="76" customFormat="1" x14ac:dyDescent="0.2">
      <c r="E561" s="147"/>
      <c r="M561" s="147"/>
    </row>
    <row r="562" spans="5:13" s="76" customFormat="1" x14ac:dyDescent="0.2">
      <c r="E562" s="147"/>
      <c r="M562" s="147"/>
    </row>
    <row r="563" spans="5:13" s="76" customFormat="1" x14ac:dyDescent="0.2">
      <c r="E563" s="147"/>
      <c r="M563" s="147"/>
    </row>
    <row r="564" spans="5:13" s="76" customFormat="1" x14ac:dyDescent="0.2">
      <c r="E564" s="147"/>
      <c r="M564" s="147"/>
    </row>
    <row r="565" spans="5:13" s="76" customFormat="1" x14ac:dyDescent="0.2">
      <c r="E565" s="147"/>
      <c r="M565" s="147"/>
    </row>
    <row r="566" spans="5:13" s="76" customFormat="1" x14ac:dyDescent="0.2">
      <c r="E566" s="147"/>
      <c r="M566" s="147"/>
    </row>
    <row r="567" spans="5:13" s="76" customFormat="1" x14ac:dyDescent="0.2">
      <c r="E567" s="147"/>
      <c r="M567" s="147"/>
    </row>
    <row r="568" spans="5:13" s="76" customFormat="1" x14ac:dyDescent="0.2">
      <c r="E568" s="147"/>
      <c r="M568" s="147"/>
    </row>
    <row r="569" spans="5:13" s="76" customFormat="1" x14ac:dyDescent="0.2">
      <c r="E569" s="147"/>
      <c r="M569" s="147"/>
    </row>
    <row r="570" spans="5:13" s="76" customFormat="1" x14ac:dyDescent="0.2">
      <c r="E570" s="147"/>
      <c r="M570" s="147"/>
    </row>
    <row r="571" spans="5:13" s="76" customFormat="1" x14ac:dyDescent="0.2">
      <c r="E571" s="147"/>
      <c r="M571" s="147"/>
    </row>
    <row r="572" spans="5:13" s="76" customFormat="1" x14ac:dyDescent="0.2">
      <c r="E572" s="147"/>
      <c r="M572" s="147"/>
    </row>
    <row r="573" spans="5:13" s="76" customFormat="1" x14ac:dyDescent="0.2">
      <c r="E573" s="147"/>
      <c r="M573" s="147"/>
    </row>
    <row r="574" spans="5:13" s="76" customFormat="1" x14ac:dyDescent="0.2">
      <c r="E574" s="147"/>
      <c r="M574" s="147"/>
    </row>
    <row r="575" spans="5:13" s="76" customFormat="1" x14ac:dyDescent="0.2">
      <c r="E575" s="147"/>
      <c r="M575" s="147"/>
    </row>
    <row r="576" spans="5:13" s="76" customFormat="1" x14ac:dyDescent="0.2">
      <c r="E576" s="147"/>
      <c r="M576" s="147"/>
    </row>
    <row r="577" spans="5:13" s="76" customFormat="1" x14ac:dyDescent="0.2">
      <c r="E577" s="147"/>
      <c r="M577" s="147"/>
    </row>
    <row r="578" spans="5:13" s="76" customFormat="1" x14ac:dyDescent="0.2">
      <c r="E578" s="147"/>
      <c r="M578" s="147"/>
    </row>
    <row r="579" spans="5:13" s="76" customFormat="1" x14ac:dyDescent="0.2">
      <c r="E579" s="147"/>
      <c r="M579" s="147"/>
    </row>
    <row r="580" spans="5:13" s="76" customFormat="1" x14ac:dyDescent="0.2">
      <c r="E580" s="147"/>
      <c r="M580" s="147"/>
    </row>
    <row r="581" spans="5:13" s="76" customFormat="1" x14ac:dyDescent="0.2">
      <c r="E581" s="147"/>
      <c r="M581" s="147"/>
    </row>
    <row r="582" spans="5:13" s="76" customFormat="1" x14ac:dyDescent="0.2">
      <c r="E582" s="147"/>
      <c r="M582" s="147"/>
    </row>
    <row r="583" spans="5:13" s="76" customFormat="1" x14ac:dyDescent="0.2">
      <c r="E583" s="147"/>
      <c r="M583" s="147"/>
    </row>
    <row r="584" spans="5:13" s="76" customFormat="1" x14ac:dyDescent="0.2">
      <c r="E584" s="147"/>
      <c r="M584" s="147"/>
    </row>
    <row r="585" spans="5:13" s="76" customFormat="1" x14ac:dyDescent="0.2">
      <c r="E585" s="147"/>
      <c r="M585" s="147"/>
    </row>
    <row r="586" spans="5:13" s="76" customFormat="1" x14ac:dyDescent="0.2">
      <c r="E586" s="147"/>
      <c r="M586" s="147"/>
    </row>
    <row r="587" spans="5:13" s="76" customFormat="1" x14ac:dyDescent="0.2">
      <c r="E587" s="147"/>
      <c r="M587" s="147"/>
    </row>
    <row r="588" spans="5:13" s="76" customFormat="1" x14ac:dyDescent="0.2">
      <c r="E588" s="147"/>
      <c r="M588" s="147"/>
    </row>
    <row r="589" spans="5:13" s="76" customFormat="1" x14ac:dyDescent="0.2">
      <c r="E589" s="147"/>
      <c r="M589" s="147"/>
    </row>
    <row r="590" spans="5:13" s="76" customFormat="1" x14ac:dyDescent="0.2">
      <c r="E590" s="147"/>
      <c r="M590" s="147"/>
    </row>
    <row r="591" spans="5:13" s="76" customFormat="1" x14ac:dyDescent="0.2">
      <c r="E591" s="147"/>
      <c r="M591" s="147"/>
    </row>
    <row r="592" spans="5:13" s="76" customFormat="1" x14ac:dyDescent="0.2">
      <c r="E592" s="147"/>
      <c r="M592" s="147"/>
    </row>
    <row r="593" spans="5:13" s="76" customFormat="1" x14ac:dyDescent="0.2">
      <c r="E593" s="147"/>
      <c r="M593" s="147"/>
    </row>
    <row r="594" spans="5:13" s="76" customFormat="1" x14ac:dyDescent="0.2">
      <c r="E594" s="147"/>
      <c r="M594" s="147"/>
    </row>
    <row r="595" spans="5:13" s="76" customFormat="1" x14ac:dyDescent="0.2">
      <c r="E595" s="147"/>
      <c r="M595" s="147"/>
    </row>
    <row r="596" spans="5:13" s="76" customFormat="1" x14ac:dyDescent="0.2">
      <c r="E596" s="147"/>
      <c r="M596" s="147"/>
    </row>
    <row r="597" spans="5:13" s="76" customFormat="1" x14ac:dyDescent="0.2">
      <c r="E597" s="147"/>
      <c r="M597" s="147"/>
    </row>
    <row r="598" spans="5:13" s="76" customFormat="1" x14ac:dyDescent="0.2">
      <c r="E598" s="147"/>
      <c r="M598" s="147"/>
    </row>
    <row r="599" spans="5:13" s="76" customFormat="1" x14ac:dyDescent="0.2">
      <c r="E599" s="147"/>
      <c r="M599" s="147"/>
    </row>
    <row r="600" spans="5:13" s="76" customFormat="1" x14ac:dyDescent="0.2">
      <c r="E600" s="147"/>
      <c r="M600" s="147"/>
    </row>
    <row r="601" spans="5:13" s="76" customFormat="1" x14ac:dyDescent="0.2">
      <c r="E601" s="147"/>
      <c r="M601" s="147"/>
    </row>
    <row r="602" spans="5:13" s="76" customFormat="1" x14ac:dyDescent="0.2">
      <c r="E602" s="147"/>
      <c r="M602" s="147"/>
    </row>
    <row r="603" spans="5:13" s="76" customFormat="1" x14ac:dyDescent="0.2">
      <c r="E603" s="147"/>
      <c r="M603" s="147"/>
    </row>
    <row r="604" spans="5:13" s="76" customFormat="1" x14ac:dyDescent="0.2">
      <c r="E604" s="147"/>
      <c r="M604" s="147"/>
    </row>
    <row r="605" spans="5:13" s="76" customFormat="1" x14ac:dyDescent="0.2">
      <c r="E605" s="147"/>
      <c r="M605" s="147"/>
    </row>
    <row r="606" spans="5:13" s="76" customFormat="1" x14ac:dyDescent="0.2">
      <c r="E606" s="147"/>
      <c r="M606" s="147"/>
    </row>
    <row r="607" spans="5:13" s="76" customFormat="1" x14ac:dyDescent="0.2">
      <c r="E607" s="147"/>
      <c r="M607" s="147"/>
    </row>
    <row r="608" spans="5:13" s="76" customFormat="1" x14ac:dyDescent="0.2">
      <c r="E608" s="147"/>
      <c r="M608" s="147"/>
    </row>
    <row r="609" spans="5:13" s="76" customFormat="1" x14ac:dyDescent="0.2">
      <c r="E609" s="147"/>
      <c r="M609" s="147"/>
    </row>
    <row r="610" spans="5:13" s="76" customFormat="1" x14ac:dyDescent="0.2">
      <c r="E610" s="147"/>
      <c r="M610" s="147"/>
    </row>
    <row r="611" spans="5:13" s="76" customFormat="1" x14ac:dyDescent="0.2">
      <c r="E611" s="147"/>
      <c r="M611" s="147"/>
    </row>
    <row r="612" spans="5:13" s="76" customFormat="1" x14ac:dyDescent="0.2">
      <c r="E612" s="147"/>
      <c r="M612" s="147"/>
    </row>
    <row r="613" spans="5:13" s="76" customFormat="1" x14ac:dyDescent="0.2">
      <c r="E613" s="147"/>
      <c r="M613" s="147"/>
    </row>
    <row r="614" spans="5:13" s="76" customFormat="1" x14ac:dyDescent="0.2">
      <c r="E614" s="147"/>
      <c r="M614" s="147"/>
    </row>
    <row r="615" spans="5:13" s="76" customFormat="1" x14ac:dyDescent="0.2">
      <c r="E615" s="147"/>
      <c r="M615" s="147"/>
    </row>
    <row r="616" spans="5:13" s="76" customFormat="1" x14ac:dyDescent="0.2">
      <c r="E616" s="147"/>
      <c r="M616" s="147"/>
    </row>
    <row r="617" spans="5:13" s="76" customFormat="1" x14ac:dyDescent="0.2">
      <c r="E617" s="147"/>
      <c r="M617" s="147"/>
    </row>
    <row r="618" spans="5:13" s="76" customFormat="1" x14ac:dyDescent="0.2">
      <c r="E618" s="147"/>
      <c r="M618" s="147"/>
    </row>
    <row r="619" spans="5:13" s="76" customFormat="1" x14ac:dyDescent="0.2">
      <c r="E619" s="147"/>
      <c r="M619" s="147"/>
    </row>
    <row r="620" spans="5:13" s="76" customFormat="1" x14ac:dyDescent="0.2">
      <c r="E620" s="147"/>
      <c r="M620" s="147"/>
    </row>
    <row r="621" spans="5:13" s="76" customFormat="1" x14ac:dyDescent="0.2">
      <c r="E621" s="147"/>
      <c r="M621" s="147"/>
    </row>
    <row r="622" spans="5:13" s="76" customFormat="1" x14ac:dyDescent="0.2">
      <c r="E622" s="147"/>
      <c r="M622" s="147"/>
    </row>
    <row r="623" spans="5:13" s="76" customFormat="1" x14ac:dyDescent="0.2">
      <c r="E623" s="147"/>
      <c r="M623" s="147"/>
    </row>
    <row r="624" spans="5:13" s="76" customFormat="1" x14ac:dyDescent="0.2">
      <c r="E624" s="147"/>
      <c r="M624" s="147"/>
    </row>
    <row r="625" spans="5:13" s="76" customFormat="1" x14ac:dyDescent="0.2">
      <c r="E625" s="147"/>
      <c r="M625" s="147"/>
    </row>
    <row r="626" spans="5:13" s="76" customFormat="1" x14ac:dyDescent="0.2">
      <c r="E626" s="147"/>
      <c r="M626" s="147"/>
    </row>
    <row r="627" spans="5:13" s="76" customFormat="1" x14ac:dyDescent="0.2">
      <c r="E627" s="147"/>
      <c r="M627" s="147"/>
    </row>
    <row r="628" spans="5:13" s="76" customFormat="1" x14ac:dyDescent="0.2">
      <c r="E628" s="147"/>
      <c r="M628" s="147"/>
    </row>
    <row r="629" spans="5:13" s="76" customFormat="1" x14ac:dyDescent="0.2">
      <c r="E629" s="147"/>
      <c r="M629" s="147"/>
    </row>
    <row r="630" spans="5:13" s="76" customFormat="1" x14ac:dyDescent="0.2">
      <c r="E630" s="147"/>
      <c r="M630" s="147"/>
    </row>
    <row r="631" spans="5:13" s="76" customFormat="1" x14ac:dyDescent="0.2">
      <c r="E631" s="147"/>
      <c r="M631" s="147"/>
    </row>
    <row r="632" spans="5:13" s="76" customFormat="1" x14ac:dyDescent="0.2">
      <c r="E632" s="147"/>
      <c r="M632" s="147"/>
    </row>
    <row r="633" spans="5:13" s="76" customFormat="1" x14ac:dyDescent="0.2">
      <c r="E633" s="147"/>
      <c r="M633" s="147"/>
    </row>
    <row r="634" spans="5:13" s="76" customFormat="1" x14ac:dyDescent="0.2">
      <c r="E634" s="147"/>
      <c r="M634" s="147"/>
    </row>
    <row r="635" spans="5:13" s="76" customFormat="1" x14ac:dyDescent="0.2">
      <c r="E635" s="147"/>
      <c r="M635" s="147"/>
    </row>
    <row r="636" spans="5:13" s="76" customFormat="1" x14ac:dyDescent="0.2">
      <c r="E636" s="147"/>
      <c r="M636" s="147"/>
    </row>
    <row r="637" spans="5:13" s="76" customFormat="1" x14ac:dyDescent="0.2">
      <c r="E637" s="147"/>
      <c r="M637" s="147"/>
    </row>
    <row r="638" spans="5:13" s="76" customFormat="1" x14ac:dyDescent="0.2">
      <c r="E638" s="147"/>
      <c r="M638" s="147"/>
    </row>
    <row r="639" spans="5:13" s="76" customFormat="1" x14ac:dyDescent="0.2">
      <c r="E639" s="147"/>
      <c r="M639" s="147"/>
    </row>
    <row r="640" spans="5:13" s="76" customFormat="1" x14ac:dyDescent="0.2">
      <c r="E640" s="147"/>
      <c r="M640" s="147"/>
    </row>
    <row r="641" spans="5:13" s="76" customFormat="1" x14ac:dyDescent="0.2">
      <c r="E641" s="147"/>
      <c r="M641" s="147"/>
    </row>
    <row r="642" spans="5:13" s="76" customFormat="1" x14ac:dyDescent="0.2">
      <c r="E642" s="147"/>
      <c r="M642" s="147"/>
    </row>
    <row r="643" spans="5:13" s="76" customFormat="1" x14ac:dyDescent="0.2">
      <c r="E643" s="147"/>
      <c r="M643" s="147"/>
    </row>
    <row r="644" spans="5:13" s="76" customFormat="1" x14ac:dyDescent="0.2">
      <c r="E644" s="147"/>
      <c r="M644" s="147"/>
    </row>
    <row r="645" spans="5:13" s="76" customFormat="1" x14ac:dyDescent="0.2">
      <c r="E645" s="147"/>
      <c r="M645" s="147"/>
    </row>
    <row r="646" spans="5:13" s="76" customFormat="1" x14ac:dyDescent="0.2">
      <c r="E646" s="147"/>
      <c r="M646" s="147"/>
    </row>
    <row r="647" spans="5:13" s="76" customFormat="1" x14ac:dyDescent="0.2">
      <c r="E647" s="147"/>
      <c r="M647" s="147"/>
    </row>
    <row r="648" spans="5:13" s="76" customFormat="1" x14ac:dyDescent="0.2">
      <c r="E648" s="147"/>
      <c r="M648" s="147"/>
    </row>
    <row r="649" spans="5:13" s="76" customFormat="1" x14ac:dyDescent="0.2">
      <c r="E649" s="147"/>
      <c r="M649" s="147"/>
    </row>
    <row r="650" spans="5:13" s="76" customFormat="1" x14ac:dyDescent="0.2">
      <c r="E650" s="147"/>
      <c r="M650" s="147"/>
    </row>
    <row r="651" spans="5:13" s="76" customFormat="1" x14ac:dyDescent="0.2">
      <c r="E651" s="147"/>
      <c r="M651" s="147"/>
    </row>
    <row r="652" spans="5:13" s="76" customFormat="1" x14ac:dyDescent="0.2">
      <c r="E652" s="147"/>
      <c r="M652" s="147"/>
    </row>
    <row r="653" spans="5:13" s="76" customFormat="1" x14ac:dyDescent="0.2">
      <c r="E653" s="147"/>
      <c r="M653" s="147"/>
    </row>
    <row r="654" spans="5:13" s="76" customFormat="1" x14ac:dyDescent="0.2">
      <c r="E654" s="147"/>
      <c r="M654" s="147"/>
    </row>
    <row r="655" spans="5:13" s="76" customFormat="1" x14ac:dyDescent="0.2">
      <c r="E655" s="147"/>
      <c r="M655" s="147"/>
    </row>
    <row r="656" spans="5:13" s="76" customFormat="1" x14ac:dyDescent="0.2">
      <c r="E656" s="147"/>
      <c r="M656" s="147"/>
    </row>
    <row r="657" spans="5:13" s="76" customFormat="1" x14ac:dyDescent="0.2">
      <c r="E657" s="147"/>
      <c r="M657" s="147"/>
    </row>
    <row r="658" spans="5:13" s="76" customFormat="1" x14ac:dyDescent="0.2">
      <c r="E658" s="147"/>
      <c r="M658" s="147"/>
    </row>
    <row r="659" spans="5:13" s="76" customFormat="1" x14ac:dyDescent="0.2">
      <c r="E659" s="147"/>
      <c r="M659" s="147"/>
    </row>
    <row r="660" spans="5:13" s="76" customFormat="1" x14ac:dyDescent="0.2">
      <c r="E660" s="147"/>
      <c r="M660" s="147"/>
    </row>
    <row r="661" spans="5:13" s="76" customFormat="1" x14ac:dyDescent="0.2">
      <c r="E661" s="147"/>
      <c r="M661" s="147"/>
    </row>
    <row r="662" spans="5:13" s="76" customFormat="1" x14ac:dyDescent="0.2">
      <c r="E662" s="147"/>
      <c r="M662" s="147"/>
    </row>
    <row r="663" spans="5:13" s="76" customFormat="1" x14ac:dyDescent="0.2">
      <c r="E663" s="147"/>
      <c r="M663" s="147"/>
    </row>
    <row r="664" spans="5:13" s="76" customFormat="1" x14ac:dyDescent="0.2">
      <c r="E664" s="147"/>
      <c r="M664" s="147"/>
    </row>
    <row r="665" spans="5:13" s="76" customFormat="1" x14ac:dyDescent="0.2">
      <c r="E665" s="147"/>
      <c r="M665" s="147"/>
    </row>
    <row r="666" spans="5:13" s="76" customFormat="1" x14ac:dyDescent="0.2">
      <c r="E666" s="147"/>
      <c r="M666" s="147"/>
    </row>
    <row r="667" spans="5:13" s="76" customFormat="1" x14ac:dyDescent="0.2">
      <c r="E667" s="147"/>
      <c r="M667" s="147"/>
    </row>
    <row r="668" spans="5:13" s="76" customFormat="1" x14ac:dyDescent="0.2">
      <c r="E668" s="147"/>
      <c r="M668" s="147"/>
    </row>
    <row r="669" spans="5:13" s="76" customFormat="1" x14ac:dyDescent="0.2">
      <c r="E669" s="147"/>
      <c r="M669" s="147"/>
    </row>
    <row r="670" spans="5:13" s="76" customFormat="1" x14ac:dyDescent="0.2">
      <c r="E670" s="147"/>
      <c r="M670" s="147"/>
    </row>
    <row r="671" spans="5:13" s="76" customFormat="1" x14ac:dyDescent="0.2">
      <c r="E671" s="147"/>
      <c r="M671" s="147"/>
    </row>
    <row r="672" spans="5:13" s="76" customFormat="1" x14ac:dyDescent="0.2">
      <c r="E672" s="147"/>
      <c r="M672" s="147"/>
    </row>
    <row r="673" spans="5:13" s="76" customFormat="1" x14ac:dyDescent="0.2">
      <c r="E673" s="147"/>
      <c r="M673" s="147"/>
    </row>
    <row r="674" spans="5:13" s="76" customFormat="1" x14ac:dyDescent="0.2">
      <c r="E674" s="147"/>
      <c r="M674" s="147"/>
    </row>
    <row r="675" spans="5:13" s="76" customFormat="1" x14ac:dyDescent="0.2">
      <c r="E675" s="147"/>
      <c r="M675" s="147"/>
    </row>
    <row r="676" spans="5:13" s="76" customFormat="1" x14ac:dyDescent="0.2">
      <c r="E676" s="147"/>
      <c r="M676" s="147"/>
    </row>
    <row r="677" spans="5:13" s="76" customFormat="1" x14ac:dyDescent="0.2">
      <c r="E677" s="147"/>
      <c r="M677" s="147"/>
    </row>
    <row r="678" spans="5:13" s="76" customFormat="1" x14ac:dyDescent="0.2">
      <c r="E678" s="147"/>
      <c r="M678" s="147"/>
    </row>
    <row r="679" spans="5:13" s="76" customFormat="1" x14ac:dyDescent="0.2">
      <c r="E679" s="147"/>
      <c r="M679" s="147"/>
    </row>
    <row r="680" spans="5:13" s="76" customFormat="1" x14ac:dyDescent="0.2">
      <c r="E680" s="147"/>
      <c r="M680" s="147"/>
    </row>
    <row r="681" spans="5:13" s="76" customFormat="1" x14ac:dyDescent="0.2">
      <c r="E681" s="147"/>
      <c r="M681" s="147"/>
    </row>
    <row r="682" spans="5:13" s="76" customFormat="1" x14ac:dyDescent="0.2">
      <c r="E682" s="147"/>
      <c r="M682" s="147"/>
    </row>
    <row r="683" spans="5:13" s="76" customFormat="1" x14ac:dyDescent="0.2">
      <c r="E683" s="147"/>
      <c r="M683" s="147"/>
    </row>
    <row r="684" spans="5:13" s="76" customFormat="1" x14ac:dyDescent="0.2">
      <c r="E684" s="147"/>
      <c r="M684" s="147"/>
    </row>
    <row r="685" spans="5:13" s="76" customFormat="1" x14ac:dyDescent="0.2">
      <c r="E685" s="147"/>
      <c r="M685" s="147"/>
    </row>
    <row r="686" spans="5:13" s="76" customFormat="1" x14ac:dyDescent="0.2">
      <c r="E686" s="147"/>
      <c r="M686" s="147"/>
    </row>
    <row r="687" spans="5:13" s="76" customFormat="1" x14ac:dyDescent="0.2">
      <c r="E687" s="147"/>
      <c r="M687" s="147"/>
    </row>
    <row r="688" spans="5:13" s="76" customFormat="1" x14ac:dyDescent="0.2">
      <c r="E688" s="147"/>
      <c r="M688" s="147"/>
    </row>
    <row r="689" spans="5:13" s="76" customFormat="1" x14ac:dyDescent="0.2">
      <c r="E689" s="147"/>
      <c r="M689" s="147"/>
    </row>
    <row r="690" spans="5:13" s="76" customFormat="1" x14ac:dyDescent="0.2">
      <c r="E690" s="147"/>
      <c r="M690" s="147"/>
    </row>
    <row r="691" spans="5:13" s="76" customFormat="1" x14ac:dyDescent="0.2">
      <c r="E691" s="147"/>
      <c r="M691" s="147"/>
    </row>
    <row r="692" spans="5:13" s="76" customFormat="1" x14ac:dyDescent="0.2">
      <c r="E692" s="147"/>
      <c r="M692" s="147"/>
    </row>
    <row r="693" spans="5:13" s="76" customFormat="1" x14ac:dyDescent="0.2">
      <c r="E693" s="147"/>
      <c r="M693" s="147"/>
    </row>
    <row r="694" spans="5:13" s="76" customFormat="1" x14ac:dyDescent="0.2">
      <c r="E694" s="147"/>
      <c r="M694" s="147"/>
    </row>
    <row r="695" spans="5:13" s="76" customFormat="1" x14ac:dyDescent="0.2">
      <c r="E695" s="147"/>
      <c r="M695" s="147"/>
    </row>
    <row r="696" spans="5:13" s="76" customFormat="1" x14ac:dyDescent="0.2">
      <c r="E696" s="147"/>
      <c r="M696" s="147"/>
    </row>
    <row r="697" spans="5:13" s="76" customFormat="1" x14ac:dyDescent="0.2">
      <c r="E697" s="147"/>
      <c r="M697" s="147"/>
    </row>
    <row r="698" spans="5:13" s="76" customFormat="1" x14ac:dyDescent="0.2">
      <c r="E698" s="147"/>
      <c r="M698" s="147"/>
    </row>
    <row r="699" spans="5:13" s="76" customFormat="1" x14ac:dyDescent="0.2">
      <c r="E699" s="147"/>
      <c r="M699" s="147"/>
    </row>
    <row r="700" spans="5:13" s="76" customFormat="1" x14ac:dyDescent="0.2">
      <c r="E700" s="147"/>
      <c r="M700" s="147"/>
    </row>
    <row r="701" spans="5:13" s="76" customFormat="1" x14ac:dyDescent="0.2">
      <c r="E701" s="147"/>
      <c r="M701" s="147"/>
    </row>
    <row r="702" spans="5:13" s="76" customFormat="1" x14ac:dyDescent="0.2">
      <c r="E702" s="147"/>
      <c r="M702" s="147"/>
    </row>
    <row r="703" spans="5:13" s="76" customFormat="1" x14ac:dyDescent="0.2">
      <c r="E703" s="147"/>
      <c r="M703" s="147"/>
    </row>
    <row r="704" spans="5:13" s="76" customFormat="1" x14ac:dyDescent="0.2">
      <c r="E704" s="147"/>
      <c r="M704" s="147"/>
    </row>
    <row r="705" spans="5:13" s="76" customFormat="1" x14ac:dyDescent="0.2">
      <c r="E705" s="147"/>
      <c r="M705" s="147"/>
    </row>
    <row r="706" spans="5:13" s="76" customFormat="1" x14ac:dyDescent="0.2">
      <c r="E706" s="147"/>
      <c r="M706" s="147"/>
    </row>
    <row r="707" spans="5:13" s="76" customFormat="1" x14ac:dyDescent="0.2">
      <c r="E707" s="147"/>
      <c r="M707" s="147"/>
    </row>
    <row r="708" spans="5:13" s="76" customFormat="1" x14ac:dyDescent="0.2">
      <c r="E708" s="147"/>
      <c r="M708" s="147"/>
    </row>
    <row r="709" spans="5:13" s="76" customFormat="1" x14ac:dyDescent="0.2">
      <c r="E709" s="147"/>
      <c r="M709" s="147"/>
    </row>
    <row r="710" spans="5:13" s="76" customFormat="1" x14ac:dyDescent="0.2">
      <c r="E710" s="147"/>
      <c r="M710" s="147"/>
    </row>
    <row r="711" spans="5:13" s="76" customFormat="1" x14ac:dyDescent="0.2">
      <c r="E711" s="147"/>
      <c r="M711" s="147"/>
    </row>
    <row r="712" spans="5:13" s="76" customFormat="1" x14ac:dyDescent="0.2">
      <c r="E712" s="147"/>
      <c r="M712" s="147"/>
    </row>
    <row r="713" spans="5:13" s="76" customFormat="1" x14ac:dyDescent="0.2">
      <c r="E713" s="147"/>
      <c r="M713" s="147"/>
    </row>
    <row r="714" spans="5:13" s="76" customFormat="1" x14ac:dyDescent="0.2">
      <c r="E714" s="147"/>
      <c r="M714" s="147"/>
    </row>
    <row r="715" spans="5:13" s="76" customFormat="1" x14ac:dyDescent="0.2">
      <c r="E715" s="147"/>
      <c r="M715" s="147"/>
    </row>
    <row r="716" spans="5:13" s="76" customFormat="1" x14ac:dyDescent="0.2">
      <c r="E716" s="147"/>
      <c r="M716" s="147"/>
    </row>
    <row r="717" spans="5:13" s="76" customFormat="1" x14ac:dyDescent="0.2">
      <c r="E717" s="147"/>
      <c r="M717" s="147"/>
    </row>
    <row r="718" spans="5:13" s="76" customFormat="1" x14ac:dyDescent="0.2">
      <c r="E718" s="147"/>
      <c r="M718" s="147"/>
    </row>
    <row r="719" spans="5:13" s="76" customFormat="1" x14ac:dyDescent="0.2">
      <c r="E719" s="147"/>
      <c r="M719" s="147"/>
    </row>
    <row r="720" spans="5:13" s="76" customFormat="1" x14ac:dyDescent="0.2">
      <c r="E720" s="147"/>
      <c r="M720" s="147"/>
    </row>
    <row r="721" spans="5:13" s="76" customFormat="1" x14ac:dyDescent="0.2">
      <c r="E721" s="147"/>
      <c r="M721" s="147"/>
    </row>
    <row r="722" spans="5:13" s="76" customFormat="1" x14ac:dyDescent="0.2">
      <c r="E722" s="147"/>
      <c r="M722" s="147"/>
    </row>
    <row r="723" spans="5:13" s="76" customFormat="1" x14ac:dyDescent="0.2">
      <c r="E723" s="147"/>
      <c r="M723" s="147"/>
    </row>
    <row r="724" spans="5:13" s="76" customFormat="1" x14ac:dyDescent="0.2">
      <c r="E724" s="147"/>
      <c r="M724" s="147"/>
    </row>
    <row r="725" spans="5:13" s="76" customFormat="1" x14ac:dyDescent="0.2">
      <c r="E725" s="147"/>
      <c r="M725" s="147"/>
    </row>
    <row r="726" spans="5:13" s="76" customFormat="1" x14ac:dyDescent="0.2">
      <c r="E726" s="147"/>
      <c r="M726" s="147"/>
    </row>
    <row r="727" spans="5:13" s="76" customFormat="1" x14ac:dyDescent="0.2">
      <c r="E727" s="147"/>
      <c r="M727" s="147"/>
    </row>
    <row r="728" spans="5:13" s="76" customFormat="1" x14ac:dyDescent="0.2">
      <c r="E728" s="147"/>
      <c r="M728" s="147"/>
    </row>
    <row r="729" spans="5:13" s="76" customFormat="1" x14ac:dyDescent="0.2">
      <c r="E729" s="147"/>
      <c r="M729" s="147"/>
    </row>
    <row r="730" spans="5:13" s="76" customFormat="1" x14ac:dyDescent="0.2">
      <c r="E730" s="147"/>
      <c r="M730" s="147"/>
    </row>
    <row r="731" spans="5:13" s="76" customFormat="1" x14ac:dyDescent="0.2">
      <c r="E731" s="147"/>
      <c r="M731" s="147"/>
    </row>
    <row r="732" spans="5:13" s="76" customFormat="1" x14ac:dyDescent="0.2">
      <c r="E732" s="147"/>
      <c r="M732" s="147"/>
    </row>
    <row r="733" spans="5:13" s="76" customFormat="1" x14ac:dyDescent="0.2">
      <c r="E733" s="147"/>
      <c r="M733" s="147"/>
    </row>
    <row r="734" spans="5:13" s="76" customFormat="1" x14ac:dyDescent="0.2">
      <c r="E734" s="147"/>
      <c r="M734" s="147"/>
    </row>
    <row r="735" spans="5:13" s="76" customFormat="1" x14ac:dyDescent="0.2">
      <c r="E735" s="147"/>
      <c r="M735" s="147"/>
    </row>
    <row r="736" spans="5:13" s="76" customFormat="1" x14ac:dyDescent="0.2">
      <c r="E736" s="147"/>
      <c r="M736" s="147"/>
    </row>
    <row r="737" spans="5:13" s="76" customFormat="1" x14ac:dyDescent="0.2">
      <c r="E737" s="147"/>
      <c r="M737" s="147"/>
    </row>
    <row r="738" spans="5:13" s="76" customFormat="1" x14ac:dyDescent="0.2">
      <c r="E738" s="147"/>
      <c r="M738" s="147"/>
    </row>
    <row r="739" spans="5:13" s="76" customFormat="1" x14ac:dyDescent="0.2">
      <c r="E739" s="147"/>
      <c r="M739" s="147"/>
    </row>
    <row r="740" spans="5:13" s="76" customFormat="1" x14ac:dyDescent="0.2">
      <c r="E740" s="147"/>
      <c r="M740" s="147"/>
    </row>
    <row r="741" spans="5:13" s="76" customFormat="1" x14ac:dyDescent="0.2">
      <c r="E741" s="147"/>
      <c r="M741" s="147"/>
    </row>
    <row r="742" spans="5:13" s="76" customFormat="1" x14ac:dyDescent="0.2">
      <c r="E742" s="147"/>
      <c r="M742" s="147"/>
    </row>
    <row r="743" spans="5:13" s="76" customFormat="1" x14ac:dyDescent="0.2">
      <c r="E743" s="147"/>
      <c r="M743" s="147"/>
    </row>
    <row r="744" spans="5:13" s="76" customFormat="1" x14ac:dyDescent="0.2">
      <c r="E744" s="147"/>
      <c r="M744" s="147"/>
    </row>
    <row r="745" spans="5:13" s="76" customFormat="1" x14ac:dyDescent="0.2">
      <c r="E745" s="147"/>
      <c r="M745" s="147"/>
    </row>
    <row r="746" spans="5:13" s="76" customFormat="1" x14ac:dyDescent="0.2">
      <c r="E746" s="147"/>
      <c r="M746" s="147"/>
    </row>
    <row r="747" spans="5:13" s="76" customFormat="1" x14ac:dyDescent="0.2">
      <c r="E747" s="147"/>
      <c r="M747" s="147"/>
    </row>
    <row r="748" spans="5:13" s="76" customFormat="1" x14ac:dyDescent="0.2">
      <c r="E748" s="147"/>
      <c r="M748" s="147"/>
    </row>
    <row r="749" spans="5:13" s="76" customFormat="1" x14ac:dyDescent="0.2">
      <c r="E749" s="147"/>
      <c r="M749" s="147"/>
    </row>
    <row r="750" spans="5:13" s="76" customFormat="1" x14ac:dyDescent="0.2">
      <c r="E750" s="147"/>
      <c r="M750" s="147"/>
    </row>
    <row r="751" spans="5:13" s="76" customFormat="1" x14ac:dyDescent="0.2">
      <c r="E751" s="147"/>
      <c r="M751" s="147"/>
    </row>
    <row r="752" spans="5:13" s="76" customFormat="1" x14ac:dyDescent="0.2">
      <c r="E752" s="147"/>
      <c r="M752" s="147"/>
    </row>
    <row r="753" spans="5:13" s="76" customFormat="1" x14ac:dyDescent="0.2">
      <c r="E753" s="147"/>
      <c r="M753" s="147"/>
    </row>
    <row r="754" spans="5:13" s="76" customFormat="1" x14ac:dyDescent="0.2">
      <c r="E754" s="147"/>
      <c r="M754" s="147"/>
    </row>
    <row r="755" spans="5:13" s="76" customFormat="1" x14ac:dyDescent="0.2">
      <c r="E755" s="147"/>
      <c r="M755" s="147"/>
    </row>
    <row r="756" spans="5:13" s="76" customFormat="1" x14ac:dyDescent="0.2">
      <c r="E756" s="147"/>
      <c r="M756" s="147"/>
    </row>
    <row r="757" spans="5:13" s="76" customFormat="1" x14ac:dyDescent="0.2">
      <c r="E757" s="147"/>
      <c r="M757" s="147"/>
    </row>
    <row r="758" spans="5:13" s="76" customFormat="1" x14ac:dyDescent="0.2">
      <c r="E758" s="147"/>
      <c r="M758" s="147"/>
    </row>
    <row r="759" spans="5:13" s="76" customFormat="1" x14ac:dyDescent="0.2">
      <c r="E759" s="147"/>
      <c r="M759" s="147"/>
    </row>
    <row r="760" spans="5:13" s="76" customFormat="1" x14ac:dyDescent="0.2">
      <c r="E760" s="147"/>
      <c r="M760" s="147"/>
    </row>
    <row r="761" spans="5:13" s="76" customFormat="1" x14ac:dyDescent="0.2">
      <c r="E761" s="147"/>
      <c r="M761" s="147"/>
    </row>
    <row r="762" spans="5:13" s="76" customFormat="1" x14ac:dyDescent="0.2">
      <c r="E762" s="147"/>
      <c r="M762" s="147"/>
    </row>
    <row r="763" spans="5:13" s="76" customFormat="1" x14ac:dyDescent="0.2">
      <c r="E763" s="147"/>
      <c r="M763" s="147"/>
    </row>
    <row r="764" spans="5:13" s="76" customFormat="1" x14ac:dyDescent="0.2">
      <c r="E764" s="147"/>
      <c r="M764" s="147"/>
    </row>
    <row r="765" spans="5:13" s="76" customFormat="1" x14ac:dyDescent="0.2">
      <c r="E765" s="147"/>
      <c r="M765" s="147"/>
    </row>
    <row r="766" spans="5:13" s="76" customFormat="1" x14ac:dyDescent="0.2">
      <c r="E766" s="147"/>
      <c r="M766" s="147"/>
    </row>
    <row r="767" spans="5:13" s="76" customFormat="1" x14ac:dyDescent="0.2">
      <c r="E767" s="147"/>
      <c r="M767" s="147"/>
    </row>
    <row r="768" spans="5:13" s="76" customFormat="1" x14ac:dyDescent="0.2">
      <c r="E768" s="147"/>
      <c r="M768" s="147"/>
    </row>
    <row r="769" spans="5:13" s="76" customFormat="1" x14ac:dyDescent="0.2">
      <c r="E769" s="147"/>
      <c r="M769" s="147"/>
    </row>
    <row r="770" spans="5:13" s="76" customFormat="1" x14ac:dyDescent="0.2">
      <c r="E770" s="147"/>
      <c r="M770" s="147"/>
    </row>
    <row r="771" spans="5:13" s="76" customFormat="1" x14ac:dyDescent="0.2">
      <c r="E771" s="147"/>
      <c r="M771" s="147"/>
    </row>
    <row r="772" spans="5:13" s="76" customFormat="1" x14ac:dyDescent="0.2">
      <c r="E772" s="147"/>
      <c r="M772" s="147"/>
    </row>
    <row r="773" spans="5:13" s="76" customFormat="1" x14ac:dyDescent="0.2">
      <c r="E773" s="147"/>
      <c r="M773" s="147"/>
    </row>
    <row r="774" spans="5:13" s="76" customFormat="1" x14ac:dyDescent="0.2">
      <c r="E774" s="147"/>
      <c r="M774" s="147"/>
    </row>
    <row r="775" spans="5:13" s="76" customFormat="1" x14ac:dyDescent="0.2">
      <c r="E775" s="147"/>
      <c r="M775" s="147"/>
    </row>
    <row r="776" spans="5:13" s="76" customFormat="1" x14ac:dyDescent="0.2">
      <c r="E776" s="147"/>
      <c r="M776" s="147"/>
    </row>
    <row r="777" spans="5:13" s="76" customFormat="1" x14ac:dyDescent="0.2">
      <c r="E777" s="147"/>
      <c r="M777" s="147"/>
    </row>
    <row r="778" spans="5:13" s="76" customFormat="1" x14ac:dyDescent="0.2">
      <c r="E778" s="147"/>
      <c r="M778" s="147"/>
    </row>
    <row r="779" spans="5:13" s="76" customFormat="1" x14ac:dyDescent="0.2">
      <c r="E779" s="147"/>
      <c r="M779" s="147"/>
    </row>
    <row r="780" spans="5:13" s="76" customFormat="1" x14ac:dyDescent="0.2">
      <c r="E780" s="147"/>
      <c r="M780" s="147"/>
    </row>
    <row r="781" spans="5:13" s="76" customFormat="1" x14ac:dyDescent="0.2">
      <c r="E781" s="147"/>
      <c r="M781" s="147"/>
    </row>
    <row r="782" spans="5:13" s="76" customFormat="1" x14ac:dyDescent="0.2">
      <c r="E782" s="147"/>
      <c r="M782" s="147"/>
    </row>
    <row r="783" spans="5:13" s="76" customFormat="1" x14ac:dyDescent="0.2">
      <c r="E783" s="147"/>
      <c r="M783" s="147"/>
    </row>
    <row r="784" spans="5:13" s="76" customFormat="1" x14ac:dyDescent="0.2">
      <c r="E784" s="147"/>
      <c r="M784" s="147"/>
    </row>
    <row r="785" spans="5:13" s="76" customFormat="1" x14ac:dyDescent="0.2">
      <c r="E785" s="147"/>
      <c r="M785" s="147"/>
    </row>
    <row r="786" spans="5:13" s="76" customFormat="1" x14ac:dyDescent="0.2">
      <c r="E786" s="147"/>
      <c r="M786" s="147"/>
    </row>
    <row r="787" spans="5:13" s="76" customFormat="1" x14ac:dyDescent="0.2">
      <c r="E787" s="147"/>
      <c r="M787" s="147"/>
    </row>
    <row r="788" spans="5:13" s="76" customFormat="1" x14ac:dyDescent="0.2">
      <c r="E788" s="147"/>
      <c r="M788" s="147"/>
    </row>
    <row r="789" spans="5:13" s="76" customFormat="1" x14ac:dyDescent="0.2">
      <c r="E789" s="147"/>
      <c r="M789" s="147"/>
    </row>
    <row r="790" spans="5:13" s="76" customFormat="1" x14ac:dyDescent="0.2">
      <c r="E790" s="147"/>
      <c r="M790" s="147"/>
    </row>
    <row r="791" spans="5:13" s="76" customFormat="1" x14ac:dyDescent="0.2">
      <c r="E791" s="147"/>
      <c r="M791" s="147"/>
    </row>
    <row r="792" spans="5:13" s="76" customFormat="1" x14ac:dyDescent="0.2">
      <c r="E792" s="147"/>
      <c r="M792" s="147"/>
    </row>
    <row r="793" spans="5:13" s="76" customFormat="1" x14ac:dyDescent="0.2">
      <c r="E793" s="147"/>
      <c r="M793" s="147"/>
    </row>
    <row r="794" spans="5:13" s="76" customFormat="1" x14ac:dyDescent="0.2">
      <c r="E794" s="147"/>
      <c r="M794" s="147"/>
    </row>
    <row r="795" spans="5:13" s="76" customFormat="1" x14ac:dyDescent="0.2">
      <c r="E795" s="147"/>
      <c r="M795" s="147"/>
    </row>
    <row r="796" spans="5:13" s="76" customFormat="1" x14ac:dyDescent="0.2">
      <c r="E796" s="147"/>
      <c r="M796" s="147"/>
    </row>
    <row r="797" spans="5:13" s="76" customFormat="1" x14ac:dyDescent="0.2">
      <c r="E797" s="147"/>
      <c r="M797" s="147"/>
    </row>
    <row r="798" spans="5:13" s="76" customFormat="1" x14ac:dyDescent="0.2">
      <c r="E798" s="147"/>
      <c r="M798" s="147"/>
    </row>
    <row r="799" spans="5:13" s="76" customFormat="1" x14ac:dyDescent="0.2">
      <c r="E799" s="147"/>
      <c r="M799" s="147"/>
    </row>
    <row r="800" spans="5:13" s="76" customFormat="1" x14ac:dyDescent="0.2">
      <c r="E800" s="147"/>
      <c r="M800" s="147"/>
    </row>
    <row r="801" spans="5:13" s="76" customFormat="1" x14ac:dyDescent="0.2">
      <c r="E801" s="147"/>
      <c r="M801" s="147"/>
    </row>
    <row r="802" spans="5:13" s="76" customFormat="1" x14ac:dyDescent="0.2">
      <c r="E802" s="147"/>
      <c r="M802" s="147"/>
    </row>
    <row r="803" spans="5:13" s="76" customFormat="1" x14ac:dyDescent="0.2">
      <c r="E803" s="147"/>
      <c r="M803" s="147"/>
    </row>
    <row r="804" spans="5:13" s="76" customFormat="1" x14ac:dyDescent="0.2">
      <c r="E804" s="147"/>
      <c r="M804" s="147"/>
    </row>
    <row r="805" spans="5:13" s="76" customFormat="1" x14ac:dyDescent="0.2">
      <c r="E805" s="147"/>
      <c r="M805" s="147"/>
    </row>
    <row r="806" spans="5:13" s="76" customFormat="1" x14ac:dyDescent="0.2">
      <c r="E806" s="147"/>
      <c r="M806" s="147"/>
    </row>
    <row r="807" spans="5:13" s="76" customFormat="1" x14ac:dyDescent="0.2">
      <c r="E807" s="147"/>
      <c r="M807" s="147"/>
    </row>
    <row r="808" spans="5:13" s="76" customFormat="1" x14ac:dyDescent="0.2">
      <c r="E808" s="147"/>
      <c r="M808" s="147"/>
    </row>
    <row r="809" spans="5:13" s="76" customFormat="1" x14ac:dyDescent="0.2">
      <c r="E809" s="147"/>
      <c r="M809" s="147"/>
    </row>
    <row r="810" spans="5:13" s="76" customFormat="1" x14ac:dyDescent="0.2">
      <c r="E810" s="147"/>
      <c r="M810" s="147"/>
    </row>
    <row r="811" spans="5:13" s="76" customFormat="1" x14ac:dyDescent="0.2">
      <c r="E811" s="147"/>
      <c r="M811" s="147"/>
    </row>
    <row r="812" spans="5:13" s="76" customFormat="1" x14ac:dyDescent="0.2">
      <c r="E812" s="147"/>
      <c r="M812" s="147"/>
    </row>
    <row r="813" spans="5:13" s="76" customFormat="1" x14ac:dyDescent="0.2">
      <c r="E813" s="147"/>
      <c r="M813" s="147"/>
    </row>
    <row r="814" spans="5:13" s="76" customFormat="1" x14ac:dyDescent="0.2">
      <c r="E814" s="147"/>
      <c r="M814" s="147"/>
    </row>
    <row r="815" spans="5:13" s="76" customFormat="1" x14ac:dyDescent="0.2">
      <c r="E815" s="147"/>
      <c r="M815" s="147"/>
    </row>
    <row r="816" spans="5:13" s="76" customFormat="1" x14ac:dyDescent="0.2">
      <c r="E816" s="147"/>
      <c r="M816" s="147"/>
    </row>
    <row r="817" spans="5:13" s="76" customFormat="1" x14ac:dyDescent="0.2">
      <c r="E817" s="147"/>
      <c r="M817" s="147"/>
    </row>
    <row r="818" spans="5:13" s="76" customFormat="1" x14ac:dyDescent="0.2">
      <c r="E818" s="147"/>
      <c r="M818" s="147"/>
    </row>
    <row r="819" spans="5:13" s="76" customFormat="1" x14ac:dyDescent="0.2">
      <c r="E819" s="147"/>
      <c r="M819" s="147"/>
    </row>
    <row r="820" spans="5:13" s="76" customFormat="1" x14ac:dyDescent="0.2">
      <c r="E820" s="147"/>
      <c r="M820" s="147"/>
    </row>
    <row r="821" spans="5:13" s="76" customFormat="1" x14ac:dyDescent="0.2">
      <c r="E821" s="147"/>
      <c r="M821" s="147"/>
    </row>
    <row r="822" spans="5:13" s="76" customFormat="1" x14ac:dyDescent="0.2">
      <c r="E822" s="147"/>
      <c r="M822" s="147"/>
    </row>
    <row r="823" spans="5:13" s="76" customFormat="1" x14ac:dyDescent="0.2">
      <c r="E823" s="147"/>
      <c r="M823" s="147"/>
    </row>
    <row r="824" spans="5:13" s="76" customFormat="1" x14ac:dyDescent="0.2">
      <c r="E824" s="147"/>
      <c r="M824" s="147"/>
    </row>
    <row r="825" spans="5:13" s="76" customFormat="1" x14ac:dyDescent="0.2">
      <c r="E825" s="147"/>
      <c r="M825" s="147"/>
    </row>
    <row r="826" spans="5:13" s="76" customFormat="1" x14ac:dyDescent="0.2">
      <c r="E826" s="147"/>
      <c r="M826" s="147"/>
    </row>
    <row r="827" spans="5:13" s="76" customFormat="1" x14ac:dyDescent="0.2">
      <c r="E827" s="147"/>
      <c r="M827" s="147"/>
    </row>
    <row r="828" spans="5:13" s="76" customFormat="1" x14ac:dyDescent="0.2">
      <c r="E828" s="147"/>
      <c r="M828" s="147"/>
    </row>
    <row r="829" spans="5:13" s="76" customFormat="1" x14ac:dyDescent="0.2">
      <c r="E829" s="147"/>
      <c r="M829" s="147"/>
    </row>
    <row r="830" spans="5:13" s="76" customFormat="1" x14ac:dyDescent="0.2">
      <c r="E830" s="147"/>
      <c r="M830" s="147"/>
    </row>
    <row r="831" spans="5:13" s="76" customFormat="1" x14ac:dyDescent="0.2">
      <c r="E831" s="147"/>
      <c r="M831" s="147"/>
    </row>
    <row r="832" spans="5:13" s="76" customFormat="1" x14ac:dyDescent="0.2">
      <c r="E832" s="147"/>
      <c r="M832" s="147"/>
    </row>
    <row r="833" spans="5:13" s="76" customFormat="1" x14ac:dyDescent="0.2">
      <c r="E833" s="147"/>
      <c r="M833" s="147"/>
    </row>
    <row r="834" spans="5:13" s="76" customFormat="1" x14ac:dyDescent="0.2">
      <c r="E834" s="147"/>
      <c r="M834" s="147"/>
    </row>
    <row r="835" spans="5:13" s="76" customFormat="1" x14ac:dyDescent="0.2">
      <c r="E835" s="147"/>
      <c r="M835" s="147"/>
    </row>
    <row r="836" spans="5:13" s="76" customFormat="1" x14ac:dyDescent="0.2">
      <c r="E836" s="147"/>
      <c r="M836" s="147"/>
    </row>
    <row r="837" spans="5:13" s="76" customFormat="1" x14ac:dyDescent="0.2">
      <c r="E837" s="147"/>
      <c r="M837" s="147"/>
    </row>
    <row r="838" spans="5:13" s="76" customFormat="1" x14ac:dyDescent="0.2">
      <c r="E838" s="147"/>
      <c r="M838" s="147"/>
    </row>
    <row r="839" spans="5:13" s="76" customFormat="1" x14ac:dyDescent="0.2">
      <c r="E839" s="147"/>
      <c r="M839" s="147"/>
    </row>
    <row r="840" spans="5:13" s="76" customFormat="1" x14ac:dyDescent="0.2">
      <c r="E840" s="147"/>
      <c r="M840" s="147"/>
    </row>
    <row r="841" spans="5:13" s="76" customFormat="1" x14ac:dyDescent="0.2">
      <c r="E841" s="147"/>
      <c r="M841" s="147"/>
    </row>
    <row r="842" spans="5:13" s="76" customFormat="1" x14ac:dyDescent="0.2">
      <c r="E842" s="147"/>
      <c r="M842" s="147"/>
    </row>
    <row r="843" spans="5:13" s="76" customFormat="1" x14ac:dyDescent="0.2">
      <c r="E843" s="147"/>
      <c r="M843" s="147"/>
    </row>
    <row r="844" spans="5:13" s="76" customFormat="1" x14ac:dyDescent="0.2">
      <c r="E844" s="147"/>
      <c r="M844" s="147"/>
    </row>
    <row r="845" spans="5:13" s="76" customFormat="1" x14ac:dyDescent="0.2">
      <c r="E845" s="147"/>
      <c r="M845" s="147"/>
    </row>
    <row r="846" spans="5:13" s="76" customFormat="1" x14ac:dyDescent="0.2">
      <c r="E846" s="147"/>
      <c r="M846" s="147"/>
    </row>
    <row r="847" spans="5:13" s="76" customFormat="1" x14ac:dyDescent="0.2">
      <c r="E847" s="147"/>
      <c r="M847" s="147"/>
    </row>
    <row r="848" spans="5:13" s="76" customFormat="1" x14ac:dyDescent="0.2">
      <c r="E848" s="147"/>
      <c r="M848" s="147"/>
    </row>
    <row r="849" spans="5:13" s="76" customFormat="1" x14ac:dyDescent="0.2">
      <c r="E849" s="147"/>
      <c r="M849" s="147"/>
    </row>
    <row r="850" spans="5:13" s="76" customFormat="1" x14ac:dyDescent="0.2">
      <c r="E850" s="147"/>
      <c r="M850" s="147"/>
    </row>
    <row r="851" spans="5:13" s="76" customFormat="1" x14ac:dyDescent="0.2">
      <c r="E851" s="147"/>
      <c r="M851" s="147"/>
    </row>
    <row r="852" spans="5:13" s="76" customFormat="1" x14ac:dyDescent="0.2">
      <c r="E852" s="147"/>
      <c r="M852" s="147"/>
    </row>
    <row r="853" spans="5:13" s="76" customFormat="1" x14ac:dyDescent="0.2">
      <c r="E853" s="147"/>
      <c r="M853" s="147"/>
    </row>
    <row r="854" spans="5:13" s="76" customFormat="1" x14ac:dyDescent="0.2">
      <c r="E854" s="147"/>
      <c r="M854" s="147"/>
    </row>
    <row r="855" spans="5:13" s="76" customFormat="1" x14ac:dyDescent="0.2">
      <c r="E855" s="147"/>
      <c r="M855" s="147"/>
    </row>
    <row r="856" spans="5:13" s="76" customFormat="1" x14ac:dyDescent="0.2">
      <c r="E856" s="147"/>
      <c r="M856" s="147"/>
    </row>
    <row r="857" spans="5:13" s="76" customFormat="1" x14ac:dyDescent="0.2">
      <c r="E857" s="147"/>
      <c r="M857" s="147"/>
    </row>
    <row r="858" spans="5:13" s="76" customFormat="1" x14ac:dyDescent="0.2">
      <c r="E858" s="147"/>
      <c r="M858" s="147"/>
    </row>
    <row r="859" spans="5:13" s="76" customFormat="1" x14ac:dyDescent="0.2">
      <c r="E859" s="147"/>
      <c r="M859" s="147"/>
    </row>
    <row r="860" spans="5:13" s="76" customFormat="1" x14ac:dyDescent="0.2">
      <c r="E860" s="147"/>
      <c r="M860" s="147"/>
    </row>
    <row r="861" spans="5:13" s="76" customFormat="1" x14ac:dyDescent="0.2">
      <c r="E861" s="147"/>
      <c r="M861" s="147"/>
    </row>
    <row r="862" spans="5:13" s="76" customFormat="1" x14ac:dyDescent="0.2">
      <c r="E862" s="147"/>
      <c r="M862" s="147"/>
    </row>
    <row r="863" spans="5:13" s="76" customFormat="1" x14ac:dyDescent="0.2">
      <c r="E863" s="147"/>
      <c r="M863" s="147"/>
    </row>
    <row r="864" spans="5:13" s="76" customFormat="1" x14ac:dyDescent="0.2">
      <c r="E864" s="147"/>
      <c r="M864" s="147"/>
    </row>
    <row r="865" spans="5:13" s="76" customFormat="1" x14ac:dyDescent="0.2">
      <c r="E865" s="147"/>
      <c r="M865" s="147"/>
    </row>
    <row r="866" spans="5:13" s="76" customFormat="1" x14ac:dyDescent="0.2">
      <c r="E866" s="147"/>
      <c r="M866" s="147"/>
    </row>
    <row r="867" spans="5:13" s="76" customFormat="1" x14ac:dyDescent="0.2">
      <c r="E867" s="147"/>
      <c r="M867" s="147"/>
    </row>
    <row r="868" spans="5:13" s="76" customFormat="1" x14ac:dyDescent="0.2">
      <c r="E868" s="147"/>
      <c r="M868" s="147"/>
    </row>
    <row r="869" spans="5:13" s="76" customFormat="1" x14ac:dyDescent="0.2">
      <c r="E869" s="147"/>
      <c r="M869" s="147"/>
    </row>
    <row r="870" spans="5:13" s="76" customFormat="1" x14ac:dyDescent="0.2">
      <c r="E870" s="147"/>
      <c r="M870" s="147"/>
    </row>
    <row r="871" spans="5:13" s="76" customFormat="1" x14ac:dyDescent="0.2">
      <c r="E871" s="147"/>
      <c r="M871" s="147"/>
    </row>
    <row r="872" spans="5:13" s="76" customFormat="1" x14ac:dyDescent="0.2">
      <c r="E872" s="147"/>
      <c r="M872" s="147"/>
    </row>
    <row r="873" spans="5:13" s="76" customFormat="1" x14ac:dyDescent="0.2">
      <c r="E873" s="147"/>
      <c r="M873" s="147"/>
    </row>
    <row r="874" spans="5:13" s="76" customFormat="1" x14ac:dyDescent="0.2">
      <c r="E874" s="147"/>
      <c r="M874" s="147"/>
    </row>
    <row r="875" spans="5:13" s="76" customFormat="1" x14ac:dyDescent="0.2">
      <c r="E875" s="147"/>
      <c r="M875" s="147"/>
    </row>
    <row r="876" spans="5:13" s="76" customFormat="1" x14ac:dyDescent="0.2">
      <c r="E876" s="147"/>
      <c r="M876" s="147"/>
    </row>
    <row r="877" spans="5:13" s="76" customFormat="1" x14ac:dyDescent="0.2">
      <c r="E877" s="147"/>
      <c r="M877" s="147"/>
    </row>
    <row r="878" spans="5:13" s="76" customFormat="1" x14ac:dyDescent="0.2">
      <c r="E878" s="147"/>
      <c r="M878" s="147"/>
    </row>
    <row r="879" spans="5:13" s="76" customFormat="1" x14ac:dyDescent="0.2">
      <c r="E879" s="147"/>
      <c r="M879" s="147"/>
    </row>
    <row r="880" spans="5:13" s="76" customFormat="1" x14ac:dyDescent="0.2">
      <c r="E880" s="147"/>
      <c r="M880" s="147"/>
    </row>
    <row r="881" spans="5:13" s="76" customFormat="1" x14ac:dyDescent="0.2">
      <c r="E881" s="147"/>
      <c r="M881" s="147"/>
    </row>
    <row r="882" spans="5:13" s="76" customFormat="1" x14ac:dyDescent="0.2">
      <c r="E882" s="147"/>
      <c r="M882" s="147"/>
    </row>
    <row r="883" spans="5:13" s="76" customFormat="1" x14ac:dyDescent="0.2">
      <c r="E883" s="147"/>
      <c r="M883" s="147"/>
    </row>
    <row r="884" spans="5:13" s="76" customFormat="1" x14ac:dyDescent="0.2">
      <c r="E884" s="147"/>
      <c r="M884" s="147"/>
    </row>
    <row r="885" spans="5:13" s="76" customFormat="1" x14ac:dyDescent="0.2">
      <c r="E885" s="147"/>
      <c r="M885" s="147"/>
    </row>
    <row r="886" spans="5:13" s="76" customFormat="1" x14ac:dyDescent="0.2">
      <c r="E886" s="147"/>
      <c r="M886" s="147"/>
    </row>
    <row r="887" spans="5:13" s="76" customFormat="1" x14ac:dyDescent="0.2">
      <c r="E887" s="147"/>
      <c r="M887" s="147"/>
    </row>
    <row r="888" spans="5:13" s="76" customFormat="1" x14ac:dyDescent="0.2">
      <c r="E888" s="147"/>
      <c r="M888" s="147"/>
    </row>
    <row r="889" spans="5:13" s="76" customFormat="1" x14ac:dyDescent="0.2">
      <c r="E889" s="147"/>
      <c r="M889" s="147"/>
    </row>
    <row r="890" spans="5:13" s="76" customFormat="1" x14ac:dyDescent="0.2">
      <c r="E890" s="147"/>
      <c r="M890" s="147"/>
    </row>
    <row r="891" spans="5:13" s="76" customFormat="1" x14ac:dyDescent="0.2">
      <c r="E891" s="147"/>
      <c r="M891" s="147"/>
    </row>
    <row r="892" spans="5:13" s="76" customFormat="1" x14ac:dyDescent="0.2">
      <c r="E892" s="147"/>
      <c r="M892" s="147"/>
    </row>
    <row r="893" spans="5:13" s="76" customFormat="1" x14ac:dyDescent="0.2">
      <c r="E893" s="147"/>
      <c r="M893" s="147"/>
    </row>
    <row r="894" spans="5:13" s="76" customFormat="1" x14ac:dyDescent="0.2">
      <c r="E894" s="147"/>
      <c r="M894" s="147"/>
    </row>
    <row r="895" spans="5:13" s="76" customFormat="1" x14ac:dyDescent="0.2">
      <c r="E895" s="147"/>
      <c r="M895" s="147"/>
    </row>
    <row r="896" spans="5:13" s="76" customFormat="1" x14ac:dyDescent="0.2">
      <c r="E896" s="147"/>
      <c r="M896" s="147"/>
    </row>
    <row r="897" spans="5:13" s="76" customFormat="1" x14ac:dyDescent="0.2">
      <c r="E897" s="147"/>
      <c r="M897" s="147"/>
    </row>
    <row r="898" spans="5:13" s="76" customFormat="1" x14ac:dyDescent="0.2">
      <c r="E898" s="147"/>
      <c r="M898" s="147"/>
    </row>
    <row r="899" spans="5:13" s="76" customFormat="1" x14ac:dyDescent="0.2">
      <c r="E899" s="147"/>
      <c r="M899" s="147"/>
    </row>
    <row r="900" spans="5:13" s="76" customFormat="1" x14ac:dyDescent="0.2">
      <c r="E900" s="147"/>
      <c r="M900" s="147"/>
    </row>
    <row r="901" spans="5:13" s="76" customFormat="1" x14ac:dyDescent="0.2">
      <c r="E901" s="147"/>
      <c r="M901" s="147"/>
    </row>
    <row r="902" spans="5:13" s="76" customFormat="1" x14ac:dyDescent="0.2">
      <c r="E902" s="147"/>
      <c r="M902" s="147"/>
    </row>
    <row r="903" spans="5:13" s="76" customFormat="1" x14ac:dyDescent="0.2">
      <c r="E903" s="147"/>
      <c r="M903" s="147"/>
    </row>
    <row r="904" spans="5:13" s="76" customFormat="1" x14ac:dyDescent="0.2">
      <c r="E904" s="147"/>
      <c r="M904" s="147"/>
    </row>
    <row r="905" spans="5:13" s="76" customFormat="1" x14ac:dyDescent="0.2">
      <c r="E905" s="147"/>
      <c r="M905" s="147"/>
    </row>
    <row r="906" spans="5:13" s="76" customFormat="1" x14ac:dyDescent="0.2">
      <c r="E906" s="147"/>
      <c r="M906" s="147"/>
    </row>
    <row r="907" spans="5:13" s="76" customFormat="1" x14ac:dyDescent="0.2">
      <c r="E907" s="147"/>
      <c r="M907" s="147"/>
    </row>
    <row r="908" spans="5:13" s="76" customFormat="1" x14ac:dyDescent="0.2">
      <c r="E908" s="147"/>
      <c r="M908" s="147"/>
    </row>
    <row r="909" spans="5:13" s="76" customFormat="1" x14ac:dyDescent="0.2">
      <c r="E909" s="147"/>
      <c r="M909" s="147"/>
    </row>
    <row r="910" spans="5:13" s="76" customFormat="1" x14ac:dyDescent="0.2">
      <c r="E910" s="147"/>
      <c r="M910" s="147"/>
    </row>
    <row r="911" spans="5:13" s="76" customFormat="1" x14ac:dyDescent="0.2">
      <c r="E911" s="147"/>
      <c r="M911" s="147"/>
    </row>
    <row r="912" spans="5:13" s="76" customFormat="1" x14ac:dyDescent="0.2">
      <c r="E912" s="147"/>
      <c r="M912" s="147"/>
    </row>
    <row r="913" spans="5:13" s="76" customFormat="1" x14ac:dyDescent="0.2">
      <c r="E913" s="147"/>
      <c r="M913" s="147"/>
    </row>
    <row r="914" spans="5:13" s="76" customFormat="1" x14ac:dyDescent="0.2">
      <c r="E914" s="147"/>
      <c r="M914" s="147"/>
    </row>
    <row r="915" spans="5:13" s="76" customFormat="1" x14ac:dyDescent="0.2">
      <c r="E915" s="147"/>
      <c r="M915" s="147"/>
    </row>
    <row r="916" spans="5:13" s="76" customFormat="1" x14ac:dyDescent="0.2">
      <c r="E916" s="147"/>
      <c r="M916" s="147"/>
    </row>
    <row r="917" spans="5:13" s="76" customFormat="1" x14ac:dyDescent="0.2">
      <c r="E917" s="147"/>
      <c r="M917" s="147"/>
    </row>
    <row r="918" spans="5:13" s="76" customFormat="1" x14ac:dyDescent="0.2">
      <c r="E918" s="147"/>
      <c r="M918" s="147"/>
    </row>
    <row r="919" spans="5:13" s="76" customFormat="1" x14ac:dyDescent="0.2">
      <c r="E919" s="147"/>
      <c r="M919" s="147"/>
    </row>
    <row r="920" spans="5:13" s="76" customFormat="1" x14ac:dyDescent="0.2">
      <c r="E920" s="147"/>
      <c r="M920" s="147"/>
    </row>
    <row r="921" spans="5:13" s="76" customFormat="1" x14ac:dyDescent="0.2">
      <c r="E921" s="147"/>
      <c r="M921" s="147"/>
    </row>
    <row r="922" spans="5:13" s="76" customFormat="1" x14ac:dyDescent="0.2">
      <c r="E922" s="147"/>
      <c r="M922" s="147"/>
    </row>
    <row r="923" spans="5:13" s="76" customFormat="1" x14ac:dyDescent="0.2">
      <c r="E923" s="147"/>
      <c r="M923" s="147"/>
    </row>
    <row r="924" spans="5:13" s="76" customFormat="1" x14ac:dyDescent="0.2">
      <c r="E924" s="147"/>
      <c r="M924" s="147"/>
    </row>
    <row r="925" spans="5:13" s="76" customFormat="1" x14ac:dyDescent="0.2">
      <c r="E925" s="147"/>
      <c r="M925" s="147"/>
    </row>
    <row r="926" spans="5:13" s="76" customFormat="1" x14ac:dyDescent="0.2">
      <c r="E926" s="147"/>
      <c r="M926" s="147"/>
    </row>
    <row r="927" spans="5:13" s="76" customFormat="1" x14ac:dyDescent="0.2">
      <c r="E927" s="147"/>
      <c r="M927" s="147"/>
    </row>
    <row r="928" spans="5:13" s="76" customFormat="1" x14ac:dyDescent="0.2">
      <c r="E928" s="147"/>
      <c r="M928" s="147"/>
    </row>
    <row r="929" spans="5:13" s="76" customFormat="1" x14ac:dyDescent="0.2">
      <c r="E929" s="147"/>
      <c r="M929" s="147"/>
    </row>
    <row r="930" spans="5:13" s="76" customFormat="1" x14ac:dyDescent="0.2">
      <c r="E930" s="147"/>
      <c r="M930" s="147"/>
    </row>
    <row r="931" spans="5:13" s="76" customFormat="1" x14ac:dyDescent="0.2">
      <c r="E931" s="147"/>
      <c r="M931" s="147"/>
    </row>
    <row r="932" spans="5:13" s="76" customFormat="1" x14ac:dyDescent="0.2">
      <c r="E932" s="147"/>
      <c r="M932" s="147"/>
    </row>
    <row r="933" spans="5:13" s="76" customFormat="1" x14ac:dyDescent="0.2">
      <c r="E933" s="147"/>
      <c r="M933" s="147"/>
    </row>
    <row r="934" spans="5:13" s="76" customFormat="1" x14ac:dyDescent="0.2">
      <c r="E934" s="147"/>
      <c r="M934" s="147"/>
    </row>
    <row r="935" spans="5:13" s="76" customFormat="1" x14ac:dyDescent="0.2">
      <c r="E935" s="147"/>
      <c r="M935" s="147"/>
    </row>
    <row r="936" spans="5:13" s="76" customFormat="1" x14ac:dyDescent="0.2">
      <c r="E936" s="147"/>
      <c r="M936" s="147"/>
    </row>
    <row r="937" spans="5:13" s="76" customFormat="1" x14ac:dyDescent="0.2">
      <c r="E937" s="147"/>
      <c r="M937" s="147"/>
    </row>
    <row r="938" spans="5:13" s="76" customFormat="1" x14ac:dyDescent="0.2">
      <c r="E938" s="147"/>
      <c r="M938" s="147"/>
    </row>
    <row r="939" spans="5:13" s="76" customFormat="1" x14ac:dyDescent="0.2">
      <c r="E939" s="147"/>
      <c r="M939" s="147"/>
    </row>
    <row r="940" spans="5:13" s="76" customFormat="1" x14ac:dyDescent="0.2">
      <c r="E940" s="147"/>
      <c r="M940" s="147"/>
    </row>
    <row r="941" spans="5:13" s="76" customFormat="1" x14ac:dyDescent="0.2">
      <c r="E941" s="147"/>
      <c r="M941" s="147"/>
    </row>
    <row r="942" spans="5:13" s="76" customFormat="1" x14ac:dyDescent="0.2">
      <c r="E942" s="147"/>
      <c r="M942" s="147"/>
    </row>
    <row r="943" spans="5:13" s="76" customFormat="1" x14ac:dyDescent="0.2">
      <c r="E943" s="147"/>
      <c r="M943" s="147"/>
    </row>
    <row r="944" spans="5:13" s="76" customFormat="1" x14ac:dyDescent="0.2">
      <c r="E944" s="147"/>
      <c r="M944" s="147"/>
    </row>
    <row r="945" spans="5:13" s="76" customFormat="1" x14ac:dyDescent="0.2">
      <c r="E945" s="147"/>
      <c r="M945" s="147"/>
    </row>
    <row r="946" spans="5:13" s="76" customFormat="1" x14ac:dyDescent="0.2">
      <c r="E946" s="147"/>
      <c r="M946" s="147"/>
    </row>
    <row r="947" spans="5:13" s="76" customFormat="1" x14ac:dyDescent="0.2">
      <c r="E947" s="147"/>
      <c r="M947" s="147"/>
    </row>
    <row r="948" spans="5:13" s="76" customFormat="1" x14ac:dyDescent="0.2">
      <c r="E948" s="147"/>
      <c r="M948" s="147"/>
    </row>
    <row r="949" spans="5:13" s="76" customFormat="1" x14ac:dyDescent="0.2">
      <c r="E949" s="147"/>
      <c r="M949" s="147"/>
    </row>
    <row r="950" spans="5:13" s="76" customFormat="1" x14ac:dyDescent="0.2">
      <c r="E950" s="147"/>
      <c r="M950" s="147"/>
    </row>
    <row r="951" spans="5:13" s="76" customFormat="1" x14ac:dyDescent="0.2">
      <c r="E951" s="147"/>
      <c r="M951" s="147"/>
    </row>
    <row r="952" spans="5:13" s="76" customFormat="1" x14ac:dyDescent="0.2">
      <c r="E952" s="147"/>
      <c r="M952" s="147"/>
    </row>
    <row r="953" spans="5:13" s="76" customFormat="1" x14ac:dyDescent="0.2">
      <c r="E953" s="147"/>
      <c r="M953" s="147"/>
    </row>
    <row r="954" spans="5:13" s="76" customFormat="1" x14ac:dyDescent="0.2">
      <c r="E954" s="147"/>
      <c r="M954" s="147"/>
    </row>
    <row r="955" spans="5:13" s="76" customFormat="1" x14ac:dyDescent="0.2">
      <c r="E955" s="147"/>
      <c r="M955" s="147"/>
    </row>
    <row r="956" spans="5:13" s="76" customFormat="1" x14ac:dyDescent="0.2">
      <c r="E956" s="147"/>
      <c r="M956" s="147"/>
    </row>
    <row r="957" spans="5:13" s="76" customFormat="1" x14ac:dyDescent="0.2">
      <c r="E957" s="147"/>
      <c r="M957" s="147"/>
    </row>
    <row r="958" spans="5:13" s="76" customFormat="1" x14ac:dyDescent="0.2">
      <c r="E958" s="147"/>
      <c r="M958" s="147"/>
    </row>
    <row r="959" spans="5:13" s="76" customFormat="1" x14ac:dyDescent="0.2">
      <c r="E959" s="147"/>
      <c r="M959" s="147"/>
    </row>
    <row r="960" spans="5:13" s="76" customFormat="1" x14ac:dyDescent="0.2">
      <c r="E960" s="147"/>
      <c r="M960" s="147"/>
    </row>
    <row r="961" spans="5:13" s="76" customFormat="1" x14ac:dyDescent="0.2">
      <c r="E961" s="147"/>
      <c r="M961" s="147"/>
    </row>
    <row r="962" spans="5:13" s="76" customFormat="1" x14ac:dyDescent="0.2">
      <c r="E962" s="147"/>
      <c r="M962" s="147"/>
    </row>
    <row r="963" spans="5:13" s="76" customFormat="1" x14ac:dyDescent="0.2">
      <c r="E963" s="147"/>
      <c r="M963" s="147"/>
    </row>
    <row r="964" spans="5:13" s="76" customFormat="1" x14ac:dyDescent="0.2">
      <c r="E964" s="147"/>
      <c r="M964" s="147"/>
    </row>
    <row r="965" spans="5:13" s="76" customFormat="1" x14ac:dyDescent="0.2">
      <c r="E965" s="147"/>
      <c r="M965" s="147"/>
    </row>
    <row r="966" spans="5:13" s="76" customFormat="1" x14ac:dyDescent="0.2">
      <c r="E966" s="147"/>
      <c r="M966" s="147"/>
    </row>
    <row r="967" spans="5:13" s="76" customFormat="1" x14ac:dyDescent="0.2">
      <c r="E967" s="147"/>
      <c r="M967" s="147"/>
    </row>
    <row r="968" spans="5:13" s="76" customFormat="1" x14ac:dyDescent="0.2">
      <c r="E968" s="147"/>
      <c r="M968" s="147"/>
    </row>
    <row r="969" spans="5:13" s="76" customFormat="1" x14ac:dyDescent="0.2">
      <c r="E969" s="147"/>
      <c r="M969" s="147"/>
    </row>
    <row r="970" spans="5:13" s="76" customFormat="1" x14ac:dyDescent="0.2">
      <c r="E970" s="147"/>
      <c r="M970" s="147"/>
    </row>
    <row r="971" spans="5:13" s="76" customFormat="1" x14ac:dyDescent="0.2">
      <c r="E971" s="147"/>
      <c r="M971" s="147"/>
    </row>
    <row r="972" spans="5:13" s="76" customFormat="1" x14ac:dyDescent="0.2">
      <c r="E972" s="147"/>
      <c r="M972" s="147"/>
    </row>
    <row r="973" spans="5:13" s="76" customFormat="1" x14ac:dyDescent="0.2">
      <c r="E973" s="147"/>
      <c r="M973" s="147"/>
    </row>
    <row r="974" spans="5:13" s="76" customFormat="1" x14ac:dyDescent="0.2">
      <c r="E974" s="147"/>
      <c r="M974" s="147"/>
    </row>
    <row r="975" spans="5:13" s="76" customFormat="1" x14ac:dyDescent="0.2">
      <c r="E975" s="147"/>
      <c r="M975" s="147"/>
    </row>
    <row r="976" spans="5:13" s="76" customFormat="1" x14ac:dyDescent="0.2">
      <c r="E976" s="147"/>
      <c r="M976" s="147"/>
    </row>
    <row r="977" spans="5:13" s="76" customFormat="1" x14ac:dyDescent="0.2">
      <c r="E977" s="147"/>
      <c r="M977" s="147"/>
    </row>
    <row r="978" spans="5:13" s="76" customFormat="1" x14ac:dyDescent="0.2">
      <c r="E978" s="147"/>
      <c r="M978" s="147"/>
    </row>
    <row r="979" spans="5:13" s="76" customFormat="1" x14ac:dyDescent="0.2">
      <c r="E979" s="147"/>
      <c r="M979" s="147"/>
    </row>
    <row r="980" spans="5:13" s="76" customFormat="1" x14ac:dyDescent="0.2">
      <c r="E980" s="147"/>
      <c r="M980" s="147"/>
    </row>
    <row r="981" spans="5:13" s="76" customFormat="1" x14ac:dyDescent="0.2">
      <c r="E981" s="147"/>
      <c r="M981" s="147"/>
    </row>
    <row r="982" spans="5:13" s="76" customFormat="1" x14ac:dyDescent="0.2">
      <c r="E982" s="147"/>
      <c r="M982" s="147"/>
    </row>
    <row r="983" spans="5:13" s="76" customFormat="1" x14ac:dyDescent="0.2">
      <c r="E983" s="147"/>
      <c r="M983" s="147"/>
    </row>
    <row r="984" spans="5:13" s="76" customFormat="1" x14ac:dyDescent="0.2">
      <c r="E984" s="147"/>
      <c r="M984" s="147"/>
    </row>
    <row r="985" spans="5:13" s="76" customFormat="1" x14ac:dyDescent="0.2">
      <c r="E985" s="147"/>
      <c r="M985" s="147"/>
    </row>
    <row r="986" spans="5:13" s="76" customFormat="1" x14ac:dyDescent="0.2">
      <c r="E986" s="147"/>
      <c r="M986" s="147"/>
    </row>
    <row r="987" spans="5:13" s="76" customFormat="1" x14ac:dyDescent="0.2">
      <c r="E987" s="147"/>
      <c r="M987" s="147"/>
    </row>
    <row r="988" spans="5:13" s="76" customFormat="1" x14ac:dyDescent="0.2">
      <c r="E988" s="147"/>
      <c r="M988" s="147"/>
    </row>
    <row r="989" spans="5:13" s="76" customFormat="1" x14ac:dyDescent="0.2">
      <c r="E989" s="147"/>
      <c r="M989" s="147"/>
    </row>
    <row r="990" spans="5:13" s="76" customFormat="1" x14ac:dyDescent="0.2">
      <c r="E990" s="147"/>
      <c r="M990" s="147"/>
    </row>
    <row r="991" spans="5:13" s="76" customFormat="1" x14ac:dyDescent="0.2">
      <c r="E991" s="147"/>
      <c r="M991" s="147"/>
    </row>
    <row r="992" spans="5:13" s="76" customFormat="1" x14ac:dyDescent="0.2">
      <c r="E992" s="147"/>
      <c r="M992" s="147"/>
    </row>
    <row r="993" spans="5:13" s="76" customFormat="1" x14ac:dyDescent="0.2">
      <c r="E993" s="147"/>
      <c r="M993" s="147"/>
    </row>
    <row r="994" spans="5:13" s="76" customFormat="1" x14ac:dyDescent="0.2">
      <c r="E994" s="147"/>
      <c r="M994" s="147"/>
    </row>
    <row r="995" spans="5:13" s="76" customFormat="1" x14ac:dyDescent="0.2">
      <c r="E995" s="147"/>
      <c r="M995" s="147"/>
    </row>
    <row r="996" spans="5:13" s="76" customFormat="1" x14ac:dyDescent="0.2">
      <c r="E996" s="147"/>
      <c r="M996" s="147"/>
    </row>
    <row r="997" spans="5:13" s="76" customFormat="1" x14ac:dyDescent="0.2">
      <c r="E997" s="147"/>
      <c r="M997" s="147"/>
    </row>
    <row r="998" spans="5:13" s="76" customFormat="1" x14ac:dyDescent="0.2">
      <c r="E998" s="147"/>
      <c r="M998" s="147"/>
    </row>
    <row r="999" spans="5:13" s="76" customFormat="1" x14ac:dyDescent="0.2">
      <c r="E999" s="147"/>
      <c r="M999" s="147"/>
    </row>
    <row r="1000" spans="5:13" s="76" customFormat="1" x14ac:dyDescent="0.2">
      <c r="E1000" s="147"/>
      <c r="M1000" s="147"/>
    </row>
    <row r="1001" spans="5:13" s="76" customFormat="1" x14ac:dyDescent="0.2">
      <c r="E1001" s="147"/>
      <c r="M1001" s="147"/>
    </row>
    <row r="1002" spans="5:13" s="76" customFormat="1" x14ac:dyDescent="0.2">
      <c r="E1002" s="147"/>
      <c r="M1002" s="147"/>
    </row>
    <row r="1003" spans="5:13" s="76" customFormat="1" x14ac:dyDescent="0.2">
      <c r="E1003" s="147"/>
      <c r="M1003" s="147"/>
    </row>
    <row r="1004" spans="5:13" s="76" customFormat="1" x14ac:dyDescent="0.2">
      <c r="E1004" s="147"/>
      <c r="M1004" s="147"/>
    </row>
    <row r="1005" spans="5:13" s="76" customFormat="1" x14ac:dyDescent="0.2">
      <c r="E1005" s="147"/>
      <c r="M1005" s="147"/>
    </row>
    <row r="1006" spans="5:13" s="76" customFormat="1" x14ac:dyDescent="0.2">
      <c r="E1006" s="147"/>
      <c r="M1006" s="147"/>
    </row>
    <row r="1007" spans="5:13" s="76" customFormat="1" x14ac:dyDescent="0.2">
      <c r="E1007" s="147"/>
      <c r="M1007" s="147"/>
    </row>
    <row r="1008" spans="5:13" s="76" customFormat="1" x14ac:dyDescent="0.2">
      <c r="E1008" s="147"/>
      <c r="M1008" s="147"/>
    </row>
    <row r="1009" spans="5:13" s="76" customFormat="1" x14ac:dyDescent="0.2">
      <c r="E1009" s="147"/>
      <c r="M1009" s="147"/>
    </row>
    <row r="1010" spans="5:13" s="76" customFormat="1" x14ac:dyDescent="0.2">
      <c r="E1010" s="147"/>
      <c r="M1010" s="147"/>
    </row>
    <row r="1011" spans="5:13" s="76" customFormat="1" x14ac:dyDescent="0.2">
      <c r="E1011" s="147"/>
      <c r="M1011" s="147"/>
    </row>
    <row r="1012" spans="5:13" s="76" customFormat="1" x14ac:dyDescent="0.2">
      <c r="E1012" s="147"/>
      <c r="M1012" s="147"/>
    </row>
    <row r="1013" spans="5:13" s="76" customFormat="1" x14ac:dyDescent="0.2">
      <c r="E1013" s="147"/>
      <c r="M1013" s="147"/>
    </row>
    <row r="1014" spans="5:13" s="76" customFormat="1" x14ac:dyDescent="0.2">
      <c r="E1014" s="147"/>
      <c r="M1014" s="147"/>
    </row>
    <row r="1015" spans="5:13" s="76" customFormat="1" x14ac:dyDescent="0.2">
      <c r="E1015" s="147"/>
      <c r="M1015" s="147"/>
    </row>
    <row r="1016" spans="5:13" s="76" customFormat="1" x14ac:dyDescent="0.2">
      <c r="E1016" s="147"/>
      <c r="M1016" s="147"/>
    </row>
    <row r="1017" spans="5:13" s="76" customFormat="1" x14ac:dyDescent="0.2">
      <c r="E1017" s="147"/>
      <c r="M1017" s="147"/>
    </row>
    <row r="1018" spans="5:13" s="76" customFormat="1" x14ac:dyDescent="0.2">
      <c r="E1018" s="147"/>
      <c r="M1018" s="147"/>
    </row>
    <row r="1019" spans="5:13" s="76" customFormat="1" x14ac:dyDescent="0.2">
      <c r="E1019" s="147"/>
      <c r="M1019" s="147"/>
    </row>
    <row r="1020" spans="5:13" s="76" customFormat="1" x14ac:dyDescent="0.2">
      <c r="E1020" s="147"/>
      <c r="M1020" s="147"/>
    </row>
    <row r="1021" spans="5:13" s="76" customFormat="1" x14ac:dyDescent="0.2">
      <c r="E1021" s="147"/>
      <c r="M1021" s="147"/>
    </row>
    <row r="1022" spans="5:13" s="76" customFormat="1" x14ac:dyDescent="0.2">
      <c r="E1022" s="147"/>
      <c r="M1022" s="147"/>
    </row>
    <row r="1023" spans="5:13" s="76" customFormat="1" x14ac:dyDescent="0.2">
      <c r="E1023" s="147"/>
      <c r="M1023" s="147"/>
    </row>
    <row r="1024" spans="5:13" s="76" customFormat="1" x14ac:dyDescent="0.2">
      <c r="E1024" s="147"/>
      <c r="M1024" s="147"/>
    </row>
    <row r="1025" spans="5:13" s="76" customFormat="1" x14ac:dyDescent="0.2">
      <c r="E1025" s="147"/>
      <c r="M1025" s="147"/>
    </row>
    <row r="1026" spans="5:13" s="76" customFormat="1" x14ac:dyDescent="0.2">
      <c r="E1026" s="147"/>
      <c r="M1026" s="147"/>
    </row>
    <row r="1027" spans="5:13" s="76" customFormat="1" x14ac:dyDescent="0.2">
      <c r="E1027" s="147"/>
      <c r="M1027" s="147"/>
    </row>
    <row r="1028" spans="5:13" s="76" customFormat="1" x14ac:dyDescent="0.2">
      <c r="E1028" s="147"/>
      <c r="M1028" s="147"/>
    </row>
    <row r="1029" spans="5:13" s="76" customFormat="1" x14ac:dyDescent="0.2">
      <c r="E1029" s="147"/>
      <c r="M1029" s="147"/>
    </row>
    <row r="1030" spans="5:13" s="76" customFormat="1" x14ac:dyDescent="0.2">
      <c r="E1030" s="147"/>
      <c r="M1030" s="147"/>
    </row>
    <row r="1031" spans="5:13" s="76" customFormat="1" x14ac:dyDescent="0.2">
      <c r="E1031" s="147"/>
      <c r="M1031" s="147"/>
    </row>
    <row r="1032" spans="5:13" s="76" customFormat="1" x14ac:dyDescent="0.2">
      <c r="E1032" s="147"/>
      <c r="M1032" s="147"/>
    </row>
    <row r="1033" spans="5:13" s="76" customFormat="1" x14ac:dyDescent="0.2">
      <c r="E1033" s="147"/>
      <c r="M1033" s="147"/>
    </row>
    <row r="1034" spans="5:13" s="76" customFormat="1" x14ac:dyDescent="0.2">
      <c r="E1034" s="147"/>
      <c r="M1034" s="147"/>
    </row>
    <row r="1035" spans="5:13" s="76" customFormat="1" x14ac:dyDescent="0.2">
      <c r="E1035" s="147"/>
      <c r="M1035" s="147"/>
    </row>
    <row r="1036" spans="5:13" s="76" customFormat="1" x14ac:dyDescent="0.2">
      <c r="E1036" s="147"/>
      <c r="M1036" s="147"/>
    </row>
    <row r="1037" spans="5:13" s="76" customFormat="1" x14ac:dyDescent="0.2">
      <c r="E1037" s="147"/>
      <c r="M1037" s="147"/>
    </row>
    <row r="1038" spans="5:13" s="76" customFormat="1" x14ac:dyDescent="0.2">
      <c r="E1038" s="147"/>
      <c r="M1038" s="147"/>
    </row>
    <row r="1039" spans="5:13" s="76" customFormat="1" x14ac:dyDescent="0.2">
      <c r="E1039" s="147"/>
      <c r="M1039" s="147"/>
    </row>
    <row r="1040" spans="5:13" s="76" customFormat="1" x14ac:dyDescent="0.2">
      <c r="E1040" s="147"/>
      <c r="M1040" s="147"/>
    </row>
    <row r="1041" spans="5:13" s="76" customFormat="1" x14ac:dyDescent="0.2">
      <c r="E1041" s="147"/>
      <c r="M1041" s="147"/>
    </row>
    <row r="1042" spans="5:13" s="76" customFormat="1" x14ac:dyDescent="0.2">
      <c r="E1042" s="147"/>
      <c r="M1042" s="147"/>
    </row>
    <row r="1043" spans="5:13" s="76" customFormat="1" x14ac:dyDescent="0.2">
      <c r="E1043" s="147"/>
      <c r="M1043" s="147"/>
    </row>
    <row r="1044" spans="5:13" s="76" customFormat="1" x14ac:dyDescent="0.2">
      <c r="E1044" s="147"/>
      <c r="M1044" s="147"/>
    </row>
    <row r="1045" spans="5:13" s="76" customFormat="1" x14ac:dyDescent="0.2">
      <c r="E1045" s="147"/>
      <c r="M1045" s="147"/>
    </row>
    <row r="1046" spans="5:13" s="76" customFormat="1" x14ac:dyDescent="0.2">
      <c r="E1046" s="147"/>
      <c r="M1046" s="147"/>
    </row>
    <row r="1047" spans="5:13" s="76" customFormat="1" x14ac:dyDescent="0.2">
      <c r="E1047" s="147"/>
      <c r="M1047" s="147"/>
    </row>
    <row r="1048" spans="5:13" s="76" customFormat="1" x14ac:dyDescent="0.2">
      <c r="E1048" s="147"/>
      <c r="M1048" s="147"/>
    </row>
    <row r="1049" spans="5:13" s="76" customFormat="1" x14ac:dyDescent="0.2">
      <c r="E1049" s="147"/>
      <c r="M1049" s="147"/>
    </row>
    <row r="1050" spans="5:13" s="76" customFormat="1" x14ac:dyDescent="0.2">
      <c r="E1050" s="147"/>
      <c r="M1050" s="147"/>
    </row>
    <row r="1051" spans="5:13" s="76" customFormat="1" x14ac:dyDescent="0.2">
      <c r="E1051" s="147"/>
      <c r="M1051" s="147"/>
    </row>
    <row r="1052" spans="5:13" s="76" customFormat="1" x14ac:dyDescent="0.2">
      <c r="E1052" s="147"/>
      <c r="M1052" s="147"/>
    </row>
    <row r="1053" spans="5:13" s="76" customFormat="1" x14ac:dyDescent="0.2">
      <c r="E1053" s="147"/>
      <c r="M1053" s="147"/>
    </row>
    <row r="1054" spans="5:13" s="76" customFormat="1" x14ac:dyDescent="0.2">
      <c r="E1054" s="147"/>
      <c r="M1054" s="147"/>
    </row>
    <row r="1055" spans="5:13" s="76" customFormat="1" x14ac:dyDescent="0.2">
      <c r="E1055" s="147"/>
      <c r="M1055" s="147"/>
    </row>
    <row r="1056" spans="5:13" s="76" customFormat="1" x14ac:dyDescent="0.2">
      <c r="E1056" s="147"/>
      <c r="M1056" s="147"/>
    </row>
    <row r="1057" spans="5:13" s="76" customFormat="1" x14ac:dyDescent="0.2">
      <c r="E1057" s="147"/>
      <c r="M1057" s="147"/>
    </row>
    <row r="1058" spans="5:13" s="76" customFormat="1" x14ac:dyDescent="0.2">
      <c r="E1058" s="147"/>
      <c r="M1058" s="147"/>
    </row>
    <row r="1059" spans="5:13" s="76" customFormat="1" x14ac:dyDescent="0.2">
      <c r="E1059" s="147"/>
      <c r="M1059" s="147"/>
    </row>
    <row r="1060" spans="5:13" s="76" customFormat="1" x14ac:dyDescent="0.2">
      <c r="E1060" s="147"/>
      <c r="M1060" s="147"/>
    </row>
    <row r="1061" spans="5:13" s="76" customFormat="1" x14ac:dyDescent="0.2">
      <c r="E1061" s="147"/>
      <c r="M1061" s="147"/>
    </row>
    <row r="1062" spans="5:13" s="76" customFormat="1" x14ac:dyDescent="0.2">
      <c r="E1062" s="147"/>
      <c r="M1062" s="147"/>
    </row>
    <row r="1063" spans="5:13" s="76" customFormat="1" x14ac:dyDescent="0.2">
      <c r="E1063" s="147"/>
      <c r="M1063" s="147"/>
    </row>
    <row r="1064" spans="5:13" s="76" customFormat="1" x14ac:dyDescent="0.2">
      <c r="E1064" s="147"/>
      <c r="M1064" s="147"/>
    </row>
    <row r="1065" spans="5:13" s="76" customFormat="1" x14ac:dyDescent="0.2">
      <c r="E1065" s="147"/>
      <c r="M1065" s="147"/>
    </row>
    <row r="1066" spans="5:13" s="76" customFormat="1" x14ac:dyDescent="0.2">
      <c r="E1066" s="147"/>
      <c r="M1066" s="147"/>
    </row>
    <row r="1067" spans="5:13" s="76" customFormat="1" x14ac:dyDescent="0.2">
      <c r="E1067" s="147"/>
      <c r="M1067" s="147"/>
    </row>
    <row r="1068" spans="5:13" s="76" customFormat="1" x14ac:dyDescent="0.2">
      <c r="E1068" s="147"/>
      <c r="M1068" s="147"/>
    </row>
    <row r="1069" spans="5:13" s="76" customFormat="1" x14ac:dyDescent="0.2">
      <c r="E1069" s="147"/>
      <c r="M1069" s="147"/>
    </row>
    <row r="1070" spans="5:13" s="76" customFormat="1" x14ac:dyDescent="0.2">
      <c r="E1070" s="147"/>
      <c r="M1070" s="147"/>
    </row>
    <row r="1071" spans="5:13" s="76" customFormat="1" x14ac:dyDescent="0.2">
      <c r="E1071" s="147"/>
      <c r="M1071" s="147"/>
    </row>
    <row r="1072" spans="5:13" s="76" customFormat="1" x14ac:dyDescent="0.2">
      <c r="E1072" s="147"/>
      <c r="M1072" s="147"/>
    </row>
    <row r="1073" spans="5:13" s="76" customFormat="1" x14ac:dyDescent="0.2">
      <c r="E1073" s="147"/>
      <c r="M1073" s="147"/>
    </row>
    <row r="1074" spans="5:13" s="76" customFormat="1" x14ac:dyDescent="0.2">
      <c r="E1074" s="147"/>
      <c r="M1074" s="147"/>
    </row>
    <row r="1075" spans="5:13" s="76" customFormat="1" x14ac:dyDescent="0.2">
      <c r="E1075" s="147"/>
      <c r="M1075" s="147"/>
    </row>
    <row r="1076" spans="5:13" s="76" customFormat="1" x14ac:dyDescent="0.2">
      <c r="E1076" s="147"/>
      <c r="M1076" s="147"/>
    </row>
    <row r="1077" spans="5:13" s="76" customFormat="1" x14ac:dyDescent="0.2">
      <c r="E1077" s="147"/>
      <c r="M1077" s="147"/>
    </row>
    <row r="1078" spans="5:13" s="76" customFormat="1" x14ac:dyDescent="0.2">
      <c r="E1078" s="147"/>
      <c r="M1078" s="147"/>
    </row>
    <row r="1079" spans="5:13" s="76" customFormat="1" x14ac:dyDescent="0.2">
      <c r="E1079" s="147"/>
      <c r="M1079" s="147"/>
    </row>
    <row r="1080" spans="5:13" s="76" customFormat="1" x14ac:dyDescent="0.2">
      <c r="E1080" s="147"/>
      <c r="M1080" s="147"/>
    </row>
    <row r="1081" spans="5:13" s="76" customFormat="1" x14ac:dyDescent="0.2">
      <c r="E1081" s="147"/>
      <c r="M1081" s="147"/>
    </row>
    <row r="1082" spans="5:13" s="76" customFormat="1" x14ac:dyDescent="0.2">
      <c r="E1082" s="147"/>
      <c r="M1082" s="147"/>
    </row>
    <row r="1083" spans="5:13" s="76" customFormat="1" x14ac:dyDescent="0.2">
      <c r="E1083" s="147"/>
      <c r="M1083" s="147"/>
    </row>
    <row r="1084" spans="5:13" s="76" customFormat="1" x14ac:dyDescent="0.2">
      <c r="E1084" s="147"/>
      <c r="M1084" s="147"/>
    </row>
    <row r="1085" spans="5:13" s="76" customFormat="1" x14ac:dyDescent="0.2">
      <c r="E1085" s="147"/>
      <c r="M1085" s="147"/>
    </row>
    <row r="1086" spans="5:13" s="76" customFormat="1" x14ac:dyDescent="0.2">
      <c r="E1086" s="147"/>
      <c r="M1086" s="147"/>
    </row>
    <row r="1087" spans="5:13" s="76" customFormat="1" x14ac:dyDescent="0.2">
      <c r="E1087" s="147"/>
      <c r="M1087" s="147"/>
    </row>
    <row r="1088" spans="5:13" s="76" customFormat="1" x14ac:dyDescent="0.2">
      <c r="E1088" s="147"/>
      <c r="M1088" s="147"/>
    </row>
    <row r="1089" spans="5:13" s="76" customFormat="1" x14ac:dyDescent="0.2">
      <c r="E1089" s="147"/>
      <c r="M1089" s="147"/>
    </row>
    <row r="1090" spans="5:13" s="76" customFormat="1" x14ac:dyDescent="0.2">
      <c r="E1090" s="147"/>
      <c r="M1090" s="147"/>
    </row>
    <row r="1091" spans="5:13" s="76" customFormat="1" x14ac:dyDescent="0.2">
      <c r="E1091" s="147"/>
      <c r="M1091" s="147"/>
    </row>
    <row r="1092" spans="5:13" s="76" customFormat="1" x14ac:dyDescent="0.2">
      <c r="E1092" s="147"/>
      <c r="M1092" s="147"/>
    </row>
    <row r="1093" spans="5:13" s="76" customFormat="1" x14ac:dyDescent="0.2">
      <c r="E1093" s="147"/>
      <c r="M1093" s="147"/>
    </row>
    <row r="1094" spans="5:13" s="76" customFormat="1" x14ac:dyDescent="0.2">
      <c r="E1094" s="147"/>
      <c r="M1094" s="147"/>
    </row>
    <row r="1095" spans="5:13" s="76" customFormat="1" x14ac:dyDescent="0.2">
      <c r="E1095" s="147"/>
      <c r="M1095" s="147"/>
    </row>
    <row r="1096" spans="5:13" s="76" customFormat="1" x14ac:dyDescent="0.2">
      <c r="E1096" s="147"/>
      <c r="M1096" s="147"/>
    </row>
    <row r="1097" spans="5:13" s="76" customFormat="1" x14ac:dyDescent="0.2">
      <c r="E1097" s="147"/>
      <c r="M1097" s="147"/>
    </row>
    <row r="1098" spans="5:13" s="76" customFormat="1" x14ac:dyDescent="0.2">
      <c r="E1098" s="147"/>
      <c r="M1098" s="147"/>
    </row>
    <row r="1099" spans="5:13" s="76" customFormat="1" x14ac:dyDescent="0.2">
      <c r="E1099" s="147"/>
      <c r="M1099" s="147"/>
    </row>
    <row r="1100" spans="5:13" s="76" customFormat="1" x14ac:dyDescent="0.2">
      <c r="E1100" s="147"/>
      <c r="M1100" s="147"/>
    </row>
    <row r="1101" spans="5:13" s="76" customFormat="1" x14ac:dyDescent="0.2">
      <c r="E1101" s="147"/>
      <c r="M1101" s="147"/>
    </row>
    <row r="1102" spans="5:13" s="76" customFormat="1" x14ac:dyDescent="0.2">
      <c r="E1102" s="147"/>
      <c r="M1102" s="147"/>
    </row>
    <row r="1103" spans="5:13" s="76" customFormat="1" x14ac:dyDescent="0.2">
      <c r="E1103" s="147"/>
      <c r="M1103" s="147"/>
    </row>
    <row r="1104" spans="5:13" s="76" customFormat="1" x14ac:dyDescent="0.2">
      <c r="E1104" s="147"/>
      <c r="M1104" s="147"/>
    </row>
    <row r="1105" spans="5:13" s="76" customFormat="1" x14ac:dyDescent="0.2">
      <c r="E1105" s="147"/>
      <c r="M1105" s="147"/>
    </row>
    <row r="1106" spans="5:13" s="76" customFormat="1" x14ac:dyDescent="0.2">
      <c r="E1106" s="147"/>
      <c r="M1106" s="147"/>
    </row>
    <row r="1107" spans="5:13" s="76" customFormat="1" x14ac:dyDescent="0.2">
      <c r="E1107" s="147"/>
      <c r="M1107" s="147"/>
    </row>
    <row r="1108" spans="5:13" s="76" customFormat="1" x14ac:dyDescent="0.2">
      <c r="E1108" s="147"/>
      <c r="M1108" s="147"/>
    </row>
    <row r="1109" spans="5:13" s="76" customFormat="1" x14ac:dyDescent="0.2">
      <c r="E1109" s="147"/>
      <c r="M1109" s="147"/>
    </row>
    <row r="1110" spans="5:13" s="76" customFormat="1" x14ac:dyDescent="0.2">
      <c r="E1110" s="147"/>
      <c r="M1110" s="147"/>
    </row>
    <row r="1111" spans="5:13" s="76" customFormat="1" x14ac:dyDescent="0.2">
      <c r="E1111" s="147"/>
      <c r="M1111" s="147"/>
    </row>
    <row r="1112" spans="5:13" s="76" customFormat="1" x14ac:dyDescent="0.2">
      <c r="E1112" s="147"/>
      <c r="M1112" s="147"/>
    </row>
    <row r="1113" spans="5:13" s="76" customFormat="1" x14ac:dyDescent="0.2">
      <c r="E1113" s="147"/>
      <c r="M1113" s="147"/>
    </row>
    <row r="1114" spans="5:13" s="76" customFormat="1" x14ac:dyDescent="0.2">
      <c r="E1114" s="147"/>
      <c r="M1114" s="147"/>
    </row>
    <row r="1115" spans="5:13" s="76" customFormat="1" x14ac:dyDescent="0.2">
      <c r="E1115" s="147"/>
      <c r="M1115" s="147"/>
    </row>
    <row r="1116" spans="5:13" s="76" customFormat="1" x14ac:dyDescent="0.2">
      <c r="E1116" s="147"/>
      <c r="M1116" s="147"/>
    </row>
    <row r="1117" spans="5:13" s="76" customFormat="1" x14ac:dyDescent="0.2">
      <c r="E1117" s="147"/>
      <c r="M1117" s="147"/>
    </row>
    <row r="1118" spans="5:13" s="76" customFormat="1" x14ac:dyDescent="0.2">
      <c r="E1118" s="147"/>
      <c r="M1118" s="147"/>
    </row>
    <row r="1119" spans="5:13" s="76" customFormat="1" x14ac:dyDescent="0.2">
      <c r="E1119" s="147"/>
      <c r="M1119" s="147"/>
    </row>
    <row r="1120" spans="5:13" s="76" customFormat="1" x14ac:dyDescent="0.2">
      <c r="E1120" s="147"/>
      <c r="M1120" s="147"/>
    </row>
    <row r="1121" spans="5:13" s="76" customFormat="1" x14ac:dyDescent="0.2">
      <c r="E1121" s="147"/>
      <c r="M1121" s="147"/>
    </row>
    <row r="1122" spans="5:13" s="76" customFormat="1" x14ac:dyDescent="0.2">
      <c r="E1122" s="147"/>
      <c r="M1122" s="147"/>
    </row>
    <row r="1123" spans="5:13" s="76" customFormat="1" x14ac:dyDescent="0.2">
      <c r="E1123" s="147"/>
      <c r="M1123" s="147"/>
    </row>
    <row r="1124" spans="5:13" s="76" customFormat="1" x14ac:dyDescent="0.2">
      <c r="E1124" s="147"/>
      <c r="M1124" s="147"/>
    </row>
    <row r="1125" spans="5:13" s="76" customFormat="1" x14ac:dyDescent="0.2">
      <c r="E1125" s="147"/>
      <c r="M1125" s="147"/>
    </row>
    <row r="1126" spans="5:13" s="76" customFormat="1" x14ac:dyDescent="0.2">
      <c r="E1126" s="147"/>
      <c r="M1126" s="147"/>
    </row>
    <row r="1127" spans="5:13" s="76" customFormat="1" x14ac:dyDescent="0.2">
      <c r="E1127" s="147"/>
      <c r="M1127" s="147"/>
    </row>
    <row r="1128" spans="5:13" s="76" customFormat="1" x14ac:dyDescent="0.2">
      <c r="E1128" s="147"/>
      <c r="M1128" s="147"/>
    </row>
    <row r="1129" spans="5:13" s="76" customFormat="1" x14ac:dyDescent="0.2">
      <c r="E1129" s="147"/>
      <c r="M1129" s="147"/>
    </row>
    <row r="1130" spans="5:13" s="76" customFormat="1" x14ac:dyDescent="0.2">
      <c r="E1130" s="147"/>
      <c r="M1130" s="147"/>
    </row>
    <row r="1131" spans="5:13" s="76" customFormat="1" x14ac:dyDescent="0.2">
      <c r="E1131" s="147"/>
      <c r="M1131" s="147"/>
    </row>
    <row r="1132" spans="5:13" s="76" customFormat="1" x14ac:dyDescent="0.2">
      <c r="E1132" s="147"/>
      <c r="M1132" s="147"/>
    </row>
    <row r="1133" spans="5:13" s="76" customFormat="1" x14ac:dyDescent="0.2">
      <c r="E1133" s="147"/>
      <c r="M1133" s="147"/>
    </row>
    <row r="1134" spans="5:13" s="76" customFormat="1" x14ac:dyDescent="0.2">
      <c r="E1134" s="147"/>
      <c r="M1134" s="147"/>
    </row>
    <row r="1135" spans="5:13" s="76" customFormat="1" x14ac:dyDescent="0.2">
      <c r="E1135" s="147"/>
      <c r="M1135" s="147"/>
    </row>
    <row r="1136" spans="5:13" s="76" customFormat="1" x14ac:dyDescent="0.2">
      <c r="E1136" s="147"/>
      <c r="M1136" s="147"/>
    </row>
    <row r="1137" spans="5:13" s="76" customFormat="1" x14ac:dyDescent="0.2">
      <c r="E1137" s="147"/>
      <c r="M1137" s="147"/>
    </row>
    <row r="1138" spans="5:13" s="76" customFormat="1" x14ac:dyDescent="0.2">
      <c r="E1138" s="147"/>
      <c r="M1138" s="147"/>
    </row>
    <row r="1139" spans="5:13" s="76" customFormat="1" x14ac:dyDescent="0.2">
      <c r="E1139" s="147"/>
      <c r="M1139" s="147"/>
    </row>
    <row r="1140" spans="5:13" s="76" customFormat="1" x14ac:dyDescent="0.2">
      <c r="E1140" s="147"/>
      <c r="M1140" s="147"/>
    </row>
    <row r="1141" spans="5:13" s="76" customFormat="1" x14ac:dyDescent="0.2">
      <c r="E1141" s="147"/>
      <c r="M1141" s="147"/>
    </row>
    <row r="1142" spans="5:13" s="76" customFormat="1" x14ac:dyDescent="0.2">
      <c r="E1142" s="147"/>
      <c r="M1142" s="147"/>
    </row>
    <row r="1143" spans="5:13" s="76" customFormat="1" x14ac:dyDescent="0.2">
      <c r="E1143" s="147"/>
      <c r="M1143" s="147"/>
    </row>
    <row r="1144" spans="5:13" s="76" customFormat="1" x14ac:dyDescent="0.2">
      <c r="E1144" s="147"/>
      <c r="M1144" s="147"/>
    </row>
    <row r="1145" spans="5:13" s="76" customFormat="1" x14ac:dyDescent="0.2">
      <c r="E1145" s="147"/>
      <c r="M1145" s="147"/>
    </row>
    <row r="1146" spans="5:13" s="76" customFormat="1" x14ac:dyDescent="0.2">
      <c r="E1146" s="147"/>
      <c r="M1146" s="147"/>
    </row>
    <row r="1147" spans="5:13" s="76" customFormat="1" x14ac:dyDescent="0.2">
      <c r="E1147" s="147"/>
      <c r="M1147" s="147"/>
    </row>
    <row r="1148" spans="5:13" s="76" customFormat="1" x14ac:dyDescent="0.2">
      <c r="E1148" s="147"/>
      <c r="M1148" s="147"/>
    </row>
    <row r="1149" spans="5:13" s="76" customFormat="1" x14ac:dyDescent="0.2">
      <c r="E1149" s="147"/>
      <c r="M1149" s="147"/>
    </row>
    <row r="1150" spans="5:13" s="76" customFormat="1" x14ac:dyDescent="0.2">
      <c r="E1150" s="147"/>
      <c r="M1150" s="147"/>
    </row>
    <row r="1151" spans="5:13" s="76" customFormat="1" x14ac:dyDescent="0.2">
      <c r="E1151" s="147"/>
      <c r="M1151" s="147"/>
    </row>
    <row r="1152" spans="5:13" s="76" customFormat="1" x14ac:dyDescent="0.2">
      <c r="E1152" s="147"/>
      <c r="M1152" s="147"/>
    </row>
    <row r="1153" spans="5:13" s="76" customFormat="1" x14ac:dyDescent="0.2">
      <c r="E1153" s="147"/>
      <c r="M1153" s="147"/>
    </row>
    <row r="1154" spans="5:13" s="76" customFormat="1" x14ac:dyDescent="0.2">
      <c r="E1154" s="147"/>
      <c r="M1154" s="147"/>
    </row>
    <row r="1155" spans="5:13" s="76" customFormat="1" x14ac:dyDescent="0.2">
      <c r="E1155" s="147"/>
      <c r="M1155" s="147"/>
    </row>
    <row r="1156" spans="5:13" s="76" customFormat="1" x14ac:dyDescent="0.2">
      <c r="E1156" s="147"/>
      <c r="M1156" s="147"/>
    </row>
    <row r="1157" spans="5:13" s="76" customFormat="1" x14ac:dyDescent="0.2">
      <c r="E1157" s="147"/>
      <c r="M1157" s="147"/>
    </row>
    <row r="1158" spans="5:13" s="76" customFormat="1" x14ac:dyDescent="0.2">
      <c r="E1158" s="147"/>
      <c r="M1158" s="147"/>
    </row>
    <row r="1159" spans="5:13" s="76" customFormat="1" x14ac:dyDescent="0.2">
      <c r="E1159" s="147"/>
      <c r="M1159" s="147"/>
    </row>
    <row r="1160" spans="5:13" s="76" customFormat="1" x14ac:dyDescent="0.2">
      <c r="E1160" s="147"/>
      <c r="M1160" s="147"/>
    </row>
    <row r="1161" spans="5:13" s="76" customFormat="1" x14ac:dyDescent="0.2">
      <c r="E1161" s="147"/>
      <c r="M1161" s="147"/>
    </row>
    <row r="1162" spans="5:13" s="76" customFormat="1" x14ac:dyDescent="0.2">
      <c r="E1162" s="147"/>
      <c r="M1162" s="147"/>
    </row>
    <row r="1163" spans="5:13" s="76" customFormat="1" x14ac:dyDescent="0.2">
      <c r="E1163" s="147"/>
      <c r="M1163" s="147"/>
    </row>
    <row r="1164" spans="5:13" s="76" customFormat="1" x14ac:dyDescent="0.2">
      <c r="E1164" s="147"/>
      <c r="M1164" s="147"/>
    </row>
    <row r="1165" spans="5:13" s="76" customFormat="1" x14ac:dyDescent="0.2">
      <c r="E1165" s="147"/>
      <c r="M1165" s="147"/>
    </row>
    <row r="1166" spans="5:13" s="76" customFormat="1" x14ac:dyDescent="0.2">
      <c r="E1166" s="147"/>
      <c r="M1166" s="147"/>
    </row>
    <row r="1167" spans="5:13" s="76" customFormat="1" x14ac:dyDescent="0.2">
      <c r="E1167" s="147"/>
      <c r="M1167" s="147"/>
    </row>
    <row r="1168" spans="5:13" s="76" customFormat="1" x14ac:dyDescent="0.2">
      <c r="E1168" s="147"/>
      <c r="M1168" s="147"/>
    </row>
    <row r="1169" spans="5:13" s="76" customFormat="1" x14ac:dyDescent="0.2">
      <c r="E1169" s="147"/>
      <c r="M1169" s="147"/>
    </row>
    <row r="1170" spans="5:13" s="76" customFormat="1" x14ac:dyDescent="0.2">
      <c r="E1170" s="147"/>
      <c r="M1170" s="147"/>
    </row>
    <row r="1171" spans="5:13" s="76" customFormat="1" x14ac:dyDescent="0.2">
      <c r="E1171" s="147"/>
      <c r="M1171" s="147"/>
    </row>
    <row r="1172" spans="5:13" s="76" customFormat="1" x14ac:dyDescent="0.2">
      <c r="E1172" s="147"/>
      <c r="M1172" s="147"/>
    </row>
    <row r="1173" spans="5:13" s="76" customFormat="1" x14ac:dyDescent="0.2">
      <c r="E1173" s="147"/>
      <c r="M1173" s="147"/>
    </row>
    <row r="1174" spans="5:13" s="76" customFormat="1" x14ac:dyDescent="0.2">
      <c r="E1174" s="147"/>
      <c r="M1174" s="147"/>
    </row>
    <row r="1175" spans="5:13" s="76" customFormat="1" x14ac:dyDescent="0.2">
      <c r="E1175" s="147"/>
      <c r="M1175" s="147"/>
    </row>
    <row r="1176" spans="5:13" s="76" customFormat="1" x14ac:dyDescent="0.2">
      <c r="E1176" s="147"/>
      <c r="M1176" s="147"/>
    </row>
    <row r="1177" spans="5:13" s="76" customFormat="1" x14ac:dyDescent="0.2">
      <c r="E1177" s="147"/>
      <c r="M1177" s="147"/>
    </row>
    <row r="1178" spans="5:13" s="76" customFormat="1" x14ac:dyDescent="0.2">
      <c r="E1178" s="147"/>
      <c r="M1178" s="147"/>
    </row>
    <row r="1179" spans="5:13" s="76" customFormat="1" x14ac:dyDescent="0.2">
      <c r="E1179" s="147"/>
      <c r="M1179" s="147"/>
    </row>
    <row r="1180" spans="5:13" s="76" customFormat="1" x14ac:dyDescent="0.2">
      <c r="E1180" s="147"/>
      <c r="M1180" s="147"/>
    </row>
    <row r="1181" spans="5:13" s="76" customFormat="1" x14ac:dyDescent="0.2">
      <c r="E1181" s="147"/>
      <c r="M1181" s="147"/>
    </row>
    <row r="1182" spans="5:13" s="76" customFormat="1" x14ac:dyDescent="0.2">
      <c r="E1182" s="147"/>
      <c r="M1182" s="147"/>
    </row>
    <row r="1183" spans="5:13" s="76" customFormat="1" x14ac:dyDescent="0.2">
      <c r="E1183" s="147"/>
      <c r="M1183" s="147"/>
    </row>
    <row r="1184" spans="5:13" s="76" customFormat="1" x14ac:dyDescent="0.2">
      <c r="E1184" s="147"/>
      <c r="M1184" s="147"/>
    </row>
    <row r="1185" spans="5:13" s="76" customFormat="1" x14ac:dyDescent="0.2">
      <c r="E1185" s="147"/>
      <c r="M1185" s="147"/>
    </row>
    <row r="1186" spans="5:13" s="76" customFormat="1" x14ac:dyDescent="0.2">
      <c r="E1186" s="147"/>
      <c r="M1186" s="147"/>
    </row>
    <row r="1187" spans="5:13" s="76" customFormat="1" x14ac:dyDescent="0.2">
      <c r="E1187" s="147"/>
      <c r="M1187" s="147"/>
    </row>
    <row r="1188" spans="5:13" s="76" customFormat="1" x14ac:dyDescent="0.2">
      <c r="E1188" s="147"/>
      <c r="M1188" s="147"/>
    </row>
    <row r="1189" spans="5:13" s="76" customFormat="1" x14ac:dyDescent="0.2">
      <c r="E1189" s="147"/>
      <c r="M1189" s="147"/>
    </row>
    <row r="1190" spans="5:13" s="76" customFormat="1" x14ac:dyDescent="0.2">
      <c r="E1190" s="147"/>
      <c r="M1190" s="147"/>
    </row>
    <row r="1191" spans="5:13" s="76" customFormat="1" x14ac:dyDescent="0.2">
      <c r="E1191" s="147"/>
      <c r="M1191" s="147"/>
    </row>
    <row r="1192" spans="5:13" s="76" customFormat="1" x14ac:dyDescent="0.2">
      <c r="E1192" s="147"/>
      <c r="M1192" s="147"/>
    </row>
    <row r="1193" spans="5:13" s="76" customFormat="1" x14ac:dyDescent="0.2">
      <c r="E1193" s="147"/>
      <c r="M1193" s="147"/>
    </row>
    <row r="1194" spans="5:13" s="76" customFormat="1" x14ac:dyDescent="0.2">
      <c r="E1194" s="147"/>
      <c r="M1194" s="147"/>
    </row>
    <row r="1195" spans="5:13" s="76" customFormat="1" x14ac:dyDescent="0.2">
      <c r="E1195" s="147"/>
      <c r="M1195" s="147"/>
    </row>
    <row r="1196" spans="5:13" s="76" customFormat="1" x14ac:dyDescent="0.2">
      <c r="E1196" s="147"/>
      <c r="M1196" s="147"/>
    </row>
    <row r="1197" spans="5:13" s="76" customFormat="1" x14ac:dyDescent="0.2">
      <c r="E1197" s="147"/>
      <c r="M1197" s="147"/>
    </row>
    <row r="1198" spans="5:13" s="76" customFormat="1" x14ac:dyDescent="0.2">
      <c r="E1198" s="147"/>
      <c r="M1198" s="147"/>
    </row>
    <row r="1199" spans="5:13" s="76" customFormat="1" x14ac:dyDescent="0.2">
      <c r="E1199" s="147"/>
      <c r="M1199" s="147"/>
    </row>
    <row r="1200" spans="5:13" s="76" customFormat="1" x14ac:dyDescent="0.2">
      <c r="E1200" s="147"/>
      <c r="M1200" s="147"/>
    </row>
    <row r="1201" spans="5:13" s="76" customFormat="1" x14ac:dyDescent="0.2">
      <c r="E1201" s="147"/>
      <c r="M1201" s="147"/>
    </row>
    <row r="1202" spans="5:13" s="76" customFormat="1" x14ac:dyDescent="0.2">
      <c r="E1202" s="147"/>
      <c r="M1202" s="147"/>
    </row>
    <row r="1203" spans="5:13" s="76" customFormat="1" x14ac:dyDescent="0.2">
      <c r="E1203" s="147"/>
      <c r="M1203" s="147"/>
    </row>
    <row r="1204" spans="5:13" s="76" customFormat="1" x14ac:dyDescent="0.2">
      <c r="E1204" s="147"/>
      <c r="M1204" s="147"/>
    </row>
    <row r="1205" spans="5:13" s="76" customFormat="1" x14ac:dyDescent="0.2">
      <c r="E1205" s="147"/>
      <c r="M1205" s="147"/>
    </row>
    <row r="1206" spans="5:13" s="76" customFormat="1" x14ac:dyDescent="0.2">
      <c r="E1206" s="147"/>
      <c r="M1206" s="147"/>
    </row>
    <row r="1207" spans="5:13" s="76" customFormat="1" x14ac:dyDescent="0.2">
      <c r="E1207" s="147"/>
      <c r="M1207" s="147"/>
    </row>
    <row r="1208" spans="5:13" s="76" customFormat="1" x14ac:dyDescent="0.2">
      <c r="E1208" s="147"/>
      <c r="M1208" s="147"/>
    </row>
    <row r="1209" spans="5:13" s="76" customFormat="1" x14ac:dyDescent="0.2">
      <c r="E1209" s="147"/>
      <c r="M1209" s="147"/>
    </row>
    <row r="1210" spans="5:13" s="76" customFormat="1" x14ac:dyDescent="0.2">
      <c r="E1210" s="147"/>
      <c r="M1210" s="147"/>
    </row>
    <row r="1211" spans="5:13" s="76" customFormat="1" x14ac:dyDescent="0.2">
      <c r="E1211" s="147"/>
      <c r="M1211" s="147"/>
    </row>
    <row r="1212" spans="5:13" s="76" customFormat="1" x14ac:dyDescent="0.2">
      <c r="E1212" s="147"/>
      <c r="M1212" s="147"/>
    </row>
    <row r="1213" spans="5:13" s="76" customFormat="1" x14ac:dyDescent="0.2">
      <c r="E1213" s="147"/>
      <c r="M1213" s="147"/>
    </row>
    <row r="1214" spans="5:13" s="76" customFormat="1" x14ac:dyDescent="0.2">
      <c r="E1214" s="147"/>
      <c r="M1214" s="147"/>
    </row>
    <row r="1215" spans="5:13" s="76" customFormat="1" x14ac:dyDescent="0.2">
      <c r="E1215" s="147"/>
      <c r="M1215" s="147"/>
    </row>
    <row r="1216" spans="5:13" s="76" customFormat="1" x14ac:dyDescent="0.2">
      <c r="E1216" s="147"/>
      <c r="M1216" s="147"/>
    </row>
    <row r="1217" spans="5:13" s="76" customFormat="1" x14ac:dyDescent="0.2">
      <c r="E1217" s="147"/>
      <c r="M1217" s="147"/>
    </row>
    <row r="1218" spans="5:13" s="76" customFormat="1" x14ac:dyDescent="0.2">
      <c r="E1218" s="147"/>
      <c r="M1218" s="147"/>
    </row>
    <row r="1219" spans="5:13" s="76" customFormat="1" x14ac:dyDescent="0.2">
      <c r="E1219" s="147"/>
      <c r="M1219" s="147"/>
    </row>
    <row r="1220" spans="5:13" s="76" customFormat="1" x14ac:dyDescent="0.2">
      <c r="E1220" s="147"/>
      <c r="M1220" s="147"/>
    </row>
    <row r="1221" spans="5:13" s="76" customFormat="1" x14ac:dyDescent="0.2">
      <c r="E1221" s="147"/>
      <c r="M1221" s="147"/>
    </row>
    <row r="1222" spans="5:13" s="76" customFormat="1" x14ac:dyDescent="0.2">
      <c r="E1222" s="147"/>
      <c r="M1222" s="147"/>
    </row>
    <row r="1223" spans="5:13" s="76" customFormat="1" x14ac:dyDescent="0.2">
      <c r="E1223" s="147"/>
      <c r="M1223" s="147"/>
    </row>
    <row r="1224" spans="5:13" s="76" customFormat="1" x14ac:dyDescent="0.2">
      <c r="E1224" s="147"/>
      <c r="M1224" s="147"/>
    </row>
    <row r="1225" spans="5:13" s="76" customFormat="1" x14ac:dyDescent="0.2">
      <c r="E1225" s="147"/>
      <c r="M1225" s="147"/>
    </row>
    <row r="1226" spans="5:13" s="76" customFormat="1" x14ac:dyDescent="0.2">
      <c r="E1226" s="147"/>
      <c r="M1226" s="147"/>
    </row>
    <row r="1227" spans="5:13" s="76" customFormat="1" x14ac:dyDescent="0.2">
      <c r="E1227" s="147"/>
      <c r="M1227" s="147"/>
    </row>
    <row r="1228" spans="5:13" s="76" customFormat="1" x14ac:dyDescent="0.2">
      <c r="E1228" s="147"/>
      <c r="M1228" s="147"/>
    </row>
    <row r="1229" spans="5:13" s="76" customFormat="1" x14ac:dyDescent="0.2">
      <c r="E1229" s="147"/>
      <c r="M1229" s="147"/>
    </row>
    <row r="1230" spans="5:13" s="76" customFormat="1" x14ac:dyDescent="0.2">
      <c r="E1230" s="147"/>
      <c r="M1230" s="147"/>
    </row>
    <row r="1231" spans="5:13" s="76" customFormat="1" x14ac:dyDescent="0.2">
      <c r="E1231" s="147"/>
      <c r="M1231" s="147"/>
    </row>
    <row r="1232" spans="5:13" s="76" customFormat="1" x14ac:dyDescent="0.2">
      <c r="E1232" s="147"/>
      <c r="M1232" s="147"/>
    </row>
    <row r="1233" spans="5:13" s="76" customFormat="1" x14ac:dyDescent="0.2">
      <c r="E1233" s="147"/>
      <c r="M1233" s="147"/>
    </row>
    <row r="1234" spans="5:13" s="76" customFormat="1" x14ac:dyDescent="0.2">
      <c r="E1234" s="147"/>
      <c r="M1234" s="147"/>
    </row>
    <row r="1235" spans="5:13" s="76" customFormat="1" x14ac:dyDescent="0.2">
      <c r="E1235" s="147"/>
      <c r="M1235" s="147"/>
    </row>
    <row r="1236" spans="5:13" s="76" customFormat="1" x14ac:dyDescent="0.2">
      <c r="E1236" s="147"/>
      <c r="M1236" s="147"/>
    </row>
    <row r="1237" spans="5:13" s="76" customFormat="1" x14ac:dyDescent="0.2">
      <c r="E1237" s="147"/>
      <c r="M1237" s="147"/>
    </row>
    <row r="1238" spans="5:13" s="76" customFormat="1" x14ac:dyDescent="0.2">
      <c r="E1238" s="147"/>
      <c r="M1238" s="147"/>
    </row>
    <row r="1239" spans="5:13" s="76" customFormat="1" x14ac:dyDescent="0.2">
      <c r="E1239" s="147"/>
      <c r="M1239" s="147"/>
    </row>
    <row r="1240" spans="5:13" s="76" customFormat="1" x14ac:dyDescent="0.2">
      <c r="E1240" s="147"/>
      <c r="M1240" s="147"/>
    </row>
    <row r="1241" spans="5:13" s="76" customFormat="1" x14ac:dyDescent="0.2">
      <c r="E1241" s="147"/>
      <c r="M1241" s="147"/>
    </row>
    <row r="1242" spans="5:13" s="76" customFormat="1" x14ac:dyDescent="0.2">
      <c r="E1242" s="147"/>
      <c r="M1242" s="147"/>
    </row>
    <row r="1243" spans="5:13" s="76" customFormat="1" x14ac:dyDescent="0.2">
      <c r="E1243" s="147"/>
      <c r="M1243" s="147"/>
    </row>
    <row r="1244" spans="5:13" s="76" customFormat="1" x14ac:dyDescent="0.2">
      <c r="E1244" s="147"/>
      <c r="M1244" s="147"/>
    </row>
    <row r="1245" spans="5:13" s="76" customFormat="1" x14ac:dyDescent="0.2">
      <c r="E1245" s="147"/>
      <c r="M1245" s="147"/>
    </row>
    <row r="1246" spans="5:13" s="76" customFormat="1" x14ac:dyDescent="0.2">
      <c r="E1246" s="147"/>
      <c r="M1246" s="147"/>
    </row>
    <row r="1247" spans="5:13" s="76" customFormat="1" x14ac:dyDescent="0.2">
      <c r="E1247" s="147"/>
      <c r="M1247" s="147"/>
    </row>
    <row r="1248" spans="5:13" s="76" customFormat="1" x14ac:dyDescent="0.2">
      <c r="E1248" s="147"/>
      <c r="M1248" s="147"/>
    </row>
    <row r="1249" spans="5:13" s="76" customFormat="1" x14ac:dyDescent="0.2">
      <c r="E1249" s="147"/>
      <c r="M1249" s="147"/>
    </row>
    <row r="1250" spans="5:13" s="76" customFormat="1" x14ac:dyDescent="0.2">
      <c r="E1250" s="147"/>
      <c r="M1250" s="147"/>
    </row>
    <row r="1251" spans="5:13" s="76" customFormat="1" x14ac:dyDescent="0.2">
      <c r="E1251" s="147"/>
      <c r="M1251" s="147"/>
    </row>
    <row r="1252" spans="5:13" s="76" customFormat="1" x14ac:dyDescent="0.2">
      <c r="E1252" s="147"/>
      <c r="M1252" s="147"/>
    </row>
    <row r="1253" spans="5:13" s="76" customFormat="1" x14ac:dyDescent="0.2">
      <c r="E1253" s="147"/>
      <c r="M1253" s="147"/>
    </row>
    <row r="1254" spans="5:13" s="76" customFormat="1" x14ac:dyDescent="0.2">
      <c r="E1254" s="147"/>
      <c r="M1254" s="147"/>
    </row>
    <row r="1255" spans="5:13" s="76" customFormat="1" x14ac:dyDescent="0.2">
      <c r="E1255" s="147"/>
      <c r="M1255" s="147"/>
    </row>
    <row r="1256" spans="5:13" s="76" customFormat="1" x14ac:dyDescent="0.2">
      <c r="E1256" s="147"/>
      <c r="M1256" s="147"/>
    </row>
    <row r="1257" spans="5:13" s="76" customFormat="1" x14ac:dyDescent="0.2">
      <c r="E1257" s="147"/>
      <c r="M1257" s="147"/>
    </row>
    <row r="1258" spans="5:13" s="76" customFormat="1" x14ac:dyDescent="0.2">
      <c r="E1258" s="147"/>
      <c r="M1258" s="147"/>
    </row>
    <row r="1259" spans="5:13" s="76" customFormat="1" x14ac:dyDescent="0.2">
      <c r="E1259" s="147"/>
      <c r="M1259" s="147"/>
    </row>
    <row r="1260" spans="5:13" s="76" customFormat="1" x14ac:dyDescent="0.2">
      <c r="E1260" s="147"/>
      <c r="M1260" s="147"/>
    </row>
    <row r="1261" spans="5:13" s="76" customFormat="1" x14ac:dyDescent="0.2">
      <c r="E1261" s="147"/>
      <c r="M1261" s="147"/>
    </row>
    <row r="1262" spans="5:13" s="76" customFormat="1" x14ac:dyDescent="0.2">
      <c r="E1262" s="147"/>
      <c r="M1262" s="147"/>
    </row>
    <row r="1263" spans="5:13" s="76" customFormat="1" x14ac:dyDescent="0.2">
      <c r="E1263" s="147"/>
      <c r="M1263" s="147"/>
    </row>
    <row r="1264" spans="5:13" s="76" customFormat="1" x14ac:dyDescent="0.2">
      <c r="E1264" s="147"/>
      <c r="M1264" s="147"/>
    </row>
    <row r="1265" spans="5:13" s="76" customFormat="1" x14ac:dyDescent="0.2">
      <c r="E1265" s="147"/>
      <c r="M1265" s="147"/>
    </row>
    <row r="1266" spans="5:13" s="76" customFormat="1" x14ac:dyDescent="0.2">
      <c r="E1266" s="147"/>
      <c r="M1266" s="147"/>
    </row>
    <row r="1267" spans="5:13" s="76" customFormat="1" x14ac:dyDescent="0.2">
      <c r="E1267" s="147"/>
      <c r="M1267" s="147"/>
    </row>
    <row r="1268" spans="5:13" s="76" customFormat="1" x14ac:dyDescent="0.2">
      <c r="E1268" s="147"/>
      <c r="M1268" s="147"/>
    </row>
    <row r="1269" spans="5:13" s="76" customFormat="1" x14ac:dyDescent="0.2">
      <c r="E1269" s="147"/>
      <c r="M1269" s="147"/>
    </row>
    <row r="1270" spans="5:13" s="76" customFormat="1" x14ac:dyDescent="0.2">
      <c r="E1270" s="147"/>
      <c r="M1270" s="147"/>
    </row>
    <row r="1271" spans="5:13" s="76" customFormat="1" x14ac:dyDescent="0.2">
      <c r="E1271" s="147"/>
      <c r="M1271" s="147"/>
    </row>
    <row r="1272" spans="5:13" s="76" customFormat="1" x14ac:dyDescent="0.2">
      <c r="E1272" s="147"/>
      <c r="M1272" s="147"/>
    </row>
    <row r="1273" spans="5:13" s="76" customFormat="1" x14ac:dyDescent="0.2">
      <c r="E1273" s="147"/>
      <c r="M1273" s="147"/>
    </row>
    <row r="1274" spans="5:13" s="76" customFormat="1" x14ac:dyDescent="0.2">
      <c r="E1274" s="147"/>
      <c r="M1274" s="147"/>
    </row>
    <row r="1275" spans="5:13" s="76" customFormat="1" x14ac:dyDescent="0.2">
      <c r="E1275" s="147"/>
      <c r="M1275" s="147"/>
    </row>
    <row r="1276" spans="5:13" s="76" customFormat="1" x14ac:dyDescent="0.2">
      <c r="E1276" s="147"/>
      <c r="M1276" s="147"/>
    </row>
    <row r="1277" spans="5:13" s="76" customFormat="1" x14ac:dyDescent="0.2">
      <c r="E1277" s="147"/>
      <c r="M1277" s="147"/>
    </row>
    <row r="1278" spans="5:13" s="76" customFormat="1" x14ac:dyDescent="0.2">
      <c r="E1278" s="147"/>
      <c r="M1278" s="147"/>
    </row>
    <row r="1279" spans="5:13" s="76" customFormat="1" x14ac:dyDescent="0.2">
      <c r="E1279" s="147"/>
      <c r="M1279" s="147"/>
    </row>
    <row r="1280" spans="5:13" s="76" customFormat="1" x14ac:dyDescent="0.2">
      <c r="E1280" s="147"/>
      <c r="M1280" s="147"/>
    </row>
    <row r="1281" spans="5:13" s="76" customFormat="1" x14ac:dyDescent="0.2">
      <c r="E1281" s="147"/>
      <c r="M1281" s="147"/>
    </row>
    <row r="1282" spans="5:13" s="76" customFormat="1" x14ac:dyDescent="0.2">
      <c r="E1282" s="147"/>
      <c r="M1282" s="147"/>
    </row>
    <row r="1283" spans="5:13" s="76" customFormat="1" x14ac:dyDescent="0.2">
      <c r="E1283" s="147"/>
      <c r="M1283" s="147"/>
    </row>
    <row r="1284" spans="5:13" s="76" customFormat="1" x14ac:dyDescent="0.2">
      <c r="E1284" s="147"/>
      <c r="M1284" s="147"/>
    </row>
    <row r="1285" spans="5:13" s="76" customFormat="1" x14ac:dyDescent="0.2">
      <c r="E1285" s="147"/>
      <c r="M1285" s="147"/>
    </row>
    <row r="1286" spans="5:13" s="76" customFormat="1" x14ac:dyDescent="0.2">
      <c r="E1286" s="147"/>
      <c r="M1286" s="147"/>
    </row>
    <row r="1287" spans="5:13" s="76" customFormat="1" x14ac:dyDescent="0.2">
      <c r="E1287" s="147"/>
      <c r="M1287" s="147"/>
    </row>
    <row r="1288" spans="5:13" s="76" customFormat="1" x14ac:dyDescent="0.2">
      <c r="E1288" s="147"/>
      <c r="M1288" s="147"/>
    </row>
    <row r="1289" spans="5:13" s="76" customFormat="1" x14ac:dyDescent="0.2">
      <c r="E1289" s="147"/>
      <c r="M1289" s="147"/>
    </row>
    <row r="1290" spans="5:13" s="76" customFormat="1" x14ac:dyDescent="0.2">
      <c r="E1290" s="147"/>
      <c r="M1290" s="147"/>
    </row>
    <row r="1291" spans="5:13" s="76" customFormat="1" x14ac:dyDescent="0.2">
      <c r="E1291" s="147"/>
      <c r="M1291" s="147"/>
    </row>
    <row r="1292" spans="5:13" s="76" customFormat="1" x14ac:dyDescent="0.2">
      <c r="E1292" s="147"/>
      <c r="M1292" s="147"/>
    </row>
    <row r="1293" spans="5:13" s="76" customFormat="1" x14ac:dyDescent="0.2">
      <c r="E1293" s="147"/>
      <c r="M1293" s="147"/>
    </row>
    <row r="1294" spans="5:13" s="76" customFormat="1" x14ac:dyDescent="0.2">
      <c r="E1294" s="147"/>
      <c r="M1294" s="147"/>
    </row>
    <row r="1295" spans="5:13" s="76" customFormat="1" x14ac:dyDescent="0.2">
      <c r="E1295" s="147"/>
      <c r="M1295" s="147"/>
    </row>
    <row r="1296" spans="5:13" s="76" customFormat="1" x14ac:dyDescent="0.2">
      <c r="E1296" s="147"/>
      <c r="M1296" s="147"/>
    </row>
    <row r="1297" spans="5:13" s="76" customFormat="1" x14ac:dyDescent="0.2">
      <c r="E1297" s="147"/>
      <c r="M1297" s="147"/>
    </row>
    <row r="1298" spans="5:13" s="76" customFormat="1" x14ac:dyDescent="0.2">
      <c r="E1298" s="147"/>
      <c r="M1298" s="147"/>
    </row>
    <row r="1299" spans="5:13" s="76" customFormat="1" x14ac:dyDescent="0.2">
      <c r="E1299" s="147"/>
      <c r="M1299" s="147"/>
    </row>
    <row r="1300" spans="5:13" s="76" customFormat="1" x14ac:dyDescent="0.2">
      <c r="E1300" s="147"/>
      <c r="M1300" s="147"/>
    </row>
    <row r="1301" spans="5:13" s="76" customFormat="1" x14ac:dyDescent="0.2">
      <c r="E1301" s="147"/>
      <c r="M1301" s="147"/>
    </row>
    <row r="1302" spans="5:13" s="76" customFormat="1" x14ac:dyDescent="0.2">
      <c r="E1302" s="147"/>
      <c r="M1302" s="147"/>
    </row>
    <row r="1303" spans="5:13" s="76" customFormat="1" x14ac:dyDescent="0.2">
      <c r="E1303" s="147"/>
      <c r="M1303" s="147"/>
    </row>
    <row r="1304" spans="5:13" s="76" customFormat="1" x14ac:dyDescent="0.2">
      <c r="E1304" s="147"/>
      <c r="M1304" s="147"/>
    </row>
    <row r="1305" spans="5:13" s="76" customFormat="1" x14ac:dyDescent="0.2">
      <c r="E1305" s="147"/>
      <c r="M1305" s="147"/>
    </row>
    <row r="1306" spans="5:13" s="76" customFormat="1" x14ac:dyDescent="0.2">
      <c r="E1306" s="147"/>
      <c r="M1306" s="147"/>
    </row>
    <row r="1307" spans="5:13" s="76" customFormat="1" x14ac:dyDescent="0.2">
      <c r="E1307" s="147"/>
      <c r="M1307" s="147"/>
    </row>
    <row r="1308" spans="5:13" s="76" customFormat="1" x14ac:dyDescent="0.2">
      <c r="E1308" s="147"/>
      <c r="M1308" s="147"/>
    </row>
    <row r="1309" spans="5:13" s="76" customFormat="1" x14ac:dyDescent="0.2">
      <c r="E1309" s="147"/>
      <c r="M1309" s="147"/>
    </row>
    <row r="1310" spans="5:13" s="76" customFormat="1" x14ac:dyDescent="0.2">
      <c r="E1310" s="147"/>
      <c r="M1310" s="147"/>
    </row>
    <row r="1311" spans="5:13" s="76" customFormat="1" x14ac:dyDescent="0.2">
      <c r="E1311" s="147"/>
      <c r="M1311" s="147"/>
    </row>
    <row r="1312" spans="5:13" s="76" customFormat="1" x14ac:dyDescent="0.2">
      <c r="E1312" s="147"/>
      <c r="M1312" s="147"/>
    </row>
    <row r="1313" spans="5:13" s="76" customFormat="1" x14ac:dyDescent="0.2">
      <c r="E1313" s="147"/>
      <c r="M1313" s="147"/>
    </row>
    <row r="1314" spans="5:13" s="76" customFormat="1" x14ac:dyDescent="0.2">
      <c r="E1314" s="147"/>
      <c r="M1314" s="147"/>
    </row>
    <row r="1315" spans="5:13" s="76" customFormat="1" x14ac:dyDescent="0.2">
      <c r="E1315" s="147"/>
      <c r="M1315" s="147"/>
    </row>
    <row r="1316" spans="5:13" s="76" customFormat="1" x14ac:dyDescent="0.2">
      <c r="E1316" s="147"/>
      <c r="M1316" s="147"/>
    </row>
    <row r="1317" spans="5:13" s="76" customFormat="1" x14ac:dyDescent="0.2">
      <c r="E1317" s="147"/>
      <c r="M1317" s="147"/>
    </row>
    <row r="1318" spans="5:13" s="76" customFormat="1" x14ac:dyDescent="0.2">
      <c r="E1318" s="147"/>
      <c r="M1318" s="147"/>
    </row>
    <row r="1319" spans="5:13" s="76" customFormat="1" x14ac:dyDescent="0.2">
      <c r="E1319" s="147"/>
      <c r="M1319" s="147"/>
    </row>
    <row r="1320" spans="5:13" s="76" customFormat="1" x14ac:dyDescent="0.2">
      <c r="E1320" s="147"/>
      <c r="M1320" s="147"/>
    </row>
    <row r="1321" spans="5:13" s="76" customFormat="1" x14ac:dyDescent="0.2">
      <c r="E1321" s="147"/>
      <c r="M1321" s="147"/>
    </row>
    <row r="1322" spans="5:13" s="76" customFormat="1" x14ac:dyDescent="0.2">
      <c r="E1322" s="147"/>
      <c r="M1322" s="147"/>
    </row>
    <row r="1323" spans="5:13" s="76" customFormat="1" x14ac:dyDescent="0.2">
      <c r="E1323" s="147"/>
      <c r="M1323" s="147"/>
    </row>
    <row r="1324" spans="5:13" s="76" customFormat="1" x14ac:dyDescent="0.2">
      <c r="E1324" s="147"/>
      <c r="M1324" s="147"/>
    </row>
    <row r="1325" spans="5:13" s="76" customFormat="1" x14ac:dyDescent="0.2">
      <c r="E1325" s="147"/>
      <c r="M1325" s="147"/>
    </row>
    <row r="1326" spans="5:13" s="76" customFormat="1" x14ac:dyDescent="0.2">
      <c r="E1326" s="147"/>
      <c r="M1326" s="147"/>
    </row>
    <row r="1327" spans="5:13" s="76" customFormat="1" x14ac:dyDescent="0.2">
      <c r="E1327" s="147"/>
      <c r="M1327" s="147"/>
    </row>
    <row r="1328" spans="5:13" s="76" customFormat="1" x14ac:dyDescent="0.2">
      <c r="E1328" s="147"/>
      <c r="M1328" s="147"/>
    </row>
    <row r="1329" spans="5:13" s="76" customFormat="1" x14ac:dyDescent="0.2">
      <c r="E1329" s="147"/>
      <c r="M1329" s="147"/>
    </row>
    <row r="1330" spans="5:13" s="76" customFormat="1" x14ac:dyDescent="0.2">
      <c r="E1330" s="147"/>
      <c r="M1330" s="147"/>
    </row>
    <row r="1331" spans="5:13" s="76" customFormat="1" x14ac:dyDescent="0.2">
      <c r="E1331" s="147"/>
      <c r="M1331" s="147"/>
    </row>
    <row r="1332" spans="5:13" s="76" customFormat="1" x14ac:dyDescent="0.2">
      <c r="E1332" s="147"/>
      <c r="M1332" s="147"/>
    </row>
    <row r="1333" spans="5:13" s="76" customFormat="1" x14ac:dyDescent="0.2">
      <c r="E1333" s="147"/>
      <c r="M1333" s="147"/>
    </row>
    <row r="1334" spans="5:13" s="76" customFormat="1" x14ac:dyDescent="0.2">
      <c r="E1334" s="147"/>
      <c r="M1334" s="147"/>
    </row>
    <row r="1335" spans="5:13" s="76" customFormat="1" x14ac:dyDescent="0.2">
      <c r="E1335" s="147"/>
      <c r="M1335" s="147"/>
    </row>
    <row r="1336" spans="5:13" s="76" customFormat="1" x14ac:dyDescent="0.2">
      <c r="E1336" s="147"/>
      <c r="M1336" s="147"/>
    </row>
    <row r="1337" spans="5:13" s="76" customFormat="1" x14ac:dyDescent="0.2">
      <c r="E1337" s="147"/>
      <c r="M1337" s="147"/>
    </row>
    <row r="1338" spans="5:13" s="76" customFormat="1" x14ac:dyDescent="0.2">
      <c r="E1338" s="147"/>
      <c r="M1338" s="147"/>
    </row>
    <row r="1339" spans="5:13" s="76" customFormat="1" x14ac:dyDescent="0.2">
      <c r="E1339" s="147"/>
      <c r="M1339" s="147"/>
    </row>
    <row r="1340" spans="5:13" s="76" customFormat="1" x14ac:dyDescent="0.2">
      <c r="E1340" s="147"/>
      <c r="M1340" s="147"/>
    </row>
    <row r="1341" spans="5:13" s="76" customFormat="1" x14ac:dyDescent="0.2">
      <c r="E1341" s="147"/>
      <c r="M1341" s="147"/>
    </row>
    <row r="1342" spans="5:13" s="76" customFormat="1" x14ac:dyDescent="0.2">
      <c r="E1342" s="147"/>
      <c r="M1342" s="147"/>
    </row>
    <row r="1343" spans="5:13" s="76" customFormat="1" x14ac:dyDescent="0.2">
      <c r="E1343" s="147"/>
      <c r="M1343" s="147"/>
    </row>
    <row r="1344" spans="5:13" s="76" customFormat="1" x14ac:dyDescent="0.2">
      <c r="E1344" s="147"/>
      <c r="M1344" s="147"/>
    </row>
    <row r="1345" spans="5:13" s="76" customFormat="1" x14ac:dyDescent="0.2">
      <c r="E1345" s="147"/>
      <c r="M1345" s="147"/>
    </row>
    <row r="1346" spans="5:13" s="76" customFormat="1" x14ac:dyDescent="0.2">
      <c r="E1346" s="147"/>
      <c r="M1346" s="147"/>
    </row>
    <row r="1347" spans="5:13" s="76" customFormat="1" x14ac:dyDescent="0.2">
      <c r="E1347" s="147"/>
      <c r="M1347" s="147"/>
    </row>
    <row r="1348" spans="5:13" s="76" customFormat="1" x14ac:dyDescent="0.2">
      <c r="E1348" s="147"/>
      <c r="M1348" s="147"/>
    </row>
    <row r="1349" spans="5:13" s="76" customFormat="1" x14ac:dyDescent="0.2">
      <c r="E1349" s="147"/>
      <c r="M1349" s="147"/>
    </row>
    <row r="1350" spans="5:13" s="76" customFormat="1" x14ac:dyDescent="0.2">
      <c r="E1350" s="147"/>
      <c r="M1350" s="147"/>
    </row>
    <row r="1351" spans="5:13" s="76" customFormat="1" x14ac:dyDescent="0.2">
      <c r="E1351" s="147"/>
      <c r="M1351" s="147"/>
    </row>
    <row r="1352" spans="5:13" s="76" customFormat="1" x14ac:dyDescent="0.2">
      <c r="E1352" s="147"/>
      <c r="M1352" s="147"/>
    </row>
    <row r="1353" spans="5:13" s="76" customFormat="1" x14ac:dyDescent="0.2">
      <c r="E1353" s="147"/>
      <c r="M1353" s="147"/>
    </row>
    <row r="1354" spans="5:13" s="76" customFormat="1" x14ac:dyDescent="0.2">
      <c r="E1354" s="147"/>
      <c r="M1354" s="147"/>
    </row>
    <row r="1355" spans="5:13" s="76" customFormat="1" x14ac:dyDescent="0.2">
      <c r="E1355" s="147"/>
      <c r="M1355" s="147"/>
    </row>
    <row r="1356" spans="5:13" s="76" customFormat="1" x14ac:dyDescent="0.2">
      <c r="E1356" s="147"/>
      <c r="M1356" s="147"/>
    </row>
    <row r="1357" spans="5:13" s="76" customFormat="1" x14ac:dyDescent="0.2">
      <c r="E1357" s="147"/>
      <c r="M1357" s="147"/>
    </row>
    <row r="1358" spans="5:13" s="76" customFormat="1" x14ac:dyDescent="0.2">
      <c r="E1358" s="147"/>
      <c r="M1358" s="147"/>
    </row>
    <row r="1359" spans="5:13" s="76" customFormat="1" x14ac:dyDescent="0.2">
      <c r="E1359" s="147"/>
      <c r="M1359" s="147"/>
    </row>
    <row r="1360" spans="5:13" s="76" customFormat="1" x14ac:dyDescent="0.2">
      <c r="E1360" s="147"/>
      <c r="M1360" s="147"/>
    </row>
    <row r="1361" spans="5:13" s="76" customFormat="1" x14ac:dyDescent="0.2">
      <c r="E1361" s="147"/>
      <c r="M1361" s="147"/>
    </row>
    <row r="1362" spans="5:13" s="76" customFormat="1" x14ac:dyDescent="0.2">
      <c r="E1362" s="147"/>
      <c r="M1362" s="147"/>
    </row>
    <row r="1363" spans="5:13" s="76" customFormat="1" x14ac:dyDescent="0.2">
      <c r="E1363" s="147"/>
      <c r="M1363" s="147"/>
    </row>
    <row r="1364" spans="5:13" s="76" customFormat="1" x14ac:dyDescent="0.2">
      <c r="E1364" s="147"/>
      <c r="M1364" s="147"/>
    </row>
    <row r="1365" spans="5:13" s="76" customFormat="1" x14ac:dyDescent="0.2">
      <c r="E1365" s="147"/>
      <c r="M1365" s="147"/>
    </row>
    <row r="1366" spans="5:13" s="76" customFormat="1" x14ac:dyDescent="0.2">
      <c r="E1366" s="147"/>
      <c r="M1366" s="147"/>
    </row>
    <row r="1367" spans="5:13" s="76" customFormat="1" x14ac:dyDescent="0.2">
      <c r="E1367" s="147"/>
      <c r="M1367" s="147"/>
    </row>
    <row r="1368" spans="5:13" s="76" customFormat="1" x14ac:dyDescent="0.2">
      <c r="E1368" s="147"/>
      <c r="M1368" s="147"/>
    </row>
    <row r="1369" spans="5:13" s="76" customFormat="1" x14ac:dyDescent="0.2">
      <c r="E1369" s="147"/>
      <c r="M1369" s="147"/>
    </row>
    <row r="1370" spans="5:13" s="76" customFormat="1" x14ac:dyDescent="0.2">
      <c r="E1370" s="147"/>
      <c r="M1370" s="147"/>
    </row>
    <row r="1371" spans="5:13" s="76" customFormat="1" x14ac:dyDescent="0.2">
      <c r="E1371" s="147"/>
      <c r="M1371" s="147"/>
    </row>
    <row r="1372" spans="5:13" s="76" customFormat="1" x14ac:dyDescent="0.2">
      <c r="E1372" s="147"/>
      <c r="M1372" s="147"/>
    </row>
    <row r="1373" spans="5:13" s="76" customFormat="1" x14ac:dyDescent="0.2">
      <c r="E1373" s="147"/>
      <c r="M1373" s="147"/>
    </row>
    <row r="1374" spans="5:13" s="76" customFormat="1" x14ac:dyDescent="0.2">
      <c r="E1374" s="147"/>
      <c r="M1374" s="147"/>
    </row>
    <row r="1375" spans="5:13" s="76" customFormat="1" x14ac:dyDescent="0.2">
      <c r="E1375" s="147"/>
      <c r="M1375" s="147"/>
    </row>
    <row r="1376" spans="5:13" s="76" customFormat="1" x14ac:dyDescent="0.2">
      <c r="E1376" s="147"/>
      <c r="M1376" s="147"/>
    </row>
    <row r="1377" spans="5:13" s="76" customFormat="1" x14ac:dyDescent="0.2">
      <c r="E1377" s="147"/>
      <c r="M1377" s="147"/>
    </row>
    <row r="1378" spans="5:13" s="76" customFormat="1" x14ac:dyDescent="0.2">
      <c r="E1378" s="147"/>
      <c r="M1378" s="147"/>
    </row>
    <row r="1379" spans="5:13" s="76" customFormat="1" x14ac:dyDescent="0.2">
      <c r="E1379" s="147"/>
      <c r="M1379" s="147"/>
    </row>
    <row r="1380" spans="5:13" s="76" customFormat="1" x14ac:dyDescent="0.2">
      <c r="E1380" s="147"/>
      <c r="M1380" s="147"/>
    </row>
    <row r="1381" spans="5:13" s="76" customFormat="1" x14ac:dyDescent="0.2">
      <c r="E1381" s="147"/>
      <c r="M1381" s="147"/>
    </row>
    <row r="1382" spans="5:13" s="76" customFormat="1" x14ac:dyDescent="0.2">
      <c r="E1382" s="147"/>
      <c r="M1382" s="147"/>
    </row>
    <row r="1383" spans="5:13" s="76" customFormat="1" x14ac:dyDescent="0.2">
      <c r="E1383" s="147"/>
      <c r="M1383" s="147"/>
    </row>
    <row r="1384" spans="5:13" s="76" customFormat="1" x14ac:dyDescent="0.2">
      <c r="E1384" s="147"/>
      <c r="M1384" s="147"/>
    </row>
    <row r="1385" spans="5:13" s="76" customFormat="1" x14ac:dyDescent="0.2">
      <c r="E1385" s="147"/>
      <c r="M1385" s="147"/>
    </row>
    <row r="1386" spans="5:13" s="76" customFormat="1" x14ac:dyDescent="0.2">
      <c r="E1386" s="147"/>
      <c r="M1386" s="147"/>
    </row>
    <row r="1387" spans="5:13" s="76" customFormat="1" x14ac:dyDescent="0.2">
      <c r="E1387" s="147"/>
      <c r="M1387" s="147"/>
    </row>
    <row r="1388" spans="5:13" s="76" customFormat="1" x14ac:dyDescent="0.2">
      <c r="E1388" s="147"/>
      <c r="M1388" s="147"/>
    </row>
    <row r="1389" spans="5:13" s="76" customFormat="1" x14ac:dyDescent="0.2">
      <c r="E1389" s="147"/>
      <c r="M1389" s="147"/>
    </row>
    <row r="1390" spans="5:13" s="76" customFormat="1" x14ac:dyDescent="0.2">
      <c r="E1390" s="147"/>
      <c r="M1390" s="147"/>
    </row>
    <row r="1391" spans="5:13" s="76" customFormat="1" x14ac:dyDescent="0.2">
      <c r="E1391" s="147"/>
      <c r="M1391" s="147"/>
    </row>
    <row r="1392" spans="5:13" s="76" customFormat="1" x14ac:dyDescent="0.2">
      <c r="E1392" s="147"/>
      <c r="M1392" s="147"/>
    </row>
    <row r="1393" spans="5:13" s="76" customFormat="1" x14ac:dyDescent="0.2">
      <c r="E1393" s="147"/>
      <c r="M1393" s="147"/>
    </row>
    <row r="1394" spans="5:13" s="76" customFormat="1" x14ac:dyDescent="0.2">
      <c r="E1394" s="147"/>
      <c r="M1394" s="147"/>
    </row>
    <row r="1395" spans="5:13" s="76" customFormat="1" x14ac:dyDescent="0.2">
      <c r="E1395" s="147"/>
      <c r="M1395" s="147"/>
    </row>
    <row r="1396" spans="5:13" s="76" customFormat="1" x14ac:dyDescent="0.2">
      <c r="E1396" s="147"/>
      <c r="M1396" s="147"/>
    </row>
    <row r="1397" spans="5:13" s="76" customFormat="1" x14ac:dyDescent="0.2">
      <c r="E1397" s="147"/>
      <c r="M1397" s="147"/>
    </row>
    <row r="1398" spans="5:13" s="76" customFormat="1" x14ac:dyDescent="0.2">
      <c r="E1398" s="147"/>
      <c r="M1398" s="147"/>
    </row>
    <row r="1399" spans="5:13" s="76" customFormat="1" x14ac:dyDescent="0.2">
      <c r="E1399" s="147"/>
      <c r="M1399" s="147"/>
    </row>
    <row r="1400" spans="5:13" s="76" customFormat="1" x14ac:dyDescent="0.2">
      <c r="E1400" s="147"/>
      <c r="M1400" s="147"/>
    </row>
    <row r="1401" spans="5:13" s="76" customFormat="1" x14ac:dyDescent="0.2">
      <c r="E1401" s="147"/>
      <c r="M1401" s="147"/>
    </row>
    <row r="1402" spans="5:13" s="76" customFormat="1" x14ac:dyDescent="0.2">
      <c r="E1402" s="147"/>
      <c r="M1402" s="147"/>
    </row>
    <row r="1403" spans="5:13" s="76" customFormat="1" x14ac:dyDescent="0.2">
      <c r="E1403" s="147"/>
      <c r="M1403" s="147"/>
    </row>
    <row r="1404" spans="5:13" s="76" customFormat="1" x14ac:dyDescent="0.2">
      <c r="E1404" s="147"/>
      <c r="M1404" s="147"/>
    </row>
    <row r="1405" spans="5:13" s="76" customFormat="1" x14ac:dyDescent="0.2">
      <c r="E1405" s="147"/>
      <c r="M1405" s="147"/>
    </row>
    <row r="1406" spans="5:13" s="76" customFormat="1" x14ac:dyDescent="0.2">
      <c r="E1406" s="147"/>
      <c r="M1406" s="147"/>
    </row>
    <row r="1407" spans="5:13" s="76" customFormat="1" x14ac:dyDescent="0.2">
      <c r="E1407" s="147"/>
      <c r="M1407" s="147"/>
    </row>
    <row r="1408" spans="5:13" s="76" customFormat="1" x14ac:dyDescent="0.2">
      <c r="E1408" s="147"/>
      <c r="M1408" s="147"/>
    </row>
    <row r="1409" spans="5:13" s="76" customFormat="1" x14ac:dyDescent="0.2">
      <c r="E1409" s="147"/>
      <c r="M1409" s="147"/>
    </row>
    <row r="1410" spans="5:13" s="76" customFormat="1" x14ac:dyDescent="0.2">
      <c r="E1410" s="147"/>
      <c r="M1410" s="147"/>
    </row>
    <row r="1411" spans="5:13" s="76" customFormat="1" x14ac:dyDescent="0.2">
      <c r="E1411" s="147"/>
      <c r="M1411" s="147"/>
    </row>
    <row r="1412" spans="5:13" s="76" customFormat="1" x14ac:dyDescent="0.2">
      <c r="E1412" s="147"/>
      <c r="M1412" s="147"/>
    </row>
    <row r="1413" spans="5:13" s="76" customFormat="1" x14ac:dyDescent="0.2">
      <c r="E1413" s="147"/>
      <c r="M1413" s="147"/>
    </row>
    <row r="1414" spans="5:13" s="76" customFormat="1" x14ac:dyDescent="0.2">
      <c r="E1414" s="147"/>
      <c r="M1414" s="147"/>
    </row>
    <row r="1415" spans="5:13" s="76" customFormat="1" x14ac:dyDescent="0.2">
      <c r="E1415" s="147"/>
      <c r="M1415" s="147"/>
    </row>
    <row r="1416" spans="5:13" s="76" customFormat="1" x14ac:dyDescent="0.2">
      <c r="E1416" s="147"/>
      <c r="M1416" s="147"/>
    </row>
    <row r="1417" spans="5:13" s="76" customFormat="1" x14ac:dyDescent="0.2">
      <c r="E1417" s="147"/>
      <c r="M1417" s="147"/>
    </row>
    <row r="1418" spans="5:13" s="76" customFormat="1" x14ac:dyDescent="0.2">
      <c r="E1418" s="147"/>
      <c r="M1418" s="147"/>
    </row>
    <row r="1419" spans="5:13" s="76" customFormat="1" x14ac:dyDescent="0.2">
      <c r="E1419" s="147"/>
      <c r="M1419" s="147"/>
    </row>
    <row r="1420" spans="5:13" s="76" customFormat="1" x14ac:dyDescent="0.2">
      <c r="E1420" s="147"/>
      <c r="M1420" s="147"/>
    </row>
    <row r="1421" spans="5:13" s="76" customFormat="1" x14ac:dyDescent="0.2">
      <c r="E1421" s="147"/>
      <c r="M1421" s="147"/>
    </row>
    <row r="1422" spans="5:13" s="76" customFormat="1" x14ac:dyDescent="0.2">
      <c r="E1422" s="147"/>
      <c r="M1422" s="147"/>
    </row>
    <row r="1423" spans="5:13" s="76" customFormat="1" x14ac:dyDescent="0.2">
      <c r="E1423" s="147"/>
      <c r="M1423" s="147"/>
    </row>
    <row r="1424" spans="5:13" s="76" customFormat="1" x14ac:dyDescent="0.2">
      <c r="E1424" s="147"/>
      <c r="M1424" s="147"/>
    </row>
    <row r="1425" spans="5:13" s="76" customFormat="1" x14ac:dyDescent="0.2">
      <c r="E1425" s="147"/>
      <c r="M1425" s="147"/>
    </row>
    <row r="1426" spans="5:13" s="76" customFormat="1" x14ac:dyDescent="0.2">
      <c r="E1426" s="147"/>
      <c r="M1426" s="147"/>
    </row>
    <row r="1427" spans="5:13" s="76" customFormat="1" x14ac:dyDescent="0.2">
      <c r="E1427" s="147"/>
      <c r="M1427" s="147"/>
    </row>
    <row r="1428" spans="5:13" s="76" customFormat="1" x14ac:dyDescent="0.2">
      <c r="E1428" s="147"/>
      <c r="M1428" s="147"/>
    </row>
    <row r="1429" spans="5:13" s="76" customFormat="1" x14ac:dyDescent="0.2">
      <c r="E1429" s="147"/>
      <c r="M1429" s="147"/>
    </row>
    <row r="1430" spans="5:13" s="76" customFormat="1" x14ac:dyDescent="0.2">
      <c r="E1430" s="147"/>
      <c r="M1430" s="147"/>
    </row>
    <row r="1431" spans="5:13" s="76" customFormat="1" x14ac:dyDescent="0.2">
      <c r="E1431" s="147"/>
      <c r="M1431" s="147"/>
    </row>
    <row r="1432" spans="5:13" s="76" customFormat="1" x14ac:dyDescent="0.2">
      <c r="E1432" s="147"/>
      <c r="M1432" s="147"/>
    </row>
    <row r="1433" spans="5:13" s="76" customFormat="1" x14ac:dyDescent="0.2">
      <c r="E1433" s="147"/>
      <c r="M1433" s="147"/>
    </row>
    <row r="1434" spans="5:13" s="76" customFormat="1" x14ac:dyDescent="0.2">
      <c r="E1434" s="147"/>
      <c r="M1434" s="147"/>
    </row>
    <row r="1435" spans="5:13" s="76" customFormat="1" x14ac:dyDescent="0.2">
      <c r="E1435" s="147"/>
      <c r="M1435" s="147"/>
    </row>
    <row r="1436" spans="5:13" s="76" customFormat="1" x14ac:dyDescent="0.2">
      <c r="E1436" s="147"/>
      <c r="M1436" s="147"/>
    </row>
    <row r="1437" spans="5:13" s="76" customFormat="1" x14ac:dyDescent="0.2">
      <c r="E1437" s="147"/>
      <c r="M1437" s="147"/>
    </row>
    <row r="1438" spans="5:13" s="76" customFormat="1" x14ac:dyDescent="0.2">
      <c r="E1438" s="147"/>
      <c r="M1438" s="147"/>
    </row>
    <row r="1439" spans="5:13" s="76" customFormat="1" x14ac:dyDescent="0.2">
      <c r="E1439" s="147"/>
      <c r="M1439" s="147"/>
    </row>
    <row r="1440" spans="5:13" s="76" customFormat="1" x14ac:dyDescent="0.2">
      <c r="E1440" s="147"/>
      <c r="M1440" s="147"/>
    </row>
    <row r="1441" spans="5:13" s="76" customFormat="1" x14ac:dyDescent="0.2">
      <c r="E1441" s="147"/>
      <c r="M1441" s="147"/>
    </row>
    <row r="1442" spans="5:13" s="76" customFormat="1" x14ac:dyDescent="0.2">
      <c r="E1442" s="147"/>
      <c r="M1442" s="147"/>
    </row>
    <row r="1443" spans="5:13" s="76" customFormat="1" x14ac:dyDescent="0.2">
      <c r="E1443" s="147"/>
      <c r="M1443" s="147"/>
    </row>
    <row r="1444" spans="5:13" s="76" customFormat="1" x14ac:dyDescent="0.2">
      <c r="E1444" s="147"/>
      <c r="M1444" s="147"/>
    </row>
    <row r="1445" spans="5:13" s="76" customFormat="1" x14ac:dyDescent="0.2">
      <c r="E1445" s="147"/>
      <c r="M1445" s="147"/>
    </row>
    <row r="1446" spans="5:13" s="76" customFormat="1" x14ac:dyDescent="0.2">
      <c r="E1446" s="147"/>
      <c r="M1446" s="147"/>
    </row>
    <row r="1447" spans="5:13" s="76" customFormat="1" x14ac:dyDescent="0.2">
      <c r="E1447" s="147"/>
      <c r="M1447" s="147"/>
    </row>
    <row r="1448" spans="5:13" s="76" customFormat="1" x14ac:dyDescent="0.2">
      <c r="E1448" s="147"/>
      <c r="M1448" s="147"/>
    </row>
    <row r="1449" spans="5:13" s="76" customFormat="1" x14ac:dyDescent="0.2">
      <c r="E1449" s="147"/>
      <c r="M1449" s="147"/>
    </row>
    <row r="1450" spans="5:13" s="76" customFormat="1" x14ac:dyDescent="0.2">
      <c r="E1450" s="147"/>
      <c r="M1450" s="147"/>
    </row>
    <row r="1451" spans="5:13" s="76" customFormat="1" x14ac:dyDescent="0.2">
      <c r="E1451" s="147"/>
      <c r="M1451" s="147"/>
    </row>
    <row r="1452" spans="5:13" s="76" customFormat="1" x14ac:dyDescent="0.2">
      <c r="E1452" s="147"/>
      <c r="M1452" s="147"/>
    </row>
    <row r="1453" spans="5:13" s="76" customFormat="1" x14ac:dyDescent="0.2">
      <c r="E1453" s="147"/>
      <c r="M1453" s="147"/>
    </row>
    <row r="1454" spans="5:13" s="76" customFormat="1" x14ac:dyDescent="0.2">
      <c r="E1454" s="147"/>
      <c r="M1454" s="147"/>
    </row>
    <row r="1455" spans="5:13" s="76" customFormat="1" x14ac:dyDescent="0.2">
      <c r="E1455" s="147"/>
      <c r="M1455" s="147"/>
    </row>
    <row r="1456" spans="5:13" s="76" customFormat="1" x14ac:dyDescent="0.2">
      <c r="E1456" s="147"/>
      <c r="M1456" s="147"/>
    </row>
    <row r="1457" spans="5:13" s="76" customFormat="1" x14ac:dyDescent="0.2">
      <c r="E1457" s="147"/>
      <c r="M1457" s="147"/>
    </row>
    <row r="1458" spans="5:13" s="76" customFormat="1" x14ac:dyDescent="0.2">
      <c r="E1458" s="147"/>
      <c r="M1458" s="147"/>
    </row>
    <row r="1459" spans="5:13" s="76" customFormat="1" x14ac:dyDescent="0.2">
      <c r="E1459" s="147"/>
      <c r="M1459" s="147"/>
    </row>
    <row r="1460" spans="5:13" s="76" customFormat="1" x14ac:dyDescent="0.2">
      <c r="E1460" s="147"/>
      <c r="M1460" s="147"/>
    </row>
    <row r="1461" spans="5:13" s="76" customFormat="1" x14ac:dyDescent="0.2">
      <c r="E1461" s="147"/>
      <c r="M1461" s="147"/>
    </row>
    <row r="1462" spans="5:13" s="76" customFormat="1" x14ac:dyDescent="0.2">
      <c r="E1462" s="147"/>
      <c r="M1462" s="147"/>
    </row>
    <row r="1463" spans="5:13" s="76" customFormat="1" x14ac:dyDescent="0.2">
      <c r="E1463" s="147"/>
      <c r="M1463" s="147"/>
    </row>
    <row r="1464" spans="5:13" s="76" customFormat="1" x14ac:dyDescent="0.2">
      <c r="E1464" s="147"/>
      <c r="M1464" s="147"/>
    </row>
    <row r="1465" spans="5:13" s="76" customFormat="1" x14ac:dyDescent="0.2">
      <c r="E1465" s="147"/>
      <c r="M1465" s="147"/>
    </row>
    <row r="1466" spans="5:13" s="76" customFormat="1" x14ac:dyDescent="0.2">
      <c r="E1466" s="147"/>
      <c r="M1466" s="147"/>
    </row>
    <row r="1467" spans="5:13" s="76" customFormat="1" x14ac:dyDescent="0.2">
      <c r="E1467" s="147"/>
      <c r="M1467" s="147"/>
    </row>
    <row r="1468" spans="5:13" s="76" customFormat="1" x14ac:dyDescent="0.2">
      <c r="E1468" s="147"/>
      <c r="M1468" s="147"/>
    </row>
    <row r="1469" spans="5:13" s="76" customFormat="1" x14ac:dyDescent="0.2">
      <c r="E1469" s="147"/>
      <c r="M1469" s="147"/>
    </row>
    <row r="1470" spans="5:13" s="76" customFormat="1" x14ac:dyDescent="0.2">
      <c r="E1470" s="147"/>
      <c r="M1470" s="147"/>
    </row>
    <row r="1471" spans="5:13" s="76" customFormat="1" x14ac:dyDescent="0.2">
      <c r="E1471" s="147"/>
      <c r="M1471" s="147"/>
    </row>
    <row r="1472" spans="5:13" s="76" customFormat="1" x14ac:dyDescent="0.2">
      <c r="E1472" s="147"/>
      <c r="M1472" s="147"/>
    </row>
    <row r="1473" spans="5:13" s="76" customFormat="1" x14ac:dyDescent="0.2">
      <c r="E1473" s="147"/>
      <c r="M1473" s="147"/>
    </row>
    <row r="1474" spans="5:13" s="76" customFormat="1" x14ac:dyDescent="0.2">
      <c r="E1474" s="147"/>
      <c r="M1474" s="147"/>
    </row>
    <row r="1475" spans="5:13" s="76" customFormat="1" x14ac:dyDescent="0.2">
      <c r="E1475" s="147"/>
      <c r="M1475" s="147"/>
    </row>
    <row r="1476" spans="5:13" s="76" customFormat="1" x14ac:dyDescent="0.2">
      <c r="E1476" s="147"/>
      <c r="M1476" s="147"/>
    </row>
    <row r="1477" spans="5:13" s="76" customFormat="1" x14ac:dyDescent="0.2">
      <c r="E1477" s="147"/>
      <c r="M1477" s="147"/>
    </row>
    <row r="1478" spans="5:13" s="76" customFormat="1" x14ac:dyDescent="0.2">
      <c r="E1478" s="147"/>
      <c r="M1478" s="147"/>
    </row>
    <row r="1479" spans="5:13" s="76" customFormat="1" x14ac:dyDescent="0.2">
      <c r="E1479" s="147"/>
      <c r="M1479" s="147"/>
    </row>
    <row r="1480" spans="5:13" s="76" customFormat="1" x14ac:dyDescent="0.2">
      <c r="E1480" s="147"/>
      <c r="M1480" s="147"/>
    </row>
    <row r="1481" spans="5:13" s="76" customFormat="1" x14ac:dyDescent="0.2">
      <c r="E1481" s="147"/>
      <c r="M1481" s="147"/>
    </row>
    <row r="1482" spans="5:13" s="76" customFormat="1" x14ac:dyDescent="0.2">
      <c r="E1482" s="147"/>
      <c r="M1482" s="147"/>
    </row>
    <row r="1483" spans="5:13" s="76" customFormat="1" x14ac:dyDescent="0.2">
      <c r="E1483" s="147"/>
      <c r="M1483" s="147"/>
    </row>
    <row r="1484" spans="5:13" s="76" customFormat="1" x14ac:dyDescent="0.2">
      <c r="E1484" s="147"/>
      <c r="M1484" s="147"/>
    </row>
    <row r="1485" spans="5:13" s="76" customFormat="1" x14ac:dyDescent="0.2">
      <c r="E1485" s="147"/>
      <c r="M1485" s="147"/>
    </row>
    <row r="1486" spans="5:13" s="76" customFormat="1" x14ac:dyDescent="0.2">
      <c r="E1486" s="147"/>
      <c r="M1486" s="147"/>
    </row>
    <row r="1487" spans="5:13" s="76" customFormat="1" x14ac:dyDescent="0.2">
      <c r="E1487" s="147"/>
      <c r="M1487" s="147"/>
    </row>
    <row r="1488" spans="5:13" s="76" customFormat="1" x14ac:dyDescent="0.2">
      <c r="E1488" s="147"/>
      <c r="M1488" s="147"/>
    </row>
    <row r="1489" spans="5:13" s="76" customFormat="1" x14ac:dyDescent="0.2">
      <c r="E1489" s="147"/>
      <c r="M1489" s="147"/>
    </row>
    <row r="1490" spans="5:13" s="76" customFormat="1" x14ac:dyDescent="0.2">
      <c r="E1490" s="147"/>
      <c r="M1490" s="147"/>
    </row>
    <row r="1491" spans="5:13" s="76" customFormat="1" x14ac:dyDescent="0.2">
      <c r="E1491" s="147"/>
      <c r="M1491" s="147"/>
    </row>
    <row r="1492" spans="5:13" s="76" customFormat="1" x14ac:dyDescent="0.2">
      <c r="E1492" s="147"/>
      <c r="M1492" s="147"/>
    </row>
    <row r="1493" spans="5:13" s="76" customFormat="1" x14ac:dyDescent="0.2">
      <c r="E1493" s="147"/>
      <c r="M1493" s="147"/>
    </row>
    <row r="1494" spans="5:13" s="76" customFormat="1" x14ac:dyDescent="0.2">
      <c r="E1494" s="147"/>
      <c r="M1494" s="147"/>
    </row>
    <row r="1495" spans="5:13" s="76" customFormat="1" x14ac:dyDescent="0.2">
      <c r="E1495" s="147"/>
      <c r="M1495" s="147"/>
    </row>
    <row r="1496" spans="5:13" s="76" customFormat="1" x14ac:dyDescent="0.2">
      <c r="E1496" s="147"/>
      <c r="M1496" s="147"/>
    </row>
    <row r="1497" spans="5:13" s="76" customFormat="1" x14ac:dyDescent="0.2">
      <c r="E1497" s="147"/>
      <c r="M1497" s="147"/>
    </row>
    <row r="1498" spans="5:13" s="76" customFormat="1" x14ac:dyDescent="0.2">
      <c r="E1498" s="147"/>
      <c r="M1498" s="147"/>
    </row>
    <row r="1499" spans="5:13" s="76" customFormat="1" x14ac:dyDescent="0.2">
      <c r="E1499" s="147"/>
      <c r="M1499" s="147"/>
    </row>
    <row r="1500" spans="5:13" s="76" customFormat="1" x14ac:dyDescent="0.2">
      <c r="E1500" s="147"/>
      <c r="M1500" s="147"/>
    </row>
    <row r="1501" spans="5:13" s="76" customFormat="1" x14ac:dyDescent="0.2">
      <c r="E1501" s="147"/>
      <c r="M1501" s="147"/>
    </row>
    <row r="1502" spans="5:13" s="76" customFormat="1" x14ac:dyDescent="0.2">
      <c r="E1502" s="147"/>
      <c r="M1502" s="147"/>
    </row>
    <row r="1503" spans="5:13" s="76" customFormat="1" x14ac:dyDescent="0.2">
      <c r="E1503" s="147"/>
      <c r="M1503" s="147"/>
    </row>
    <row r="1504" spans="5:13" s="76" customFormat="1" x14ac:dyDescent="0.2">
      <c r="E1504" s="147"/>
      <c r="M1504" s="147"/>
    </row>
    <row r="1505" spans="5:13" s="76" customFormat="1" x14ac:dyDescent="0.2">
      <c r="E1505" s="147"/>
      <c r="M1505" s="147"/>
    </row>
    <row r="1506" spans="5:13" s="76" customFormat="1" x14ac:dyDescent="0.2">
      <c r="E1506" s="147"/>
      <c r="M1506" s="147"/>
    </row>
    <row r="1507" spans="5:13" s="76" customFormat="1" x14ac:dyDescent="0.2">
      <c r="E1507" s="147"/>
      <c r="M1507" s="147"/>
    </row>
    <row r="1508" spans="5:13" s="76" customFormat="1" x14ac:dyDescent="0.2">
      <c r="E1508" s="147"/>
      <c r="M1508" s="147"/>
    </row>
    <row r="1509" spans="5:13" s="76" customFormat="1" x14ac:dyDescent="0.2">
      <c r="E1509" s="147"/>
      <c r="M1509" s="147"/>
    </row>
    <row r="1510" spans="5:13" s="76" customFormat="1" x14ac:dyDescent="0.2">
      <c r="E1510" s="147"/>
      <c r="M1510" s="147"/>
    </row>
    <row r="1511" spans="5:13" s="76" customFormat="1" x14ac:dyDescent="0.2">
      <c r="E1511" s="147"/>
      <c r="M1511" s="147"/>
    </row>
    <row r="1512" spans="5:13" s="76" customFormat="1" x14ac:dyDescent="0.2">
      <c r="E1512" s="147"/>
      <c r="M1512" s="147"/>
    </row>
    <row r="1513" spans="5:13" s="76" customFormat="1" x14ac:dyDescent="0.2">
      <c r="E1513" s="147"/>
      <c r="M1513" s="147"/>
    </row>
    <row r="1514" spans="5:13" s="76" customFormat="1" x14ac:dyDescent="0.2">
      <c r="E1514" s="147"/>
      <c r="M1514" s="147"/>
    </row>
    <row r="1515" spans="5:13" s="76" customFormat="1" x14ac:dyDescent="0.2">
      <c r="E1515" s="147"/>
      <c r="M1515" s="147"/>
    </row>
    <row r="1516" spans="5:13" s="76" customFormat="1" x14ac:dyDescent="0.2">
      <c r="E1516" s="147"/>
      <c r="M1516" s="147"/>
    </row>
    <row r="1517" spans="5:13" s="76" customFormat="1" x14ac:dyDescent="0.2">
      <c r="E1517" s="147"/>
      <c r="M1517" s="147"/>
    </row>
    <row r="1518" spans="5:13" s="76" customFormat="1" x14ac:dyDescent="0.2">
      <c r="E1518" s="147"/>
      <c r="M1518" s="147"/>
    </row>
    <row r="1519" spans="5:13" s="76" customFormat="1" x14ac:dyDescent="0.2">
      <c r="E1519" s="147"/>
      <c r="M1519" s="147"/>
    </row>
    <row r="1520" spans="5:13" s="76" customFormat="1" x14ac:dyDescent="0.2">
      <c r="E1520" s="147"/>
      <c r="M1520" s="147"/>
    </row>
    <row r="1521" spans="5:13" s="76" customFormat="1" x14ac:dyDescent="0.2">
      <c r="E1521" s="147"/>
      <c r="M1521" s="147"/>
    </row>
    <row r="1522" spans="5:13" s="76" customFormat="1" x14ac:dyDescent="0.2">
      <c r="E1522" s="147"/>
      <c r="M1522" s="147"/>
    </row>
    <row r="1523" spans="5:13" s="76" customFormat="1" x14ac:dyDescent="0.2">
      <c r="E1523" s="147"/>
      <c r="M1523" s="147"/>
    </row>
    <row r="1524" spans="5:13" s="76" customFormat="1" x14ac:dyDescent="0.2">
      <c r="E1524" s="147"/>
      <c r="M1524" s="147"/>
    </row>
    <row r="1525" spans="5:13" s="76" customFormat="1" x14ac:dyDescent="0.2">
      <c r="E1525" s="147"/>
      <c r="M1525" s="147"/>
    </row>
    <row r="1526" spans="5:13" s="76" customFormat="1" x14ac:dyDescent="0.2">
      <c r="E1526" s="147"/>
      <c r="M1526" s="147"/>
    </row>
    <row r="1527" spans="5:13" s="76" customFormat="1" x14ac:dyDescent="0.2">
      <c r="E1527" s="147"/>
      <c r="M1527" s="147"/>
    </row>
    <row r="1528" spans="5:13" s="76" customFormat="1" x14ac:dyDescent="0.2">
      <c r="E1528" s="147"/>
      <c r="M1528" s="147"/>
    </row>
    <row r="1529" spans="5:13" s="76" customFormat="1" x14ac:dyDescent="0.2">
      <c r="E1529" s="147"/>
      <c r="M1529" s="147"/>
    </row>
    <row r="1530" spans="5:13" s="76" customFormat="1" x14ac:dyDescent="0.2">
      <c r="E1530" s="147"/>
      <c r="M1530" s="147"/>
    </row>
    <row r="1531" spans="5:13" s="76" customFormat="1" x14ac:dyDescent="0.2">
      <c r="E1531" s="147"/>
      <c r="M1531" s="147"/>
    </row>
    <row r="1532" spans="5:13" s="76" customFormat="1" x14ac:dyDescent="0.2">
      <c r="E1532" s="147"/>
      <c r="M1532" s="147"/>
    </row>
    <row r="1533" spans="5:13" s="76" customFormat="1" x14ac:dyDescent="0.2">
      <c r="E1533" s="147"/>
      <c r="M1533" s="147"/>
    </row>
    <row r="1534" spans="5:13" s="76" customFormat="1" x14ac:dyDescent="0.2">
      <c r="E1534" s="147"/>
      <c r="M1534" s="147"/>
    </row>
    <row r="1535" spans="5:13" s="76" customFormat="1" x14ac:dyDescent="0.2">
      <c r="E1535" s="147"/>
      <c r="M1535" s="147"/>
    </row>
    <row r="1536" spans="5:13" s="76" customFormat="1" x14ac:dyDescent="0.2">
      <c r="E1536" s="147"/>
      <c r="M1536" s="147"/>
    </row>
    <row r="1537" spans="5:13" s="76" customFormat="1" x14ac:dyDescent="0.2">
      <c r="E1537" s="147"/>
      <c r="M1537" s="147"/>
    </row>
    <row r="1538" spans="5:13" s="76" customFormat="1" x14ac:dyDescent="0.2">
      <c r="E1538" s="147"/>
      <c r="M1538" s="147"/>
    </row>
    <row r="1539" spans="5:13" s="76" customFormat="1" x14ac:dyDescent="0.2">
      <c r="E1539" s="147"/>
      <c r="M1539" s="147"/>
    </row>
    <row r="1540" spans="5:13" s="76" customFormat="1" x14ac:dyDescent="0.2">
      <c r="E1540" s="147"/>
      <c r="M1540" s="147"/>
    </row>
    <row r="1541" spans="5:13" s="76" customFormat="1" x14ac:dyDescent="0.2">
      <c r="E1541" s="147"/>
      <c r="M1541" s="147"/>
    </row>
    <row r="1542" spans="5:13" s="76" customFormat="1" x14ac:dyDescent="0.2">
      <c r="E1542" s="147"/>
      <c r="M1542" s="147"/>
    </row>
    <row r="1543" spans="5:13" s="76" customFormat="1" x14ac:dyDescent="0.2">
      <c r="E1543" s="147"/>
      <c r="M1543" s="147"/>
    </row>
    <row r="1544" spans="5:13" s="76" customFormat="1" x14ac:dyDescent="0.2">
      <c r="E1544" s="147"/>
      <c r="M1544" s="147"/>
    </row>
    <row r="1545" spans="5:13" s="76" customFormat="1" x14ac:dyDescent="0.2">
      <c r="E1545" s="147"/>
      <c r="M1545" s="147"/>
    </row>
    <row r="1546" spans="5:13" s="76" customFormat="1" x14ac:dyDescent="0.2">
      <c r="E1546" s="147"/>
      <c r="M1546" s="147"/>
    </row>
    <row r="1547" spans="5:13" s="76" customFormat="1" x14ac:dyDescent="0.2">
      <c r="E1547" s="147"/>
      <c r="M1547" s="147"/>
    </row>
    <row r="1548" spans="5:13" s="76" customFormat="1" x14ac:dyDescent="0.2">
      <c r="E1548" s="147"/>
      <c r="M1548" s="147"/>
    </row>
    <row r="1549" spans="5:13" s="76" customFormat="1" x14ac:dyDescent="0.2">
      <c r="E1549" s="147"/>
      <c r="M1549" s="147"/>
    </row>
    <row r="1550" spans="5:13" s="76" customFormat="1" x14ac:dyDescent="0.2">
      <c r="E1550" s="147"/>
      <c r="M1550" s="147"/>
    </row>
    <row r="1551" spans="5:13" s="76" customFormat="1" x14ac:dyDescent="0.2">
      <c r="E1551" s="147"/>
      <c r="M1551" s="147"/>
    </row>
    <row r="1552" spans="5:13" s="76" customFormat="1" x14ac:dyDescent="0.2">
      <c r="E1552" s="147"/>
      <c r="M1552" s="147"/>
    </row>
    <row r="1553" spans="5:13" s="76" customFormat="1" x14ac:dyDescent="0.2">
      <c r="E1553" s="147"/>
      <c r="M1553" s="147"/>
    </row>
    <row r="1554" spans="5:13" s="76" customFormat="1" x14ac:dyDescent="0.2">
      <c r="E1554" s="147"/>
      <c r="M1554" s="147"/>
    </row>
    <row r="1555" spans="5:13" s="76" customFormat="1" x14ac:dyDescent="0.2">
      <c r="E1555" s="147"/>
      <c r="M1555" s="147"/>
    </row>
    <row r="1556" spans="5:13" s="76" customFormat="1" x14ac:dyDescent="0.2">
      <c r="E1556" s="147"/>
      <c r="M1556" s="147"/>
    </row>
    <row r="1557" spans="5:13" s="76" customFormat="1" x14ac:dyDescent="0.2">
      <c r="E1557" s="147"/>
      <c r="M1557" s="147"/>
    </row>
    <row r="1558" spans="5:13" s="76" customFormat="1" x14ac:dyDescent="0.2">
      <c r="E1558" s="147"/>
      <c r="M1558" s="147"/>
    </row>
    <row r="1559" spans="5:13" s="76" customFormat="1" x14ac:dyDescent="0.2">
      <c r="E1559" s="147"/>
      <c r="M1559" s="147"/>
    </row>
    <row r="1560" spans="5:13" s="76" customFormat="1" x14ac:dyDescent="0.2">
      <c r="E1560" s="147"/>
      <c r="M1560" s="147"/>
    </row>
    <row r="1561" spans="5:13" s="76" customFormat="1" x14ac:dyDescent="0.2">
      <c r="E1561" s="147"/>
      <c r="M1561" s="147"/>
    </row>
    <row r="1562" spans="5:13" s="76" customFormat="1" x14ac:dyDescent="0.2">
      <c r="E1562" s="147"/>
      <c r="M1562" s="147"/>
    </row>
    <row r="1563" spans="5:13" s="76" customFormat="1" x14ac:dyDescent="0.2">
      <c r="E1563" s="147"/>
      <c r="M1563" s="147"/>
    </row>
    <row r="1564" spans="5:13" s="76" customFormat="1" x14ac:dyDescent="0.2">
      <c r="E1564" s="147"/>
      <c r="M1564" s="147"/>
    </row>
    <row r="1565" spans="5:13" s="76" customFormat="1" x14ac:dyDescent="0.2">
      <c r="E1565" s="147"/>
      <c r="M1565" s="147"/>
    </row>
    <row r="1566" spans="5:13" s="76" customFormat="1" x14ac:dyDescent="0.2">
      <c r="E1566" s="147"/>
      <c r="M1566" s="147"/>
    </row>
    <row r="1567" spans="5:13" s="76" customFormat="1" x14ac:dyDescent="0.2">
      <c r="E1567" s="147"/>
      <c r="M1567" s="147"/>
    </row>
    <row r="1568" spans="5:13" s="76" customFormat="1" x14ac:dyDescent="0.2">
      <c r="E1568" s="147"/>
      <c r="M1568" s="147"/>
    </row>
    <row r="1569" spans="5:13" s="76" customFormat="1" x14ac:dyDescent="0.2">
      <c r="E1569" s="147"/>
      <c r="M1569" s="147"/>
    </row>
    <row r="1570" spans="5:13" s="76" customFormat="1" x14ac:dyDescent="0.2">
      <c r="E1570" s="147"/>
      <c r="M1570" s="147"/>
    </row>
    <row r="1571" spans="5:13" s="76" customFormat="1" x14ac:dyDescent="0.2">
      <c r="E1571" s="147"/>
      <c r="M1571" s="147"/>
    </row>
    <row r="1572" spans="5:13" s="76" customFormat="1" x14ac:dyDescent="0.2">
      <c r="E1572" s="147"/>
      <c r="M1572" s="147"/>
    </row>
    <row r="1573" spans="5:13" s="76" customFormat="1" x14ac:dyDescent="0.2">
      <c r="E1573" s="147"/>
      <c r="M1573" s="147"/>
    </row>
    <row r="1574" spans="5:13" s="76" customFormat="1" x14ac:dyDescent="0.2">
      <c r="E1574" s="147"/>
      <c r="M1574" s="147"/>
    </row>
    <row r="1575" spans="5:13" s="76" customFormat="1" x14ac:dyDescent="0.2">
      <c r="E1575" s="147"/>
      <c r="M1575" s="147"/>
    </row>
    <row r="1576" spans="5:13" s="76" customFormat="1" x14ac:dyDescent="0.2">
      <c r="E1576" s="147"/>
      <c r="M1576" s="147"/>
    </row>
    <row r="1577" spans="5:13" s="76" customFormat="1" x14ac:dyDescent="0.2">
      <c r="E1577" s="147"/>
      <c r="M1577" s="147"/>
    </row>
    <row r="1578" spans="5:13" s="76" customFormat="1" x14ac:dyDescent="0.2">
      <c r="E1578" s="147"/>
      <c r="M1578" s="147"/>
    </row>
    <row r="1579" spans="5:13" s="76" customFormat="1" x14ac:dyDescent="0.2">
      <c r="E1579" s="147"/>
      <c r="M1579" s="147"/>
    </row>
    <row r="1580" spans="5:13" s="76" customFormat="1" x14ac:dyDescent="0.2">
      <c r="E1580" s="147"/>
      <c r="M1580" s="147"/>
    </row>
    <row r="1581" spans="5:13" s="76" customFormat="1" x14ac:dyDescent="0.2">
      <c r="E1581" s="147"/>
      <c r="M1581" s="147"/>
    </row>
    <row r="1582" spans="5:13" s="76" customFormat="1" x14ac:dyDescent="0.2">
      <c r="E1582" s="147"/>
      <c r="M1582" s="147"/>
    </row>
    <row r="1583" spans="5:13" s="76" customFormat="1" x14ac:dyDescent="0.2">
      <c r="E1583" s="147"/>
      <c r="M1583" s="147"/>
    </row>
    <row r="1584" spans="5:13" s="76" customFormat="1" x14ac:dyDescent="0.2">
      <c r="E1584" s="147"/>
      <c r="M1584" s="147"/>
    </row>
    <row r="1585" spans="5:13" s="76" customFormat="1" x14ac:dyDescent="0.2">
      <c r="E1585" s="147"/>
      <c r="M1585" s="147"/>
    </row>
    <row r="1586" spans="5:13" s="76" customFormat="1" x14ac:dyDescent="0.2">
      <c r="E1586" s="147"/>
      <c r="M1586" s="147"/>
    </row>
    <row r="1587" spans="5:13" s="76" customFormat="1" x14ac:dyDescent="0.2">
      <c r="E1587" s="147"/>
      <c r="M1587" s="147"/>
    </row>
    <row r="1588" spans="5:13" s="76" customFormat="1" x14ac:dyDescent="0.2">
      <c r="E1588" s="147"/>
      <c r="M1588" s="147"/>
    </row>
    <row r="1589" spans="5:13" s="76" customFormat="1" x14ac:dyDescent="0.2">
      <c r="E1589" s="147"/>
      <c r="M1589" s="147"/>
    </row>
    <row r="1590" spans="5:13" s="76" customFormat="1" x14ac:dyDescent="0.2">
      <c r="E1590" s="147"/>
      <c r="M1590" s="147"/>
    </row>
    <row r="1591" spans="5:13" s="76" customFormat="1" x14ac:dyDescent="0.2">
      <c r="E1591" s="147"/>
      <c r="M1591" s="147"/>
    </row>
    <row r="1592" spans="5:13" s="76" customFormat="1" x14ac:dyDescent="0.2">
      <c r="E1592" s="147"/>
      <c r="M1592" s="147"/>
    </row>
    <row r="1593" spans="5:13" s="76" customFormat="1" x14ac:dyDescent="0.2">
      <c r="E1593" s="147"/>
      <c r="M1593" s="147"/>
    </row>
    <row r="1594" spans="5:13" s="76" customFormat="1" x14ac:dyDescent="0.2">
      <c r="E1594" s="147"/>
      <c r="M1594" s="147"/>
    </row>
    <row r="1595" spans="5:13" s="76" customFormat="1" x14ac:dyDescent="0.2">
      <c r="E1595" s="147"/>
      <c r="M1595" s="147"/>
    </row>
    <row r="1596" spans="5:13" s="76" customFormat="1" x14ac:dyDescent="0.2">
      <c r="E1596" s="147"/>
      <c r="M1596" s="147"/>
    </row>
    <row r="1597" spans="5:13" s="76" customFormat="1" x14ac:dyDescent="0.2">
      <c r="E1597" s="147"/>
      <c r="M1597" s="147"/>
    </row>
    <row r="1598" spans="5:13" s="76" customFormat="1" x14ac:dyDescent="0.2">
      <c r="E1598" s="147"/>
      <c r="M1598" s="147"/>
    </row>
    <row r="1599" spans="5:13" s="76" customFormat="1" x14ac:dyDescent="0.2">
      <c r="E1599" s="147"/>
      <c r="M1599" s="147"/>
    </row>
    <row r="1600" spans="5:13" s="76" customFormat="1" x14ac:dyDescent="0.2">
      <c r="E1600" s="147"/>
      <c r="M1600" s="147"/>
    </row>
    <row r="1601" spans="5:13" s="76" customFormat="1" x14ac:dyDescent="0.2">
      <c r="E1601" s="147"/>
      <c r="M1601" s="147"/>
    </row>
    <row r="1602" spans="5:13" s="76" customFormat="1" x14ac:dyDescent="0.2">
      <c r="E1602" s="147"/>
      <c r="M1602" s="147"/>
    </row>
    <row r="1603" spans="5:13" s="76" customFormat="1" x14ac:dyDescent="0.2">
      <c r="E1603" s="147"/>
      <c r="M1603" s="147"/>
    </row>
    <row r="1604" spans="5:13" s="76" customFormat="1" x14ac:dyDescent="0.2">
      <c r="E1604" s="147"/>
      <c r="M1604" s="147"/>
    </row>
    <row r="1605" spans="5:13" s="76" customFormat="1" x14ac:dyDescent="0.2">
      <c r="E1605" s="147"/>
      <c r="M1605" s="147"/>
    </row>
    <row r="1606" spans="5:13" s="76" customFormat="1" x14ac:dyDescent="0.2">
      <c r="E1606" s="147"/>
      <c r="M1606" s="147"/>
    </row>
    <row r="1607" spans="5:13" s="76" customFormat="1" x14ac:dyDescent="0.2">
      <c r="E1607" s="147"/>
      <c r="M1607" s="147"/>
    </row>
    <row r="1608" spans="5:13" s="76" customFormat="1" x14ac:dyDescent="0.2">
      <c r="E1608" s="147"/>
      <c r="M1608" s="147"/>
    </row>
    <row r="1609" spans="5:13" s="76" customFormat="1" x14ac:dyDescent="0.2">
      <c r="E1609" s="147"/>
      <c r="M1609" s="147"/>
    </row>
    <row r="1610" spans="5:13" s="76" customFormat="1" x14ac:dyDescent="0.2">
      <c r="E1610" s="147"/>
      <c r="M1610" s="147"/>
    </row>
    <row r="1611" spans="5:13" s="76" customFormat="1" x14ac:dyDescent="0.2">
      <c r="E1611" s="147"/>
      <c r="M1611" s="147"/>
    </row>
    <row r="1612" spans="5:13" s="76" customFormat="1" x14ac:dyDescent="0.2">
      <c r="E1612" s="147"/>
      <c r="M1612" s="147"/>
    </row>
    <row r="1613" spans="5:13" s="76" customFormat="1" x14ac:dyDescent="0.2">
      <c r="E1613" s="147"/>
      <c r="M1613" s="147"/>
    </row>
    <row r="1614" spans="5:13" s="76" customFormat="1" x14ac:dyDescent="0.2">
      <c r="E1614" s="147"/>
      <c r="M1614" s="147"/>
    </row>
    <row r="1615" spans="5:13" s="76" customFormat="1" x14ac:dyDescent="0.2">
      <c r="E1615" s="147"/>
      <c r="M1615" s="147"/>
    </row>
    <row r="1616" spans="5:13" s="76" customFormat="1" x14ac:dyDescent="0.2">
      <c r="E1616" s="147"/>
      <c r="M1616" s="147"/>
    </row>
    <row r="1617" spans="5:13" s="76" customFormat="1" x14ac:dyDescent="0.2">
      <c r="E1617" s="147"/>
      <c r="M1617" s="147"/>
    </row>
    <row r="1618" spans="5:13" s="76" customFormat="1" x14ac:dyDescent="0.2">
      <c r="E1618" s="147"/>
      <c r="M1618" s="147"/>
    </row>
    <row r="1619" spans="5:13" s="76" customFormat="1" x14ac:dyDescent="0.2">
      <c r="E1619" s="147"/>
      <c r="M1619" s="147"/>
    </row>
    <row r="1620" spans="5:13" s="76" customFormat="1" x14ac:dyDescent="0.2">
      <c r="E1620" s="147"/>
      <c r="M1620" s="147"/>
    </row>
    <row r="1621" spans="5:13" s="76" customFormat="1" x14ac:dyDescent="0.2">
      <c r="E1621" s="147"/>
      <c r="M1621" s="147"/>
    </row>
    <row r="1622" spans="5:13" s="76" customFormat="1" x14ac:dyDescent="0.2">
      <c r="E1622" s="147"/>
      <c r="M1622" s="147"/>
    </row>
    <row r="1623" spans="5:13" s="76" customFormat="1" x14ac:dyDescent="0.2">
      <c r="E1623" s="147"/>
      <c r="M1623" s="147"/>
    </row>
    <row r="1624" spans="5:13" s="76" customFormat="1" x14ac:dyDescent="0.2">
      <c r="E1624" s="147"/>
      <c r="M1624" s="147"/>
    </row>
    <row r="1625" spans="5:13" s="76" customFormat="1" x14ac:dyDescent="0.2">
      <c r="E1625" s="147"/>
      <c r="M1625" s="147"/>
    </row>
    <row r="1626" spans="5:13" s="76" customFormat="1" x14ac:dyDescent="0.2">
      <c r="E1626" s="147"/>
      <c r="M1626" s="147"/>
    </row>
    <row r="1627" spans="5:13" s="76" customFormat="1" x14ac:dyDescent="0.2">
      <c r="E1627" s="147"/>
      <c r="M1627" s="147"/>
    </row>
    <row r="1628" spans="5:13" s="76" customFormat="1" x14ac:dyDescent="0.2">
      <c r="E1628" s="147"/>
      <c r="M1628" s="147"/>
    </row>
    <row r="1629" spans="5:13" s="76" customFormat="1" x14ac:dyDescent="0.2">
      <c r="E1629" s="147"/>
      <c r="M1629" s="147"/>
    </row>
    <row r="1630" spans="5:13" s="76" customFormat="1" x14ac:dyDescent="0.2">
      <c r="E1630" s="147"/>
      <c r="M1630" s="147"/>
    </row>
    <row r="1631" spans="5:13" s="76" customFormat="1" x14ac:dyDescent="0.2">
      <c r="E1631" s="147"/>
      <c r="M1631" s="147"/>
    </row>
    <row r="1632" spans="5:13" s="76" customFormat="1" x14ac:dyDescent="0.2">
      <c r="E1632" s="147"/>
      <c r="M1632" s="147"/>
    </row>
    <row r="1633" spans="5:13" s="76" customFormat="1" x14ac:dyDescent="0.2">
      <c r="E1633" s="147"/>
      <c r="M1633" s="147"/>
    </row>
    <row r="1634" spans="5:13" s="76" customFormat="1" x14ac:dyDescent="0.2">
      <c r="E1634" s="147"/>
      <c r="M1634" s="147"/>
    </row>
    <row r="1635" spans="5:13" s="76" customFormat="1" x14ac:dyDescent="0.2">
      <c r="E1635" s="147"/>
      <c r="M1635" s="147"/>
    </row>
    <row r="1636" spans="5:13" s="76" customFormat="1" x14ac:dyDescent="0.2">
      <c r="E1636" s="147"/>
      <c r="M1636" s="147"/>
    </row>
    <row r="1637" spans="5:13" s="76" customFormat="1" x14ac:dyDescent="0.2">
      <c r="E1637" s="147"/>
      <c r="M1637" s="147"/>
    </row>
    <row r="1638" spans="5:13" s="76" customFormat="1" x14ac:dyDescent="0.2">
      <c r="E1638" s="147"/>
      <c r="M1638" s="147"/>
    </row>
    <row r="1639" spans="5:13" s="76" customFormat="1" x14ac:dyDescent="0.2">
      <c r="E1639" s="147"/>
      <c r="M1639" s="147"/>
    </row>
    <row r="1640" spans="5:13" s="76" customFormat="1" x14ac:dyDescent="0.2">
      <c r="E1640" s="147"/>
      <c r="M1640" s="147"/>
    </row>
    <row r="1641" spans="5:13" s="76" customFormat="1" x14ac:dyDescent="0.2">
      <c r="E1641" s="147"/>
      <c r="M1641" s="147"/>
    </row>
    <row r="1642" spans="5:13" s="76" customFormat="1" x14ac:dyDescent="0.2">
      <c r="E1642" s="147"/>
      <c r="M1642" s="147"/>
    </row>
    <row r="1643" spans="5:13" s="76" customFormat="1" x14ac:dyDescent="0.2">
      <c r="E1643" s="147"/>
      <c r="M1643" s="147"/>
    </row>
    <row r="1644" spans="5:13" s="76" customFormat="1" x14ac:dyDescent="0.2">
      <c r="E1644" s="147"/>
      <c r="M1644" s="147"/>
    </row>
    <row r="1645" spans="5:13" s="76" customFormat="1" x14ac:dyDescent="0.2">
      <c r="E1645" s="147"/>
      <c r="M1645" s="147"/>
    </row>
    <row r="1646" spans="5:13" s="76" customFormat="1" x14ac:dyDescent="0.2">
      <c r="E1646" s="147"/>
      <c r="M1646" s="147"/>
    </row>
    <row r="1647" spans="5:13" s="76" customFormat="1" x14ac:dyDescent="0.2">
      <c r="E1647" s="147"/>
      <c r="M1647" s="147"/>
    </row>
    <row r="1648" spans="5:13" s="76" customFormat="1" x14ac:dyDescent="0.2">
      <c r="E1648" s="147"/>
      <c r="M1648" s="147"/>
    </row>
    <row r="1649" spans="5:13" s="76" customFormat="1" x14ac:dyDescent="0.2">
      <c r="E1649" s="147"/>
      <c r="M1649" s="147"/>
    </row>
    <row r="1650" spans="5:13" s="76" customFormat="1" x14ac:dyDescent="0.2">
      <c r="E1650" s="147"/>
      <c r="M1650" s="147"/>
    </row>
    <row r="1651" spans="5:13" s="76" customFormat="1" x14ac:dyDescent="0.2">
      <c r="E1651" s="147"/>
      <c r="M1651" s="147"/>
    </row>
    <row r="1652" spans="5:13" s="76" customFormat="1" x14ac:dyDescent="0.2">
      <c r="E1652" s="147"/>
      <c r="M1652" s="147"/>
    </row>
    <row r="1653" spans="5:13" s="76" customFormat="1" x14ac:dyDescent="0.2">
      <c r="E1653" s="147"/>
      <c r="M1653" s="147"/>
    </row>
    <row r="1654" spans="5:13" s="76" customFormat="1" x14ac:dyDescent="0.2">
      <c r="E1654" s="147"/>
      <c r="M1654" s="147"/>
    </row>
    <row r="1655" spans="5:13" s="76" customFormat="1" x14ac:dyDescent="0.2">
      <c r="E1655" s="147"/>
      <c r="M1655" s="147"/>
    </row>
    <row r="1656" spans="5:13" s="76" customFormat="1" x14ac:dyDescent="0.2">
      <c r="E1656" s="147"/>
      <c r="M1656" s="147"/>
    </row>
    <row r="1657" spans="5:13" s="76" customFormat="1" x14ac:dyDescent="0.2">
      <c r="E1657" s="147"/>
      <c r="M1657" s="147"/>
    </row>
    <row r="1658" spans="5:13" s="76" customFormat="1" x14ac:dyDescent="0.2">
      <c r="E1658" s="147"/>
      <c r="M1658" s="147"/>
    </row>
    <row r="1659" spans="5:13" s="76" customFormat="1" x14ac:dyDescent="0.2">
      <c r="E1659" s="147"/>
      <c r="M1659" s="147"/>
    </row>
    <row r="1660" spans="5:13" s="76" customFormat="1" x14ac:dyDescent="0.2">
      <c r="E1660" s="147"/>
      <c r="M1660" s="147"/>
    </row>
    <row r="1661" spans="5:13" s="76" customFormat="1" x14ac:dyDescent="0.2">
      <c r="E1661" s="147"/>
      <c r="M1661" s="147"/>
    </row>
    <row r="1662" spans="5:13" s="76" customFormat="1" x14ac:dyDescent="0.2">
      <c r="E1662" s="147"/>
      <c r="M1662" s="147"/>
    </row>
    <row r="1663" spans="5:13" s="76" customFormat="1" x14ac:dyDescent="0.2">
      <c r="E1663" s="147"/>
      <c r="M1663" s="147"/>
    </row>
    <row r="1664" spans="5:13" s="76" customFormat="1" x14ac:dyDescent="0.2">
      <c r="E1664" s="147"/>
      <c r="M1664" s="147"/>
    </row>
    <row r="1665" spans="5:13" s="76" customFormat="1" x14ac:dyDescent="0.2">
      <c r="E1665" s="147"/>
      <c r="M1665" s="147"/>
    </row>
    <row r="1666" spans="5:13" s="76" customFormat="1" x14ac:dyDescent="0.2">
      <c r="E1666" s="147"/>
      <c r="M1666" s="147"/>
    </row>
    <row r="1667" spans="5:13" s="76" customFormat="1" x14ac:dyDescent="0.2">
      <c r="E1667" s="147"/>
      <c r="M1667" s="147"/>
    </row>
    <row r="1668" spans="5:13" s="76" customFormat="1" x14ac:dyDescent="0.2">
      <c r="E1668" s="147"/>
      <c r="M1668" s="147"/>
    </row>
    <row r="1669" spans="5:13" s="76" customFormat="1" x14ac:dyDescent="0.2">
      <c r="E1669" s="147"/>
      <c r="M1669" s="147"/>
    </row>
    <row r="1670" spans="5:13" s="76" customFormat="1" x14ac:dyDescent="0.2">
      <c r="E1670" s="147"/>
      <c r="M1670" s="147"/>
    </row>
    <row r="1671" spans="5:13" s="76" customFormat="1" x14ac:dyDescent="0.2">
      <c r="E1671" s="147"/>
      <c r="M1671" s="147"/>
    </row>
    <row r="1672" spans="5:13" s="76" customFormat="1" x14ac:dyDescent="0.2">
      <c r="E1672" s="147"/>
      <c r="M1672" s="147"/>
    </row>
    <row r="1673" spans="5:13" s="76" customFormat="1" x14ac:dyDescent="0.2">
      <c r="E1673" s="147"/>
      <c r="M1673" s="147"/>
    </row>
    <row r="1674" spans="5:13" s="76" customFormat="1" x14ac:dyDescent="0.2">
      <c r="E1674" s="147"/>
      <c r="M1674" s="147"/>
    </row>
    <row r="1675" spans="5:13" s="76" customFormat="1" x14ac:dyDescent="0.2">
      <c r="E1675" s="147"/>
      <c r="M1675" s="147"/>
    </row>
    <row r="1676" spans="5:13" s="76" customFormat="1" x14ac:dyDescent="0.2">
      <c r="E1676" s="147"/>
      <c r="M1676" s="147"/>
    </row>
    <row r="1677" spans="5:13" s="76" customFormat="1" x14ac:dyDescent="0.2">
      <c r="E1677" s="147"/>
      <c r="M1677" s="147"/>
    </row>
    <row r="1678" spans="5:13" s="76" customFormat="1" x14ac:dyDescent="0.2">
      <c r="E1678" s="147"/>
      <c r="M1678" s="147"/>
    </row>
    <row r="1679" spans="5:13" s="76" customFormat="1" x14ac:dyDescent="0.2">
      <c r="E1679" s="147"/>
      <c r="M1679" s="147"/>
    </row>
    <row r="1680" spans="5:13" s="76" customFormat="1" x14ac:dyDescent="0.2">
      <c r="E1680" s="147"/>
      <c r="M1680" s="147"/>
    </row>
    <row r="1681" spans="5:13" s="76" customFormat="1" x14ac:dyDescent="0.2">
      <c r="E1681" s="147"/>
      <c r="M1681" s="147"/>
    </row>
    <row r="1682" spans="5:13" s="76" customFormat="1" x14ac:dyDescent="0.2">
      <c r="E1682" s="147"/>
      <c r="M1682" s="147"/>
    </row>
    <row r="1683" spans="5:13" s="76" customFormat="1" x14ac:dyDescent="0.2">
      <c r="E1683" s="147"/>
      <c r="M1683" s="147"/>
    </row>
    <row r="1684" spans="5:13" s="76" customFormat="1" x14ac:dyDescent="0.2">
      <c r="E1684" s="147"/>
      <c r="M1684" s="147"/>
    </row>
    <row r="1685" spans="5:13" s="76" customFormat="1" x14ac:dyDescent="0.2">
      <c r="E1685" s="147"/>
      <c r="M1685" s="147"/>
    </row>
    <row r="1686" spans="5:13" s="76" customFormat="1" x14ac:dyDescent="0.2">
      <c r="E1686" s="147"/>
      <c r="M1686" s="147"/>
    </row>
    <row r="1687" spans="5:13" s="76" customFormat="1" x14ac:dyDescent="0.2">
      <c r="E1687" s="147"/>
      <c r="M1687" s="147"/>
    </row>
    <row r="1688" spans="5:13" s="76" customFormat="1" x14ac:dyDescent="0.2">
      <c r="E1688" s="147"/>
      <c r="M1688" s="147"/>
    </row>
    <row r="1689" spans="5:13" s="76" customFormat="1" x14ac:dyDescent="0.2">
      <c r="E1689" s="147"/>
      <c r="M1689" s="147"/>
    </row>
    <row r="1690" spans="5:13" s="76" customFormat="1" x14ac:dyDescent="0.2">
      <c r="E1690" s="147"/>
      <c r="M1690" s="147"/>
    </row>
    <row r="1691" spans="5:13" s="76" customFormat="1" x14ac:dyDescent="0.2">
      <c r="E1691" s="147"/>
      <c r="M1691" s="147"/>
    </row>
    <row r="1692" spans="5:13" s="76" customFormat="1" x14ac:dyDescent="0.2">
      <c r="E1692" s="147"/>
      <c r="M1692" s="147"/>
    </row>
    <row r="1693" spans="5:13" s="76" customFormat="1" x14ac:dyDescent="0.2">
      <c r="E1693" s="147"/>
      <c r="M1693" s="147"/>
    </row>
    <row r="1694" spans="5:13" s="76" customFormat="1" x14ac:dyDescent="0.2">
      <c r="E1694" s="147"/>
      <c r="M1694" s="147"/>
    </row>
    <row r="1695" spans="5:13" s="76" customFormat="1" x14ac:dyDescent="0.2">
      <c r="E1695" s="147"/>
      <c r="M1695" s="147"/>
    </row>
    <row r="1696" spans="5:13" s="76" customFormat="1" x14ac:dyDescent="0.2">
      <c r="E1696" s="147"/>
      <c r="M1696" s="147"/>
    </row>
    <row r="1697" spans="5:13" s="76" customFormat="1" x14ac:dyDescent="0.2">
      <c r="E1697" s="147"/>
      <c r="M1697" s="147"/>
    </row>
    <row r="1698" spans="5:13" s="76" customFormat="1" x14ac:dyDescent="0.2">
      <c r="E1698" s="147"/>
      <c r="M1698" s="147"/>
    </row>
    <row r="1699" spans="5:13" s="76" customFormat="1" x14ac:dyDescent="0.2">
      <c r="E1699" s="147"/>
      <c r="M1699" s="147"/>
    </row>
    <row r="1700" spans="5:13" s="76" customFormat="1" x14ac:dyDescent="0.2">
      <c r="E1700" s="147"/>
      <c r="M1700" s="147"/>
    </row>
    <row r="1701" spans="5:13" s="76" customFormat="1" x14ac:dyDescent="0.2">
      <c r="E1701" s="147"/>
      <c r="M1701" s="147"/>
    </row>
    <row r="1702" spans="5:13" s="76" customFormat="1" x14ac:dyDescent="0.2">
      <c r="E1702" s="147"/>
      <c r="M1702" s="147"/>
    </row>
    <row r="1703" spans="5:13" s="76" customFormat="1" x14ac:dyDescent="0.2">
      <c r="E1703" s="147"/>
      <c r="M1703" s="147"/>
    </row>
    <row r="1704" spans="5:13" s="76" customFormat="1" x14ac:dyDescent="0.2">
      <c r="E1704" s="147"/>
      <c r="M1704" s="147"/>
    </row>
    <row r="1705" spans="5:13" s="76" customFormat="1" x14ac:dyDescent="0.2">
      <c r="E1705" s="147"/>
      <c r="M1705" s="147"/>
    </row>
    <row r="1706" spans="5:13" s="76" customFormat="1" x14ac:dyDescent="0.2">
      <c r="E1706" s="147"/>
      <c r="M1706" s="147"/>
    </row>
    <row r="1707" spans="5:13" s="76" customFormat="1" x14ac:dyDescent="0.2">
      <c r="E1707" s="147"/>
      <c r="M1707" s="147"/>
    </row>
    <row r="1708" spans="5:13" s="76" customFormat="1" x14ac:dyDescent="0.2">
      <c r="E1708" s="147"/>
      <c r="M1708" s="147"/>
    </row>
    <row r="1709" spans="5:13" s="76" customFormat="1" x14ac:dyDescent="0.2">
      <c r="E1709" s="147"/>
      <c r="M1709" s="147"/>
    </row>
    <row r="1710" spans="5:13" s="76" customFormat="1" x14ac:dyDescent="0.2">
      <c r="E1710" s="147"/>
      <c r="M1710" s="147"/>
    </row>
    <row r="1711" spans="5:13" s="76" customFormat="1" x14ac:dyDescent="0.2">
      <c r="E1711" s="147"/>
      <c r="M1711" s="147"/>
    </row>
    <row r="1712" spans="5:13" s="76" customFormat="1" x14ac:dyDescent="0.2">
      <c r="E1712" s="147"/>
      <c r="M1712" s="147"/>
    </row>
    <row r="1713" spans="5:13" s="76" customFormat="1" x14ac:dyDescent="0.2">
      <c r="E1713" s="147"/>
      <c r="M1713" s="147"/>
    </row>
    <row r="1714" spans="5:13" s="76" customFormat="1" x14ac:dyDescent="0.2">
      <c r="E1714" s="147"/>
      <c r="M1714" s="147"/>
    </row>
    <row r="1715" spans="5:13" s="76" customFormat="1" x14ac:dyDescent="0.2">
      <c r="E1715" s="147"/>
      <c r="M1715" s="147"/>
    </row>
    <row r="1716" spans="5:13" s="76" customFormat="1" x14ac:dyDescent="0.2">
      <c r="E1716" s="147"/>
      <c r="M1716" s="147"/>
    </row>
    <row r="1717" spans="5:13" s="76" customFormat="1" x14ac:dyDescent="0.2">
      <c r="E1717" s="147"/>
      <c r="M1717" s="147"/>
    </row>
    <row r="1718" spans="5:13" s="76" customFormat="1" x14ac:dyDescent="0.2">
      <c r="E1718" s="147"/>
      <c r="M1718" s="147"/>
    </row>
    <row r="1719" spans="5:13" s="76" customFormat="1" x14ac:dyDescent="0.2">
      <c r="E1719" s="147"/>
      <c r="M1719" s="147"/>
    </row>
    <row r="1720" spans="5:13" s="76" customFormat="1" x14ac:dyDescent="0.2">
      <c r="E1720" s="147"/>
      <c r="M1720" s="147"/>
    </row>
    <row r="1721" spans="5:13" s="76" customFormat="1" x14ac:dyDescent="0.2">
      <c r="E1721" s="147"/>
      <c r="M1721" s="147"/>
    </row>
    <row r="1722" spans="5:13" s="76" customFormat="1" x14ac:dyDescent="0.2">
      <c r="E1722" s="147"/>
      <c r="M1722" s="147"/>
    </row>
    <row r="1723" spans="5:13" s="76" customFormat="1" x14ac:dyDescent="0.2">
      <c r="E1723" s="147"/>
      <c r="M1723" s="147"/>
    </row>
    <row r="1724" spans="5:13" s="76" customFormat="1" x14ac:dyDescent="0.2">
      <c r="E1724" s="147"/>
      <c r="M1724" s="147"/>
    </row>
    <row r="1725" spans="5:13" s="76" customFormat="1" x14ac:dyDescent="0.2">
      <c r="E1725" s="147"/>
      <c r="M1725" s="147"/>
    </row>
    <row r="1726" spans="5:13" s="76" customFormat="1" x14ac:dyDescent="0.2">
      <c r="E1726" s="147"/>
      <c r="M1726" s="147"/>
    </row>
    <row r="1727" spans="5:13" s="76" customFormat="1" x14ac:dyDescent="0.2">
      <c r="E1727" s="147"/>
      <c r="M1727" s="147"/>
    </row>
    <row r="1728" spans="5:13" s="76" customFormat="1" x14ac:dyDescent="0.2">
      <c r="E1728" s="147"/>
      <c r="M1728" s="147"/>
    </row>
    <row r="1729" spans="5:13" s="76" customFormat="1" x14ac:dyDescent="0.2">
      <c r="E1729" s="147"/>
      <c r="M1729" s="147"/>
    </row>
    <row r="1730" spans="5:13" s="76" customFormat="1" x14ac:dyDescent="0.2">
      <c r="E1730" s="147"/>
      <c r="M1730" s="147"/>
    </row>
    <row r="1731" spans="5:13" s="76" customFormat="1" x14ac:dyDescent="0.2">
      <c r="E1731" s="147"/>
      <c r="M1731" s="147"/>
    </row>
    <row r="1732" spans="5:13" s="76" customFormat="1" x14ac:dyDescent="0.2">
      <c r="E1732" s="147"/>
      <c r="M1732" s="147"/>
    </row>
    <row r="1733" spans="5:13" s="76" customFormat="1" x14ac:dyDescent="0.2">
      <c r="E1733" s="147"/>
      <c r="M1733" s="147"/>
    </row>
    <row r="1734" spans="5:13" s="76" customFormat="1" x14ac:dyDescent="0.2">
      <c r="E1734" s="147"/>
      <c r="M1734" s="147"/>
    </row>
    <row r="1735" spans="5:13" s="76" customFormat="1" x14ac:dyDescent="0.2">
      <c r="E1735" s="147"/>
      <c r="M1735" s="147"/>
    </row>
    <row r="1736" spans="5:13" s="76" customFormat="1" x14ac:dyDescent="0.2">
      <c r="E1736" s="147"/>
      <c r="M1736" s="147"/>
    </row>
    <row r="1737" spans="5:13" s="76" customFormat="1" x14ac:dyDescent="0.2">
      <c r="E1737" s="147"/>
      <c r="M1737" s="147"/>
    </row>
    <row r="1738" spans="5:13" s="76" customFormat="1" x14ac:dyDescent="0.2">
      <c r="E1738" s="147"/>
      <c r="M1738" s="147"/>
    </row>
    <row r="1739" spans="5:13" s="76" customFormat="1" x14ac:dyDescent="0.2">
      <c r="E1739" s="147"/>
      <c r="M1739" s="147"/>
    </row>
    <row r="1740" spans="5:13" s="76" customFormat="1" x14ac:dyDescent="0.2">
      <c r="E1740" s="147"/>
      <c r="M1740" s="147"/>
    </row>
    <row r="1741" spans="5:13" s="76" customFormat="1" x14ac:dyDescent="0.2">
      <c r="E1741" s="147"/>
      <c r="M1741" s="147"/>
    </row>
    <row r="1742" spans="5:13" s="76" customFormat="1" x14ac:dyDescent="0.2">
      <c r="E1742" s="147"/>
      <c r="M1742" s="147"/>
    </row>
    <row r="1743" spans="5:13" s="76" customFormat="1" x14ac:dyDescent="0.2">
      <c r="E1743" s="147"/>
      <c r="M1743" s="147"/>
    </row>
    <row r="1744" spans="5:13" s="76" customFormat="1" x14ac:dyDescent="0.2">
      <c r="E1744" s="147"/>
      <c r="M1744" s="147"/>
    </row>
    <row r="1745" spans="5:13" s="76" customFormat="1" x14ac:dyDescent="0.2">
      <c r="E1745" s="147"/>
      <c r="M1745" s="147"/>
    </row>
    <row r="1746" spans="5:13" s="76" customFormat="1" x14ac:dyDescent="0.2">
      <c r="E1746" s="147"/>
      <c r="M1746" s="147"/>
    </row>
    <row r="1747" spans="5:13" s="76" customFormat="1" x14ac:dyDescent="0.2">
      <c r="E1747" s="147"/>
      <c r="M1747" s="147"/>
    </row>
    <row r="1748" spans="5:13" s="76" customFormat="1" x14ac:dyDescent="0.2">
      <c r="E1748" s="147"/>
      <c r="M1748" s="147"/>
    </row>
    <row r="1749" spans="5:13" s="76" customFormat="1" x14ac:dyDescent="0.2">
      <c r="E1749" s="147"/>
      <c r="M1749" s="147"/>
    </row>
    <row r="1750" spans="5:13" s="76" customFormat="1" x14ac:dyDescent="0.2">
      <c r="E1750" s="147"/>
      <c r="M1750" s="147"/>
    </row>
    <row r="1751" spans="5:13" s="76" customFormat="1" x14ac:dyDescent="0.2">
      <c r="E1751" s="147"/>
      <c r="M1751" s="147"/>
    </row>
    <row r="1752" spans="5:13" s="76" customFormat="1" x14ac:dyDescent="0.2">
      <c r="E1752" s="147"/>
      <c r="M1752" s="147"/>
    </row>
    <row r="1753" spans="5:13" s="76" customFormat="1" x14ac:dyDescent="0.2">
      <c r="E1753" s="147"/>
      <c r="M1753" s="147"/>
    </row>
    <row r="1754" spans="5:13" s="76" customFormat="1" x14ac:dyDescent="0.2">
      <c r="E1754" s="147"/>
      <c r="M1754" s="147"/>
    </row>
    <row r="1755" spans="5:13" s="76" customFormat="1" x14ac:dyDescent="0.2">
      <c r="E1755" s="147"/>
      <c r="M1755" s="147"/>
    </row>
    <row r="1756" spans="5:13" s="76" customFormat="1" x14ac:dyDescent="0.2">
      <c r="E1756" s="147"/>
      <c r="M1756" s="147"/>
    </row>
    <row r="1757" spans="5:13" s="76" customFormat="1" x14ac:dyDescent="0.2">
      <c r="E1757" s="147"/>
      <c r="M1757" s="147"/>
    </row>
    <row r="1758" spans="5:13" s="76" customFormat="1" x14ac:dyDescent="0.2">
      <c r="E1758" s="147"/>
      <c r="M1758" s="147"/>
    </row>
    <row r="1759" spans="5:13" s="76" customFormat="1" x14ac:dyDescent="0.2">
      <c r="E1759" s="147"/>
      <c r="M1759" s="147"/>
    </row>
    <row r="1760" spans="5:13" s="76" customFormat="1" x14ac:dyDescent="0.2">
      <c r="E1760" s="147"/>
      <c r="M1760" s="147"/>
    </row>
    <row r="1761" spans="5:13" s="76" customFormat="1" x14ac:dyDescent="0.2">
      <c r="E1761" s="147"/>
      <c r="M1761" s="147"/>
    </row>
    <row r="1762" spans="5:13" s="76" customFormat="1" x14ac:dyDescent="0.2">
      <c r="E1762" s="147"/>
      <c r="M1762" s="147"/>
    </row>
    <row r="1763" spans="5:13" s="76" customFormat="1" x14ac:dyDescent="0.2">
      <c r="E1763" s="147"/>
      <c r="M1763" s="147"/>
    </row>
    <row r="1764" spans="5:13" s="76" customFormat="1" x14ac:dyDescent="0.2">
      <c r="E1764" s="147"/>
      <c r="M1764" s="147"/>
    </row>
    <row r="1765" spans="5:13" s="76" customFormat="1" x14ac:dyDescent="0.2">
      <c r="E1765" s="147"/>
      <c r="M1765" s="147"/>
    </row>
    <row r="1766" spans="5:13" s="76" customFormat="1" x14ac:dyDescent="0.2">
      <c r="E1766" s="147"/>
      <c r="M1766" s="147"/>
    </row>
    <row r="1767" spans="5:13" s="76" customFormat="1" x14ac:dyDescent="0.2">
      <c r="E1767" s="147"/>
      <c r="M1767" s="147"/>
    </row>
    <row r="1768" spans="5:13" s="76" customFormat="1" x14ac:dyDescent="0.2">
      <c r="E1768" s="147"/>
      <c r="M1768" s="147"/>
    </row>
    <row r="1769" spans="5:13" s="76" customFormat="1" x14ac:dyDescent="0.2">
      <c r="E1769" s="147"/>
      <c r="M1769" s="147"/>
    </row>
    <row r="1770" spans="5:13" s="76" customFormat="1" x14ac:dyDescent="0.2">
      <c r="E1770" s="147"/>
      <c r="M1770" s="147"/>
    </row>
    <row r="1771" spans="5:13" s="76" customFormat="1" x14ac:dyDescent="0.2">
      <c r="E1771" s="147"/>
      <c r="M1771" s="147"/>
    </row>
    <row r="1772" spans="5:13" s="76" customFormat="1" x14ac:dyDescent="0.2">
      <c r="E1772" s="147"/>
      <c r="M1772" s="147"/>
    </row>
    <row r="1773" spans="5:13" s="76" customFormat="1" x14ac:dyDescent="0.2">
      <c r="E1773" s="147"/>
      <c r="M1773" s="147"/>
    </row>
    <row r="1774" spans="5:13" s="76" customFormat="1" x14ac:dyDescent="0.2">
      <c r="E1774" s="147"/>
      <c r="M1774" s="147"/>
    </row>
    <row r="1775" spans="5:13" s="76" customFormat="1" x14ac:dyDescent="0.2">
      <c r="E1775" s="147"/>
      <c r="M1775" s="147"/>
    </row>
    <row r="1776" spans="5:13" s="76" customFormat="1" x14ac:dyDescent="0.2">
      <c r="E1776" s="147"/>
      <c r="M1776" s="147"/>
    </row>
    <row r="1777" spans="5:13" s="76" customFormat="1" x14ac:dyDescent="0.2">
      <c r="E1777" s="147"/>
      <c r="M1777" s="147"/>
    </row>
    <row r="1778" spans="5:13" s="76" customFormat="1" x14ac:dyDescent="0.2">
      <c r="E1778" s="147"/>
      <c r="M1778" s="147"/>
    </row>
    <row r="1779" spans="5:13" s="76" customFormat="1" x14ac:dyDescent="0.2">
      <c r="E1779" s="147"/>
      <c r="M1779" s="147"/>
    </row>
    <row r="1780" spans="5:13" s="76" customFormat="1" x14ac:dyDescent="0.2">
      <c r="E1780" s="147"/>
      <c r="M1780" s="147"/>
    </row>
    <row r="1781" spans="5:13" s="76" customFormat="1" x14ac:dyDescent="0.2">
      <c r="E1781" s="147"/>
      <c r="M1781" s="147"/>
    </row>
    <row r="1782" spans="5:13" s="76" customFormat="1" x14ac:dyDescent="0.2">
      <c r="E1782" s="147"/>
      <c r="M1782" s="147"/>
    </row>
    <row r="1783" spans="5:13" s="76" customFormat="1" x14ac:dyDescent="0.2">
      <c r="E1783" s="147"/>
      <c r="M1783" s="147"/>
    </row>
    <row r="1784" spans="5:13" s="76" customFormat="1" x14ac:dyDescent="0.2">
      <c r="E1784" s="147"/>
      <c r="M1784" s="147"/>
    </row>
    <row r="1785" spans="5:13" s="76" customFormat="1" x14ac:dyDescent="0.2">
      <c r="E1785" s="147"/>
      <c r="M1785" s="147"/>
    </row>
    <row r="1786" spans="5:13" s="76" customFormat="1" x14ac:dyDescent="0.2">
      <c r="E1786" s="147"/>
      <c r="M1786" s="147"/>
    </row>
    <row r="1787" spans="5:13" s="76" customFormat="1" x14ac:dyDescent="0.2">
      <c r="E1787" s="147"/>
      <c r="M1787" s="147"/>
    </row>
    <row r="1788" spans="5:13" s="76" customFormat="1" x14ac:dyDescent="0.2">
      <c r="E1788" s="147"/>
      <c r="M1788" s="147"/>
    </row>
    <row r="1789" spans="5:13" s="76" customFormat="1" x14ac:dyDescent="0.2">
      <c r="E1789" s="147"/>
      <c r="M1789" s="147"/>
    </row>
    <row r="1790" spans="5:13" s="76" customFormat="1" x14ac:dyDescent="0.2">
      <c r="E1790" s="147"/>
      <c r="M1790" s="147"/>
    </row>
    <row r="1791" spans="5:13" s="76" customFormat="1" x14ac:dyDescent="0.2">
      <c r="E1791" s="147"/>
      <c r="M1791" s="147"/>
    </row>
    <row r="1792" spans="5:13" s="76" customFormat="1" x14ac:dyDescent="0.2">
      <c r="E1792" s="147"/>
      <c r="M1792" s="147"/>
    </row>
    <row r="1793" spans="5:13" s="76" customFormat="1" x14ac:dyDescent="0.2">
      <c r="E1793" s="147"/>
      <c r="M1793" s="147"/>
    </row>
    <row r="1794" spans="5:13" s="76" customFormat="1" x14ac:dyDescent="0.2">
      <c r="E1794" s="147"/>
      <c r="M1794" s="147"/>
    </row>
    <row r="1795" spans="5:13" s="76" customFormat="1" x14ac:dyDescent="0.2">
      <c r="E1795" s="147"/>
      <c r="M1795" s="147"/>
    </row>
    <row r="1796" spans="5:13" s="76" customFormat="1" x14ac:dyDescent="0.2">
      <c r="E1796" s="147"/>
      <c r="M1796" s="147"/>
    </row>
    <row r="1797" spans="5:13" s="76" customFormat="1" x14ac:dyDescent="0.2">
      <c r="E1797" s="147"/>
      <c r="M1797" s="147"/>
    </row>
    <row r="1798" spans="5:13" s="76" customFormat="1" x14ac:dyDescent="0.2">
      <c r="E1798" s="147"/>
      <c r="M1798" s="147"/>
    </row>
    <row r="1799" spans="5:13" s="76" customFormat="1" x14ac:dyDescent="0.2">
      <c r="E1799" s="147"/>
      <c r="M1799" s="147"/>
    </row>
    <row r="1800" spans="5:13" s="76" customFormat="1" x14ac:dyDescent="0.2">
      <c r="E1800" s="147"/>
      <c r="M1800" s="147"/>
    </row>
    <row r="1801" spans="5:13" s="76" customFormat="1" x14ac:dyDescent="0.2">
      <c r="E1801" s="147"/>
      <c r="M1801" s="147"/>
    </row>
    <row r="1802" spans="5:13" s="76" customFormat="1" x14ac:dyDescent="0.2">
      <c r="E1802" s="147"/>
      <c r="M1802" s="147"/>
    </row>
    <row r="1803" spans="5:13" s="76" customFormat="1" x14ac:dyDescent="0.2">
      <c r="E1803" s="147"/>
      <c r="M1803" s="147"/>
    </row>
    <row r="1804" spans="5:13" s="76" customFormat="1" x14ac:dyDescent="0.2">
      <c r="E1804" s="147"/>
      <c r="M1804" s="147"/>
    </row>
    <row r="1805" spans="5:13" s="76" customFormat="1" x14ac:dyDescent="0.2">
      <c r="E1805" s="147"/>
      <c r="M1805" s="147"/>
    </row>
    <row r="1806" spans="5:13" s="76" customFormat="1" x14ac:dyDescent="0.2">
      <c r="E1806" s="147"/>
      <c r="M1806" s="147"/>
    </row>
    <row r="1807" spans="5:13" s="76" customFormat="1" x14ac:dyDescent="0.2">
      <c r="E1807" s="147"/>
      <c r="M1807" s="147"/>
    </row>
    <row r="1808" spans="5:13" s="76" customFormat="1" x14ac:dyDescent="0.2">
      <c r="E1808" s="147"/>
      <c r="M1808" s="147"/>
    </row>
    <row r="1809" spans="5:13" s="76" customFormat="1" x14ac:dyDescent="0.2">
      <c r="E1809" s="147"/>
      <c r="M1809" s="147"/>
    </row>
    <row r="1810" spans="5:13" s="76" customFormat="1" x14ac:dyDescent="0.2">
      <c r="E1810" s="147"/>
      <c r="M1810" s="147"/>
    </row>
    <row r="1811" spans="5:13" s="76" customFormat="1" x14ac:dyDescent="0.2">
      <c r="E1811" s="147"/>
      <c r="M1811" s="147"/>
    </row>
    <row r="1812" spans="5:13" s="76" customFormat="1" x14ac:dyDescent="0.2">
      <c r="E1812" s="147"/>
      <c r="M1812" s="147"/>
    </row>
    <row r="1813" spans="5:13" s="76" customFormat="1" x14ac:dyDescent="0.2">
      <c r="E1813" s="147"/>
      <c r="M1813" s="147"/>
    </row>
    <row r="1814" spans="5:13" s="76" customFormat="1" x14ac:dyDescent="0.2">
      <c r="E1814" s="147"/>
      <c r="M1814" s="147"/>
    </row>
    <row r="1815" spans="5:13" s="76" customFormat="1" x14ac:dyDescent="0.2">
      <c r="E1815" s="147"/>
      <c r="M1815" s="147"/>
    </row>
    <row r="1816" spans="5:13" s="76" customFormat="1" x14ac:dyDescent="0.2">
      <c r="E1816" s="147"/>
      <c r="M1816" s="147"/>
    </row>
    <row r="1817" spans="5:13" s="76" customFormat="1" x14ac:dyDescent="0.2">
      <c r="E1817" s="147"/>
      <c r="M1817" s="147"/>
    </row>
    <row r="1818" spans="5:13" s="76" customFormat="1" x14ac:dyDescent="0.2">
      <c r="E1818" s="147"/>
      <c r="M1818" s="147"/>
    </row>
    <row r="1819" spans="5:13" s="76" customFormat="1" x14ac:dyDescent="0.2">
      <c r="E1819" s="147"/>
      <c r="M1819" s="147"/>
    </row>
    <row r="1820" spans="5:13" s="76" customFormat="1" x14ac:dyDescent="0.2">
      <c r="E1820" s="147"/>
      <c r="M1820" s="147"/>
    </row>
    <row r="1821" spans="5:13" s="76" customFormat="1" x14ac:dyDescent="0.2">
      <c r="E1821" s="147"/>
      <c r="M1821" s="147"/>
    </row>
    <row r="1822" spans="5:13" s="76" customFormat="1" x14ac:dyDescent="0.2">
      <c r="E1822" s="147"/>
      <c r="M1822" s="147"/>
    </row>
    <row r="1823" spans="5:13" s="76" customFormat="1" x14ac:dyDescent="0.2">
      <c r="E1823" s="147"/>
      <c r="M1823" s="147"/>
    </row>
    <row r="1824" spans="5:13" s="76" customFormat="1" x14ac:dyDescent="0.2">
      <c r="E1824" s="147"/>
      <c r="M1824" s="147"/>
    </row>
    <row r="1825" spans="5:13" s="76" customFormat="1" x14ac:dyDescent="0.2">
      <c r="E1825" s="147"/>
      <c r="M1825" s="147"/>
    </row>
    <row r="1826" spans="5:13" s="76" customFormat="1" x14ac:dyDescent="0.2">
      <c r="E1826" s="147"/>
      <c r="M1826" s="147"/>
    </row>
    <row r="1827" spans="5:13" s="76" customFormat="1" x14ac:dyDescent="0.2">
      <c r="E1827" s="147"/>
      <c r="M1827" s="147"/>
    </row>
    <row r="1828" spans="5:13" s="76" customFormat="1" x14ac:dyDescent="0.2">
      <c r="E1828" s="147"/>
      <c r="M1828" s="147"/>
    </row>
    <row r="1829" spans="5:13" s="76" customFormat="1" x14ac:dyDescent="0.2">
      <c r="E1829" s="147"/>
      <c r="M1829" s="147"/>
    </row>
    <row r="1830" spans="5:13" s="76" customFormat="1" x14ac:dyDescent="0.2">
      <c r="E1830" s="147"/>
      <c r="M1830" s="147"/>
    </row>
    <row r="1831" spans="5:13" s="76" customFormat="1" x14ac:dyDescent="0.2">
      <c r="E1831" s="147"/>
      <c r="M1831" s="147"/>
    </row>
    <row r="1832" spans="5:13" s="76" customFormat="1" x14ac:dyDescent="0.2">
      <c r="E1832" s="147"/>
      <c r="M1832" s="147"/>
    </row>
    <row r="1833" spans="5:13" s="76" customFormat="1" x14ac:dyDescent="0.2">
      <c r="E1833" s="147"/>
      <c r="M1833" s="147"/>
    </row>
    <row r="1834" spans="5:13" s="76" customFormat="1" x14ac:dyDescent="0.2">
      <c r="E1834" s="147"/>
      <c r="M1834" s="147"/>
    </row>
    <row r="1835" spans="5:13" s="76" customFormat="1" x14ac:dyDescent="0.2">
      <c r="E1835" s="147"/>
      <c r="M1835" s="147"/>
    </row>
    <row r="1836" spans="5:13" s="76" customFormat="1" x14ac:dyDescent="0.2">
      <c r="E1836" s="147"/>
      <c r="M1836" s="147"/>
    </row>
    <row r="1837" spans="5:13" s="76" customFormat="1" x14ac:dyDescent="0.2">
      <c r="E1837" s="147"/>
      <c r="M1837" s="147"/>
    </row>
    <row r="1838" spans="5:13" s="76" customFormat="1" x14ac:dyDescent="0.2">
      <c r="E1838" s="147"/>
      <c r="M1838" s="147"/>
    </row>
    <row r="1839" spans="5:13" s="76" customFormat="1" x14ac:dyDescent="0.2">
      <c r="E1839" s="147"/>
      <c r="M1839" s="147"/>
    </row>
    <row r="1840" spans="5:13" s="76" customFormat="1" x14ac:dyDescent="0.2">
      <c r="E1840" s="147"/>
      <c r="M1840" s="147"/>
    </row>
    <row r="1841" spans="5:13" s="76" customFormat="1" x14ac:dyDescent="0.2">
      <c r="E1841" s="147"/>
      <c r="M1841" s="147"/>
    </row>
    <row r="1842" spans="5:13" s="76" customFormat="1" x14ac:dyDescent="0.2">
      <c r="E1842" s="147"/>
      <c r="M1842" s="147"/>
    </row>
    <row r="1843" spans="5:13" s="76" customFormat="1" x14ac:dyDescent="0.2">
      <c r="E1843" s="147"/>
      <c r="M1843" s="147"/>
    </row>
    <row r="1844" spans="5:13" s="76" customFormat="1" x14ac:dyDescent="0.2">
      <c r="E1844" s="147"/>
      <c r="M1844" s="147"/>
    </row>
    <row r="1845" spans="5:13" s="76" customFormat="1" x14ac:dyDescent="0.2">
      <c r="E1845" s="147"/>
      <c r="M1845" s="147"/>
    </row>
    <row r="1846" spans="5:13" s="76" customFormat="1" x14ac:dyDescent="0.2">
      <c r="E1846" s="147"/>
      <c r="M1846" s="147"/>
    </row>
    <row r="1847" spans="5:13" s="76" customFormat="1" x14ac:dyDescent="0.2">
      <c r="E1847" s="147"/>
      <c r="M1847" s="147"/>
    </row>
    <row r="1848" spans="5:13" s="76" customFormat="1" x14ac:dyDescent="0.2">
      <c r="E1848" s="147"/>
      <c r="M1848" s="147"/>
    </row>
    <row r="1849" spans="5:13" s="76" customFormat="1" x14ac:dyDescent="0.2">
      <c r="E1849" s="147"/>
      <c r="M1849" s="147"/>
    </row>
    <row r="1850" spans="5:13" s="76" customFormat="1" x14ac:dyDescent="0.2">
      <c r="E1850" s="147"/>
      <c r="M1850" s="147"/>
    </row>
    <row r="1851" spans="5:13" s="76" customFormat="1" x14ac:dyDescent="0.2">
      <c r="E1851" s="147"/>
      <c r="M1851" s="147"/>
    </row>
    <row r="1852" spans="5:13" s="76" customFormat="1" x14ac:dyDescent="0.2">
      <c r="E1852" s="147"/>
      <c r="M1852" s="147"/>
    </row>
    <row r="1853" spans="5:13" s="76" customFormat="1" x14ac:dyDescent="0.2">
      <c r="E1853" s="147"/>
      <c r="M1853" s="147"/>
    </row>
    <row r="1854" spans="5:13" s="76" customFormat="1" x14ac:dyDescent="0.2">
      <c r="E1854" s="147"/>
      <c r="M1854" s="147"/>
    </row>
    <row r="1855" spans="5:13" s="76" customFormat="1" x14ac:dyDescent="0.2">
      <c r="E1855" s="147"/>
      <c r="M1855" s="147"/>
    </row>
    <row r="1856" spans="5:13" s="76" customFormat="1" x14ac:dyDescent="0.2">
      <c r="E1856" s="147"/>
      <c r="M1856" s="147"/>
    </row>
    <row r="1857" spans="5:13" s="76" customFormat="1" x14ac:dyDescent="0.2">
      <c r="E1857" s="147"/>
      <c r="M1857" s="147"/>
    </row>
    <row r="1858" spans="5:13" s="76" customFormat="1" x14ac:dyDescent="0.2">
      <c r="E1858" s="147"/>
      <c r="M1858" s="147"/>
    </row>
    <row r="1859" spans="5:13" s="76" customFormat="1" x14ac:dyDescent="0.2">
      <c r="E1859" s="147"/>
      <c r="M1859" s="147"/>
    </row>
    <row r="1860" spans="5:13" s="76" customFormat="1" x14ac:dyDescent="0.2">
      <c r="E1860" s="147"/>
      <c r="M1860" s="147"/>
    </row>
    <row r="1861" spans="5:13" s="76" customFormat="1" x14ac:dyDescent="0.2">
      <c r="E1861" s="147"/>
      <c r="M1861" s="147"/>
    </row>
    <row r="1862" spans="5:13" s="76" customFormat="1" x14ac:dyDescent="0.2">
      <c r="E1862" s="147"/>
      <c r="M1862" s="147"/>
    </row>
    <row r="1863" spans="5:13" s="76" customFormat="1" x14ac:dyDescent="0.2">
      <c r="E1863" s="147"/>
      <c r="M1863" s="147"/>
    </row>
    <row r="1864" spans="5:13" s="76" customFormat="1" x14ac:dyDescent="0.2">
      <c r="E1864" s="147"/>
      <c r="M1864" s="147"/>
    </row>
    <row r="1865" spans="5:13" s="76" customFormat="1" x14ac:dyDescent="0.2">
      <c r="E1865" s="147"/>
      <c r="M1865" s="147"/>
    </row>
    <row r="1866" spans="5:13" s="76" customFormat="1" x14ac:dyDescent="0.2">
      <c r="E1866" s="147"/>
      <c r="M1866" s="147"/>
    </row>
    <row r="1867" spans="5:13" s="76" customFormat="1" x14ac:dyDescent="0.2">
      <c r="E1867" s="147"/>
      <c r="M1867" s="147"/>
    </row>
    <row r="1868" spans="5:13" s="76" customFormat="1" x14ac:dyDescent="0.2">
      <c r="E1868" s="147"/>
      <c r="M1868" s="147"/>
    </row>
    <row r="1869" spans="5:13" s="76" customFormat="1" x14ac:dyDescent="0.2">
      <c r="E1869" s="147"/>
      <c r="M1869" s="147"/>
    </row>
    <row r="1870" spans="5:13" s="76" customFormat="1" x14ac:dyDescent="0.2">
      <c r="E1870" s="147"/>
      <c r="M1870" s="147"/>
    </row>
    <row r="1871" spans="5:13" s="76" customFormat="1" x14ac:dyDescent="0.2">
      <c r="E1871" s="147"/>
      <c r="M1871" s="147"/>
    </row>
    <row r="1872" spans="5:13" s="76" customFormat="1" x14ac:dyDescent="0.2">
      <c r="E1872" s="147"/>
      <c r="M1872" s="147"/>
    </row>
    <row r="1873" spans="5:13" s="76" customFormat="1" x14ac:dyDescent="0.2">
      <c r="E1873" s="147"/>
      <c r="M1873" s="147"/>
    </row>
    <row r="1874" spans="5:13" s="76" customFormat="1" x14ac:dyDescent="0.2">
      <c r="E1874" s="147"/>
      <c r="M1874" s="147"/>
    </row>
    <row r="1875" spans="5:13" s="76" customFormat="1" x14ac:dyDescent="0.2">
      <c r="E1875" s="147"/>
      <c r="M1875" s="147"/>
    </row>
    <row r="1876" spans="5:13" s="76" customFormat="1" x14ac:dyDescent="0.2">
      <c r="E1876" s="147"/>
      <c r="M1876" s="147"/>
    </row>
    <row r="1877" spans="5:13" s="76" customFormat="1" x14ac:dyDescent="0.2">
      <c r="E1877" s="147"/>
      <c r="M1877" s="147"/>
    </row>
    <row r="1878" spans="5:13" s="76" customFormat="1" x14ac:dyDescent="0.2">
      <c r="E1878" s="147"/>
      <c r="M1878" s="147"/>
    </row>
    <row r="1879" spans="5:13" s="76" customFormat="1" x14ac:dyDescent="0.2">
      <c r="E1879" s="147"/>
      <c r="M1879" s="147"/>
    </row>
    <row r="1880" spans="5:13" s="76" customFormat="1" x14ac:dyDescent="0.2">
      <c r="E1880" s="147"/>
      <c r="M1880" s="147"/>
    </row>
    <row r="1881" spans="5:13" s="76" customFormat="1" x14ac:dyDescent="0.2">
      <c r="E1881" s="147"/>
      <c r="M1881" s="147"/>
    </row>
    <row r="1882" spans="5:13" s="76" customFormat="1" x14ac:dyDescent="0.2">
      <c r="E1882" s="147"/>
      <c r="M1882" s="147"/>
    </row>
    <row r="1883" spans="5:13" s="76" customFormat="1" x14ac:dyDescent="0.2">
      <c r="E1883" s="147"/>
      <c r="M1883" s="147"/>
    </row>
    <row r="1884" spans="5:13" s="76" customFormat="1" x14ac:dyDescent="0.2">
      <c r="E1884" s="147"/>
      <c r="M1884" s="147"/>
    </row>
    <row r="1885" spans="5:13" s="76" customFormat="1" x14ac:dyDescent="0.2">
      <c r="E1885" s="147"/>
      <c r="M1885" s="147"/>
    </row>
    <row r="1886" spans="5:13" s="76" customFormat="1" x14ac:dyDescent="0.2">
      <c r="E1886" s="147"/>
      <c r="M1886" s="147"/>
    </row>
    <row r="1887" spans="5:13" s="76" customFormat="1" x14ac:dyDescent="0.2">
      <c r="E1887" s="147"/>
      <c r="M1887" s="147"/>
    </row>
    <row r="1888" spans="5:13" s="76" customFormat="1" x14ac:dyDescent="0.2">
      <c r="E1888" s="147"/>
      <c r="M1888" s="147"/>
    </row>
    <row r="1889" spans="5:13" s="76" customFormat="1" x14ac:dyDescent="0.2">
      <c r="E1889" s="147"/>
      <c r="M1889" s="147"/>
    </row>
    <row r="1890" spans="5:13" s="76" customFormat="1" x14ac:dyDescent="0.2">
      <c r="E1890" s="147"/>
      <c r="M1890" s="147"/>
    </row>
    <row r="1891" spans="5:13" s="76" customFormat="1" x14ac:dyDescent="0.2">
      <c r="E1891" s="147"/>
      <c r="M1891" s="147"/>
    </row>
    <row r="1892" spans="5:13" s="76" customFormat="1" x14ac:dyDescent="0.2">
      <c r="E1892" s="147"/>
      <c r="M1892" s="147"/>
    </row>
    <row r="1893" spans="5:13" s="76" customFormat="1" x14ac:dyDescent="0.2">
      <c r="E1893" s="147"/>
      <c r="M1893" s="147"/>
    </row>
    <row r="1894" spans="5:13" s="76" customFormat="1" x14ac:dyDescent="0.2">
      <c r="E1894" s="147"/>
      <c r="M1894" s="147"/>
    </row>
    <row r="1895" spans="5:13" s="76" customFormat="1" x14ac:dyDescent="0.2">
      <c r="E1895" s="147"/>
      <c r="M1895" s="147"/>
    </row>
    <row r="1896" spans="5:13" s="76" customFormat="1" x14ac:dyDescent="0.2">
      <c r="E1896" s="147"/>
      <c r="M1896" s="147"/>
    </row>
    <row r="1897" spans="5:13" s="76" customFormat="1" x14ac:dyDescent="0.2">
      <c r="E1897" s="147"/>
      <c r="M1897" s="147"/>
    </row>
    <row r="1898" spans="5:13" s="76" customFormat="1" x14ac:dyDescent="0.2">
      <c r="E1898" s="147"/>
      <c r="M1898" s="147"/>
    </row>
    <row r="1899" spans="5:13" s="76" customFormat="1" x14ac:dyDescent="0.2">
      <c r="E1899" s="147"/>
      <c r="M1899" s="147"/>
    </row>
    <row r="1900" spans="5:13" s="76" customFormat="1" x14ac:dyDescent="0.2">
      <c r="E1900" s="147"/>
      <c r="M1900" s="147"/>
    </row>
    <row r="1901" spans="5:13" s="76" customFormat="1" x14ac:dyDescent="0.2">
      <c r="E1901" s="147"/>
      <c r="M1901" s="147"/>
    </row>
    <row r="1902" spans="5:13" s="76" customFormat="1" x14ac:dyDescent="0.2">
      <c r="E1902" s="147"/>
      <c r="M1902" s="147"/>
    </row>
    <row r="1903" spans="5:13" s="76" customFormat="1" x14ac:dyDescent="0.2">
      <c r="E1903" s="147"/>
      <c r="M1903" s="147"/>
    </row>
    <row r="1904" spans="5:13" s="76" customFormat="1" x14ac:dyDescent="0.2">
      <c r="E1904" s="147"/>
      <c r="M1904" s="147"/>
    </row>
    <row r="1905" spans="5:13" s="76" customFormat="1" x14ac:dyDescent="0.2">
      <c r="E1905" s="147"/>
      <c r="M1905" s="147"/>
    </row>
    <row r="1906" spans="5:13" s="76" customFormat="1" x14ac:dyDescent="0.2">
      <c r="E1906" s="147"/>
      <c r="M1906" s="147"/>
    </row>
    <row r="1907" spans="5:13" s="76" customFormat="1" x14ac:dyDescent="0.2">
      <c r="E1907" s="147"/>
      <c r="M1907" s="147"/>
    </row>
    <row r="1908" spans="5:13" s="76" customFormat="1" x14ac:dyDescent="0.2">
      <c r="E1908" s="147"/>
      <c r="M1908" s="147"/>
    </row>
    <row r="1909" spans="5:13" s="76" customFormat="1" x14ac:dyDescent="0.2">
      <c r="E1909" s="147"/>
      <c r="M1909" s="147"/>
    </row>
    <row r="1910" spans="5:13" s="76" customFormat="1" x14ac:dyDescent="0.2">
      <c r="E1910" s="147"/>
      <c r="M1910" s="147"/>
    </row>
    <row r="1911" spans="5:13" s="76" customFormat="1" x14ac:dyDescent="0.2">
      <c r="E1911" s="147"/>
      <c r="M1911" s="147"/>
    </row>
    <row r="1912" spans="5:13" s="76" customFormat="1" x14ac:dyDescent="0.2">
      <c r="E1912" s="147"/>
      <c r="M1912" s="147"/>
    </row>
    <row r="1913" spans="5:13" s="76" customFormat="1" x14ac:dyDescent="0.2">
      <c r="E1913" s="147"/>
      <c r="M1913" s="147"/>
    </row>
    <row r="1914" spans="5:13" s="76" customFormat="1" x14ac:dyDescent="0.2">
      <c r="E1914" s="147"/>
      <c r="M1914" s="147"/>
    </row>
    <row r="1915" spans="5:13" s="76" customFormat="1" x14ac:dyDescent="0.2">
      <c r="E1915" s="147"/>
      <c r="M1915" s="147"/>
    </row>
    <row r="1916" spans="5:13" s="76" customFormat="1" x14ac:dyDescent="0.2">
      <c r="E1916" s="147"/>
      <c r="M1916" s="147"/>
    </row>
    <row r="1917" spans="5:13" s="76" customFormat="1" x14ac:dyDescent="0.2">
      <c r="E1917" s="147"/>
      <c r="M1917" s="147"/>
    </row>
    <row r="1918" spans="5:13" s="76" customFormat="1" x14ac:dyDescent="0.2">
      <c r="E1918" s="147"/>
      <c r="M1918" s="147"/>
    </row>
    <row r="1919" spans="5:13" s="76" customFormat="1" x14ac:dyDescent="0.2">
      <c r="E1919" s="147"/>
      <c r="M1919" s="147"/>
    </row>
    <row r="1920" spans="5:13" s="76" customFormat="1" x14ac:dyDescent="0.2">
      <c r="E1920" s="147"/>
      <c r="M1920" s="147"/>
    </row>
    <row r="1921" spans="5:13" s="76" customFormat="1" x14ac:dyDescent="0.2">
      <c r="E1921" s="147"/>
      <c r="M1921" s="147"/>
    </row>
    <row r="1922" spans="5:13" s="76" customFormat="1" x14ac:dyDescent="0.2">
      <c r="E1922" s="147"/>
      <c r="M1922" s="147"/>
    </row>
    <row r="1923" spans="5:13" s="76" customFormat="1" x14ac:dyDescent="0.2">
      <c r="E1923" s="147"/>
      <c r="M1923" s="147"/>
    </row>
    <row r="1924" spans="5:13" s="76" customFormat="1" x14ac:dyDescent="0.2">
      <c r="E1924" s="147"/>
      <c r="M1924" s="147"/>
    </row>
    <row r="1925" spans="5:13" s="76" customFormat="1" x14ac:dyDescent="0.2">
      <c r="E1925" s="147"/>
      <c r="M1925" s="147"/>
    </row>
    <row r="1926" spans="5:13" s="76" customFormat="1" x14ac:dyDescent="0.2">
      <c r="E1926" s="147"/>
      <c r="M1926" s="147"/>
    </row>
    <row r="1927" spans="5:13" s="76" customFormat="1" x14ac:dyDescent="0.2">
      <c r="E1927" s="147"/>
      <c r="M1927" s="147"/>
    </row>
    <row r="1928" spans="5:13" s="76" customFormat="1" x14ac:dyDescent="0.2">
      <c r="E1928" s="147"/>
      <c r="M1928" s="147"/>
    </row>
    <row r="1929" spans="5:13" s="76" customFormat="1" x14ac:dyDescent="0.2">
      <c r="E1929" s="147"/>
      <c r="M1929" s="147"/>
    </row>
    <row r="1930" spans="5:13" s="76" customFormat="1" x14ac:dyDescent="0.2">
      <c r="E1930" s="147"/>
      <c r="M1930" s="147"/>
    </row>
    <row r="1931" spans="5:13" s="76" customFormat="1" x14ac:dyDescent="0.2">
      <c r="E1931" s="147"/>
      <c r="M1931" s="147"/>
    </row>
    <row r="1932" spans="5:13" s="76" customFormat="1" x14ac:dyDescent="0.2">
      <c r="E1932" s="147"/>
      <c r="M1932" s="147"/>
    </row>
    <row r="1933" spans="5:13" s="76" customFormat="1" x14ac:dyDescent="0.2">
      <c r="E1933" s="147"/>
      <c r="M1933" s="147"/>
    </row>
    <row r="1934" spans="5:13" s="76" customFormat="1" x14ac:dyDescent="0.2">
      <c r="E1934" s="147"/>
      <c r="M1934" s="147"/>
    </row>
    <row r="1935" spans="5:13" s="76" customFormat="1" x14ac:dyDescent="0.2">
      <c r="E1935" s="147"/>
      <c r="M1935" s="147"/>
    </row>
    <row r="1936" spans="5:13" s="76" customFormat="1" x14ac:dyDescent="0.2">
      <c r="E1936" s="147"/>
      <c r="M1936" s="147"/>
    </row>
    <row r="1937" spans="5:13" s="76" customFormat="1" x14ac:dyDescent="0.2">
      <c r="E1937" s="147"/>
      <c r="M1937" s="147"/>
    </row>
    <row r="1938" spans="5:13" s="76" customFormat="1" x14ac:dyDescent="0.2">
      <c r="E1938" s="147"/>
      <c r="M1938" s="147"/>
    </row>
    <row r="1939" spans="5:13" s="76" customFormat="1" x14ac:dyDescent="0.2">
      <c r="E1939" s="147"/>
      <c r="M1939" s="147"/>
    </row>
    <row r="1940" spans="5:13" s="76" customFormat="1" x14ac:dyDescent="0.2">
      <c r="E1940" s="147"/>
      <c r="M1940" s="147"/>
    </row>
    <row r="1941" spans="5:13" s="76" customFormat="1" x14ac:dyDescent="0.2">
      <c r="E1941" s="147"/>
      <c r="M1941" s="147"/>
    </row>
    <row r="1942" spans="5:13" s="76" customFormat="1" x14ac:dyDescent="0.2">
      <c r="E1942" s="147"/>
      <c r="M1942" s="147"/>
    </row>
    <row r="1943" spans="5:13" s="76" customFormat="1" x14ac:dyDescent="0.2">
      <c r="E1943" s="147"/>
      <c r="M1943" s="147"/>
    </row>
    <row r="1944" spans="5:13" s="76" customFormat="1" x14ac:dyDescent="0.2">
      <c r="E1944" s="147"/>
      <c r="M1944" s="147"/>
    </row>
    <row r="1945" spans="5:13" s="76" customFormat="1" x14ac:dyDescent="0.2">
      <c r="E1945" s="147"/>
      <c r="M1945" s="147"/>
    </row>
    <row r="1946" spans="5:13" s="76" customFormat="1" x14ac:dyDescent="0.2">
      <c r="E1946" s="147"/>
      <c r="M1946" s="147"/>
    </row>
    <row r="1947" spans="5:13" s="76" customFormat="1" x14ac:dyDescent="0.2">
      <c r="E1947" s="147"/>
      <c r="M1947" s="147"/>
    </row>
    <row r="1948" spans="5:13" s="76" customFormat="1" x14ac:dyDescent="0.2">
      <c r="E1948" s="147"/>
      <c r="M1948" s="147"/>
    </row>
    <row r="1949" spans="5:13" s="76" customFormat="1" x14ac:dyDescent="0.2">
      <c r="E1949" s="147"/>
      <c r="M1949" s="147"/>
    </row>
    <row r="1950" spans="5:13" s="76" customFormat="1" x14ac:dyDescent="0.2">
      <c r="E1950" s="147"/>
      <c r="M1950" s="147"/>
    </row>
    <row r="1951" spans="5:13" s="76" customFormat="1" x14ac:dyDescent="0.2">
      <c r="E1951" s="147"/>
      <c r="M1951" s="147"/>
    </row>
    <row r="1952" spans="5:13" s="76" customFormat="1" x14ac:dyDescent="0.2">
      <c r="E1952" s="147"/>
      <c r="M1952" s="147"/>
    </row>
    <row r="1953" spans="5:13" s="76" customFormat="1" x14ac:dyDescent="0.2">
      <c r="E1953" s="147"/>
      <c r="M1953" s="147"/>
    </row>
    <row r="1954" spans="5:13" s="76" customFormat="1" x14ac:dyDescent="0.2">
      <c r="E1954" s="147"/>
      <c r="M1954" s="147"/>
    </row>
    <row r="1955" spans="5:13" s="76" customFormat="1" x14ac:dyDescent="0.2">
      <c r="E1955" s="147"/>
      <c r="M1955" s="147"/>
    </row>
    <row r="1956" spans="5:13" s="76" customFormat="1" x14ac:dyDescent="0.2">
      <c r="E1956" s="147"/>
      <c r="M1956" s="147"/>
    </row>
    <row r="1957" spans="5:13" s="76" customFormat="1" x14ac:dyDescent="0.2">
      <c r="E1957" s="147"/>
      <c r="M1957" s="147"/>
    </row>
    <row r="1958" spans="5:13" s="76" customFormat="1" x14ac:dyDescent="0.2">
      <c r="E1958" s="147"/>
      <c r="M1958" s="147"/>
    </row>
    <row r="1959" spans="5:13" s="76" customFormat="1" x14ac:dyDescent="0.2">
      <c r="E1959" s="147"/>
      <c r="M1959" s="147"/>
    </row>
    <row r="1960" spans="5:13" s="76" customFormat="1" x14ac:dyDescent="0.2">
      <c r="E1960" s="147"/>
      <c r="M1960" s="147"/>
    </row>
    <row r="1961" spans="5:13" s="76" customFormat="1" x14ac:dyDescent="0.2">
      <c r="E1961" s="147"/>
      <c r="M1961" s="147"/>
    </row>
    <row r="1962" spans="5:13" s="76" customFormat="1" x14ac:dyDescent="0.2">
      <c r="E1962" s="147"/>
      <c r="M1962" s="147"/>
    </row>
    <row r="1963" spans="5:13" s="76" customFormat="1" x14ac:dyDescent="0.2">
      <c r="E1963" s="147"/>
      <c r="M1963" s="147"/>
    </row>
    <row r="1964" spans="5:13" s="76" customFormat="1" x14ac:dyDescent="0.2">
      <c r="E1964" s="147"/>
      <c r="M1964" s="147"/>
    </row>
    <row r="1965" spans="5:13" s="76" customFormat="1" x14ac:dyDescent="0.2">
      <c r="E1965" s="147"/>
      <c r="M1965" s="147"/>
    </row>
    <row r="1966" spans="5:13" s="76" customFormat="1" x14ac:dyDescent="0.2">
      <c r="E1966" s="147"/>
      <c r="M1966" s="147"/>
    </row>
    <row r="1967" spans="5:13" s="76" customFormat="1" x14ac:dyDescent="0.2">
      <c r="E1967" s="147"/>
      <c r="M1967" s="147"/>
    </row>
    <row r="1968" spans="5:13" s="76" customFormat="1" x14ac:dyDescent="0.2">
      <c r="E1968" s="147"/>
      <c r="M1968" s="147"/>
    </row>
    <row r="1969" spans="2:13" s="76" customFormat="1" x14ac:dyDescent="0.2">
      <c r="E1969" s="147"/>
      <c r="M1969" s="147"/>
    </row>
    <row r="1970" spans="2:13" s="76" customFormat="1" x14ac:dyDescent="0.2">
      <c r="E1970" s="147"/>
      <c r="M1970" s="147"/>
    </row>
    <row r="1971" spans="2:13" s="76" customFormat="1" x14ac:dyDescent="0.2">
      <c r="E1971" s="147"/>
      <c r="M1971" s="147"/>
    </row>
    <row r="1972" spans="2:13" x14ac:dyDescent="0.2">
      <c r="B1972" s="24"/>
      <c r="C1972" s="24"/>
      <c r="D1972" s="24"/>
      <c r="E1972" s="24"/>
      <c r="F1972" s="24"/>
      <c r="G1972" s="24"/>
    </row>
    <row r="1973" spans="2:13" x14ac:dyDescent="0.2">
      <c r="B1973" s="24"/>
      <c r="C1973" s="24"/>
      <c r="D1973" s="24"/>
      <c r="E1973" s="24"/>
      <c r="F1973" s="24"/>
      <c r="G1973" s="24"/>
    </row>
    <row r="1974" spans="2:13" x14ac:dyDescent="0.2">
      <c r="B1974" s="24"/>
      <c r="C1974" s="24"/>
      <c r="D1974" s="24"/>
      <c r="E1974" s="24"/>
      <c r="F1974" s="24"/>
      <c r="G1974" s="24"/>
    </row>
    <row r="1975" spans="2:13" x14ac:dyDescent="0.2">
      <c r="B1975" s="24"/>
      <c r="C1975" s="24"/>
      <c r="D1975" s="24"/>
      <c r="E1975" s="24"/>
      <c r="F1975" s="24"/>
      <c r="G1975" s="24"/>
    </row>
    <row r="1976" spans="2:13" x14ac:dyDescent="0.2">
      <c r="B1976" s="24"/>
      <c r="C1976" s="24"/>
      <c r="D1976" s="24"/>
      <c r="E1976" s="24"/>
      <c r="F1976" s="24"/>
      <c r="G1976" s="24"/>
    </row>
    <row r="1977" spans="2:13" x14ac:dyDescent="0.2">
      <c r="B1977" s="24"/>
      <c r="C1977" s="24"/>
      <c r="D1977" s="24"/>
      <c r="E1977" s="24"/>
      <c r="F1977" s="24"/>
      <c r="G1977" s="24"/>
    </row>
    <row r="1978" spans="2:13" x14ac:dyDescent="0.2">
      <c r="B1978" s="24"/>
      <c r="C1978" s="24"/>
      <c r="D1978" s="24"/>
      <c r="E1978" s="24"/>
      <c r="F1978" s="24"/>
      <c r="G1978" s="24"/>
    </row>
    <row r="1979" spans="2:13" x14ac:dyDescent="0.2">
      <c r="B1979" s="24"/>
      <c r="C1979" s="24"/>
      <c r="D1979" s="24"/>
      <c r="E1979" s="24"/>
      <c r="F1979" s="24"/>
      <c r="G1979" s="24"/>
    </row>
    <row r="1980" spans="2:13" x14ac:dyDescent="0.2">
      <c r="B1980" s="24"/>
      <c r="C1980" s="24"/>
      <c r="D1980" s="24"/>
      <c r="E1980" s="24"/>
      <c r="F1980" s="24"/>
      <c r="G1980" s="24"/>
    </row>
    <row r="1981" spans="2:13" x14ac:dyDescent="0.2">
      <c r="B1981" s="24"/>
      <c r="C1981" s="24"/>
      <c r="D1981" s="24"/>
      <c r="E1981" s="24"/>
      <c r="F1981" s="24"/>
      <c r="G1981" s="24"/>
    </row>
    <row r="1982" spans="2:13" x14ac:dyDescent="0.2">
      <c r="B1982" s="24"/>
      <c r="C1982" s="24"/>
      <c r="D1982" s="24"/>
      <c r="E1982" s="24"/>
      <c r="F1982" s="24"/>
      <c r="G1982" s="24"/>
    </row>
    <row r="1983" spans="2:13" x14ac:dyDescent="0.2">
      <c r="B1983" s="24"/>
      <c r="C1983" s="24"/>
      <c r="D1983" s="24"/>
      <c r="E1983" s="24"/>
      <c r="F1983" s="24"/>
      <c r="G1983" s="24"/>
    </row>
    <row r="1984" spans="2:13" x14ac:dyDescent="0.2">
      <c r="B1984" s="24"/>
      <c r="C1984" s="24"/>
      <c r="D1984" s="24"/>
      <c r="E1984" s="24"/>
      <c r="F1984" s="24"/>
      <c r="G1984" s="24"/>
    </row>
    <row r="1985" spans="2:7" x14ac:dyDescent="0.2">
      <c r="B1985" s="24"/>
      <c r="C1985" s="24"/>
      <c r="D1985" s="24"/>
      <c r="E1985" s="24"/>
      <c r="F1985" s="24"/>
      <c r="G1985" s="24"/>
    </row>
    <row r="1986" spans="2:7" x14ac:dyDescent="0.2">
      <c r="B1986" s="24"/>
      <c r="C1986" s="24"/>
      <c r="D1986" s="24"/>
      <c r="E1986" s="24"/>
      <c r="F1986" s="24"/>
      <c r="G1986" s="24"/>
    </row>
    <row r="1987" spans="2:7" x14ac:dyDescent="0.2">
      <c r="B1987" s="24"/>
      <c r="C1987" s="24"/>
      <c r="D1987" s="24"/>
      <c r="E1987" s="24"/>
      <c r="F1987" s="24"/>
      <c r="G1987" s="24"/>
    </row>
    <row r="1988" spans="2:7" x14ac:dyDescent="0.2">
      <c r="B1988" s="24"/>
      <c r="C1988" s="24"/>
      <c r="D1988" s="24"/>
      <c r="E1988" s="24"/>
      <c r="F1988" s="24"/>
      <c r="G1988" s="24"/>
    </row>
    <row r="1989" spans="2:7" x14ac:dyDescent="0.2">
      <c r="B1989" s="24"/>
      <c r="C1989" s="24"/>
      <c r="D1989" s="24"/>
      <c r="E1989" s="24"/>
      <c r="F1989" s="24"/>
      <c r="G1989" s="24"/>
    </row>
    <row r="1990" spans="2:7" x14ac:dyDescent="0.2">
      <c r="B1990" s="24"/>
      <c r="C1990" s="24"/>
      <c r="D1990" s="24"/>
      <c r="E1990" s="24"/>
      <c r="F1990" s="24"/>
      <c r="G1990" s="24"/>
    </row>
    <row r="1991" spans="2:7" x14ac:dyDescent="0.2">
      <c r="B1991" s="24"/>
      <c r="C1991" s="24"/>
      <c r="D1991" s="24"/>
      <c r="E1991" s="24"/>
      <c r="F1991" s="24"/>
      <c r="G1991" s="24"/>
    </row>
    <row r="1992" spans="2:7" x14ac:dyDescent="0.2">
      <c r="B1992" s="24"/>
      <c r="C1992" s="24"/>
      <c r="D1992" s="24"/>
      <c r="E1992" s="24"/>
      <c r="F1992" s="24"/>
      <c r="G1992" s="24"/>
    </row>
    <row r="1993" spans="2:7" x14ac:dyDescent="0.2">
      <c r="B1993" s="24"/>
      <c r="C1993" s="24"/>
      <c r="D1993" s="24"/>
      <c r="E1993" s="24"/>
      <c r="F1993" s="24"/>
      <c r="G1993" s="24"/>
    </row>
    <row r="1994" spans="2:7" x14ac:dyDescent="0.2">
      <c r="B1994" s="24"/>
      <c r="C1994" s="24"/>
      <c r="D1994" s="24"/>
      <c r="E1994" s="24"/>
      <c r="F1994" s="24"/>
      <c r="G1994" s="24"/>
    </row>
    <row r="1995" spans="2:7" x14ac:dyDescent="0.2">
      <c r="B1995" s="24"/>
      <c r="C1995" s="24"/>
      <c r="D1995" s="24"/>
      <c r="E1995" s="24"/>
      <c r="F1995" s="24"/>
      <c r="G1995" s="24"/>
    </row>
    <row r="1996" spans="2:7" x14ac:dyDescent="0.2">
      <c r="B1996" s="24"/>
      <c r="C1996" s="24"/>
      <c r="D1996" s="24"/>
      <c r="E1996" s="24"/>
      <c r="F1996" s="24"/>
      <c r="G1996" s="24"/>
    </row>
    <row r="1997" spans="2:7" x14ac:dyDescent="0.2">
      <c r="B1997" s="24"/>
      <c r="C1997" s="24"/>
      <c r="D1997" s="24"/>
      <c r="E1997" s="24"/>
      <c r="F1997" s="24"/>
      <c r="G1997" s="24"/>
    </row>
    <row r="1998" spans="2:7" x14ac:dyDescent="0.2">
      <c r="B1998" s="24"/>
      <c r="C1998" s="24"/>
      <c r="D1998" s="24"/>
      <c r="E1998" s="24"/>
      <c r="F1998" s="24"/>
      <c r="G1998" s="24"/>
    </row>
    <row r="1999" spans="2:7" x14ac:dyDescent="0.2">
      <c r="B1999" s="24"/>
      <c r="C1999" s="24"/>
      <c r="D1999" s="24"/>
      <c r="E1999" s="24"/>
      <c r="F1999" s="24"/>
      <c r="G1999" s="24"/>
    </row>
    <row r="2000" spans="2:7" x14ac:dyDescent="0.2">
      <c r="B2000" s="24"/>
      <c r="C2000" s="24"/>
      <c r="D2000" s="24"/>
      <c r="E2000" s="24"/>
      <c r="F2000" s="24"/>
      <c r="G2000" s="24"/>
    </row>
    <row r="2001" spans="2:7" x14ac:dyDescent="0.2">
      <c r="B2001" s="24"/>
      <c r="C2001" s="24"/>
      <c r="D2001" s="24"/>
      <c r="E2001" s="24"/>
      <c r="F2001" s="24"/>
      <c r="G2001" s="24"/>
    </row>
    <row r="2002" spans="2:7" x14ac:dyDescent="0.2">
      <c r="B2002" s="24"/>
      <c r="C2002" s="24"/>
      <c r="D2002" s="24"/>
      <c r="E2002" s="24"/>
      <c r="F2002" s="24"/>
      <c r="G2002" s="24"/>
    </row>
    <row r="2003" spans="2:7" x14ac:dyDescent="0.2">
      <c r="B2003" s="24"/>
      <c r="C2003" s="24"/>
      <c r="D2003" s="24"/>
      <c r="E2003" s="24"/>
      <c r="F2003" s="24"/>
      <c r="G2003" s="24"/>
    </row>
    <row r="2004" spans="2:7" x14ac:dyDescent="0.2">
      <c r="B2004" s="24"/>
      <c r="C2004" s="24"/>
      <c r="D2004" s="24"/>
      <c r="E2004" s="24"/>
      <c r="F2004" s="24"/>
      <c r="G2004" s="24"/>
    </row>
    <row r="2005" spans="2:7" x14ac:dyDescent="0.2">
      <c r="B2005" s="24"/>
      <c r="C2005" s="24"/>
      <c r="D2005" s="24"/>
      <c r="E2005" s="24"/>
      <c r="F2005" s="24"/>
      <c r="G2005" s="24"/>
    </row>
    <row r="2006" spans="2:7" x14ac:dyDescent="0.2">
      <c r="B2006" s="24"/>
      <c r="C2006" s="24"/>
      <c r="D2006" s="24"/>
      <c r="E2006" s="24"/>
      <c r="F2006" s="24"/>
      <c r="G2006" s="24"/>
    </row>
    <row r="2007" spans="2:7" x14ac:dyDescent="0.2">
      <c r="B2007" s="24"/>
      <c r="C2007" s="24"/>
      <c r="D2007" s="24"/>
      <c r="E2007" s="24"/>
      <c r="F2007" s="24"/>
      <c r="G2007" s="24"/>
    </row>
    <row r="2008" spans="2:7" x14ac:dyDescent="0.2">
      <c r="B2008" s="24"/>
      <c r="C2008" s="24"/>
      <c r="D2008" s="24"/>
      <c r="E2008" s="24"/>
      <c r="F2008" s="24"/>
      <c r="G2008" s="24"/>
    </row>
    <row r="2009" spans="2:7" x14ac:dyDescent="0.2">
      <c r="B2009" s="24"/>
      <c r="C2009" s="24"/>
      <c r="D2009" s="24"/>
      <c r="E2009" s="24"/>
      <c r="F2009" s="24"/>
      <c r="G2009" s="24"/>
    </row>
    <row r="2010" spans="2:7" x14ac:dyDescent="0.2">
      <c r="B2010" s="24"/>
      <c r="C2010" s="24"/>
      <c r="D2010" s="24"/>
      <c r="E2010" s="24"/>
      <c r="F2010" s="24"/>
      <c r="G2010" s="24"/>
    </row>
    <row r="2011" spans="2:7" x14ac:dyDescent="0.2">
      <c r="B2011" s="24"/>
      <c r="C2011" s="24"/>
      <c r="D2011" s="24"/>
      <c r="E2011" s="24"/>
      <c r="F2011" s="24"/>
      <c r="G2011" s="24"/>
    </row>
    <row r="2012" spans="2:7" x14ac:dyDescent="0.2">
      <c r="B2012" s="24"/>
      <c r="C2012" s="24"/>
      <c r="D2012" s="24"/>
      <c r="E2012" s="24"/>
      <c r="F2012" s="24"/>
      <c r="G2012" s="24"/>
    </row>
    <row r="2013" spans="2:7" x14ac:dyDescent="0.2">
      <c r="B2013" s="24"/>
      <c r="C2013" s="24"/>
      <c r="D2013" s="24"/>
      <c r="E2013" s="24"/>
      <c r="F2013" s="24"/>
      <c r="G2013" s="24"/>
    </row>
    <row r="2014" spans="2:7" x14ac:dyDescent="0.2">
      <c r="B2014" s="24"/>
      <c r="C2014" s="24"/>
      <c r="D2014" s="24"/>
      <c r="E2014" s="24"/>
      <c r="F2014" s="24"/>
      <c r="G2014" s="24"/>
    </row>
    <row r="2015" spans="2:7" x14ac:dyDescent="0.2">
      <c r="B2015" s="24"/>
      <c r="C2015" s="24"/>
      <c r="D2015" s="24"/>
      <c r="E2015" s="24"/>
      <c r="F2015" s="24"/>
      <c r="G2015" s="24"/>
    </row>
    <row r="2016" spans="2:7" x14ac:dyDescent="0.2">
      <c r="B2016" s="24"/>
      <c r="C2016" s="24"/>
      <c r="D2016" s="24"/>
      <c r="E2016" s="24"/>
      <c r="F2016" s="24"/>
      <c r="G2016" s="24"/>
    </row>
    <row r="2017" spans="2:7" x14ac:dyDescent="0.2">
      <c r="B2017" s="24"/>
      <c r="C2017" s="24"/>
      <c r="D2017" s="24"/>
      <c r="E2017" s="24"/>
      <c r="F2017" s="24"/>
      <c r="G2017" s="24"/>
    </row>
    <row r="2018" spans="2:7" x14ac:dyDescent="0.2">
      <c r="B2018" s="24"/>
      <c r="C2018" s="24"/>
      <c r="D2018" s="24"/>
      <c r="E2018" s="24"/>
      <c r="F2018" s="24"/>
      <c r="G2018" s="24"/>
    </row>
    <row r="2019" spans="2:7" x14ac:dyDescent="0.2">
      <c r="B2019" s="24"/>
      <c r="C2019" s="24"/>
      <c r="D2019" s="24"/>
      <c r="E2019" s="24"/>
      <c r="F2019" s="24"/>
      <c r="G2019" s="24"/>
    </row>
    <row r="2020" spans="2:7" x14ac:dyDescent="0.2">
      <c r="B2020" s="24"/>
      <c r="C2020" s="24"/>
      <c r="D2020" s="24"/>
      <c r="E2020" s="24"/>
      <c r="F2020" s="24"/>
      <c r="G2020" s="24"/>
    </row>
    <row r="2021" spans="2:7" x14ac:dyDescent="0.2">
      <c r="B2021" s="24"/>
      <c r="C2021" s="24"/>
      <c r="D2021" s="24"/>
      <c r="E2021" s="24"/>
      <c r="F2021" s="24"/>
      <c r="G2021" s="24"/>
    </row>
    <row r="2022" spans="2:7" x14ac:dyDescent="0.2">
      <c r="B2022" s="24"/>
      <c r="C2022" s="24"/>
      <c r="D2022" s="24"/>
      <c r="E2022" s="24"/>
      <c r="F2022" s="24"/>
      <c r="G2022" s="24"/>
    </row>
    <row r="2023" spans="2:7" x14ac:dyDescent="0.2">
      <c r="B2023" s="24"/>
      <c r="C2023" s="24"/>
      <c r="D2023" s="24"/>
      <c r="E2023" s="24"/>
      <c r="F2023" s="24"/>
      <c r="G2023" s="24"/>
    </row>
    <row r="2024" spans="2:7" x14ac:dyDescent="0.2">
      <c r="B2024" s="24"/>
      <c r="C2024" s="24"/>
      <c r="D2024" s="24"/>
      <c r="E2024" s="24"/>
      <c r="F2024" s="24"/>
      <c r="G2024" s="24"/>
    </row>
    <row r="2025" spans="2:7" x14ac:dyDescent="0.2">
      <c r="B2025" s="24"/>
      <c r="C2025" s="24"/>
      <c r="D2025" s="24"/>
      <c r="E2025" s="24"/>
      <c r="F2025" s="24"/>
      <c r="G2025" s="24"/>
    </row>
    <row r="2026" spans="2:7" x14ac:dyDescent="0.2">
      <c r="B2026" s="24"/>
      <c r="C2026" s="24"/>
      <c r="D2026" s="24"/>
      <c r="E2026" s="24"/>
      <c r="F2026" s="24"/>
      <c r="G2026" s="24"/>
    </row>
    <row r="2027" spans="2:7" x14ac:dyDescent="0.2">
      <c r="B2027" s="24"/>
      <c r="C2027" s="24"/>
      <c r="D2027" s="24"/>
      <c r="E2027" s="24"/>
      <c r="F2027" s="24"/>
      <c r="G2027" s="24"/>
    </row>
    <row r="2028" spans="2:7" x14ac:dyDescent="0.2">
      <c r="B2028" s="24"/>
      <c r="C2028" s="24"/>
      <c r="D2028" s="24"/>
      <c r="E2028" s="24"/>
      <c r="F2028" s="24"/>
      <c r="G2028" s="24"/>
    </row>
    <row r="2029" spans="2:7" x14ac:dyDescent="0.2">
      <c r="B2029" s="24"/>
      <c r="C2029" s="24"/>
      <c r="D2029" s="24"/>
      <c r="E2029" s="24"/>
      <c r="F2029" s="24"/>
      <c r="G2029" s="24"/>
    </row>
    <row r="2030" spans="2:7" x14ac:dyDescent="0.2">
      <c r="B2030" s="24"/>
      <c r="C2030" s="24"/>
      <c r="D2030" s="24"/>
      <c r="E2030" s="24"/>
      <c r="F2030" s="24"/>
      <c r="G2030" s="24"/>
    </row>
    <row r="2031" spans="2:7" x14ac:dyDescent="0.2">
      <c r="B2031" s="24"/>
      <c r="C2031" s="24"/>
      <c r="D2031" s="24"/>
      <c r="E2031" s="24"/>
      <c r="F2031" s="24"/>
      <c r="G2031" s="24"/>
    </row>
    <row r="2032" spans="2:7" x14ac:dyDescent="0.2">
      <c r="B2032" s="24"/>
      <c r="C2032" s="24"/>
      <c r="D2032" s="24"/>
      <c r="E2032" s="24"/>
      <c r="F2032" s="24"/>
      <c r="G2032" s="24"/>
    </row>
    <row r="2033" spans="2:7" x14ac:dyDescent="0.2">
      <c r="B2033" s="24"/>
      <c r="C2033" s="24"/>
      <c r="D2033" s="24"/>
      <c r="E2033" s="24"/>
      <c r="F2033" s="24"/>
      <c r="G2033" s="24"/>
    </row>
    <row r="2034" spans="2:7" x14ac:dyDescent="0.2">
      <c r="B2034" s="24"/>
      <c r="C2034" s="24"/>
      <c r="D2034" s="24"/>
      <c r="E2034" s="24"/>
      <c r="F2034" s="24"/>
      <c r="G2034" s="24"/>
    </row>
    <row r="2035" spans="2:7" x14ac:dyDescent="0.2">
      <c r="B2035" s="24"/>
      <c r="C2035" s="24"/>
      <c r="D2035" s="24"/>
      <c r="E2035" s="24"/>
      <c r="F2035" s="24"/>
      <c r="G2035" s="24"/>
    </row>
    <row r="2036" spans="2:7" x14ac:dyDescent="0.2">
      <c r="B2036" s="24"/>
      <c r="C2036" s="24"/>
      <c r="D2036" s="24"/>
      <c r="E2036" s="24"/>
      <c r="F2036" s="24"/>
      <c r="G2036" s="24"/>
    </row>
    <row r="2037" spans="2:7" x14ac:dyDescent="0.2">
      <c r="B2037" s="24"/>
      <c r="C2037" s="24"/>
      <c r="D2037" s="24"/>
      <c r="E2037" s="24"/>
      <c r="F2037" s="24"/>
      <c r="G2037" s="24"/>
    </row>
    <row r="2038" spans="2:7" x14ac:dyDescent="0.2">
      <c r="B2038" s="24"/>
      <c r="C2038" s="24"/>
      <c r="D2038" s="24"/>
      <c r="E2038" s="24"/>
      <c r="F2038" s="24"/>
      <c r="G2038" s="24"/>
    </row>
    <row r="2039" spans="2:7" x14ac:dyDescent="0.2">
      <c r="B2039" s="24"/>
      <c r="C2039" s="24"/>
      <c r="D2039" s="24"/>
      <c r="E2039" s="24"/>
      <c r="F2039" s="24"/>
      <c r="G2039" s="24"/>
    </row>
    <row r="2040" spans="2:7" x14ac:dyDescent="0.2">
      <c r="B2040" s="24"/>
      <c r="C2040" s="24"/>
      <c r="D2040" s="24"/>
      <c r="E2040" s="24"/>
      <c r="F2040" s="24"/>
      <c r="G2040" s="24"/>
    </row>
    <row r="2041" spans="2:7" x14ac:dyDescent="0.2">
      <c r="B2041" s="24"/>
      <c r="C2041" s="24"/>
      <c r="D2041" s="24"/>
      <c r="E2041" s="24"/>
      <c r="F2041" s="24"/>
      <c r="G2041" s="24"/>
    </row>
    <row r="2042" spans="2:7" x14ac:dyDescent="0.2">
      <c r="B2042" s="24"/>
      <c r="C2042" s="24"/>
      <c r="D2042" s="24"/>
      <c r="E2042" s="24"/>
      <c r="F2042" s="24"/>
      <c r="G2042" s="24"/>
    </row>
    <row r="2043" spans="2:7" x14ac:dyDescent="0.2">
      <c r="B2043" s="24"/>
      <c r="C2043" s="24"/>
      <c r="D2043" s="24"/>
      <c r="E2043" s="24"/>
      <c r="F2043" s="24"/>
      <c r="G2043" s="24"/>
    </row>
    <row r="2044" spans="2:7" x14ac:dyDescent="0.2">
      <c r="B2044" s="24"/>
      <c r="C2044" s="24"/>
      <c r="D2044" s="24"/>
      <c r="E2044" s="24"/>
      <c r="F2044" s="24"/>
      <c r="G2044" s="24"/>
    </row>
    <row r="2045" spans="2:7" x14ac:dyDescent="0.2">
      <c r="B2045" s="24"/>
      <c r="C2045" s="24"/>
      <c r="D2045" s="24"/>
      <c r="E2045" s="24"/>
      <c r="F2045" s="24"/>
      <c r="G2045" s="24"/>
    </row>
    <row r="2046" spans="2:7" x14ac:dyDescent="0.2">
      <c r="B2046" s="24"/>
      <c r="C2046" s="24"/>
      <c r="D2046" s="24"/>
      <c r="E2046" s="24"/>
      <c r="F2046" s="24"/>
      <c r="G2046" s="24"/>
    </row>
    <row r="2047" spans="2:7" x14ac:dyDescent="0.2">
      <c r="B2047" s="24"/>
      <c r="C2047" s="24"/>
      <c r="D2047" s="24"/>
      <c r="E2047" s="24"/>
      <c r="F2047" s="24"/>
      <c r="G2047" s="24"/>
    </row>
    <row r="2048" spans="2:7" x14ac:dyDescent="0.2">
      <c r="B2048" s="24"/>
      <c r="C2048" s="24"/>
      <c r="D2048" s="24"/>
      <c r="E2048" s="24"/>
      <c r="F2048" s="24"/>
      <c r="G2048" s="24"/>
    </row>
    <row r="2049" spans="2:7" x14ac:dyDescent="0.2">
      <c r="B2049" s="24"/>
      <c r="C2049" s="24"/>
      <c r="D2049" s="24"/>
      <c r="E2049" s="24"/>
      <c r="F2049" s="24"/>
      <c r="G2049" s="24"/>
    </row>
    <row r="2050" spans="2:7" x14ac:dyDescent="0.2">
      <c r="B2050" s="24"/>
      <c r="C2050" s="24"/>
      <c r="D2050" s="24"/>
      <c r="E2050" s="24"/>
      <c r="F2050" s="24"/>
      <c r="G2050" s="24"/>
    </row>
    <row r="2051" spans="2:7" x14ac:dyDescent="0.2">
      <c r="B2051" s="24"/>
      <c r="C2051" s="24"/>
      <c r="D2051" s="24"/>
      <c r="E2051" s="24"/>
      <c r="F2051" s="24"/>
      <c r="G2051" s="24"/>
    </row>
    <row r="2052" spans="2:7" x14ac:dyDescent="0.2">
      <c r="B2052" s="24"/>
      <c r="C2052" s="24"/>
      <c r="D2052" s="24"/>
      <c r="E2052" s="24"/>
      <c r="F2052" s="24"/>
      <c r="G2052" s="24"/>
    </row>
    <row r="2053" spans="2:7" x14ac:dyDescent="0.2">
      <c r="B2053" s="24"/>
      <c r="C2053" s="24"/>
      <c r="D2053" s="24"/>
      <c r="E2053" s="24"/>
      <c r="F2053" s="24"/>
      <c r="G2053" s="24"/>
    </row>
    <row r="2054" spans="2:7" x14ac:dyDescent="0.2">
      <c r="B2054" s="24"/>
      <c r="C2054" s="24"/>
      <c r="D2054" s="24"/>
      <c r="E2054" s="24"/>
      <c r="F2054" s="24"/>
      <c r="G2054" s="24"/>
    </row>
    <row r="2055" spans="2:7" x14ac:dyDescent="0.2">
      <c r="B2055" s="24"/>
      <c r="C2055" s="24"/>
      <c r="D2055" s="24"/>
      <c r="E2055" s="24"/>
      <c r="F2055" s="24"/>
      <c r="G2055" s="24"/>
    </row>
    <row r="2056" spans="2:7" x14ac:dyDescent="0.2">
      <c r="B2056" s="24"/>
      <c r="C2056" s="24"/>
      <c r="D2056" s="24"/>
      <c r="E2056" s="24"/>
      <c r="F2056" s="24"/>
      <c r="G2056" s="24"/>
    </row>
    <row r="2057" spans="2:7" x14ac:dyDescent="0.2">
      <c r="B2057" s="24"/>
      <c r="C2057" s="24"/>
      <c r="D2057" s="24"/>
      <c r="E2057" s="24"/>
      <c r="F2057" s="24"/>
      <c r="G2057" s="24"/>
    </row>
    <row r="2058" spans="2:7" x14ac:dyDescent="0.2">
      <c r="B2058" s="24"/>
      <c r="C2058" s="24"/>
      <c r="D2058" s="24"/>
      <c r="E2058" s="24"/>
      <c r="F2058" s="24"/>
      <c r="G2058" s="24"/>
    </row>
    <row r="2059" spans="2:7" x14ac:dyDescent="0.2">
      <c r="B2059" s="24"/>
      <c r="C2059" s="24"/>
      <c r="D2059" s="24"/>
      <c r="E2059" s="24"/>
      <c r="F2059" s="24"/>
      <c r="G2059" s="24"/>
    </row>
    <row r="2060" spans="2:7" x14ac:dyDescent="0.2">
      <c r="B2060" s="24"/>
      <c r="C2060" s="24"/>
      <c r="D2060" s="24"/>
      <c r="E2060" s="24"/>
      <c r="F2060" s="24"/>
      <c r="G2060" s="24"/>
    </row>
    <row r="2061" spans="2:7" x14ac:dyDescent="0.2">
      <c r="B2061" s="24"/>
      <c r="C2061" s="24"/>
      <c r="D2061" s="24"/>
      <c r="E2061" s="24"/>
      <c r="F2061" s="24"/>
      <c r="G2061" s="24"/>
    </row>
    <row r="2062" spans="2:7" x14ac:dyDescent="0.2">
      <c r="B2062" s="24"/>
      <c r="C2062" s="24"/>
      <c r="D2062" s="24"/>
      <c r="E2062" s="24"/>
      <c r="F2062" s="24"/>
      <c r="G2062" s="24"/>
    </row>
    <row r="2063" spans="2:7" x14ac:dyDescent="0.2">
      <c r="B2063" s="24"/>
      <c r="C2063" s="24"/>
      <c r="D2063" s="24"/>
      <c r="E2063" s="24"/>
      <c r="F2063" s="24"/>
      <c r="G2063" s="24"/>
    </row>
    <row r="2064" spans="2:7" x14ac:dyDescent="0.2">
      <c r="B2064" s="24"/>
      <c r="C2064" s="24"/>
      <c r="D2064" s="24"/>
      <c r="E2064" s="24"/>
      <c r="F2064" s="24"/>
      <c r="G2064" s="24"/>
    </row>
    <row r="2065" spans="2:7" x14ac:dyDescent="0.2">
      <c r="B2065" s="24"/>
      <c r="C2065" s="24"/>
      <c r="D2065" s="24"/>
      <c r="E2065" s="24"/>
      <c r="F2065" s="24"/>
      <c r="G2065" s="24"/>
    </row>
    <row r="2066" spans="2:7" x14ac:dyDescent="0.2">
      <c r="B2066" s="24"/>
      <c r="C2066" s="24"/>
      <c r="D2066" s="24"/>
      <c r="E2066" s="24"/>
      <c r="F2066" s="24"/>
      <c r="G2066" s="24"/>
    </row>
    <row r="2067" spans="2:7" x14ac:dyDescent="0.2">
      <c r="B2067" s="24"/>
      <c r="C2067" s="24"/>
      <c r="D2067" s="24"/>
      <c r="E2067" s="24"/>
      <c r="F2067" s="24"/>
      <c r="G2067" s="24"/>
    </row>
    <row r="2068" spans="2:7" x14ac:dyDescent="0.2">
      <c r="B2068" s="24"/>
      <c r="C2068" s="24"/>
      <c r="D2068" s="24"/>
      <c r="E2068" s="24"/>
      <c r="F2068" s="24"/>
      <c r="G2068" s="24"/>
    </row>
    <row r="2069" spans="2:7" x14ac:dyDescent="0.2">
      <c r="B2069" s="24"/>
      <c r="C2069" s="24"/>
      <c r="D2069" s="24"/>
      <c r="E2069" s="24"/>
      <c r="F2069" s="24"/>
      <c r="G2069" s="24"/>
    </row>
    <row r="2070" spans="2:7" x14ac:dyDescent="0.2">
      <c r="B2070" s="24"/>
      <c r="C2070" s="24"/>
      <c r="D2070" s="24"/>
      <c r="E2070" s="24"/>
      <c r="F2070" s="24"/>
      <c r="G2070" s="24"/>
    </row>
    <row r="2071" spans="2:7" x14ac:dyDescent="0.2">
      <c r="B2071" s="24"/>
      <c r="C2071" s="24"/>
      <c r="D2071" s="24"/>
      <c r="E2071" s="24"/>
      <c r="F2071" s="24"/>
      <c r="G2071" s="24"/>
    </row>
    <row r="2072" spans="2:7" x14ac:dyDescent="0.2">
      <c r="B2072" s="24"/>
      <c r="C2072" s="24"/>
      <c r="D2072" s="24"/>
      <c r="E2072" s="24"/>
      <c r="F2072" s="24"/>
      <c r="G2072" s="24"/>
    </row>
    <row r="2073" spans="2:7" x14ac:dyDescent="0.2">
      <c r="B2073" s="24"/>
      <c r="C2073" s="24"/>
      <c r="D2073" s="24"/>
      <c r="E2073" s="24"/>
      <c r="F2073" s="24"/>
      <c r="G2073" s="24"/>
    </row>
    <row r="2074" spans="2:7" x14ac:dyDescent="0.2">
      <c r="B2074" s="24"/>
      <c r="C2074" s="24"/>
      <c r="D2074" s="24"/>
      <c r="E2074" s="24"/>
      <c r="F2074" s="24"/>
      <c r="G2074" s="24"/>
    </row>
    <row r="2075" spans="2:7" x14ac:dyDescent="0.2">
      <c r="B2075" s="24"/>
      <c r="C2075" s="24"/>
      <c r="D2075" s="24"/>
      <c r="E2075" s="24"/>
      <c r="F2075" s="24"/>
      <c r="G2075" s="24"/>
    </row>
    <row r="2076" spans="2:7" x14ac:dyDescent="0.2">
      <c r="B2076" s="24"/>
      <c r="C2076" s="24"/>
      <c r="D2076" s="24"/>
      <c r="E2076" s="24"/>
      <c r="F2076" s="24"/>
      <c r="G2076" s="24"/>
    </row>
    <row r="2077" spans="2:7" x14ac:dyDescent="0.2">
      <c r="B2077" s="24"/>
      <c r="C2077" s="24"/>
      <c r="D2077" s="24"/>
      <c r="E2077" s="24"/>
      <c r="F2077" s="24"/>
      <c r="G2077" s="24"/>
    </row>
    <row r="2078" spans="2:7" x14ac:dyDescent="0.2">
      <c r="B2078" s="24"/>
      <c r="C2078" s="24"/>
      <c r="D2078" s="24"/>
      <c r="E2078" s="24"/>
      <c r="F2078" s="24"/>
      <c r="G2078" s="24"/>
    </row>
    <row r="2079" spans="2:7" x14ac:dyDescent="0.2">
      <c r="B2079" s="24"/>
      <c r="C2079" s="24"/>
      <c r="D2079" s="24"/>
      <c r="E2079" s="24"/>
      <c r="F2079" s="24"/>
      <c r="G2079" s="24"/>
    </row>
    <row r="2080" spans="2:7" x14ac:dyDescent="0.2">
      <c r="B2080" s="24"/>
      <c r="C2080" s="24"/>
      <c r="D2080" s="24"/>
      <c r="E2080" s="24"/>
      <c r="F2080" s="24"/>
      <c r="G2080" s="24"/>
    </row>
    <row r="2081" spans="2:7" x14ac:dyDescent="0.2">
      <c r="B2081" s="24"/>
      <c r="C2081" s="24"/>
      <c r="D2081" s="24"/>
      <c r="E2081" s="24"/>
      <c r="F2081" s="24"/>
      <c r="G2081" s="24"/>
    </row>
    <row r="2082" spans="2:7" x14ac:dyDescent="0.2">
      <c r="B2082" s="24"/>
      <c r="C2082" s="24"/>
      <c r="D2082" s="24"/>
      <c r="E2082" s="24"/>
      <c r="F2082" s="24"/>
      <c r="G2082" s="24"/>
    </row>
    <row r="2083" spans="2:7" x14ac:dyDescent="0.2">
      <c r="B2083" s="24"/>
      <c r="C2083" s="24"/>
      <c r="D2083" s="24"/>
      <c r="E2083" s="24"/>
      <c r="F2083" s="24"/>
      <c r="G2083" s="24"/>
    </row>
    <row r="2084" spans="2:7" x14ac:dyDescent="0.2">
      <c r="B2084" s="24"/>
      <c r="C2084" s="24"/>
      <c r="D2084" s="24"/>
      <c r="E2084" s="24"/>
      <c r="F2084" s="24"/>
      <c r="G2084" s="24"/>
    </row>
    <row r="2085" spans="2:7" x14ac:dyDescent="0.2">
      <c r="B2085" s="24"/>
      <c r="C2085" s="24"/>
      <c r="D2085" s="24"/>
      <c r="E2085" s="24"/>
      <c r="F2085" s="24"/>
      <c r="G2085" s="24"/>
    </row>
    <row r="2086" spans="2:7" x14ac:dyDescent="0.2">
      <c r="B2086" s="24"/>
      <c r="C2086" s="24"/>
      <c r="D2086" s="24"/>
      <c r="E2086" s="24"/>
      <c r="F2086" s="24"/>
      <c r="G2086" s="24"/>
    </row>
    <row r="2087" spans="2:7" x14ac:dyDescent="0.2">
      <c r="B2087" s="24"/>
      <c r="C2087" s="24"/>
      <c r="D2087" s="24"/>
      <c r="E2087" s="24"/>
      <c r="F2087" s="24"/>
      <c r="G2087" s="24"/>
    </row>
    <row r="2088" spans="2:7" x14ac:dyDescent="0.2">
      <c r="B2088" s="24"/>
      <c r="C2088" s="24"/>
      <c r="D2088" s="24"/>
      <c r="E2088" s="24"/>
      <c r="F2088" s="24"/>
      <c r="G2088" s="24"/>
    </row>
    <row r="2089" spans="2:7" x14ac:dyDescent="0.2">
      <c r="B2089" s="24"/>
      <c r="C2089" s="24"/>
      <c r="D2089" s="24"/>
      <c r="E2089" s="24"/>
      <c r="F2089" s="24"/>
      <c r="G2089" s="24"/>
    </row>
    <row r="2090" spans="2:7" x14ac:dyDescent="0.2">
      <c r="B2090" s="24"/>
      <c r="C2090" s="24"/>
      <c r="D2090" s="24"/>
      <c r="E2090" s="24"/>
      <c r="F2090" s="24"/>
      <c r="G2090" s="24"/>
    </row>
    <row r="2091" spans="2:7" x14ac:dyDescent="0.2">
      <c r="B2091" s="24"/>
      <c r="C2091" s="24"/>
      <c r="D2091" s="24"/>
      <c r="E2091" s="24"/>
      <c r="F2091" s="24"/>
      <c r="G2091" s="24"/>
    </row>
    <row r="2092" spans="2:7" x14ac:dyDescent="0.2">
      <c r="B2092" s="24"/>
      <c r="C2092" s="24"/>
      <c r="D2092" s="24"/>
      <c r="E2092" s="24"/>
      <c r="F2092" s="24"/>
      <c r="G2092" s="24"/>
    </row>
    <row r="2093" spans="2:7" x14ac:dyDescent="0.2">
      <c r="B2093" s="24"/>
      <c r="C2093" s="24"/>
      <c r="D2093" s="24"/>
      <c r="E2093" s="24"/>
      <c r="F2093" s="24"/>
      <c r="G2093" s="24"/>
    </row>
    <row r="2094" spans="2:7" x14ac:dyDescent="0.2">
      <c r="B2094" s="24"/>
      <c r="C2094" s="24"/>
      <c r="D2094" s="24"/>
      <c r="E2094" s="24"/>
      <c r="F2094" s="24"/>
      <c r="G2094" s="24"/>
    </row>
    <row r="2095" spans="2:7" x14ac:dyDescent="0.2">
      <c r="B2095" s="24"/>
      <c r="C2095" s="24"/>
      <c r="D2095" s="24"/>
      <c r="E2095" s="24"/>
      <c r="F2095" s="24"/>
      <c r="G2095" s="24"/>
    </row>
    <row r="2096" spans="2:7" x14ac:dyDescent="0.2">
      <c r="B2096" s="24"/>
      <c r="C2096" s="24"/>
      <c r="D2096" s="24"/>
      <c r="E2096" s="24"/>
      <c r="F2096" s="24"/>
      <c r="G2096" s="24"/>
    </row>
    <row r="2097" spans="2:7" x14ac:dyDescent="0.2">
      <c r="B2097" s="24"/>
      <c r="C2097" s="24"/>
      <c r="D2097" s="24"/>
      <c r="E2097" s="24"/>
      <c r="F2097" s="24"/>
      <c r="G2097" s="24"/>
    </row>
    <row r="2098" spans="2:7" x14ac:dyDescent="0.2">
      <c r="B2098" s="24"/>
      <c r="C2098" s="24"/>
      <c r="D2098" s="24"/>
      <c r="E2098" s="24"/>
      <c r="F2098" s="24"/>
      <c r="G2098" s="24"/>
    </row>
    <row r="2099" spans="2:7" x14ac:dyDescent="0.2">
      <c r="B2099" s="24"/>
      <c r="C2099" s="24"/>
      <c r="D2099" s="24"/>
      <c r="E2099" s="24"/>
      <c r="F2099" s="24"/>
      <c r="G2099" s="24"/>
    </row>
    <row r="2100" spans="2:7" x14ac:dyDescent="0.2">
      <c r="B2100" s="24"/>
      <c r="C2100" s="24"/>
      <c r="D2100" s="24"/>
      <c r="E2100" s="24"/>
      <c r="F2100" s="24"/>
      <c r="G2100" s="24"/>
    </row>
    <row r="2101" spans="2:7" x14ac:dyDescent="0.2">
      <c r="B2101" s="24"/>
      <c r="C2101" s="24"/>
      <c r="D2101" s="24"/>
      <c r="E2101" s="24"/>
      <c r="F2101" s="24"/>
      <c r="G2101" s="24"/>
    </row>
    <row r="2102" spans="2:7" x14ac:dyDescent="0.2">
      <c r="B2102" s="24"/>
      <c r="C2102" s="24"/>
      <c r="D2102" s="24"/>
      <c r="E2102" s="24"/>
      <c r="F2102" s="24"/>
      <c r="G2102" s="24"/>
    </row>
    <row r="2103" spans="2:7" x14ac:dyDescent="0.2">
      <c r="B2103" s="24"/>
      <c r="C2103" s="24"/>
      <c r="D2103" s="24"/>
      <c r="E2103" s="24"/>
      <c r="F2103" s="24"/>
      <c r="G2103" s="24"/>
    </row>
    <row r="2104" spans="2:7" x14ac:dyDescent="0.2">
      <c r="B2104" s="24"/>
      <c r="C2104" s="24"/>
      <c r="D2104" s="24"/>
      <c r="E2104" s="24"/>
      <c r="F2104" s="24"/>
      <c r="G2104" s="24"/>
    </row>
    <row r="2105" spans="2:7" x14ac:dyDescent="0.2">
      <c r="B2105" s="24"/>
      <c r="C2105" s="24"/>
      <c r="D2105" s="24"/>
      <c r="E2105" s="24"/>
      <c r="F2105" s="24"/>
      <c r="G2105" s="24"/>
    </row>
    <row r="2106" spans="2:7" x14ac:dyDescent="0.2">
      <c r="B2106" s="24"/>
      <c r="C2106" s="24"/>
      <c r="D2106" s="24"/>
      <c r="E2106" s="24"/>
      <c r="F2106" s="24"/>
      <c r="G2106" s="24"/>
    </row>
    <row r="2107" spans="2:7" x14ac:dyDescent="0.2">
      <c r="B2107" s="24"/>
      <c r="C2107" s="24"/>
      <c r="D2107" s="24"/>
      <c r="E2107" s="24"/>
      <c r="F2107" s="24"/>
      <c r="G2107" s="24"/>
    </row>
    <row r="2108" spans="2:7" x14ac:dyDescent="0.2">
      <c r="B2108" s="24"/>
      <c r="C2108" s="24"/>
      <c r="D2108" s="24"/>
      <c r="E2108" s="24"/>
      <c r="F2108" s="24"/>
      <c r="G2108" s="24"/>
    </row>
    <row r="2109" spans="2:7" x14ac:dyDescent="0.2">
      <c r="B2109" s="24"/>
      <c r="C2109" s="24"/>
      <c r="D2109" s="24"/>
      <c r="E2109" s="24"/>
      <c r="F2109" s="24"/>
      <c r="G2109" s="24"/>
    </row>
    <row r="2110" spans="2:7" x14ac:dyDescent="0.2">
      <c r="B2110" s="24"/>
      <c r="C2110" s="24"/>
      <c r="D2110" s="24"/>
      <c r="E2110" s="24"/>
      <c r="F2110" s="24"/>
      <c r="G2110" s="24"/>
    </row>
    <row r="2111" spans="2:7" x14ac:dyDescent="0.2">
      <c r="B2111" s="24"/>
      <c r="C2111" s="24"/>
      <c r="D2111" s="24"/>
      <c r="E2111" s="24"/>
      <c r="F2111" s="24"/>
      <c r="G2111" s="24"/>
    </row>
    <row r="2112" spans="2:7" x14ac:dyDescent="0.2">
      <c r="B2112" s="24"/>
      <c r="C2112" s="24"/>
      <c r="D2112" s="24"/>
      <c r="E2112" s="24"/>
      <c r="F2112" s="24"/>
      <c r="G2112" s="24"/>
    </row>
    <row r="2113" spans="2:7" x14ac:dyDescent="0.2">
      <c r="B2113" s="24"/>
      <c r="C2113" s="24"/>
      <c r="D2113" s="24"/>
      <c r="E2113" s="24"/>
      <c r="F2113" s="24"/>
      <c r="G2113" s="24"/>
    </row>
    <row r="2114" spans="2:7" x14ac:dyDescent="0.2">
      <c r="B2114" s="24"/>
      <c r="C2114" s="24"/>
      <c r="D2114" s="24"/>
      <c r="E2114" s="24"/>
      <c r="F2114" s="24"/>
      <c r="G2114" s="24"/>
    </row>
    <row r="2115" spans="2:7" x14ac:dyDescent="0.2">
      <c r="B2115" s="24"/>
      <c r="C2115" s="24"/>
      <c r="D2115" s="24"/>
      <c r="E2115" s="24"/>
      <c r="F2115" s="24"/>
      <c r="G2115" s="24"/>
    </row>
    <row r="2116" spans="2:7" x14ac:dyDescent="0.2">
      <c r="B2116" s="24"/>
      <c r="C2116" s="24"/>
      <c r="D2116" s="24"/>
      <c r="E2116" s="24"/>
      <c r="F2116" s="24"/>
      <c r="G2116" s="24"/>
    </row>
    <row r="2117" spans="2:7" x14ac:dyDescent="0.2">
      <c r="B2117" s="24"/>
      <c r="C2117" s="24"/>
      <c r="D2117" s="24"/>
      <c r="E2117" s="24"/>
      <c r="F2117" s="24"/>
      <c r="G2117" s="24"/>
    </row>
    <row r="2118" spans="2:7" x14ac:dyDescent="0.2">
      <c r="B2118" s="24"/>
      <c r="C2118" s="24"/>
      <c r="D2118" s="24"/>
      <c r="E2118" s="24"/>
      <c r="F2118" s="24"/>
      <c r="G2118" s="24"/>
    </row>
    <row r="2119" spans="2:7" x14ac:dyDescent="0.2">
      <c r="B2119" s="24"/>
      <c r="C2119" s="24"/>
      <c r="D2119" s="24"/>
      <c r="E2119" s="24"/>
      <c r="F2119" s="24"/>
      <c r="G2119" s="24"/>
    </row>
    <row r="2120" spans="2:7" x14ac:dyDescent="0.2">
      <c r="B2120" s="24"/>
      <c r="C2120" s="24"/>
      <c r="D2120" s="24"/>
      <c r="E2120" s="24"/>
      <c r="F2120" s="24"/>
      <c r="G2120" s="24"/>
    </row>
    <row r="2121" spans="2:7" x14ac:dyDescent="0.2">
      <c r="B2121" s="24"/>
      <c r="C2121" s="24"/>
      <c r="D2121" s="24"/>
      <c r="E2121" s="24"/>
      <c r="F2121" s="24"/>
      <c r="G2121" s="24"/>
    </row>
    <row r="2122" spans="2:7" x14ac:dyDescent="0.2">
      <c r="B2122" s="24"/>
      <c r="C2122" s="24"/>
      <c r="D2122" s="24"/>
      <c r="E2122" s="24"/>
      <c r="F2122" s="24"/>
      <c r="G2122" s="24"/>
    </row>
    <row r="2123" spans="2:7" x14ac:dyDescent="0.2">
      <c r="B2123" s="24"/>
      <c r="C2123" s="24"/>
      <c r="D2123" s="24"/>
      <c r="E2123" s="24"/>
      <c r="F2123" s="24"/>
      <c r="G2123" s="24"/>
    </row>
    <row r="2124" spans="2:7" x14ac:dyDescent="0.2">
      <c r="B2124" s="24"/>
      <c r="C2124" s="24"/>
      <c r="D2124" s="24"/>
      <c r="E2124" s="24"/>
      <c r="F2124" s="24"/>
      <c r="G2124" s="24"/>
    </row>
    <row r="2125" spans="2:7" x14ac:dyDescent="0.2">
      <c r="B2125" s="24"/>
      <c r="C2125" s="24"/>
      <c r="D2125" s="24"/>
      <c r="E2125" s="24"/>
      <c r="F2125" s="24"/>
      <c r="G2125" s="24"/>
    </row>
    <row r="2126" spans="2:7" x14ac:dyDescent="0.2">
      <c r="B2126" s="24"/>
      <c r="C2126" s="24"/>
      <c r="D2126" s="24"/>
      <c r="E2126" s="24"/>
      <c r="F2126" s="24"/>
      <c r="G2126" s="24"/>
    </row>
    <row r="2127" spans="2:7" x14ac:dyDescent="0.2">
      <c r="B2127" s="24"/>
      <c r="C2127" s="24"/>
      <c r="D2127" s="24"/>
      <c r="E2127" s="24"/>
      <c r="F2127" s="24"/>
      <c r="G2127" s="24"/>
    </row>
    <row r="2128" spans="2:7" x14ac:dyDescent="0.2">
      <c r="B2128" s="24"/>
      <c r="C2128" s="24"/>
      <c r="D2128" s="24"/>
      <c r="E2128" s="24"/>
      <c r="F2128" s="24"/>
      <c r="G2128" s="24"/>
    </row>
    <row r="2129" spans="2:7" x14ac:dyDescent="0.2">
      <c r="B2129" s="24"/>
      <c r="C2129" s="24"/>
      <c r="D2129" s="24"/>
      <c r="E2129" s="24"/>
      <c r="F2129" s="24"/>
      <c r="G2129" s="24"/>
    </row>
    <row r="2130" spans="2:7" x14ac:dyDescent="0.2">
      <c r="B2130" s="24"/>
      <c r="C2130" s="24"/>
      <c r="D2130" s="24"/>
      <c r="E2130" s="24"/>
      <c r="F2130" s="24"/>
      <c r="G2130" s="24"/>
    </row>
    <row r="2131" spans="2:7" x14ac:dyDescent="0.2">
      <c r="B2131" s="24"/>
      <c r="C2131" s="24"/>
      <c r="D2131" s="24"/>
      <c r="E2131" s="24"/>
      <c r="F2131" s="24"/>
      <c r="G2131" s="24"/>
    </row>
    <row r="2132" spans="2:7" x14ac:dyDescent="0.2">
      <c r="B2132" s="24"/>
      <c r="C2132" s="24"/>
      <c r="D2132" s="24"/>
      <c r="E2132" s="24"/>
      <c r="F2132" s="24"/>
      <c r="G2132" s="24"/>
    </row>
    <row r="2133" spans="2:7" x14ac:dyDescent="0.2">
      <c r="B2133" s="24"/>
      <c r="C2133" s="24"/>
      <c r="D2133" s="24"/>
      <c r="E2133" s="24"/>
      <c r="F2133" s="24"/>
      <c r="G2133" s="24"/>
    </row>
    <row r="2134" spans="2:7" x14ac:dyDescent="0.2">
      <c r="B2134" s="24"/>
      <c r="C2134" s="24"/>
      <c r="D2134" s="24"/>
      <c r="E2134" s="24"/>
      <c r="F2134" s="24"/>
      <c r="G2134" s="24"/>
    </row>
    <row r="2135" spans="2:7" x14ac:dyDescent="0.2">
      <c r="B2135" s="24"/>
      <c r="C2135" s="24"/>
      <c r="D2135" s="24"/>
      <c r="E2135" s="24"/>
      <c r="F2135" s="24"/>
      <c r="G2135" s="24"/>
    </row>
    <row r="2136" spans="2:7" x14ac:dyDescent="0.2">
      <c r="B2136" s="24"/>
      <c r="C2136" s="24"/>
      <c r="D2136" s="24"/>
      <c r="E2136" s="24"/>
      <c r="F2136" s="24"/>
      <c r="G2136" s="24"/>
    </row>
    <row r="2137" spans="2:7" x14ac:dyDescent="0.2">
      <c r="B2137" s="24"/>
      <c r="C2137" s="24"/>
      <c r="D2137" s="24"/>
      <c r="E2137" s="24"/>
      <c r="F2137" s="24"/>
      <c r="G2137" s="24"/>
    </row>
    <row r="2138" spans="2:7" x14ac:dyDescent="0.2">
      <c r="B2138" s="24"/>
      <c r="C2138" s="24"/>
      <c r="D2138" s="24"/>
      <c r="E2138" s="24"/>
      <c r="F2138" s="24"/>
      <c r="G2138" s="24"/>
    </row>
    <row r="2139" spans="2:7" x14ac:dyDescent="0.2">
      <c r="B2139" s="24"/>
      <c r="C2139" s="24"/>
      <c r="D2139" s="24"/>
      <c r="E2139" s="24"/>
      <c r="F2139" s="24"/>
      <c r="G2139" s="24"/>
    </row>
    <row r="2140" spans="2:7" x14ac:dyDescent="0.2">
      <c r="B2140" s="24"/>
      <c r="C2140" s="24"/>
      <c r="D2140" s="24"/>
      <c r="E2140" s="24"/>
      <c r="F2140" s="24"/>
      <c r="G2140" s="24"/>
    </row>
    <row r="2141" spans="2:7" x14ac:dyDescent="0.2">
      <c r="B2141" s="24"/>
      <c r="C2141" s="24"/>
      <c r="D2141" s="24"/>
      <c r="E2141" s="24"/>
      <c r="F2141" s="24"/>
      <c r="G2141" s="24"/>
    </row>
    <row r="2142" spans="2:7" x14ac:dyDescent="0.2">
      <c r="B2142" s="24"/>
      <c r="C2142" s="24"/>
      <c r="D2142" s="24"/>
      <c r="E2142" s="24"/>
      <c r="F2142" s="24"/>
      <c r="G2142" s="24"/>
    </row>
    <row r="2143" spans="2:7" x14ac:dyDescent="0.2">
      <c r="B2143" s="24"/>
      <c r="C2143" s="24"/>
      <c r="D2143" s="24"/>
      <c r="E2143" s="24"/>
      <c r="F2143" s="24"/>
      <c r="G2143" s="24"/>
    </row>
    <row r="2144" spans="2:7" x14ac:dyDescent="0.2">
      <c r="B2144" s="24"/>
      <c r="C2144" s="24"/>
      <c r="D2144" s="24"/>
      <c r="E2144" s="24"/>
      <c r="F2144" s="24"/>
      <c r="G2144" s="24"/>
    </row>
    <row r="2145" spans="2:7" x14ac:dyDescent="0.2">
      <c r="B2145" s="24"/>
      <c r="C2145" s="24"/>
      <c r="D2145" s="24"/>
      <c r="E2145" s="24"/>
      <c r="F2145" s="24"/>
      <c r="G2145" s="24"/>
    </row>
    <row r="2146" spans="2:7" x14ac:dyDescent="0.2">
      <c r="B2146" s="24"/>
      <c r="C2146" s="24"/>
      <c r="D2146" s="24"/>
      <c r="E2146" s="24"/>
      <c r="F2146" s="24"/>
      <c r="G2146" s="24"/>
    </row>
    <row r="2147" spans="2:7" x14ac:dyDescent="0.2">
      <c r="B2147" s="24"/>
      <c r="C2147" s="24"/>
      <c r="D2147" s="24"/>
      <c r="E2147" s="24"/>
      <c r="F2147" s="24"/>
      <c r="G2147" s="24"/>
    </row>
    <row r="2148" spans="2:7" x14ac:dyDescent="0.2">
      <c r="B2148" s="24"/>
      <c r="C2148" s="24"/>
      <c r="D2148" s="24"/>
      <c r="E2148" s="24"/>
      <c r="F2148" s="24"/>
      <c r="G2148" s="24"/>
    </row>
    <row r="2149" spans="2:7" x14ac:dyDescent="0.2">
      <c r="B2149" s="24"/>
      <c r="C2149" s="24"/>
      <c r="D2149" s="24"/>
      <c r="E2149" s="24"/>
      <c r="F2149" s="24"/>
      <c r="G2149" s="24"/>
    </row>
    <row r="2150" spans="2:7" x14ac:dyDescent="0.2">
      <c r="B2150" s="24"/>
      <c r="C2150" s="24"/>
      <c r="D2150" s="24"/>
      <c r="E2150" s="24"/>
      <c r="F2150" s="24"/>
      <c r="G2150" s="24"/>
    </row>
    <row r="2151" spans="2:7" x14ac:dyDescent="0.2">
      <c r="B2151" s="24"/>
      <c r="C2151" s="24"/>
      <c r="D2151" s="24"/>
      <c r="E2151" s="24"/>
      <c r="F2151" s="24"/>
      <c r="G2151" s="24"/>
    </row>
    <row r="2152" spans="2:7" x14ac:dyDescent="0.2">
      <c r="B2152" s="24"/>
      <c r="C2152" s="24"/>
      <c r="D2152" s="24"/>
      <c r="E2152" s="24"/>
      <c r="F2152" s="24"/>
      <c r="G2152" s="24"/>
    </row>
    <row r="2153" spans="2:7" x14ac:dyDescent="0.2">
      <c r="B2153" s="24"/>
      <c r="C2153" s="24"/>
      <c r="D2153" s="24"/>
      <c r="E2153" s="24"/>
      <c r="F2153" s="24"/>
      <c r="G2153" s="24"/>
    </row>
    <row r="2154" spans="2:7" x14ac:dyDescent="0.2">
      <c r="B2154" s="24"/>
      <c r="C2154" s="24"/>
      <c r="D2154" s="24"/>
      <c r="E2154" s="24"/>
      <c r="F2154" s="24"/>
      <c r="G2154" s="24"/>
    </row>
    <row r="2155" spans="2:7" x14ac:dyDescent="0.2">
      <c r="B2155" s="24"/>
      <c r="C2155" s="24"/>
      <c r="D2155" s="24"/>
      <c r="E2155" s="24"/>
      <c r="F2155" s="24"/>
      <c r="G2155" s="24"/>
    </row>
    <row r="2156" spans="2:7" x14ac:dyDescent="0.2">
      <c r="B2156" s="24"/>
      <c r="C2156" s="24"/>
      <c r="D2156" s="24"/>
      <c r="E2156" s="24"/>
      <c r="F2156" s="24"/>
      <c r="G2156" s="24"/>
    </row>
    <row r="2157" spans="2:7" x14ac:dyDescent="0.2">
      <c r="B2157" s="24"/>
      <c r="C2157" s="24"/>
      <c r="D2157" s="24"/>
      <c r="E2157" s="24"/>
      <c r="F2157" s="24"/>
      <c r="G2157" s="24"/>
    </row>
    <row r="2158" spans="2:7" x14ac:dyDescent="0.2">
      <c r="B2158" s="24"/>
      <c r="C2158" s="24"/>
      <c r="D2158" s="24"/>
      <c r="E2158" s="24"/>
      <c r="F2158" s="24"/>
      <c r="G2158" s="24"/>
    </row>
    <row r="2159" spans="2:7" x14ac:dyDescent="0.2">
      <c r="B2159" s="24"/>
      <c r="C2159" s="24"/>
      <c r="D2159" s="24"/>
      <c r="E2159" s="24"/>
      <c r="F2159" s="24"/>
      <c r="G2159" s="24"/>
    </row>
    <row r="2160" spans="2:7" x14ac:dyDescent="0.2">
      <c r="B2160" s="24"/>
      <c r="C2160" s="24"/>
      <c r="D2160" s="24"/>
      <c r="E2160" s="24"/>
      <c r="F2160" s="24"/>
      <c r="G2160" s="24"/>
    </row>
    <row r="2161" spans="2:7" x14ac:dyDescent="0.2">
      <c r="B2161" s="24"/>
      <c r="C2161" s="24"/>
      <c r="D2161" s="24"/>
      <c r="E2161" s="24"/>
      <c r="F2161" s="24"/>
      <c r="G2161" s="24"/>
    </row>
    <row r="2162" spans="2:7" x14ac:dyDescent="0.2">
      <c r="B2162" s="24"/>
      <c r="C2162" s="24"/>
      <c r="D2162" s="24"/>
      <c r="E2162" s="24"/>
      <c r="F2162" s="24"/>
      <c r="G2162" s="24"/>
    </row>
    <row r="2163" spans="2:7" x14ac:dyDescent="0.2">
      <c r="B2163" s="24"/>
      <c r="C2163" s="24"/>
      <c r="D2163" s="24"/>
      <c r="E2163" s="24"/>
      <c r="F2163" s="24"/>
      <c r="G2163" s="24"/>
    </row>
    <row r="2164" spans="2:7" x14ac:dyDescent="0.2">
      <c r="B2164" s="24"/>
      <c r="C2164" s="24"/>
      <c r="D2164" s="24"/>
      <c r="E2164" s="24"/>
      <c r="F2164" s="24"/>
      <c r="G2164" s="24"/>
    </row>
    <row r="2165" spans="2:7" x14ac:dyDescent="0.2">
      <c r="B2165" s="24"/>
      <c r="C2165" s="24"/>
      <c r="D2165" s="24"/>
      <c r="E2165" s="24"/>
      <c r="F2165" s="24"/>
      <c r="G2165" s="24"/>
    </row>
    <row r="2166" spans="2:7" x14ac:dyDescent="0.2">
      <c r="B2166" s="24"/>
      <c r="C2166" s="24"/>
      <c r="D2166" s="24"/>
      <c r="E2166" s="24"/>
      <c r="F2166" s="24"/>
      <c r="G2166" s="24"/>
    </row>
    <row r="2167" spans="2:7" x14ac:dyDescent="0.2">
      <c r="B2167" s="24"/>
      <c r="C2167" s="24"/>
      <c r="D2167" s="24"/>
      <c r="E2167" s="24"/>
      <c r="F2167" s="24"/>
      <c r="G2167" s="24"/>
    </row>
    <row r="2168" spans="2:7" x14ac:dyDescent="0.2">
      <c r="B2168" s="24"/>
      <c r="C2168" s="24"/>
      <c r="D2168" s="24"/>
      <c r="E2168" s="24"/>
      <c r="F2168" s="24"/>
      <c r="G2168" s="24"/>
    </row>
    <row r="2169" spans="2:7" x14ac:dyDescent="0.2">
      <c r="B2169" s="24"/>
      <c r="C2169" s="24"/>
      <c r="D2169" s="24"/>
      <c r="E2169" s="24"/>
      <c r="F2169" s="24"/>
      <c r="G2169" s="24"/>
    </row>
    <row r="2170" spans="2:7" x14ac:dyDescent="0.2">
      <c r="B2170" s="24"/>
      <c r="C2170" s="24"/>
      <c r="D2170" s="24"/>
      <c r="E2170" s="24"/>
      <c r="F2170" s="24"/>
      <c r="G2170" s="24"/>
    </row>
    <row r="2171" spans="2:7" x14ac:dyDescent="0.2">
      <c r="B2171" s="24"/>
      <c r="C2171" s="24"/>
      <c r="D2171" s="24"/>
      <c r="E2171" s="24"/>
      <c r="F2171" s="24"/>
      <c r="G2171" s="24"/>
    </row>
    <row r="2172" spans="2:7" x14ac:dyDescent="0.2">
      <c r="B2172" s="24"/>
      <c r="C2172" s="24"/>
      <c r="D2172" s="24"/>
      <c r="E2172" s="24"/>
      <c r="F2172" s="24"/>
      <c r="G2172" s="24"/>
    </row>
    <row r="2173" spans="2:7" x14ac:dyDescent="0.2">
      <c r="B2173" s="24"/>
      <c r="C2173" s="24"/>
      <c r="D2173" s="24"/>
      <c r="E2173" s="24"/>
      <c r="F2173" s="24"/>
      <c r="G2173" s="24"/>
    </row>
    <row r="2174" spans="2:7" x14ac:dyDescent="0.2">
      <c r="B2174" s="24"/>
      <c r="C2174" s="24"/>
      <c r="D2174" s="24"/>
      <c r="E2174" s="24"/>
      <c r="F2174" s="24"/>
      <c r="G2174" s="24"/>
    </row>
    <row r="2175" spans="2:7" x14ac:dyDescent="0.2">
      <c r="B2175" s="24"/>
      <c r="C2175" s="24"/>
      <c r="D2175" s="24"/>
      <c r="E2175" s="24"/>
      <c r="F2175" s="24"/>
      <c r="G2175" s="24"/>
    </row>
    <row r="2176" spans="2:7" x14ac:dyDescent="0.2">
      <c r="B2176" s="24"/>
      <c r="C2176" s="24"/>
      <c r="D2176" s="24"/>
      <c r="E2176" s="24"/>
      <c r="F2176" s="24"/>
      <c r="G2176" s="24"/>
    </row>
    <row r="2177" spans="2:7" x14ac:dyDescent="0.2">
      <c r="B2177" s="24"/>
      <c r="C2177" s="24"/>
      <c r="D2177" s="24"/>
      <c r="E2177" s="24"/>
      <c r="F2177" s="24"/>
      <c r="G2177" s="24"/>
    </row>
    <row r="2178" spans="2:7" x14ac:dyDescent="0.2">
      <c r="B2178" s="24"/>
      <c r="C2178" s="24"/>
      <c r="D2178" s="24"/>
      <c r="E2178" s="24"/>
      <c r="F2178" s="24"/>
      <c r="G2178" s="24"/>
    </row>
    <row r="2179" spans="2:7" x14ac:dyDescent="0.2">
      <c r="B2179" s="24"/>
      <c r="C2179" s="24"/>
      <c r="D2179" s="24"/>
      <c r="E2179" s="24"/>
      <c r="F2179" s="24"/>
      <c r="G2179" s="24"/>
    </row>
    <row r="2180" spans="2:7" x14ac:dyDescent="0.2">
      <c r="B2180" s="24"/>
      <c r="C2180" s="24"/>
      <c r="D2180" s="24"/>
      <c r="E2180" s="24"/>
      <c r="F2180" s="24"/>
      <c r="G2180" s="24"/>
    </row>
    <row r="2181" spans="2:7" x14ac:dyDescent="0.2">
      <c r="B2181" s="24"/>
      <c r="C2181" s="24"/>
      <c r="D2181" s="24"/>
      <c r="E2181" s="24"/>
      <c r="F2181" s="24"/>
      <c r="G2181" s="24"/>
    </row>
    <row r="2182" spans="2:7" x14ac:dyDescent="0.2">
      <c r="B2182" s="24"/>
      <c r="C2182" s="24"/>
      <c r="D2182" s="24"/>
      <c r="E2182" s="24"/>
      <c r="F2182" s="24"/>
      <c r="G2182" s="24"/>
    </row>
    <row r="2183" spans="2:7" x14ac:dyDescent="0.2">
      <c r="B2183" s="24"/>
      <c r="C2183" s="24"/>
      <c r="D2183" s="24"/>
      <c r="E2183" s="24"/>
      <c r="F2183" s="24"/>
      <c r="G2183" s="24"/>
    </row>
    <row r="2184" spans="2:7" x14ac:dyDescent="0.2">
      <c r="B2184" s="24"/>
      <c r="C2184" s="24"/>
      <c r="D2184" s="24"/>
      <c r="E2184" s="24"/>
      <c r="F2184" s="24"/>
      <c r="G2184" s="24"/>
    </row>
    <row r="2185" spans="2:7" x14ac:dyDescent="0.2">
      <c r="B2185" s="24"/>
      <c r="C2185" s="24"/>
      <c r="D2185" s="24"/>
      <c r="E2185" s="24"/>
      <c r="F2185" s="24"/>
      <c r="G2185" s="24"/>
    </row>
    <row r="2186" spans="2:7" x14ac:dyDescent="0.2">
      <c r="B2186" s="24"/>
      <c r="C2186" s="24"/>
      <c r="D2186" s="24"/>
      <c r="E2186" s="24"/>
      <c r="F2186" s="24"/>
      <c r="G2186" s="24"/>
    </row>
    <row r="2187" spans="2:7" x14ac:dyDescent="0.2">
      <c r="B2187" s="24"/>
      <c r="C2187" s="24"/>
      <c r="D2187" s="24"/>
      <c r="E2187" s="24"/>
      <c r="F2187" s="24"/>
      <c r="G2187" s="24"/>
    </row>
    <row r="2188" spans="2:7" x14ac:dyDescent="0.2">
      <c r="B2188" s="24"/>
      <c r="C2188" s="24"/>
      <c r="D2188" s="24"/>
      <c r="E2188" s="24"/>
      <c r="F2188" s="24"/>
      <c r="G2188" s="24"/>
    </row>
    <row r="2189" spans="2:7" x14ac:dyDescent="0.2">
      <c r="B2189" s="24"/>
      <c r="C2189" s="24"/>
      <c r="D2189" s="24"/>
      <c r="E2189" s="24"/>
      <c r="F2189" s="24"/>
      <c r="G2189" s="24"/>
    </row>
    <row r="2190" spans="2:7" x14ac:dyDescent="0.2">
      <c r="B2190" s="24"/>
      <c r="C2190" s="24"/>
      <c r="D2190" s="24"/>
      <c r="E2190" s="24"/>
      <c r="F2190" s="24"/>
      <c r="G2190" s="24"/>
    </row>
    <row r="2191" spans="2:7" x14ac:dyDescent="0.2">
      <c r="B2191" s="24"/>
      <c r="C2191" s="24"/>
      <c r="D2191" s="24"/>
      <c r="E2191" s="24"/>
      <c r="F2191" s="24"/>
      <c r="G2191" s="24"/>
    </row>
    <row r="2192" spans="2:7" x14ac:dyDescent="0.2">
      <c r="B2192" s="24"/>
      <c r="C2192" s="24"/>
      <c r="D2192" s="24"/>
      <c r="E2192" s="24"/>
      <c r="F2192" s="24"/>
      <c r="G2192" s="24"/>
    </row>
    <row r="2193" spans="2:7" x14ac:dyDescent="0.2">
      <c r="B2193" s="24"/>
      <c r="C2193" s="24"/>
      <c r="D2193" s="24"/>
      <c r="E2193" s="24"/>
      <c r="F2193" s="24"/>
      <c r="G2193" s="24"/>
    </row>
    <row r="2194" spans="2:7" x14ac:dyDescent="0.2">
      <c r="B2194" s="24"/>
      <c r="C2194" s="24"/>
      <c r="D2194" s="24"/>
      <c r="E2194" s="24"/>
      <c r="F2194" s="24"/>
      <c r="G2194" s="24"/>
    </row>
    <row r="2195" spans="2:7" x14ac:dyDescent="0.2">
      <c r="B2195" s="24"/>
      <c r="C2195" s="24"/>
      <c r="D2195" s="24"/>
      <c r="E2195" s="24"/>
      <c r="F2195" s="24"/>
      <c r="G2195" s="24"/>
    </row>
    <row r="2196" spans="2:7" x14ac:dyDescent="0.2">
      <c r="B2196" s="24"/>
      <c r="C2196" s="24"/>
      <c r="D2196" s="24"/>
      <c r="E2196" s="24"/>
      <c r="F2196" s="24"/>
      <c r="G2196" s="24"/>
    </row>
    <row r="2197" spans="2:7" x14ac:dyDescent="0.2">
      <c r="B2197" s="24"/>
      <c r="C2197" s="24"/>
      <c r="D2197" s="24"/>
      <c r="E2197" s="24"/>
      <c r="F2197" s="24"/>
      <c r="G2197" s="24"/>
    </row>
    <row r="2198" spans="2:7" x14ac:dyDescent="0.2">
      <c r="B2198" s="24"/>
      <c r="C2198" s="24"/>
      <c r="D2198" s="24"/>
      <c r="E2198" s="24"/>
      <c r="F2198" s="24"/>
      <c r="G2198" s="24"/>
    </row>
    <row r="2199" spans="2:7" x14ac:dyDescent="0.2">
      <c r="B2199" s="24"/>
      <c r="C2199" s="24"/>
      <c r="D2199" s="24"/>
      <c r="E2199" s="24"/>
      <c r="F2199" s="24"/>
      <c r="G2199" s="24"/>
    </row>
    <row r="2200" spans="2:7" x14ac:dyDescent="0.2">
      <c r="B2200" s="24"/>
      <c r="C2200" s="24"/>
      <c r="D2200" s="24"/>
      <c r="E2200" s="24"/>
      <c r="F2200" s="24"/>
      <c r="G2200" s="24"/>
    </row>
    <row r="2201" spans="2:7" x14ac:dyDescent="0.2">
      <c r="B2201" s="24"/>
      <c r="C2201" s="24"/>
      <c r="D2201" s="24"/>
      <c r="E2201" s="24"/>
      <c r="F2201" s="24"/>
      <c r="G2201" s="24"/>
    </row>
    <row r="2202" spans="2:7" x14ac:dyDescent="0.2">
      <c r="B2202" s="24"/>
      <c r="C2202" s="24"/>
      <c r="D2202" s="24"/>
      <c r="E2202" s="24"/>
      <c r="F2202" s="24"/>
      <c r="G2202" s="24"/>
    </row>
    <row r="2203" spans="2:7" x14ac:dyDescent="0.2">
      <c r="B2203" s="24"/>
      <c r="C2203" s="24"/>
      <c r="D2203" s="24"/>
      <c r="E2203" s="24"/>
      <c r="F2203" s="24"/>
      <c r="G2203" s="24"/>
    </row>
    <row r="2204" spans="2:7" x14ac:dyDescent="0.2">
      <c r="B2204" s="24"/>
      <c r="C2204" s="24"/>
      <c r="D2204" s="24"/>
      <c r="E2204" s="24"/>
      <c r="F2204" s="24"/>
      <c r="G2204" s="24"/>
    </row>
    <row r="2205" spans="2:7" x14ac:dyDescent="0.2">
      <c r="B2205" s="24"/>
      <c r="C2205" s="24"/>
      <c r="D2205" s="24"/>
      <c r="E2205" s="24"/>
      <c r="F2205" s="24"/>
      <c r="G2205" s="24"/>
    </row>
    <row r="2206" spans="2:7" x14ac:dyDescent="0.2">
      <c r="B2206" s="24"/>
      <c r="C2206" s="24"/>
      <c r="D2206" s="24"/>
      <c r="E2206" s="24"/>
      <c r="F2206" s="24"/>
      <c r="G2206" s="24"/>
    </row>
    <row r="2207" spans="2:7" x14ac:dyDescent="0.2">
      <c r="B2207" s="24"/>
      <c r="C2207" s="24"/>
      <c r="D2207" s="24"/>
      <c r="E2207" s="24"/>
      <c r="F2207" s="24"/>
      <c r="G2207" s="24"/>
    </row>
    <row r="2208" spans="2:7" x14ac:dyDescent="0.2">
      <c r="B2208" s="24"/>
      <c r="C2208" s="24"/>
      <c r="D2208" s="24"/>
      <c r="E2208" s="24"/>
      <c r="F2208" s="24"/>
      <c r="G2208" s="24"/>
    </row>
    <row r="2209" spans="2:7" x14ac:dyDescent="0.2">
      <c r="B2209" s="24"/>
      <c r="C2209" s="24"/>
      <c r="D2209" s="24"/>
      <c r="E2209" s="24"/>
      <c r="F2209" s="24"/>
      <c r="G2209" s="24"/>
    </row>
    <row r="2210" spans="2:7" x14ac:dyDescent="0.2">
      <c r="B2210" s="24"/>
      <c r="C2210" s="24"/>
      <c r="D2210" s="24"/>
      <c r="E2210" s="24"/>
      <c r="F2210" s="24"/>
      <c r="G2210" s="24"/>
    </row>
    <row r="2211" spans="2:7" x14ac:dyDescent="0.2">
      <c r="B2211" s="24"/>
      <c r="C2211" s="24"/>
      <c r="D2211" s="24"/>
      <c r="E2211" s="24"/>
      <c r="F2211" s="24"/>
      <c r="G2211" s="24"/>
    </row>
    <row r="2212" spans="2:7" x14ac:dyDescent="0.2">
      <c r="B2212" s="24"/>
      <c r="C2212" s="24"/>
      <c r="D2212" s="24"/>
      <c r="E2212" s="24"/>
      <c r="F2212" s="24"/>
      <c r="G2212" s="24"/>
    </row>
    <row r="2213" spans="2:7" x14ac:dyDescent="0.2">
      <c r="B2213" s="24"/>
      <c r="C2213" s="24"/>
      <c r="D2213" s="24"/>
      <c r="E2213" s="24"/>
      <c r="F2213" s="24"/>
      <c r="G2213" s="24"/>
    </row>
    <row r="2214" spans="2:7" x14ac:dyDescent="0.2">
      <c r="B2214" s="24"/>
      <c r="C2214" s="24"/>
      <c r="D2214" s="24"/>
      <c r="E2214" s="24"/>
      <c r="F2214" s="24"/>
      <c r="G2214" s="24"/>
    </row>
    <row r="2215" spans="2:7" x14ac:dyDescent="0.2">
      <c r="B2215" s="24"/>
      <c r="C2215" s="24"/>
      <c r="D2215" s="24"/>
      <c r="E2215" s="24"/>
      <c r="F2215" s="24"/>
      <c r="G2215" s="24"/>
    </row>
    <row r="2216" spans="2:7" x14ac:dyDescent="0.2">
      <c r="B2216" s="24"/>
      <c r="C2216" s="24"/>
      <c r="D2216" s="24"/>
      <c r="E2216" s="24"/>
      <c r="F2216" s="24"/>
      <c r="G2216" s="24"/>
    </row>
    <row r="2217" spans="2:7" x14ac:dyDescent="0.2">
      <c r="B2217" s="24"/>
      <c r="C2217" s="24"/>
      <c r="D2217" s="24"/>
      <c r="E2217" s="24"/>
      <c r="F2217" s="24"/>
      <c r="G2217" s="24"/>
    </row>
    <row r="2218" spans="2:7" x14ac:dyDescent="0.2">
      <c r="B2218" s="24"/>
      <c r="C2218" s="24"/>
      <c r="D2218" s="24"/>
      <c r="E2218" s="24"/>
      <c r="F2218" s="24"/>
      <c r="G2218" s="24"/>
    </row>
    <row r="2219" spans="2:7" x14ac:dyDescent="0.2">
      <c r="B2219" s="24"/>
      <c r="C2219" s="24"/>
      <c r="D2219" s="24"/>
      <c r="E2219" s="24"/>
      <c r="F2219" s="24"/>
      <c r="G2219" s="24"/>
    </row>
    <row r="2220" spans="2:7" x14ac:dyDescent="0.2">
      <c r="B2220" s="24"/>
      <c r="C2220" s="24"/>
      <c r="D2220" s="24"/>
      <c r="E2220" s="24"/>
      <c r="F2220" s="24"/>
      <c r="G2220" s="24"/>
    </row>
    <row r="2221" spans="2:7" x14ac:dyDescent="0.2">
      <c r="B2221" s="24"/>
      <c r="C2221" s="24"/>
      <c r="D2221" s="24"/>
      <c r="E2221" s="24"/>
      <c r="F2221" s="24"/>
      <c r="G2221" s="24"/>
    </row>
    <row r="2222" spans="2:7" x14ac:dyDescent="0.2">
      <c r="B2222" s="24"/>
      <c r="C2222" s="24"/>
      <c r="D2222" s="24"/>
      <c r="E2222" s="24"/>
      <c r="F2222" s="24"/>
      <c r="G2222" s="24"/>
    </row>
    <row r="2223" spans="2:7" x14ac:dyDescent="0.2">
      <c r="B2223" s="24"/>
      <c r="C2223" s="24"/>
      <c r="D2223" s="24"/>
      <c r="E2223" s="24"/>
      <c r="F2223" s="24"/>
      <c r="G2223" s="24"/>
    </row>
    <row r="2224" spans="2:7" x14ac:dyDescent="0.2">
      <c r="B2224" s="24"/>
      <c r="C2224" s="24"/>
      <c r="D2224" s="24"/>
      <c r="E2224" s="24"/>
      <c r="F2224" s="24"/>
      <c r="G2224" s="24"/>
    </row>
    <row r="2225" spans="2:7" x14ac:dyDescent="0.2">
      <c r="B2225" s="24"/>
      <c r="C2225" s="24"/>
      <c r="D2225" s="24"/>
      <c r="E2225" s="24"/>
      <c r="F2225" s="24"/>
      <c r="G2225" s="24"/>
    </row>
    <row r="2226" spans="2:7" x14ac:dyDescent="0.2">
      <c r="B2226" s="24"/>
      <c r="C2226" s="24"/>
      <c r="D2226" s="24"/>
      <c r="E2226" s="24"/>
      <c r="F2226" s="24"/>
      <c r="G2226" s="24"/>
    </row>
    <row r="2227" spans="2:7" x14ac:dyDescent="0.2">
      <c r="B2227" s="24"/>
      <c r="C2227" s="24"/>
      <c r="D2227" s="24"/>
      <c r="E2227" s="24"/>
      <c r="F2227" s="24"/>
      <c r="G2227" s="24"/>
    </row>
    <row r="2228" spans="2:7" x14ac:dyDescent="0.2">
      <c r="B2228" s="24"/>
      <c r="C2228" s="24"/>
      <c r="D2228" s="24"/>
      <c r="E2228" s="24"/>
      <c r="F2228" s="24"/>
      <c r="G2228" s="24"/>
    </row>
    <row r="2229" spans="2:7" x14ac:dyDescent="0.2">
      <c r="B2229" s="24"/>
      <c r="C2229" s="24"/>
      <c r="D2229" s="24"/>
      <c r="E2229" s="24"/>
      <c r="F2229" s="24"/>
      <c r="G2229" s="24"/>
    </row>
    <row r="2230" spans="2:7" x14ac:dyDescent="0.2">
      <c r="B2230" s="24"/>
      <c r="C2230" s="24"/>
      <c r="D2230" s="24"/>
      <c r="E2230" s="24"/>
      <c r="F2230" s="24"/>
      <c r="G2230" s="24"/>
    </row>
    <row r="2231" spans="2:7" x14ac:dyDescent="0.2">
      <c r="B2231" s="24"/>
      <c r="C2231" s="24"/>
      <c r="D2231" s="24"/>
      <c r="E2231" s="24"/>
      <c r="F2231" s="24"/>
      <c r="G2231" s="24"/>
    </row>
    <row r="2232" spans="2:7" x14ac:dyDescent="0.2">
      <c r="B2232" s="24"/>
      <c r="C2232" s="24"/>
      <c r="D2232" s="24"/>
      <c r="E2232" s="24"/>
      <c r="F2232" s="24"/>
      <c r="G2232" s="24"/>
    </row>
    <row r="2233" spans="2:7" x14ac:dyDescent="0.2">
      <c r="B2233" s="24"/>
      <c r="C2233" s="24"/>
      <c r="D2233" s="24"/>
      <c r="E2233" s="24"/>
      <c r="F2233" s="24"/>
      <c r="G2233" s="24"/>
    </row>
    <row r="2234" spans="2:7" x14ac:dyDescent="0.2">
      <c r="B2234" s="24"/>
      <c r="C2234" s="24"/>
      <c r="D2234" s="24"/>
      <c r="E2234" s="24"/>
      <c r="F2234" s="24"/>
      <c r="G2234" s="24"/>
    </row>
    <row r="2235" spans="2:7" x14ac:dyDescent="0.2">
      <c r="B2235" s="24"/>
      <c r="C2235" s="24"/>
      <c r="D2235" s="24"/>
      <c r="E2235" s="24"/>
      <c r="F2235" s="24"/>
      <c r="G2235" s="24"/>
    </row>
    <row r="2236" spans="2:7" x14ac:dyDescent="0.2">
      <c r="B2236" s="24"/>
      <c r="C2236" s="24"/>
      <c r="D2236" s="24"/>
      <c r="E2236" s="24"/>
      <c r="F2236" s="24"/>
      <c r="G2236" s="24"/>
    </row>
    <row r="2237" spans="2:7" x14ac:dyDescent="0.2">
      <c r="B2237" s="24"/>
      <c r="C2237" s="24"/>
      <c r="D2237" s="24"/>
      <c r="E2237" s="24"/>
      <c r="F2237" s="24"/>
      <c r="G2237" s="24"/>
    </row>
    <row r="2238" spans="2:7" x14ac:dyDescent="0.2">
      <c r="B2238" s="24"/>
      <c r="C2238" s="24"/>
      <c r="D2238" s="24"/>
      <c r="E2238" s="24"/>
      <c r="F2238" s="24"/>
      <c r="G2238" s="24"/>
    </row>
    <row r="2239" spans="2:7" x14ac:dyDescent="0.2">
      <c r="B2239" s="24"/>
      <c r="C2239" s="24"/>
      <c r="D2239" s="24"/>
      <c r="E2239" s="24"/>
      <c r="F2239" s="24"/>
      <c r="G2239" s="24"/>
    </row>
    <row r="2240" spans="2:7" x14ac:dyDescent="0.2">
      <c r="B2240" s="24"/>
      <c r="C2240" s="24"/>
      <c r="D2240" s="24"/>
      <c r="E2240" s="24"/>
      <c r="F2240" s="24"/>
      <c r="G2240" s="24"/>
    </row>
    <row r="2241" spans="2:7" x14ac:dyDescent="0.2">
      <c r="B2241" s="24"/>
      <c r="C2241" s="24"/>
      <c r="D2241" s="24"/>
      <c r="E2241" s="24"/>
      <c r="F2241" s="24"/>
      <c r="G2241" s="24"/>
    </row>
    <row r="2242" spans="2:7" x14ac:dyDescent="0.2">
      <c r="B2242" s="24"/>
      <c r="C2242" s="24"/>
      <c r="D2242" s="24"/>
      <c r="E2242" s="24"/>
      <c r="F2242" s="24"/>
      <c r="G2242" s="24"/>
    </row>
    <row r="2243" spans="2:7" x14ac:dyDescent="0.2">
      <c r="B2243" s="24"/>
      <c r="C2243" s="24"/>
      <c r="D2243" s="24"/>
      <c r="E2243" s="24"/>
      <c r="F2243" s="24"/>
      <c r="G2243" s="24"/>
    </row>
    <row r="2244" spans="2:7" x14ac:dyDescent="0.2">
      <c r="B2244" s="24"/>
      <c r="C2244" s="24"/>
      <c r="D2244" s="24"/>
      <c r="E2244" s="24"/>
      <c r="F2244" s="24"/>
      <c r="G2244" s="24"/>
    </row>
    <row r="2245" spans="2:7" x14ac:dyDescent="0.2">
      <c r="B2245" s="24"/>
      <c r="C2245" s="24"/>
      <c r="D2245" s="24"/>
      <c r="E2245" s="24"/>
      <c r="F2245" s="24"/>
      <c r="G2245" s="24"/>
    </row>
    <row r="2246" spans="2:7" x14ac:dyDescent="0.2">
      <c r="B2246" s="24"/>
      <c r="C2246" s="24"/>
      <c r="D2246" s="24"/>
      <c r="E2246" s="24"/>
      <c r="F2246" s="24"/>
      <c r="G2246" s="24"/>
    </row>
    <row r="2247" spans="2:7" x14ac:dyDescent="0.2">
      <c r="B2247" s="24"/>
      <c r="C2247" s="24"/>
      <c r="D2247" s="24"/>
      <c r="E2247" s="24"/>
      <c r="F2247" s="24"/>
      <c r="G2247" s="24"/>
    </row>
    <row r="2248" spans="2:7" x14ac:dyDescent="0.2">
      <c r="B2248" s="24"/>
      <c r="C2248" s="24"/>
      <c r="D2248" s="24"/>
      <c r="E2248" s="24"/>
      <c r="F2248" s="24"/>
      <c r="G2248" s="24"/>
    </row>
    <row r="2249" spans="2:7" x14ac:dyDescent="0.2">
      <c r="B2249" s="24"/>
      <c r="C2249" s="24"/>
      <c r="D2249" s="24"/>
      <c r="E2249" s="24"/>
      <c r="F2249" s="24"/>
      <c r="G2249" s="24"/>
    </row>
    <row r="2250" spans="2:7" x14ac:dyDescent="0.2">
      <c r="B2250" s="24"/>
      <c r="C2250" s="24"/>
      <c r="D2250" s="24"/>
      <c r="E2250" s="24"/>
      <c r="F2250" s="24"/>
      <c r="G2250" s="24"/>
    </row>
    <row r="2251" spans="2:7" x14ac:dyDescent="0.2">
      <c r="B2251" s="24"/>
      <c r="C2251" s="24"/>
      <c r="D2251" s="24"/>
      <c r="E2251" s="24"/>
      <c r="F2251" s="24"/>
      <c r="G2251" s="24"/>
    </row>
    <row r="2252" spans="2:7" x14ac:dyDescent="0.2">
      <c r="B2252" s="24"/>
      <c r="C2252" s="24"/>
      <c r="D2252" s="24"/>
      <c r="E2252" s="24"/>
      <c r="F2252" s="24"/>
      <c r="G2252" s="24"/>
    </row>
    <row r="2253" spans="2:7" x14ac:dyDescent="0.2">
      <c r="B2253" s="24"/>
      <c r="C2253" s="24"/>
      <c r="D2253" s="24"/>
      <c r="E2253" s="24"/>
      <c r="F2253" s="24"/>
      <c r="G2253" s="24"/>
    </row>
    <row r="2254" spans="2:7" x14ac:dyDescent="0.2">
      <c r="B2254" s="24"/>
      <c r="C2254" s="24"/>
      <c r="D2254" s="24"/>
      <c r="E2254" s="24"/>
      <c r="F2254" s="24"/>
      <c r="G2254" s="24"/>
    </row>
    <row r="2255" spans="2:7" x14ac:dyDescent="0.2">
      <c r="B2255" s="24"/>
      <c r="C2255" s="24"/>
      <c r="D2255" s="24"/>
      <c r="E2255" s="24"/>
      <c r="F2255" s="24"/>
      <c r="G2255" s="24"/>
    </row>
    <row r="2256" spans="2:7" x14ac:dyDescent="0.2">
      <c r="B2256" s="24"/>
      <c r="C2256" s="24"/>
      <c r="D2256" s="24"/>
      <c r="E2256" s="24"/>
      <c r="F2256" s="24"/>
      <c r="G2256" s="24"/>
    </row>
    <row r="2257" spans="2:7" x14ac:dyDescent="0.2">
      <c r="B2257" s="24"/>
      <c r="C2257" s="24"/>
      <c r="D2257" s="24"/>
      <c r="E2257" s="24"/>
      <c r="F2257" s="24"/>
      <c r="G2257" s="24"/>
    </row>
    <row r="2258" spans="2:7" x14ac:dyDescent="0.2">
      <c r="B2258" s="24"/>
      <c r="C2258" s="24"/>
      <c r="D2258" s="24"/>
      <c r="E2258" s="24"/>
      <c r="F2258" s="24"/>
      <c r="G2258" s="24"/>
    </row>
    <row r="2259" spans="2:7" x14ac:dyDescent="0.2">
      <c r="B2259" s="24"/>
      <c r="C2259" s="24"/>
      <c r="D2259" s="24"/>
      <c r="E2259" s="24"/>
      <c r="F2259" s="24"/>
      <c r="G2259" s="24"/>
    </row>
    <row r="2260" spans="2:7" x14ac:dyDescent="0.2">
      <c r="B2260" s="24"/>
      <c r="C2260" s="24"/>
      <c r="D2260" s="24"/>
      <c r="E2260" s="24"/>
      <c r="F2260" s="24"/>
      <c r="G2260" s="24"/>
    </row>
    <row r="2261" spans="2:7" x14ac:dyDescent="0.2">
      <c r="B2261" s="24"/>
      <c r="C2261" s="24"/>
      <c r="D2261" s="24"/>
      <c r="E2261" s="24"/>
      <c r="F2261" s="24"/>
      <c r="G2261" s="24"/>
    </row>
    <row r="2262" spans="2:7" x14ac:dyDescent="0.2">
      <c r="B2262" s="24"/>
      <c r="C2262" s="24"/>
      <c r="D2262" s="24"/>
      <c r="E2262" s="24"/>
      <c r="F2262" s="24"/>
      <c r="G2262" s="24"/>
    </row>
    <row r="2263" spans="2:7" x14ac:dyDescent="0.2">
      <c r="B2263" s="24"/>
      <c r="C2263" s="24"/>
      <c r="D2263" s="24"/>
      <c r="E2263" s="24"/>
      <c r="F2263" s="24"/>
      <c r="G2263" s="24"/>
    </row>
    <row r="2264" spans="2:7" x14ac:dyDescent="0.2">
      <c r="B2264" s="24"/>
      <c r="C2264" s="24"/>
      <c r="D2264" s="24"/>
      <c r="E2264" s="24"/>
      <c r="F2264" s="24"/>
      <c r="G2264" s="24"/>
    </row>
    <row r="2265" spans="2:7" x14ac:dyDescent="0.2">
      <c r="B2265" s="24"/>
      <c r="C2265" s="24"/>
      <c r="D2265" s="24"/>
      <c r="E2265" s="24"/>
      <c r="F2265" s="24"/>
      <c r="G2265" s="24"/>
    </row>
    <row r="2266" spans="2:7" x14ac:dyDescent="0.2">
      <c r="B2266" s="24"/>
      <c r="C2266" s="24"/>
      <c r="D2266" s="24"/>
      <c r="E2266" s="24"/>
      <c r="F2266" s="24"/>
      <c r="G2266" s="24"/>
    </row>
    <row r="2267" spans="2:7" x14ac:dyDescent="0.2">
      <c r="B2267" s="24"/>
      <c r="C2267" s="24"/>
      <c r="D2267" s="24"/>
      <c r="E2267" s="24"/>
      <c r="F2267" s="24"/>
      <c r="G2267" s="24"/>
    </row>
    <row r="2268" spans="2:7" x14ac:dyDescent="0.2">
      <c r="B2268" s="24"/>
      <c r="C2268" s="24"/>
      <c r="D2268" s="24"/>
      <c r="E2268" s="24"/>
      <c r="F2268" s="24"/>
      <c r="G2268" s="24"/>
    </row>
    <row r="2269" spans="2:7" x14ac:dyDescent="0.2">
      <c r="B2269" s="24"/>
      <c r="C2269" s="24"/>
      <c r="D2269" s="24"/>
      <c r="E2269" s="24"/>
      <c r="F2269" s="24"/>
      <c r="G2269" s="24"/>
    </row>
    <row r="2270" spans="2:7" x14ac:dyDescent="0.2">
      <c r="B2270" s="24"/>
      <c r="C2270" s="24"/>
      <c r="D2270" s="24"/>
      <c r="E2270" s="24"/>
      <c r="F2270" s="24"/>
      <c r="G2270" s="24"/>
    </row>
    <row r="2271" spans="2:7" x14ac:dyDescent="0.2">
      <c r="B2271" s="24"/>
      <c r="C2271" s="24"/>
      <c r="D2271" s="24"/>
      <c r="E2271" s="24"/>
      <c r="F2271" s="24"/>
      <c r="G2271" s="24"/>
    </row>
    <row r="2272" spans="2:7" x14ac:dyDescent="0.2">
      <c r="B2272" s="24"/>
      <c r="C2272" s="24"/>
      <c r="D2272" s="24"/>
      <c r="E2272" s="24"/>
      <c r="F2272" s="24"/>
      <c r="G2272" s="24"/>
    </row>
    <row r="2273" spans="2:7" x14ac:dyDescent="0.2">
      <c r="B2273" s="24"/>
      <c r="C2273" s="24"/>
      <c r="D2273" s="24"/>
      <c r="E2273" s="24"/>
      <c r="F2273" s="24"/>
      <c r="G2273" s="24"/>
    </row>
    <row r="2274" spans="2:7" x14ac:dyDescent="0.2">
      <c r="B2274" s="24"/>
      <c r="C2274" s="24"/>
      <c r="D2274" s="24"/>
      <c r="E2274" s="24"/>
      <c r="F2274" s="24"/>
      <c r="G2274" s="24"/>
    </row>
    <row r="2275" spans="2:7" x14ac:dyDescent="0.2">
      <c r="B2275" s="24"/>
      <c r="C2275" s="24"/>
      <c r="D2275" s="24"/>
      <c r="E2275" s="24"/>
      <c r="F2275" s="24"/>
      <c r="G2275" s="24"/>
    </row>
    <row r="2276" spans="2:7" x14ac:dyDescent="0.2">
      <c r="B2276" s="24"/>
      <c r="C2276" s="24"/>
      <c r="D2276" s="24"/>
      <c r="E2276" s="24"/>
      <c r="F2276" s="24"/>
      <c r="G2276" s="24"/>
    </row>
    <row r="2277" spans="2:7" x14ac:dyDescent="0.2">
      <c r="B2277" s="24"/>
      <c r="C2277" s="24"/>
      <c r="D2277" s="24"/>
      <c r="E2277" s="24"/>
      <c r="F2277" s="24"/>
      <c r="G2277" s="24"/>
    </row>
    <row r="2278" spans="2:7" x14ac:dyDescent="0.2">
      <c r="B2278" s="24"/>
      <c r="C2278" s="24"/>
      <c r="D2278" s="24"/>
      <c r="E2278" s="24"/>
      <c r="F2278" s="24"/>
      <c r="G2278" s="24"/>
    </row>
    <row r="2279" spans="2:7" x14ac:dyDescent="0.2">
      <c r="B2279" s="24"/>
      <c r="C2279" s="24"/>
      <c r="D2279" s="24"/>
      <c r="E2279" s="24"/>
      <c r="F2279" s="24"/>
      <c r="G2279" s="24"/>
    </row>
    <row r="2280" spans="2:7" x14ac:dyDescent="0.2">
      <c r="B2280" s="24"/>
      <c r="C2280" s="24"/>
      <c r="D2280" s="24"/>
      <c r="E2280" s="24"/>
      <c r="F2280" s="24"/>
      <c r="G2280" s="24"/>
    </row>
    <row r="2281" spans="2:7" x14ac:dyDescent="0.2">
      <c r="B2281" s="24"/>
      <c r="C2281" s="24"/>
      <c r="D2281" s="24"/>
      <c r="E2281" s="24"/>
      <c r="F2281" s="24"/>
      <c r="G2281" s="24"/>
    </row>
    <row r="2282" spans="2:7" x14ac:dyDescent="0.2">
      <c r="B2282" s="24"/>
      <c r="C2282" s="24"/>
      <c r="D2282" s="24"/>
      <c r="E2282" s="24"/>
      <c r="F2282" s="24"/>
      <c r="G2282" s="24"/>
    </row>
    <row r="2283" spans="2:7" x14ac:dyDescent="0.2">
      <c r="B2283" s="24"/>
      <c r="C2283" s="24"/>
      <c r="D2283" s="24"/>
      <c r="E2283" s="24"/>
      <c r="F2283" s="24"/>
      <c r="G2283" s="24"/>
    </row>
    <row r="2284" spans="2:7" x14ac:dyDescent="0.2">
      <c r="B2284" s="24"/>
      <c r="C2284" s="24"/>
      <c r="D2284" s="24"/>
      <c r="E2284" s="24"/>
      <c r="F2284" s="24"/>
      <c r="G2284" s="24"/>
    </row>
    <row r="2285" spans="2:7" x14ac:dyDescent="0.2">
      <c r="B2285" s="24"/>
      <c r="C2285" s="24"/>
      <c r="D2285" s="24"/>
      <c r="E2285" s="24"/>
      <c r="F2285" s="24"/>
      <c r="G2285" s="24"/>
    </row>
    <row r="2286" spans="2:7" x14ac:dyDescent="0.2">
      <c r="B2286" s="24"/>
      <c r="C2286" s="24"/>
      <c r="D2286" s="24"/>
      <c r="E2286" s="24"/>
      <c r="F2286" s="24"/>
      <c r="G2286" s="24"/>
    </row>
    <row r="2287" spans="2:7" x14ac:dyDescent="0.2">
      <c r="B2287" s="24"/>
      <c r="C2287" s="24"/>
      <c r="D2287" s="24"/>
      <c r="E2287" s="24"/>
      <c r="F2287" s="24"/>
      <c r="G2287" s="24"/>
    </row>
    <row r="2288" spans="2:7" x14ac:dyDescent="0.2">
      <c r="B2288" s="24"/>
      <c r="C2288" s="24"/>
      <c r="D2288" s="24"/>
      <c r="E2288" s="24"/>
      <c r="F2288" s="24"/>
      <c r="G2288" s="24"/>
    </row>
    <row r="2289" spans="2:7" x14ac:dyDescent="0.2">
      <c r="B2289" s="24"/>
      <c r="C2289" s="24"/>
      <c r="D2289" s="24"/>
      <c r="E2289" s="24"/>
      <c r="F2289" s="24"/>
      <c r="G2289" s="24"/>
    </row>
    <row r="2290" spans="2:7" x14ac:dyDescent="0.2">
      <c r="B2290" s="24"/>
      <c r="C2290" s="24"/>
      <c r="D2290" s="24"/>
      <c r="E2290" s="24"/>
      <c r="F2290" s="24"/>
      <c r="G2290" s="24"/>
    </row>
    <row r="2291" spans="2:7" x14ac:dyDescent="0.2">
      <c r="B2291" s="24"/>
      <c r="C2291" s="24"/>
      <c r="D2291" s="24"/>
      <c r="E2291" s="24"/>
      <c r="F2291" s="24"/>
      <c r="G2291" s="24"/>
    </row>
    <row r="2292" spans="2:7" x14ac:dyDescent="0.2">
      <c r="B2292" s="24"/>
      <c r="C2292" s="24"/>
      <c r="D2292" s="24"/>
      <c r="E2292" s="24"/>
      <c r="F2292" s="24"/>
      <c r="G2292" s="24"/>
    </row>
    <row r="2293" spans="2:7" x14ac:dyDescent="0.2">
      <c r="B2293" s="24"/>
      <c r="C2293" s="24"/>
      <c r="D2293" s="24"/>
      <c r="E2293" s="24"/>
      <c r="F2293" s="24"/>
      <c r="G2293" s="24"/>
    </row>
    <row r="2294" spans="2:7" x14ac:dyDescent="0.2">
      <c r="B2294" s="24"/>
      <c r="C2294" s="24"/>
      <c r="D2294" s="24"/>
      <c r="E2294" s="24"/>
      <c r="F2294" s="24"/>
      <c r="G2294" s="24"/>
    </row>
    <row r="2295" spans="2:7" x14ac:dyDescent="0.2">
      <c r="B2295" s="24"/>
      <c r="C2295" s="24"/>
      <c r="D2295" s="24"/>
      <c r="E2295" s="24"/>
      <c r="F2295" s="24"/>
      <c r="G2295" s="24"/>
    </row>
    <row r="2296" spans="2:7" x14ac:dyDescent="0.2">
      <c r="B2296" s="24"/>
      <c r="C2296" s="24"/>
      <c r="D2296" s="24"/>
      <c r="E2296" s="24"/>
      <c r="F2296" s="24"/>
      <c r="G2296" s="24"/>
    </row>
    <row r="2297" spans="2:7" x14ac:dyDescent="0.2">
      <c r="B2297" s="24"/>
      <c r="C2297" s="24"/>
      <c r="D2297" s="24"/>
      <c r="E2297" s="24"/>
      <c r="F2297" s="24"/>
      <c r="G2297" s="24"/>
    </row>
    <row r="2298" spans="2:7" x14ac:dyDescent="0.2">
      <c r="B2298" s="24"/>
      <c r="C2298" s="24"/>
      <c r="D2298" s="24"/>
      <c r="E2298" s="24"/>
      <c r="F2298" s="24"/>
      <c r="G2298" s="24"/>
    </row>
    <row r="2299" spans="2:7" x14ac:dyDescent="0.2">
      <c r="B2299" s="24"/>
      <c r="C2299" s="24"/>
      <c r="D2299" s="24"/>
      <c r="E2299" s="24"/>
      <c r="F2299" s="24"/>
      <c r="G2299" s="24"/>
    </row>
    <row r="2300" spans="2:7" x14ac:dyDescent="0.2">
      <c r="B2300" s="24"/>
      <c r="C2300" s="24"/>
      <c r="D2300" s="24"/>
      <c r="E2300" s="24"/>
      <c r="F2300" s="24"/>
      <c r="G2300" s="24"/>
    </row>
    <row r="2301" spans="2:7" x14ac:dyDescent="0.2">
      <c r="B2301" s="24"/>
      <c r="C2301" s="24"/>
      <c r="D2301" s="24"/>
      <c r="E2301" s="24"/>
      <c r="F2301" s="24"/>
      <c r="G2301" s="24"/>
    </row>
    <row r="2302" spans="2:7" x14ac:dyDescent="0.2">
      <c r="B2302" s="24"/>
      <c r="C2302" s="24"/>
      <c r="D2302" s="24"/>
      <c r="E2302" s="24"/>
      <c r="F2302" s="24"/>
      <c r="G2302" s="24"/>
    </row>
    <row r="2303" spans="2:7" x14ac:dyDescent="0.2">
      <c r="B2303" s="24"/>
      <c r="C2303" s="24"/>
      <c r="D2303" s="24"/>
      <c r="E2303" s="24"/>
      <c r="F2303" s="24"/>
      <c r="G2303" s="24"/>
    </row>
    <row r="2304" spans="2:7" x14ac:dyDescent="0.2">
      <c r="B2304" s="24"/>
      <c r="C2304" s="24"/>
      <c r="D2304" s="24"/>
      <c r="E2304" s="24"/>
      <c r="F2304" s="24"/>
      <c r="G2304" s="24"/>
    </row>
    <row r="2305" spans="2:7" x14ac:dyDescent="0.2">
      <c r="B2305" s="24"/>
      <c r="C2305" s="24"/>
      <c r="D2305" s="24"/>
      <c r="E2305" s="24"/>
      <c r="F2305" s="24"/>
      <c r="G2305" s="24"/>
    </row>
    <row r="2306" spans="2:7" x14ac:dyDescent="0.2">
      <c r="B2306" s="24"/>
      <c r="C2306" s="24"/>
      <c r="D2306" s="24"/>
      <c r="E2306" s="24"/>
      <c r="F2306" s="24"/>
      <c r="G2306" s="24"/>
    </row>
    <row r="2307" spans="2:7" x14ac:dyDescent="0.2">
      <c r="B2307" s="24"/>
      <c r="C2307" s="24"/>
      <c r="D2307" s="24"/>
      <c r="E2307" s="24"/>
      <c r="F2307" s="24"/>
      <c r="G2307" s="24"/>
    </row>
    <row r="2308" spans="2:7" x14ac:dyDescent="0.2">
      <c r="B2308" s="24"/>
      <c r="C2308" s="24"/>
      <c r="D2308" s="24"/>
      <c r="E2308" s="24"/>
      <c r="F2308" s="24"/>
      <c r="G2308" s="24"/>
    </row>
    <row r="2309" spans="2:7" x14ac:dyDescent="0.2">
      <c r="B2309" s="24"/>
      <c r="C2309" s="24"/>
      <c r="D2309" s="24"/>
      <c r="E2309" s="24"/>
      <c r="F2309" s="24"/>
      <c r="G2309" s="24"/>
    </row>
    <row r="2310" spans="2:7" x14ac:dyDescent="0.2">
      <c r="B2310" s="24"/>
      <c r="C2310" s="24"/>
      <c r="D2310" s="24"/>
      <c r="E2310" s="24"/>
      <c r="F2310" s="24"/>
      <c r="G2310" s="24"/>
    </row>
    <row r="2311" spans="2:7" x14ac:dyDescent="0.2">
      <c r="B2311" s="24"/>
      <c r="C2311" s="24"/>
      <c r="D2311" s="24"/>
      <c r="E2311" s="24"/>
      <c r="F2311" s="24"/>
      <c r="G2311" s="24"/>
    </row>
    <row r="2312" spans="2:7" x14ac:dyDescent="0.2">
      <c r="B2312" s="24"/>
      <c r="C2312" s="24"/>
      <c r="D2312" s="24"/>
      <c r="E2312" s="24"/>
      <c r="F2312" s="24"/>
      <c r="G2312" s="24"/>
    </row>
    <row r="2313" spans="2:7" x14ac:dyDescent="0.2">
      <c r="B2313" s="24"/>
      <c r="C2313" s="24"/>
      <c r="D2313" s="24"/>
      <c r="E2313" s="24"/>
      <c r="F2313" s="24"/>
      <c r="G2313" s="24"/>
    </row>
    <row r="2314" spans="2:7" x14ac:dyDescent="0.2">
      <c r="B2314" s="24"/>
      <c r="C2314" s="24"/>
      <c r="D2314" s="24"/>
      <c r="E2314" s="24"/>
      <c r="F2314" s="24"/>
      <c r="G2314" s="24"/>
    </row>
    <row r="2315" spans="2:7" x14ac:dyDescent="0.2">
      <c r="B2315" s="24"/>
      <c r="C2315" s="24"/>
      <c r="D2315" s="24"/>
      <c r="E2315" s="24"/>
      <c r="F2315" s="24"/>
      <c r="G2315" s="24"/>
    </row>
    <row r="2316" spans="2:7" x14ac:dyDescent="0.2">
      <c r="B2316" s="24"/>
      <c r="C2316" s="24"/>
      <c r="D2316" s="24"/>
      <c r="E2316" s="24"/>
      <c r="F2316" s="24"/>
      <c r="G2316" s="24"/>
    </row>
    <row r="2317" spans="2:7" x14ac:dyDescent="0.2">
      <c r="B2317" s="24"/>
      <c r="C2317" s="24"/>
      <c r="D2317" s="24"/>
      <c r="E2317" s="24"/>
      <c r="F2317" s="24"/>
      <c r="G2317" s="24"/>
    </row>
    <row r="2318" spans="2:7" x14ac:dyDescent="0.2">
      <c r="B2318" s="24"/>
      <c r="C2318" s="24"/>
      <c r="D2318" s="24"/>
      <c r="E2318" s="24"/>
      <c r="F2318" s="24"/>
      <c r="G2318" s="24"/>
    </row>
    <row r="2319" spans="2:7" x14ac:dyDescent="0.2">
      <c r="B2319" s="24"/>
      <c r="C2319" s="24"/>
      <c r="D2319" s="24"/>
      <c r="E2319" s="24"/>
      <c r="F2319" s="24"/>
      <c r="G2319" s="24"/>
    </row>
    <row r="2320" spans="2:7" x14ac:dyDescent="0.2">
      <c r="B2320" s="24"/>
      <c r="C2320" s="24"/>
      <c r="D2320" s="24"/>
      <c r="E2320" s="24"/>
      <c r="F2320" s="24"/>
      <c r="G2320" s="24"/>
    </row>
    <row r="2321" spans="2:7" x14ac:dyDescent="0.2">
      <c r="B2321" s="24"/>
      <c r="C2321" s="24"/>
      <c r="D2321" s="24"/>
      <c r="E2321" s="24"/>
      <c r="F2321" s="24"/>
      <c r="G2321" s="24"/>
    </row>
    <row r="2322" spans="2:7" x14ac:dyDescent="0.2">
      <c r="B2322" s="24"/>
      <c r="C2322" s="24"/>
      <c r="D2322" s="24"/>
      <c r="E2322" s="24"/>
      <c r="F2322" s="24"/>
      <c r="G2322" s="24"/>
    </row>
    <row r="2323" spans="2:7" x14ac:dyDescent="0.2">
      <c r="B2323" s="24"/>
      <c r="C2323" s="24"/>
      <c r="D2323" s="24"/>
      <c r="E2323" s="24"/>
      <c r="F2323" s="24"/>
      <c r="G2323" s="24"/>
    </row>
    <row r="2324" spans="2:7" x14ac:dyDescent="0.2">
      <c r="B2324" s="24"/>
      <c r="C2324" s="24"/>
      <c r="D2324" s="24"/>
      <c r="E2324" s="24"/>
      <c r="F2324" s="24"/>
      <c r="G2324" s="24"/>
    </row>
    <row r="2325" spans="2:7" x14ac:dyDescent="0.2">
      <c r="B2325" s="24"/>
      <c r="C2325" s="24"/>
      <c r="D2325" s="24"/>
      <c r="E2325" s="24"/>
      <c r="F2325" s="24"/>
      <c r="G2325" s="24"/>
    </row>
    <row r="2326" spans="2:7" x14ac:dyDescent="0.2">
      <c r="B2326" s="24"/>
      <c r="C2326" s="24"/>
      <c r="D2326" s="24"/>
      <c r="E2326" s="24"/>
      <c r="F2326" s="24"/>
      <c r="G2326" s="24"/>
    </row>
    <row r="2327" spans="2:7" x14ac:dyDescent="0.2">
      <c r="B2327" s="24"/>
      <c r="C2327" s="24"/>
      <c r="D2327" s="24"/>
      <c r="E2327" s="24"/>
      <c r="F2327" s="24"/>
      <c r="G2327" s="24"/>
    </row>
    <row r="2328" spans="2:7" x14ac:dyDescent="0.2">
      <c r="B2328" s="24"/>
      <c r="C2328" s="24"/>
      <c r="D2328" s="24"/>
      <c r="E2328" s="24"/>
      <c r="F2328" s="24"/>
      <c r="G2328" s="24"/>
    </row>
    <row r="2329" spans="2:7" x14ac:dyDescent="0.2">
      <c r="B2329" s="24"/>
      <c r="C2329" s="24"/>
      <c r="D2329" s="24"/>
      <c r="E2329" s="24"/>
      <c r="F2329" s="24"/>
      <c r="G2329" s="24"/>
    </row>
    <row r="2330" spans="2:7" x14ac:dyDescent="0.2">
      <c r="B2330" s="24"/>
      <c r="C2330" s="24"/>
      <c r="D2330" s="24"/>
      <c r="E2330" s="24"/>
      <c r="F2330" s="24"/>
      <c r="G2330" s="24"/>
    </row>
    <row r="2331" spans="2:7" x14ac:dyDescent="0.2">
      <c r="B2331" s="24"/>
      <c r="C2331" s="24"/>
      <c r="D2331" s="24"/>
      <c r="E2331" s="24"/>
      <c r="F2331" s="24"/>
      <c r="G2331" s="24"/>
    </row>
    <row r="2332" spans="2:7" x14ac:dyDescent="0.2">
      <c r="B2332" s="24"/>
      <c r="C2332" s="24"/>
      <c r="D2332" s="24"/>
      <c r="E2332" s="24"/>
      <c r="F2332" s="24"/>
      <c r="G2332" s="24"/>
    </row>
    <row r="2333" spans="2:7" x14ac:dyDescent="0.2">
      <c r="B2333" s="24"/>
      <c r="C2333" s="24"/>
      <c r="D2333" s="24"/>
      <c r="E2333" s="24"/>
      <c r="F2333" s="24"/>
      <c r="G2333" s="24"/>
    </row>
    <row r="2334" spans="2:7" x14ac:dyDescent="0.2">
      <c r="B2334" s="24"/>
      <c r="C2334" s="24"/>
      <c r="D2334" s="24"/>
      <c r="E2334" s="24"/>
      <c r="F2334" s="24"/>
      <c r="G2334" s="24"/>
    </row>
    <row r="2335" spans="2:7" x14ac:dyDescent="0.2">
      <c r="B2335" s="24"/>
      <c r="C2335" s="24"/>
      <c r="D2335" s="24"/>
      <c r="E2335" s="24"/>
      <c r="F2335" s="24"/>
      <c r="G2335" s="24"/>
    </row>
    <row r="2336" spans="2:7" x14ac:dyDescent="0.2">
      <c r="B2336" s="24"/>
      <c r="C2336" s="24"/>
      <c r="D2336" s="24"/>
      <c r="E2336" s="24"/>
      <c r="F2336" s="24"/>
      <c r="G2336" s="24"/>
    </row>
    <row r="2337" spans="2:7" x14ac:dyDescent="0.2">
      <c r="B2337" s="24"/>
      <c r="C2337" s="24"/>
      <c r="D2337" s="24"/>
      <c r="E2337" s="24"/>
      <c r="F2337" s="24"/>
      <c r="G2337" s="24"/>
    </row>
    <row r="2338" spans="2:7" x14ac:dyDescent="0.2">
      <c r="B2338" s="24"/>
      <c r="C2338" s="24"/>
      <c r="D2338" s="24"/>
      <c r="E2338" s="24"/>
      <c r="F2338" s="24"/>
      <c r="G2338" s="24"/>
    </row>
    <row r="2339" spans="2:7" x14ac:dyDescent="0.2">
      <c r="B2339" s="24"/>
      <c r="C2339" s="24"/>
      <c r="D2339" s="24"/>
      <c r="E2339" s="24"/>
      <c r="F2339" s="24"/>
      <c r="G2339" s="24"/>
    </row>
    <row r="2340" spans="2:7" x14ac:dyDescent="0.2">
      <c r="B2340" s="24"/>
      <c r="C2340" s="24"/>
      <c r="D2340" s="24"/>
      <c r="E2340" s="24"/>
      <c r="F2340" s="24"/>
      <c r="G2340" s="24"/>
    </row>
    <row r="2341" spans="2:7" x14ac:dyDescent="0.2">
      <c r="B2341" s="24"/>
      <c r="C2341" s="24"/>
      <c r="D2341" s="24"/>
      <c r="E2341" s="24"/>
      <c r="F2341" s="24"/>
      <c r="G2341" s="24"/>
    </row>
    <row r="2342" spans="2:7" x14ac:dyDescent="0.2">
      <c r="B2342" s="24"/>
      <c r="C2342" s="24"/>
      <c r="D2342" s="24"/>
      <c r="E2342" s="24"/>
      <c r="F2342" s="24"/>
      <c r="G2342" s="24"/>
    </row>
    <row r="2343" spans="2:7" x14ac:dyDescent="0.2">
      <c r="B2343" s="24"/>
      <c r="C2343" s="24"/>
      <c r="D2343" s="24"/>
      <c r="E2343" s="24"/>
      <c r="F2343" s="24"/>
      <c r="G2343" s="24"/>
    </row>
    <row r="2344" spans="2:7" x14ac:dyDescent="0.2">
      <c r="B2344" s="24"/>
      <c r="C2344" s="24"/>
      <c r="D2344" s="24"/>
      <c r="E2344" s="24"/>
      <c r="F2344" s="24"/>
      <c r="G2344" s="24"/>
    </row>
    <row r="2345" spans="2:7" x14ac:dyDescent="0.2">
      <c r="B2345" s="24"/>
      <c r="C2345" s="24"/>
      <c r="D2345" s="24"/>
      <c r="E2345" s="24"/>
      <c r="F2345" s="24"/>
      <c r="G2345" s="24"/>
    </row>
    <row r="2346" spans="2:7" x14ac:dyDescent="0.2">
      <c r="B2346" s="24"/>
      <c r="C2346" s="24"/>
      <c r="D2346" s="24"/>
      <c r="E2346" s="24"/>
      <c r="F2346" s="24"/>
      <c r="G2346" s="24"/>
    </row>
    <row r="2347" spans="2:7" x14ac:dyDescent="0.2">
      <c r="B2347" s="24"/>
      <c r="C2347" s="24"/>
      <c r="D2347" s="24"/>
      <c r="E2347" s="24"/>
      <c r="F2347" s="24"/>
      <c r="G2347" s="24"/>
    </row>
    <row r="2348" spans="2:7" x14ac:dyDescent="0.2">
      <c r="B2348" s="24"/>
      <c r="C2348" s="24"/>
      <c r="D2348" s="24"/>
      <c r="E2348" s="24"/>
      <c r="F2348" s="24"/>
      <c r="G2348" s="24"/>
    </row>
    <row r="2349" spans="2:7" x14ac:dyDescent="0.2">
      <c r="B2349" s="24"/>
      <c r="C2349" s="24"/>
      <c r="D2349" s="24"/>
      <c r="E2349" s="24"/>
      <c r="F2349" s="24"/>
      <c r="G2349" s="24"/>
    </row>
    <row r="2350" spans="2:7" x14ac:dyDescent="0.2">
      <c r="B2350" s="24"/>
      <c r="C2350" s="24"/>
      <c r="D2350" s="24"/>
      <c r="E2350" s="24"/>
      <c r="F2350" s="24"/>
      <c r="G2350" s="24"/>
    </row>
    <row r="2351" spans="2:7" x14ac:dyDescent="0.2">
      <c r="B2351" s="24"/>
      <c r="C2351" s="24"/>
      <c r="D2351" s="24"/>
      <c r="E2351" s="24"/>
      <c r="F2351" s="24"/>
      <c r="G2351" s="24"/>
    </row>
    <row r="2352" spans="2:7" x14ac:dyDescent="0.2">
      <c r="B2352" s="24"/>
      <c r="C2352" s="24"/>
      <c r="D2352" s="24"/>
      <c r="E2352" s="24"/>
      <c r="F2352" s="24"/>
      <c r="G2352" s="24"/>
    </row>
    <row r="2353" spans="2:7" x14ac:dyDescent="0.2">
      <c r="B2353" s="24"/>
      <c r="C2353" s="24"/>
      <c r="D2353" s="24"/>
      <c r="E2353" s="24"/>
      <c r="F2353" s="24"/>
      <c r="G2353" s="24"/>
    </row>
    <row r="2354" spans="2:7" x14ac:dyDescent="0.2">
      <c r="B2354" s="24"/>
      <c r="C2354" s="24"/>
      <c r="D2354" s="24"/>
      <c r="E2354" s="24"/>
      <c r="F2354" s="24"/>
      <c r="G2354" s="24"/>
    </row>
    <row r="2355" spans="2:7" x14ac:dyDescent="0.2">
      <c r="B2355" s="24"/>
      <c r="C2355" s="24"/>
      <c r="D2355" s="24"/>
      <c r="E2355" s="24"/>
      <c r="F2355" s="24"/>
      <c r="G2355" s="24"/>
    </row>
    <row r="2356" spans="2:7" x14ac:dyDescent="0.2">
      <c r="B2356" s="24"/>
      <c r="C2356" s="24"/>
      <c r="D2356" s="24"/>
      <c r="E2356" s="24"/>
      <c r="F2356" s="24"/>
      <c r="G2356" s="24"/>
    </row>
    <row r="2357" spans="2:7" x14ac:dyDescent="0.2">
      <c r="B2357" s="24"/>
      <c r="C2357" s="24"/>
      <c r="D2357" s="24"/>
      <c r="E2357" s="24"/>
      <c r="F2357" s="24"/>
      <c r="G2357" s="24"/>
    </row>
    <row r="2358" spans="2:7" x14ac:dyDescent="0.2">
      <c r="B2358" s="24"/>
      <c r="C2358" s="24"/>
      <c r="D2358" s="24"/>
      <c r="E2358" s="24"/>
      <c r="F2358" s="24"/>
      <c r="G2358" s="24"/>
    </row>
    <row r="2359" spans="2:7" x14ac:dyDescent="0.2">
      <c r="B2359" s="24"/>
      <c r="C2359" s="24"/>
      <c r="D2359" s="24"/>
      <c r="E2359" s="24"/>
      <c r="F2359" s="24"/>
      <c r="G2359" s="24"/>
    </row>
    <row r="2360" spans="2:7" x14ac:dyDescent="0.2">
      <c r="B2360" s="24"/>
      <c r="C2360" s="24"/>
      <c r="D2360" s="24"/>
      <c r="E2360" s="24"/>
      <c r="F2360" s="24"/>
      <c r="G2360" s="24"/>
    </row>
    <row r="2361" spans="2:7" x14ac:dyDescent="0.2">
      <c r="B2361" s="24"/>
      <c r="C2361" s="24"/>
      <c r="D2361" s="24"/>
      <c r="E2361" s="24"/>
      <c r="F2361" s="24"/>
      <c r="G2361" s="24"/>
    </row>
    <row r="2362" spans="2:7" x14ac:dyDescent="0.2">
      <c r="B2362" s="24"/>
      <c r="C2362" s="24"/>
      <c r="D2362" s="24"/>
      <c r="E2362" s="24"/>
      <c r="F2362" s="24"/>
      <c r="G2362" s="24"/>
    </row>
    <row r="2363" spans="2:7" x14ac:dyDescent="0.2">
      <c r="B2363" s="24"/>
      <c r="C2363" s="24"/>
      <c r="D2363" s="24"/>
      <c r="E2363" s="24"/>
      <c r="F2363" s="24"/>
      <c r="G2363" s="24"/>
    </row>
    <row r="2364" spans="2:7" x14ac:dyDescent="0.2">
      <c r="B2364" s="24"/>
      <c r="C2364" s="24"/>
      <c r="D2364" s="24"/>
      <c r="E2364" s="24"/>
      <c r="F2364" s="24"/>
      <c r="G2364" s="24"/>
    </row>
    <row r="2365" spans="2:7" x14ac:dyDescent="0.2">
      <c r="B2365" s="24"/>
      <c r="C2365" s="24"/>
      <c r="D2365" s="24"/>
      <c r="E2365" s="24"/>
      <c r="F2365" s="24"/>
      <c r="G2365" s="24"/>
    </row>
    <row r="2366" spans="2:7" x14ac:dyDescent="0.2">
      <c r="B2366" s="24"/>
      <c r="C2366" s="24"/>
      <c r="D2366" s="24"/>
      <c r="E2366" s="24"/>
      <c r="F2366" s="24"/>
      <c r="G2366" s="24"/>
    </row>
    <row r="2367" spans="2:7" x14ac:dyDescent="0.2">
      <c r="B2367" s="24"/>
      <c r="C2367" s="24"/>
      <c r="D2367" s="24"/>
      <c r="E2367" s="24"/>
      <c r="F2367" s="24"/>
      <c r="G2367" s="24"/>
    </row>
    <row r="2368" spans="2:7" x14ac:dyDescent="0.2">
      <c r="B2368" s="24"/>
      <c r="C2368" s="24"/>
      <c r="D2368" s="24"/>
      <c r="E2368" s="24"/>
      <c r="F2368" s="24"/>
      <c r="G2368" s="24"/>
    </row>
    <row r="2369" spans="2:7" x14ac:dyDescent="0.2">
      <c r="B2369" s="24"/>
      <c r="C2369" s="24"/>
      <c r="D2369" s="24"/>
      <c r="E2369" s="24"/>
      <c r="F2369" s="24"/>
      <c r="G2369" s="24"/>
    </row>
    <row r="2370" spans="2:7" x14ac:dyDescent="0.2">
      <c r="B2370" s="24"/>
      <c r="C2370" s="24"/>
      <c r="D2370" s="24"/>
      <c r="E2370" s="24"/>
      <c r="F2370" s="24"/>
      <c r="G2370" s="24"/>
    </row>
    <row r="2371" spans="2:7" x14ac:dyDescent="0.2">
      <c r="B2371" s="24"/>
      <c r="C2371" s="24"/>
      <c r="D2371" s="24"/>
      <c r="E2371" s="24"/>
      <c r="F2371" s="24"/>
      <c r="G2371" s="24"/>
    </row>
    <row r="2372" spans="2:7" x14ac:dyDescent="0.2">
      <c r="B2372" s="24"/>
      <c r="C2372" s="24"/>
      <c r="D2372" s="24"/>
      <c r="E2372" s="24"/>
      <c r="F2372" s="24"/>
      <c r="G2372" s="24"/>
    </row>
    <row r="2373" spans="2:7" x14ac:dyDescent="0.2">
      <c r="B2373" s="24"/>
      <c r="C2373" s="24"/>
      <c r="D2373" s="24"/>
      <c r="E2373" s="24"/>
      <c r="F2373" s="24"/>
      <c r="G2373" s="24"/>
    </row>
    <row r="2374" spans="2:7" x14ac:dyDescent="0.2">
      <c r="B2374" s="24"/>
      <c r="C2374" s="24"/>
      <c r="D2374" s="24"/>
      <c r="E2374" s="24"/>
      <c r="F2374" s="24"/>
      <c r="G2374" s="24"/>
    </row>
    <row r="2375" spans="2:7" x14ac:dyDescent="0.2">
      <c r="B2375" s="24"/>
      <c r="C2375" s="24"/>
      <c r="D2375" s="24"/>
      <c r="E2375" s="24"/>
      <c r="F2375" s="24"/>
      <c r="G2375" s="24"/>
    </row>
    <row r="2376" spans="2:7" x14ac:dyDescent="0.2">
      <c r="B2376" s="24"/>
      <c r="C2376" s="24"/>
      <c r="D2376" s="24"/>
      <c r="E2376" s="24"/>
      <c r="F2376" s="24"/>
      <c r="G2376" s="24"/>
    </row>
    <row r="2377" spans="2:7" x14ac:dyDescent="0.2">
      <c r="B2377" s="24"/>
      <c r="C2377" s="24"/>
      <c r="D2377" s="24"/>
      <c r="E2377" s="24"/>
      <c r="F2377" s="24"/>
      <c r="G2377" s="24"/>
    </row>
    <row r="2378" spans="2:7" x14ac:dyDescent="0.2">
      <c r="B2378" s="24"/>
      <c r="C2378" s="24"/>
      <c r="D2378" s="24"/>
      <c r="E2378" s="24"/>
      <c r="F2378" s="24"/>
      <c r="G2378" s="24"/>
    </row>
    <row r="2379" spans="2:7" x14ac:dyDescent="0.2">
      <c r="B2379" s="24"/>
      <c r="C2379" s="24"/>
      <c r="D2379" s="24"/>
      <c r="E2379" s="24"/>
      <c r="F2379" s="24"/>
      <c r="G2379" s="24"/>
    </row>
    <row r="2380" spans="2:7" x14ac:dyDescent="0.2">
      <c r="B2380" s="24"/>
      <c r="C2380" s="24"/>
      <c r="D2380" s="24"/>
      <c r="E2380" s="24"/>
      <c r="F2380" s="24"/>
      <c r="G2380" s="24"/>
    </row>
    <row r="2381" spans="2:7" x14ac:dyDescent="0.2">
      <c r="B2381" s="24"/>
      <c r="C2381" s="24"/>
      <c r="D2381" s="24"/>
      <c r="E2381" s="24"/>
      <c r="F2381" s="24"/>
      <c r="G2381" s="24"/>
    </row>
    <row r="2382" spans="2:7" x14ac:dyDescent="0.2">
      <c r="B2382" s="24"/>
      <c r="C2382" s="24"/>
      <c r="D2382" s="24"/>
      <c r="E2382" s="24"/>
      <c r="F2382" s="24"/>
      <c r="G2382" s="24"/>
    </row>
    <row r="2383" spans="2:7" x14ac:dyDescent="0.2">
      <c r="B2383" s="24"/>
      <c r="C2383" s="24"/>
      <c r="D2383" s="24"/>
      <c r="E2383" s="24"/>
      <c r="F2383" s="24"/>
      <c r="G2383" s="24"/>
    </row>
    <row r="2384" spans="2:7" x14ac:dyDescent="0.2">
      <c r="B2384" s="24"/>
      <c r="C2384" s="24"/>
      <c r="D2384" s="24"/>
      <c r="E2384" s="24"/>
      <c r="F2384" s="24"/>
      <c r="G2384" s="24"/>
    </row>
    <row r="2385" spans="2:7" x14ac:dyDescent="0.2">
      <c r="B2385" s="24"/>
      <c r="C2385" s="24"/>
      <c r="D2385" s="24"/>
      <c r="E2385" s="24"/>
      <c r="F2385" s="24"/>
      <c r="G2385" s="24"/>
    </row>
    <row r="2386" spans="2:7" x14ac:dyDescent="0.2">
      <c r="B2386" s="24"/>
      <c r="C2386" s="24"/>
      <c r="D2386" s="24"/>
      <c r="E2386" s="24"/>
      <c r="F2386" s="24"/>
      <c r="G2386" s="24"/>
    </row>
    <row r="2387" spans="2:7" x14ac:dyDescent="0.2">
      <c r="B2387" s="24"/>
      <c r="C2387" s="24"/>
      <c r="D2387" s="24"/>
      <c r="E2387" s="24"/>
      <c r="F2387" s="24"/>
      <c r="G2387" s="24"/>
    </row>
    <row r="2388" spans="2:7" x14ac:dyDescent="0.2">
      <c r="B2388" s="24"/>
      <c r="C2388" s="24"/>
      <c r="D2388" s="24"/>
      <c r="E2388" s="24"/>
      <c r="F2388" s="24"/>
      <c r="G2388" s="24"/>
    </row>
    <row r="2389" spans="2:7" x14ac:dyDescent="0.2">
      <c r="B2389" s="24"/>
      <c r="C2389" s="24"/>
      <c r="D2389" s="24"/>
      <c r="E2389" s="24"/>
      <c r="F2389" s="24"/>
      <c r="G2389" s="24"/>
    </row>
    <row r="2390" spans="2:7" x14ac:dyDescent="0.2">
      <c r="B2390" s="24"/>
      <c r="C2390" s="24"/>
      <c r="D2390" s="24"/>
      <c r="E2390" s="24"/>
      <c r="F2390" s="24"/>
      <c r="G2390" s="24"/>
    </row>
    <row r="2391" spans="2:7" x14ac:dyDescent="0.2">
      <c r="B2391" s="24"/>
      <c r="C2391" s="24"/>
      <c r="D2391" s="24"/>
      <c r="E2391" s="24"/>
      <c r="F2391" s="24"/>
      <c r="G2391" s="24"/>
    </row>
    <row r="2392" spans="2:7" x14ac:dyDescent="0.2">
      <c r="B2392" s="24"/>
      <c r="C2392" s="24"/>
      <c r="D2392" s="24"/>
      <c r="E2392" s="24"/>
      <c r="F2392" s="24"/>
      <c r="G2392" s="24"/>
    </row>
    <row r="2393" spans="2:7" x14ac:dyDescent="0.2">
      <c r="B2393" s="24"/>
      <c r="C2393" s="24"/>
      <c r="D2393" s="24"/>
      <c r="E2393" s="24"/>
      <c r="F2393" s="24"/>
      <c r="G2393" s="24"/>
    </row>
    <row r="2394" spans="2:7" x14ac:dyDescent="0.2">
      <c r="B2394" s="24"/>
      <c r="C2394" s="24"/>
      <c r="D2394" s="24"/>
      <c r="E2394" s="24"/>
      <c r="F2394" s="24"/>
      <c r="G2394" s="24"/>
    </row>
    <row r="2395" spans="2:7" x14ac:dyDescent="0.2">
      <c r="B2395" s="24"/>
      <c r="C2395" s="24"/>
      <c r="D2395" s="24"/>
      <c r="E2395" s="24"/>
      <c r="F2395" s="24"/>
      <c r="G2395" s="24"/>
    </row>
    <row r="2396" spans="2:7" x14ac:dyDescent="0.2">
      <c r="B2396" s="24"/>
      <c r="C2396" s="24"/>
      <c r="D2396" s="24"/>
      <c r="E2396" s="24"/>
      <c r="F2396" s="24"/>
      <c r="G2396" s="24"/>
    </row>
    <row r="2397" spans="2:7" x14ac:dyDescent="0.2">
      <c r="B2397" s="24"/>
      <c r="C2397" s="24"/>
      <c r="D2397" s="24"/>
      <c r="E2397" s="24"/>
      <c r="F2397" s="24"/>
      <c r="G2397" s="24"/>
    </row>
    <row r="2398" spans="2:7" x14ac:dyDescent="0.2">
      <c r="B2398" s="24"/>
      <c r="C2398" s="24"/>
      <c r="D2398" s="24"/>
      <c r="E2398" s="24"/>
      <c r="F2398" s="24"/>
      <c r="G2398" s="24"/>
    </row>
    <row r="2399" spans="2:7" x14ac:dyDescent="0.2">
      <c r="B2399" s="24"/>
      <c r="C2399" s="24"/>
      <c r="D2399" s="24"/>
      <c r="E2399" s="24"/>
      <c r="F2399" s="24"/>
      <c r="G2399" s="24"/>
    </row>
    <row r="2400" spans="2:7" x14ac:dyDescent="0.2">
      <c r="B2400" s="24"/>
      <c r="C2400" s="24"/>
      <c r="D2400" s="24"/>
      <c r="E2400" s="24"/>
      <c r="F2400" s="24"/>
      <c r="G2400" s="24"/>
    </row>
    <row r="2401" spans="2:7" x14ac:dyDescent="0.2">
      <c r="B2401" s="24"/>
      <c r="C2401" s="24"/>
      <c r="D2401" s="24"/>
      <c r="E2401" s="24"/>
      <c r="F2401" s="24"/>
      <c r="G2401" s="24"/>
    </row>
    <row r="2402" spans="2:7" x14ac:dyDescent="0.2">
      <c r="B2402" s="24"/>
      <c r="C2402" s="24"/>
      <c r="D2402" s="24"/>
      <c r="E2402" s="24"/>
      <c r="F2402" s="24"/>
      <c r="G2402" s="24"/>
    </row>
    <row r="2403" spans="2:7" x14ac:dyDescent="0.2">
      <c r="B2403" s="24"/>
      <c r="C2403" s="24"/>
      <c r="D2403" s="24"/>
      <c r="E2403" s="24"/>
      <c r="F2403" s="24"/>
      <c r="G2403" s="24"/>
    </row>
    <row r="2404" spans="2:7" x14ac:dyDescent="0.2">
      <c r="B2404" s="24"/>
      <c r="C2404" s="24"/>
      <c r="D2404" s="24"/>
      <c r="E2404" s="24"/>
      <c r="F2404" s="24"/>
      <c r="G2404" s="24"/>
    </row>
    <row r="2405" spans="2:7" x14ac:dyDescent="0.2">
      <c r="B2405" s="24"/>
      <c r="C2405" s="24"/>
      <c r="D2405" s="24"/>
      <c r="E2405" s="24"/>
      <c r="F2405" s="24"/>
      <c r="G2405" s="24"/>
    </row>
    <row r="2406" spans="2:7" x14ac:dyDescent="0.2">
      <c r="B2406" s="24"/>
      <c r="C2406" s="24"/>
      <c r="D2406" s="24"/>
      <c r="E2406" s="24"/>
      <c r="F2406" s="24"/>
      <c r="G2406" s="24"/>
    </row>
    <row r="2407" spans="2:7" x14ac:dyDescent="0.2">
      <c r="B2407" s="24"/>
      <c r="C2407" s="24"/>
      <c r="D2407" s="24"/>
      <c r="E2407" s="24"/>
      <c r="F2407" s="24"/>
      <c r="G2407" s="24"/>
    </row>
    <row r="2408" spans="2:7" x14ac:dyDescent="0.2">
      <c r="B2408" s="24"/>
      <c r="C2408" s="24"/>
      <c r="D2408" s="24"/>
      <c r="E2408" s="24"/>
      <c r="F2408" s="24"/>
      <c r="G2408" s="24"/>
    </row>
    <row r="2409" spans="2:7" x14ac:dyDescent="0.2">
      <c r="B2409" s="24"/>
      <c r="C2409" s="24"/>
      <c r="D2409" s="24"/>
      <c r="E2409" s="24"/>
      <c r="F2409" s="24"/>
      <c r="G2409" s="24"/>
    </row>
    <row r="2410" spans="2:7" x14ac:dyDescent="0.2">
      <c r="B2410" s="24"/>
      <c r="C2410" s="24"/>
      <c r="D2410" s="24"/>
      <c r="E2410" s="24"/>
      <c r="F2410" s="24"/>
      <c r="G2410" s="24"/>
    </row>
    <row r="2411" spans="2:7" x14ac:dyDescent="0.2">
      <c r="B2411" s="24"/>
      <c r="C2411" s="24"/>
      <c r="D2411" s="24"/>
      <c r="E2411" s="24"/>
      <c r="F2411" s="24"/>
      <c r="G2411" s="24"/>
    </row>
    <row r="2412" spans="2:7" x14ac:dyDescent="0.2">
      <c r="B2412" s="24"/>
      <c r="C2412" s="24"/>
      <c r="D2412" s="24"/>
      <c r="E2412" s="24"/>
      <c r="F2412" s="24"/>
      <c r="G2412" s="24"/>
    </row>
    <row r="2413" spans="2:7" x14ac:dyDescent="0.2">
      <c r="B2413" s="24"/>
      <c r="C2413" s="24"/>
      <c r="D2413" s="24"/>
      <c r="E2413" s="24"/>
      <c r="F2413" s="24"/>
      <c r="G2413" s="24"/>
    </row>
    <row r="2414" spans="2:7" x14ac:dyDescent="0.2">
      <c r="B2414" s="24"/>
      <c r="C2414" s="24"/>
      <c r="D2414" s="24"/>
      <c r="E2414" s="24"/>
      <c r="F2414" s="24"/>
      <c r="G2414" s="24"/>
    </row>
    <row r="2415" spans="2:7" x14ac:dyDescent="0.2">
      <c r="B2415" s="24"/>
      <c r="C2415" s="24"/>
      <c r="D2415" s="24"/>
      <c r="E2415" s="24"/>
      <c r="F2415" s="24"/>
      <c r="G2415" s="24"/>
    </row>
    <row r="2416" spans="2:7" x14ac:dyDescent="0.2">
      <c r="B2416" s="24"/>
      <c r="C2416" s="24"/>
      <c r="D2416" s="24"/>
      <c r="E2416" s="24"/>
      <c r="F2416" s="24"/>
      <c r="G2416" s="24"/>
    </row>
    <row r="2417" spans="2:7" x14ac:dyDescent="0.2">
      <c r="B2417" s="24"/>
      <c r="C2417" s="24"/>
      <c r="D2417" s="24"/>
      <c r="E2417" s="24"/>
      <c r="F2417" s="24"/>
      <c r="G2417" s="24"/>
    </row>
    <row r="2418" spans="2:7" x14ac:dyDescent="0.2">
      <c r="B2418" s="24"/>
      <c r="C2418" s="24"/>
      <c r="D2418" s="24"/>
      <c r="E2418" s="24"/>
      <c r="F2418" s="24"/>
      <c r="G2418" s="24"/>
    </row>
    <row r="2419" spans="2:7" x14ac:dyDescent="0.2">
      <c r="B2419" s="24"/>
      <c r="C2419" s="24"/>
      <c r="D2419" s="24"/>
      <c r="E2419" s="24"/>
      <c r="F2419" s="24"/>
      <c r="G2419" s="24"/>
    </row>
    <row r="2420" spans="2:7" x14ac:dyDescent="0.2">
      <c r="B2420" s="24"/>
      <c r="C2420" s="24"/>
      <c r="D2420" s="24"/>
      <c r="E2420" s="24"/>
      <c r="F2420" s="24"/>
      <c r="G2420" s="24"/>
    </row>
    <row r="2421" spans="2:7" x14ac:dyDescent="0.2">
      <c r="B2421" s="24"/>
      <c r="C2421" s="24"/>
      <c r="D2421" s="24"/>
      <c r="E2421" s="24"/>
      <c r="F2421" s="24"/>
      <c r="G2421" s="24"/>
    </row>
    <row r="2422" spans="2:7" x14ac:dyDescent="0.2">
      <c r="B2422" s="24"/>
      <c r="C2422" s="24"/>
      <c r="D2422" s="24"/>
      <c r="E2422" s="24"/>
      <c r="F2422" s="24"/>
      <c r="G2422" s="24"/>
    </row>
    <row r="2423" spans="2:7" x14ac:dyDescent="0.2">
      <c r="B2423" s="24"/>
      <c r="C2423" s="24"/>
      <c r="D2423" s="24"/>
      <c r="E2423" s="24"/>
      <c r="F2423" s="24"/>
      <c r="G2423" s="24"/>
    </row>
    <row r="2424" spans="2:7" x14ac:dyDescent="0.2">
      <c r="B2424" s="24"/>
      <c r="C2424" s="24"/>
      <c r="D2424" s="24"/>
      <c r="E2424" s="24"/>
      <c r="F2424" s="24"/>
      <c r="G2424" s="24"/>
    </row>
    <row r="2425" spans="2:7" x14ac:dyDescent="0.2">
      <c r="B2425" s="24"/>
      <c r="C2425" s="24"/>
      <c r="D2425" s="24"/>
      <c r="E2425" s="24"/>
      <c r="F2425" s="24"/>
      <c r="G2425" s="24"/>
    </row>
    <row r="2426" spans="2:7" x14ac:dyDescent="0.2">
      <c r="B2426" s="24"/>
      <c r="C2426" s="24"/>
      <c r="D2426" s="24"/>
      <c r="E2426" s="24"/>
      <c r="F2426" s="24"/>
      <c r="G2426" s="24"/>
    </row>
    <row r="2427" spans="2:7" x14ac:dyDescent="0.2">
      <c r="B2427" s="24"/>
      <c r="C2427" s="24"/>
      <c r="D2427" s="24"/>
      <c r="E2427" s="24"/>
      <c r="F2427" s="24"/>
      <c r="G2427" s="24"/>
    </row>
    <row r="2428" spans="2:7" x14ac:dyDescent="0.2">
      <c r="B2428" s="24"/>
      <c r="C2428" s="24"/>
      <c r="D2428" s="24"/>
      <c r="E2428" s="24"/>
      <c r="F2428" s="24"/>
      <c r="G2428" s="24"/>
    </row>
    <row r="2429" spans="2:7" x14ac:dyDescent="0.2">
      <c r="B2429" s="24"/>
      <c r="C2429" s="24"/>
      <c r="D2429" s="24"/>
      <c r="E2429" s="24"/>
      <c r="F2429" s="24"/>
      <c r="G2429" s="24"/>
    </row>
    <row r="2430" spans="2:7" x14ac:dyDescent="0.2">
      <c r="B2430" s="24"/>
      <c r="C2430" s="24"/>
      <c r="D2430" s="24"/>
      <c r="E2430" s="24"/>
      <c r="F2430" s="24"/>
      <c r="G2430" s="24"/>
    </row>
    <row r="2431" spans="2:7" x14ac:dyDescent="0.2">
      <c r="B2431" s="24"/>
      <c r="C2431" s="24"/>
      <c r="D2431" s="24"/>
      <c r="E2431" s="24"/>
      <c r="F2431" s="24"/>
      <c r="G2431" s="24"/>
    </row>
    <row r="2432" spans="2:7" x14ac:dyDescent="0.2">
      <c r="B2432" s="24"/>
      <c r="C2432" s="24"/>
      <c r="D2432" s="24"/>
      <c r="E2432" s="24"/>
      <c r="F2432" s="24"/>
      <c r="G2432" s="24"/>
    </row>
    <row r="2433" spans="2:7" x14ac:dyDescent="0.2">
      <c r="B2433" s="24"/>
      <c r="C2433" s="24"/>
      <c r="D2433" s="24"/>
      <c r="E2433" s="24"/>
      <c r="F2433" s="24"/>
      <c r="G2433" s="24"/>
    </row>
    <row r="2434" spans="2:7" x14ac:dyDescent="0.2">
      <c r="B2434" s="24"/>
      <c r="C2434" s="24"/>
      <c r="D2434" s="24"/>
      <c r="E2434" s="24"/>
      <c r="F2434" s="24"/>
      <c r="G2434" s="24"/>
    </row>
    <row r="2435" spans="2:7" x14ac:dyDescent="0.2">
      <c r="B2435" s="24"/>
      <c r="C2435" s="24"/>
      <c r="D2435" s="24"/>
      <c r="E2435" s="24"/>
      <c r="F2435" s="24"/>
      <c r="G2435" s="24"/>
    </row>
    <row r="2436" spans="2:7" x14ac:dyDescent="0.2">
      <c r="B2436" s="24"/>
      <c r="C2436" s="24"/>
      <c r="D2436" s="24"/>
      <c r="E2436" s="24"/>
      <c r="F2436" s="24"/>
      <c r="G2436" s="24"/>
    </row>
    <row r="2437" spans="2:7" x14ac:dyDescent="0.2">
      <c r="B2437" s="24"/>
      <c r="C2437" s="24"/>
      <c r="D2437" s="24"/>
      <c r="E2437" s="24"/>
      <c r="F2437" s="24"/>
      <c r="G2437" s="24"/>
    </row>
    <row r="2438" spans="2:7" x14ac:dyDescent="0.2">
      <c r="B2438" s="24"/>
      <c r="C2438" s="24"/>
      <c r="D2438" s="24"/>
      <c r="E2438" s="24"/>
      <c r="F2438" s="24"/>
      <c r="G2438" s="24"/>
    </row>
    <row r="2439" spans="2:7" x14ac:dyDescent="0.2">
      <c r="B2439" s="24"/>
      <c r="C2439" s="24"/>
      <c r="D2439" s="24"/>
      <c r="E2439" s="24"/>
      <c r="F2439" s="24"/>
      <c r="G2439" s="24"/>
    </row>
    <row r="2440" spans="2:7" x14ac:dyDescent="0.2">
      <c r="B2440" s="24"/>
      <c r="C2440" s="24"/>
      <c r="D2440" s="24"/>
      <c r="E2440" s="24"/>
      <c r="F2440" s="24"/>
      <c r="G2440" s="24"/>
    </row>
    <row r="2441" spans="2:7" x14ac:dyDescent="0.2">
      <c r="B2441" s="24"/>
      <c r="C2441" s="24"/>
      <c r="D2441" s="24"/>
      <c r="E2441" s="24"/>
      <c r="F2441" s="24"/>
      <c r="G2441" s="24"/>
    </row>
    <row r="2442" spans="2:7" x14ac:dyDescent="0.2">
      <c r="B2442" s="24"/>
      <c r="C2442" s="24"/>
      <c r="D2442" s="24"/>
      <c r="E2442" s="24"/>
      <c r="F2442" s="24"/>
      <c r="G2442" s="24"/>
    </row>
    <row r="2443" spans="2:7" x14ac:dyDescent="0.2">
      <c r="B2443" s="24"/>
      <c r="C2443" s="24"/>
      <c r="D2443" s="24"/>
      <c r="E2443" s="24"/>
      <c r="F2443" s="24"/>
      <c r="G2443" s="24"/>
    </row>
    <row r="2444" spans="2:7" x14ac:dyDescent="0.2">
      <c r="B2444" s="24"/>
      <c r="C2444" s="24"/>
      <c r="D2444" s="24"/>
      <c r="E2444" s="24"/>
      <c r="F2444" s="24"/>
      <c r="G2444" s="24"/>
    </row>
    <row r="2445" spans="2:7" x14ac:dyDescent="0.2">
      <c r="B2445" s="24"/>
      <c r="C2445" s="24"/>
      <c r="D2445" s="24"/>
      <c r="E2445" s="24"/>
      <c r="F2445" s="24"/>
      <c r="G2445" s="24"/>
    </row>
    <row r="2446" spans="2:7" x14ac:dyDescent="0.2">
      <c r="B2446" s="24"/>
      <c r="C2446" s="24"/>
      <c r="D2446" s="24"/>
      <c r="E2446" s="24"/>
      <c r="F2446" s="24"/>
      <c r="G2446" s="24"/>
    </row>
    <row r="2447" spans="2:7" x14ac:dyDescent="0.2">
      <c r="B2447" s="24"/>
      <c r="C2447" s="24"/>
      <c r="D2447" s="24"/>
      <c r="E2447" s="24"/>
      <c r="F2447" s="24"/>
      <c r="G2447" s="24"/>
    </row>
    <row r="2448" spans="2:7" x14ac:dyDescent="0.2">
      <c r="B2448" s="24"/>
      <c r="C2448" s="24"/>
      <c r="D2448" s="24"/>
      <c r="E2448" s="24"/>
      <c r="F2448" s="24"/>
      <c r="G2448" s="24"/>
    </row>
    <row r="2449" spans="2:7" x14ac:dyDescent="0.2">
      <c r="B2449" s="24"/>
      <c r="C2449" s="24"/>
      <c r="D2449" s="24"/>
      <c r="E2449" s="24"/>
      <c r="F2449" s="24"/>
      <c r="G2449" s="24"/>
    </row>
    <row r="2450" spans="2:7" x14ac:dyDescent="0.2">
      <c r="B2450" s="24"/>
      <c r="C2450" s="24"/>
      <c r="D2450" s="24"/>
      <c r="E2450" s="24"/>
      <c r="F2450" s="24"/>
      <c r="G2450" s="24"/>
    </row>
    <row r="2451" spans="2:7" x14ac:dyDescent="0.2">
      <c r="B2451" s="24"/>
      <c r="C2451" s="24"/>
      <c r="D2451" s="24"/>
      <c r="E2451" s="24"/>
      <c r="F2451" s="24"/>
      <c r="G2451" s="24"/>
    </row>
    <row r="2452" spans="2:7" x14ac:dyDescent="0.2">
      <c r="B2452" s="24"/>
      <c r="C2452" s="24"/>
      <c r="D2452" s="24"/>
      <c r="E2452" s="24"/>
      <c r="F2452" s="24"/>
      <c r="G2452" s="24"/>
    </row>
    <row r="2453" spans="2:7" x14ac:dyDescent="0.2">
      <c r="B2453" s="24"/>
      <c r="C2453" s="24"/>
      <c r="D2453" s="24"/>
      <c r="E2453" s="24"/>
      <c r="F2453" s="24"/>
      <c r="G2453" s="24"/>
    </row>
    <row r="2454" spans="2:7" x14ac:dyDescent="0.2">
      <c r="B2454" s="24"/>
      <c r="C2454" s="24"/>
      <c r="D2454" s="24"/>
      <c r="E2454" s="24"/>
      <c r="F2454" s="24"/>
      <c r="G2454" s="24"/>
    </row>
    <row r="2455" spans="2:7" x14ac:dyDescent="0.2">
      <c r="B2455" s="24"/>
      <c r="C2455" s="24"/>
      <c r="D2455" s="24"/>
      <c r="E2455" s="24"/>
      <c r="F2455" s="24"/>
      <c r="G2455" s="24"/>
    </row>
    <row r="2456" spans="2:7" x14ac:dyDescent="0.2">
      <c r="B2456" s="24"/>
      <c r="C2456" s="24"/>
      <c r="D2456" s="24"/>
      <c r="E2456" s="24"/>
      <c r="F2456" s="24"/>
      <c r="G2456" s="24"/>
    </row>
    <row r="2457" spans="2:7" x14ac:dyDescent="0.2">
      <c r="B2457" s="24"/>
      <c r="C2457" s="24"/>
      <c r="D2457" s="24"/>
      <c r="E2457" s="24"/>
      <c r="F2457" s="24"/>
      <c r="G2457" s="24"/>
    </row>
    <row r="2458" spans="2:7" x14ac:dyDescent="0.2">
      <c r="B2458" s="24"/>
      <c r="C2458" s="24"/>
      <c r="D2458" s="24"/>
      <c r="E2458" s="24"/>
      <c r="F2458" s="24"/>
      <c r="G2458" s="24"/>
    </row>
    <row r="2459" spans="2:7" x14ac:dyDescent="0.2">
      <c r="B2459" s="24"/>
      <c r="C2459" s="24"/>
      <c r="D2459" s="24"/>
      <c r="E2459" s="24"/>
      <c r="F2459" s="24"/>
      <c r="G2459" s="24"/>
    </row>
    <row r="2460" spans="2:7" x14ac:dyDescent="0.2">
      <c r="B2460" s="24"/>
      <c r="C2460" s="24"/>
      <c r="D2460" s="24"/>
      <c r="E2460" s="24"/>
      <c r="F2460" s="24"/>
      <c r="G2460" s="24"/>
    </row>
    <row r="2461" spans="2:7" x14ac:dyDescent="0.2">
      <c r="B2461" s="24"/>
      <c r="C2461" s="24"/>
      <c r="D2461" s="24"/>
      <c r="E2461" s="24"/>
      <c r="F2461" s="24"/>
      <c r="G2461" s="24"/>
    </row>
    <row r="2462" spans="2:7" x14ac:dyDescent="0.2">
      <c r="B2462" s="24"/>
      <c r="C2462" s="24"/>
      <c r="D2462" s="24"/>
      <c r="E2462" s="24"/>
      <c r="F2462" s="24"/>
      <c r="G2462" s="24"/>
    </row>
    <row r="2463" spans="2:7" x14ac:dyDescent="0.2">
      <c r="B2463" s="24"/>
      <c r="C2463" s="24"/>
      <c r="D2463" s="24"/>
      <c r="E2463" s="24"/>
      <c r="F2463" s="24"/>
      <c r="G2463" s="24"/>
    </row>
    <row r="2464" spans="2:7" x14ac:dyDescent="0.2">
      <c r="B2464" s="24"/>
      <c r="C2464" s="24"/>
      <c r="D2464" s="24"/>
      <c r="E2464" s="24"/>
      <c r="F2464" s="24"/>
      <c r="G2464" s="24"/>
    </row>
    <row r="2465" spans="2:7" x14ac:dyDescent="0.2">
      <c r="B2465" s="24"/>
      <c r="C2465" s="24"/>
      <c r="D2465" s="24"/>
      <c r="E2465" s="24"/>
      <c r="F2465" s="24"/>
      <c r="G2465" s="24"/>
    </row>
    <row r="2466" spans="2:7" x14ac:dyDescent="0.2">
      <c r="B2466" s="24"/>
      <c r="C2466" s="24"/>
      <c r="D2466" s="24"/>
      <c r="E2466" s="24"/>
      <c r="F2466" s="24"/>
      <c r="G2466" s="24"/>
    </row>
    <row r="2467" spans="2:7" x14ac:dyDescent="0.2">
      <c r="B2467" s="24"/>
      <c r="C2467" s="24"/>
      <c r="D2467" s="24"/>
      <c r="E2467" s="24"/>
      <c r="F2467" s="24"/>
      <c r="G2467" s="24"/>
    </row>
    <row r="2468" spans="2:7" x14ac:dyDescent="0.2">
      <c r="B2468" s="24"/>
      <c r="C2468" s="24"/>
      <c r="D2468" s="24"/>
      <c r="E2468" s="24"/>
      <c r="F2468" s="24"/>
      <c r="G2468" s="24"/>
    </row>
    <row r="2469" spans="2:7" x14ac:dyDescent="0.2">
      <c r="B2469" s="24"/>
      <c r="C2469" s="24"/>
      <c r="D2469" s="24"/>
      <c r="E2469" s="24"/>
      <c r="F2469" s="24"/>
      <c r="G2469" s="24"/>
    </row>
    <row r="2470" spans="2:7" x14ac:dyDescent="0.2">
      <c r="B2470" s="24"/>
      <c r="C2470" s="24"/>
      <c r="D2470" s="24"/>
      <c r="E2470" s="24"/>
      <c r="F2470" s="24"/>
      <c r="G2470" s="24"/>
    </row>
    <row r="2471" spans="2:7" x14ac:dyDescent="0.2">
      <c r="B2471" s="24"/>
      <c r="C2471" s="24"/>
      <c r="D2471" s="24"/>
      <c r="E2471" s="24"/>
      <c r="F2471" s="24"/>
      <c r="G2471" s="24"/>
    </row>
    <row r="2472" spans="2:7" x14ac:dyDescent="0.2">
      <c r="B2472" s="24"/>
      <c r="C2472" s="24"/>
      <c r="D2472" s="24"/>
      <c r="E2472" s="24"/>
      <c r="F2472" s="24"/>
      <c r="G2472" s="24"/>
    </row>
    <row r="2473" spans="2:7" x14ac:dyDescent="0.2">
      <c r="B2473" s="24"/>
      <c r="C2473" s="24"/>
      <c r="D2473" s="24"/>
      <c r="E2473" s="24"/>
      <c r="F2473" s="24"/>
      <c r="G2473" s="24"/>
    </row>
    <row r="2474" spans="2:7" x14ac:dyDescent="0.2">
      <c r="B2474" s="24"/>
      <c r="C2474" s="24"/>
      <c r="D2474" s="24"/>
      <c r="E2474" s="24"/>
      <c r="F2474" s="24"/>
      <c r="G2474" s="24"/>
    </row>
    <row r="2475" spans="2:7" x14ac:dyDescent="0.2">
      <c r="B2475" s="24"/>
      <c r="C2475" s="24"/>
      <c r="D2475" s="24"/>
      <c r="E2475" s="24"/>
      <c r="F2475" s="24"/>
      <c r="G2475" s="24"/>
    </row>
    <row r="2476" spans="2:7" x14ac:dyDescent="0.2">
      <c r="B2476" s="24"/>
      <c r="C2476" s="24"/>
      <c r="D2476" s="24"/>
      <c r="E2476" s="24"/>
      <c r="F2476" s="24"/>
      <c r="G2476" s="24"/>
    </row>
    <row r="2477" spans="2:7" x14ac:dyDescent="0.2">
      <c r="B2477" s="24"/>
      <c r="C2477" s="24"/>
      <c r="D2477" s="24"/>
      <c r="E2477" s="24"/>
      <c r="F2477" s="24"/>
      <c r="G2477" s="24"/>
    </row>
    <row r="2478" spans="2:7" x14ac:dyDescent="0.2">
      <c r="B2478" s="24"/>
      <c r="C2478" s="24"/>
      <c r="D2478" s="24"/>
      <c r="E2478" s="24"/>
      <c r="F2478" s="24"/>
      <c r="G2478" s="24"/>
    </row>
    <row r="2479" spans="2:7" x14ac:dyDescent="0.2">
      <c r="B2479" s="24"/>
      <c r="C2479" s="24"/>
      <c r="D2479" s="24"/>
      <c r="E2479" s="24"/>
      <c r="F2479" s="24"/>
      <c r="G2479" s="24"/>
    </row>
    <row r="2480" spans="2:7" x14ac:dyDescent="0.2">
      <c r="B2480" s="24"/>
      <c r="C2480" s="24"/>
      <c r="D2480" s="24"/>
      <c r="E2480" s="24"/>
      <c r="F2480" s="24"/>
      <c r="G2480" s="24"/>
    </row>
    <row r="2481" spans="2:7" x14ac:dyDescent="0.2">
      <c r="B2481" s="24"/>
      <c r="C2481" s="24"/>
      <c r="D2481" s="24"/>
      <c r="E2481" s="24"/>
      <c r="F2481" s="24"/>
      <c r="G2481" s="24"/>
    </row>
    <row r="2482" spans="2:7" x14ac:dyDescent="0.2">
      <c r="B2482" s="24"/>
      <c r="C2482" s="24"/>
      <c r="D2482" s="24"/>
      <c r="E2482" s="24"/>
      <c r="F2482" s="24"/>
      <c r="G2482" s="24"/>
    </row>
    <row r="2483" spans="2:7" x14ac:dyDescent="0.2">
      <c r="B2483" s="24"/>
      <c r="C2483" s="24"/>
      <c r="D2483" s="24"/>
      <c r="E2483" s="24"/>
      <c r="F2483" s="24"/>
      <c r="G2483" s="24"/>
    </row>
    <row r="2484" spans="2:7" x14ac:dyDescent="0.2">
      <c r="B2484" s="24"/>
      <c r="C2484" s="24"/>
      <c r="D2484" s="24"/>
      <c r="E2484" s="24"/>
      <c r="F2484" s="24"/>
      <c r="G2484" s="24"/>
    </row>
    <row r="2485" spans="2:7" x14ac:dyDescent="0.2">
      <c r="B2485" s="24"/>
      <c r="C2485" s="24"/>
      <c r="D2485" s="24"/>
      <c r="E2485" s="24"/>
      <c r="F2485" s="24"/>
      <c r="G2485" s="24"/>
    </row>
    <row r="2486" spans="2:7" x14ac:dyDescent="0.2">
      <c r="B2486" s="24"/>
      <c r="C2486" s="24"/>
      <c r="D2486" s="24"/>
      <c r="E2486" s="24"/>
      <c r="F2486" s="24"/>
      <c r="G2486" s="24"/>
    </row>
    <row r="2487" spans="2:7" x14ac:dyDescent="0.2">
      <c r="B2487" s="24"/>
      <c r="C2487" s="24"/>
      <c r="D2487" s="24"/>
      <c r="E2487" s="24"/>
      <c r="F2487" s="24"/>
      <c r="G2487" s="24"/>
    </row>
    <row r="2488" spans="2:7" x14ac:dyDescent="0.2">
      <c r="B2488" s="24"/>
      <c r="C2488" s="24"/>
      <c r="D2488" s="24"/>
      <c r="E2488" s="24"/>
      <c r="F2488" s="24"/>
      <c r="G2488" s="24"/>
    </row>
    <row r="2489" spans="2:7" x14ac:dyDescent="0.2">
      <c r="B2489" s="24"/>
      <c r="C2489" s="24"/>
      <c r="D2489" s="24"/>
      <c r="E2489" s="24"/>
      <c r="F2489" s="24"/>
      <c r="G2489" s="24"/>
    </row>
    <row r="2490" spans="2:7" x14ac:dyDescent="0.2">
      <c r="B2490" s="24"/>
      <c r="C2490" s="24"/>
      <c r="D2490" s="24"/>
      <c r="E2490" s="24"/>
      <c r="F2490" s="24"/>
      <c r="G2490" s="24"/>
    </row>
    <row r="2491" spans="2:7" x14ac:dyDescent="0.2">
      <c r="B2491" s="24"/>
      <c r="C2491" s="24"/>
      <c r="D2491" s="24"/>
      <c r="E2491" s="24"/>
      <c r="F2491" s="24"/>
      <c r="G2491" s="24"/>
    </row>
    <row r="2492" spans="2:7" x14ac:dyDescent="0.2">
      <c r="B2492" s="24"/>
      <c r="C2492" s="24"/>
      <c r="D2492" s="24"/>
      <c r="E2492" s="24"/>
      <c r="F2492" s="24"/>
      <c r="G2492" s="24"/>
    </row>
    <row r="2493" spans="2:7" x14ac:dyDescent="0.2">
      <c r="B2493" s="24"/>
      <c r="C2493" s="24"/>
      <c r="D2493" s="24"/>
      <c r="E2493" s="24"/>
      <c r="F2493" s="24"/>
      <c r="G2493" s="24"/>
    </row>
    <row r="2494" spans="2:7" x14ac:dyDescent="0.2">
      <c r="B2494" s="24"/>
      <c r="C2494" s="24"/>
      <c r="D2494" s="24"/>
      <c r="E2494" s="24"/>
      <c r="F2494" s="24"/>
      <c r="G2494" s="24"/>
    </row>
    <row r="2495" spans="2:7" x14ac:dyDescent="0.2">
      <c r="B2495" s="24"/>
      <c r="C2495" s="24"/>
      <c r="D2495" s="24"/>
      <c r="E2495" s="24"/>
      <c r="F2495" s="24"/>
      <c r="G2495" s="24"/>
    </row>
    <row r="2496" spans="2:7" x14ac:dyDescent="0.2">
      <c r="B2496" s="24"/>
      <c r="C2496" s="24"/>
      <c r="D2496" s="24"/>
      <c r="E2496" s="24"/>
      <c r="F2496" s="24"/>
      <c r="G2496" s="24"/>
    </row>
    <row r="2497" spans="2:7" x14ac:dyDescent="0.2">
      <c r="B2497" s="24"/>
      <c r="C2497" s="24"/>
      <c r="D2497" s="24"/>
      <c r="E2497" s="24"/>
      <c r="F2497" s="24"/>
      <c r="G2497" s="24"/>
    </row>
    <row r="2498" spans="2:7" x14ac:dyDescent="0.2">
      <c r="B2498" s="24"/>
      <c r="C2498" s="24"/>
      <c r="D2498" s="24"/>
      <c r="E2498" s="24"/>
      <c r="F2498" s="24"/>
      <c r="G2498" s="24"/>
    </row>
    <row r="2499" spans="2:7" x14ac:dyDescent="0.2">
      <c r="B2499" s="24"/>
      <c r="C2499" s="24"/>
      <c r="D2499" s="24"/>
      <c r="E2499" s="24"/>
      <c r="F2499" s="24"/>
      <c r="G2499" s="24"/>
    </row>
    <row r="2500" spans="2:7" x14ac:dyDescent="0.2">
      <c r="B2500" s="24"/>
      <c r="C2500" s="24"/>
      <c r="D2500" s="24"/>
      <c r="E2500" s="24"/>
      <c r="F2500" s="24"/>
      <c r="G2500" s="24"/>
    </row>
    <row r="2501" spans="2:7" x14ac:dyDescent="0.2">
      <c r="B2501" s="24"/>
      <c r="C2501" s="24"/>
      <c r="D2501" s="24"/>
      <c r="E2501" s="24"/>
      <c r="F2501" s="24"/>
      <c r="G2501" s="24"/>
    </row>
    <row r="2502" spans="2:7" x14ac:dyDescent="0.2">
      <c r="B2502" s="24"/>
      <c r="C2502" s="24"/>
      <c r="D2502" s="24"/>
      <c r="E2502" s="24"/>
      <c r="F2502" s="24"/>
      <c r="G2502" s="24"/>
    </row>
    <row r="2503" spans="2:7" x14ac:dyDescent="0.2">
      <c r="B2503" s="24"/>
      <c r="C2503" s="24"/>
      <c r="D2503" s="24"/>
      <c r="E2503" s="24"/>
      <c r="F2503" s="24"/>
      <c r="G2503" s="24"/>
    </row>
    <row r="2504" spans="2:7" x14ac:dyDescent="0.2">
      <c r="B2504" s="24"/>
      <c r="C2504" s="24"/>
      <c r="D2504" s="24"/>
      <c r="E2504" s="24"/>
      <c r="F2504" s="24"/>
      <c r="G2504" s="24"/>
    </row>
    <row r="2505" spans="2:7" x14ac:dyDescent="0.2">
      <c r="B2505" s="24"/>
      <c r="C2505" s="24"/>
      <c r="D2505" s="24"/>
      <c r="E2505" s="24"/>
      <c r="F2505" s="24"/>
      <c r="G2505" s="24"/>
    </row>
    <row r="2506" spans="2:7" x14ac:dyDescent="0.2">
      <c r="B2506" s="24"/>
      <c r="C2506" s="24"/>
      <c r="D2506" s="24"/>
      <c r="E2506" s="24"/>
      <c r="F2506" s="24"/>
      <c r="G2506" s="24"/>
    </row>
    <row r="2507" spans="2:7" x14ac:dyDescent="0.2">
      <c r="B2507" s="24"/>
      <c r="C2507" s="24"/>
      <c r="D2507" s="24"/>
      <c r="E2507" s="24"/>
      <c r="F2507" s="24"/>
      <c r="G2507" s="24"/>
    </row>
    <row r="2508" spans="2:7" x14ac:dyDescent="0.2">
      <c r="B2508" s="24"/>
      <c r="C2508" s="24"/>
      <c r="D2508" s="24"/>
      <c r="E2508" s="24"/>
      <c r="F2508" s="24"/>
      <c r="G2508" s="24"/>
    </row>
    <row r="2509" spans="2:7" x14ac:dyDescent="0.2">
      <c r="B2509" s="24"/>
      <c r="C2509" s="24"/>
      <c r="D2509" s="24"/>
      <c r="E2509" s="24"/>
      <c r="F2509" s="24"/>
      <c r="G2509" s="24"/>
    </row>
    <row r="2510" spans="2:7" x14ac:dyDescent="0.2">
      <c r="B2510" s="24"/>
      <c r="C2510" s="24"/>
      <c r="D2510" s="24"/>
      <c r="E2510" s="24"/>
      <c r="F2510" s="24"/>
      <c r="G2510" s="24"/>
    </row>
    <row r="2511" spans="2:7" x14ac:dyDescent="0.2">
      <c r="B2511" s="24"/>
      <c r="C2511" s="24"/>
      <c r="D2511" s="24"/>
      <c r="E2511" s="24"/>
      <c r="F2511" s="24"/>
      <c r="G2511" s="24"/>
    </row>
    <row r="2512" spans="2:7" x14ac:dyDescent="0.2">
      <c r="B2512" s="24"/>
      <c r="C2512" s="24"/>
      <c r="D2512" s="24"/>
      <c r="E2512" s="24"/>
      <c r="F2512" s="24"/>
      <c r="G2512" s="24"/>
    </row>
    <row r="2513" spans="2:7" x14ac:dyDescent="0.2">
      <c r="B2513" s="24"/>
      <c r="C2513" s="24"/>
      <c r="D2513" s="24"/>
      <c r="E2513" s="24"/>
      <c r="F2513" s="24"/>
      <c r="G2513" s="24"/>
    </row>
    <row r="2514" spans="2:7" x14ac:dyDescent="0.2">
      <c r="B2514" s="24"/>
      <c r="C2514" s="24"/>
      <c r="D2514" s="24"/>
      <c r="E2514" s="24"/>
      <c r="F2514" s="24"/>
      <c r="G2514" s="24"/>
    </row>
    <row r="2515" spans="2:7" x14ac:dyDescent="0.2">
      <c r="B2515" s="24"/>
      <c r="C2515" s="24"/>
      <c r="D2515" s="24"/>
      <c r="E2515" s="24"/>
      <c r="F2515" s="24"/>
      <c r="G2515" s="24"/>
    </row>
    <row r="2516" spans="2:7" x14ac:dyDescent="0.2">
      <c r="B2516" s="24"/>
      <c r="C2516" s="24"/>
      <c r="D2516" s="24"/>
      <c r="E2516" s="24"/>
      <c r="F2516" s="24"/>
      <c r="G2516" s="24"/>
    </row>
    <row r="2517" spans="2:7" x14ac:dyDescent="0.2">
      <c r="B2517" s="24"/>
      <c r="C2517" s="24"/>
      <c r="D2517" s="24"/>
      <c r="E2517" s="24"/>
      <c r="F2517" s="24"/>
      <c r="G2517" s="24"/>
    </row>
    <row r="2518" spans="2:7" x14ac:dyDescent="0.2">
      <c r="B2518" s="24"/>
      <c r="C2518" s="24"/>
      <c r="D2518" s="24"/>
      <c r="E2518" s="24"/>
      <c r="F2518" s="24"/>
      <c r="G2518" s="24"/>
    </row>
    <row r="2519" spans="2:7" x14ac:dyDescent="0.2">
      <c r="B2519" s="24"/>
      <c r="C2519" s="24"/>
      <c r="D2519" s="24"/>
      <c r="E2519" s="24"/>
      <c r="F2519" s="24"/>
      <c r="G2519" s="24"/>
    </row>
    <row r="2520" spans="2:7" x14ac:dyDescent="0.2">
      <c r="B2520" s="24"/>
      <c r="C2520" s="24"/>
      <c r="D2520" s="24"/>
      <c r="E2520" s="24"/>
      <c r="F2520" s="24"/>
      <c r="G2520" s="24"/>
    </row>
    <row r="2521" spans="2:7" x14ac:dyDescent="0.2">
      <c r="B2521" s="24"/>
      <c r="C2521" s="24"/>
      <c r="D2521" s="24"/>
      <c r="E2521" s="24"/>
      <c r="F2521" s="24"/>
      <c r="G2521" s="24"/>
    </row>
    <row r="2522" spans="2:7" x14ac:dyDescent="0.2">
      <c r="B2522" s="24"/>
      <c r="C2522" s="24"/>
      <c r="D2522" s="24"/>
      <c r="E2522" s="24"/>
      <c r="F2522" s="24"/>
      <c r="G2522" s="24"/>
    </row>
    <row r="2523" spans="2:7" x14ac:dyDescent="0.2">
      <c r="B2523" s="24"/>
      <c r="C2523" s="24"/>
      <c r="D2523" s="24"/>
      <c r="E2523" s="24"/>
      <c r="F2523" s="24"/>
      <c r="G2523" s="24"/>
    </row>
    <row r="2524" spans="2:7" x14ac:dyDescent="0.2">
      <c r="B2524" s="24"/>
      <c r="C2524" s="24"/>
      <c r="D2524" s="24"/>
      <c r="E2524" s="24"/>
      <c r="F2524" s="24"/>
      <c r="G2524" s="24"/>
    </row>
    <row r="2525" spans="2:7" x14ac:dyDescent="0.2">
      <c r="B2525" s="24"/>
      <c r="C2525" s="24"/>
      <c r="D2525" s="24"/>
      <c r="E2525" s="24"/>
      <c r="F2525" s="24"/>
      <c r="G2525" s="24"/>
    </row>
    <row r="2526" spans="2:7" x14ac:dyDescent="0.2">
      <c r="B2526" s="24"/>
      <c r="C2526" s="24"/>
      <c r="D2526" s="24"/>
      <c r="E2526" s="24"/>
      <c r="F2526" s="24"/>
      <c r="G2526" s="24"/>
    </row>
    <row r="2527" spans="2:7" x14ac:dyDescent="0.2">
      <c r="B2527" s="24"/>
      <c r="C2527" s="24"/>
      <c r="D2527" s="24"/>
      <c r="E2527" s="24"/>
      <c r="F2527" s="24"/>
      <c r="G2527" s="24"/>
    </row>
    <row r="2528" spans="2:7" x14ac:dyDescent="0.2">
      <c r="B2528" s="24"/>
      <c r="C2528" s="24"/>
      <c r="D2528" s="24"/>
      <c r="E2528" s="24"/>
      <c r="F2528" s="24"/>
      <c r="G2528" s="24"/>
    </row>
    <row r="2529" spans="2:7" x14ac:dyDescent="0.2">
      <c r="B2529" s="24"/>
      <c r="C2529" s="24"/>
      <c r="D2529" s="24"/>
      <c r="E2529" s="24"/>
      <c r="F2529" s="24"/>
      <c r="G2529" s="24"/>
    </row>
    <row r="2530" spans="2:7" x14ac:dyDescent="0.2">
      <c r="B2530" s="24"/>
      <c r="C2530" s="24"/>
      <c r="D2530" s="24"/>
      <c r="E2530" s="24"/>
      <c r="F2530" s="24"/>
      <c r="G2530" s="24"/>
    </row>
    <row r="2531" spans="2:7" x14ac:dyDescent="0.2">
      <c r="B2531" s="24"/>
      <c r="C2531" s="24"/>
      <c r="D2531" s="24"/>
      <c r="E2531" s="24"/>
      <c r="F2531" s="24"/>
      <c r="G2531" s="24"/>
    </row>
    <row r="2532" spans="2:7" x14ac:dyDescent="0.2">
      <c r="B2532" s="24"/>
      <c r="C2532" s="24"/>
      <c r="D2532" s="24"/>
      <c r="E2532" s="24"/>
      <c r="F2532" s="24"/>
      <c r="G2532" s="24"/>
    </row>
    <row r="2533" spans="2:7" x14ac:dyDescent="0.2">
      <c r="B2533" s="24"/>
      <c r="C2533" s="24"/>
      <c r="D2533" s="24"/>
      <c r="E2533" s="24"/>
      <c r="F2533" s="24"/>
      <c r="G2533" s="24"/>
    </row>
    <row r="2534" spans="2:7" x14ac:dyDescent="0.2">
      <c r="B2534" s="24"/>
      <c r="C2534" s="24"/>
      <c r="D2534" s="24"/>
      <c r="E2534" s="24"/>
      <c r="F2534" s="24"/>
      <c r="G2534" s="24"/>
    </row>
    <row r="2535" spans="2:7" x14ac:dyDescent="0.2">
      <c r="B2535" s="24"/>
      <c r="C2535" s="24"/>
      <c r="D2535" s="24"/>
      <c r="E2535" s="24"/>
      <c r="F2535" s="24"/>
      <c r="G2535" s="24"/>
    </row>
    <row r="2536" spans="2:7" x14ac:dyDescent="0.2">
      <c r="B2536" s="24"/>
      <c r="C2536" s="24"/>
      <c r="D2536" s="24"/>
      <c r="E2536" s="24"/>
      <c r="F2536" s="24"/>
      <c r="G2536" s="24"/>
    </row>
    <row r="2537" spans="2:7" x14ac:dyDescent="0.2">
      <c r="B2537" s="24"/>
      <c r="C2537" s="24"/>
      <c r="D2537" s="24"/>
      <c r="E2537" s="24"/>
      <c r="F2537" s="24"/>
      <c r="G2537" s="24"/>
    </row>
    <row r="2538" spans="2:7" x14ac:dyDescent="0.2">
      <c r="B2538" s="24"/>
      <c r="C2538" s="24"/>
      <c r="D2538" s="24"/>
      <c r="E2538" s="24"/>
      <c r="F2538" s="24"/>
      <c r="G2538" s="24"/>
    </row>
    <row r="2539" spans="2:7" x14ac:dyDescent="0.2">
      <c r="B2539" s="24"/>
      <c r="C2539" s="24"/>
      <c r="D2539" s="24"/>
      <c r="E2539" s="24"/>
      <c r="F2539" s="24"/>
      <c r="G2539" s="24"/>
    </row>
    <row r="2540" spans="2:7" x14ac:dyDescent="0.2">
      <c r="B2540" s="24"/>
      <c r="C2540" s="24"/>
      <c r="D2540" s="24"/>
      <c r="E2540" s="24"/>
      <c r="F2540" s="24"/>
      <c r="G2540" s="24"/>
    </row>
    <row r="2541" spans="2:7" x14ac:dyDescent="0.2">
      <c r="B2541" s="24"/>
      <c r="C2541" s="24"/>
      <c r="D2541" s="24"/>
      <c r="E2541" s="24"/>
      <c r="F2541" s="24"/>
      <c r="G2541" s="24"/>
    </row>
    <row r="2542" spans="2:7" x14ac:dyDescent="0.2">
      <c r="B2542" s="24"/>
      <c r="C2542" s="24"/>
      <c r="D2542" s="24"/>
      <c r="E2542" s="24"/>
      <c r="F2542" s="24"/>
      <c r="G2542" s="24"/>
    </row>
    <row r="2543" spans="2:7" x14ac:dyDescent="0.2">
      <c r="B2543" s="24"/>
      <c r="C2543" s="24"/>
      <c r="D2543" s="24"/>
      <c r="E2543" s="24"/>
      <c r="F2543" s="24"/>
      <c r="G2543" s="24"/>
    </row>
    <row r="2544" spans="2:7" x14ac:dyDescent="0.2">
      <c r="B2544" s="24"/>
      <c r="C2544" s="24"/>
      <c r="D2544" s="24"/>
      <c r="E2544" s="24"/>
      <c r="F2544" s="24"/>
      <c r="G2544" s="24"/>
    </row>
    <row r="2545" spans="2:7" x14ac:dyDescent="0.2">
      <c r="B2545" s="24"/>
      <c r="C2545" s="24"/>
      <c r="D2545" s="24"/>
      <c r="E2545" s="24"/>
      <c r="F2545" s="24"/>
      <c r="G2545" s="24"/>
    </row>
    <row r="2546" spans="2:7" x14ac:dyDescent="0.2">
      <c r="B2546" s="24"/>
      <c r="C2546" s="24"/>
      <c r="D2546" s="24"/>
      <c r="E2546" s="24"/>
      <c r="F2546" s="24"/>
      <c r="G2546" s="24"/>
    </row>
    <row r="2547" spans="2:7" x14ac:dyDescent="0.2">
      <c r="B2547" s="24"/>
      <c r="C2547" s="24"/>
      <c r="D2547" s="24"/>
      <c r="E2547" s="24"/>
      <c r="F2547" s="24"/>
      <c r="G2547" s="24"/>
    </row>
    <row r="2548" spans="2:7" x14ac:dyDescent="0.2">
      <c r="B2548" s="24"/>
      <c r="C2548" s="24"/>
      <c r="D2548" s="24"/>
      <c r="E2548" s="24"/>
      <c r="F2548" s="24"/>
      <c r="G2548" s="24"/>
    </row>
    <row r="2549" spans="2:7" x14ac:dyDescent="0.2">
      <c r="B2549" s="24"/>
      <c r="C2549" s="24"/>
      <c r="D2549" s="24"/>
      <c r="E2549" s="24"/>
      <c r="F2549" s="24"/>
      <c r="G2549" s="24"/>
    </row>
    <row r="2550" spans="2:7" x14ac:dyDescent="0.2">
      <c r="B2550" s="24"/>
      <c r="C2550" s="24"/>
      <c r="D2550" s="24"/>
      <c r="E2550" s="24"/>
      <c r="F2550" s="24"/>
      <c r="G2550" s="24"/>
    </row>
    <row r="2551" spans="2:7" x14ac:dyDescent="0.2">
      <c r="B2551" s="24"/>
      <c r="C2551" s="24"/>
      <c r="D2551" s="24"/>
      <c r="E2551" s="24"/>
      <c r="F2551" s="24"/>
      <c r="G2551" s="24"/>
    </row>
    <row r="2552" spans="2:7" x14ac:dyDescent="0.2">
      <c r="B2552" s="24"/>
      <c r="C2552" s="24"/>
      <c r="D2552" s="24"/>
      <c r="E2552" s="24"/>
      <c r="F2552" s="24"/>
      <c r="G2552" s="24"/>
    </row>
    <row r="2553" spans="2:7" x14ac:dyDescent="0.2">
      <c r="B2553" s="24"/>
      <c r="C2553" s="24"/>
      <c r="D2553" s="24"/>
      <c r="E2553" s="24"/>
      <c r="F2553" s="24"/>
      <c r="G2553" s="24"/>
    </row>
    <row r="2554" spans="2:7" x14ac:dyDescent="0.2">
      <c r="B2554" s="24"/>
      <c r="C2554" s="24"/>
      <c r="D2554" s="24"/>
      <c r="E2554" s="24"/>
      <c r="F2554" s="24"/>
      <c r="G2554" s="24"/>
    </row>
    <row r="2555" spans="2:7" x14ac:dyDescent="0.2">
      <c r="B2555" s="24"/>
      <c r="C2555" s="24"/>
      <c r="D2555" s="24"/>
      <c r="E2555" s="24"/>
      <c r="F2555" s="24"/>
      <c r="G2555" s="24"/>
    </row>
    <row r="2556" spans="2:7" x14ac:dyDescent="0.2">
      <c r="B2556" s="24"/>
      <c r="C2556" s="24"/>
      <c r="D2556" s="24"/>
      <c r="E2556" s="24"/>
      <c r="F2556" s="24"/>
      <c r="G2556" s="24"/>
    </row>
    <row r="2557" spans="2:7" x14ac:dyDescent="0.2">
      <c r="B2557" s="24"/>
      <c r="C2557" s="24"/>
      <c r="D2557" s="24"/>
      <c r="E2557" s="24"/>
      <c r="F2557" s="24"/>
      <c r="G2557" s="24"/>
    </row>
    <row r="2558" spans="2:7" x14ac:dyDescent="0.2">
      <c r="B2558" s="24"/>
      <c r="C2558" s="24"/>
      <c r="D2558" s="24"/>
      <c r="E2558" s="24"/>
      <c r="F2558" s="24"/>
      <c r="G2558" s="24"/>
    </row>
    <row r="2559" spans="2:7" x14ac:dyDescent="0.2">
      <c r="B2559" s="24"/>
      <c r="C2559" s="24"/>
      <c r="D2559" s="24"/>
      <c r="E2559" s="24"/>
      <c r="F2559" s="24"/>
      <c r="G2559" s="24"/>
    </row>
    <row r="2560" spans="2:7" x14ac:dyDescent="0.2">
      <c r="B2560" s="24"/>
      <c r="C2560" s="24"/>
      <c r="D2560" s="24"/>
      <c r="E2560" s="24"/>
      <c r="F2560" s="24"/>
      <c r="G2560" s="24"/>
    </row>
    <row r="2561" spans="2:7" x14ac:dyDescent="0.2">
      <c r="B2561" s="24"/>
      <c r="C2561" s="24"/>
      <c r="D2561" s="24"/>
      <c r="E2561" s="24"/>
      <c r="F2561" s="24"/>
      <c r="G2561" s="24"/>
    </row>
    <row r="2562" spans="2:7" x14ac:dyDescent="0.2">
      <c r="B2562" s="24"/>
      <c r="C2562" s="24"/>
      <c r="D2562" s="24"/>
      <c r="E2562" s="24"/>
      <c r="F2562" s="24"/>
      <c r="G2562" s="24"/>
    </row>
    <row r="2563" spans="2:7" x14ac:dyDescent="0.2">
      <c r="B2563" s="24"/>
      <c r="C2563" s="24"/>
      <c r="D2563" s="24"/>
      <c r="E2563" s="24"/>
      <c r="F2563" s="24"/>
      <c r="G2563" s="24"/>
    </row>
    <row r="2564" spans="2:7" x14ac:dyDescent="0.2">
      <c r="B2564" s="24"/>
      <c r="C2564" s="24"/>
      <c r="D2564" s="24"/>
      <c r="E2564" s="24"/>
      <c r="F2564" s="24"/>
      <c r="G2564" s="24"/>
    </row>
    <row r="2565" spans="2:7" x14ac:dyDescent="0.2">
      <c r="B2565" s="24"/>
      <c r="C2565" s="24"/>
      <c r="D2565" s="24"/>
      <c r="E2565" s="24"/>
      <c r="F2565" s="24"/>
      <c r="G2565" s="24"/>
    </row>
    <row r="2566" spans="2:7" x14ac:dyDescent="0.2">
      <c r="B2566" s="24"/>
      <c r="C2566" s="24"/>
      <c r="D2566" s="24"/>
      <c r="E2566" s="24"/>
      <c r="F2566" s="24"/>
      <c r="G2566" s="24"/>
    </row>
    <row r="2567" spans="2:7" x14ac:dyDescent="0.2">
      <c r="B2567" s="24"/>
      <c r="C2567" s="24"/>
      <c r="D2567" s="24"/>
      <c r="E2567" s="24"/>
      <c r="F2567" s="24"/>
      <c r="G2567" s="24"/>
    </row>
    <row r="2568" spans="2:7" x14ac:dyDescent="0.2">
      <c r="B2568" s="24"/>
      <c r="C2568" s="24"/>
      <c r="D2568" s="24"/>
      <c r="E2568" s="24"/>
      <c r="F2568" s="24"/>
      <c r="G2568" s="24"/>
    </row>
    <row r="2569" spans="2:7" x14ac:dyDescent="0.2">
      <c r="B2569" s="24"/>
      <c r="C2569" s="24"/>
      <c r="D2569" s="24"/>
      <c r="E2569" s="24"/>
      <c r="F2569" s="24"/>
      <c r="G2569" s="24"/>
    </row>
    <row r="2570" spans="2:7" x14ac:dyDescent="0.2">
      <c r="B2570" s="24"/>
      <c r="C2570" s="24"/>
      <c r="D2570" s="24"/>
      <c r="E2570" s="24"/>
      <c r="F2570" s="24"/>
      <c r="G2570" s="24"/>
    </row>
    <row r="2571" spans="2:7" x14ac:dyDescent="0.2">
      <c r="B2571" s="24"/>
      <c r="C2571" s="24"/>
      <c r="D2571" s="24"/>
      <c r="E2571" s="24"/>
      <c r="F2571" s="24"/>
      <c r="G2571" s="24"/>
    </row>
    <row r="2572" spans="2:7" x14ac:dyDescent="0.2">
      <c r="B2572" s="24"/>
      <c r="C2572" s="24"/>
      <c r="D2572" s="24"/>
      <c r="E2572" s="24"/>
      <c r="F2572" s="24"/>
      <c r="G2572" s="24"/>
    </row>
    <row r="2573" spans="2:7" x14ac:dyDescent="0.2">
      <c r="B2573" s="24"/>
      <c r="C2573" s="24"/>
      <c r="D2573" s="24"/>
      <c r="E2573" s="24"/>
      <c r="F2573" s="24"/>
      <c r="G2573" s="24"/>
    </row>
    <row r="2574" spans="2:7" x14ac:dyDescent="0.2">
      <c r="B2574" s="24"/>
      <c r="C2574" s="24"/>
      <c r="D2574" s="24"/>
      <c r="E2574" s="24"/>
      <c r="F2574" s="24"/>
      <c r="G2574" s="24"/>
    </row>
    <row r="2575" spans="2:7" x14ac:dyDescent="0.2">
      <c r="B2575" s="24"/>
      <c r="C2575" s="24"/>
      <c r="D2575" s="24"/>
      <c r="E2575" s="24"/>
      <c r="F2575" s="24"/>
      <c r="G2575" s="24"/>
    </row>
    <row r="2576" spans="2:7" x14ac:dyDescent="0.2">
      <c r="B2576" s="24"/>
      <c r="C2576" s="24"/>
      <c r="D2576" s="24"/>
      <c r="E2576" s="24"/>
      <c r="F2576" s="24"/>
      <c r="G2576" s="24"/>
    </row>
    <row r="2577" spans="2:7" x14ac:dyDescent="0.2">
      <c r="B2577" s="24"/>
      <c r="C2577" s="24"/>
      <c r="D2577" s="24"/>
      <c r="E2577" s="24"/>
      <c r="F2577" s="24"/>
      <c r="G2577" s="24"/>
    </row>
    <row r="2578" spans="2:7" x14ac:dyDescent="0.2">
      <c r="B2578" s="24"/>
      <c r="C2578" s="24"/>
      <c r="D2578" s="24"/>
      <c r="E2578" s="24"/>
      <c r="F2578" s="24"/>
      <c r="G2578" s="24"/>
    </row>
    <row r="2579" spans="2:7" x14ac:dyDescent="0.2">
      <c r="B2579" s="24"/>
      <c r="C2579" s="24"/>
      <c r="D2579" s="24"/>
      <c r="E2579" s="24"/>
      <c r="F2579" s="24"/>
      <c r="G2579" s="24"/>
    </row>
    <row r="2580" spans="2:7" x14ac:dyDescent="0.2">
      <c r="B2580" s="24"/>
      <c r="C2580" s="24"/>
      <c r="D2580" s="24"/>
      <c r="E2580" s="24"/>
      <c r="F2580" s="24"/>
      <c r="G2580" s="24"/>
    </row>
    <row r="2581" spans="2:7" x14ac:dyDescent="0.2">
      <c r="B2581" s="24"/>
      <c r="C2581" s="24"/>
      <c r="D2581" s="24"/>
      <c r="E2581" s="24"/>
      <c r="F2581" s="24"/>
      <c r="G2581" s="24"/>
    </row>
    <row r="2582" spans="2:7" x14ac:dyDescent="0.2">
      <c r="B2582" s="24"/>
      <c r="C2582" s="24"/>
      <c r="D2582" s="24"/>
      <c r="E2582" s="24"/>
      <c r="F2582" s="24"/>
      <c r="G2582" s="24"/>
    </row>
    <row r="2583" spans="2:7" x14ac:dyDescent="0.2">
      <c r="B2583" s="24"/>
      <c r="C2583" s="24"/>
      <c r="D2583" s="24"/>
      <c r="E2583" s="24"/>
      <c r="F2583" s="24"/>
      <c r="G2583" s="24"/>
    </row>
    <row r="2584" spans="2:7" x14ac:dyDescent="0.2">
      <c r="B2584" s="24"/>
      <c r="C2584" s="24"/>
      <c r="D2584" s="24"/>
      <c r="E2584" s="24"/>
      <c r="F2584" s="24"/>
      <c r="G2584" s="24"/>
    </row>
    <row r="2585" spans="2:7" x14ac:dyDescent="0.2">
      <c r="B2585" s="24"/>
      <c r="C2585" s="24"/>
      <c r="D2585" s="24"/>
      <c r="E2585" s="24"/>
      <c r="F2585" s="24"/>
      <c r="G2585" s="24"/>
    </row>
    <row r="2586" spans="2:7" x14ac:dyDescent="0.2">
      <c r="B2586" s="24"/>
      <c r="C2586" s="24"/>
      <c r="D2586" s="24"/>
      <c r="E2586" s="24"/>
      <c r="F2586" s="24"/>
      <c r="G2586" s="24"/>
    </row>
    <row r="2587" spans="2:7" x14ac:dyDescent="0.2">
      <c r="B2587" s="24"/>
      <c r="C2587" s="24"/>
      <c r="D2587" s="24"/>
      <c r="E2587" s="24"/>
      <c r="F2587" s="24"/>
      <c r="G2587" s="24"/>
    </row>
    <row r="2588" spans="2:7" x14ac:dyDescent="0.2">
      <c r="B2588" s="24"/>
      <c r="C2588" s="24"/>
      <c r="D2588" s="24"/>
      <c r="E2588" s="24"/>
      <c r="F2588" s="24"/>
      <c r="G2588" s="24"/>
    </row>
    <row r="2589" spans="2:7" x14ac:dyDescent="0.2">
      <c r="B2589" s="24"/>
      <c r="C2589" s="24"/>
      <c r="D2589" s="24"/>
      <c r="E2589" s="24"/>
      <c r="F2589" s="24"/>
      <c r="G2589" s="24"/>
    </row>
    <row r="2590" spans="2:7" x14ac:dyDescent="0.2">
      <c r="B2590" s="24"/>
      <c r="C2590" s="24"/>
      <c r="D2590" s="24"/>
      <c r="E2590" s="24"/>
      <c r="F2590" s="24"/>
      <c r="G2590" s="24"/>
    </row>
    <row r="2591" spans="2:7" x14ac:dyDescent="0.2">
      <c r="B2591" s="24"/>
      <c r="C2591" s="24"/>
      <c r="D2591" s="24"/>
      <c r="E2591" s="24"/>
      <c r="F2591" s="24"/>
      <c r="G2591" s="24"/>
    </row>
    <row r="2592" spans="2:7" x14ac:dyDescent="0.2">
      <c r="B2592" s="24"/>
      <c r="C2592" s="24"/>
      <c r="D2592" s="24"/>
      <c r="E2592" s="24"/>
      <c r="F2592" s="24"/>
      <c r="G2592" s="24"/>
    </row>
    <row r="2593" spans="2:7" x14ac:dyDescent="0.2">
      <c r="B2593" s="24"/>
      <c r="C2593" s="24"/>
      <c r="D2593" s="24"/>
      <c r="E2593" s="24"/>
      <c r="F2593" s="24"/>
      <c r="G2593" s="24"/>
    </row>
    <row r="2594" spans="2:7" x14ac:dyDescent="0.2">
      <c r="B2594" s="24"/>
      <c r="C2594" s="24"/>
      <c r="D2594" s="24"/>
      <c r="E2594" s="24"/>
      <c r="F2594" s="24"/>
      <c r="G2594" s="24"/>
    </row>
    <row r="2595" spans="2:7" x14ac:dyDescent="0.2">
      <c r="B2595" s="24"/>
      <c r="C2595" s="24"/>
      <c r="D2595" s="24"/>
      <c r="E2595" s="24"/>
      <c r="F2595" s="24"/>
      <c r="G2595" s="24"/>
    </row>
    <row r="2596" spans="2:7" x14ac:dyDescent="0.2">
      <c r="B2596" s="24"/>
      <c r="C2596" s="24"/>
      <c r="D2596" s="24"/>
      <c r="E2596" s="24"/>
      <c r="F2596" s="24"/>
      <c r="G2596" s="24"/>
    </row>
    <row r="2597" spans="2:7" x14ac:dyDescent="0.2">
      <c r="B2597" s="24"/>
      <c r="C2597" s="24"/>
      <c r="D2597" s="24"/>
      <c r="E2597" s="24"/>
      <c r="F2597" s="24"/>
      <c r="G2597" s="24"/>
    </row>
    <row r="2598" spans="2:7" x14ac:dyDescent="0.2">
      <c r="B2598" s="24"/>
      <c r="C2598" s="24"/>
      <c r="D2598" s="24"/>
      <c r="E2598" s="24"/>
      <c r="F2598" s="24"/>
      <c r="G2598" s="24"/>
    </row>
    <row r="2599" spans="2:7" x14ac:dyDescent="0.2">
      <c r="B2599" s="24"/>
      <c r="C2599" s="24"/>
      <c r="D2599" s="24"/>
      <c r="E2599" s="24"/>
      <c r="F2599" s="24"/>
      <c r="G2599" s="24"/>
    </row>
    <row r="2600" spans="2:7" x14ac:dyDescent="0.2">
      <c r="B2600" s="24"/>
      <c r="C2600" s="24"/>
      <c r="D2600" s="24"/>
      <c r="E2600" s="24"/>
      <c r="F2600" s="24"/>
      <c r="G2600" s="24"/>
    </row>
    <row r="2601" spans="2:7" x14ac:dyDescent="0.2">
      <c r="B2601" s="24"/>
      <c r="C2601" s="24"/>
      <c r="D2601" s="24"/>
      <c r="E2601" s="24"/>
      <c r="F2601" s="24"/>
      <c r="G2601" s="24"/>
    </row>
    <row r="2602" spans="2:7" x14ac:dyDescent="0.2">
      <c r="B2602" s="24"/>
      <c r="C2602" s="24"/>
      <c r="D2602" s="24"/>
      <c r="E2602" s="24"/>
      <c r="F2602" s="24"/>
      <c r="G2602" s="24"/>
    </row>
    <row r="2603" spans="2:7" x14ac:dyDescent="0.2">
      <c r="B2603" s="24"/>
      <c r="C2603" s="24"/>
      <c r="D2603" s="24"/>
      <c r="E2603" s="24"/>
      <c r="F2603" s="24"/>
      <c r="G2603" s="24"/>
    </row>
    <row r="2604" spans="2:7" x14ac:dyDescent="0.2">
      <c r="B2604" s="24"/>
      <c r="C2604" s="24"/>
      <c r="D2604" s="24"/>
      <c r="E2604" s="24"/>
      <c r="F2604" s="24"/>
      <c r="G2604" s="24"/>
    </row>
    <row r="2605" spans="2:7" x14ac:dyDescent="0.2">
      <c r="B2605" s="24"/>
      <c r="C2605" s="24"/>
      <c r="D2605" s="24"/>
      <c r="E2605" s="24"/>
      <c r="F2605" s="24"/>
      <c r="G2605" s="24"/>
    </row>
    <row r="2606" spans="2:7" x14ac:dyDescent="0.2">
      <c r="B2606" s="24"/>
      <c r="C2606" s="24"/>
      <c r="D2606" s="24"/>
      <c r="E2606" s="24"/>
      <c r="F2606" s="24"/>
      <c r="G2606" s="24"/>
    </row>
    <row r="2607" spans="2:7" x14ac:dyDescent="0.2">
      <c r="B2607" s="24"/>
      <c r="C2607" s="24"/>
      <c r="D2607" s="24"/>
      <c r="E2607" s="24"/>
      <c r="F2607" s="24"/>
      <c r="G2607" s="24"/>
    </row>
    <row r="2608" spans="2:7" x14ac:dyDescent="0.2">
      <c r="B2608" s="24"/>
      <c r="C2608" s="24"/>
      <c r="D2608" s="24"/>
      <c r="E2608" s="24"/>
      <c r="F2608" s="24"/>
      <c r="G2608" s="24"/>
    </row>
    <row r="2609" spans="2:7" x14ac:dyDescent="0.2">
      <c r="B2609" s="24"/>
      <c r="C2609" s="24"/>
      <c r="D2609" s="24"/>
      <c r="E2609" s="24"/>
      <c r="F2609" s="24"/>
      <c r="G2609" s="24"/>
    </row>
    <row r="2610" spans="2:7" x14ac:dyDescent="0.2">
      <c r="B2610" s="24"/>
      <c r="C2610" s="24"/>
      <c r="D2610" s="24"/>
      <c r="E2610" s="24"/>
      <c r="F2610" s="24"/>
      <c r="G2610" s="24"/>
    </row>
    <row r="2611" spans="2:7" x14ac:dyDescent="0.2">
      <c r="B2611" s="24"/>
      <c r="C2611" s="24"/>
      <c r="D2611" s="24"/>
      <c r="E2611" s="24"/>
      <c r="F2611" s="24"/>
      <c r="G2611" s="24"/>
    </row>
    <row r="2612" spans="2:7" x14ac:dyDescent="0.2">
      <c r="B2612" s="24"/>
      <c r="C2612" s="24"/>
      <c r="D2612" s="24"/>
      <c r="E2612" s="24"/>
      <c r="F2612" s="24"/>
      <c r="G2612" s="24"/>
    </row>
    <row r="2613" spans="2:7" x14ac:dyDescent="0.2">
      <c r="B2613" s="24"/>
      <c r="C2613" s="24"/>
      <c r="D2613" s="24"/>
      <c r="E2613" s="24"/>
      <c r="F2613" s="24"/>
      <c r="G2613" s="24"/>
    </row>
    <row r="2614" spans="2:7" x14ac:dyDescent="0.2">
      <c r="B2614" s="24"/>
      <c r="C2614" s="24"/>
      <c r="D2614" s="24"/>
      <c r="E2614" s="24"/>
      <c r="F2614" s="24"/>
      <c r="G2614" s="24"/>
    </row>
    <row r="2615" spans="2:7" x14ac:dyDescent="0.2">
      <c r="B2615" s="24"/>
      <c r="C2615" s="24"/>
      <c r="D2615" s="24"/>
      <c r="E2615" s="24"/>
      <c r="F2615" s="24"/>
      <c r="G2615" s="24"/>
    </row>
    <row r="2616" spans="2:7" x14ac:dyDescent="0.2">
      <c r="B2616" s="24"/>
      <c r="C2616" s="24"/>
      <c r="D2616" s="24"/>
      <c r="E2616" s="24"/>
      <c r="F2616" s="24"/>
      <c r="G2616" s="24"/>
    </row>
    <row r="2617" spans="2:7" x14ac:dyDescent="0.2">
      <c r="B2617" s="24"/>
      <c r="C2617" s="24"/>
      <c r="D2617" s="24"/>
      <c r="E2617" s="24"/>
      <c r="F2617" s="24"/>
      <c r="G2617" s="24"/>
    </row>
    <row r="2618" spans="2:7" x14ac:dyDescent="0.2">
      <c r="B2618" s="24"/>
      <c r="C2618" s="24"/>
      <c r="D2618" s="24"/>
      <c r="E2618" s="24"/>
      <c r="F2618" s="24"/>
      <c r="G2618" s="24"/>
    </row>
    <row r="2619" spans="2:7" x14ac:dyDescent="0.2">
      <c r="B2619" s="24"/>
      <c r="C2619" s="24"/>
      <c r="D2619" s="24"/>
      <c r="E2619" s="24"/>
      <c r="F2619" s="24"/>
      <c r="G2619" s="24"/>
    </row>
    <row r="2620" spans="2:7" x14ac:dyDescent="0.2">
      <c r="B2620" s="24"/>
      <c r="C2620" s="24"/>
      <c r="D2620" s="24"/>
      <c r="E2620" s="24"/>
      <c r="F2620" s="24"/>
      <c r="G2620" s="24"/>
    </row>
    <row r="2621" spans="2:7" x14ac:dyDescent="0.2">
      <c r="B2621" s="24"/>
      <c r="C2621" s="24"/>
      <c r="D2621" s="24"/>
      <c r="E2621" s="24"/>
      <c r="F2621" s="24"/>
      <c r="G2621" s="24"/>
    </row>
    <row r="2622" spans="2:7" x14ac:dyDescent="0.2">
      <c r="B2622" s="24"/>
      <c r="C2622" s="24"/>
      <c r="D2622" s="24"/>
      <c r="E2622" s="24"/>
      <c r="F2622" s="24"/>
      <c r="G2622" s="24"/>
    </row>
    <row r="2623" spans="2:7" x14ac:dyDescent="0.2">
      <c r="B2623" s="24"/>
      <c r="C2623" s="24"/>
      <c r="D2623" s="24"/>
      <c r="E2623" s="24"/>
      <c r="F2623" s="24"/>
      <c r="G2623" s="24"/>
    </row>
    <row r="2624" spans="2:7" x14ac:dyDescent="0.2">
      <c r="B2624" s="24"/>
      <c r="C2624" s="24"/>
      <c r="D2624" s="24"/>
      <c r="E2624" s="24"/>
      <c r="F2624" s="24"/>
      <c r="G2624" s="24"/>
    </row>
    <row r="2625" spans="2:7" x14ac:dyDescent="0.2">
      <c r="B2625" s="24"/>
      <c r="C2625" s="24"/>
      <c r="D2625" s="24"/>
      <c r="E2625" s="24"/>
      <c r="F2625" s="24"/>
      <c r="G2625" s="24"/>
    </row>
    <row r="2626" spans="2:7" x14ac:dyDescent="0.2">
      <c r="B2626" s="24"/>
      <c r="C2626" s="24"/>
      <c r="D2626" s="24"/>
      <c r="E2626" s="24"/>
      <c r="F2626" s="24"/>
      <c r="G2626" s="24"/>
    </row>
    <row r="2627" spans="2:7" x14ac:dyDescent="0.2">
      <c r="B2627" s="24"/>
      <c r="C2627" s="24"/>
      <c r="D2627" s="24"/>
      <c r="E2627" s="24"/>
      <c r="F2627" s="24"/>
      <c r="G2627" s="24"/>
    </row>
    <row r="2628" spans="2:7" x14ac:dyDescent="0.2">
      <c r="B2628" s="24"/>
      <c r="C2628" s="24"/>
      <c r="D2628" s="24"/>
      <c r="E2628" s="24"/>
      <c r="F2628" s="24"/>
      <c r="G2628" s="24"/>
    </row>
    <row r="2629" spans="2:7" x14ac:dyDescent="0.2">
      <c r="B2629" s="24"/>
      <c r="C2629" s="24"/>
      <c r="D2629" s="24"/>
      <c r="E2629" s="24"/>
      <c r="F2629" s="24"/>
      <c r="G2629" s="24"/>
    </row>
    <row r="2630" spans="2:7" x14ac:dyDescent="0.2">
      <c r="B2630" s="24"/>
      <c r="C2630" s="24"/>
      <c r="D2630" s="24"/>
      <c r="E2630" s="24"/>
      <c r="F2630" s="24"/>
      <c r="G2630" s="24"/>
    </row>
    <row r="2631" spans="2:7" x14ac:dyDescent="0.2">
      <c r="B2631" s="24"/>
      <c r="C2631" s="24"/>
      <c r="D2631" s="24"/>
      <c r="E2631" s="24"/>
      <c r="F2631" s="24"/>
      <c r="G2631" s="24"/>
    </row>
    <row r="2632" spans="2:7" x14ac:dyDescent="0.2">
      <c r="B2632" s="24"/>
      <c r="C2632" s="24"/>
      <c r="D2632" s="24"/>
      <c r="E2632" s="24"/>
      <c r="F2632" s="24"/>
      <c r="G2632" s="24"/>
    </row>
    <row r="2633" spans="2:7" x14ac:dyDescent="0.2">
      <c r="B2633" s="24"/>
      <c r="C2633" s="24"/>
      <c r="D2633" s="24"/>
      <c r="E2633" s="24"/>
      <c r="F2633" s="24"/>
      <c r="G2633" s="24"/>
    </row>
    <row r="2634" spans="2:7" x14ac:dyDescent="0.2">
      <c r="B2634" s="24"/>
      <c r="C2634" s="24"/>
      <c r="D2634" s="24"/>
      <c r="E2634" s="24"/>
      <c r="F2634" s="24"/>
      <c r="G2634" s="24"/>
    </row>
    <row r="2635" spans="2:7" x14ac:dyDescent="0.2">
      <c r="B2635" s="24"/>
      <c r="C2635" s="24"/>
      <c r="D2635" s="24"/>
      <c r="E2635" s="24"/>
      <c r="F2635" s="24"/>
      <c r="G2635" s="24"/>
    </row>
    <row r="2636" spans="2:7" x14ac:dyDescent="0.2">
      <c r="B2636" s="24"/>
      <c r="C2636" s="24"/>
      <c r="D2636" s="24"/>
      <c r="E2636" s="24"/>
      <c r="F2636" s="24"/>
      <c r="G2636" s="24"/>
    </row>
    <row r="2637" spans="2:7" x14ac:dyDescent="0.2">
      <c r="B2637" s="24"/>
      <c r="C2637" s="24"/>
      <c r="D2637" s="24"/>
      <c r="E2637" s="24"/>
      <c r="F2637" s="24"/>
      <c r="G2637" s="24"/>
    </row>
    <row r="2638" spans="2:7" x14ac:dyDescent="0.2">
      <c r="B2638" s="24"/>
      <c r="C2638" s="24"/>
      <c r="D2638" s="24"/>
      <c r="E2638" s="24"/>
      <c r="F2638" s="24"/>
      <c r="G2638" s="24"/>
    </row>
    <row r="2639" spans="2:7" x14ac:dyDescent="0.2">
      <c r="B2639" s="24"/>
      <c r="C2639" s="24"/>
      <c r="D2639" s="24"/>
      <c r="E2639" s="24"/>
      <c r="F2639" s="24"/>
      <c r="G2639" s="24"/>
    </row>
    <row r="2640" spans="2:7" x14ac:dyDescent="0.2">
      <c r="B2640" s="24"/>
      <c r="C2640" s="24"/>
      <c r="D2640" s="24"/>
      <c r="E2640" s="24"/>
      <c r="F2640" s="24"/>
      <c r="G2640" s="24"/>
    </row>
    <row r="2641" spans="2:7" x14ac:dyDescent="0.2">
      <c r="B2641" s="24"/>
      <c r="C2641" s="24"/>
      <c r="D2641" s="24"/>
      <c r="E2641" s="24"/>
      <c r="F2641" s="24"/>
      <c r="G2641" s="24"/>
    </row>
    <row r="2642" spans="2:7" x14ac:dyDescent="0.2">
      <c r="B2642" s="24"/>
      <c r="C2642" s="24"/>
      <c r="D2642" s="24"/>
      <c r="E2642" s="24"/>
      <c r="F2642" s="24"/>
      <c r="G2642" s="24"/>
    </row>
    <row r="2643" spans="2:7" x14ac:dyDescent="0.2">
      <c r="B2643" s="24"/>
      <c r="C2643" s="24"/>
      <c r="D2643" s="24"/>
      <c r="E2643" s="24"/>
      <c r="F2643" s="24"/>
      <c r="G2643" s="24"/>
    </row>
    <row r="2644" spans="2:7" x14ac:dyDescent="0.2">
      <c r="B2644" s="24"/>
      <c r="C2644" s="24"/>
      <c r="D2644" s="24"/>
      <c r="E2644" s="24"/>
      <c r="F2644" s="24"/>
      <c r="G2644" s="24"/>
    </row>
    <row r="2645" spans="2:7" x14ac:dyDescent="0.2">
      <c r="B2645" s="24"/>
      <c r="C2645" s="24"/>
      <c r="D2645" s="24"/>
      <c r="E2645" s="24"/>
      <c r="F2645" s="24"/>
      <c r="G2645" s="24"/>
    </row>
    <row r="2646" spans="2:7" x14ac:dyDescent="0.2">
      <c r="B2646" s="24"/>
      <c r="C2646" s="24"/>
      <c r="D2646" s="24"/>
      <c r="E2646" s="24"/>
      <c r="F2646" s="24"/>
      <c r="G2646" s="24"/>
    </row>
    <row r="2647" spans="2:7" x14ac:dyDescent="0.2">
      <c r="B2647" s="24"/>
      <c r="C2647" s="24"/>
      <c r="D2647" s="24"/>
      <c r="E2647" s="24"/>
      <c r="F2647" s="24"/>
      <c r="G2647" s="24"/>
    </row>
    <row r="2648" spans="2:7" x14ac:dyDescent="0.2">
      <c r="B2648" s="24"/>
      <c r="C2648" s="24"/>
      <c r="D2648" s="24"/>
      <c r="E2648" s="24"/>
      <c r="F2648" s="24"/>
      <c r="G2648" s="24"/>
    </row>
    <row r="2649" spans="2:7" x14ac:dyDescent="0.2">
      <c r="B2649" s="24"/>
      <c r="C2649" s="24"/>
      <c r="D2649" s="24"/>
      <c r="E2649" s="24"/>
      <c r="F2649" s="24"/>
      <c r="G2649" s="24"/>
    </row>
    <row r="2650" spans="2:7" x14ac:dyDescent="0.2">
      <c r="B2650" s="24"/>
      <c r="C2650" s="24"/>
      <c r="D2650" s="24"/>
      <c r="E2650" s="24"/>
      <c r="F2650" s="24"/>
      <c r="G2650" s="24"/>
    </row>
    <row r="2651" spans="2:7" x14ac:dyDescent="0.2">
      <c r="B2651" s="24"/>
      <c r="C2651" s="24"/>
      <c r="D2651" s="24"/>
      <c r="E2651" s="24"/>
      <c r="F2651" s="24"/>
      <c r="G2651" s="24"/>
    </row>
    <row r="2652" spans="2:7" x14ac:dyDescent="0.2">
      <c r="B2652" s="24"/>
      <c r="C2652" s="24"/>
      <c r="D2652" s="24"/>
      <c r="E2652" s="24"/>
      <c r="F2652" s="24"/>
      <c r="G2652" s="24"/>
    </row>
    <row r="2653" spans="2:7" x14ac:dyDescent="0.2">
      <c r="B2653" s="24"/>
      <c r="C2653" s="24"/>
      <c r="D2653" s="24"/>
      <c r="E2653" s="24"/>
      <c r="F2653" s="24"/>
      <c r="G2653" s="24"/>
    </row>
    <row r="2654" spans="2:7" x14ac:dyDescent="0.2">
      <c r="B2654" s="24"/>
      <c r="C2654" s="24"/>
      <c r="D2654" s="24"/>
      <c r="E2654" s="24"/>
      <c r="F2654" s="24"/>
      <c r="G2654" s="24"/>
    </row>
    <row r="2655" spans="2:7" x14ac:dyDescent="0.2">
      <c r="B2655" s="24"/>
      <c r="C2655" s="24"/>
      <c r="D2655" s="24"/>
      <c r="E2655" s="24"/>
      <c r="F2655" s="24"/>
      <c r="G2655" s="24"/>
    </row>
    <row r="2656" spans="2:7" x14ac:dyDescent="0.2">
      <c r="B2656" s="24"/>
      <c r="C2656" s="24"/>
      <c r="D2656" s="24"/>
      <c r="E2656" s="24"/>
      <c r="F2656" s="24"/>
      <c r="G2656" s="24"/>
    </row>
    <row r="2657" spans="2:7" x14ac:dyDescent="0.2">
      <c r="B2657" s="24"/>
      <c r="C2657" s="24"/>
      <c r="D2657" s="24"/>
      <c r="E2657" s="24"/>
      <c r="F2657" s="24"/>
      <c r="G2657" s="24"/>
    </row>
    <row r="2658" spans="2:7" x14ac:dyDescent="0.2">
      <c r="B2658" s="24"/>
      <c r="C2658" s="24"/>
      <c r="D2658" s="24"/>
      <c r="E2658" s="24"/>
      <c r="F2658" s="24"/>
      <c r="G2658" s="24"/>
    </row>
    <row r="2659" spans="2:7" x14ac:dyDescent="0.2">
      <c r="B2659" s="24"/>
      <c r="C2659" s="24"/>
      <c r="D2659" s="24"/>
      <c r="E2659" s="24"/>
      <c r="F2659" s="24"/>
      <c r="G2659" s="24"/>
    </row>
    <row r="2660" spans="2:7" x14ac:dyDescent="0.2">
      <c r="B2660" s="24"/>
      <c r="C2660" s="24"/>
      <c r="D2660" s="24"/>
      <c r="E2660" s="24"/>
      <c r="F2660" s="24"/>
      <c r="G2660" s="24"/>
    </row>
    <row r="2661" spans="2:7" x14ac:dyDescent="0.2">
      <c r="B2661" s="24"/>
      <c r="C2661" s="24"/>
      <c r="D2661" s="24"/>
      <c r="E2661" s="24"/>
      <c r="F2661" s="24"/>
      <c r="G2661" s="24"/>
    </row>
    <row r="2662" spans="2:7" x14ac:dyDescent="0.2">
      <c r="B2662" s="24"/>
      <c r="C2662" s="24"/>
      <c r="D2662" s="24"/>
      <c r="E2662" s="24"/>
      <c r="F2662" s="24"/>
      <c r="G2662" s="24"/>
    </row>
    <row r="2663" spans="2:7" x14ac:dyDescent="0.2">
      <c r="B2663" s="24"/>
      <c r="C2663" s="24"/>
      <c r="D2663" s="24"/>
      <c r="E2663" s="24"/>
      <c r="F2663" s="24"/>
      <c r="G2663" s="24"/>
    </row>
    <row r="2664" spans="2:7" x14ac:dyDescent="0.2">
      <c r="B2664" s="24"/>
      <c r="C2664" s="24"/>
      <c r="D2664" s="24"/>
      <c r="E2664" s="24"/>
      <c r="F2664" s="24"/>
      <c r="G2664" s="24"/>
    </row>
    <row r="2665" spans="2:7" x14ac:dyDescent="0.2">
      <c r="B2665" s="24"/>
      <c r="C2665" s="24"/>
      <c r="D2665" s="24"/>
      <c r="E2665" s="24"/>
      <c r="F2665" s="24"/>
      <c r="G2665" s="24"/>
    </row>
    <row r="2666" spans="2:7" x14ac:dyDescent="0.2">
      <c r="B2666" s="24"/>
      <c r="C2666" s="24"/>
      <c r="D2666" s="24"/>
      <c r="E2666" s="24"/>
      <c r="F2666" s="24"/>
      <c r="G2666" s="24"/>
    </row>
    <row r="2667" spans="2:7" x14ac:dyDescent="0.2">
      <c r="B2667" s="24"/>
      <c r="C2667" s="24"/>
      <c r="D2667" s="24"/>
      <c r="E2667" s="24"/>
      <c r="F2667" s="24"/>
      <c r="G2667" s="24"/>
    </row>
    <row r="2668" spans="2:7" x14ac:dyDescent="0.2">
      <c r="B2668" s="24"/>
      <c r="C2668" s="24"/>
      <c r="D2668" s="24"/>
      <c r="E2668" s="24"/>
      <c r="F2668" s="24"/>
      <c r="G2668" s="24"/>
    </row>
    <row r="2669" spans="2:7" x14ac:dyDescent="0.2">
      <c r="B2669" s="24"/>
      <c r="C2669" s="24"/>
      <c r="D2669" s="24"/>
      <c r="E2669" s="24"/>
      <c r="F2669" s="24"/>
      <c r="G2669" s="24"/>
    </row>
    <row r="2670" spans="2:7" x14ac:dyDescent="0.2">
      <c r="B2670" s="24"/>
      <c r="C2670" s="24"/>
      <c r="D2670" s="24"/>
      <c r="E2670" s="24"/>
      <c r="F2670" s="24"/>
      <c r="G2670" s="24"/>
    </row>
    <row r="2671" spans="2:7" x14ac:dyDescent="0.2">
      <c r="B2671" s="24"/>
      <c r="C2671" s="24"/>
      <c r="D2671" s="24"/>
      <c r="E2671" s="24"/>
      <c r="F2671" s="24"/>
      <c r="G2671" s="24"/>
    </row>
    <row r="2672" spans="2:7" x14ac:dyDescent="0.2">
      <c r="B2672" s="24"/>
      <c r="C2672" s="24"/>
      <c r="D2672" s="24"/>
      <c r="E2672" s="24"/>
      <c r="F2672" s="24"/>
      <c r="G2672" s="24"/>
    </row>
    <row r="2673" spans="2:7" x14ac:dyDescent="0.2">
      <c r="B2673" s="24"/>
      <c r="C2673" s="24"/>
      <c r="D2673" s="24"/>
      <c r="E2673" s="24"/>
      <c r="F2673" s="24"/>
      <c r="G2673" s="24"/>
    </row>
    <row r="2674" spans="2:7" x14ac:dyDescent="0.2">
      <c r="B2674" s="24"/>
      <c r="C2674" s="24"/>
      <c r="D2674" s="24"/>
      <c r="E2674" s="24"/>
      <c r="F2674" s="24"/>
      <c r="G2674" s="24"/>
    </row>
    <row r="2675" spans="2:7" x14ac:dyDescent="0.2">
      <c r="B2675" s="24"/>
      <c r="C2675" s="24"/>
      <c r="D2675" s="24"/>
      <c r="E2675" s="24"/>
      <c r="F2675" s="24"/>
      <c r="G2675" s="24"/>
    </row>
    <row r="2676" spans="2:7" x14ac:dyDescent="0.2">
      <c r="B2676" s="24"/>
      <c r="C2676" s="24"/>
      <c r="D2676" s="24"/>
      <c r="E2676" s="24"/>
      <c r="F2676" s="24"/>
      <c r="G2676" s="24"/>
    </row>
    <row r="2677" spans="2:7" x14ac:dyDescent="0.2">
      <c r="B2677" s="24"/>
      <c r="C2677" s="24"/>
      <c r="D2677" s="24"/>
      <c r="E2677" s="24"/>
      <c r="F2677" s="24"/>
      <c r="G2677" s="24"/>
    </row>
    <row r="2678" spans="2:7" x14ac:dyDescent="0.2">
      <c r="B2678" s="24"/>
      <c r="C2678" s="24"/>
      <c r="D2678" s="24"/>
      <c r="E2678" s="24"/>
      <c r="F2678" s="24"/>
      <c r="G2678" s="24"/>
    </row>
    <row r="2679" spans="2:7" x14ac:dyDescent="0.2">
      <c r="B2679" s="24"/>
      <c r="C2679" s="24"/>
      <c r="D2679" s="24"/>
      <c r="E2679" s="24"/>
      <c r="F2679" s="24"/>
      <c r="G2679" s="24"/>
    </row>
    <row r="2680" spans="2:7" x14ac:dyDescent="0.2">
      <c r="B2680" s="24"/>
      <c r="C2680" s="24"/>
      <c r="D2680" s="24"/>
      <c r="E2680" s="24"/>
      <c r="F2680" s="24"/>
      <c r="G2680" s="24"/>
    </row>
    <row r="2681" spans="2:7" x14ac:dyDescent="0.2">
      <c r="B2681" s="24"/>
      <c r="C2681" s="24"/>
      <c r="D2681" s="24"/>
      <c r="E2681" s="24"/>
      <c r="F2681" s="24"/>
      <c r="G2681" s="24"/>
    </row>
    <row r="2682" spans="2:7" x14ac:dyDescent="0.2">
      <c r="B2682" s="24"/>
      <c r="C2682" s="24"/>
      <c r="D2682" s="24"/>
      <c r="E2682" s="24"/>
      <c r="F2682" s="24"/>
      <c r="G2682" s="24"/>
    </row>
    <row r="2683" spans="2:7" x14ac:dyDescent="0.2">
      <c r="B2683" s="24"/>
      <c r="C2683" s="24"/>
      <c r="D2683" s="24"/>
      <c r="E2683" s="24"/>
      <c r="F2683" s="24"/>
      <c r="G2683" s="24"/>
    </row>
    <row r="2684" spans="2:7" x14ac:dyDescent="0.2">
      <c r="B2684" s="24"/>
      <c r="C2684" s="24"/>
      <c r="D2684" s="24"/>
      <c r="E2684" s="24"/>
      <c r="F2684" s="24"/>
      <c r="G2684" s="24"/>
    </row>
    <row r="2685" spans="2:7" x14ac:dyDescent="0.2">
      <c r="B2685" s="24"/>
      <c r="C2685" s="24"/>
      <c r="D2685" s="24"/>
      <c r="E2685" s="24"/>
      <c r="F2685" s="24"/>
      <c r="G2685" s="24"/>
    </row>
    <row r="2686" spans="2:7" x14ac:dyDescent="0.2">
      <c r="B2686" s="24"/>
      <c r="C2686" s="24"/>
      <c r="D2686" s="24"/>
      <c r="E2686" s="24"/>
      <c r="F2686" s="24"/>
      <c r="G2686" s="24"/>
    </row>
    <row r="2687" spans="2:7" x14ac:dyDescent="0.2">
      <c r="B2687" s="24"/>
      <c r="C2687" s="24"/>
      <c r="D2687" s="24"/>
      <c r="E2687" s="24"/>
      <c r="F2687" s="24"/>
      <c r="G2687" s="24"/>
    </row>
    <row r="2688" spans="2:7" x14ac:dyDescent="0.2">
      <c r="B2688" s="24"/>
      <c r="C2688" s="24"/>
      <c r="D2688" s="24"/>
      <c r="E2688" s="24"/>
      <c r="F2688" s="24"/>
      <c r="G2688" s="24"/>
    </row>
    <row r="2689" spans="2:7" x14ac:dyDescent="0.2">
      <c r="B2689" s="24"/>
      <c r="C2689" s="24"/>
      <c r="D2689" s="24"/>
      <c r="E2689" s="24"/>
      <c r="F2689" s="24"/>
      <c r="G2689" s="24"/>
    </row>
    <row r="2690" spans="2:7" x14ac:dyDescent="0.2">
      <c r="B2690" s="24"/>
      <c r="C2690" s="24"/>
      <c r="D2690" s="24"/>
      <c r="E2690" s="24"/>
      <c r="F2690" s="24"/>
      <c r="G2690" s="24"/>
    </row>
    <row r="2691" spans="2:7" x14ac:dyDescent="0.2">
      <c r="B2691" s="24"/>
      <c r="C2691" s="24"/>
      <c r="D2691" s="24"/>
      <c r="E2691" s="24"/>
      <c r="F2691" s="24"/>
      <c r="G2691" s="24"/>
    </row>
    <row r="2692" spans="2:7" x14ac:dyDescent="0.2">
      <c r="B2692" s="24"/>
      <c r="C2692" s="24"/>
      <c r="D2692" s="24"/>
      <c r="E2692" s="24"/>
      <c r="F2692" s="24"/>
      <c r="G2692" s="24"/>
    </row>
    <row r="2693" spans="2:7" x14ac:dyDescent="0.2">
      <c r="B2693" s="24"/>
      <c r="C2693" s="24"/>
      <c r="D2693" s="24"/>
      <c r="E2693" s="24"/>
      <c r="F2693" s="24"/>
      <c r="G2693" s="24"/>
    </row>
    <row r="2694" spans="2:7" x14ac:dyDescent="0.2">
      <c r="B2694" s="24"/>
      <c r="C2694" s="24"/>
      <c r="D2694" s="24"/>
      <c r="E2694" s="24"/>
      <c r="F2694" s="24"/>
      <c r="G2694" s="24"/>
    </row>
    <row r="2695" spans="2:7" x14ac:dyDescent="0.2">
      <c r="B2695" s="24"/>
      <c r="C2695" s="24"/>
      <c r="D2695" s="24"/>
      <c r="E2695" s="24"/>
      <c r="F2695" s="24"/>
      <c r="G2695" s="24"/>
    </row>
    <row r="2696" spans="2:7" x14ac:dyDescent="0.2">
      <c r="B2696" s="24"/>
      <c r="C2696" s="24"/>
      <c r="D2696" s="24"/>
      <c r="E2696" s="24"/>
      <c r="F2696" s="24"/>
      <c r="G2696" s="24"/>
    </row>
    <row r="2697" spans="2:7" x14ac:dyDescent="0.2">
      <c r="B2697" s="24"/>
      <c r="C2697" s="24"/>
      <c r="D2697" s="24"/>
      <c r="E2697" s="24"/>
      <c r="F2697" s="24"/>
      <c r="G2697" s="24"/>
    </row>
    <row r="2698" spans="2:7" x14ac:dyDescent="0.2">
      <c r="B2698" s="24"/>
      <c r="C2698" s="24"/>
      <c r="D2698" s="24"/>
      <c r="E2698" s="24"/>
      <c r="F2698" s="24"/>
      <c r="G2698" s="24"/>
    </row>
    <row r="2699" spans="2:7" x14ac:dyDescent="0.2">
      <c r="B2699" s="24"/>
      <c r="C2699" s="24"/>
      <c r="D2699" s="24"/>
      <c r="E2699" s="24"/>
      <c r="F2699" s="24"/>
      <c r="G2699" s="24"/>
    </row>
    <row r="2700" spans="2:7" x14ac:dyDescent="0.2">
      <c r="B2700" s="24"/>
      <c r="C2700" s="24"/>
      <c r="D2700" s="24"/>
      <c r="E2700" s="24"/>
      <c r="F2700" s="24"/>
      <c r="G2700" s="24"/>
    </row>
    <row r="2701" spans="2:7" x14ac:dyDescent="0.2">
      <c r="B2701" s="24"/>
      <c r="C2701" s="24"/>
      <c r="D2701" s="24"/>
      <c r="E2701" s="24"/>
      <c r="F2701" s="24"/>
      <c r="G2701" s="24"/>
    </row>
    <row r="2702" spans="2:7" x14ac:dyDescent="0.2">
      <c r="B2702" s="24"/>
      <c r="C2702" s="24"/>
      <c r="D2702" s="24"/>
      <c r="E2702" s="24"/>
      <c r="F2702" s="24"/>
      <c r="G2702" s="24"/>
    </row>
    <row r="2703" spans="2:7" x14ac:dyDescent="0.2">
      <c r="B2703" s="24"/>
      <c r="C2703" s="24"/>
      <c r="D2703" s="24"/>
      <c r="E2703" s="24"/>
      <c r="F2703" s="24"/>
      <c r="G2703" s="24"/>
    </row>
    <row r="2704" spans="2:7" x14ac:dyDescent="0.2">
      <c r="B2704" s="24"/>
      <c r="C2704" s="24"/>
      <c r="D2704" s="24"/>
      <c r="E2704" s="24"/>
      <c r="F2704" s="24"/>
      <c r="G2704" s="24"/>
    </row>
    <row r="2705" spans="2:7" x14ac:dyDescent="0.2">
      <c r="B2705" s="24"/>
      <c r="C2705" s="24"/>
      <c r="D2705" s="24"/>
      <c r="E2705" s="24"/>
      <c r="F2705" s="24"/>
      <c r="G2705" s="24"/>
    </row>
    <row r="2706" spans="2:7" x14ac:dyDescent="0.2">
      <c r="B2706" s="24"/>
      <c r="C2706" s="24"/>
      <c r="D2706" s="24"/>
      <c r="E2706" s="24"/>
      <c r="F2706" s="24"/>
      <c r="G2706" s="24"/>
    </row>
    <row r="2707" spans="2:7" x14ac:dyDescent="0.2">
      <c r="B2707" s="24"/>
      <c r="C2707" s="24"/>
      <c r="D2707" s="24"/>
      <c r="E2707" s="24"/>
      <c r="F2707" s="24"/>
      <c r="G2707" s="24"/>
    </row>
    <row r="2708" spans="2:7" x14ac:dyDescent="0.2">
      <c r="B2708" s="24"/>
      <c r="C2708" s="24"/>
      <c r="D2708" s="24"/>
      <c r="E2708" s="24"/>
      <c r="F2708" s="24"/>
      <c r="G2708" s="24"/>
    </row>
    <row r="2709" spans="2:7" x14ac:dyDescent="0.2">
      <c r="B2709" s="24"/>
      <c r="C2709" s="24"/>
      <c r="D2709" s="24"/>
      <c r="E2709" s="24"/>
      <c r="F2709" s="24"/>
      <c r="G2709" s="24"/>
    </row>
    <row r="2710" spans="2:7" x14ac:dyDescent="0.2">
      <c r="B2710" s="24"/>
      <c r="C2710" s="24"/>
      <c r="D2710" s="24"/>
      <c r="E2710" s="24"/>
      <c r="F2710" s="24"/>
      <c r="G2710" s="24"/>
    </row>
    <row r="2711" spans="2:7" x14ac:dyDescent="0.2">
      <c r="B2711" s="24"/>
      <c r="C2711" s="24"/>
      <c r="D2711" s="24"/>
      <c r="E2711" s="24"/>
      <c r="F2711" s="24"/>
      <c r="G2711" s="24"/>
    </row>
    <row r="2712" spans="2:7" x14ac:dyDescent="0.2">
      <c r="B2712" s="24"/>
      <c r="C2712" s="24"/>
      <c r="D2712" s="24"/>
      <c r="E2712" s="24"/>
      <c r="F2712" s="24"/>
      <c r="G2712" s="24"/>
    </row>
    <row r="2713" spans="2:7" x14ac:dyDescent="0.2">
      <c r="B2713" s="24"/>
      <c r="C2713" s="24"/>
      <c r="D2713" s="24"/>
      <c r="E2713" s="24"/>
      <c r="F2713" s="24"/>
      <c r="G2713" s="24"/>
    </row>
    <row r="2714" spans="2:7" x14ac:dyDescent="0.2">
      <c r="B2714" s="24"/>
      <c r="C2714" s="24"/>
      <c r="D2714" s="24"/>
      <c r="E2714" s="24"/>
      <c r="F2714" s="24"/>
      <c r="G2714" s="24"/>
    </row>
    <row r="2715" spans="2:7" x14ac:dyDescent="0.2">
      <c r="B2715" s="24"/>
      <c r="C2715" s="24"/>
      <c r="D2715" s="24"/>
      <c r="E2715" s="24"/>
      <c r="F2715" s="24"/>
      <c r="G2715" s="24"/>
    </row>
    <row r="2716" spans="2:7" x14ac:dyDescent="0.2">
      <c r="B2716" s="24"/>
      <c r="C2716" s="24"/>
      <c r="D2716" s="24"/>
      <c r="E2716" s="24"/>
      <c r="F2716" s="24"/>
      <c r="G2716" s="24"/>
    </row>
    <row r="2717" spans="2:7" x14ac:dyDescent="0.2">
      <c r="B2717" s="24"/>
      <c r="C2717" s="24"/>
      <c r="D2717" s="24"/>
      <c r="E2717" s="24"/>
      <c r="F2717" s="24"/>
      <c r="G2717" s="24"/>
    </row>
    <row r="2718" spans="2:7" x14ac:dyDescent="0.2">
      <c r="B2718" s="24"/>
      <c r="C2718" s="24"/>
      <c r="D2718" s="24"/>
      <c r="E2718" s="24"/>
      <c r="F2718" s="24"/>
      <c r="G2718" s="24"/>
    </row>
    <row r="2719" spans="2:7" x14ac:dyDescent="0.2">
      <c r="B2719" s="24"/>
      <c r="C2719" s="24"/>
      <c r="D2719" s="24"/>
      <c r="E2719" s="24"/>
      <c r="F2719" s="24"/>
      <c r="G2719" s="24"/>
    </row>
    <row r="2720" spans="2:7" x14ac:dyDescent="0.2">
      <c r="B2720" s="24"/>
      <c r="C2720" s="24"/>
      <c r="D2720" s="24"/>
      <c r="E2720" s="24"/>
      <c r="F2720" s="24"/>
      <c r="G2720" s="24"/>
    </row>
    <row r="2721" spans="2:7" x14ac:dyDescent="0.2">
      <c r="B2721" s="24"/>
      <c r="C2721" s="24"/>
      <c r="D2721" s="24"/>
      <c r="E2721" s="24"/>
      <c r="F2721" s="24"/>
      <c r="G2721" s="24"/>
    </row>
    <row r="2722" spans="2:7" x14ac:dyDescent="0.2">
      <c r="B2722" s="24"/>
      <c r="C2722" s="24"/>
      <c r="D2722" s="24"/>
      <c r="E2722" s="24"/>
      <c r="F2722" s="24"/>
      <c r="G2722" s="24"/>
    </row>
    <row r="2723" spans="2:7" x14ac:dyDescent="0.2">
      <c r="B2723" s="24"/>
      <c r="C2723" s="24"/>
      <c r="D2723" s="24"/>
      <c r="E2723" s="24"/>
      <c r="F2723" s="24"/>
      <c r="G2723" s="24"/>
    </row>
    <row r="2724" spans="2:7" x14ac:dyDescent="0.2">
      <c r="B2724" s="24"/>
      <c r="C2724" s="24"/>
      <c r="D2724" s="24"/>
      <c r="E2724" s="24"/>
      <c r="F2724" s="24"/>
      <c r="G2724" s="24"/>
    </row>
    <row r="2725" spans="2:7" x14ac:dyDescent="0.2">
      <c r="B2725" s="24"/>
      <c r="C2725" s="24"/>
      <c r="D2725" s="24"/>
      <c r="E2725" s="24"/>
      <c r="F2725" s="24"/>
      <c r="G2725" s="24"/>
    </row>
    <row r="2726" spans="2:7" x14ac:dyDescent="0.2">
      <c r="B2726" s="24"/>
      <c r="C2726" s="24"/>
      <c r="D2726" s="24"/>
      <c r="E2726" s="24"/>
      <c r="F2726" s="24"/>
      <c r="G2726" s="24"/>
    </row>
    <row r="2727" spans="2:7" x14ac:dyDescent="0.2">
      <c r="B2727" s="24"/>
      <c r="C2727" s="24"/>
      <c r="D2727" s="24"/>
      <c r="E2727" s="24"/>
      <c r="F2727" s="24"/>
      <c r="G2727" s="24"/>
    </row>
    <row r="2728" spans="2:7" x14ac:dyDescent="0.2">
      <c r="B2728" s="24"/>
      <c r="C2728" s="24"/>
      <c r="D2728" s="24"/>
      <c r="E2728" s="24"/>
      <c r="F2728" s="24"/>
      <c r="G2728" s="24"/>
    </row>
    <row r="2729" spans="2:7" x14ac:dyDescent="0.2">
      <c r="B2729" s="24"/>
      <c r="C2729" s="24"/>
      <c r="D2729" s="24"/>
      <c r="E2729" s="24"/>
      <c r="F2729" s="24"/>
      <c r="G2729" s="24"/>
    </row>
    <row r="2730" spans="2:7" x14ac:dyDescent="0.2">
      <c r="B2730" s="24"/>
      <c r="C2730" s="24"/>
      <c r="D2730" s="24"/>
      <c r="E2730" s="24"/>
      <c r="F2730" s="24"/>
      <c r="G2730" s="24"/>
    </row>
    <row r="2731" spans="2:7" x14ac:dyDescent="0.2">
      <c r="B2731" s="24"/>
      <c r="C2731" s="24"/>
      <c r="D2731" s="24"/>
      <c r="E2731" s="24"/>
      <c r="F2731" s="24"/>
      <c r="G2731" s="24"/>
    </row>
    <row r="2732" spans="2:7" x14ac:dyDescent="0.2">
      <c r="B2732" s="24"/>
      <c r="C2732" s="24"/>
      <c r="D2732" s="24"/>
      <c r="E2732" s="24"/>
      <c r="F2732" s="24"/>
      <c r="G2732" s="24"/>
    </row>
    <row r="2733" spans="2:7" x14ac:dyDescent="0.2">
      <c r="B2733" s="24"/>
      <c r="C2733" s="24"/>
      <c r="D2733" s="24"/>
      <c r="E2733" s="24"/>
      <c r="F2733" s="24"/>
      <c r="G2733" s="24"/>
    </row>
    <row r="2734" spans="2:7" x14ac:dyDescent="0.2">
      <c r="B2734" s="24"/>
      <c r="C2734" s="24"/>
      <c r="D2734" s="24"/>
      <c r="E2734" s="24"/>
      <c r="F2734" s="24"/>
      <c r="G2734" s="24"/>
    </row>
    <row r="2735" spans="2:7" x14ac:dyDescent="0.2">
      <c r="B2735" s="24"/>
      <c r="C2735" s="24"/>
      <c r="D2735" s="24"/>
      <c r="E2735" s="24"/>
      <c r="F2735" s="24"/>
      <c r="G2735" s="24"/>
    </row>
    <row r="2736" spans="2:7" x14ac:dyDescent="0.2">
      <c r="B2736" s="24"/>
      <c r="C2736" s="24"/>
      <c r="D2736" s="24"/>
      <c r="E2736" s="24"/>
      <c r="F2736" s="24"/>
      <c r="G2736" s="24"/>
    </row>
    <row r="2737" spans="2:7" x14ac:dyDescent="0.2">
      <c r="B2737" s="24"/>
      <c r="C2737" s="24"/>
      <c r="D2737" s="24"/>
      <c r="E2737" s="24"/>
      <c r="F2737" s="24"/>
      <c r="G2737" s="24"/>
    </row>
    <row r="2738" spans="2:7" x14ac:dyDescent="0.2">
      <c r="B2738" s="24"/>
      <c r="C2738" s="24"/>
      <c r="D2738" s="24"/>
      <c r="E2738" s="24"/>
      <c r="F2738" s="24"/>
      <c r="G2738" s="24"/>
    </row>
    <row r="2739" spans="2:7" x14ac:dyDescent="0.2">
      <c r="B2739" s="24"/>
      <c r="C2739" s="24"/>
      <c r="D2739" s="24"/>
      <c r="E2739" s="24"/>
      <c r="F2739" s="24"/>
      <c r="G2739" s="24"/>
    </row>
    <row r="2740" spans="2:7" x14ac:dyDescent="0.2">
      <c r="B2740" s="24"/>
      <c r="C2740" s="24"/>
      <c r="D2740" s="24"/>
      <c r="E2740" s="24"/>
      <c r="F2740" s="24"/>
      <c r="G2740" s="24"/>
    </row>
    <row r="2741" spans="2:7" x14ac:dyDescent="0.2">
      <c r="B2741" s="24"/>
      <c r="C2741" s="24"/>
      <c r="D2741" s="24"/>
      <c r="E2741" s="24"/>
      <c r="F2741" s="24"/>
      <c r="G2741" s="24"/>
    </row>
    <row r="2742" spans="2:7" x14ac:dyDescent="0.2">
      <c r="B2742" s="24"/>
      <c r="C2742" s="24"/>
      <c r="D2742" s="24"/>
      <c r="E2742" s="24"/>
      <c r="F2742" s="24"/>
      <c r="G2742" s="24"/>
    </row>
    <row r="2743" spans="2:7" x14ac:dyDescent="0.2">
      <c r="B2743" s="24"/>
      <c r="C2743" s="24"/>
      <c r="D2743" s="24"/>
      <c r="E2743" s="24"/>
      <c r="F2743" s="24"/>
      <c r="G2743" s="24"/>
    </row>
    <row r="2744" spans="2:7" x14ac:dyDescent="0.2">
      <c r="B2744" s="24"/>
      <c r="C2744" s="24"/>
      <c r="D2744" s="24"/>
      <c r="E2744" s="24"/>
      <c r="F2744" s="24"/>
      <c r="G2744" s="24"/>
    </row>
    <row r="2745" spans="2:7" x14ac:dyDescent="0.2">
      <c r="B2745" s="24"/>
      <c r="C2745" s="24"/>
      <c r="D2745" s="24"/>
      <c r="E2745" s="24"/>
      <c r="F2745" s="24"/>
      <c r="G2745" s="24"/>
    </row>
    <row r="2746" spans="2:7" x14ac:dyDescent="0.2">
      <c r="B2746" s="24"/>
      <c r="C2746" s="24"/>
      <c r="D2746" s="24"/>
      <c r="E2746" s="24"/>
      <c r="F2746" s="24"/>
      <c r="G2746" s="24"/>
    </row>
    <row r="2747" spans="2:7" x14ac:dyDescent="0.2">
      <c r="B2747" s="24"/>
      <c r="C2747" s="24"/>
      <c r="D2747" s="24"/>
      <c r="E2747" s="24"/>
      <c r="F2747" s="24"/>
      <c r="G2747" s="24"/>
    </row>
    <row r="2748" spans="2:7" x14ac:dyDescent="0.2">
      <c r="B2748" s="24"/>
      <c r="C2748" s="24"/>
      <c r="D2748" s="24"/>
      <c r="E2748" s="24"/>
      <c r="F2748" s="24"/>
      <c r="G2748" s="24"/>
    </row>
    <row r="2749" spans="2:7" x14ac:dyDescent="0.2">
      <c r="B2749" s="24"/>
      <c r="C2749" s="24"/>
      <c r="D2749" s="24"/>
      <c r="E2749" s="24"/>
      <c r="F2749" s="24"/>
      <c r="G2749" s="24"/>
    </row>
    <row r="2750" spans="2:7" x14ac:dyDescent="0.2">
      <c r="B2750" s="24"/>
      <c r="C2750" s="24"/>
      <c r="D2750" s="24"/>
      <c r="E2750" s="24"/>
      <c r="F2750" s="24"/>
      <c r="G2750" s="24"/>
    </row>
    <row r="2751" spans="2:7" x14ac:dyDescent="0.2">
      <c r="B2751" s="24"/>
      <c r="C2751" s="24"/>
      <c r="D2751" s="24"/>
      <c r="E2751" s="24"/>
      <c r="F2751" s="24"/>
      <c r="G2751" s="24"/>
    </row>
    <row r="2752" spans="2:7" x14ac:dyDescent="0.2">
      <c r="B2752" s="24"/>
      <c r="C2752" s="24"/>
      <c r="D2752" s="24"/>
      <c r="E2752" s="24"/>
      <c r="F2752" s="24"/>
      <c r="G2752" s="24"/>
    </row>
    <row r="2753" spans="2:7" x14ac:dyDescent="0.2">
      <c r="B2753" s="24"/>
      <c r="C2753" s="24"/>
      <c r="D2753" s="24"/>
      <c r="E2753" s="24"/>
      <c r="F2753" s="24"/>
      <c r="G2753" s="24"/>
    </row>
    <row r="2754" spans="2:7" x14ac:dyDescent="0.2">
      <c r="B2754" s="24"/>
      <c r="C2754" s="24"/>
      <c r="D2754" s="24"/>
      <c r="E2754" s="24"/>
      <c r="F2754" s="24"/>
      <c r="G2754" s="24"/>
    </row>
    <row r="2755" spans="2:7" x14ac:dyDescent="0.2">
      <c r="B2755" s="24"/>
      <c r="C2755" s="24"/>
      <c r="D2755" s="24"/>
      <c r="E2755" s="24"/>
      <c r="F2755" s="24"/>
      <c r="G2755" s="24"/>
    </row>
    <row r="2756" spans="2:7" x14ac:dyDescent="0.2">
      <c r="B2756" s="24"/>
      <c r="C2756" s="24"/>
      <c r="D2756" s="24"/>
      <c r="E2756" s="24"/>
      <c r="F2756" s="24"/>
      <c r="G2756" s="24"/>
    </row>
    <row r="2757" spans="2:7" x14ac:dyDescent="0.2">
      <c r="B2757" s="24"/>
      <c r="C2757" s="24"/>
      <c r="D2757" s="24"/>
      <c r="E2757" s="24"/>
      <c r="F2757" s="24"/>
      <c r="G2757" s="24"/>
    </row>
    <row r="2758" spans="2:7" x14ac:dyDescent="0.2">
      <c r="B2758" s="24"/>
      <c r="C2758" s="24"/>
      <c r="D2758" s="24"/>
      <c r="E2758" s="24"/>
      <c r="F2758" s="24"/>
      <c r="G2758" s="24"/>
    </row>
    <row r="2759" spans="2:7" x14ac:dyDescent="0.2">
      <c r="B2759" s="24"/>
      <c r="C2759" s="24"/>
      <c r="D2759" s="24"/>
      <c r="E2759" s="24"/>
      <c r="F2759" s="24"/>
      <c r="G2759" s="24"/>
    </row>
    <row r="2760" spans="2:7" x14ac:dyDescent="0.2">
      <c r="B2760" s="24"/>
      <c r="C2760" s="24"/>
      <c r="D2760" s="24"/>
      <c r="E2760" s="24"/>
      <c r="F2760" s="24"/>
      <c r="G2760" s="24"/>
    </row>
    <row r="2761" spans="2:7" x14ac:dyDescent="0.2">
      <c r="B2761" s="24"/>
      <c r="C2761" s="24"/>
      <c r="D2761" s="24"/>
      <c r="E2761" s="24"/>
      <c r="F2761" s="24"/>
      <c r="G2761" s="24"/>
    </row>
    <row r="2762" spans="2:7" x14ac:dyDescent="0.2">
      <c r="B2762" s="24"/>
      <c r="C2762" s="24"/>
      <c r="D2762" s="24"/>
      <c r="E2762" s="24"/>
      <c r="F2762" s="24"/>
      <c r="G2762" s="24"/>
    </row>
    <row r="2763" spans="2:7" x14ac:dyDescent="0.2">
      <c r="B2763" s="24"/>
      <c r="C2763" s="24"/>
      <c r="D2763" s="24"/>
      <c r="E2763" s="24"/>
      <c r="F2763" s="24"/>
      <c r="G2763" s="24"/>
    </row>
    <row r="2764" spans="2:7" x14ac:dyDescent="0.2">
      <c r="B2764" s="24"/>
      <c r="C2764" s="24"/>
      <c r="D2764" s="24"/>
      <c r="E2764" s="24"/>
      <c r="F2764" s="24"/>
      <c r="G2764" s="24"/>
    </row>
    <row r="2765" spans="2:7" x14ac:dyDescent="0.2">
      <c r="B2765" s="24"/>
      <c r="C2765" s="24"/>
      <c r="D2765" s="24"/>
      <c r="E2765" s="24"/>
      <c r="F2765" s="24"/>
      <c r="G2765" s="24"/>
    </row>
    <row r="2766" spans="2:7" x14ac:dyDescent="0.2">
      <c r="B2766" s="24"/>
      <c r="C2766" s="24"/>
      <c r="D2766" s="24"/>
      <c r="E2766" s="24"/>
      <c r="F2766" s="24"/>
      <c r="G2766" s="24"/>
    </row>
    <row r="2767" spans="2:7" x14ac:dyDescent="0.2">
      <c r="B2767" s="24"/>
      <c r="C2767" s="24"/>
      <c r="D2767" s="24"/>
      <c r="E2767" s="24"/>
      <c r="F2767" s="24"/>
      <c r="G2767" s="24"/>
    </row>
    <row r="2768" spans="2:7" x14ac:dyDescent="0.2">
      <c r="B2768" s="24"/>
      <c r="C2768" s="24"/>
      <c r="D2768" s="24"/>
      <c r="E2768" s="24"/>
      <c r="F2768" s="24"/>
      <c r="G2768" s="24"/>
    </row>
    <row r="2769" spans="2:7" x14ac:dyDescent="0.2">
      <c r="B2769" s="24"/>
      <c r="C2769" s="24"/>
      <c r="D2769" s="24"/>
      <c r="E2769" s="24"/>
      <c r="F2769" s="24"/>
      <c r="G2769" s="24"/>
    </row>
    <row r="2770" spans="2:7" x14ac:dyDescent="0.2">
      <c r="B2770" s="24"/>
      <c r="C2770" s="24"/>
      <c r="D2770" s="24"/>
      <c r="E2770" s="24"/>
      <c r="F2770" s="24"/>
      <c r="G2770" s="24"/>
    </row>
    <row r="2771" spans="2:7" x14ac:dyDescent="0.2">
      <c r="B2771" s="24"/>
      <c r="C2771" s="24"/>
      <c r="D2771" s="24"/>
      <c r="E2771" s="24"/>
      <c r="F2771" s="24"/>
      <c r="G2771" s="24"/>
    </row>
    <row r="2772" spans="2:7" x14ac:dyDescent="0.2">
      <c r="B2772" s="24"/>
      <c r="C2772" s="24"/>
      <c r="D2772" s="24"/>
      <c r="E2772" s="24"/>
      <c r="F2772" s="24"/>
      <c r="G2772" s="24"/>
    </row>
    <row r="2773" spans="2:7" x14ac:dyDescent="0.2">
      <c r="B2773" s="24"/>
      <c r="C2773" s="24"/>
      <c r="D2773" s="24"/>
      <c r="E2773" s="24"/>
      <c r="F2773" s="24"/>
      <c r="G2773" s="24"/>
    </row>
    <row r="2774" spans="2:7" x14ac:dyDescent="0.2">
      <c r="B2774" s="24"/>
      <c r="C2774" s="24"/>
      <c r="D2774" s="24"/>
      <c r="E2774" s="24"/>
      <c r="F2774" s="24"/>
      <c r="G2774" s="24"/>
    </row>
    <row r="2775" spans="2:7" x14ac:dyDescent="0.2">
      <c r="B2775" s="24"/>
      <c r="C2775" s="24"/>
      <c r="D2775" s="24"/>
      <c r="E2775" s="24"/>
      <c r="F2775" s="24"/>
      <c r="G2775" s="24"/>
    </row>
    <row r="2776" spans="2:7" x14ac:dyDescent="0.2">
      <c r="B2776" s="24"/>
      <c r="C2776" s="24"/>
      <c r="D2776" s="24"/>
      <c r="E2776" s="24"/>
      <c r="F2776" s="24"/>
      <c r="G2776" s="24"/>
    </row>
    <row r="2777" spans="2:7" x14ac:dyDescent="0.2">
      <c r="B2777" s="24"/>
      <c r="C2777" s="24"/>
      <c r="D2777" s="24"/>
      <c r="E2777" s="24"/>
      <c r="F2777" s="24"/>
      <c r="G2777" s="24"/>
    </row>
    <row r="2778" spans="2:7" x14ac:dyDescent="0.2">
      <c r="B2778" s="24"/>
      <c r="C2778" s="24"/>
      <c r="D2778" s="24"/>
      <c r="E2778" s="24"/>
      <c r="F2778" s="24"/>
      <c r="G2778" s="24"/>
    </row>
    <row r="2779" spans="2:7" x14ac:dyDescent="0.2">
      <c r="B2779" s="24"/>
      <c r="C2779" s="24"/>
      <c r="D2779" s="24"/>
      <c r="E2779" s="24"/>
      <c r="F2779" s="24"/>
      <c r="G2779" s="24"/>
    </row>
    <row r="2780" spans="2:7" x14ac:dyDescent="0.2">
      <c r="B2780" s="24"/>
      <c r="C2780" s="24"/>
      <c r="D2780" s="24"/>
      <c r="E2780" s="24"/>
      <c r="F2780" s="24"/>
      <c r="G2780" s="24"/>
    </row>
    <row r="2781" spans="2:7" x14ac:dyDescent="0.2">
      <c r="B2781" s="24"/>
      <c r="C2781" s="24"/>
      <c r="D2781" s="24"/>
      <c r="E2781" s="24"/>
      <c r="F2781" s="24"/>
      <c r="G2781" s="24"/>
    </row>
    <row r="2782" spans="2:7" x14ac:dyDescent="0.2">
      <c r="B2782" s="24"/>
      <c r="C2782" s="24"/>
      <c r="D2782" s="24"/>
      <c r="E2782" s="24"/>
      <c r="F2782" s="24"/>
      <c r="G2782" s="24"/>
    </row>
    <row r="2783" spans="2:7" x14ac:dyDescent="0.2">
      <c r="B2783" s="24"/>
      <c r="C2783" s="24"/>
      <c r="D2783" s="24"/>
      <c r="E2783" s="24"/>
      <c r="F2783" s="24"/>
      <c r="G2783" s="24"/>
    </row>
    <row r="2784" spans="2:7" x14ac:dyDescent="0.2">
      <c r="B2784" s="24"/>
      <c r="C2784" s="24"/>
      <c r="D2784" s="24"/>
      <c r="E2784" s="24"/>
      <c r="F2784" s="24"/>
      <c r="G2784" s="24"/>
    </row>
    <row r="2785" spans="2:7" x14ac:dyDescent="0.2">
      <c r="B2785" s="24"/>
      <c r="C2785" s="24"/>
      <c r="D2785" s="24"/>
      <c r="E2785" s="24"/>
      <c r="F2785" s="24"/>
      <c r="G2785" s="24"/>
    </row>
    <row r="2786" spans="2:7" x14ac:dyDescent="0.2">
      <c r="B2786" s="24"/>
      <c r="C2786" s="24"/>
      <c r="D2786" s="24"/>
      <c r="E2786" s="24"/>
      <c r="F2786" s="24"/>
      <c r="G2786" s="24"/>
    </row>
    <row r="2787" spans="2:7" x14ac:dyDescent="0.2">
      <c r="B2787" s="24"/>
      <c r="C2787" s="24"/>
      <c r="D2787" s="24"/>
      <c r="E2787" s="24"/>
      <c r="F2787" s="24"/>
      <c r="G2787" s="24"/>
    </row>
    <row r="2788" spans="2:7" x14ac:dyDescent="0.2">
      <c r="B2788" s="24"/>
      <c r="C2788" s="24"/>
      <c r="D2788" s="24"/>
      <c r="E2788" s="24"/>
      <c r="F2788" s="24"/>
      <c r="G2788" s="24"/>
    </row>
    <row r="2789" spans="2:7" x14ac:dyDescent="0.2">
      <c r="B2789" s="24"/>
      <c r="C2789" s="24"/>
      <c r="D2789" s="24"/>
      <c r="E2789" s="24"/>
      <c r="F2789" s="24"/>
      <c r="G2789" s="24"/>
    </row>
    <row r="2790" spans="2:7" x14ac:dyDescent="0.2">
      <c r="B2790" s="24"/>
      <c r="C2790" s="24"/>
      <c r="D2790" s="24"/>
      <c r="E2790" s="24"/>
      <c r="F2790" s="24"/>
      <c r="G2790" s="24"/>
    </row>
    <row r="2791" spans="2:7" x14ac:dyDescent="0.2">
      <c r="B2791" s="24"/>
      <c r="C2791" s="24"/>
      <c r="D2791" s="24"/>
      <c r="E2791" s="24"/>
      <c r="F2791" s="24"/>
      <c r="G2791" s="24"/>
    </row>
    <row r="2792" spans="2:7" x14ac:dyDescent="0.2">
      <c r="B2792" s="24"/>
      <c r="C2792" s="24"/>
      <c r="D2792" s="24"/>
      <c r="E2792" s="24"/>
      <c r="F2792" s="24"/>
      <c r="G2792" s="24"/>
    </row>
    <row r="2793" spans="2:7" x14ac:dyDescent="0.2">
      <c r="B2793" s="24"/>
      <c r="C2793" s="24"/>
      <c r="D2793" s="24"/>
      <c r="E2793" s="24"/>
      <c r="F2793" s="24"/>
      <c r="G2793" s="24"/>
    </row>
    <row r="2794" spans="2:7" x14ac:dyDescent="0.2">
      <c r="B2794" s="24"/>
      <c r="C2794" s="24"/>
      <c r="D2794" s="24"/>
      <c r="E2794" s="24"/>
      <c r="F2794" s="24"/>
      <c r="G2794" s="24"/>
    </row>
    <row r="2795" spans="2:7" x14ac:dyDescent="0.2">
      <c r="B2795" s="24"/>
      <c r="C2795" s="24"/>
      <c r="D2795" s="24"/>
      <c r="E2795" s="24"/>
      <c r="F2795" s="24"/>
      <c r="G2795" s="24"/>
    </row>
    <row r="2796" spans="2:7" x14ac:dyDescent="0.2">
      <c r="B2796" s="24"/>
      <c r="C2796" s="24"/>
      <c r="D2796" s="24"/>
      <c r="E2796" s="24"/>
      <c r="F2796" s="24"/>
      <c r="G2796" s="24"/>
    </row>
    <row r="2797" spans="2:7" x14ac:dyDescent="0.2">
      <c r="B2797" s="24"/>
      <c r="C2797" s="24"/>
      <c r="D2797" s="24"/>
      <c r="E2797" s="24"/>
      <c r="F2797" s="24"/>
      <c r="G2797" s="24"/>
    </row>
    <row r="2798" spans="2:7" x14ac:dyDescent="0.2">
      <c r="B2798" s="24"/>
      <c r="C2798" s="24"/>
      <c r="D2798" s="24"/>
      <c r="E2798" s="24"/>
      <c r="F2798" s="24"/>
      <c r="G2798" s="24"/>
    </row>
    <row r="2799" spans="2:7" x14ac:dyDescent="0.2">
      <c r="B2799" s="24"/>
      <c r="C2799" s="24"/>
      <c r="D2799" s="24"/>
      <c r="E2799" s="24"/>
      <c r="F2799" s="24"/>
      <c r="G2799" s="24"/>
    </row>
    <row r="2800" spans="2:7" x14ac:dyDescent="0.2">
      <c r="B2800" s="24"/>
      <c r="C2800" s="24"/>
      <c r="D2800" s="24"/>
      <c r="E2800" s="24"/>
      <c r="F2800" s="24"/>
      <c r="G2800" s="24"/>
    </row>
    <row r="2801" spans="2:7" x14ac:dyDescent="0.2">
      <c r="B2801" s="24"/>
      <c r="C2801" s="24"/>
      <c r="D2801" s="24"/>
      <c r="E2801" s="24"/>
      <c r="F2801" s="24"/>
      <c r="G2801" s="24"/>
    </row>
    <row r="2802" spans="2:7" x14ac:dyDescent="0.2">
      <c r="B2802" s="24"/>
      <c r="C2802" s="24"/>
      <c r="D2802" s="24"/>
      <c r="E2802" s="24"/>
      <c r="F2802" s="24"/>
      <c r="G2802" s="24"/>
    </row>
    <row r="2803" spans="2:7" x14ac:dyDescent="0.2">
      <c r="B2803" s="24"/>
      <c r="C2803" s="24"/>
      <c r="D2803" s="24"/>
      <c r="E2803" s="24"/>
      <c r="F2803" s="24"/>
      <c r="G2803" s="24"/>
    </row>
    <row r="2804" spans="2:7" x14ac:dyDescent="0.2">
      <c r="B2804" s="24"/>
      <c r="C2804" s="24"/>
      <c r="D2804" s="24"/>
      <c r="E2804" s="24"/>
      <c r="F2804" s="24"/>
      <c r="G2804" s="24"/>
    </row>
    <row r="2805" spans="2:7" x14ac:dyDescent="0.2">
      <c r="B2805" s="24"/>
      <c r="C2805" s="24"/>
      <c r="D2805" s="24"/>
      <c r="E2805" s="24"/>
      <c r="F2805" s="24"/>
      <c r="G2805" s="24"/>
    </row>
    <row r="2806" spans="2:7" x14ac:dyDescent="0.2">
      <c r="B2806" s="24"/>
      <c r="C2806" s="24"/>
      <c r="D2806" s="24"/>
      <c r="E2806" s="24"/>
      <c r="F2806" s="24"/>
      <c r="G2806" s="24"/>
    </row>
    <row r="2807" spans="2:7" x14ac:dyDescent="0.2">
      <c r="B2807" s="24"/>
      <c r="C2807" s="24"/>
      <c r="D2807" s="24"/>
      <c r="E2807" s="24"/>
      <c r="F2807" s="24"/>
      <c r="G2807" s="24"/>
    </row>
    <row r="2808" spans="2:7" x14ac:dyDescent="0.2">
      <c r="B2808" s="24"/>
      <c r="C2808" s="24"/>
      <c r="D2808" s="24"/>
      <c r="E2808" s="24"/>
      <c r="F2808" s="24"/>
      <c r="G2808" s="24"/>
    </row>
    <row r="2809" spans="2:7" x14ac:dyDescent="0.2">
      <c r="B2809" s="24"/>
      <c r="C2809" s="24"/>
      <c r="D2809" s="24"/>
      <c r="E2809" s="24"/>
      <c r="F2809" s="24"/>
      <c r="G2809" s="24"/>
    </row>
    <row r="2810" spans="2:7" x14ac:dyDescent="0.2">
      <c r="B2810" s="24"/>
      <c r="C2810" s="24"/>
      <c r="D2810" s="24"/>
      <c r="E2810" s="24"/>
      <c r="F2810" s="24"/>
      <c r="G2810" s="24"/>
    </row>
    <row r="2811" spans="2:7" x14ac:dyDescent="0.2">
      <c r="B2811" s="24"/>
      <c r="C2811" s="24"/>
      <c r="D2811" s="24"/>
      <c r="E2811" s="24"/>
      <c r="F2811" s="24"/>
      <c r="G2811" s="24"/>
    </row>
    <row r="2812" spans="2:7" x14ac:dyDescent="0.2">
      <c r="B2812" s="24"/>
      <c r="C2812" s="24"/>
      <c r="D2812" s="24"/>
      <c r="E2812" s="24"/>
      <c r="F2812" s="24"/>
      <c r="G2812" s="24"/>
    </row>
    <row r="2813" spans="2:7" x14ac:dyDescent="0.2">
      <c r="B2813" s="24"/>
      <c r="C2813" s="24"/>
      <c r="D2813" s="24"/>
      <c r="E2813" s="24"/>
      <c r="F2813" s="24"/>
      <c r="G2813" s="24"/>
    </row>
    <row r="2814" spans="2:7" x14ac:dyDescent="0.2">
      <c r="B2814" s="24"/>
      <c r="C2814" s="24"/>
      <c r="D2814" s="24"/>
      <c r="E2814" s="24"/>
      <c r="F2814" s="24"/>
      <c r="G2814" s="24"/>
    </row>
    <row r="2815" spans="2:7" x14ac:dyDescent="0.2">
      <c r="B2815" s="24"/>
      <c r="C2815" s="24"/>
      <c r="D2815" s="24"/>
      <c r="E2815" s="24"/>
      <c r="F2815" s="24"/>
      <c r="G2815" s="24"/>
    </row>
    <row r="2816" spans="2:7" x14ac:dyDescent="0.2">
      <c r="B2816" s="24"/>
      <c r="C2816" s="24"/>
      <c r="D2816" s="24"/>
      <c r="E2816" s="24"/>
      <c r="F2816" s="24"/>
      <c r="G2816" s="24"/>
    </row>
    <row r="2817" spans="2:7" x14ac:dyDescent="0.2">
      <c r="B2817" s="24"/>
      <c r="C2817" s="24"/>
      <c r="D2817" s="24"/>
      <c r="E2817" s="24"/>
      <c r="F2817" s="24"/>
      <c r="G2817" s="24"/>
    </row>
    <row r="2818" spans="2:7" x14ac:dyDescent="0.2">
      <c r="B2818" s="24"/>
      <c r="C2818" s="24"/>
      <c r="D2818" s="24"/>
      <c r="E2818" s="24"/>
      <c r="F2818" s="24"/>
      <c r="G2818" s="24"/>
    </row>
    <row r="2819" spans="2:7" x14ac:dyDescent="0.2">
      <c r="B2819" s="24"/>
      <c r="C2819" s="24"/>
      <c r="D2819" s="24"/>
      <c r="E2819" s="24"/>
      <c r="F2819" s="24"/>
      <c r="G2819" s="24"/>
    </row>
    <row r="2820" spans="2:7" x14ac:dyDescent="0.2">
      <c r="B2820" s="24"/>
      <c r="C2820" s="24"/>
      <c r="D2820" s="24"/>
      <c r="E2820" s="24"/>
      <c r="F2820" s="24"/>
      <c r="G2820" s="24"/>
    </row>
    <row r="2821" spans="2:7" x14ac:dyDescent="0.2">
      <c r="B2821" s="24"/>
      <c r="C2821" s="24"/>
      <c r="D2821" s="24"/>
      <c r="E2821" s="24"/>
      <c r="F2821" s="24"/>
      <c r="G2821" s="24"/>
    </row>
    <row r="2822" spans="2:7" x14ac:dyDescent="0.2">
      <c r="B2822" s="24"/>
      <c r="C2822" s="24"/>
      <c r="D2822" s="24"/>
      <c r="E2822" s="24"/>
      <c r="F2822" s="24"/>
      <c r="G2822" s="24"/>
    </row>
    <row r="2823" spans="2:7" x14ac:dyDescent="0.2">
      <c r="B2823" s="24"/>
      <c r="C2823" s="24"/>
      <c r="D2823" s="24"/>
      <c r="E2823" s="24"/>
      <c r="F2823" s="24"/>
      <c r="G2823" s="24"/>
    </row>
    <row r="2824" spans="2:7" x14ac:dyDescent="0.2">
      <c r="B2824" s="24"/>
      <c r="C2824" s="24"/>
      <c r="D2824" s="24"/>
      <c r="E2824" s="24"/>
      <c r="F2824" s="24"/>
      <c r="G2824" s="24"/>
    </row>
    <row r="2825" spans="2:7" x14ac:dyDescent="0.2">
      <c r="B2825" s="24"/>
      <c r="C2825" s="24"/>
      <c r="D2825" s="24"/>
      <c r="E2825" s="24"/>
      <c r="F2825" s="24"/>
      <c r="G2825" s="24"/>
    </row>
    <row r="2826" spans="2:7" x14ac:dyDescent="0.2">
      <c r="B2826" s="24"/>
      <c r="C2826" s="24"/>
      <c r="D2826" s="24"/>
      <c r="E2826" s="24"/>
      <c r="F2826" s="24"/>
      <c r="G2826" s="24"/>
    </row>
    <row r="2827" spans="2:7" x14ac:dyDescent="0.2">
      <c r="B2827" s="24"/>
      <c r="C2827" s="24"/>
      <c r="D2827" s="24"/>
      <c r="E2827" s="24"/>
      <c r="F2827" s="24"/>
      <c r="G2827" s="24"/>
    </row>
    <row r="2828" spans="2:7" x14ac:dyDescent="0.2">
      <c r="B2828" s="24"/>
      <c r="C2828" s="24"/>
      <c r="D2828" s="24"/>
      <c r="E2828" s="24"/>
      <c r="F2828" s="24"/>
      <c r="G2828" s="24"/>
    </row>
    <row r="2829" spans="2:7" x14ac:dyDescent="0.2">
      <c r="B2829" s="24"/>
      <c r="C2829" s="24"/>
      <c r="D2829" s="24"/>
      <c r="E2829" s="24"/>
      <c r="F2829" s="24"/>
      <c r="G2829" s="24"/>
    </row>
    <row r="2830" spans="2:7" x14ac:dyDescent="0.2">
      <c r="B2830" s="24"/>
      <c r="C2830" s="24"/>
      <c r="D2830" s="24"/>
      <c r="E2830" s="24"/>
      <c r="F2830" s="24"/>
      <c r="G2830" s="24"/>
    </row>
    <row r="2831" spans="2:7" x14ac:dyDescent="0.2">
      <c r="B2831" s="24"/>
      <c r="C2831" s="24"/>
      <c r="D2831" s="24"/>
      <c r="E2831" s="24"/>
      <c r="F2831" s="24"/>
      <c r="G2831" s="24"/>
    </row>
    <row r="2832" spans="2:7" x14ac:dyDescent="0.2">
      <c r="B2832" s="24"/>
      <c r="C2832" s="24"/>
      <c r="D2832" s="24"/>
      <c r="E2832" s="24"/>
      <c r="F2832" s="24"/>
      <c r="G2832" s="24"/>
    </row>
    <row r="2833" spans="2:7" x14ac:dyDescent="0.2">
      <c r="B2833" s="24"/>
      <c r="C2833" s="24"/>
      <c r="D2833" s="24"/>
      <c r="E2833" s="24"/>
      <c r="F2833" s="24"/>
      <c r="G2833" s="24"/>
    </row>
    <row r="2834" spans="2:7" x14ac:dyDescent="0.2">
      <c r="B2834" s="24"/>
      <c r="C2834" s="24"/>
      <c r="D2834" s="24"/>
      <c r="E2834" s="24"/>
      <c r="F2834" s="24"/>
      <c r="G2834" s="24"/>
    </row>
    <row r="2835" spans="2:7" x14ac:dyDescent="0.2">
      <c r="B2835" s="24"/>
      <c r="C2835" s="24"/>
      <c r="D2835" s="24"/>
      <c r="E2835" s="24"/>
      <c r="F2835" s="24"/>
      <c r="G2835" s="24"/>
    </row>
    <row r="2836" spans="2:7" x14ac:dyDescent="0.2">
      <c r="B2836" s="24"/>
      <c r="C2836" s="24"/>
      <c r="D2836" s="24"/>
      <c r="E2836" s="24"/>
      <c r="F2836" s="24"/>
      <c r="G2836" s="24"/>
    </row>
    <row r="2837" spans="2:7" x14ac:dyDescent="0.2">
      <c r="B2837" s="24"/>
      <c r="C2837" s="24"/>
      <c r="D2837" s="24"/>
      <c r="E2837" s="24"/>
      <c r="F2837" s="24"/>
      <c r="G2837" s="24"/>
    </row>
    <row r="2838" spans="2:7" x14ac:dyDescent="0.2">
      <c r="B2838" s="24"/>
      <c r="C2838" s="24"/>
      <c r="D2838" s="24"/>
      <c r="E2838" s="24"/>
      <c r="F2838" s="24"/>
      <c r="G2838" s="24"/>
    </row>
    <row r="2839" spans="2:7" x14ac:dyDescent="0.2">
      <c r="B2839" s="24"/>
      <c r="C2839" s="24"/>
      <c r="D2839" s="24"/>
      <c r="E2839" s="24"/>
      <c r="F2839" s="24"/>
      <c r="G2839" s="24"/>
    </row>
    <row r="2840" spans="2:7" x14ac:dyDescent="0.2">
      <c r="B2840" s="24"/>
      <c r="C2840" s="24"/>
      <c r="D2840" s="24"/>
      <c r="E2840" s="24"/>
      <c r="F2840" s="24"/>
      <c r="G2840" s="24"/>
    </row>
    <row r="2841" spans="2:7" x14ac:dyDescent="0.2">
      <c r="B2841" s="24"/>
      <c r="C2841" s="24"/>
      <c r="D2841" s="24"/>
      <c r="E2841" s="24"/>
      <c r="F2841" s="24"/>
      <c r="G2841" s="24"/>
    </row>
    <row r="2842" spans="2:7" x14ac:dyDescent="0.2">
      <c r="B2842" s="24"/>
      <c r="C2842" s="24"/>
      <c r="D2842" s="24"/>
      <c r="E2842" s="24"/>
      <c r="F2842" s="24"/>
      <c r="G2842" s="24"/>
    </row>
    <row r="2843" spans="2:7" x14ac:dyDescent="0.2">
      <c r="B2843" s="24"/>
      <c r="C2843" s="24"/>
      <c r="D2843" s="24"/>
      <c r="E2843" s="24"/>
      <c r="F2843" s="24"/>
      <c r="G2843" s="24"/>
    </row>
    <row r="2844" spans="2:7" x14ac:dyDescent="0.2">
      <c r="B2844" s="24"/>
      <c r="C2844" s="24"/>
      <c r="D2844" s="24"/>
      <c r="E2844" s="24"/>
      <c r="F2844" s="24"/>
      <c r="G2844" s="24"/>
    </row>
    <row r="2845" spans="2:7" x14ac:dyDescent="0.2">
      <c r="B2845" s="24"/>
      <c r="C2845" s="24"/>
      <c r="D2845" s="24"/>
      <c r="E2845" s="24"/>
      <c r="F2845" s="24"/>
      <c r="G2845" s="24"/>
    </row>
    <row r="2846" spans="2:7" x14ac:dyDescent="0.2">
      <c r="B2846" s="24"/>
      <c r="C2846" s="24"/>
      <c r="D2846" s="24"/>
      <c r="E2846" s="24"/>
      <c r="F2846" s="24"/>
      <c r="G2846" s="24"/>
    </row>
    <row r="2847" spans="2:7" x14ac:dyDescent="0.2">
      <c r="B2847" s="24"/>
      <c r="C2847" s="24"/>
      <c r="D2847" s="24"/>
      <c r="E2847" s="24"/>
      <c r="F2847" s="24"/>
      <c r="G2847" s="24"/>
    </row>
    <row r="2848" spans="2:7" x14ac:dyDescent="0.2">
      <c r="B2848" s="24"/>
      <c r="C2848" s="24"/>
      <c r="D2848" s="24"/>
      <c r="E2848" s="24"/>
      <c r="F2848" s="24"/>
      <c r="G2848" s="24"/>
    </row>
    <row r="2849" spans="2:7" x14ac:dyDescent="0.2">
      <c r="B2849" s="24"/>
      <c r="C2849" s="24"/>
      <c r="D2849" s="24"/>
      <c r="E2849" s="24"/>
      <c r="F2849" s="24"/>
      <c r="G2849" s="24"/>
    </row>
    <row r="2850" spans="2:7" x14ac:dyDescent="0.2">
      <c r="B2850" s="24"/>
      <c r="C2850" s="24"/>
      <c r="D2850" s="24"/>
      <c r="E2850" s="24"/>
      <c r="F2850" s="24"/>
      <c r="G2850" s="24"/>
    </row>
    <row r="2851" spans="2:7" x14ac:dyDescent="0.2">
      <c r="B2851" s="24"/>
      <c r="C2851" s="24"/>
      <c r="D2851" s="24"/>
      <c r="E2851" s="24"/>
      <c r="F2851" s="24"/>
      <c r="G2851" s="24"/>
    </row>
    <row r="2852" spans="2:7" x14ac:dyDescent="0.2">
      <c r="B2852" s="24"/>
      <c r="C2852" s="24"/>
      <c r="D2852" s="24"/>
      <c r="E2852" s="24"/>
      <c r="F2852" s="24"/>
      <c r="G2852" s="24"/>
    </row>
    <row r="2853" spans="2:7" x14ac:dyDescent="0.2">
      <c r="B2853" s="24"/>
      <c r="C2853" s="24"/>
      <c r="D2853" s="24"/>
      <c r="E2853" s="24"/>
      <c r="F2853" s="24"/>
      <c r="G2853" s="24"/>
    </row>
    <row r="2854" spans="2:7" x14ac:dyDescent="0.2">
      <c r="B2854" s="24"/>
      <c r="C2854" s="24"/>
      <c r="D2854" s="24"/>
      <c r="E2854" s="24"/>
      <c r="F2854" s="24"/>
      <c r="G2854" s="24"/>
    </row>
    <row r="2855" spans="2:7" x14ac:dyDescent="0.2">
      <c r="B2855" s="24"/>
      <c r="C2855" s="24"/>
      <c r="D2855" s="24"/>
      <c r="E2855" s="24"/>
      <c r="F2855" s="24"/>
      <c r="G2855" s="24"/>
    </row>
    <row r="2856" spans="2:7" x14ac:dyDescent="0.2">
      <c r="B2856" s="24"/>
      <c r="C2856" s="24"/>
      <c r="D2856" s="24"/>
      <c r="E2856" s="24"/>
      <c r="F2856" s="24"/>
      <c r="G2856" s="24"/>
    </row>
    <row r="2857" spans="2:7" x14ac:dyDescent="0.2">
      <c r="B2857" s="24"/>
      <c r="C2857" s="24"/>
      <c r="D2857" s="24"/>
      <c r="E2857" s="24"/>
      <c r="F2857" s="24"/>
      <c r="G2857" s="24"/>
    </row>
    <row r="2858" spans="2:7" x14ac:dyDescent="0.2">
      <c r="B2858" s="24"/>
      <c r="C2858" s="24"/>
      <c r="D2858" s="24"/>
      <c r="E2858" s="24"/>
      <c r="F2858" s="24"/>
      <c r="G2858" s="24"/>
    </row>
    <row r="2859" spans="2:7" x14ac:dyDescent="0.2">
      <c r="B2859" s="24"/>
      <c r="C2859" s="24"/>
      <c r="D2859" s="24"/>
      <c r="E2859" s="24"/>
      <c r="F2859" s="24"/>
      <c r="G2859" s="24"/>
    </row>
    <row r="2860" spans="2:7" x14ac:dyDescent="0.2">
      <c r="B2860" s="24"/>
      <c r="C2860" s="24"/>
      <c r="D2860" s="24"/>
      <c r="E2860" s="24"/>
      <c r="F2860" s="24"/>
      <c r="G2860" s="24"/>
    </row>
    <row r="2861" spans="2:7" x14ac:dyDescent="0.2">
      <c r="B2861" s="24"/>
      <c r="C2861" s="24"/>
      <c r="D2861" s="24"/>
      <c r="E2861" s="24"/>
      <c r="F2861" s="24"/>
      <c r="G2861" s="24"/>
    </row>
    <row r="2862" spans="2:7" x14ac:dyDescent="0.2">
      <c r="B2862" s="24"/>
      <c r="C2862" s="24"/>
      <c r="D2862" s="24"/>
      <c r="E2862" s="24"/>
      <c r="F2862" s="24"/>
      <c r="G2862" s="24"/>
    </row>
    <row r="2863" spans="2:7" x14ac:dyDescent="0.2">
      <c r="B2863" s="24"/>
      <c r="C2863" s="24"/>
      <c r="D2863" s="24"/>
      <c r="E2863" s="24"/>
      <c r="F2863" s="24"/>
      <c r="G2863" s="24"/>
    </row>
    <row r="2864" spans="2:7" x14ac:dyDescent="0.2">
      <c r="B2864" s="24"/>
      <c r="C2864" s="24"/>
      <c r="D2864" s="24"/>
      <c r="E2864" s="24"/>
      <c r="F2864" s="24"/>
      <c r="G2864" s="24"/>
    </row>
    <row r="2865" spans="2:7" x14ac:dyDescent="0.2">
      <c r="B2865" s="24"/>
      <c r="C2865" s="24"/>
      <c r="D2865" s="24"/>
      <c r="E2865" s="24"/>
      <c r="F2865" s="24"/>
      <c r="G2865" s="24"/>
    </row>
    <row r="2866" spans="2:7" x14ac:dyDescent="0.2">
      <c r="B2866" s="24"/>
      <c r="C2866" s="24"/>
      <c r="D2866" s="24"/>
      <c r="E2866" s="24"/>
      <c r="F2866" s="24"/>
      <c r="G2866" s="24"/>
    </row>
    <row r="2867" spans="2:7" x14ac:dyDescent="0.2">
      <c r="B2867" s="24"/>
      <c r="C2867" s="24"/>
      <c r="D2867" s="24"/>
      <c r="E2867" s="24"/>
      <c r="F2867" s="24"/>
      <c r="G2867" s="24"/>
    </row>
    <row r="2868" spans="2:7" x14ac:dyDescent="0.2">
      <c r="B2868" s="24"/>
      <c r="C2868" s="24"/>
      <c r="D2868" s="24"/>
      <c r="E2868" s="24"/>
      <c r="F2868" s="24"/>
      <c r="G2868" s="24"/>
    </row>
    <row r="2869" spans="2:7" x14ac:dyDescent="0.2">
      <c r="B2869" s="24"/>
      <c r="C2869" s="24"/>
      <c r="D2869" s="24"/>
      <c r="E2869" s="24"/>
      <c r="F2869" s="24"/>
      <c r="G2869" s="24"/>
    </row>
    <row r="2870" spans="2:7" x14ac:dyDescent="0.2">
      <c r="B2870" s="24"/>
      <c r="C2870" s="24"/>
      <c r="D2870" s="24"/>
      <c r="E2870" s="24"/>
      <c r="F2870" s="24"/>
      <c r="G2870" s="24"/>
    </row>
    <row r="2871" spans="2:7" x14ac:dyDescent="0.2">
      <c r="B2871" s="24"/>
      <c r="C2871" s="24"/>
      <c r="D2871" s="24"/>
      <c r="E2871" s="24"/>
      <c r="F2871" s="24"/>
      <c r="G2871" s="24"/>
    </row>
    <row r="2872" spans="2:7" x14ac:dyDescent="0.2">
      <c r="B2872" s="24"/>
      <c r="C2872" s="24"/>
      <c r="D2872" s="24"/>
      <c r="E2872" s="24"/>
      <c r="F2872" s="24"/>
      <c r="G2872" s="24"/>
    </row>
    <row r="2873" spans="2:7" x14ac:dyDescent="0.2">
      <c r="B2873" s="24"/>
      <c r="C2873" s="24"/>
      <c r="D2873" s="24"/>
      <c r="E2873" s="24"/>
      <c r="F2873" s="24"/>
      <c r="G2873" s="24"/>
    </row>
    <row r="2874" spans="2:7" x14ac:dyDescent="0.2">
      <c r="B2874" s="24"/>
      <c r="C2874" s="24"/>
      <c r="D2874" s="24"/>
      <c r="E2874" s="24"/>
      <c r="F2874" s="24"/>
      <c r="G2874" s="24"/>
    </row>
    <row r="2875" spans="2:7" x14ac:dyDescent="0.2">
      <c r="B2875" s="24"/>
      <c r="C2875" s="24"/>
      <c r="D2875" s="24"/>
      <c r="E2875" s="24"/>
      <c r="F2875" s="24"/>
      <c r="G2875" s="24"/>
    </row>
    <row r="2876" spans="2:7" x14ac:dyDescent="0.2">
      <c r="B2876" s="24"/>
      <c r="C2876" s="24"/>
      <c r="D2876" s="24"/>
      <c r="E2876" s="24"/>
      <c r="F2876" s="24"/>
      <c r="G2876" s="24"/>
    </row>
    <row r="2877" spans="2:7" x14ac:dyDescent="0.2">
      <c r="B2877" s="24"/>
      <c r="C2877" s="24"/>
      <c r="D2877" s="24"/>
      <c r="E2877" s="24"/>
      <c r="F2877" s="24"/>
      <c r="G2877" s="24"/>
    </row>
    <row r="2878" spans="2:7" x14ac:dyDescent="0.2">
      <c r="B2878" s="24"/>
      <c r="C2878" s="24"/>
      <c r="D2878" s="24"/>
      <c r="E2878" s="24"/>
      <c r="F2878" s="24"/>
      <c r="G2878" s="24"/>
    </row>
    <row r="2879" spans="2:7" x14ac:dyDescent="0.2">
      <c r="B2879" s="24"/>
      <c r="C2879" s="24"/>
      <c r="D2879" s="24"/>
      <c r="E2879" s="24"/>
      <c r="F2879" s="24"/>
      <c r="G2879" s="24"/>
    </row>
    <row r="2880" spans="2:7" x14ac:dyDescent="0.2">
      <c r="B2880" s="24"/>
      <c r="C2880" s="24"/>
      <c r="D2880" s="24"/>
      <c r="E2880" s="24"/>
      <c r="F2880" s="24"/>
      <c r="G2880" s="24"/>
    </row>
    <row r="2881" spans="2:7" x14ac:dyDescent="0.2">
      <c r="B2881" s="24"/>
      <c r="C2881" s="24"/>
      <c r="D2881" s="24"/>
      <c r="E2881" s="24"/>
      <c r="F2881" s="24"/>
      <c r="G2881" s="24"/>
    </row>
    <row r="2882" spans="2:7" x14ac:dyDescent="0.2">
      <c r="B2882" s="24"/>
      <c r="C2882" s="24"/>
      <c r="D2882" s="24"/>
      <c r="E2882" s="24"/>
      <c r="F2882" s="24"/>
      <c r="G2882" s="24"/>
    </row>
    <row r="2883" spans="2:7" x14ac:dyDescent="0.2">
      <c r="B2883" s="24"/>
      <c r="C2883" s="24"/>
      <c r="D2883" s="24"/>
      <c r="E2883" s="24"/>
      <c r="F2883" s="24"/>
      <c r="G2883" s="24"/>
    </row>
    <row r="2884" spans="2:7" x14ac:dyDescent="0.2">
      <c r="B2884" s="24"/>
      <c r="C2884" s="24"/>
      <c r="D2884" s="24"/>
      <c r="E2884" s="24"/>
      <c r="F2884" s="24"/>
      <c r="G2884" s="24"/>
    </row>
    <row r="2885" spans="2:7" x14ac:dyDescent="0.2">
      <c r="B2885" s="24"/>
      <c r="C2885" s="24"/>
      <c r="D2885" s="24"/>
      <c r="E2885" s="24"/>
      <c r="F2885" s="24"/>
      <c r="G2885" s="24"/>
    </row>
    <row r="2886" spans="2:7" x14ac:dyDescent="0.2">
      <c r="B2886" s="24"/>
      <c r="C2886" s="24"/>
      <c r="D2886" s="24"/>
      <c r="E2886" s="24"/>
      <c r="F2886" s="24"/>
      <c r="G2886" s="24"/>
    </row>
    <row r="2887" spans="2:7" x14ac:dyDescent="0.2">
      <c r="B2887" s="24"/>
      <c r="C2887" s="24"/>
      <c r="D2887" s="24"/>
      <c r="E2887" s="24"/>
      <c r="F2887" s="24"/>
      <c r="G2887" s="24"/>
    </row>
    <row r="2888" spans="2:7" x14ac:dyDescent="0.2">
      <c r="B2888" s="24"/>
      <c r="C2888" s="24"/>
      <c r="D2888" s="24"/>
      <c r="E2888" s="24"/>
      <c r="F2888" s="24"/>
      <c r="G2888" s="24"/>
    </row>
    <row r="2889" spans="2:7" x14ac:dyDescent="0.2">
      <c r="B2889" s="24"/>
      <c r="C2889" s="24"/>
      <c r="D2889" s="24"/>
      <c r="E2889" s="24"/>
      <c r="F2889" s="24"/>
      <c r="G2889" s="24"/>
    </row>
    <row r="2890" spans="2:7" x14ac:dyDescent="0.2">
      <c r="B2890" s="24"/>
      <c r="C2890" s="24"/>
      <c r="D2890" s="24"/>
      <c r="E2890" s="24"/>
      <c r="F2890" s="24"/>
      <c r="G2890" s="24"/>
    </row>
    <row r="2891" spans="2:7" x14ac:dyDescent="0.2">
      <c r="B2891" s="24"/>
      <c r="C2891" s="24"/>
      <c r="D2891" s="24"/>
      <c r="E2891" s="24"/>
      <c r="F2891" s="24"/>
      <c r="G2891" s="24"/>
    </row>
    <row r="2892" spans="2:7" x14ac:dyDescent="0.2">
      <c r="B2892" s="24"/>
      <c r="C2892" s="24"/>
      <c r="D2892" s="24"/>
      <c r="E2892" s="24"/>
      <c r="F2892" s="24"/>
      <c r="G2892" s="24"/>
    </row>
    <row r="2893" spans="2:7" x14ac:dyDescent="0.2">
      <c r="B2893" s="24"/>
      <c r="C2893" s="24"/>
      <c r="D2893" s="24"/>
      <c r="E2893" s="24"/>
      <c r="F2893" s="24"/>
      <c r="G2893" s="24"/>
    </row>
    <row r="2894" spans="2:7" x14ac:dyDescent="0.2">
      <c r="B2894" s="24"/>
      <c r="C2894" s="24"/>
      <c r="D2894" s="24"/>
      <c r="E2894" s="24"/>
      <c r="F2894" s="24"/>
      <c r="G2894" s="24"/>
    </row>
    <row r="2895" spans="2:7" x14ac:dyDescent="0.2">
      <c r="B2895" s="24"/>
      <c r="C2895" s="24"/>
      <c r="D2895" s="24"/>
      <c r="E2895" s="24"/>
      <c r="F2895" s="24"/>
      <c r="G2895" s="24"/>
    </row>
    <row r="2896" spans="2:7" x14ac:dyDescent="0.2">
      <c r="B2896" s="24"/>
      <c r="C2896" s="24"/>
      <c r="D2896" s="24"/>
      <c r="E2896" s="24"/>
      <c r="F2896" s="24"/>
      <c r="G2896" s="24"/>
    </row>
    <row r="2897" spans="2:7" x14ac:dyDescent="0.2">
      <c r="B2897" s="24"/>
      <c r="C2897" s="24"/>
      <c r="D2897" s="24"/>
      <c r="E2897" s="24"/>
      <c r="F2897" s="24"/>
      <c r="G2897" s="24"/>
    </row>
    <row r="2898" spans="2:7" x14ac:dyDescent="0.2">
      <c r="B2898" s="24"/>
      <c r="C2898" s="24"/>
      <c r="D2898" s="24"/>
      <c r="E2898" s="24"/>
      <c r="F2898" s="24"/>
      <c r="G2898" s="24"/>
    </row>
    <row r="2899" spans="2:7" x14ac:dyDescent="0.2">
      <c r="B2899" s="24"/>
      <c r="C2899" s="24"/>
      <c r="D2899" s="24"/>
      <c r="E2899" s="24"/>
      <c r="F2899" s="24"/>
      <c r="G2899" s="24"/>
    </row>
    <row r="2900" spans="2:7" x14ac:dyDescent="0.2">
      <c r="B2900" s="24"/>
      <c r="C2900" s="24"/>
      <c r="D2900" s="24"/>
      <c r="E2900" s="24"/>
      <c r="F2900" s="24"/>
      <c r="G2900" s="24"/>
    </row>
    <row r="2901" spans="2:7" x14ac:dyDescent="0.2">
      <c r="B2901" s="24"/>
      <c r="C2901" s="24"/>
      <c r="D2901" s="24"/>
      <c r="E2901" s="24"/>
      <c r="F2901" s="24"/>
      <c r="G2901" s="24"/>
    </row>
    <row r="2902" spans="2:7" x14ac:dyDescent="0.2">
      <c r="B2902" s="24"/>
      <c r="C2902" s="24"/>
      <c r="D2902" s="24"/>
      <c r="E2902" s="24"/>
      <c r="F2902" s="24"/>
      <c r="G2902" s="24"/>
    </row>
    <row r="2903" spans="2:7" x14ac:dyDescent="0.2">
      <c r="B2903" s="24"/>
      <c r="C2903" s="24"/>
      <c r="D2903" s="24"/>
      <c r="E2903" s="24"/>
      <c r="F2903" s="24"/>
      <c r="G2903" s="24"/>
    </row>
    <row r="2904" spans="2:7" x14ac:dyDescent="0.2">
      <c r="B2904" s="24"/>
      <c r="C2904" s="24"/>
      <c r="D2904" s="24"/>
      <c r="E2904" s="24"/>
      <c r="F2904" s="24"/>
      <c r="G2904" s="24"/>
    </row>
    <row r="2905" spans="2:7" x14ac:dyDescent="0.2">
      <c r="B2905" s="24"/>
      <c r="C2905" s="24"/>
      <c r="D2905" s="24"/>
      <c r="E2905" s="24"/>
      <c r="F2905" s="24"/>
      <c r="G2905" s="24"/>
    </row>
    <row r="2906" spans="2:7" x14ac:dyDescent="0.2">
      <c r="B2906" s="24"/>
      <c r="C2906" s="24"/>
      <c r="D2906" s="24"/>
      <c r="E2906" s="24"/>
      <c r="F2906" s="24"/>
      <c r="G2906" s="24"/>
    </row>
    <row r="2907" spans="2:7" x14ac:dyDescent="0.2">
      <c r="B2907" s="24"/>
      <c r="C2907" s="24"/>
      <c r="D2907" s="24"/>
      <c r="E2907" s="24"/>
      <c r="F2907" s="24"/>
      <c r="G2907" s="24"/>
    </row>
    <row r="2908" spans="2:7" x14ac:dyDescent="0.2">
      <c r="B2908" s="24"/>
      <c r="C2908" s="24"/>
      <c r="D2908" s="24"/>
      <c r="E2908" s="24"/>
      <c r="F2908" s="24"/>
      <c r="G2908" s="24"/>
    </row>
    <row r="2909" spans="2:7" x14ac:dyDescent="0.2">
      <c r="B2909" s="24"/>
      <c r="C2909" s="24"/>
      <c r="D2909" s="24"/>
      <c r="E2909" s="24"/>
      <c r="F2909" s="24"/>
      <c r="G2909" s="24"/>
    </row>
    <row r="2910" spans="2:7" x14ac:dyDescent="0.2">
      <c r="B2910" s="24"/>
      <c r="C2910" s="24"/>
      <c r="D2910" s="24"/>
      <c r="E2910" s="24"/>
      <c r="F2910" s="24"/>
      <c r="G2910" s="24"/>
    </row>
    <row r="2911" spans="2:7" x14ac:dyDescent="0.2">
      <c r="B2911" s="24"/>
      <c r="C2911" s="24"/>
      <c r="D2911" s="24"/>
      <c r="E2911" s="24"/>
      <c r="F2911" s="24"/>
      <c r="G2911" s="24"/>
    </row>
    <row r="2912" spans="2:7" x14ac:dyDescent="0.2">
      <c r="B2912" s="24"/>
      <c r="C2912" s="24"/>
      <c r="D2912" s="24"/>
      <c r="E2912" s="24"/>
      <c r="F2912" s="24"/>
      <c r="G2912" s="24"/>
    </row>
    <row r="2913" spans="2:7" x14ac:dyDescent="0.2">
      <c r="B2913" s="24"/>
      <c r="C2913" s="24"/>
      <c r="D2913" s="24"/>
      <c r="E2913" s="24"/>
      <c r="F2913" s="24"/>
      <c r="G2913" s="24"/>
    </row>
    <row r="2914" spans="2:7" x14ac:dyDescent="0.2">
      <c r="B2914" s="24"/>
      <c r="C2914" s="24"/>
      <c r="D2914" s="24"/>
      <c r="E2914" s="24"/>
      <c r="F2914" s="24"/>
      <c r="G2914" s="24"/>
    </row>
    <row r="2915" spans="2:7" x14ac:dyDescent="0.2">
      <c r="B2915" s="24"/>
      <c r="C2915" s="24"/>
      <c r="D2915" s="24"/>
      <c r="E2915" s="24"/>
      <c r="F2915" s="24"/>
      <c r="G2915" s="24"/>
    </row>
    <row r="2916" spans="2:7" x14ac:dyDescent="0.2">
      <c r="B2916" s="24"/>
      <c r="C2916" s="24"/>
      <c r="D2916" s="24"/>
      <c r="E2916" s="24"/>
      <c r="F2916" s="24"/>
      <c r="G2916" s="24"/>
    </row>
    <row r="2917" spans="2:7" x14ac:dyDescent="0.2">
      <c r="B2917" s="24"/>
      <c r="C2917" s="24"/>
      <c r="D2917" s="24"/>
      <c r="E2917" s="24"/>
      <c r="F2917" s="24"/>
      <c r="G2917" s="24"/>
    </row>
    <row r="2918" spans="2:7" x14ac:dyDescent="0.2">
      <c r="B2918" s="24"/>
      <c r="C2918" s="24"/>
      <c r="D2918" s="24"/>
      <c r="E2918" s="24"/>
      <c r="F2918" s="24"/>
      <c r="G2918" s="24"/>
    </row>
    <row r="2919" spans="2:7" x14ac:dyDescent="0.2">
      <c r="B2919" s="24"/>
      <c r="C2919" s="24"/>
      <c r="D2919" s="24"/>
      <c r="E2919" s="24"/>
      <c r="F2919" s="24"/>
      <c r="G2919" s="24"/>
    </row>
    <row r="2920" spans="2:7" x14ac:dyDescent="0.2">
      <c r="B2920" s="24"/>
      <c r="C2920" s="24"/>
      <c r="D2920" s="24"/>
      <c r="E2920" s="24"/>
      <c r="F2920" s="24"/>
      <c r="G2920" s="24"/>
    </row>
    <row r="2921" spans="2:7" x14ac:dyDescent="0.2">
      <c r="B2921" s="24"/>
      <c r="C2921" s="24"/>
      <c r="D2921" s="24"/>
      <c r="E2921" s="24"/>
      <c r="F2921" s="24"/>
      <c r="G2921" s="24"/>
    </row>
    <row r="2922" spans="2:7" x14ac:dyDescent="0.2">
      <c r="B2922" s="24"/>
      <c r="C2922" s="24"/>
      <c r="D2922" s="24"/>
      <c r="E2922" s="24"/>
      <c r="F2922" s="24"/>
      <c r="G2922" s="24"/>
    </row>
    <row r="2923" spans="2:7" x14ac:dyDescent="0.2">
      <c r="B2923" s="24"/>
      <c r="C2923" s="24"/>
      <c r="D2923" s="24"/>
      <c r="E2923" s="24"/>
      <c r="F2923" s="24"/>
      <c r="G2923" s="24"/>
    </row>
    <row r="2924" spans="2:7" x14ac:dyDescent="0.2">
      <c r="B2924" s="24"/>
      <c r="C2924" s="24"/>
      <c r="D2924" s="24"/>
      <c r="E2924" s="24"/>
      <c r="F2924" s="24"/>
      <c r="G2924" s="24"/>
    </row>
    <row r="2925" spans="2:7" x14ac:dyDescent="0.2">
      <c r="B2925" s="24"/>
      <c r="C2925" s="24"/>
      <c r="D2925" s="24"/>
      <c r="E2925" s="24"/>
      <c r="F2925" s="24"/>
      <c r="G2925" s="24"/>
    </row>
    <row r="2926" spans="2:7" x14ac:dyDescent="0.2">
      <c r="B2926" s="24"/>
      <c r="C2926" s="24"/>
      <c r="D2926" s="24"/>
      <c r="E2926" s="24"/>
      <c r="F2926" s="24"/>
      <c r="G2926" s="24"/>
    </row>
    <row r="2927" spans="2:7" x14ac:dyDescent="0.2">
      <c r="B2927" s="24"/>
      <c r="C2927" s="24"/>
      <c r="D2927" s="24"/>
      <c r="E2927" s="24"/>
      <c r="F2927" s="24"/>
      <c r="G2927" s="24"/>
    </row>
    <row r="2928" spans="2:7" x14ac:dyDescent="0.2">
      <c r="B2928" s="24"/>
      <c r="C2928" s="24"/>
      <c r="D2928" s="24"/>
      <c r="E2928" s="24"/>
      <c r="F2928" s="24"/>
      <c r="G2928" s="24"/>
    </row>
    <row r="2929" spans="2:7" x14ac:dyDescent="0.2">
      <c r="B2929" s="24"/>
      <c r="C2929" s="24"/>
      <c r="D2929" s="24"/>
      <c r="E2929" s="24"/>
      <c r="F2929" s="24"/>
      <c r="G2929" s="24"/>
    </row>
    <row r="2930" spans="2:7" x14ac:dyDescent="0.2">
      <c r="B2930" s="24"/>
      <c r="C2930" s="24"/>
      <c r="D2930" s="24"/>
      <c r="E2930" s="24"/>
      <c r="F2930" s="24"/>
      <c r="G2930" s="24"/>
    </row>
    <row r="2931" spans="2:7" x14ac:dyDescent="0.2">
      <c r="B2931" s="24"/>
      <c r="C2931" s="24"/>
      <c r="D2931" s="24"/>
      <c r="E2931" s="24"/>
      <c r="F2931" s="24"/>
      <c r="G2931" s="24"/>
    </row>
    <row r="2932" spans="2:7" x14ac:dyDescent="0.2">
      <c r="B2932" s="24"/>
      <c r="C2932" s="24"/>
      <c r="D2932" s="24"/>
      <c r="E2932" s="24"/>
      <c r="F2932" s="24"/>
      <c r="G2932" s="24"/>
    </row>
    <row r="2933" spans="2:7" x14ac:dyDescent="0.2">
      <c r="B2933" s="24"/>
      <c r="C2933" s="24"/>
      <c r="D2933" s="24"/>
      <c r="E2933" s="24"/>
      <c r="F2933" s="24"/>
      <c r="G2933" s="24"/>
    </row>
    <row r="2934" spans="2:7" x14ac:dyDescent="0.2">
      <c r="B2934" s="24"/>
      <c r="C2934" s="24"/>
      <c r="D2934" s="24"/>
      <c r="E2934" s="24"/>
      <c r="F2934" s="24"/>
      <c r="G2934" s="24"/>
    </row>
    <row r="2935" spans="2:7" x14ac:dyDescent="0.2">
      <c r="B2935" s="24"/>
      <c r="C2935" s="24"/>
      <c r="D2935" s="24"/>
      <c r="E2935" s="24"/>
      <c r="F2935" s="24"/>
      <c r="G2935" s="24"/>
    </row>
    <row r="2936" spans="2:7" x14ac:dyDescent="0.2">
      <c r="B2936" s="24"/>
      <c r="C2936" s="24"/>
      <c r="D2936" s="24"/>
      <c r="E2936" s="24"/>
      <c r="F2936" s="24"/>
      <c r="G2936" s="24"/>
    </row>
    <row r="2937" spans="2:7" x14ac:dyDescent="0.2">
      <c r="B2937" s="24"/>
      <c r="C2937" s="24"/>
      <c r="D2937" s="24"/>
      <c r="E2937" s="24"/>
      <c r="F2937" s="24"/>
      <c r="G2937" s="24"/>
    </row>
    <row r="2938" spans="2:7" x14ac:dyDescent="0.2">
      <c r="B2938" s="24"/>
      <c r="C2938" s="24"/>
      <c r="D2938" s="24"/>
      <c r="E2938" s="24"/>
      <c r="F2938" s="24"/>
      <c r="G2938" s="24"/>
    </row>
    <row r="2939" spans="2:7" x14ac:dyDescent="0.2">
      <c r="B2939" s="24"/>
      <c r="C2939" s="24"/>
      <c r="D2939" s="24"/>
      <c r="E2939" s="24"/>
      <c r="F2939" s="24"/>
      <c r="G2939" s="24"/>
    </row>
    <row r="2940" spans="2:7" x14ac:dyDescent="0.2">
      <c r="B2940" s="24"/>
      <c r="C2940" s="24"/>
      <c r="D2940" s="24"/>
      <c r="E2940" s="24"/>
      <c r="F2940" s="24"/>
      <c r="G2940" s="24"/>
    </row>
    <row r="2941" spans="2:7" x14ac:dyDescent="0.2">
      <c r="B2941" s="24"/>
      <c r="C2941" s="24"/>
      <c r="D2941" s="24"/>
      <c r="E2941" s="24"/>
      <c r="F2941" s="24"/>
      <c r="G2941" s="24"/>
    </row>
    <row r="2942" spans="2:7" x14ac:dyDescent="0.2">
      <c r="B2942" s="24"/>
      <c r="C2942" s="24"/>
      <c r="D2942" s="24"/>
      <c r="E2942" s="24"/>
      <c r="F2942" s="24"/>
      <c r="G2942" s="24"/>
    </row>
    <row r="2943" spans="2:7" x14ac:dyDescent="0.2">
      <c r="B2943" s="24"/>
      <c r="C2943" s="24"/>
      <c r="D2943" s="24"/>
      <c r="E2943" s="24"/>
      <c r="F2943" s="24"/>
      <c r="G2943" s="24"/>
    </row>
    <row r="2944" spans="2:7" x14ac:dyDescent="0.2">
      <c r="B2944" s="24"/>
      <c r="C2944" s="24"/>
      <c r="D2944" s="24"/>
      <c r="E2944" s="24"/>
      <c r="F2944" s="24"/>
      <c r="G2944" s="24"/>
    </row>
    <row r="2945" spans="2:7" x14ac:dyDescent="0.2">
      <c r="B2945" s="24"/>
      <c r="C2945" s="24"/>
      <c r="D2945" s="24"/>
      <c r="E2945" s="24"/>
      <c r="F2945" s="24"/>
      <c r="G2945" s="24"/>
    </row>
    <row r="2946" spans="2:7" x14ac:dyDescent="0.2">
      <c r="B2946" s="24"/>
      <c r="C2946" s="24"/>
      <c r="D2946" s="24"/>
      <c r="E2946" s="24"/>
      <c r="F2946" s="24"/>
      <c r="G2946" s="24"/>
    </row>
    <row r="2947" spans="2:7" x14ac:dyDescent="0.2">
      <c r="B2947" s="24"/>
      <c r="C2947" s="24"/>
      <c r="D2947" s="24"/>
      <c r="E2947" s="24"/>
      <c r="F2947" s="24"/>
      <c r="G2947" s="24"/>
    </row>
    <row r="2948" spans="2:7" x14ac:dyDescent="0.2">
      <c r="B2948" s="24"/>
      <c r="C2948" s="24"/>
      <c r="D2948" s="24"/>
      <c r="E2948" s="24"/>
      <c r="F2948" s="24"/>
      <c r="G2948" s="24"/>
    </row>
    <row r="2949" spans="2:7" x14ac:dyDescent="0.2">
      <c r="B2949" s="24"/>
      <c r="C2949" s="24"/>
      <c r="D2949" s="24"/>
      <c r="E2949" s="24"/>
      <c r="F2949" s="24"/>
      <c r="G2949" s="24"/>
    </row>
    <row r="2950" spans="2:7" x14ac:dyDescent="0.2">
      <c r="B2950" s="24"/>
      <c r="C2950" s="24"/>
      <c r="D2950" s="24"/>
      <c r="E2950" s="24"/>
      <c r="F2950" s="24"/>
      <c r="G2950" s="24"/>
    </row>
    <row r="2951" spans="2:7" x14ac:dyDescent="0.2">
      <c r="B2951" s="24"/>
      <c r="C2951" s="24"/>
      <c r="D2951" s="24"/>
      <c r="E2951" s="24"/>
      <c r="F2951" s="24"/>
      <c r="G2951" s="24"/>
    </row>
    <row r="2952" spans="2:7" x14ac:dyDescent="0.2">
      <c r="B2952" s="24"/>
      <c r="C2952" s="24"/>
      <c r="D2952" s="24"/>
      <c r="E2952" s="24"/>
      <c r="F2952" s="24"/>
      <c r="G2952" s="24"/>
    </row>
    <row r="2953" spans="2:7" x14ac:dyDescent="0.2">
      <c r="B2953" s="24"/>
      <c r="C2953" s="24"/>
      <c r="D2953" s="24"/>
      <c r="E2953" s="24"/>
      <c r="F2953" s="24"/>
      <c r="G2953" s="24"/>
    </row>
    <row r="2954" spans="2:7" x14ac:dyDescent="0.2">
      <c r="B2954" s="24"/>
      <c r="C2954" s="24"/>
      <c r="D2954" s="24"/>
      <c r="E2954" s="24"/>
      <c r="F2954" s="24"/>
      <c r="G2954" s="24"/>
    </row>
    <row r="2955" spans="2:7" x14ac:dyDescent="0.2">
      <c r="B2955" s="24"/>
      <c r="C2955" s="24"/>
      <c r="D2955" s="24"/>
      <c r="E2955" s="24"/>
      <c r="F2955" s="24"/>
      <c r="G2955" s="24"/>
    </row>
    <row r="2956" spans="2:7" x14ac:dyDescent="0.2">
      <c r="B2956" s="24"/>
      <c r="C2956" s="24"/>
      <c r="D2956" s="24"/>
      <c r="E2956" s="24"/>
      <c r="F2956" s="24"/>
      <c r="G2956" s="24"/>
    </row>
    <row r="2957" spans="2:7" x14ac:dyDescent="0.2">
      <c r="B2957" s="24"/>
      <c r="C2957" s="24"/>
      <c r="D2957" s="24"/>
      <c r="E2957" s="24"/>
      <c r="F2957" s="24"/>
      <c r="G2957" s="24"/>
    </row>
    <row r="2958" spans="2:7" x14ac:dyDescent="0.2">
      <c r="B2958" s="24"/>
      <c r="C2958" s="24"/>
      <c r="D2958" s="24"/>
      <c r="E2958" s="24"/>
      <c r="F2958" s="24"/>
      <c r="G2958" s="24"/>
    </row>
    <row r="2959" spans="2:7" x14ac:dyDescent="0.2">
      <c r="B2959" s="24"/>
      <c r="C2959" s="24"/>
      <c r="D2959" s="24"/>
      <c r="E2959" s="24"/>
      <c r="F2959" s="24"/>
      <c r="G2959" s="24"/>
    </row>
    <row r="2960" spans="2:7" x14ac:dyDescent="0.2">
      <c r="B2960" s="24"/>
      <c r="C2960" s="24"/>
      <c r="D2960" s="24"/>
      <c r="E2960" s="24"/>
      <c r="F2960" s="24"/>
      <c r="G2960" s="24"/>
    </row>
    <row r="2961" spans="2:7" x14ac:dyDescent="0.2">
      <c r="B2961" s="24"/>
      <c r="C2961" s="24"/>
      <c r="D2961" s="24"/>
      <c r="E2961" s="24"/>
      <c r="F2961" s="24"/>
      <c r="G2961" s="24"/>
    </row>
    <row r="2962" spans="2:7" x14ac:dyDescent="0.2">
      <c r="B2962" s="24"/>
      <c r="C2962" s="24"/>
      <c r="D2962" s="24"/>
      <c r="E2962" s="24"/>
      <c r="F2962" s="24"/>
      <c r="G2962" s="24"/>
    </row>
    <row r="2963" spans="2:7" x14ac:dyDescent="0.2">
      <c r="B2963" s="24"/>
      <c r="C2963" s="24"/>
      <c r="D2963" s="24"/>
      <c r="E2963" s="24"/>
      <c r="F2963" s="24"/>
      <c r="G2963" s="24"/>
    </row>
    <row r="2964" spans="2:7" x14ac:dyDescent="0.2">
      <c r="B2964" s="24"/>
      <c r="C2964" s="24"/>
      <c r="D2964" s="24"/>
      <c r="E2964" s="24"/>
      <c r="F2964" s="24"/>
      <c r="G2964" s="24"/>
    </row>
    <row r="2965" spans="2:7" x14ac:dyDescent="0.2">
      <c r="B2965" s="24"/>
      <c r="C2965" s="24"/>
      <c r="D2965" s="24"/>
      <c r="E2965" s="24"/>
      <c r="F2965" s="24"/>
      <c r="G2965" s="24"/>
    </row>
    <row r="2966" spans="2:7" x14ac:dyDescent="0.2">
      <c r="B2966" s="24"/>
      <c r="C2966" s="24"/>
      <c r="D2966" s="24"/>
      <c r="E2966" s="24"/>
      <c r="F2966" s="24"/>
      <c r="G2966" s="24"/>
    </row>
    <row r="2967" spans="2:7" x14ac:dyDescent="0.2">
      <c r="B2967" s="24"/>
      <c r="C2967" s="24"/>
      <c r="D2967" s="24"/>
      <c r="E2967" s="24"/>
      <c r="F2967" s="24"/>
      <c r="G2967" s="24"/>
    </row>
    <row r="2968" spans="2:7" x14ac:dyDescent="0.2">
      <c r="B2968" s="24"/>
      <c r="C2968" s="24"/>
      <c r="D2968" s="24"/>
      <c r="E2968" s="24"/>
      <c r="F2968" s="24"/>
      <c r="G2968" s="24"/>
    </row>
    <row r="2969" spans="2:7" x14ac:dyDescent="0.2">
      <c r="B2969" s="24"/>
      <c r="C2969" s="24"/>
      <c r="D2969" s="24"/>
      <c r="E2969" s="24"/>
      <c r="F2969" s="24"/>
      <c r="G2969" s="24"/>
    </row>
    <row r="2970" spans="2:7" x14ac:dyDescent="0.2">
      <c r="B2970" s="24"/>
      <c r="C2970" s="24"/>
      <c r="D2970" s="24"/>
      <c r="E2970" s="24"/>
      <c r="F2970" s="24"/>
      <c r="G2970" s="24"/>
    </row>
    <row r="2971" spans="2:7" x14ac:dyDescent="0.2">
      <c r="B2971" s="24"/>
      <c r="C2971" s="24"/>
      <c r="D2971" s="24"/>
      <c r="E2971" s="24"/>
      <c r="F2971" s="24"/>
      <c r="G2971" s="24"/>
    </row>
    <row r="2972" spans="2:7" x14ac:dyDescent="0.2">
      <c r="B2972" s="24"/>
      <c r="C2972" s="24"/>
      <c r="D2972" s="24"/>
      <c r="E2972" s="24"/>
      <c r="F2972" s="24"/>
      <c r="G2972" s="24"/>
    </row>
    <row r="2973" spans="2:7" x14ac:dyDescent="0.2">
      <c r="B2973" s="24"/>
      <c r="C2973" s="24"/>
      <c r="D2973" s="24"/>
      <c r="E2973" s="24"/>
      <c r="F2973" s="24"/>
      <c r="G2973" s="24"/>
    </row>
    <row r="2974" spans="2:7" x14ac:dyDescent="0.2">
      <c r="B2974" s="24"/>
      <c r="C2974" s="24"/>
      <c r="D2974" s="24"/>
      <c r="E2974" s="24"/>
      <c r="F2974" s="24"/>
      <c r="G2974" s="24"/>
    </row>
    <row r="2975" spans="2:7" x14ac:dyDescent="0.2">
      <c r="B2975" s="24"/>
      <c r="C2975" s="24"/>
      <c r="D2975" s="24"/>
      <c r="E2975" s="24"/>
      <c r="F2975" s="24"/>
      <c r="G2975" s="24"/>
    </row>
    <row r="2976" spans="2:7" x14ac:dyDescent="0.2">
      <c r="B2976" s="24"/>
      <c r="C2976" s="24"/>
      <c r="D2976" s="24"/>
      <c r="E2976" s="24"/>
      <c r="F2976" s="24"/>
      <c r="G2976" s="24"/>
    </row>
    <row r="2977" spans="2:7" x14ac:dyDescent="0.2">
      <c r="B2977" s="24"/>
      <c r="C2977" s="24"/>
      <c r="D2977" s="24"/>
      <c r="E2977" s="24"/>
      <c r="F2977" s="24"/>
      <c r="G2977" s="24"/>
    </row>
    <row r="2978" spans="2:7" x14ac:dyDescent="0.2">
      <c r="B2978" s="24"/>
      <c r="C2978" s="24"/>
      <c r="D2978" s="24"/>
      <c r="E2978" s="24"/>
      <c r="F2978" s="24"/>
      <c r="G2978" s="24"/>
    </row>
    <row r="2979" spans="2:7" x14ac:dyDescent="0.2">
      <c r="B2979" s="24"/>
      <c r="C2979" s="24"/>
      <c r="D2979" s="24"/>
      <c r="E2979" s="24"/>
      <c r="F2979" s="24"/>
      <c r="G2979" s="24"/>
    </row>
    <row r="2980" spans="2:7" x14ac:dyDescent="0.2">
      <c r="B2980" s="24"/>
      <c r="C2980" s="24"/>
      <c r="D2980" s="24"/>
      <c r="E2980" s="24"/>
      <c r="F2980" s="24"/>
      <c r="G2980" s="24"/>
    </row>
    <row r="2981" spans="2:7" x14ac:dyDescent="0.2">
      <c r="B2981" s="24"/>
      <c r="C2981" s="24"/>
      <c r="D2981" s="24"/>
      <c r="E2981" s="24"/>
      <c r="F2981" s="24"/>
      <c r="G2981" s="24"/>
    </row>
    <row r="2982" spans="2:7" x14ac:dyDescent="0.2">
      <c r="B2982" s="24"/>
      <c r="C2982" s="24"/>
      <c r="D2982" s="24"/>
      <c r="E2982" s="24"/>
      <c r="F2982" s="24"/>
      <c r="G2982" s="24"/>
    </row>
    <row r="2983" spans="2:7" x14ac:dyDescent="0.2">
      <c r="B2983" s="24"/>
      <c r="C2983" s="24"/>
      <c r="D2983" s="24"/>
      <c r="E2983" s="24"/>
      <c r="F2983" s="24"/>
      <c r="G2983" s="24"/>
    </row>
    <row r="2984" spans="2:7" x14ac:dyDescent="0.2">
      <c r="B2984" s="24"/>
      <c r="C2984" s="24"/>
      <c r="D2984" s="24"/>
      <c r="E2984" s="24"/>
      <c r="F2984" s="24"/>
      <c r="G2984" s="24"/>
    </row>
    <row r="2985" spans="2:7" x14ac:dyDescent="0.2">
      <c r="B2985" s="24"/>
      <c r="C2985" s="24"/>
      <c r="D2985" s="24"/>
      <c r="E2985" s="24"/>
      <c r="F2985" s="24"/>
      <c r="G2985" s="24"/>
    </row>
    <row r="2986" spans="2:7" x14ac:dyDescent="0.2">
      <c r="B2986" s="24"/>
      <c r="C2986" s="24"/>
      <c r="D2986" s="24"/>
      <c r="E2986" s="24"/>
      <c r="F2986" s="24"/>
      <c r="G2986" s="24"/>
    </row>
    <row r="2987" spans="2:7" x14ac:dyDescent="0.2">
      <c r="B2987" s="24"/>
      <c r="C2987" s="24"/>
      <c r="D2987" s="24"/>
      <c r="E2987" s="24"/>
      <c r="F2987" s="24"/>
      <c r="G2987" s="24"/>
    </row>
    <row r="2988" spans="2:7" x14ac:dyDescent="0.2">
      <c r="B2988" s="24"/>
      <c r="C2988" s="24"/>
      <c r="D2988" s="24"/>
      <c r="E2988" s="24"/>
      <c r="F2988" s="24"/>
      <c r="G2988" s="24"/>
    </row>
    <row r="2989" spans="2:7" x14ac:dyDescent="0.2">
      <c r="B2989" s="24"/>
      <c r="C2989" s="24"/>
      <c r="D2989" s="24"/>
      <c r="E2989" s="24"/>
      <c r="F2989" s="24"/>
      <c r="G2989" s="24"/>
    </row>
    <row r="2990" spans="2:7" x14ac:dyDescent="0.2">
      <c r="B2990" s="24"/>
      <c r="C2990" s="24"/>
      <c r="D2990" s="24"/>
      <c r="E2990" s="24"/>
      <c r="F2990" s="24"/>
      <c r="G2990" s="24"/>
    </row>
    <row r="2991" spans="2:7" x14ac:dyDescent="0.2">
      <c r="B2991" s="24"/>
      <c r="C2991" s="24"/>
      <c r="D2991" s="24"/>
      <c r="E2991" s="24"/>
      <c r="F2991" s="24"/>
      <c r="G2991" s="24"/>
    </row>
    <row r="2992" spans="2:7" x14ac:dyDescent="0.2">
      <c r="B2992" s="24"/>
      <c r="C2992" s="24"/>
      <c r="D2992" s="24"/>
      <c r="E2992" s="24"/>
      <c r="F2992" s="24"/>
      <c r="G2992" s="24"/>
    </row>
    <row r="2993" spans="2:7" x14ac:dyDescent="0.2">
      <c r="B2993" s="24"/>
      <c r="C2993" s="24"/>
      <c r="D2993" s="24"/>
      <c r="E2993" s="24"/>
      <c r="F2993" s="24"/>
      <c r="G2993" s="24"/>
    </row>
    <row r="2994" spans="2:7" x14ac:dyDescent="0.2">
      <c r="B2994" s="24"/>
      <c r="C2994" s="24"/>
      <c r="D2994" s="24"/>
      <c r="E2994" s="24"/>
      <c r="F2994" s="24"/>
      <c r="G2994" s="24"/>
    </row>
    <row r="2995" spans="2:7" x14ac:dyDescent="0.2">
      <c r="B2995" s="24"/>
      <c r="C2995" s="24"/>
      <c r="D2995" s="24"/>
      <c r="E2995" s="24"/>
      <c r="F2995" s="24"/>
      <c r="G2995" s="24"/>
    </row>
    <row r="2996" spans="2:7" x14ac:dyDescent="0.2">
      <c r="B2996" s="24"/>
      <c r="C2996" s="24"/>
      <c r="D2996" s="24"/>
      <c r="E2996" s="24"/>
      <c r="F2996" s="24"/>
      <c r="G2996" s="24"/>
    </row>
    <row r="2997" spans="2:7" x14ac:dyDescent="0.2">
      <c r="B2997" s="24"/>
      <c r="C2997" s="24"/>
      <c r="D2997" s="24"/>
      <c r="E2997" s="24"/>
      <c r="F2997" s="24"/>
      <c r="G2997" s="24"/>
    </row>
    <row r="2998" spans="2:7" x14ac:dyDescent="0.2">
      <c r="B2998" s="24"/>
      <c r="C2998" s="24"/>
      <c r="D2998" s="24"/>
      <c r="E2998" s="24"/>
      <c r="F2998" s="24"/>
      <c r="G2998" s="24"/>
    </row>
    <row r="2999" spans="2:7" x14ac:dyDescent="0.2">
      <c r="B2999" s="24"/>
      <c r="C2999" s="24"/>
      <c r="D2999" s="24"/>
      <c r="E2999" s="24"/>
      <c r="F2999" s="24"/>
      <c r="G2999" s="24"/>
    </row>
    <row r="3000" spans="2:7" x14ac:dyDescent="0.2">
      <c r="B3000" s="24"/>
      <c r="C3000" s="24"/>
      <c r="D3000" s="24"/>
      <c r="E3000" s="24"/>
      <c r="F3000" s="24"/>
      <c r="G3000" s="24"/>
    </row>
    <row r="3001" spans="2:7" x14ac:dyDescent="0.2">
      <c r="B3001" s="24"/>
      <c r="C3001" s="24"/>
      <c r="D3001" s="24"/>
      <c r="E3001" s="24"/>
      <c r="F3001" s="24"/>
      <c r="G3001" s="24"/>
    </row>
    <row r="3002" spans="2:7" x14ac:dyDescent="0.2">
      <c r="B3002" s="24"/>
      <c r="C3002" s="24"/>
      <c r="D3002" s="24"/>
      <c r="E3002" s="24"/>
      <c r="F3002" s="24"/>
      <c r="G3002" s="24"/>
    </row>
    <row r="3003" spans="2:7" x14ac:dyDescent="0.2">
      <c r="B3003" s="24"/>
      <c r="C3003" s="24"/>
      <c r="D3003" s="24"/>
      <c r="E3003" s="24"/>
      <c r="F3003" s="24"/>
      <c r="G3003" s="24"/>
    </row>
    <row r="3004" spans="2:7" x14ac:dyDescent="0.2">
      <c r="B3004" s="24"/>
      <c r="C3004" s="24"/>
      <c r="D3004" s="24"/>
      <c r="E3004" s="24"/>
      <c r="F3004" s="24"/>
      <c r="G3004" s="24"/>
    </row>
    <row r="3005" spans="2:7" x14ac:dyDescent="0.2">
      <c r="B3005" s="24"/>
      <c r="C3005" s="24"/>
      <c r="D3005" s="24"/>
      <c r="E3005" s="24"/>
      <c r="F3005" s="24"/>
      <c r="G3005" s="24"/>
    </row>
    <row r="3006" spans="2:7" x14ac:dyDescent="0.2">
      <c r="B3006" s="24"/>
      <c r="C3006" s="24"/>
      <c r="D3006" s="24"/>
      <c r="E3006" s="24"/>
      <c r="F3006" s="24"/>
      <c r="G3006" s="24"/>
    </row>
    <row r="3007" spans="2:7" x14ac:dyDescent="0.2">
      <c r="B3007" s="24"/>
      <c r="C3007" s="24"/>
      <c r="D3007" s="24"/>
      <c r="E3007" s="24"/>
      <c r="F3007" s="24"/>
      <c r="G3007" s="24"/>
    </row>
    <row r="3008" spans="2:7" x14ac:dyDescent="0.2">
      <c r="B3008" s="24"/>
      <c r="C3008" s="24"/>
      <c r="D3008" s="24"/>
      <c r="E3008" s="24"/>
      <c r="F3008" s="24"/>
      <c r="G3008" s="24"/>
    </row>
    <row r="3009" spans="2:7" x14ac:dyDescent="0.2">
      <c r="B3009" s="24"/>
      <c r="C3009" s="24"/>
      <c r="D3009" s="24"/>
      <c r="E3009" s="24"/>
      <c r="F3009" s="24"/>
      <c r="G3009" s="24"/>
    </row>
    <row r="3010" spans="2:7" x14ac:dyDescent="0.2">
      <c r="B3010" s="24"/>
      <c r="C3010" s="24"/>
      <c r="D3010" s="24"/>
      <c r="E3010" s="24"/>
      <c r="F3010" s="24"/>
      <c r="G3010" s="24"/>
    </row>
    <row r="3011" spans="2:7" x14ac:dyDescent="0.2">
      <c r="B3011" s="24"/>
      <c r="C3011" s="24"/>
      <c r="D3011" s="24"/>
      <c r="E3011" s="24"/>
      <c r="F3011" s="24"/>
      <c r="G3011" s="24"/>
    </row>
    <row r="3012" spans="2:7" x14ac:dyDescent="0.2">
      <c r="B3012" s="24"/>
      <c r="C3012" s="24"/>
      <c r="D3012" s="24"/>
      <c r="E3012" s="24"/>
      <c r="F3012" s="24"/>
      <c r="G3012" s="24"/>
    </row>
    <row r="3013" spans="2:7" x14ac:dyDescent="0.2">
      <c r="B3013" s="24"/>
      <c r="C3013" s="24"/>
      <c r="D3013" s="24"/>
      <c r="E3013" s="24"/>
      <c r="F3013" s="24"/>
      <c r="G3013" s="24"/>
    </row>
    <row r="3014" spans="2:7" x14ac:dyDescent="0.2">
      <c r="B3014" s="24"/>
      <c r="C3014" s="24"/>
      <c r="D3014" s="24"/>
      <c r="E3014" s="24"/>
      <c r="F3014" s="24"/>
      <c r="G3014" s="24"/>
    </row>
    <row r="3015" spans="2:7" x14ac:dyDescent="0.2">
      <c r="B3015" s="24"/>
      <c r="C3015" s="24"/>
      <c r="D3015" s="24"/>
      <c r="E3015" s="24"/>
      <c r="F3015" s="24"/>
      <c r="G3015" s="24"/>
    </row>
    <row r="3016" spans="2:7" x14ac:dyDescent="0.2">
      <c r="B3016" s="24"/>
      <c r="C3016" s="24"/>
      <c r="D3016" s="24"/>
      <c r="E3016" s="24"/>
      <c r="F3016" s="24"/>
      <c r="G3016" s="24"/>
    </row>
    <row r="3017" spans="2:7" x14ac:dyDescent="0.2">
      <c r="B3017" s="24"/>
      <c r="C3017" s="24"/>
      <c r="D3017" s="24"/>
      <c r="E3017" s="24"/>
      <c r="F3017" s="24"/>
      <c r="G3017" s="24"/>
    </row>
    <row r="3018" spans="2:7" x14ac:dyDescent="0.2">
      <c r="B3018" s="24"/>
      <c r="C3018" s="24"/>
      <c r="D3018" s="24"/>
      <c r="E3018" s="24"/>
      <c r="F3018" s="24"/>
      <c r="G3018" s="24"/>
    </row>
    <row r="3019" spans="2:7" x14ac:dyDescent="0.2">
      <c r="B3019" s="24"/>
      <c r="C3019" s="24"/>
      <c r="D3019" s="24"/>
      <c r="E3019" s="24"/>
      <c r="F3019" s="24"/>
      <c r="G3019" s="24"/>
    </row>
    <row r="3020" spans="2:7" x14ac:dyDescent="0.2">
      <c r="B3020" s="24"/>
      <c r="C3020" s="24"/>
      <c r="D3020" s="24"/>
      <c r="E3020" s="24"/>
      <c r="F3020" s="24"/>
      <c r="G3020" s="24"/>
    </row>
    <row r="3021" spans="2:7" x14ac:dyDescent="0.2">
      <c r="B3021" s="24"/>
      <c r="C3021" s="24"/>
      <c r="D3021" s="24"/>
      <c r="E3021" s="24"/>
      <c r="F3021" s="24"/>
      <c r="G3021" s="24"/>
    </row>
    <row r="3022" spans="2:7" x14ac:dyDescent="0.2">
      <c r="B3022" s="24"/>
      <c r="C3022" s="24"/>
      <c r="D3022" s="24"/>
      <c r="E3022" s="24"/>
      <c r="F3022" s="24"/>
      <c r="G3022" s="24"/>
    </row>
    <row r="3023" spans="2:7" x14ac:dyDescent="0.2">
      <c r="B3023" s="24"/>
      <c r="C3023" s="24"/>
      <c r="D3023" s="24"/>
      <c r="E3023" s="24"/>
      <c r="F3023" s="24"/>
      <c r="G3023" s="24"/>
    </row>
    <row r="3024" spans="2:7" x14ac:dyDescent="0.2">
      <c r="B3024" s="24"/>
      <c r="C3024" s="24"/>
      <c r="D3024" s="24"/>
      <c r="E3024" s="24"/>
      <c r="F3024" s="24"/>
      <c r="G3024" s="24"/>
    </row>
    <row r="3025" spans="2:7" x14ac:dyDescent="0.2">
      <c r="B3025" s="24"/>
      <c r="C3025" s="24"/>
      <c r="D3025" s="24"/>
      <c r="E3025" s="24"/>
      <c r="F3025" s="24"/>
      <c r="G3025" s="24"/>
    </row>
    <row r="3026" spans="2:7" x14ac:dyDescent="0.2">
      <c r="B3026" s="24"/>
      <c r="C3026" s="24"/>
      <c r="D3026" s="24"/>
      <c r="E3026" s="24"/>
      <c r="F3026" s="24"/>
      <c r="G3026" s="24"/>
    </row>
    <row r="3027" spans="2:7" x14ac:dyDescent="0.2">
      <c r="B3027" s="24"/>
      <c r="C3027" s="24"/>
      <c r="D3027" s="24"/>
      <c r="E3027" s="24"/>
      <c r="F3027" s="24"/>
      <c r="G3027" s="24"/>
    </row>
    <row r="3028" spans="2:7" x14ac:dyDescent="0.2">
      <c r="B3028" s="24"/>
      <c r="C3028" s="24"/>
      <c r="D3028" s="24"/>
      <c r="E3028" s="24"/>
      <c r="F3028" s="24"/>
      <c r="G3028" s="24"/>
    </row>
    <row r="3029" spans="2:7" x14ac:dyDescent="0.2">
      <c r="B3029" s="24"/>
      <c r="C3029" s="24"/>
      <c r="D3029" s="24"/>
      <c r="E3029" s="24"/>
      <c r="F3029" s="24"/>
      <c r="G3029" s="24"/>
    </row>
    <row r="3030" spans="2:7" x14ac:dyDescent="0.2">
      <c r="B3030" s="24"/>
      <c r="C3030" s="24"/>
      <c r="D3030" s="24"/>
      <c r="E3030" s="24"/>
      <c r="F3030" s="24"/>
      <c r="G3030" s="24"/>
    </row>
    <row r="3031" spans="2:7" x14ac:dyDescent="0.2">
      <c r="B3031" s="24"/>
      <c r="C3031" s="24"/>
      <c r="D3031" s="24"/>
      <c r="E3031" s="24"/>
      <c r="F3031" s="24"/>
      <c r="G3031" s="24"/>
    </row>
    <row r="3032" spans="2:7" x14ac:dyDescent="0.2">
      <c r="B3032" s="24"/>
      <c r="C3032" s="24"/>
      <c r="D3032" s="24"/>
      <c r="E3032" s="24"/>
      <c r="F3032" s="24"/>
      <c r="G3032" s="24"/>
    </row>
    <row r="3033" spans="2:7" x14ac:dyDescent="0.2">
      <c r="B3033" s="24"/>
      <c r="C3033" s="24"/>
      <c r="D3033" s="24"/>
      <c r="E3033" s="24"/>
      <c r="F3033" s="24"/>
      <c r="G3033" s="24"/>
    </row>
    <row r="3034" spans="2:7" x14ac:dyDescent="0.2">
      <c r="B3034" s="24"/>
      <c r="C3034" s="24"/>
      <c r="D3034" s="24"/>
      <c r="E3034" s="24"/>
      <c r="F3034" s="24"/>
      <c r="G3034" s="24"/>
    </row>
    <row r="3035" spans="2:7" x14ac:dyDescent="0.2">
      <c r="B3035" s="24"/>
      <c r="C3035" s="24"/>
      <c r="D3035" s="24"/>
      <c r="E3035" s="24"/>
      <c r="F3035" s="24"/>
      <c r="G3035" s="24"/>
    </row>
    <row r="3036" spans="2:7" x14ac:dyDescent="0.2">
      <c r="B3036" s="24"/>
      <c r="C3036" s="24"/>
      <c r="D3036" s="24"/>
      <c r="E3036" s="24"/>
      <c r="F3036" s="24"/>
      <c r="G3036" s="24"/>
    </row>
    <row r="3037" spans="2:7" x14ac:dyDescent="0.2">
      <c r="B3037" s="24"/>
      <c r="C3037" s="24"/>
      <c r="D3037" s="24"/>
      <c r="E3037" s="24"/>
      <c r="F3037" s="24"/>
      <c r="G3037" s="24"/>
    </row>
    <row r="3038" spans="2:7" x14ac:dyDescent="0.2">
      <c r="B3038" s="24"/>
      <c r="C3038" s="24"/>
      <c r="D3038" s="24"/>
      <c r="E3038" s="24"/>
      <c r="F3038" s="24"/>
      <c r="G3038" s="24"/>
    </row>
    <row r="3039" spans="2:7" x14ac:dyDescent="0.2">
      <c r="B3039" s="24"/>
      <c r="C3039" s="24"/>
      <c r="D3039" s="24"/>
      <c r="E3039" s="24"/>
      <c r="F3039" s="24"/>
      <c r="G3039" s="24"/>
    </row>
    <row r="3040" spans="2:7" x14ac:dyDescent="0.2">
      <c r="B3040" s="24"/>
      <c r="C3040" s="24"/>
      <c r="D3040" s="24"/>
      <c r="E3040" s="24"/>
      <c r="F3040" s="24"/>
      <c r="G3040" s="24"/>
    </row>
    <row r="3041" spans="2:7" x14ac:dyDescent="0.2">
      <c r="B3041" s="24"/>
      <c r="C3041" s="24"/>
      <c r="D3041" s="24"/>
      <c r="E3041" s="24"/>
      <c r="F3041" s="24"/>
      <c r="G3041" s="24"/>
    </row>
    <row r="3042" spans="2:7" x14ac:dyDescent="0.2">
      <c r="B3042" s="24"/>
      <c r="C3042" s="24"/>
      <c r="D3042" s="24"/>
      <c r="E3042" s="24"/>
      <c r="F3042" s="24"/>
      <c r="G3042" s="24"/>
    </row>
    <row r="3043" spans="2:7" x14ac:dyDescent="0.2">
      <c r="B3043" s="24"/>
      <c r="C3043" s="24"/>
      <c r="D3043" s="24"/>
      <c r="E3043" s="24"/>
      <c r="F3043" s="24"/>
      <c r="G3043" s="24"/>
    </row>
    <row r="3044" spans="2:7" x14ac:dyDescent="0.2">
      <c r="B3044" s="24"/>
      <c r="C3044" s="24"/>
      <c r="D3044" s="24"/>
      <c r="E3044" s="24"/>
      <c r="F3044" s="24"/>
      <c r="G3044" s="24"/>
    </row>
    <row r="3045" spans="2:7" x14ac:dyDescent="0.2">
      <c r="B3045" s="24"/>
      <c r="C3045" s="24"/>
      <c r="D3045" s="24"/>
      <c r="E3045" s="24"/>
      <c r="F3045" s="24"/>
      <c r="G3045" s="24"/>
    </row>
    <row r="3046" spans="2:7" x14ac:dyDescent="0.2">
      <c r="B3046" s="24"/>
      <c r="C3046" s="24"/>
      <c r="D3046" s="24"/>
      <c r="E3046" s="24"/>
      <c r="F3046" s="24"/>
      <c r="G3046" s="24"/>
    </row>
    <row r="3047" spans="2:7" x14ac:dyDescent="0.2">
      <c r="B3047" s="24"/>
      <c r="C3047" s="24"/>
      <c r="D3047" s="24"/>
      <c r="E3047" s="24"/>
      <c r="F3047" s="24"/>
      <c r="G3047" s="24"/>
    </row>
    <row r="3048" spans="2:7" x14ac:dyDescent="0.2">
      <c r="B3048" s="24"/>
      <c r="C3048" s="24"/>
      <c r="D3048" s="24"/>
      <c r="E3048" s="24"/>
      <c r="F3048" s="24"/>
      <c r="G3048" s="24"/>
    </row>
    <row r="3049" spans="2:7" x14ac:dyDescent="0.2">
      <c r="B3049" s="24"/>
      <c r="C3049" s="24"/>
      <c r="D3049" s="24"/>
      <c r="E3049" s="24"/>
      <c r="F3049" s="24"/>
      <c r="G3049" s="24"/>
    </row>
    <row r="3050" spans="2:7" x14ac:dyDescent="0.2">
      <c r="B3050" s="24"/>
      <c r="C3050" s="24"/>
      <c r="D3050" s="24"/>
      <c r="E3050" s="24"/>
      <c r="F3050" s="24"/>
      <c r="G3050" s="24"/>
    </row>
    <row r="3051" spans="2:7" x14ac:dyDescent="0.2">
      <c r="B3051" s="24"/>
      <c r="C3051" s="24"/>
      <c r="D3051" s="24"/>
      <c r="E3051" s="24"/>
      <c r="F3051" s="24"/>
      <c r="G3051" s="24"/>
    </row>
    <row r="3052" spans="2:7" x14ac:dyDescent="0.2">
      <c r="B3052" s="24"/>
      <c r="C3052" s="24"/>
      <c r="D3052" s="24"/>
      <c r="E3052" s="24"/>
      <c r="F3052" s="24"/>
      <c r="G3052" s="24"/>
    </row>
    <row r="3053" spans="2:7" x14ac:dyDescent="0.2">
      <c r="B3053" s="24"/>
      <c r="C3053" s="24"/>
      <c r="D3053" s="24"/>
      <c r="E3053" s="24"/>
      <c r="F3053" s="24"/>
      <c r="G3053" s="24"/>
    </row>
    <row r="3054" spans="2:7" x14ac:dyDescent="0.2">
      <c r="B3054" s="24"/>
      <c r="C3054" s="24"/>
      <c r="D3054" s="24"/>
      <c r="E3054" s="24"/>
      <c r="F3054" s="24"/>
      <c r="G3054" s="24"/>
    </row>
    <row r="3055" spans="2:7" x14ac:dyDescent="0.2">
      <c r="B3055" s="24"/>
      <c r="C3055" s="24"/>
      <c r="D3055" s="24"/>
      <c r="E3055" s="24"/>
      <c r="F3055" s="24"/>
      <c r="G3055" s="24"/>
    </row>
    <row r="3056" spans="2:7" x14ac:dyDescent="0.2">
      <c r="B3056" s="24"/>
      <c r="C3056" s="24"/>
      <c r="D3056" s="24"/>
      <c r="E3056" s="24"/>
      <c r="F3056" s="24"/>
      <c r="G3056" s="24"/>
    </row>
    <row r="3057" spans="2:7" x14ac:dyDescent="0.2">
      <c r="B3057" s="24"/>
      <c r="C3057" s="24"/>
      <c r="D3057" s="24"/>
      <c r="E3057" s="24"/>
      <c r="F3057" s="24"/>
      <c r="G3057" s="24"/>
    </row>
    <row r="3058" spans="2:7" x14ac:dyDescent="0.2">
      <c r="B3058" s="24"/>
      <c r="C3058" s="24"/>
      <c r="D3058" s="24"/>
      <c r="E3058" s="24"/>
      <c r="F3058" s="24"/>
      <c r="G3058" s="24"/>
    </row>
    <row r="3059" spans="2:7" x14ac:dyDescent="0.2">
      <c r="B3059" s="24"/>
      <c r="C3059" s="24"/>
      <c r="D3059" s="24"/>
      <c r="E3059" s="24"/>
      <c r="F3059" s="24"/>
      <c r="G3059" s="24"/>
    </row>
    <row r="3060" spans="2:7" x14ac:dyDescent="0.2">
      <c r="B3060" s="24"/>
      <c r="C3060" s="24"/>
      <c r="D3060" s="24"/>
      <c r="E3060" s="24"/>
      <c r="F3060" s="24"/>
      <c r="G3060" s="24"/>
    </row>
    <row r="3061" spans="2:7" x14ac:dyDescent="0.2">
      <c r="B3061" s="24"/>
      <c r="C3061" s="24"/>
      <c r="D3061" s="24"/>
      <c r="E3061" s="24"/>
      <c r="F3061" s="24"/>
      <c r="G3061" s="24"/>
    </row>
    <row r="3062" spans="2:7" x14ac:dyDescent="0.2">
      <c r="B3062" s="24"/>
      <c r="C3062" s="24"/>
      <c r="D3062" s="24"/>
      <c r="E3062" s="24"/>
      <c r="F3062" s="24"/>
      <c r="G3062" s="24"/>
    </row>
    <row r="3063" spans="2:7" x14ac:dyDescent="0.2">
      <c r="B3063" s="24"/>
      <c r="C3063" s="24"/>
      <c r="D3063" s="24"/>
      <c r="E3063" s="24"/>
      <c r="F3063" s="24"/>
      <c r="G3063" s="24"/>
    </row>
    <row r="3064" spans="2:7" x14ac:dyDescent="0.2">
      <c r="B3064" s="24"/>
      <c r="C3064" s="24"/>
      <c r="D3064" s="24"/>
      <c r="E3064" s="24"/>
      <c r="F3064" s="24"/>
      <c r="G3064" s="24"/>
    </row>
    <row r="3065" spans="2:7" x14ac:dyDescent="0.2">
      <c r="B3065" s="24"/>
      <c r="C3065" s="24"/>
      <c r="D3065" s="24"/>
      <c r="E3065" s="24"/>
      <c r="F3065" s="24"/>
      <c r="G3065" s="24"/>
    </row>
    <row r="3066" spans="2:7" x14ac:dyDescent="0.2">
      <c r="B3066" s="24"/>
      <c r="C3066" s="24"/>
      <c r="D3066" s="24"/>
      <c r="E3066" s="24"/>
      <c r="F3066" s="24"/>
      <c r="G3066" s="24"/>
    </row>
    <row r="3067" spans="2:7" x14ac:dyDescent="0.2">
      <c r="B3067" s="24"/>
      <c r="C3067" s="24"/>
      <c r="D3067" s="24"/>
      <c r="E3067" s="24"/>
      <c r="F3067" s="24"/>
      <c r="G3067" s="24"/>
    </row>
    <row r="3068" spans="2:7" x14ac:dyDescent="0.2">
      <c r="B3068" s="24"/>
      <c r="C3068" s="24"/>
      <c r="D3068" s="24"/>
      <c r="E3068" s="24"/>
      <c r="F3068" s="24"/>
      <c r="G3068" s="24"/>
    </row>
    <row r="3069" spans="2:7" x14ac:dyDescent="0.2">
      <c r="B3069" s="24"/>
      <c r="C3069" s="24"/>
      <c r="D3069" s="24"/>
      <c r="E3069" s="24"/>
      <c r="F3069" s="24"/>
      <c r="G3069" s="24"/>
    </row>
    <row r="3070" spans="2:7" x14ac:dyDescent="0.2">
      <c r="B3070" s="24"/>
      <c r="C3070" s="24"/>
      <c r="D3070" s="24"/>
      <c r="E3070" s="24"/>
      <c r="F3070" s="24"/>
      <c r="G3070" s="24"/>
    </row>
    <row r="3071" spans="2:7" x14ac:dyDescent="0.2">
      <c r="B3071" s="24"/>
      <c r="C3071" s="24"/>
      <c r="D3071" s="24"/>
      <c r="E3071" s="24"/>
      <c r="F3071" s="24"/>
      <c r="G3071" s="24"/>
    </row>
    <row r="3072" spans="2:7" x14ac:dyDescent="0.2">
      <c r="B3072" s="24"/>
      <c r="C3072" s="24"/>
      <c r="D3072" s="24"/>
      <c r="E3072" s="24"/>
      <c r="F3072" s="24"/>
      <c r="G3072" s="24"/>
    </row>
    <row r="3073" spans="2:7" x14ac:dyDescent="0.2">
      <c r="B3073" s="24"/>
      <c r="C3073" s="24"/>
      <c r="D3073" s="24"/>
      <c r="E3073" s="24"/>
      <c r="F3073" s="24"/>
      <c r="G3073" s="24"/>
    </row>
    <row r="3074" spans="2:7" x14ac:dyDescent="0.2">
      <c r="B3074" s="24"/>
      <c r="C3074" s="24"/>
      <c r="D3074" s="24"/>
      <c r="E3074" s="24"/>
      <c r="F3074" s="24"/>
      <c r="G3074" s="24"/>
    </row>
    <row r="3075" spans="2:7" x14ac:dyDescent="0.2">
      <c r="B3075" s="24"/>
      <c r="C3075" s="24"/>
      <c r="D3075" s="24"/>
      <c r="E3075" s="24"/>
      <c r="F3075" s="24"/>
      <c r="G3075" s="24"/>
    </row>
    <row r="3076" spans="2:7" x14ac:dyDescent="0.2">
      <c r="B3076" s="24"/>
      <c r="C3076" s="24"/>
      <c r="D3076" s="24"/>
      <c r="E3076" s="24"/>
      <c r="F3076" s="24"/>
      <c r="G3076" s="24"/>
    </row>
    <row r="3077" spans="2:7" x14ac:dyDescent="0.2">
      <c r="B3077" s="24"/>
      <c r="C3077" s="24"/>
      <c r="D3077" s="24"/>
      <c r="E3077" s="24"/>
      <c r="F3077" s="24"/>
      <c r="G3077" s="24"/>
    </row>
    <row r="3078" spans="2:7" x14ac:dyDescent="0.2">
      <c r="B3078" s="24"/>
      <c r="C3078" s="24"/>
      <c r="D3078" s="24"/>
      <c r="E3078" s="24"/>
      <c r="F3078" s="24"/>
      <c r="G3078" s="24"/>
    </row>
    <row r="3079" spans="2:7" x14ac:dyDescent="0.2">
      <c r="B3079" s="24"/>
      <c r="C3079" s="24"/>
      <c r="D3079" s="24"/>
      <c r="E3079" s="24"/>
      <c r="F3079" s="24"/>
      <c r="G3079" s="24"/>
    </row>
    <row r="3080" spans="2:7" x14ac:dyDescent="0.2">
      <c r="B3080" s="24"/>
      <c r="C3080" s="24"/>
      <c r="D3080" s="24"/>
      <c r="E3080" s="24"/>
      <c r="F3080" s="24"/>
      <c r="G3080" s="24"/>
    </row>
    <row r="3081" spans="2:7" x14ac:dyDescent="0.2">
      <c r="B3081" s="24"/>
      <c r="C3081" s="24"/>
      <c r="D3081" s="24"/>
      <c r="E3081" s="24"/>
      <c r="F3081" s="24"/>
      <c r="G3081" s="24"/>
    </row>
    <row r="3082" spans="2:7" x14ac:dyDescent="0.2">
      <c r="B3082" s="24"/>
      <c r="C3082" s="24"/>
      <c r="D3082" s="24"/>
      <c r="E3082" s="24"/>
      <c r="F3082" s="24"/>
      <c r="G3082" s="24"/>
    </row>
    <row r="3083" spans="2:7" x14ac:dyDescent="0.2">
      <c r="B3083" s="24"/>
      <c r="C3083" s="24"/>
      <c r="D3083" s="24"/>
      <c r="E3083" s="24"/>
      <c r="F3083" s="24"/>
      <c r="G3083" s="24"/>
    </row>
    <row r="3084" spans="2:7" x14ac:dyDescent="0.2">
      <c r="B3084" s="24"/>
      <c r="C3084" s="24"/>
      <c r="D3084" s="24"/>
      <c r="E3084" s="24"/>
      <c r="F3084" s="24"/>
      <c r="G3084" s="24"/>
    </row>
    <row r="3085" spans="2:7" x14ac:dyDescent="0.2">
      <c r="B3085" s="24"/>
      <c r="C3085" s="24"/>
      <c r="D3085" s="24"/>
      <c r="E3085" s="24"/>
      <c r="F3085" s="24"/>
      <c r="G3085" s="24"/>
    </row>
    <row r="3086" spans="2:7" x14ac:dyDescent="0.2">
      <c r="B3086" s="24"/>
      <c r="C3086" s="24"/>
      <c r="D3086" s="24"/>
      <c r="E3086" s="24"/>
      <c r="F3086" s="24"/>
      <c r="G3086" s="24"/>
    </row>
    <row r="3087" spans="2:7" x14ac:dyDescent="0.2">
      <c r="B3087" s="24"/>
      <c r="C3087" s="24"/>
      <c r="D3087" s="24"/>
      <c r="E3087" s="24"/>
      <c r="F3087" s="24"/>
      <c r="G3087" s="24"/>
    </row>
    <row r="3088" spans="2:7" x14ac:dyDescent="0.2">
      <c r="B3088" s="24"/>
      <c r="C3088" s="24"/>
      <c r="D3088" s="24"/>
      <c r="E3088" s="24"/>
      <c r="F3088" s="24"/>
      <c r="G3088" s="24"/>
    </row>
    <row r="3089" spans="2:7" x14ac:dyDescent="0.2">
      <c r="B3089" s="24"/>
      <c r="C3089" s="24"/>
      <c r="D3089" s="24"/>
      <c r="E3089" s="24"/>
      <c r="F3089" s="24"/>
      <c r="G3089" s="24"/>
    </row>
    <row r="3090" spans="2:7" x14ac:dyDescent="0.2">
      <c r="B3090" s="24"/>
      <c r="C3090" s="24"/>
      <c r="D3090" s="24"/>
      <c r="E3090" s="24"/>
      <c r="F3090" s="24"/>
      <c r="G3090" s="24"/>
    </row>
    <row r="3091" spans="2:7" x14ac:dyDescent="0.2">
      <c r="B3091" s="24"/>
      <c r="C3091" s="24"/>
      <c r="D3091" s="24"/>
      <c r="E3091" s="24"/>
      <c r="F3091" s="24"/>
      <c r="G3091" s="24"/>
    </row>
    <row r="3092" spans="2:7" x14ac:dyDescent="0.2">
      <c r="B3092" s="24"/>
      <c r="C3092" s="24"/>
      <c r="D3092" s="24"/>
      <c r="E3092" s="24"/>
      <c r="F3092" s="24"/>
      <c r="G3092" s="24"/>
    </row>
    <row r="3093" spans="2:7" x14ac:dyDescent="0.2">
      <c r="B3093" s="24"/>
      <c r="C3093" s="24"/>
      <c r="D3093" s="24"/>
      <c r="E3093" s="24"/>
      <c r="F3093" s="24"/>
      <c r="G3093" s="24"/>
    </row>
    <row r="3094" spans="2:7" x14ac:dyDescent="0.2">
      <c r="B3094" s="24"/>
      <c r="C3094" s="24"/>
      <c r="D3094" s="24"/>
      <c r="E3094" s="24"/>
      <c r="F3094" s="24"/>
      <c r="G3094" s="24"/>
    </row>
    <row r="3095" spans="2:7" x14ac:dyDescent="0.2">
      <c r="B3095" s="24"/>
      <c r="C3095" s="24"/>
      <c r="D3095" s="24"/>
      <c r="E3095" s="24"/>
      <c r="F3095" s="24"/>
      <c r="G3095" s="24"/>
    </row>
    <row r="3096" spans="2:7" x14ac:dyDescent="0.2">
      <c r="B3096" s="24"/>
      <c r="C3096" s="24"/>
      <c r="D3096" s="24"/>
      <c r="E3096" s="24"/>
      <c r="F3096" s="24"/>
      <c r="G3096" s="24"/>
    </row>
    <row r="3097" spans="2:7" x14ac:dyDescent="0.2">
      <c r="B3097" s="24"/>
      <c r="C3097" s="24"/>
      <c r="D3097" s="24"/>
      <c r="E3097" s="24"/>
      <c r="F3097" s="24"/>
      <c r="G3097" s="24"/>
    </row>
    <row r="3098" spans="2:7" x14ac:dyDescent="0.2">
      <c r="B3098" s="24"/>
      <c r="C3098" s="24"/>
      <c r="D3098" s="24"/>
      <c r="E3098" s="24"/>
      <c r="F3098" s="24"/>
      <c r="G3098" s="24"/>
    </row>
    <row r="3099" spans="2:7" x14ac:dyDescent="0.2">
      <c r="B3099" s="24"/>
      <c r="C3099" s="24"/>
      <c r="D3099" s="24"/>
      <c r="E3099" s="24"/>
      <c r="F3099" s="24"/>
      <c r="G3099" s="24"/>
    </row>
    <row r="3100" spans="2:7" x14ac:dyDescent="0.2">
      <c r="B3100" s="24"/>
      <c r="C3100" s="24"/>
      <c r="D3100" s="24"/>
      <c r="E3100" s="24"/>
      <c r="F3100" s="24"/>
      <c r="G3100" s="24"/>
    </row>
    <row r="3101" spans="2:7" x14ac:dyDescent="0.2">
      <c r="B3101" s="24"/>
      <c r="C3101" s="24"/>
      <c r="D3101" s="24"/>
      <c r="E3101" s="24"/>
      <c r="F3101" s="24"/>
      <c r="G3101" s="24"/>
    </row>
    <row r="3102" spans="2:7" x14ac:dyDescent="0.2">
      <c r="B3102" s="24"/>
      <c r="C3102" s="24"/>
      <c r="D3102" s="24"/>
      <c r="E3102" s="24"/>
      <c r="F3102" s="24"/>
      <c r="G3102" s="24"/>
    </row>
    <row r="3103" spans="2:7" x14ac:dyDescent="0.2">
      <c r="B3103" s="24"/>
      <c r="C3103" s="24"/>
      <c r="D3103" s="24"/>
      <c r="E3103" s="24"/>
      <c r="F3103" s="24"/>
      <c r="G3103" s="24"/>
    </row>
    <row r="3104" spans="2:7" x14ac:dyDescent="0.2">
      <c r="B3104" s="24"/>
      <c r="C3104" s="24"/>
      <c r="D3104" s="24"/>
      <c r="E3104" s="24"/>
      <c r="F3104" s="24"/>
      <c r="G3104" s="24"/>
    </row>
    <row r="3105" spans="2:7" x14ac:dyDescent="0.2">
      <c r="B3105" s="24"/>
      <c r="C3105" s="24"/>
      <c r="D3105" s="24"/>
      <c r="E3105" s="24"/>
      <c r="F3105" s="24"/>
      <c r="G3105" s="24"/>
    </row>
    <row r="3106" spans="2:7" x14ac:dyDescent="0.2">
      <c r="B3106" s="24"/>
      <c r="C3106" s="24"/>
      <c r="D3106" s="24"/>
      <c r="E3106" s="24"/>
      <c r="F3106" s="24"/>
      <c r="G3106" s="24"/>
    </row>
    <row r="3107" spans="2:7" x14ac:dyDescent="0.2">
      <c r="B3107" s="24"/>
      <c r="C3107" s="24"/>
      <c r="D3107" s="24"/>
      <c r="E3107" s="24"/>
      <c r="F3107" s="24"/>
      <c r="G3107" s="24"/>
    </row>
    <row r="3108" spans="2:7" x14ac:dyDescent="0.2">
      <c r="B3108" s="24"/>
      <c r="C3108" s="24"/>
      <c r="D3108" s="24"/>
      <c r="E3108" s="24"/>
      <c r="F3108" s="24"/>
      <c r="G3108" s="24"/>
    </row>
    <row r="3109" spans="2:7" x14ac:dyDescent="0.2">
      <c r="B3109" s="24"/>
      <c r="C3109" s="24"/>
      <c r="D3109" s="24"/>
      <c r="E3109" s="24"/>
      <c r="F3109" s="24"/>
      <c r="G3109" s="24"/>
    </row>
    <row r="3110" spans="2:7" x14ac:dyDescent="0.2">
      <c r="B3110" s="24"/>
      <c r="C3110" s="24"/>
      <c r="D3110" s="24"/>
      <c r="E3110" s="24"/>
      <c r="F3110" s="24"/>
      <c r="G3110" s="24"/>
    </row>
    <row r="3111" spans="2:7" x14ac:dyDescent="0.2">
      <c r="B3111" s="24"/>
      <c r="C3111" s="24"/>
      <c r="D3111" s="24"/>
      <c r="E3111" s="24"/>
      <c r="F3111" s="24"/>
      <c r="G3111" s="24"/>
    </row>
    <row r="3112" spans="2:7" x14ac:dyDescent="0.2">
      <c r="B3112" s="24"/>
      <c r="C3112" s="24"/>
      <c r="D3112" s="24"/>
      <c r="E3112" s="24"/>
      <c r="F3112" s="24"/>
      <c r="G3112" s="24"/>
    </row>
    <row r="3113" spans="2:7" x14ac:dyDescent="0.2">
      <c r="B3113" s="24"/>
      <c r="C3113" s="24"/>
      <c r="D3113" s="24"/>
      <c r="E3113" s="24"/>
      <c r="F3113" s="24"/>
      <c r="G3113" s="24"/>
    </row>
    <row r="3114" spans="2:7" x14ac:dyDescent="0.2">
      <c r="B3114" s="24"/>
      <c r="C3114" s="24"/>
      <c r="D3114" s="24"/>
      <c r="E3114" s="24"/>
      <c r="F3114" s="24"/>
      <c r="G3114" s="24"/>
    </row>
    <row r="3115" spans="2:7" x14ac:dyDescent="0.2">
      <c r="B3115" s="24"/>
      <c r="C3115" s="24"/>
      <c r="D3115" s="24"/>
      <c r="E3115" s="24"/>
      <c r="F3115" s="24"/>
      <c r="G3115" s="24"/>
    </row>
    <row r="3116" spans="2:7" x14ac:dyDescent="0.2">
      <c r="B3116" s="24"/>
      <c r="C3116" s="24"/>
      <c r="D3116" s="24"/>
      <c r="E3116" s="24"/>
      <c r="F3116" s="24"/>
      <c r="G3116" s="24"/>
    </row>
    <row r="3117" spans="2:7" x14ac:dyDescent="0.2">
      <c r="B3117" s="24"/>
      <c r="C3117" s="24"/>
      <c r="D3117" s="24"/>
      <c r="E3117" s="24"/>
      <c r="F3117" s="24"/>
      <c r="G3117" s="24"/>
    </row>
    <row r="3118" spans="2:7" x14ac:dyDescent="0.2">
      <c r="B3118" s="24"/>
      <c r="C3118" s="24"/>
      <c r="D3118" s="24"/>
      <c r="E3118" s="24"/>
      <c r="F3118" s="24"/>
      <c r="G3118" s="24"/>
    </row>
    <row r="3119" spans="2:7" x14ac:dyDescent="0.2">
      <c r="B3119" s="24"/>
      <c r="C3119" s="24"/>
      <c r="D3119" s="24"/>
      <c r="E3119" s="24"/>
      <c r="F3119" s="24"/>
      <c r="G3119" s="24"/>
    </row>
    <row r="3120" spans="2:7" x14ac:dyDescent="0.2">
      <c r="B3120" s="24"/>
      <c r="C3120" s="24"/>
      <c r="D3120" s="24"/>
      <c r="E3120" s="24"/>
      <c r="F3120" s="24"/>
      <c r="G3120" s="24"/>
    </row>
    <row r="3121" spans="2:7" x14ac:dyDescent="0.2">
      <c r="B3121" s="24"/>
      <c r="C3121" s="24"/>
      <c r="D3121" s="24"/>
      <c r="E3121" s="24"/>
      <c r="F3121" s="24"/>
      <c r="G3121" s="24"/>
    </row>
    <row r="3122" spans="2:7" x14ac:dyDescent="0.2">
      <c r="B3122" s="24"/>
      <c r="C3122" s="24"/>
      <c r="D3122" s="24"/>
      <c r="E3122" s="24"/>
      <c r="F3122" s="24"/>
      <c r="G3122" s="24"/>
    </row>
    <row r="3123" spans="2:7" x14ac:dyDescent="0.2">
      <c r="B3123" s="24"/>
      <c r="C3123" s="24"/>
      <c r="D3123" s="24"/>
      <c r="E3123" s="24"/>
      <c r="F3123" s="24"/>
      <c r="G3123" s="24"/>
    </row>
    <row r="3124" spans="2:7" x14ac:dyDescent="0.2">
      <c r="B3124" s="24"/>
      <c r="C3124" s="24"/>
      <c r="D3124" s="24"/>
      <c r="E3124" s="24"/>
      <c r="F3124" s="24"/>
      <c r="G3124" s="24"/>
    </row>
    <row r="3125" spans="2:7" x14ac:dyDescent="0.2">
      <c r="B3125" s="24"/>
      <c r="C3125" s="24"/>
      <c r="D3125" s="24"/>
      <c r="E3125" s="24"/>
      <c r="F3125" s="24"/>
      <c r="G3125" s="24"/>
    </row>
    <row r="3126" spans="2:7" x14ac:dyDescent="0.2">
      <c r="B3126" s="24"/>
      <c r="C3126" s="24"/>
      <c r="D3126" s="24"/>
      <c r="E3126" s="24"/>
      <c r="F3126" s="24"/>
      <c r="G3126" s="24"/>
    </row>
    <row r="3127" spans="2:7" x14ac:dyDescent="0.2">
      <c r="B3127" s="24"/>
      <c r="C3127" s="24"/>
      <c r="D3127" s="24"/>
      <c r="E3127" s="24"/>
      <c r="F3127" s="24"/>
      <c r="G3127" s="24"/>
    </row>
    <row r="3128" spans="2:7" x14ac:dyDescent="0.2">
      <c r="B3128" s="24"/>
      <c r="C3128" s="24"/>
      <c r="D3128" s="24"/>
      <c r="E3128" s="24"/>
      <c r="F3128" s="24"/>
      <c r="G3128" s="24"/>
    </row>
    <row r="3129" spans="2:7" x14ac:dyDescent="0.2">
      <c r="B3129" s="24"/>
      <c r="C3129" s="24"/>
      <c r="D3129" s="24"/>
      <c r="E3129" s="24"/>
      <c r="F3129" s="24"/>
      <c r="G3129" s="24"/>
    </row>
    <row r="3130" spans="2:7" x14ac:dyDescent="0.2">
      <c r="B3130" s="24"/>
      <c r="C3130" s="24"/>
      <c r="D3130" s="24"/>
      <c r="E3130" s="24"/>
      <c r="F3130" s="24"/>
      <c r="G3130" s="24"/>
    </row>
    <row r="3131" spans="2:7" x14ac:dyDescent="0.2">
      <c r="B3131" s="24"/>
      <c r="C3131" s="24"/>
      <c r="D3131" s="24"/>
      <c r="E3131" s="24"/>
      <c r="F3131" s="24"/>
      <c r="G3131" s="24"/>
    </row>
    <row r="3132" spans="2:7" x14ac:dyDescent="0.2">
      <c r="B3132" s="24"/>
      <c r="C3132" s="24"/>
      <c r="D3132" s="24"/>
      <c r="E3132" s="24"/>
      <c r="F3132" s="24"/>
      <c r="G3132" s="24"/>
    </row>
    <row r="3133" spans="2:7" x14ac:dyDescent="0.2">
      <c r="B3133" s="24"/>
      <c r="C3133" s="24"/>
      <c r="D3133" s="24"/>
      <c r="E3133" s="24"/>
      <c r="F3133" s="24"/>
      <c r="G3133" s="24"/>
    </row>
    <row r="3134" spans="2:7" x14ac:dyDescent="0.2">
      <c r="B3134" s="24"/>
      <c r="C3134" s="24"/>
      <c r="D3134" s="24"/>
      <c r="E3134" s="24"/>
      <c r="F3134" s="24"/>
      <c r="G3134" s="24"/>
    </row>
    <row r="3135" spans="2:7" x14ac:dyDescent="0.2">
      <c r="B3135" s="24"/>
      <c r="C3135" s="24"/>
      <c r="D3135" s="24"/>
      <c r="E3135" s="24"/>
      <c r="F3135" s="24"/>
      <c r="G3135" s="24"/>
    </row>
    <row r="3136" spans="2:7" x14ac:dyDescent="0.2">
      <c r="B3136" s="24"/>
      <c r="C3136" s="24"/>
      <c r="D3136" s="24"/>
      <c r="E3136" s="24"/>
      <c r="F3136" s="24"/>
      <c r="G3136" s="24"/>
    </row>
    <row r="3137" spans="2:7" x14ac:dyDescent="0.2">
      <c r="B3137" s="24"/>
      <c r="C3137" s="24"/>
      <c r="D3137" s="24"/>
      <c r="E3137" s="24"/>
      <c r="F3137" s="24"/>
      <c r="G3137" s="24"/>
    </row>
    <row r="3138" spans="2:7" x14ac:dyDescent="0.2">
      <c r="B3138" s="24"/>
      <c r="C3138" s="24"/>
      <c r="D3138" s="24"/>
      <c r="E3138" s="24"/>
      <c r="F3138" s="24"/>
      <c r="G3138" s="24"/>
    </row>
    <row r="3139" spans="2:7" x14ac:dyDescent="0.2">
      <c r="B3139" s="24"/>
      <c r="C3139" s="24"/>
      <c r="D3139" s="24"/>
      <c r="E3139" s="24"/>
      <c r="F3139" s="24"/>
      <c r="G3139" s="24"/>
    </row>
    <row r="3140" spans="2:7" x14ac:dyDescent="0.2">
      <c r="B3140" s="24"/>
      <c r="C3140" s="24"/>
      <c r="D3140" s="24"/>
      <c r="E3140" s="24"/>
      <c r="F3140" s="24"/>
      <c r="G3140" s="24"/>
    </row>
    <row r="3141" spans="2:7" x14ac:dyDescent="0.2">
      <c r="B3141" s="24"/>
      <c r="C3141" s="24"/>
      <c r="D3141" s="24"/>
      <c r="E3141" s="24"/>
      <c r="F3141" s="24"/>
      <c r="G3141" s="24"/>
    </row>
    <row r="3142" spans="2:7" x14ac:dyDescent="0.2">
      <c r="B3142" s="24"/>
      <c r="C3142" s="24"/>
      <c r="D3142" s="24"/>
      <c r="E3142" s="24"/>
      <c r="F3142" s="24"/>
      <c r="G3142" s="24"/>
    </row>
    <row r="3143" spans="2:7" x14ac:dyDescent="0.2">
      <c r="B3143" s="24"/>
      <c r="C3143" s="24"/>
      <c r="D3143" s="24"/>
      <c r="E3143" s="24"/>
      <c r="F3143" s="24"/>
      <c r="G3143" s="24"/>
    </row>
    <row r="3144" spans="2:7" x14ac:dyDescent="0.2">
      <c r="B3144" s="24"/>
      <c r="C3144" s="24"/>
      <c r="D3144" s="24"/>
      <c r="E3144" s="24"/>
      <c r="F3144" s="24"/>
      <c r="G3144" s="24"/>
    </row>
    <row r="3145" spans="2:7" x14ac:dyDescent="0.2">
      <c r="B3145" s="24"/>
      <c r="C3145" s="24"/>
      <c r="D3145" s="24"/>
      <c r="E3145" s="24"/>
      <c r="F3145" s="24"/>
      <c r="G3145" s="24"/>
    </row>
    <row r="3146" spans="2:7" x14ac:dyDescent="0.2">
      <c r="B3146" s="24"/>
      <c r="C3146" s="24"/>
      <c r="D3146" s="24"/>
      <c r="E3146" s="24"/>
      <c r="F3146" s="24"/>
      <c r="G3146" s="24"/>
    </row>
    <row r="3147" spans="2:7" x14ac:dyDescent="0.2">
      <c r="B3147" s="24"/>
      <c r="C3147" s="24"/>
      <c r="D3147" s="24"/>
      <c r="E3147" s="24"/>
      <c r="F3147" s="24"/>
      <c r="G3147" s="24"/>
    </row>
    <row r="3148" spans="2:7" x14ac:dyDescent="0.2">
      <c r="B3148" s="24"/>
      <c r="C3148" s="24"/>
      <c r="D3148" s="24"/>
      <c r="E3148" s="24"/>
      <c r="F3148" s="24"/>
      <c r="G3148" s="24"/>
    </row>
    <row r="3149" spans="2:7" x14ac:dyDescent="0.2">
      <c r="B3149" s="24"/>
      <c r="C3149" s="24"/>
      <c r="D3149" s="24"/>
      <c r="E3149" s="24"/>
      <c r="F3149" s="24"/>
      <c r="G3149" s="24"/>
    </row>
    <row r="3150" spans="2:7" x14ac:dyDescent="0.2">
      <c r="B3150" s="24"/>
      <c r="C3150" s="24"/>
      <c r="D3150" s="24"/>
      <c r="E3150" s="24"/>
      <c r="F3150" s="24"/>
      <c r="G3150" s="24"/>
    </row>
    <row r="3151" spans="2:7" x14ac:dyDescent="0.2">
      <c r="B3151" s="24"/>
      <c r="C3151" s="24"/>
      <c r="D3151" s="24"/>
      <c r="E3151" s="24"/>
      <c r="F3151" s="24"/>
      <c r="G3151" s="24"/>
    </row>
    <row r="3152" spans="2:7" x14ac:dyDescent="0.2">
      <c r="B3152" s="24"/>
      <c r="C3152" s="24"/>
      <c r="D3152" s="24"/>
      <c r="E3152" s="24"/>
      <c r="F3152" s="24"/>
      <c r="G3152" s="24"/>
    </row>
    <row r="3153" spans="2:7" x14ac:dyDescent="0.2">
      <c r="B3153" s="24"/>
      <c r="C3153" s="24"/>
      <c r="D3153" s="24"/>
      <c r="E3153" s="24"/>
      <c r="F3153" s="24"/>
      <c r="G3153" s="24"/>
    </row>
    <row r="3154" spans="2:7" x14ac:dyDescent="0.2">
      <c r="B3154" s="24"/>
      <c r="C3154" s="24"/>
      <c r="D3154" s="24"/>
      <c r="E3154" s="24"/>
      <c r="F3154" s="24"/>
      <c r="G3154" s="24"/>
    </row>
    <row r="3155" spans="2:7" x14ac:dyDescent="0.2">
      <c r="B3155" s="24"/>
      <c r="C3155" s="24"/>
      <c r="D3155" s="24"/>
      <c r="E3155" s="24"/>
      <c r="F3155" s="24"/>
      <c r="G3155" s="24"/>
    </row>
    <row r="3156" spans="2:7" x14ac:dyDescent="0.2">
      <c r="B3156" s="24"/>
      <c r="C3156" s="24"/>
      <c r="D3156" s="24"/>
      <c r="E3156" s="24"/>
      <c r="F3156" s="24"/>
      <c r="G3156" s="24"/>
    </row>
    <row r="3157" spans="2:7" x14ac:dyDescent="0.2">
      <c r="B3157" s="24"/>
      <c r="C3157" s="24"/>
      <c r="D3157" s="24"/>
      <c r="E3157" s="24"/>
      <c r="F3157" s="24"/>
      <c r="G3157" s="24"/>
    </row>
    <row r="3158" spans="2:7" x14ac:dyDescent="0.2">
      <c r="B3158" s="24"/>
      <c r="C3158" s="24"/>
      <c r="D3158" s="24"/>
      <c r="E3158" s="24"/>
      <c r="F3158" s="24"/>
      <c r="G3158" s="24"/>
    </row>
    <row r="3159" spans="2:7" x14ac:dyDescent="0.2">
      <c r="B3159" s="24"/>
      <c r="C3159" s="24"/>
      <c r="D3159" s="24"/>
      <c r="E3159" s="24"/>
      <c r="F3159" s="24"/>
      <c r="G3159" s="24"/>
    </row>
    <row r="3160" spans="2:7" x14ac:dyDescent="0.2">
      <c r="B3160" s="24"/>
      <c r="C3160" s="24"/>
      <c r="D3160" s="24"/>
      <c r="E3160" s="24"/>
      <c r="F3160" s="24"/>
      <c r="G3160" s="24"/>
    </row>
    <row r="3161" spans="2:7" x14ac:dyDescent="0.2">
      <c r="B3161" s="24"/>
      <c r="C3161" s="24"/>
      <c r="D3161" s="24"/>
      <c r="E3161" s="24"/>
      <c r="F3161" s="24"/>
      <c r="G3161" s="24"/>
    </row>
    <row r="3162" spans="2:7" x14ac:dyDescent="0.2">
      <c r="B3162" s="24"/>
      <c r="C3162" s="24"/>
      <c r="D3162" s="24"/>
      <c r="E3162" s="24"/>
      <c r="F3162" s="24"/>
      <c r="G3162" s="24"/>
    </row>
    <row r="3163" spans="2:7" x14ac:dyDescent="0.2">
      <c r="B3163" s="24"/>
      <c r="C3163" s="24"/>
      <c r="D3163" s="24"/>
      <c r="E3163" s="24"/>
      <c r="F3163" s="24"/>
      <c r="G3163" s="24"/>
    </row>
    <row r="3164" spans="2:7" x14ac:dyDescent="0.2">
      <c r="B3164" s="24"/>
      <c r="C3164" s="24"/>
      <c r="D3164" s="24"/>
      <c r="E3164" s="24"/>
      <c r="F3164" s="24"/>
      <c r="G3164" s="24"/>
    </row>
    <row r="3165" spans="2:7" x14ac:dyDescent="0.2">
      <c r="B3165" s="24"/>
      <c r="C3165" s="24"/>
      <c r="D3165" s="24"/>
      <c r="E3165" s="24"/>
      <c r="F3165" s="24"/>
      <c r="G3165" s="24"/>
    </row>
    <row r="3166" spans="2:7" x14ac:dyDescent="0.2">
      <c r="B3166" s="24"/>
      <c r="C3166" s="24"/>
      <c r="D3166" s="24"/>
      <c r="E3166" s="24"/>
      <c r="F3166" s="24"/>
      <c r="G3166" s="24"/>
    </row>
    <row r="3167" spans="2:7" x14ac:dyDescent="0.2">
      <c r="B3167" s="24"/>
      <c r="C3167" s="24"/>
      <c r="D3167" s="24"/>
      <c r="E3167" s="24"/>
      <c r="F3167" s="24"/>
      <c r="G3167" s="24"/>
    </row>
    <row r="3168" spans="2:7" x14ac:dyDescent="0.2">
      <c r="B3168" s="24"/>
      <c r="C3168" s="24"/>
      <c r="D3168" s="24"/>
      <c r="E3168" s="24"/>
      <c r="F3168" s="24"/>
      <c r="G3168" s="24"/>
    </row>
    <row r="3169" spans="2:7" x14ac:dyDescent="0.2">
      <c r="B3169" s="24"/>
      <c r="C3169" s="24"/>
      <c r="D3169" s="24"/>
      <c r="E3169" s="24"/>
      <c r="F3169" s="24"/>
      <c r="G3169" s="24"/>
    </row>
    <row r="3170" spans="2:7" x14ac:dyDescent="0.2">
      <c r="B3170" s="24"/>
      <c r="C3170" s="24"/>
      <c r="D3170" s="24"/>
      <c r="E3170" s="24"/>
      <c r="F3170" s="24"/>
      <c r="G3170" s="24"/>
    </row>
    <row r="3171" spans="2:7" x14ac:dyDescent="0.2">
      <c r="B3171" s="24"/>
      <c r="C3171" s="24"/>
      <c r="D3171" s="24"/>
      <c r="E3171" s="24"/>
      <c r="F3171" s="24"/>
      <c r="G3171" s="24"/>
    </row>
    <row r="3172" spans="2:7" x14ac:dyDescent="0.2">
      <c r="B3172" s="24"/>
      <c r="C3172" s="24"/>
      <c r="D3172" s="24"/>
      <c r="E3172" s="24"/>
      <c r="F3172" s="24"/>
      <c r="G3172" s="24"/>
    </row>
    <row r="3173" spans="2:7" x14ac:dyDescent="0.2">
      <c r="B3173" s="24"/>
      <c r="C3173" s="24"/>
      <c r="D3173" s="24"/>
      <c r="E3173" s="24"/>
      <c r="F3173" s="24"/>
      <c r="G3173" s="24"/>
    </row>
    <row r="3174" spans="2:7" x14ac:dyDescent="0.2">
      <c r="B3174" s="24"/>
      <c r="C3174" s="24"/>
      <c r="D3174" s="24"/>
      <c r="E3174" s="24"/>
      <c r="F3174" s="24"/>
      <c r="G3174" s="24"/>
    </row>
    <row r="3175" spans="2:7" x14ac:dyDescent="0.2">
      <c r="B3175" s="24"/>
      <c r="C3175" s="24"/>
      <c r="D3175" s="24"/>
      <c r="E3175" s="24"/>
      <c r="F3175" s="24"/>
      <c r="G3175" s="24"/>
    </row>
    <row r="3176" spans="2:7" x14ac:dyDescent="0.2">
      <c r="B3176" s="24"/>
      <c r="C3176" s="24"/>
      <c r="D3176" s="24"/>
      <c r="E3176" s="24"/>
      <c r="F3176" s="24"/>
      <c r="G3176" s="24"/>
    </row>
    <row r="3177" spans="2:7" x14ac:dyDescent="0.2">
      <c r="B3177" s="24"/>
      <c r="C3177" s="24"/>
      <c r="D3177" s="24"/>
      <c r="E3177" s="24"/>
      <c r="F3177" s="24"/>
      <c r="G3177" s="24"/>
    </row>
    <row r="3178" spans="2:7" x14ac:dyDescent="0.2">
      <c r="B3178" s="24"/>
      <c r="C3178" s="24"/>
      <c r="D3178" s="24"/>
      <c r="E3178" s="24"/>
      <c r="F3178" s="24"/>
      <c r="G3178" s="24"/>
    </row>
    <row r="3179" spans="2:7" x14ac:dyDescent="0.2">
      <c r="B3179" s="24"/>
      <c r="C3179" s="24"/>
      <c r="D3179" s="24"/>
      <c r="E3179" s="24"/>
      <c r="F3179" s="24"/>
      <c r="G3179" s="24"/>
    </row>
    <row r="3180" spans="2:7" x14ac:dyDescent="0.2">
      <c r="B3180" s="24"/>
      <c r="C3180" s="24"/>
      <c r="D3180" s="24"/>
      <c r="E3180" s="24"/>
      <c r="F3180" s="24"/>
      <c r="G3180" s="24"/>
    </row>
    <row r="3181" spans="2:7" x14ac:dyDescent="0.2">
      <c r="B3181" s="24"/>
      <c r="C3181" s="24"/>
      <c r="D3181" s="24"/>
      <c r="E3181" s="24"/>
      <c r="F3181" s="24"/>
      <c r="G3181" s="24"/>
    </row>
    <row r="3182" spans="2:7" x14ac:dyDescent="0.2">
      <c r="B3182" s="24"/>
      <c r="C3182" s="24"/>
      <c r="D3182" s="24"/>
      <c r="E3182" s="24"/>
      <c r="F3182" s="24"/>
      <c r="G3182" s="24"/>
    </row>
    <row r="3183" spans="2:7" x14ac:dyDescent="0.2">
      <c r="B3183" s="24"/>
      <c r="C3183" s="24"/>
      <c r="D3183" s="24"/>
      <c r="E3183" s="24"/>
      <c r="F3183" s="24"/>
      <c r="G3183" s="24"/>
    </row>
    <row r="3184" spans="2:7" x14ac:dyDescent="0.2">
      <c r="B3184" s="24"/>
      <c r="C3184" s="24"/>
      <c r="D3184" s="24"/>
      <c r="E3184" s="24"/>
      <c r="F3184" s="24"/>
      <c r="G3184" s="24"/>
    </row>
    <row r="3185" spans="2:7" x14ac:dyDescent="0.2">
      <c r="B3185" s="24"/>
      <c r="C3185" s="24"/>
      <c r="D3185" s="24"/>
      <c r="E3185" s="24"/>
      <c r="F3185" s="24"/>
      <c r="G3185" s="24"/>
    </row>
    <row r="3186" spans="2:7" x14ac:dyDescent="0.2">
      <c r="B3186" s="24"/>
      <c r="C3186" s="24"/>
      <c r="D3186" s="24"/>
      <c r="E3186" s="24"/>
      <c r="F3186" s="24"/>
      <c r="G3186" s="24"/>
    </row>
    <row r="3187" spans="2:7" x14ac:dyDescent="0.2">
      <c r="B3187" s="24"/>
      <c r="C3187" s="24"/>
      <c r="D3187" s="24"/>
      <c r="E3187" s="24"/>
      <c r="F3187" s="24"/>
      <c r="G3187" s="24"/>
    </row>
    <row r="3188" spans="2:7" x14ac:dyDescent="0.2">
      <c r="B3188" s="24"/>
      <c r="C3188" s="24"/>
      <c r="D3188" s="24"/>
      <c r="E3188" s="24"/>
      <c r="F3188" s="24"/>
      <c r="G3188" s="24"/>
    </row>
    <row r="3189" spans="2:7" x14ac:dyDescent="0.2">
      <c r="B3189" s="24"/>
      <c r="C3189" s="24"/>
      <c r="D3189" s="24"/>
      <c r="E3189" s="24"/>
      <c r="F3189" s="24"/>
      <c r="G3189" s="24"/>
    </row>
    <row r="3190" spans="2:7" x14ac:dyDescent="0.2">
      <c r="B3190" s="24"/>
      <c r="C3190" s="24"/>
      <c r="D3190" s="24"/>
      <c r="E3190" s="24"/>
      <c r="F3190" s="24"/>
      <c r="G3190" s="24"/>
    </row>
    <row r="3191" spans="2:7" x14ac:dyDescent="0.2">
      <c r="B3191" s="24"/>
      <c r="C3191" s="24"/>
      <c r="D3191" s="24"/>
      <c r="E3191" s="24"/>
      <c r="F3191" s="24"/>
      <c r="G3191" s="24"/>
    </row>
    <row r="3192" spans="2:7" x14ac:dyDescent="0.2">
      <c r="B3192" s="24"/>
      <c r="C3192" s="24"/>
      <c r="D3192" s="24"/>
      <c r="E3192" s="24"/>
      <c r="F3192" s="24"/>
      <c r="G3192" s="24"/>
    </row>
    <row r="3193" spans="2:7" x14ac:dyDescent="0.2">
      <c r="B3193" s="24"/>
      <c r="C3193" s="24"/>
      <c r="D3193" s="24"/>
      <c r="E3193" s="24"/>
      <c r="F3193" s="24"/>
      <c r="G3193" s="24"/>
    </row>
    <row r="3194" spans="2:7" x14ac:dyDescent="0.2">
      <c r="B3194" s="24"/>
      <c r="C3194" s="24"/>
      <c r="D3194" s="24"/>
      <c r="E3194" s="24"/>
      <c r="F3194" s="24"/>
      <c r="G3194" s="24"/>
    </row>
    <row r="3195" spans="2:7" x14ac:dyDescent="0.2">
      <c r="B3195" s="24"/>
      <c r="C3195" s="24"/>
      <c r="D3195" s="24"/>
      <c r="E3195" s="24"/>
      <c r="F3195" s="24"/>
      <c r="G3195" s="24"/>
    </row>
    <row r="3196" spans="2:7" x14ac:dyDescent="0.2">
      <c r="B3196" s="24"/>
      <c r="C3196" s="24"/>
      <c r="D3196" s="24"/>
      <c r="E3196" s="24"/>
      <c r="F3196" s="24"/>
      <c r="G3196" s="24"/>
    </row>
    <row r="3197" spans="2:7" x14ac:dyDescent="0.2">
      <c r="B3197" s="24"/>
      <c r="C3197" s="24"/>
      <c r="D3197" s="24"/>
      <c r="E3197" s="24"/>
      <c r="F3197" s="24"/>
      <c r="G3197" s="24"/>
    </row>
    <row r="3198" spans="2:7" x14ac:dyDescent="0.2">
      <c r="B3198" s="24"/>
      <c r="C3198" s="24"/>
      <c r="D3198" s="24"/>
      <c r="E3198" s="24"/>
      <c r="F3198" s="24"/>
      <c r="G3198" s="24"/>
    </row>
    <row r="3199" spans="2:7" x14ac:dyDescent="0.2">
      <c r="B3199" s="24"/>
      <c r="C3199" s="24"/>
      <c r="D3199" s="24"/>
      <c r="E3199" s="24"/>
      <c r="F3199" s="24"/>
      <c r="G3199" s="24"/>
    </row>
    <row r="3200" spans="2:7" x14ac:dyDescent="0.2">
      <c r="B3200" s="24"/>
      <c r="C3200" s="24"/>
      <c r="D3200" s="24"/>
      <c r="E3200" s="24"/>
      <c r="F3200" s="24"/>
      <c r="G3200" s="24"/>
    </row>
    <row r="3201" spans="2:7" x14ac:dyDescent="0.2">
      <c r="B3201" s="24"/>
      <c r="C3201" s="24"/>
      <c r="D3201" s="24"/>
      <c r="E3201" s="24"/>
      <c r="F3201" s="24"/>
      <c r="G3201" s="24"/>
    </row>
    <row r="3202" spans="2:7" x14ac:dyDescent="0.2">
      <c r="B3202" s="24"/>
      <c r="C3202" s="24"/>
      <c r="D3202" s="24"/>
      <c r="E3202" s="24"/>
      <c r="F3202" s="24"/>
      <c r="G3202" s="24"/>
    </row>
    <row r="3203" spans="2:7" x14ac:dyDescent="0.2">
      <c r="B3203" s="24"/>
      <c r="C3203" s="24"/>
      <c r="D3203" s="24"/>
      <c r="E3203" s="24"/>
      <c r="F3203" s="24"/>
      <c r="G3203" s="24"/>
    </row>
    <row r="3204" spans="2:7" x14ac:dyDescent="0.2">
      <c r="B3204" s="24"/>
      <c r="C3204" s="24"/>
      <c r="D3204" s="24"/>
      <c r="E3204" s="24"/>
      <c r="F3204" s="24"/>
      <c r="G3204" s="24"/>
    </row>
    <row r="3205" spans="2:7" x14ac:dyDescent="0.2">
      <c r="B3205" s="24"/>
      <c r="C3205" s="24"/>
      <c r="D3205" s="24"/>
      <c r="E3205" s="24"/>
      <c r="F3205" s="24"/>
      <c r="G3205" s="24"/>
    </row>
    <row r="3206" spans="2:7" x14ac:dyDescent="0.2">
      <c r="B3206" s="24"/>
      <c r="C3206" s="24"/>
      <c r="D3206" s="24"/>
      <c r="E3206" s="24"/>
      <c r="F3206" s="24"/>
      <c r="G3206" s="24"/>
    </row>
    <row r="3207" spans="2:7" x14ac:dyDescent="0.2">
      <c r="B3207" s="24"/>
      <c r="C3207" s="24"/>
      <c r="D3207" s="24"/>
      <c r="E3207" s="24"/>
      <c r="F3207" s="24"/>
      <c r="G3207" s="24"/>
    </row>
    <row r="3208" spans="2:7" x14ac:dyDescent="0.2">
      <c r="B3208" s="24"/>
      <c r="C3208" s="24"/>
      <c r="D3208" s="24"/>
      <c r="E3208" s="24"/>
      <c r="F3208" s="24"/>
      <c r="G3208" s="24"/>
    </row>
    <row r="3209" spans="2:7" x14ac:dyDescent="0.2">
      <c r="B3209" s="24"/>
      <c r="C3209" s="24"/>
      <c r="D3209" s="24"/>
      <c r="E3209" s="24"/>
      <c r="F3209" s="24"/>
      <c r="G3209" s="24"/>
    </row>
    <row r="3210" spans="2:7" x14ac:dyDescent="0.2">
      <c r="B3210" s="24"/>
      <c r="C3210" s="24"/>
      <c r="D3210" s="24"/>
      <c r="E3210" s="24"/>
      <c r="F3210" s="24"/>
      <c r="G3210" s="24"/>
    </row>
    <row r="3211" spans="2:7" x14ac:dyDescent="0.2">
      <c r="B3211" s="24"/>
      <c r="C3211" s="24"/>
      <c r="D3211" s="24"/>
      <c r="E3211" s="24"/>
      <c r="F3211" s="24"/>
      <c r="G3211" s="24"/>
    </row>
    <row r="3212" spans="2:7" x14ac:dyDescent="0.2">
      <c r="B3212" s="24"/>
      <c r="C3212" s="24"/>
      <c r="D3212" s="24"/>
      <c r="E3212" s="24"/>
      <c r="F3212" s="24"/>
      <c r="G3212" s="24"/>
    </row>
    <row r="3213" spans="2:7" x14ac:dyDescent="0.2">
      <c r="B3213" s="24"/>
      <c r="C3213" s="24"/>
      <c r="D3213" s="24"/>
      <c r="E3213" s="24"/>
      <c r="F3213" s="24"/>
      <c r="G3213" s="24"/>
    </row>
    <row r="3214" spans="2:7" x14ac:dyDescent="0.2">
      <c r="B3214" s="24"/>
      <c r="C3214" s="24"/>
      <c r="D3214" s="24"/>
      <c r="E3214" s="24"/>
      <c r="F3214" s="24"/>
      <c r="G3214" s="24"/>
    </row>
    <row r="3215" spans="2:7" x14ac:dyDescent="0.2">
      <c r="B3215" s="24"/>
      <c r="C3215" s="24"/>
      <c r="D3215" s="24"/>
      <c r="E3215" s="24"/>
      <c r="F3215" s="24"/>
      <c r="G3215" s="24"/>
    </row>
    <row r="3216" spans="2:7" x14ac:dyDescent="0.2">
      <c r="B3216" s="24"/>
      <c r="C3216" s="24"/>
      <c r="D3216" s="24"/>
      <c r="E3216" s="24"/>
      <c r="F3216" s="24"/>
      <c r="G3216" s="24"/>
    </row>
    <row r="3217" spans="2:7" x14ac:dyDescent="0.2">
      <c r="B3217" s="24"/>
      <c r="C3217" s="24"/>
      <c r="D3217" s="24"/>
      <c r="E3217" s="24"/>
      <c r="F3217" s="24"/>
      <c r="G3217" s="24"/>
    </row>
    <row r="3218" spans="2:7" x14ac:dyDescent="0.2">
      <c r="B3218" s="24"/>
      <c r="C3218" s="24"/>
      <c r="D3218" s="24"/>
      <c r="E3218" s="24"/>
      <c r="F3218" s="24"/>
      <c r="G3218" s="24"/>
    </row>
    <row r="3219" spans="2:7" x14ac:dyDescent="0.2">
      <c r="B3219" s="24"/>
      <c r="C3219" s="24"/>
      <c r="D3219" s="24"/>
      <c r="E3219" s="24"/>
      <c r="F3219" s="24"/>
      <c r="G3219" s="24"/>
    </row>
    <row r="3220" spans="2:7" x14ac:dyDescent="0.2">
      <c r="B3220" s="24"/>
      <c r="C3220" s="24"/>
      <c r="D3220" s="24"/>
      <c r="E3220" s="24"/>
      <c r="F3220" s="24"/>
      <c r="G3220" s="24"/>
    </row>
    <row r="3221" spans="2:7" x14ac:dyDescent="0.2">
      <c r="B3221" s="24"/>
      <c r="C3221" s="24"/>
      <c r="D3221" s="24"/>
      <c r="E3221" s="24"/>
      <c r="F3221" s="24"/>
      <c r="G3221" s="24"/>
    </row>
    <row r="3222" spans="2:7" x14ac:dyDescent="0.2">
      <c r="B3222" s="24"/>
      <c r="C3222" s="24"/>
      <c r="D3222" s="24"/>
      <c r="E3222" s="24"/>
      <c r="F3222" s="24"/>
      <c r="G3222" s="24"/>
    </row>
    <row r="3223" spans="2:7" x14ac:dyDescent="0.2">
      <c r="B3223" s="24"/>
      <c r="C3223" s="24"/>
      <c r="D3223" s="24"/>
      <c r="E3223" s="24"/>
      <c r="F3223" s="24"/>
      <c r="G3223" s="24"/>
    </row>
    <row r="3224" spans="2:7" x14ac:dyDescent="0.2">
      <c r="B3224" s="24"/>
      <c r="C3224" s="24"/>
      <c r="D3224" s="24"/>
      <c r="E3224" s="24"/>
      <c r="F3224" s="24"/>
      <c r="G3224" s="24"/>
    </row>
    <row r="3225" spans="2:7" x14ac:dyDescent="0.2">
      <c r="B3225" s="24"/>
      <c r="C3225" s="24"/>
      <c r="D3225" s="24"/>
      <c r="E3225" s="24"/>
      <c r="F3225" s="24"/>
      <c r="G3225" s="24"/>
    </row>
    <row r="3226" spans="2:7" x14ac:dyDescent="0.2">
      <c r="B3226" s="24"/>
      <c r="C3226" s="24"/>
      <c r="D3226" s="24"/>
      <c r="E3226" s="24"/>
      <c r="F3226" s="24"/>
      <c r="G3226" s="24"/>
    </row>
    <row r="3227" spans="2:7" x14ac:dyDescent="0.2">
      <c r="B3227" s="24"/>
      <c r="C3227" s="24"/>
      <c r="D3227" s="24"/>
      <c r="E3227" s="24"/>
      <c r="F3227" s="24"/>
      <c r="G3227" s="24"/>
    </row>
    <row r="3228" spans="2:7" x14ac:dyDescent="0.2">
      <c r="B3228" s="24"/>
      <c r="C3228" s="24"/>
      <c r="D3228" s="24"/>
      <c r="E3228" s="24"/>
      <c r="F3228" s="24"/>
      <c r="G3228" s="24"/>
    </row>
    <row r="3229" spans="2:7" x14ac:dyDescent="0.2">
      <c r="B3229" s="24"/>
      <c r="C3229" s="24"/>
      <c r="D3229" s="24"/>
      <c r="E3229" s="24"/>
      <c r="F3229" s="24"/>
      <c r="G3229" s="24"/>
    </row>
    <row r="3230" spans="2:7" x14ac:dyDescent="0.2">
      <c r="B3230" s="24"/>
      <c r="C3230" s="24"/>
      <c r="D3230" s="24"/>
      <c r="E3230" s="24"/>
      <c r="F3230" s="24"/>
      <c r="G3230" s="24"/>
    </row>
    <row r="3231" spans="2:7" x14ac:dyDescent="0.2">
      <c r="B3231" s="24"/>
      <c r="C3231" s="24"/>
      <c r="D3231" s="24"/>
      <c r="E3231" s="24"/>
      <c r="F3231" s="24"/>
      <c r="G3231" s="24"/>
    </row>
    <row r="3232" spans="2:7" x14ac:dyDescent="0.2">
      <c r="B3232" s="24"/>
      <c r="C3232" s="24"/>
      <c r="D3232" s="24"/>
      <c r="E3232" s="24"/>
      <c r="F3232" s="24"/>
      <c r="G3232" s="24"/>
    </row>
    <row r="3233" spans="2:7" x14ac:dyDescent="0.2">
      <c r="B3233" s="24"/>
      <c r="C3233" s="24"/>
      <c r="D3233" s="24"/>
      <c r="E3233" s="24"/>
      <c r="F3233" s="24"/>
      <c r="G3233" s="24"/>
    </row>
    <row r="3234" spans="2:7" x14ac:dyDescent="0.2">
      <c r="B3234" s="24"/>
      <c r="C3234" s="24"/>
      <c r="D3234" s="24"/>
      <c r="E3234" s="24"/>
      <c r="F3234" s="24"/>
      <c r="G3234" s="24"/>
    </row>
    <row r="3235" spans="2:7" x14ac:dyDescent="0.2">
      <c r="B3235" s="24"/>
      <c r="C3235" s="24"/>
      <c r="D3235" s="24"/>
      <c r="E3235" s="24"/>
      <c r="F3235" s="24"/>
      <c r="G3235" s="24"/>
    </row>
    <row r="3236" spans="2:7" x14ac:dyDescent="0.2">
      <c r="B3236" s="24"/>
      <c r="C3236" s="24"/>
      <c r="D3236" s="24"/>
      <c r="E3236" s="24"/>
      <c r="F3236" s="24"/>
      <c r="G3236" s="24"/>
    </row>
    <row r="3237" spans="2:7" x14ac:dyDescent="0.2">
      <c r="B3237" s="24"/>
      <c r="C3237" s="24"/>
      <c r="D3237" s="24"/>
      <c r="E3237" s="24"/>
      <c r="F3237" s="24"/>
      <c r="G3237" s="24"/>
    </row>
    <row r="3238" spans="2:7" x14ac:dyDescent="0.2">
      <c r="B3238" s="24"/>
      <c r="C3238" s="24"/>
      <c r="D3238" s="24"/>
      <c r="E3238" s="24"/>
      <c r="F3238" s="24"/>
      <c r="G3238" s="24"/>
    </row>
    <row r="3239" spans="2:7" x14ac:dyDescent="0.2">
      <c r="B3239" s="24"/>
      <c r="C3239" s="24"/>
      <c r="D3239" s="24"/>
      <c r="E3239" s="24"/>
      <c r="F3239" s="24"/>
      <c r="G3239" s="24"/>
    </row>
    <row r="3240" spans="2:7" x14ac:dyDescent="0.2">
      <c r="B3240" s="24"/>
      <c r="C3240" s="24"/>
      <c r="D3240" s="24"/>
      <c r="E3240" s="24"/>
      <c r="F3240" s="24"/>
      <c r="G3240" s="24"/>
    </row>
    <row r="3241" spans="2:7" x14ac:dyDescent="0.2">
      <c r="B3241" s="24"/>
      <c r="C3241" s="24"/>
      <c r="D3241" s="24"/>
      <c r="E3241" s="24"/>
      <c r="F3241" s="24"/>
      <c r="G3241" s="24"/>
    </row>
    <row r="3242" spans="2:7" x14ac:dyDescent="0.2">
      <c r="B3242" s="24"/>
      <c r="C3242" s="24"/>
      <c r="D3242" s="24"/>
      <c r="E3242" s="24"/>
      <c r="F3242" s="24"/>
      <c r="G3242" s="24"/>
    </row>
    <row r="3243" spans="2:7" x14ac:dyDescent="0.2">
      <c r="B3243" s="24"/>
      <c r="C3243" s="24"/>
      <c r="D3243" s="24"/>
      <c r="E3243" s="24"/>
      <c r="F3243" s="24"/>
      <c r="G3243" s="24"/>
    </row>
    <row r="3244" spans="2:7" x14ac:dyDescent="0.2">
      <c r="B3244" s="24"/>
      <c r="C3244" s="24"/>
      <c r="D3244" s="24"/>
      <c r="E3244" s="24"/>
      <c r="F3244" s="24"/>
      <c r="G3244" s="24"/>
    </row>
    <row r="3245" spans="2:7" x14ac:dyDescent="0.2">
      <c r="B3245" s="24"/>
      <c r="C3245" s="24"/>
      <c r="D3245" s="24"/>
      <c r="E3245" s="24"/>
      <c r="F3245" s="24"/>
      <c r="G3245" s="24"/>
    </row>
    <row r="3246" spans="2:7" x14ac:dyDescent="0.2">
      <c r="B3246" s="24"/>
      <c r="C3246" s="24"/>
      <c r="D3246" s="24"/>
      <c r="E3246" s="24"/>
      <c r="F3246" s="24"/>
      <c r="G3246" s="24"/>
    </row>
    <row r="3247" spans="2:7" x14ac:dyDescent="0.2">
      <c r="B3247" s="24"/>
      <c r="C3247" s="24"/>
      <c r="D3247" s="24"/>
      <c r="E3247" s="24"/>
      <c r="F3247" s="24"/>
      <c r="G3247" s="24"/>
    </row>
    <row r="3248" spans="2:7" x14ac:dyDescent="0.2">
      <c r="B3248" s="24"/>
      <c r="C3248" s="24"/>
      <c r="D3248" s="24"/>
      <c r="E3248" s="24"/>
      <c r="F3248" s="24"/>
      <c r="G3248" s="24"/>
    </row>
    <row r="3249" spans="2:7" x14ac:dyDescent="0.2">
      <c r="B3249" s="24"/>
      <c r="C3249" s="24"/>
      <c r="D3249" s="24"/>
      <c r="E3249" s="24"/>
      <c r="F3249" s="24"/>
      <c r="G3249" s="24"/>
    </row>
    <row r="3250" spans="2:7" x14ac:dyDescent="0.2">
      <c r="B3250" s="24"/>
      <c r="C3250" s="24"/>
      <c r="D3250" s="24"/>
      <c r="E3250" s="24"/>
      <c r="F3250" s="24"/>
      <c r="G3250" s="24"/>
    </row>
    <row r="3251" spans="2:7" x14ac:dyDescent="0.2">
      <c r="B3251" s="24"/>
      <c r="C3251" s="24"/>
      <c r="D3251" s="24"/>
      <c r="E3251" s="24"/>
      <c r="F3251" s="24"/>
      <c r="G3251" s="24"/>
    </row>
    <row r="3252" spans="2:7" x14ac:dyDescent="0.2">
      <c r="B3252" s="24"/>
      <c r="C3252" s="24"/>
      <c r="D3252" s="24"/>
      <c r="E3252" s="24"/>
      <c r="F3252" s="24"/>
      <c r="G3252" s="24"/>
    </row>
    <row r="3253" spans="2:7" x14ac:dyDescent="0.2">
      <c r="B3253" s="24"/>
      <c r="C3253" s="24"/>
      <c r="D3253" s="24"/>
      <c r="E3253" s="24"/>
      <c r="F3253" s="24"/>
      <c r="G3253" s="24"/>
    </row>
    <row r="3254" spans="2:7" x14ac:dyDescent="0.2">
      <c r="B3254" s="24"/>
      <c r="C3254" s="24"/>
      <c r="D3254" s="24"/>
      <c r="E3254" s="24"/>
      <c r="F3254" s="24"/>
      <c r="G3254" s="24"/>
    </row>
    <row r="3255" spans="2:7" x14ac:dyDescent="0.2">
      <c r="B3255" s="24"/>
      <c r="C3255" s="24"/>
      <c r="D3255" s="24"/>
      <c r="E3255" s="24"/>
      <c r="F3255" s="24"/>
      <c r="G3255" s="24"/>
    </row>
    <row r="3256" spans="2:7" x14ac:dyDescent="0.2">
      <c r="B3256" s="24"/>
      <c r="C3256" s="24"/>
      <c r="D3256" s="24"/>
      <c r="E3256" s="24"/>
      <c r="F3256" s="24"/>
      <c r="G3256" s="24"/>
    </row>
    <row r="3257" spans="2:7" x14ac:dyDescent="0.2">
      <c r="B3257" s="24"/>
      <c r="C3257" s="24"/>
      <c r="D3257" s="24"/>
      <c r="E3257" s="24"/>
      <c r="F3257" s="24"/>
      <c r="G3257" s="24"/>
    </row>
    <row r="3258" spans="2:7" x14ac:dyDescent="0.2">
      <c r="B3258" s="24"/>
      <c r="C3258" s="24"/>
      <c r="D3258" s="24"/>
      <c r="E3258" s="24"/>
      <c r="F3258" s="24"/>
      <c r="G3258" s="24"/>
    </row>
    <row r="3259" spans="2:7" x14ac:dyDescent="0.2">
      <c r="B3259" s="24"/>
      <c r="C3259" s="24"/>
      <c r="D3259" s="24"/>
      <c r="E3259" s="24"/>
      <c r="F3259" s="24"/>
      <c r="G3259" s="24"/>
    </row>
    <row r="3260" spans="2:7" x14ac:dyDescent="0.2">
      <c r="B3260" s="24"/>
      <c r="C3260" s="24"/>
      <c r="D3260" s="24"/>
      <c r="E3260" s="24"/>
      <c r="F3260" s="24"/>
      <c r="G3260" s="24"/>
    </row>
    <row r="3261" spans="2:7" x14ac:dyDescent="0.2">
      <c r="B3261" s="24"/>
      <c r="C3261" s="24"/>
      <c r="D3261" s="24"/>
      <c r="E3261" s="24"/>
      <c r="F3261" s="24"/>
      <c r="G3261" s="24"/>
    </row>
    <row r="3262" spans="2:7" x14ac:dyDescent="0.2">
      <c r="B3262" s="24"/>
      <c r="C3262" s="24"/>
      <c r="D3262" s="24"/>
      <c r="E3262" s="24"/>
      <c r="F3262" s="24"/>
      <c r="G3262" s="24"/>
    </row>
    <row r="3263" spans="2:7" x14ac:dyDescent="0.2">
      <c r="B3263" s="24"/>
      <c r="C3263" s="24"/>
      <c r="D3263" s="24"/>
      <c r="E3263" s="24"/>
      <c r="F3263" s="24"/>
      <c r="G3263" s="24"/>
    </row>
    <row r="3264" spans="2:7" x14ac:dyDescent="0.2">
      <c r="B3264" s="24"/>
      <c r="C3264" s="24"/>
      <c r="D3264" s="24"/>
      <c r="E3264" s="24"/>
      <c r="F3264" s="24"/>
      <c r="G3264" s="24"/>
    </row>
    <row r="3265" spans="2:7" x14ac:dyDescent="0.2">
      <c r="B3265" s="24"/>
      <c r="C3265" s="24"/>
      <c r="D3265" s="24"/>
      <c r="E3265" s="24"/>
      <c r="F3265" s="24"/>
      <c r="G3265" s="24"/>
    </row>
    <row r="3266" spans="2:7" x14ac:dyDescent="0.2">
      <c r="B3266" s="24"/>
      <c r="C3266" s="24"/>
      <c r="D3266" s="24"/>
      <c r="E3266" s="24"/>
      <c r="F3266" s="24"/>
      <c r="G3266" s="24"/>
    </row>
    <row r="3267" spans="2:7" x14ac:dyDescent="0.2">
      <c r="B3267" s="24"/>
      <c r="C3267" s="24"/>
      <c r="D3267" s="24"/>
      <c r="E3267" s="24"/>
      <c r="F3267" s="24"/>
      <c r="G3267" s="24"/>
    </row>
    <row r="3268" spans="2:7" x14ac:dyDescent="0.2">
      <c r="B3268" s="24"/>
      <c r="C3268" s="24"/>
      <c r="D3268" s="24"/>
      <c r="E3268" s="24"/>
      <c r="F3268" s="24"/>
      <c r="G3268" s="24"/>
    </row>
    <row r="3269" spans="2:7" x14ac:dyDescent="0.2">
      <c r="B3269" s="24"/>
      <c r="C3269" s="24"/>
      <c r="D3269" s="24"/>
      <c r="E3269" s="24"/>
      <c r="F3269" s="24"/>
      <c r="G3269" s="24"/>
    </row>
    <row r="3270" spans="2:7" x14ac:dyDescent="0.2">
      <c r="B3270" s="24"/>
      <c r="C3270" s="24"/>
      <c r="D3270" s="24"/>
      <c r="E3270" s="24"/>
      <c r="F3270" s="24"/>
      <c r="G3270" s="24"/>
    </row>
    <row r="3271" spans="2:7" x14ac:dyDescent="0.2">
      <c r="B3271" s="24"/>
      <c r="C3271" s="24"/>
      <c r="D3271" s="24"/>
      <c r="E3271" s="24"/>
      <c r="F3271" s="24"/>
      <c r="G3271" s="24"/>
    </row>
    <row r="3272" spans="2:7" x14ac:dyDescent="0.2">
      <c r="B3272" s="24"/>
      <c r="C3272" s="24"/>
      <c r="D3272" s="24"/>
      <c r="E3272" s="24"/>
      <c r="F3272" s="24"/>
      <c r="G3272" s="24"/>
    </row>
    <row r="3273" spans="2:7" x14ac:dyDescent="0.2">
      <c r="B3273" s="24"/>
      <c r="C3273" s="24"/>
      <c r="D3273" s="24"/>
      <c r="E3273" s="24"/>
      <c r="F3273" s="24"/>
      <c r="G3273" s="24"/>
    </row>
    <row r="3274" spans="2:7" x14ac:dyDescent="0.2">
      <c r="B3274" s="24"/>
      <c r="C3274" s="24"/>
      <c r="D3274" s="24"/>
      <c r="E3274" s="24"/>
      <c r="F3274" s="24"/>
      <c r="G3274" s="24"/>
    </row>
    <row r="3275" spans="2:7" x14ac:dyDescent="0.2">
      <c r="B3275" s="24"/>
      <c r="C3275" s="24"/>
      <c r="D3275" s="24"/>
      <c r="E3275" s="24"/>
      <c r="F3275" s="24"/>
      <c r="G3275" s="24"/>
    </row>
    <row r="3276" spans="2:7" x14ac:dyDescent="0.2">
      <c r="B3276" s="24"/>
      <c r="C3276" s="24"/>
      <c r="D3276" s="24"/>
      <c r="E3276" s="24"/>
      <c r="F3276" s="24"/>
      <c r="G3276" s="24"/>
    </row>
    <row r="3277" spans="2:7" x14ac:dyDescent="0.2">
      <c r="B3277" s="24"/>
      <c r="C3277" s="24"/>
      <c r="D3277" s="24"/>
      <c r="E3277" s="24"/>
      <c r="F3277" s="24"/>
      <c r="G3277" s="24"/>
    </row>
    <row r="3278" spans="2:7" x14ac:dyDescent="0.2">
      <c r="B3278" s="24"/>
      <c r="C3278" s="24"/>
      <c r="D3278" s="24"/>
      <c r="E3278" s="24"/>
      <c r="F3278" s="24"/>
      <c r="G3278" s="24"/>
    </row>
    <row r="3279" spans="2:7" x14ac:dyDescent="0.2">
      <c r="B3279" s="24"/>
      <c r="C3279" s="24"/>
      <c r="D3279" s="24"/>
      <c r="E3279" s="24"/>
      <c r="F3279" s="24"/>
      <c r="G3279" s="24"/>
    </row>
    <row r="3280" spans="2:7" x14ac:dyDescent="0.2">
      <c r="B3280" s="24"/>
      <c r="C3280" s="24"/>
      <c r="D3280" s="24"/>
      <c r="E3280" s="24"/>
      <c r="F3280" s="24"/>
      <c r="G3280" s="24"/>
    </row>
    <row r="3281" spans="2:7" x14ac:dyDescent="0.2">
      <c r="B3281" s="24"/>
      <c r="C3281" s="24"/>
      <c r="D3281" s="24"/>
      <c r="E3281" s="24"/>
      <c r="F3281" s="24"/>
      <c r="G3281" s="24"/>
    </row>
    <row r="3282" spans="2:7" x14ac:dyDescent="0.2">
      <c r="B3282" s="24"/>
      <c r="C3282" s="24"/>
      <c r="D3282" s="24"/>
      <c r="E3282" s="24"/>
      <c r="F3282" s="24"/>
      <c r="G3282" s="24"/>
    </row>
    <row r="3283" spans="2:7" x14ac:dyDescent="0.2">
      <c r="B3283" s="24"/>
      <c r="C3283" s="24"/>
      <c r="D3283" s="24"/>
      <c r="E3283" s="24"/>
      <c r="F3283" s="24"/>
      <c r="G3283" s="24"/>
    </row>
    <row r="3284" spans="2:7" x14ac:dyDescent="0.2">
      <c r="B3284" s="24"/>
      <c r="C3284" s="24"/>
      <c r="D3284" s="24"/>
      <c r="E3284" s="24"/>
      <c r="F3284" s="24"/>
      <c r="G3284" s="24"/>
    </row>
    <row r="3285" spans="2:7" x14ac:dyDescent="0.2">
      <c r="B3285" s="24"/>
      <c r="C3285" s="24"/>
      <c r="D3285" s="24"/>
      <c r="E3285" s="24"/>
      <c r="F3285" s="24"/>
      <c r="G3285" s="24"/>
    </row>
    <row r="3286" spans="2:7" x14ac:dyDescent="0.2">
      <c r="B3286" s="24"/>
      <c r="C3286" s="24"/>
      <c r="D3286" s="24"/>
      <c r="E3286" s="24"/>
      <c r="F3286" s="24"/>
      <c r="G3286" s="24"/>
    </row>
    <row r="3287" spans="2:7" x14ac:dyDescent="0.2">
      <c r="B3287" s="24"/>
      <c r="C3287" s="24"/>
      <c r="D3287" s="24"/>
      <c r="E3287" s="24"/>
      <c r="F3287" s="24"/>
      <c r="G3287" s="24"/>
    </row>
    <row r="3288" spans="2:7" x14ac:dyDescent="0.2">
      <c r="B3288" s="24"/>
      <c r="C3288" s="24"/>
      <c r="D3288" s="24"/>
      <c r="E3288" s="24"/>
      <c r="F3288" s="24"/>
      <c r="G3288" s="24"/>
    </row>
    <row r="3289" spans="2:7" x14ac:dyDescent="0.2">
      <c r="B3289" s="24"/>
      <c r="C3289" s="24"/>
      <c r="D3289" s="24"/>
      <c r="E3289" s="24"/>
      <c r="F3289" s="24"/>
      <c r="G3289" s="24"/>
    </row>
    <row r="3290" spans="2:7" x14ac:dyDescent="0.2">
      <c r="B3290" s="24"/>
      <c r="C3290" s="24"/>
      <c r="D3290" s="24"/>
      <c r="E3290" s="24"/>
      <c r="F3290" s="24"/>
      <c r="G3290" s="24"/>
    </row>
    <row r="3291" spans="2:7" x14ac:dyDescent="0.2">
      <c r="B3291" s="24"/>
      <c r="C3291" s="24"/>
      <c r="D3291" s="24"/>
      <c r="E3291" s="24"/>
      <c r="F3291" s="24"/>
      <c r="G3291" s="24"/>
    </row>
    <row r="3292" spans="2:7" x14ac:dyDescent="0.2">
      <c r="B3292" s="24"/>
      <c r="C3292" s="24"/>
      <c r="D3292" s="24"/>
      <c r="E3292" s="24"/>
      <c r="F3292" s="24"/>
      <c r="G3292" s="24"/>
    </row>
    <row r="3293" spans="2:7" x14ac:dyDescent="0.2">
      <c r="B3293" s="24"/>
      <c r="C3293" s="24"/>
      <c r="D3293" s="24"/>
      <c r="E3293" s="24"/>
      <c r="F3293" s="24"/>
      <c r="G3293" s="24"/>
    </row>
    <row r="3294" spans="2:7" x14ac:dyDescent="0.2">
      <c r="B3294" s="24"/>
      <c r="C3294" s="24"/>
      <c r="D3294" s="24"/>
      <c r="E3294" s="24"/>
      <c r="F3294" s="24"/>
      <c r="G3294" s="24"/>
    </row>
    <row r="3295" spans="2:7" x14ac:dyDescent="0.2">
      <c r="B3295" s="24"/>
      <c r="C3295" s="24"/>
      <c r="D3295" s="24"/>
      <c r="E3295" s="24"/>
      <c r="F3295" s="24"/>
      <c r="G3295" s="24"/>
    </row>
    <row r="3296" spans="2:7" x14ac:dyDescent="0.2">
      <c r="B3296" s="24"/>
      <c r="C3296" s="24"/>
      <c r="D3296" s="24"/>
      <c r="E3296" s="24"/>
      <c r="F3296" s="24"/>
      <c r="G3296" s="24"/>
    </row>
    <row r="3297" spans="2:7" x14ac:dyDescent="0.2">
      <c r="B3297" s="24"/>
      <c r="C3297" s="24"/>
      <c r="D3297" s="24"/>
      <c r="E3297" s="24"/>
      <c r="F3297" s="24"/>
      <c r="G3297" s="24"/>
    </row>
    <row r="3298" spans="2:7" x14ac:dyDescent="0.2">
      <c r="B3298" s="24"/>
      <c r="C3298" s="24"/>
      <c r="D3298" s="24"/>
      <c r="E3298" s="24"/>
      <c r="F3298" s="24"/>
      <c r="G3298" s="24"/>
    </row>
    <row r="3299" spans="2:7" x14ac:dyDescent="0.2">
      <c r="B3299" s="24"/>
      <c r="C3299" s="24"/>
      <c r="D3299" s="24"/>
      <c r="E3299" s="24"/>
      <c r="F3299" s="24"/>
      <c r="G3299" s="24"/>
    </row>
    <row r="3300" spans="2:7" x14ac:dyDescent="0.2">
      <c r="B3300" s="24"/>
      <c r="C3300" s="24"/>
      <c r="D3300" s="24"/>
      <c r="E3300" s="24"/>
      <c r="F3300" s="24"/>
      <c r="G3300" s="24"/>
    </row>
    <row r="3301" spans="2:7" x14ac:dyDescent="0.2">
      <c r="B3301" s="24"/>
      <c r="C3301" s="24"/>
      <c r="D3301" s="24"/>
      <c r="E3301" s="24"/>
      <c r="F3301" s="24"/>
      <c r="G3301" s="24"/>
    </row>
    <row r="3302" spans="2:7" x14ac:dyDescent="0.2">
      <c r="B3302" s="24"/>
      <c r="C3302" s="24"/>
      <c r="D3302" s="24"/>
      <c r="E3302" s="24"/>
      <c r="F3302" s="24"/>
      <c r="G3302" s="24"/>
    </row>
    <row r="3303" spans="2:7" x14ac:dyDescent="0.2">
      <c r="B3303" s="24"/>
      <c r="C3303" s="24"/>
      <c r="D3303" s="24"/>
      <c r="E3303" s="24"/>
      <c r="F3303" s="24"/>
      <c r="G3303" s="24"/>
    </row>
    <row r="3304" spans="2:7" x14ac:dyDescent="0.2">
      <c r="B3304" s="24"/>
      <c r="C3304" s="24"/>
      <c r="D3304" s="24"/>
      <c r="E3304" s="24"/>
      <c r="F3304" s="24"/>
      <c r="G3304" s="24"/>
    </row>
    <row r="3305" spans="2:7" x14ac:dyDescent="0.2">
      <c r="B3305" s="24"/>
      <c r="C3305" s="24"/>
      <c r="D3305" s="24"/>
      <c r="E3305" s="24"/>
      <c r="F3305" s="24"/>
      <c r="G3305" s="24"/>
    </row>
    <row r="3306" spans="2:7" x14ac:dyDescent="0.2">
      <c r="B3306" s="24"/>
      <c r="C3306" s="24"/>
      <c r="D3306" s="24"/>
      <c r="E3306" s="24"/>
      <c r="F3306" s="24"/>
      <c r="G3306" s="24"/>
    </row>
    <row r="3307" spans="2:7" x14ac:dyDescent="0.2">
      <c r="B3307" s="24"/>
      <c r="C3307" s="24"/>
      <c r="D3307" s="24"/>
      <c r="E3307" s="24"/>
      <c r="F3307" s="24"/>
      <c r="G3307" s="24"/>
    </row>
    <row r="3308" spans="2:7" x14ac:dyDescent="0.2">
      <c r="B3308" s="24"/>
      <c r="C3308" s="24"/>
      <c r="D3308" s="24"/>
      <c r="E3308" s="24"/>
      <c r="F3308" s="24"/>
      <c r="G3308" s="24"/>
    </row>
    <row r="3309" spans="2:7" x14ac:dyDescent="0.2">
      <c r="B3309" s="24"/>
      <c r="C3309" s="24"/>
      <c r="D3309" s="24"/>
      <c r="E3309" s="24"/>
      <c r="F3309" s="24"/>
      <c r="G3309" s="24"/>
    </row>
    <row r="3310" spans="2:7" x14ac:dyDescent="0.2">
      <c r="B3310" s="24"/>
      <c r="C3310" s="24"/>
      <c r="D3310" s="24"/>
      <c r="E3310" s="24"/>
      <c r="F3310" s="24"/>
      <c r="G3310" s="24"/>
    </row>
    <row r="3311" spans="2:7" x14ac:dyDescent="0.2">
      <c r="B3311" s="24"/>
      <c r="C3311" s="24"/>
      <c r="D3311" s="24"/>
      <c r="E3311" s="24"/>
      <c r="F3311" s="24"/>
      <c r="G3311" s="24"/>
    </row>
    <row r="3312" spans="2:7" x14ac:dyDescent="0.2">
      <c r="B3312" s="24"/>
      <c r="C3312" s="24"/>
      <c r="D3312" s="24"/>
      <c r="E3312" s="24"/>
      <c r="F3312" s="24"/>
      <c r="G3312" s="24"/>
    </row>
    <row r="3313" spans="2:7" x14ac:dyDescent="0.2">
      <c r="B3313" s="24"/>
      <c r="C3313" s="24"/>
      <c r="D3313" s="24"/>
      <c r="E3313" s="24"/>
      <c r="F3313" s="24"/>
      <c r="G3313" s="24"/>
    </row>
    <row r="3314" spans="2:7" x14ac:dyDescent="0.2">
      <c r="B3314" s="24"/>
      <c r="C3314" s="24"/>
      <c r="D3314" s="24"/>
      <c r="E3314" s="24"/>
      <c r="F3314" s="24"/>
      <c r="G3314" s="24"/>
    </row>
    <row r="3315" spans="2:7" x14ac:dyDescent="0.2">
      <c r="B3315" s="24"/>
      <c r="C3315" s="24"/>
      <c r="D3315" s="24"/>
      <c r="E3315" s="24"/>
      <c r="F3315" s="24"/>
      <c r="G3315" s="24"/>
    </row>
    <row r="3316" spans="2:7" x14ac:dyDescent="0.2">
      <c r="B3316" s="24"/>
      <c r="C3316" s="24"/>
      <c r="D3316" s="24"/>
      <c r="E3316" s="24"/>
      <c r="F3316" s="24"/>
      <c r="G3316" s="24"/>
    </row>
    <row r="3317" spans="2:7" x14ac:dyDescent="0.2">
      <c r="B3317" s="24"/>
      <c r="C3317" s="24"/>
      <c r="D3317" s="24"/>
      <c r="E3317" s="24"/>
      <c r="F3317" s="24"/>
      <c r="G3317" s="24"/>
    </row>
    <row r="3318" spans="2:7" x14ac:dyDescent="0.2">
      <c r="B3318" s="24"/>
      <c r="C3318" s="24"/>
      <c r="D3318" s="24"/>
      <c r="E3318" s="24"/>
      <c r="F3318" s="24"/>
      <c r="G3318" s="24"/>
    </row>
    <row r="3319" spans="2:7" x14ac:dyDescent="0.2">
      <c r="B3319" s="24"/>
      <c r="C3319" s="24"/>
      <c r="D3319" s="24"/>
      <c r="E3319" s="24"/>
      <c r="F3319" s="24"/>
      <c r="G3319" s="24"/>
    </row>
    <row r="3320" spans="2:7" x14ac:dyDescent="0.2">
      <c r="B3320" s="24"/>
      <c r="C3320" s="24"/>
      <c r="D3320" s="24"/>
      <c r="E3320" s="24"/>
      <c r="F3320" s="24"/>
      <c r="G3320" s="24"/>
    </row>
    <row r="3321" spans="2:7" x14ac:dyDescent="0.2">
      <c r="B3321" s="24"/>
      <c r="C3321" s="24"/>
      <c r="D3321" s="24"/>
      <c r="E3321" s="24"/>
      <c r="F3321" s="24"/>
      <c r="G3321" s="24"/>
    </row>
    <row r="3322" spans="2:7" x14ac:dyDescent="0.2">
      <c r="B3322" s="24"/>
      <c r="C3322" s="24"/>
      <c r="D3322" s="24"/>
      <c r="E3322" s="24"/>
      <c r="F3322" s="24"/>
      <c r="G3322" s="24"/>
    </row>
    <row r="3323" spans="2:7" x14ac:dyDescent="0.2">
      <c r="B3323" s="24"/>
      <c r="C3323" s="24"/>
      <c r="D3323" s="24"/>
      <c r="E3323" s="24"/>
      <c r="F3323" s="24"/>
      <c r="G3323" s="24"/>
    </row>
    <row r="3324" spans="2:7" x14ac:dyDescent="0.2">
      <c r="B3324" s="24"/>
      <c r="C3324" s="24"/>
      <c r="D3324" s="24"/>
      <c r="E3324" s="24"/>
      <c r="F3324" s="24"/>
      <c r="G3324" s="24"/>
    </row>
    <row r="3325" spans="2:7" x14ac:dyDescent="0.2">
      <c r="B3325" s="24"/>
      <c r="C3325" s="24"/>
      <c r="D3325" s="24"/>
      <c r="E3325" s="24"/>
      <c r="F3325" s="24"/>
      <c r="G3325" s="24"/>
    </row>
    <row r="3326" spans="2:7" x14ac:dyDescent="0.2">
      <c r="B3326" s="24"/>
      <c r="C3326" s="24"/>
      <c r="D3326" s="24"/>
      <c r="E3326" s="24"/>
      <c r="F3326" s="24"/>
      <c r="G3326" s="24"/>
    </row>
    <row r="3327" spans="2:7" x14ac:dyDescent="0.2">
      <c r="B3327" s="24"/>
      <c r="C3327" s="24"/>
      <c r="D3327" s="24"/>
      <c r="E3327" s="24"/>
      <c r="F3327" s="24"/>
      <c r="G3327" s="24"/>
    </row>
    <row r="3328" spans="2:7" x14ac:dyDescent="0.2">
      <c r="B3328" s="24"/>
      <c r="C3328" s="24"/>
      <c r="D3328" s="24"/>
      <c r="E3328" s="24"/>
      <c r="F3328" s="24"/>
      <c r="G3328" s="24"/>
    </row>
    <row r="3329" spans="2:7" x14ac:dyDescent="0.2">
      <c r="B3329" s="24"/>
      <c r="C3329" s="24"/>
      <c r="D3329" s="24"/>
      <c r="E3329" s="24"/>
      <c r="F3329" s="24"/>
      <c r="G3329" s="24"/>
    </row>
    <row r="3330" spans="2:7" x14ac:dyDescent="0.2">
      <c r="B3330" s="24"/>
      <c r="C3330" s="24"/>
      <c r="D3330" s="24"/>
      <c r="E3330" s="24"/>
      <c r="F3330" s="24"/>
      <c r="G3330" s="24"/>
    </row>
    <row r="3331" spans="2:7" x14ac:dyDescent="0.2">
      <c r="B3331" s="24"/>
      <c r="C3331" s="24"/>
      <c r="D3331" s="24"/>
      <c r="E3331" s="24"/>
      <c r="F3331" s="24"/>
      <c r="G3331" s="24"/>
    </row>
    <row r="3332" spans="2:7" x14ac:dyDescent="0.2">
      <c r="B3332" s="24"/>
      <c r="C3332" s="24"/>
      <c r="D3332" s="24"/>
      <c r="E3332" s="24"/>
      <c r="F3332" s="24"/>
      <c r="G3332" s="24"/>
    </row>
    <row r="3333" spans="2:7" x14ac:dyDescent="0.2">
      <c r="B3333" s="24"/>
      <c r="C3333" s="24"/>
      <c r="D3333" s="24"/>
      <c r="E3333" s="24"/>
      <c r="F3333" s="24"/>
      <c r="G3333" s="24"/>
    </row>
    <row r="3334" spans="2:7" x14ac:dyDescent="0.2">
      <c r="B3334" s="24"/>
      <c r="C3334" s="24"/>
      <c r="D3334" s="24"/>
      <c r="E3334" s="24"/>
      <c r="F3334" s="24"/>
      <c r="G3334" s="24"/>
    </row>
    <row r="3335" spans="2:7" x14ac:dyDescent="0.2">
      <c r="B3335" s="24"/>
      <c r="C3335" s="24"/>
      <c r="D3335" s="24"/>
      <c r="E3335" s="24"/>
      <c r="F3335" s="24"/>
      <c r="G3335" s="24"/>
    </row>
    <row r="3336" spans="2:7" x14ac:dyDescent="0.2">
      <c r="B3336" s="24"/>
      <c r="C3336" s="24"/>
      <c r="D3336" s="24"/>
      <c r="E3336" s="24"/>
      <c r="F3336" s="24"/>
      <c r="G3336" s="24"/>
    </row>
    <row r="3337" spans="2:7" x14ac:dyDescent="0.2">
      <c r="B3337" s="24"/>
      <c r="C3337" s="24"/>
      <c r="D3337" s="24"/>
      <c r="E3337" s="24"/>
      <c r="F3337" s="24"/>
      <c r="G3337" s="24"/>
    </row>
    <row r="3338" spans="2:7" x14ac:dyDescent="0.2">
      <c r="B3338" s="24"/>
      <c r="C3338" s="24"/>
      <c r="D3338" s="24"/>
      <c r="E3338" s="24"/>
      <c r="F3338" s="24"/>
      <c r="G3338" s="24"/>
    </row>
    <row r="3339" spans="2:7" x14ac:dyDescent="0.2">
      <c r="B3339" s="24"/>
      <c r="C3339" s="24"/>
      <c r="D3339" s="24"/>
      <c r="E3339" s="24"/>
      <c r="F3339" s="24"/>
      <c r="G3339" s="24"/>
    </row>
    <row r="3340" spans="2:7" x14ac:dyDescent="0.2">
      <c r="B3340" s="24"/>
      <c r="C3340" s="24"/>
      <c r="D3340" s="24"/>
      <c r="E3340" s="24"/>
      <c r="F3340" s="24"/>
      <c r="G3340" s="24"/>
    </row>
    <row r="3341" spans="2:7" x14ac:dyDescent="0.2">
      <c r="B3341" s="24"/>
      <c r="C3341" s="24"/>
      <c r="D3341" s="24"/>
      <c r="E3341" s="24"/>
      <c r="F3341" s="24"/>
      <c r="G3341" s="24"/>
    </row>
    <row r="3342" spans="2:7" x14ac:dyDescent="0.2">
      <c r="B3342" s="24"/>
      <c r="C3342" s="24"/>
      <c r="D3342" s="24"/>
      <c r="E3342" s="24"/>
      <c r="F3342" s="24"/>
      <c r="G3342" s="24"/>
    </row>
    <row r="3343" spans="2:7" x14ac:dyDescent="0.2">
      <c r="B3343" s="24"/>
      <c r="C3343" s="24"/>
      <c r="D3343" s="24"/>
      <c r="E3343" s="24"/>
      <c r="F3343" s="24"/>
      <c r="G3343" s="24"/>
    </row>
    <row r="3344" spans="2:7" x14ac:dyDescent="0.2">
      <c r="B3344" s="24"/>
      <c r="C3344" s="24"/>
      <c r="D3344" s="24"/>
      <c r="E3344" s="24"/>
      <c r="F3344" s="24"/>
      <c r="G3344" s="24"/>
    </row>
    <row r="3345" spans="2:7" x14ac:dyDescent="0.2">
      <c r="B3345" s="24"/>
      <c r="C3345" s="24"/>
      <c r="D3345" s="24"/>
      <c r="E3345" s="24"/>
      <c r="F3345" s="24"/>
      <c r="G3345" s="24"/>
    </row>
    <row r="3346" spans="2:7" x14ac:dyDescent="0.2">
      <c r="B3346" s="24"/>
      <c r="C3346" s="24"/>
      <c r="D3346" s="24"/>
      <c r="E3346" s="24"/>
      <c r="F3346" s="24"/>
      <c r="G3346" s="24"/>
    </row>
    <row r="3347" spans="2:7" x14ac:dyDescent="0.2">
      <c r="B3347" s="24"/>
      <c r="C3347" s="24"/>
      <c r="D3347" s="24"/>
      <c r="E3347" s="24"/>
      <c r="F3347" s="24"/>
      <c r="G3347" s="24"/>
    </row>
    <row r="3348" spans="2:7" x14ac:dyDescent="0.2">
      <c r="B3348" s="24"/>
      <c r="C3348" s="24"/>
      <c r="D3348" s="24"/>
      <c r="E3348" s="24"/>
      <c r="F3348" s="24"/>
      <c r="G3348" s="24"/>
    </row>
    <row r="3349" spans="2:7" x14ac:dyDescent="0.2">
      <c r="B3349" s="24"/>
      <c r="C3349" s="24"/>
      <c r="D3349" s="24"/>
      <c r="E3349" s="24"/>
      <c r="F3349" s="24"/>
      <c r="G3349" s="24"/>
    </row>
    <row r="3350" spans="2:7" x14ac:dyDescent="0.2">
      <c r="B3350" s="24"/>
      <c r="C3350" s="24"/>
      <c r="D3350" s="24"/>
      <c r="E3350" s="24"/>
      <c r="F3350" s="24"/>
      <c r="G3350" s="24"/>
    </row>
    <row r="3351" spans="2:7" x14ac:dyDescent="0.2">
      <c r="B3351" s="24"/>
      <c r="C3351" s="24"/>
      <c r="D3351" s="24"/>
      <c r="E3351" s="24"/>
      <c r="F3351" s="24"/>
      <c r="G3351" s="24"/>
    </row>
    <row r="3352" spans="2:7" x14ac:dyDescent="0.2">
      <c r="B3352" s="24"/>
      <c r="C3352" s="24"/>
      <c r="D3352" s="24"/>
      <c r="E3352" s="24"/>
      <c r="F3352" s="24"/>
      <c r="G3352" s="24"/>
    </row>
    <row r="3353" spans="2:7" x14ac:dyDescent="0.2">
      <c r="B3353" s="24"/>
      <c r="C3353" s="24"/>
      <c r="D3353" s="24"/>
      <c r="E3353" s="24"/>
      <c r="F3353" s="24"/>
      <c r="G3353" s="24"/>
    </row>
    <row r="3354" spans="2:7" x14ac:dyDescent="0.2">
      <c r="B3354" s="24"/>
      <c r="C3354" s="24"/>
      <c r="D3354" s="24"/>
      <c r="E3354" s="24"/>
      <c r="F3354" s="24"/>
      <c r="G3354" s="24"/>
    </row>
    <row r="3355" spans="2:7" x14ac:dyDescent="0.2">
      <c r="B3355" s="24"/>
      <c r="C3355" s="24"/>
      <c r="D3355" s="24"/>
      <c r="E3355" s="24"/>
      <c r="F3355" s="24"/>
      <c r="G3355" s="24"/>
    </row>
    <row r="3356" spans="2:7" x14ac:dyDescent="0.2">
      <c r="B3356" s="24"/>
      <c r="C3356" s="24"/>
      <c r="D3356" s="24"/>
      <c r="E3356" s="24"/>
      <c r="F3356" s="24"/>
      <c r="G3356" s="24"/>
    </row>
    <row r="3357" spans="2:7" x14ac:dyDescent="0.2">
      <c r="B3357" s="24"/>
      <c r="C3357" s="24"/>
      <c r="D3357" s="24"/>
      <c r="E3357" s="24"/>
      <c r="F3357" s="24"/>
      <c r="G3357" s="24"/>
    </row>
    <row r="3358" spans="2:7" x14ac:dyDescent="0.2">
      <c r="B3358" s="24"/>
      <c r="C3358" s="24"/>
      <c r="D3358" s="24"/>
      <c r="E3358" s="24"/>
      <c r="F3358" s="24"/>
      <c r="G3358" s="24"/>
    </row>
    <row r="3359" spans="2:7" x14ac:dyDescent="0.2">
      <c r="B3359" s="24"/>
      <c r="C3359" s="24"/>
      <c r="D3359" s="24"/>
      <c r="E3359" s="24"/>
      <c r="F3359" s="24"/>
      <c r="G3359" s="24"/>
    </row>
    <row r="3360" spans="2:7" x14ac:dyDescent="0.2">
      <c r="B3360" s="24"/>
      <c r="C3360" s="24"/>
      <c r="D3360" s="24"/>
      <c r="E3360" s="24"/>
      <c r="F3360" s="24"/>
      <c r="G3360" s="24"/>
    </row>
    <row r="3361" spans="2:7" x14ac:dyDescent="0.2">
      <c r="B3361" s="24"/>
      <c r="C3361" s="24"/>
      <c r="D3361" s="24"/>
      <c r="E3361" s="24"/>
      <c r="F3361" s="24"/>
      <c r="G3361" s="24"/>
    </row>
    <row r="3362" spans="2:7" x14ac:dyDescent="0.2">
      <c r="B3362" s="24"/>
      <c r="C3362" s="24"/>
      <c r="D3362" s="24"/>
      <c r="E3362" s="24"/>
      <c r="F3362" s="24"/>
      <c r="G3362" s="24"/>
    </row>
    <row r="3363" spans="2:7" x14ac:dyDescent="0.2">
      <c r="B3363" s="24"/>
      <c r="C3363" s="24"/>
      <c r="D3363" s="24"/>
      <c r="E3363" s="24"/>
      <c r="F3363" s="24"/>
      <c r="G3363" s="24"/>
    </row>
    <row r="3364" spans="2:7" x14ac:dyDescent="0.2">
      <c r="B3364" s="24"/>
      <c r="C3364" s="24"/>
      <c r="D3364" s="24"/>
      <c r="E3364" s="24"/>
      <c r="F3364" s="24"/>
      <c r="G3364" s="24"/>
    </row>
    <row r="3365" spans="2:7" x14ac:dyDescent="0.2">
      <c r="B3365" s="24"/>
      <c r="C3365" s="24"/>
      <c r="D3365" s="24"/>
      <c r="E3365" s="24"/>
      <c r="F3365" s="24"/>
      <c r="G3365" s="24"/>
    </row>
    <row r="3366" spans="2:7" x14ac:dyDescent="0.2">
      <c r="B3366" s="24"/>
      <c r="C3366" s="24"/>
      <c r="D3366" s="24"/>
      <c r="E3366" s="24"/>
      <c r="F3366" s="24"/>
      <c r="G3366" s="24"/>
    </row>
    <row r="3367" spans="2:7" x14ac:dyDescent="0.2">
      <c r="B3367" s="24"/>
      <c r="C3367" s="24"/>
      <c r="D3367" s="24"/>
      <c r="E3367" s="24"/>
      <c r="F3367" s="24"/>
      <c r="G3367" s="24"/>
    </row>
    <row r="3368" spans="2:7" x14ac:dyDescent="0.2">
      <c r="B3368" s="24"/>
      <c r="C3368" s="24"/>
      <c r="D3368" s="24"/>
      <c r="E3368" s="24"/>
      <c r="F3368" s="24"/>
      <c r="G3368" s="24"/>
    </row>
    <row r="3369" spans="2:7" x14ac:dyDescent="0.2">
      <c r="B3369" s="24"/>
      <c r="C3369" s="24"/>
      <c r="D3369" s="24"/>
      <c r="E3369" s="24"/>
      <c r="F3369" s="24"/>
      <c r="G3369" s="24"/>
    </row>
    <row r="3370" spans="2:7" x14ac:dyDescent="0.2">
      <c r="B3370" s="24"/>
      <c r="C3370" s="24"/>
      <c r="D3370" s="24"/>
      <c r="E3370" s="24"/>
      <c r="F3370" s="24"/>
      <c r="G3370" s="24"/>
    </row>
    <row r="3371" spans="2:7" x14ac:dyDescent="0.2">
      <c r="B3371" s="24"/>
      <c r="C3371" s="24"/>
      <c r="D3371" s="24"/>
      <c r="E3371" s="24"/>
      <c r="F3371" s="24"/>
      <c r="G3371" s="24"/>
    </row>
    <row r="3372" spans="2:7" x14ac:dyDescent="0.2">
      <c r="B3372" s="24"/>
      <c r="C3372" s="24"/>
      <c r="D3372" s="24"/>
      <c r="E3372" s="24"/>
      <c r="F3372" s="24"/>
      <c r="G3372" s="24"/>
    </row>
    <row r="3373" spans="2:7" x14ac:dyDescent="0.2">
      <c r="B3373" s="24"/>
      <c r="C3373" s="24"/>
      <c r="D3373" s="24"/>
      <c r="E3373" s="24"/>
      <c r="F3373" s="24"/>
      <c r="G3373" s="24"/>
    </row>
    <row r="3374" spans="2:7" x14ac:dyDescent="0.2">
      <c r="B3374" s="24"/>
      <c r="C3374" s="24"/>
      <c r="D3374" s="24"/>
      <c r="E3374" s="24"/>
      <c r="F3374" s="24"/>
      <c r="G3374" s="24"/>
    </row>
    <row r="3375" spans="2:7" x14ac:dyDescent="0.2">
      <c r="B3375" s="24"/>
      <c r="C3375" s="24"/>
      <c r="D3375" s="24"/>
      <c r="E3375" s="24"/>
      <c r="F3375" s="24"/>
      <c r="G3375" s="24"/>
    </row>
    <row r="3376" spans="2:7" x14ac:dyDescent="0.2">
      <c r="B3376" s="24"/>
      <c r="C3376" s="24"/>
      <c r="D3376" s="24"/>
      <c r="E3376" s="24"/>
      <c r="F3376" s="24"/>
      <c r="G3376" s="24"/>
    </row>
    <row r="3377" spans="2:7" x14ac:dyDescent="0.2">
      <c r="B3377" s="24"/>
      <c r="C3377" s="24"/>
      <c r="D3377" s="24"/>
      <c r="E3377" s="24"/>
      <c r="F3377" s="24"/>
      <c r="G3377" s="24"/>
    </row>
    <row r="3378" spans="2:7" x14ac:dyDescent="0.2">
      <c r="B3378" s="24"/>
      <c r="C3378" s="24"/>
      <c r="D3378" s="24"/>
      <c r="E3378" s="24"/>
      <c r="F3378" s="24"/>
      <c r="G3378" s="24"/>
    </row>
    <row r="3379" spans="2:7" x14ac:dyDescent="0.2">
      <c r="B3379" s="24"/>
      <c r="C3379" s="24"/>
      <c r="D3379" s="24"/>
      <c r="E3379" s="24"/>
      <c r="F3379" s="24"/>
      <c r="G3379" s="24"/>
    </row>
    <row r="3380" spans="2:7" x14ac:dyDescent="0.2">
      <c r="B3380" s="24"/>
      <c r="C3380" s="24"/>
      <c r="D3380" s="24"/>
      <c r="E3380" s="24"/>
      <c r="F3380" s="24"/>
      <c r="G3380" s="24"/>
    </row>
    <row r="3381" spans="2:7" x14ac:dyDescent="0.2">
      <c r="B3381" s="24"/>
      <c r="C3381" s="24"/>
      <c r="D3381" s="24"/>
      <c r="E3381" s="24"/>
      <c r="F3381" s="24"/>
      <c r="G3381" s="24"/>
    </row>
    <row r="3382" spans="2:7" x14ac:dyDescent="0.2">
      <c r="B3382" s="24"/>
      <c r="C3382" s="24"/>
      <c r="D3382" s="24"/>
      <c r="E3382" s="24"/>
      <c r="F3382" s="24"/>
      <c r="G3382" s="24"/>
    </row>
    <row r="3383" spans="2:7" x14ac:dyDescent="0.2">
      <c r="B3383" s="24"/>
      <c r="C3383" s="24"/>
      <c r="D3383" s="24"/>
      <c r="E3383" s="24"/>
      <c r="F3383" s="24"/>
      <c r="G3383" s="24"/>
    </row>
    <row r="3384" spans="2:7" x14ac:dyDescent="0.2">
      <c r="B3384" s="24"/>
      <c r="C3384" s="24"/>
      <c r="D3384" s="24"/>
      <c r="E3384" s="24"/>
      <c r="F3384" s="24"/>
      <c r="G3384" s="24"/>
    </row>
    <row r="3385" spans="2:7" x14ac:dyDescent="0.2">
      <c r="B3385" s="24"/>
      <c r="C3385" s="24"/>
      <c r="D3385" s="24"/>
      <c r="E3385" s="24"/>
      <c r="F3385" s="24"/>
      <c r="G3385" s="24"/>
    </row>
    <row r="3386" spans="2:7" x14ac:dyDescent="0.2">
      <c r="B3386" s="24"/>
      <c r="C3386" s="24"/>
      <c r="D3386" s="24"/>
      <c r="E3386" s="24"/>
      <c r="F3386" s="24"/>
      <c r="G3386" s="24"/>
    </row>
    <row r="3387" spans="2:7" x14ac:dyDescent="0.2">
      <c r="B3387" s="24"/>
      <c r="C3387" s="24"/>
      <c r="D3387" s="24"/>
      <c r="E3387" s="24"/>
      <c r="F3387" s="24"/>
      <c r="G3387" s="24"/>
    </row>
    <row r="3388" spans="2:7" x14ac:dyDescent="0.2">
      <c r="B3388" s="24"/>
      <c r="C3388" s="24"/>
      <c r="D3388" s="24"/>
      <c r="E3388" s="24"/>
      <c r="F3388" s="24"/>
      <c r="G3388" s="24"/>
    </row>
    <row r="3389" spans="2:7" x14ac:dyDescent="0.2">
      <c r="B3389" s="24"/>
      <c r="C3389" s="24"/>
      <c r="D3389" s="24"/>
      <c r="E3389" s="24"/>
      <c r="F3389" s="24"/>
      <c r="G3389" s="24"/>
    </row>
    <row r="3390" spans="2:7" x14ac:dyDescent="0.2">
      <c r="B3390" s="24"/>
      <c r="C3390" s="24"/>
      <c r="D3390" s="24"/>
      <c r="E3390" s="24"/>
      <c r="F3390" s="24"/>
      <c r="G3390" s="24"/>
    </row>
    <row r="3391" spans="2:7" x14ac:dyDescent="0.2">
      <c r="B3391" s="24"/>
      <c r="C3391" s="24"/>
      <c r="D3391" s="24"/>
      <c r="E3391" s="24"/>
      <c r="F3391" s="24"/>
      <c r="G3391" s="24"/>
    </row>
    <row r="3392" spans="2:7" x14ac:dyDescent="0.2">
      <c r="B3392" s="24"/>
      <c r="C3392" s="24"/>
      <c r="D3392" s="24"/>
      <c r="E3392" s="24"/>
      <c r="F3392" s="24"/>
      <c r="G3392" s="24"/>
    </row>
    <row r="3393" spans="2:7" x14ac:dyDescent="0.2">
      <c r="B3393" s="24"/>
      <c r="C3393" s="24"/>
      <c r="D3393" s="24"/>
      <c r="E3393" s="24"/>
      <c r="F3393" s="24"/>
      <c r="G3393" s="24"/>
    </row>
    <row r="3394" spans="2:7" x14ac:dyDescent="0.2">
      <c r="B3394" s="24"/>
      <c r="C3394" s="24"/>
      <c r="D3394" s="24"/>
      <c r="E3394" s="24"/>
      <c r="F3394" s="24"/>
      <c r="G3394" s="24"/>
    </row>
    <row r="3395" spans="2:7" x14ac:dyDescent="0.2">
      <c r="B3395" s="24"/>
      <c r="C3395" s="24"/>
      <c r="D3395" s="24"/>
      <c r="E3395" s="24"/>
      <c r="F3395" s="24"/>
      <c r="G3395" s="24"/>
    </row>
    <row r="3396" spans="2:7" x14ac:dyDescent="0.2">
      <c r="B3396" s="24"/>
      <c r="C3396" s="24"/>
      <c r="D3396" s="24"/>
      <c r="E3396" s="24"/>
      <c r="F3396" s="24"/>
      <c r="G3396" s="24"/>
    </row>
    <row r="3397" spans="2:7" x14ac:dyDescent="0.2">
      <c r="B3397" s="24"/>
      <c r="C3397" s="24"/>
      <c r="D3397" s="24"/>
      <c r="E3397" s="24"/>
      <c r="F3397" s="24"/>
      <c r="G3397" s="24"/>
    </row>
    <row r="3398" spans="2:7" x14ac:dyDescent="0.2">
      <c r="B3398" s="24"/>
      <c r="C3398" s="24"/>
      <c r="D3398" s="24"/>
      <c r="E3398" s="24"/>
      <c r="F3398" s="24"/>
      <c r="G3398" s="24"/>
    </row>
    <row r="3399" spans="2:7" x14ac:dyDescent="0.2">
      <c r="B3399" s="24"/>
      <c r="C3399" s="24"/>
      <c r="D3399" s="24"/>
      <c r="E3399" s="24"/>
      <c r="F3399" s="24"/>
      <c r="G3399" s="24"/>
    </row>
    <row r="3400" spans="2:7" x14ac:dyDescent="0.2">
      <c r="B3400" s="24"/>
      <c r="C3400" s="24"/>
      <c r="D3400" s="24"/>
      <c r="E3400" s="24"/>
      <c r="F3400" s="24"/>
      <c r="G3400" s="24"/>
    </row>
    <row r="3401" spans="2:7" x14ac:dyDescent="0.2">
      <c r="B3401" s="24"/>
      <c r="C3401" s="24"/>
      <c r="D3401" s="24"/>
      <c r="E3401" s="24"/>
      <c r="F3401" s="24"/>
      <c r="G3401" s="24"/>
    </row>
    <row r="3402" spans="2:7" x14ac:dyDescent="0.2">
      <c r="B3402" s="24"/>
      <c r="C3402" s="24"/>
      <c r="D3402" s="24"/>
      <c r="E3402" s="24"/>
      <c r="F3402" s="24"/>
      <c r="G3402" s="24"/>
    </row>
    <row r="3403" spans="2:7" x14ac:dyDescent="0.2">
      <c r="B3403" s="24"/>
      <c r="C3403" s="24"/>
      <c r="D3403" s="24"/>
      <c r="E3403" s="24"/>
      <c r="F3403" s="24"/>
      <c r="G3403" s="24"/>
    </row>
    <row r="3404" spans="2:7" x14ac:dyDescent="0.2">
      <c r="B3404" s="24"/>
      <c r="C3404" s="24"/>
      <c r="D3404" s="24"/>
      <c r="E3404" s="24"/>
      <c r="F3404" s="24"/>
      <c r="G3404" s="24"/>
    </row>
    <row r="3405" spans="2:7" x14ac:dyDescent="0.2">
      <c r="B3405" s="24"/>
      <c r="C3405" s="24"/>
      <c r="D3405" s="24"/>
      <c r="E3405" s="24"/>
      <c r="F3405" s="24"/>
      <c r="G3405" s="24"/>
    </row>
    <row r="3406" spans="2:7" x14ac:dyDescent="0.2">
      <c r="B3406" s="24"/>
      <c r="C3406" s="24"/>
      <c r="D3406" s="24"/>
      <c r="E3406" s="24"/>
      <c r="F3406" s="24"/>
      <c r="G3406" s="24"/>
    </row>
    <row r="3407" spans="2:7" x14ac:dyDescent="0.2">
      <c r="B3407" s="24"/>
      <c r="C3407" s="24"/>
      <c r="D3407" s="24"/>
      <c r="E3407" s="24"/>
      <c r="F3407" s="24"/>
      <c r="G3407" s="24"/>
    </row>
    <row r="3408" spans="2:7" x14ac:dyDescent="0.2">
      <c r="B3408" s="24"/>
      <c r="C3408" s="24"/>
      <c r="D3408" s="24"/>
      <c r="E3408" s="24"/>
      <c r="F3408" s="24"/>
      <c r="G3408" s="24"/>
    </row>
    <row r="3409" spans="2:7" x14ac:dyDescent="0.2">
      <c r="B3409" s="24"/>
      <c r="C3409" s="24"/>
      <c r="D3409" s="24"/>
      <c r="E3409" s="24"/>
      <c r="F3409" s="24"/>
      <c r="G3409" s="24"/>
    </row>
    <row r="3410" spans="2:7" x14ac:dyDescent="0.2">
      <c r="B3410" s="24"/>
      <c r="C3410" s="24"/>
      <c r="D3410" s="24"/>
      <c r="E3410" s="24"/>
      <c r="F3410" s="24"/>
      <c r="G3410" s="24"/>
    </row>
    <row r="3411" spans="2:7" x14ac:dyDescent="0.2">
      <c r="B3411" s="24"/>
      <c r="C3411" s="24"/>
      <c r="D3411" s="24"/>
      <c r="E3411" s="24"/>
      <c r="F3411" s="24"/>
      <c r="G3411" s="24"/>
    </row>
    <row r="3412" spans="2:7" x14ac:dyDescent="0.2">
      <c r="B3412" s="24"/>
      <c r="C3412" s="24"/>
      <c r="D3412" s="24"/>
      <c r="E3412" s="24"/>
      <c r="F3412" s="24"/>
      <c r="G3412" s="24"/>
    </row>
    <row r="3413" spans="2:7" x14ac:dyDescent="0.2">
      <c r="B3413" s="24"/>
      <c r="C3413" s="24"/>
      <c r="D3413" s="24"/>
      <c r="E3413" s="24"/>
      <c r="F3413" s="24"/>
      <c r="G3413" s="24"/>
    </row>
    <row r="3414" spans="2:7" x14ac:dyDescent="0.2">
      <c r="B3414" s="24"/>
      <c r="C3414" s="24"/>
      <c r="D3414" s="24"/>
      <c r="E3414" s="24"/>
      <c r="F3414" s="24"/>
      <c r="G3414" s="24"/>
    </row>
    <row r="3415" spans="2:7" x14ac:dyDescent="0.2">
      <c r="B3415" s="24"/>
      <c r="C3415" s="24"/>
      <c r="D3415" s="24"/>
      <c r="E3415" s="24"/>
      <c r="F3415" s="24"/>
      <c r="G3415" s="24"/>
    </row>
    <row r="3416" spans="2:7" x14ac:dyDescent="0.2">
      <c r="B3416" s="24"/>
      <c r="C3416" s="24"/>
      <c r="D3416" s="24"/>
      <c r="E3416" s="24"/>
      <c r="F3416" s="24"/>
      <c r="G3416" s="24"/>
    </row>
    <row r="3417" spans="2:7" x14ac:dyDescent="0.2">
      <c r="B3417" s="24"/>
      <c r="C3417" s="24"/>
      <c r="D3417" s="24"/>
      <c r="E3417" s="24"/>
      <c r="F3417" s="24"/>
      <c r="G3417" s="24"/>
    </row>
    <row r="3418" spans="2:7" x14ac:dyDescent="0.2">
      <c r="B3418" s="24"/>
      <c r="C3418" s="24"/>
      <c r="D3418" s="24"/>
      <c r="E3418" s="24"/>
      <c r="F3418" s="24"/>
      <c r="G3418" s="24"/>
    </row>
    <row r="3419" spans="2:7" x14ac:dyDescent="0.2">
      <c r="B3419" s="24"/>
      <c r="C3419" s="24"/>
      <c r="D3419" s="24"/>
      <c r="E3419" s="24"/>
      <c r="F3419" s="24"/>
      <c r="G3419" s="24"/>
    </row>
    <row r="3420" spans="2:7" x14ac:dyDescent="0.2">
      <c r="B3420" s="24"/>
      <c r="C3420" s="24"/>
      <c r="D3420" s="24"/>
      <c r="E3420" s="24"/>
      <c r="F3420" s="24"/>
      <c r="G3420" s="24"/>
    </row>
    <row r="3421" spans="2:7" x14ac:dyDescent="0.2">
      <c r="B3421" s="24"/>
      <c r="C3421" s="24"/>
      <c r="D3421" s="24"/>
      <c r="E3421" s="24"/>
      <c r="F3421" s="24"/>
      <c r="G3421" s="24"/>
    </row>
    <row r="3422" spans="2:7" x14ac:dyDescent="0.2">
      <c r="B3422" s="24"/>
      <c r="C3422" s="24"/>
      <c r="D3422" s="24"/>
      <c r="E3422" s="24"/>
      <c r="F3422" s="24"/>
      <c r="G3422" s="24"/>
    </row>
    <row r="3423" spans="2:7" x14ac:dyDescent="0.2">
      <c r="B3423" s="24"/>
      <c r="C3423" s="24"/>
      <c r="D3423" s="24"/>
      <c r="E3423" s="24"/>
      <c r="F3423" s="24"/>
      <c r="G3423" s="24"/>
    </row>
    <row r="3424" spans="2:7" x14ac:dyDescent="0.2">
      <c r="B3424" s="24"/>
      <c r="C3424" s="24"/>
      <c r="D3424" s="24"/>
      <c r="E3424" s="24"/>
      <c r="F3424" s="24"/>
      <c r="G3424" s="24"/>
    </row>
    <row r="3425" spans="2:7" x14ac:dyDescent="0.2">
      <c r="B3425" s="24"/>
      <c r="C3425" s="24"/>
      <c r="D3425" s="24"/>
      <c r="E3425" s="24"/>
      <c r="F3425" s="24"/>
      <c r="G3425" s="24"/>
    </row>
    <row r="3426" spans="2:7" x14ac:dyDescent="0.2">
      <c r="B3426" s="24"/>
      <c r="C3426" s="24"/>
      <c r="D3426" s="24"/>
      <c r="E3426" s="24"/>
      <c r="F3426" s="24"/>
      <c r="G3426" s="24"/>
    </row>
    <row r="3427" spans="2:7" x14ac:dyDescent="0.2">
      <c r="B3427" s="24"/>
      <c r="C3427" s="24"/>
      <c r="D3427" s="24"/>
      <c r="E3427" s="24"/>
      <c r="F3427" s="24"/>
      <c r="G3427" s="24"/>
    </row>
    <row r="3428" spans="2:7" x14ac:dyDescent="0.2">
      <c r="B3428" s="24"/>
      <c r="C3428" s="24"/>
      <c r="D3428" s="24"/>
      <c r="E3428" s="24"/>
      <c r="F3428" s="24"/>
      <c r="G3428" s="24"/>
    </row>
    <row r="3429" spans="2:7" x14ac:dyDescent="0.2">
      <c r="B3429" s="24"/>
      <c r="C3429" s="24"/>
      <c r="D3429" s="24"/>
      <c r="E3429" s="24"/>
      <c r="F3429" s="24"/>
      <c r="G3429" s="24"/>
    </row>
    <row r="3430" spans="2:7" x14ac:dyDescent="0.2">
      <c r="B3430" s="24"/>
      <c r="C3430" s="24"/>
      <c r="D3430" s="24"/>
      <c r="E3430" s="24"/>
      <c r="F3430" s="24"/>
      <c r="G3430" s="24"/>
    </row>
    <row r="3431" spans="2:7" x14ac:dyDescent="0.2">
      <c r="B3431" s="24"/>
      <c r="C3431" s="24"/>
      <c r="D3431" s="24"/>
      <c r="E3431" s="24"/>
      <c r="F3431" s="24"/>
      <c r="G3431" s="24"/>
    </row>
    <row r="3432" spans="2:7" x14ac:dyDescent="0.2">
      <c r="B3432" s="24"/>
      <c r="C3432" s="24"/>
      <c r="D3432" s="24"/>
      <c r="E3432" s="24"/>
      <c r="F3432" s="24"/>
      <c r="G3432" s="24"/>
    </row>
    <row r="3433" spans="2:7" x14ac:dyDescent="0.2">
      <c r="B3433" s="24"/>
      <c r="C3433" s="24"/>
      <c r="D3433" s="24"/>
      <c r="E3433" s="24"/>
      <c r="F3433" s="24"/>
      <c r="G3433" s="24"/>
    </row>
    <row r="3434" spans="2:7" x14ac:dyDescent="0.2">
      <c r="B3434" s="24"/>
      <c r="C3434" s="24"/>
      <c r="D3434" s="24"/>
      <c r="E3434" s="24"/>
      <c r="F3434" s="24"/>
      <c r="G3434" s="24"/>
    </row>
    <row r="3435" spans="2:7" x14ac:dyDescent="0.2">
      <c r="B3435" s="24"/>
      <c r="C3435" s="24"/>
      <c r="D3435" s="24"/>
      <c r="E3435" s="24"/>
      <c r="F3435" s="24"/>
      <c r="G3435" s="24"/>
    </row>
    <row r="3436" spans="2:7" x14ac:dyDescent="0.2">
      <c r="B3436" s="24"/>
      <c r="C3436" s="24"/>
      <c r="D3436" s="24"/>
      <c r="E3436" s="24"/>
      <c r="F3436" s="24"/>
      <c r="G3436" s="24"/>
    </row>
    <row r="3437" spans="2:7" x14ac:dyDescent="0.2">
      <c r="B3437" s="24"/>
      <c r="C3437" s="24"/>
      <c r="D3437" s="24"/>
      <c r="E3437" s="24"/>
      <c r="F3437" s="24"/>
      <c r="G3437" s="24"/>
    </row>
    <row r="3438" spans="2:7" x14ac:dyDescent="0.2">
      <c r="B3438" s="24"/>
      <c r="C3438" s="24"/>
      <c r="D3438" s="24"/>
      <c r="E3438" s="24"/>
      <c r="F3438" s="24"/>
      <c r="G3438" s="24"/>
    </row>
    <row r="3439" spans="2:7" x14ac:dyDescent="0.2">
      <c r="B3439" s="24"/>
      <c r="C3439" s="24"/>
      <c r="D3439" s="24"/>
      <c r="E3439" s="24"/>
      <c r="F3439" s="24"/>
      <c r="G3439" s="24"/>
    </row>
    <row r="3440" spans="2:7" x14ac:dyDescent="0.2">
      <c r="B3440" s="24"/>
      <c r="C3440" s="24"/>
      <c r="D3440" s="24"/>
      <c r="E3440" s="24"/>
      <c r="F3440" s="24"/>
      <c r="G3440" s="24"/>
    </row>
    <row r="3441" spans="2:7" x14ac:dyDescent="0.2">
      <c r="B3441" s="24"/>
      <c r="C3441" s="24"/>
      <c r="D3441" s="24"/>
      <c r="E3441" s="24"/>
      <c r="F3441" s="24"/>
      <c r="G3441" s="24"/>
    </row>
    <row r="3442" spans="2:7" x14ac:dyDescent="0.2">
      <c r="B3442" s="24"/>
      <c r="C3442" s="24"/>
      <c r="D3442" s="24"/>
      <c r="E3442" s="24"/>
      <c r="F3442" s="24"/>
      <c r="G3442" s="24"/>
    </row>
    <row r="3443" spans="2:7" x14ac:dyDescent="0.2">
      <c r="B3443" s="24"/>
      <c r="C3443" s="24"/>
      <c r="D3443" s="24"/>
      <c r="E3443" s="24"/>
      <c r="F3443" s="24"/>
      <c r="G3443" s="24"/>
    </row>
    <row r="3444" spans="2:7" x14ac:dyDescent="0.2">
      <c r="B3444" s="24"/>
      <c r="C3444" s="24"/>
      <c r="D3444" s="24"/>
      <c r="E3444" s="24"/>
      <c r="F3444" s="24"/>
      <c r="G3444" s="24"/>
    </row>
    <row r="3445" spans="2:7" x14ac:dyDescent="0.2">
      <c r="B3445" s="24"/>
      <c r="C3445" s="24"/>
      <c r="D3445" s="24"/>
      <c r="E3445" s="24"/>
      <c r="F3445" s="24"/>
      <c r="G3445" s="24"/>
    </row>
    <row r="3446" spans="2:7" x14ac:dyDescent="0.2">
      <c r="B3446" s="24"/>
      <c r="C3446" s="24"/>
      <c r="D3446" s="24"/>
      <c r="E3446" s="24"/>
      <c r="F3446" s="24"/>
      <c r="G3446" s="24"/>
    </row>
    <row r="3447" spans="2:7" x14ac:dyDescent="0.2">
      <c r="B3447" s="24"/>
      <c r="C3447" s="24"/>
      <c r="D3447" s="24"/>
      <c r="E3447" s="24"/>
      <c r="F3447" s="24"/>
      <c r="G3447" s="24"/>
    </row>
    <row r="3448" spans="2:7" x14ac:dyDescent="0.2">
      <c r="B3448" s="24"/>
      <c r="C3448" s="24"/>
      <c r="D3448" s="24"/>
      <c r="E3448" s="24"/>
      <c r="F3448" s="24"/>
      <c r="G3448" s="24"/>
    </row>
    <row r="3449" spans="2:7" x14ac:dyDescent="0.2">
      <c r="B3449" s="24"/>
      <c r="C3449" s="24"/>
      <c r="D3449" s="24"/>
      <c r="E3449" s="24"/>
      <c r="F3449" s="24"/>
      <c r="G3449" s="24"/>
    </row>
    <row r="3450" spans="2:7" x14ac:dyDescent="0.2">
      <c r="B3450" s="24"/>
      <c r="C3450" s="24"/>
      <c r="D3450" s="24"/>
      <c r="E3450" s="24"/>
      <c r="F3450" s="24"/>
      <c r="G3450" s="24"/>
    </row>
    <row r="3451" spans="2:7" x14ac:dyDescent="0.2">
      <c r="B3451" s="24"/>
      <c r="C3451" s="24"/>
      <c r="D3451" s="24"/>
      <c r="E3451" s="24"/>
      <c r="F3451" s="24"/>
      <c r="G3451" s="24"/>
    </row>
    <row r="3452" spans="2:7" x14ac:dyDescent="0.2">
      <c r="B3452" s="24"/>
      <c r="C3452" s="24"/>
      <c r="D3452" s="24"/>
      <c r="E3452" s="24"/>
      <c r="F3452" s="24"/>
      <c r="G3452" s="24"/>
    </row>
    <row r="3453" spans="2:7" x14ac:dyDescent="0.2">
      <c r="B3453" s="24"/>
      <c r="C3453" s="24"/>
      <c r="D3453" s="24"/>
      <c r="E3453" s="24"/>
      <c r="F3453" s="24"/>
      <c r="G3453" s="24"/>
    </row>
    <row r="3454" spans="2:7" x14ac:dyDescent="0.2">
      <c r="B3454" s="24"/>
      <c r="C3454" s="24"/>
      <c r="D3454" s="24"/>
      <c r="E3454" s="24"/>
      <c r="F3454" s="24"/>
      <c r="G3454" s="24"/>
    </row>
    <row r="3455" spans="2:7" x14ac:dyDescent="0.2">
      <c r="B3455" s="24"/>
      <c r="C3455" s="24"/>
      <c r="D3455" s="24"/>
      <c r="E3455" s="24"/>
      <c r="F3455" s="24"/>
      <c r="G3455" s="24"/>
    </row>
    <row r="3456" spans="2:7" x14ac:dyDescent="0.2">
      <c r="B3456" s="24"/>
      <c r="C3456" s="24"/>
      <c r="D3456" s="24"/>
      <c r="E3456" s="24"/>
      <c r="F3456" s="24"/>
      <c r="G3456" s="24"/>
    </row>
    <row r="3457" spans="2:7" x14ac:dyDescent="0.2">
      <c r="B3457" s="24"/>
      <c r="C3457" s="24"/>
      <c r="D3457" s="24"/>
      <c r="E3457" s="24"/>
      <c r="F3457" s="24"/>
      <c r="G3457" s="24"/>
    </row>
    <row r="3458" spans="2:7" x14ac:dyDescent="0.2">
      <c r="B3458" s="24"/>
      <c r="C3458" s="24"/>
      <c r="D3458" s="24"/>
      <c r="E3458" s="24"/>
      <c r="F3458" s="24"/>
      <c r="G3458" s="24"/>
    </row>
    <row r="3459" spans="2:7" x14ac:dyDescent="0.2">
      <c r="B3459" s="24"/>
      <c r="C3459" s="24"/>
      <c r="D3459" s="24"/>
      <c r="E3459" s="24"/>
      <c r="F3459" s="24"/>
      <c r="G3459" s="24"/>
    </row>
    <row r="3460" spans="2:7" x14ac:dyDescent="0.2">
      <c r="B3460" s="24"/>
      <c r="C3460" s="24"/>
      <c r="D3460" s="24"/>
      <c r="E3460" s="24"/>
      <c r="F3460" s="24"/>
      <c r="G3460" s="24"/>
    </row>
    <row r="3461" spans="2:7" x14ac:dyDescent="0.2">
      <c r="B3461" s="24"/>
      <c r="C3461" s="24"/>
      <c r="D3461" s="24"/>
      <c r="E3461" s="24"/>
      <c r="F3461" s="24"/>
      <c r="G3461" s="24"/>
    </row>
    <row r="3462" spans="2:7" x14ac:dyDescent="0.2">
      <c r="B3462" s="24"/>
      <c r="C3462" s="24"/>
      <c r="D3462" s="24"/>
      <c r="E3462" s="24"/>
      <c r="F3462" s="24"/>
      <c r="G3462" s="24"/>
    </row>
    <row r="3463" spans="2:7" x14ac:dyDescent="0.2">
      <c r="B3463" s="24"/>
      <c r="C3463" s="24"/>
      <c r="D3463" s="24"/>
      <c r="E3463" s="24"/>
      <c r="F3463" s="24"/>
      <c r="G3463" s="24"/>
    </row>
    <row r="3464" spans="2:7" x14ac:dyDescent="0.2">
      <c r="B3464" s="24"/>
      <c r="C3464" s="24"/>
      <c r="D3464" s="24"/>
      <c r="E3464" s="24"/>
      <c r="F3464" s="24"/>
      <c r="G3464" s="24"/>
    </row>
    <row r="3465" spans="2:7" x14ac:dyDescent="0.2">
      <c r="B3465" s="24"/>
      <c r="C3465" s="24"/>
      <c r="D3465" s="24"/>
      <c r="E3465" s="24"/>
      <c r="F3465" s="24"/>
      <c r="G3465" s="24"/>
    </row>
    <row r="3466" spans="2:7" x14ac:dyDescent="0.2">
      <c r="B3466" s="24"/>
      <c r="C3466" s="24"/>
      <c r="D3466" s="24"/>
      <c r="E3466" s="24"/>
      <c r="F3466" s="24"/>
      <c r="G3466" s="24"/>
    </row>
    <row r="3467" spans="2:7" x14ac:dyDescent="0.2">
      <c r="B3467" s="24"/>
      <c r="C3467" s="24"/>
      <c r="D3467" s="24"/>
      <c r="E3467" s="24"/>
      <c r="F3467" s="24"/>
      <c r="G3467" s="24"/>
    </row>
    <row r="3468" spans="2:7" x14ac:dyDescent="0.2">
      <c r="B3468" s="24"/>
      <c r="C3468" s="24"/>
      <c r="D3468" s="24"/>
      <c r="E3468" s="24"/>
      <c r="F3468" s="24"/>
      <c r="G3468" s="24"/>
    </row>
    <row r="3469" spans="2:7" x14ac:dyDescent="0.2">
      <c r="B3469" s="24"/>
      <c r="C3469" s="24"/>
      <c r="D3469" s="24"/>
      <c r="E3469" s="24"/>
      <c r="F3469" s="24"/>
      <c r="G3469" s="24"/>
    </row>
    <row r="3470" spans="2:7" x14ac:dyDescent="0.2">
      <c r="B3470" s="24"/>
      <c r="C3470" s="24"/>
      <c r="D3470" s="24"/>
      <c r="E3470" s="24"/>
      <c r="F3470" s="24"/>
      <c r="G3470" s="24"/>
    </row>
    <row r="3471" spans="2:7" x14ac:dyDescent="0.2">
      <c r="B3471" s="24"/>
      <c r="C3471" s="24"/>
      <c r="D3471" s="24"/>
      <c r="E3471" s="24"/>
      <c r="F3471" s="24"/>
      <c r="G3471" s="24"/>
    </row>
    <row r="3472" spans="2:7" x14ac:dyDescent="0.2">
      <c r="B3472" s="24"/>
      <c r="C3472" s="24"/>
      <c r="D3472" s="24"/>
      <c r="E3472" s="24"/>
      <c r="F3472" s="24"/>
      <c r="G3472" s="24"/>
    </row>
    <row r="3473" spans="2:7" x14ac:dyDescent="0.2">
      <c r="B3473" s="24"/>
      <c r="C3473" s="24"/>
      <c r="D3473" s="24"/>
      <c r="E3473" s="24"/>
      <c r="F3473" s="24"/>
      <c r="G3473" s="24"/>
    </row>
    <row r="3474" spans="2:7" x14ac:dyDescent="0.2">
      <c r="B3474" s="24"/>
      <c r="C3474" s="24"/>
      <c r="D3474" s="24"/>
      <c r="E3474" s="24"/>
      <c r="F3474" s="24"/>
      <c r="G3474" s="24"/>
    </row>
    <row r="3475" spans="2:7" x14ac:dyDescent="0.2">
      <c r="B3475" s="24"/>
      <c r="C3475" s="24"/>
      <c r="D3475" s="24"/>
      <c r="E3475" s="24"/>
      <c r="F3475" s="24"/>
      <c r="G3475" s="24"/>
    </row>
    <row r="3476" spans="2:7" x14ac:dyDescent="0.2">
      <c r="B3476" s="24"/>
      <c r="C3476" s="24"/>
      <c r="D3476" s="24"/>
      <c r="E3476" s="24"/>
      <c r="F3476" s="24"/>
      <c r="G3476" s="24"/>
    </row>
    <row r="3477" spans="2:7" x14ac:dyDescent="0.2">
      <c r="B3477" s="24"/>
      <c r="C3477" s="24"/>
      <c r="D3477" s="24"/>
      <c r="E3477" s="24"/>
      <c r="F3477" s="24"/>
      <c r="G3477" s="24"/>
    </row>
    <row r="3478" spans="2:7" x14ac:dyDescent="0.2">
      <c r="B3478" s="24"/>
      <c r="C3478" s="24"/>
      <c r="D3478" s="24"/>
      <c r="E3478" s="24"/>
      <c r="F3478" s="24"/>
      <c r="G3478" s="24"/>
    </row>
    <row r="3479" spans="2:7" x14ac:dyDescent="0.2">
      <c r="B3479" s="24"/>
      <c r="C3479" s="24"/>
      <c r="D3479" s="24"/>
      <c r="E3479" s="24"/>
      <c r="F3479" s="24"/>
      <c r="G3479" s="24"/>
    </row>
    <row r="3480" spans="2:7" x14ac:dyDescent="0.2">
      <c r="B3480" s="24"/>
      <c r="C3480" s="24"/>
      <c r="D3480" s="24"/>
      <c r="E3480" s="24"/>
      <c r="F3480" s="24"/>
      <c r="G3480" s="24"/>
    </row>
    <row r="3481" spans="2:7" x14ac:dyDescent="0.2">
      <c r="B3481" s="24"/>
      <c r="C3481" s="24"/>
      <c r="D3481" s="24"/>
      <c r="E3481" s="24"/>
      <c r="F3481" s="24"/>
      <c r="G3481" s="24"/>
    </row>
    <row r="3482" spans="2:7" x14ac:dyDescent="0.2">
      <c r="B3482" s="24"/>
      <c r="C3482" s="24"/>
      <c r="D3482" s="24"/>
      <c r="E3482" s="24"/>
      <c r="F3482" s="24"/>
      <c r="G3482" s="24"/>
    </row>
    <row r="3483" spans="2:7" x14ac:dyDescent="0.2">
      <c r="B3483" s="24"/>
      <c r="C3483" s="24"/>
      <c r="D3483" s="24"/>
      <c r="E3483" s="24"/>
      <c r="F3483" s="24"/>
      <c r="G3483" s="24"/>
    </row>
    <row r="3484" spans="2:7" x14ac:dyDescent="0.2">
      <c r="B3484" s="24"/>
      <c r="C3484" s="24"/>
      <c r="D3484" s="24"/>
      <c r="E3484" s="24"/>
      <c r="F3484" s="24"/>
      <c r="G3484" s="24"/>
    </row>
    <row r="3485" spans="2:7" x14ac:dyDescent="0.2">
      <c r="B3485" s="24"/>
      <c r="C3485" s="24"/>
      <c r="D3485" s="24"/>
      <c r="E3485" s="24"/>
      <c r="F3485" s="24"/>
      <c r="G3485" s="24"/>
    </row>
    <row r="3486" spans="2:7" x14ac:dyDescent="0.2">
      <c r="B3486" s="24"/>
      <c r="C3486" s="24"/>
      <c r="D3486" s="24"/>
      <c r="E3486" s="24"/>
      <c r="F3486" s="24"/>
      <c r="G3486" s="24"/>
    </row>
    <row r="3487" spans="2:7" x14ac:dyDescent="0.2">
      <c r="B3487" s="24"/>
      <c r="C3487" s="24"/>
      <c r="D3487" s="24"/>
      <c r="E3487" s="24"/>
      <c r="F3487" s="24"/>
      <c r="G3487" s="24"/>
    </row>
    <row r="3488" spans="2:7" x14ac:dyDescent="0.2">
      <c r="B3488" s="24"/>
      <c r="C3488" s="24"/>
      <c r="D3488" s="24"/>
      <c r="E3488" s="24"/>
      <c r="F3488" s="24"/>
      <c r="G3488" s="24"/>
    </row>
    <row r="3489" spans="2:7" x14ac:dyDescent="0.2">
      <c r="B3489" s="24"/>
      <c r="C3489" s="24"/>
      <c r="D3489" s="24"/>
      <c r="E3489" s="24"/>
      <c r="F3489" s="24"/>
      <c r="G3489" s="24"/>
    </row>
    <row r="3490" spans="2:7" x14ac:dyDescent="0.2">
      <c r="B3490" s="24"/>
      <c r="C3490" s="24"/>
      <c r="D3490" s="24"/>
      <c r="E3490" s="24"/>
      <c r="F3490" s="24"/>
      <c r="G3490" s="24"/>
    </row>
    <row r="3491" spans="2:7" x14ac:dyDescent="0.2">
      <c r="B3491" s="24"/>
      <c r="C3491" s="24"/>
      <c r="D3491" s="24"/>
      <c r="E3491" s="24"/>
      <c r="F3491" s="24"/>
      <c r="G3491" s="24"/>
    </row>
    <row r="3492" spans="2:7" x14ac:dyDescent="0.2">
      <c r="B3492" s="24"/>
      <c r="C3492" s="24"/>
      <c r="D3492" s="24"/>
      <c r="E3492" s="24"/>
      <c r="F3492" s="24"/>
      <c r="G3492" s="24"/>
    </row>
    <row r="3493" spans="2:7" x14ac:dyDescent="0.2">
      <c r="B3493" s="24"/>
      <c r="C3493" s="24"/>
      <c r="D3493" s="24"/>
      <c r="E3493" s="24"/>
      <c r="F3493" s="24"/>
      <c r="G3493" s="24"/>
    </row>
    <row r="3494" spans="2:7" x14ac:dyDescent="0.2">
      <c r="B3494" s="24"/>
      <c r="C3494" s="24"/>
      <c r="D3494" s="24"/>
      <c r="E3494" s="24"/>
      <c r="F3494" s="24"/>
      <c r="G3494" s="24"/>
    </row>
    <row r="3495" spans="2:7" x14ac:dyDescent="0.2">
      <c r="B3495" s="24"/>
      <c r="C3495" s="24"/>
      <c r="D3495" s="24"/>
      <c r="E3495" s="24"/>
      <c r="F3495" s="24"/>
      <c r="G3495" s="24"/>
    </row>
    <row r="3496" spans="2:7" x14ac:dyDescent="0.2">
      <c r="B3496" s="24"/>
      <c r="C3496" s="24"/>
      <c r="D3496" s="24"/>
      <c r="E3496" s="24"/>
      <c r="F3496" s="24"/>
      <c r="G3496" s="24"/>
    </row>
    <row r="3497" spans="2:7" x14ac:dyDescent="0.2">
      <c r="B3497" s="24"/>
      <c r="C3497" s="24"/>
      <c r="D3497" s="24"/>
      <c r="E3497" s="24"/>
      <c r="F3497" s="24"/>
      <c r="G3497" s="24"/>
    </row>
    <row r="3498" spans="2:7" x14ac:dyDescent="0.2">
      <c r="B3498" s="24"/>
      <c r="C3498" s="24"/>
      <c r="D3498" s="24"/>
      <c r="E3498" s="24"/>
      <c r="F3498" s="24"/>
      <c r="G3498" s="24"/>
    </row>
    <row r="3499" spans="2:7" x14ac:dyDescent="0.2">
      <c r="B3499" s="24"/>
      <c r="C3499" s="24"/>
      <c r="D3499" s="24"/>
      <c r="E3499" s="24"/>
      <c r="F3499" s="24"/>
      <c r="G3499" s="24"/>
    </row>
    <row r="3500" spans="2:7" x14ac:dyDescent="0.2">
      <c r="B3500" s="24"/>
      <c r="C3500" s="24"/>
      <c r="D3500" s="24"/>
      <c r="E3500" s="24"/>
      <c r="F3500" s="24"/>
      <c r="G3500" s="24"/>
    </row>
    <row r="3501" spans="2:7" x14ac:dyDescent="0.2">
      <c r="B3501" s="24"/>
      <c r="C3501" s="24"/>
      <c r="D3501" s="24"/>
      <c r="E3501" s="24"/>
      <c r="F3501" s="24"/>
      <c r="G3501" s="24"/>
    </row>
    <row r="3502" spans="2:7" x14ac:dyDescent="0.2">
      <c r="B3502" s="24"/>
      <c r="C3502" s="24"/>
      <c r="D3502" s="24"/>
      <c r="E3502" s="24"/>
      <c r="F3502" s="24"/>
      <c r="G3502" s="24"/>
    </row>
    <row r="3503" spans="2:7" x14ac:dyDescent="0.2">
      <c r="B3503" s="24"/>
      <c r="C3503" s="24"/>
      <c r="D3503" s="24"/>
      <c r="E3503" s="24"/>
      <c r="F3503" s="24"/>
      <c r="G3503" s="24"/>
    </row>
    <row r="3504" spans="2:7" x14ac:dyDescent="0.2">
      <c r="B3504" s="24"/>
      <c r="C3504" s="24"/>
      <c r="D3504" s="24"/>
      <c r="E3504" s="24"/>
      <c r="F3504" s="24"/>
      <c r="G3504" s="24"/>
    </row>
    <row r="3505" spans="2:7" x14ac:dyDescent="0.2">
      <c r="B3505" s="24"/>
      <c r="C3505" s="24"/>
      <c r="D3505" s="24"/>
      <c r="E3505" s="24"/>
      <c r="F3505" s="24"/>
      <c r="G3505" s="24"/>
    </row>
    <row r="3506" spans="2:7" x14ac:dyDescent="0.2">
      <c r="B3506" s="24"/>
      <c r="C3506" s="24"/>
      <c r="D3506" s="24"/>
      <c r="E3506" s="24"/>
      <c r="F3506" s="24"/>
      <c r="G3506" s="24"/>
    </row>
    <row r="3507" spans="2:7" x14ac:dyDescent="0.2">
      <c r="B3507" s="24"/>
      <c r="C3507" s="24"/>
      <c r="D3507" s="24"/>
      <c r="E3507" s="24"/>
      <c r="F3507" s="24"/>
      <c r="G3507" s="24"/>
    </row>
    <row r="3508" spans="2:7" x14ac:dyDescent="0.2">
      <c r="B3508" s="24"/>
      <c r="C3508" s="24"/>
      <c r="D3508" s="24"/>
      <c r="E3508" s="24"/>
      <c r="F3508" s="24"/>
      <c r="G3508" s="24"/>
    </row>
    <row r="3509" spans="2:7" x14ac:dyDescent="0.2">
      <c r="B3509" s="24"/>
      <c r="C3509" s="24"/>
      <c r="D3509" s="24"/>
      <c r="E3509" s="24"/>
      <c r="F3509" s="24"/>
      <c r="G3509" s="24"/>
    </row>
    <row r="3510" spans="2:7" x14ac:dyDescent="0.2">
      <c r="B3510" s="24"/>
      <c r="C3510" s="24"/>
      <c r="D3510" s="24"/>
      <c r="E3510" s="24"/>
      <c r="F3510" s="24"/>
      <c r="G3510" s="24"/>
    </row>
    <row r="3511" spans="2:7" x14ac:dyDescent="0.2">
      <c r="B3511" s="24"/>
      <c r="C3511" s="24"/>
      <c r="D3511" s="24"/>
      <c r="E3511" s="24"/>
      <c r="F3511" s="24"/>
      <c r="G3511" s="24"/>
    </row>
    <row r="3512" spans="2:7" x14ac:dyDescent="0.2">
      <c r="B3512" s="24"/>
      <c r="C3512" s="24"/>
      <c r="D3512" s="24"/>
      <c r="E3512" s="24"/>
      <c r="F3512" s="24"/>
      <c r="G3512" s="24"/>
    </row>
    <row r="3513" spans="2:7" x14ac:dyDescent="0.2">
      <c r="B3513" s="24"/>
      <c r="C3513" s="24"/>
      <c r="D3513" s="24"/>
      <c r="E3513" s="24"/>
      <c r="F3513" s="24"/>
      <c r="G3513" s="24"/>
    </row>
    <row r="3514" spans="2:7" x14ac:dyDescent="0.2">
      <c r="B3514" s="24"/>
      <c r="C3514" s="24"/>
      <c r="D3514" s="24"/>
      <c r="E3514" s="24"/>
      <c r="F3514" s="24"/>
      <c r="G3514" s="24"/>
    </row>
    <row r="3515" spans="2:7" x14ac:dyDescent="0.2">
      <c r="B3515" s="24"/>
      <c r="C3515" s="24"/>
      <c r="D3515" s="24"/>
      <c r="E3515" s="24"/>
      <c r="F3515" s="24"/>
      <c r="G3515" s="24"/>
    </row>
    <row r="3516" spans="2:7" x14ac:dyDescent="0.2">
      <c r="B3516" s="24"/>
      <c r="C3516" s="24"/>
      <c r="D3516" s="24"/>
      <c r="E3516" s="24"/>
      <c r="F3516" s="24"/>
      <c r="G3516" s="24"/>
    </row>
    <row r="3517" spans="2:7" x14ac:dyDescent="0.2">
      <c r="B3517" s="24"/>
      <c r="C3517" s="24"/>
      <c r="D3517" s="24"/>
      <c r="E3517" s="24"/>
      <c r="F3517" s="24"/>
      <c r="G3517" s="24"/>
    </row>
    <row r="3518" spans="2:7" x14ac:dyDescent="0.2">
      <c r="B3518" s="24"/>
      <c r="C3518" s="24"/>
      <c r="D3518" s="24"/>
      <c r="E3518" s="24"/>
      <c r="F3518" s="24"/>
      <c r="G3518" s="24"/>
    </row>
    <row r="3519" spans="2:7" x14ac:dyDescent="0.2">
      <c r="B3519" s="24"/>
      <c r="C3519" s="24"/>
      <c r="D3519" s="24"/>
      <c r="E3519" s="24"/>
      <c r="F3519" s="24"/>
      <c r="G3519" s="24"/>
    </row>
    <row r="3520" spans="2:7" x14ac:dyDescent="0.2">
      <c r="B3520" s="24"/>
      <c r="C3520" s="24"/>
      <c r="D3520" s="24"/>
      <c r="E3520" s="24"/>
      <c r="F3520" s="24"/>
      <c r="G3520" s="24"/>
    </row>
    <row r="3521" spans="2:7" x14ac:dyDescent="0.2">
      <c r="B3521" s="24"/>
      <c r="C3521" s="24"/>
      <c r="D3521" s="24"/>
      <c r="E3521" s="24"/>
      <c r="F3521" s="24"/>
      <c r="G3521" s="24"/>
    </row>
    <row r="3522" spans="2:7" x14ac:dyDescent="0.2">
      <c r="B3522" s="24"/>
      <c r="C3522" s="24"/>
      <c r="D3522" s="24"/>
      <c r="E3522" s="24"/>
      <c r="F3522" s="24"/>
      <c r="G3522" s="24"/>
    </row>
    <row r="3523" spans="2:7" x14ac:dyDescent="0.2">
      <c r="B3523" s="24"/>
      <c r="C3523" s="24"/>
      <c r="D3523" s="24"/>
      <c r="E3523" s="24"/>
      <c r="F3523" s="24"/>
      <c r="G3523" s="24"/>
    </row>
    <row r="3524" spans="2:7" x14ac:dyDescent="0.2">
      <c r="B3524" s="24"/>
      <c r="C3524" s="24"/>
      <c r="D3524" s="24"/>
      <c r="E3524" s="24"/>
      <c r="F3524" s="24"/>
      <c r="G3524" s="24"/>
    </row>
    <row r="3525" spans="2:7" x14ac:dyDescent="0.2">
      <c r="B3525" s="24"/>
      <c r="C3525" s="24"/>
      <c r="D3525" s="24"/>
      <c r="E3525" s="24"/>
      <c r="F3525" s="24"/>
      <c r="G3525" s="24"/>
    </row>
    <row r="3526" spans="2:7" x14ac:dyDescent="0.2">
      <c r="B3526" s="24"/>
      <c r="C3526" s="24"/>
      <c r="D3526" s="24"/>
      <c r="E3526" s="24"/>
      <c r="F3526" s="24"/>
      <c r="G3526" s="24"/>
    </row>
    <row r="3527" spans="2:7" x14ac:dyDescent="0.2">
      <c r="B3527" s="24"/>
      <c r="C3527" s="24"/>
      <c r="D3527" s="24"/>
      <c r="E3527" s="24"/>
      <c r="F3527" s="24"/>
      <c r="G3527" s="24"/>
    </row>
    <row r="3528" spans="2:7" x14ac:dyDescent="0.2">
      <c r="B3528" s="24"/>
      <c r="C3528" s="24"/>
      <c r="D3528" s="24"/>
      <c r="E3528" s="24"/>
      <c r="F3528" s="24"/>
      <c r="G3528" s="24"/>
    </row>
    <row r="3529" spans="2:7" x14ac:dyDescent="0.2">
      <c r="B3529" s="24"/>
      <c r="C3529" s="24"/>
      <c r="D3529" s="24"/>
      <c r="E3529" s="24"/>
      <c r="F3529" s="24"/>
      <c r="G3529" s="24"/>
    </row>
    <row r="3530" spans="2:7" x14ac:dyDescent="0.2">
      <c r="B3530" s="24"/>
      <c r="C3530" s="24"/>
      <c r="D3530" s="24"/>
      <c r="E3530" s="24"/>
      <c r="F3530" s="24"/>
      <c r="G3530" s="24"/>
    </row>
    <row r="3531" spans="2:7" x14ac:dyDescent="0.2">
      <c r="B3531" s="24"/>
      <c r="C3531" s="24"/>
      <c r="D3531" s="24"/>
      <c r="E3531" s="24"/>
      <c r="F3531" s="24"/>
      <c r="G3531" s="24"/>
    </row>
    <row r="3532" spans="2:7" x14ac:dyDescent="0.2">
      <c r="B3532" s="24"/>
      <c r="C3532" s="24"/>
      <c r="D3532" s="24"/>
      <c r="E3532" s="24"/>
      <c r="F3532" s="24"/>
      <c r="G3532" s="24"/>
    </row>
    <row r="3533" spans="2:7" x14ac:dyDescent="0.2">
      <c r="B3533" s="24"/>
      <c r="C3533" s="24"/>
      <c r="D3533" s="24"/>
      <c r="E3533" s="24"/>
      <c r="F3533" s="24"/>
      <c r="G3533" s="24"/>
    </row>
    <row r="3534" spans="2:7" x14ac:dyDescent="0.2">
      <c r="B3534" s="24"/>
      <c r="C3534" s="24"/>
      <c r="D3534" s="24"/>
      <c r="E3534" s="24"/>
      <c r="F3534" s="24"/>
      <c r="G3534" s="24"/>
    </row>
    <row r="3535" spans="2:7" x14ac:dyDescent="0.2">
      <c r="B3535" s="24"/>
      <c r="C3535" s="24"/>
      <c r="D3535" s="24"/>
      <c r="E3535" s="24"/>
      <c r="F3535" s="24"/>
      <c r="G3535" s="24"/>
    </row>
    <row r="3536" spans="2:7" x14ac:dyDescent="0.2">
      <c r="B3536" s="24"/>
      <c r="C3536" s="24"/>
      <c r="D3536" s="24"/>
      <c r="E3536" s="24"/>
      <c r="F3536" s="24"/>
      <c r="G3536" s="24"/>
    </row>
    <row r="3537" spans="2:7" x14ac:dyDescent="0.2">
      <c r="B3537" s="24"/>
      <c r="C3537" s="24"/>
      <c r="D3537" s="24"/>
      <c r="E3537" s="24"/>
      <c r="F3537" s="24"/>
      <c r="G3537" s="24"/>
    </row>
    <row r="3538" spans="2:7" x14ac:dyDescent="0.2">
      <c r="B3538" s="24"/>
      <c r="C3538" s="24"/>
      <c r="D3538" s="24"/>
      <c r="E3538" s="24"/>
      <c r="F3538" s="24"/>
      <c r="G3538" s="24"/>
    </row>
    <row r="3539" spans="2:7" x14ac:dyDescent="0.2">
      <c r="B3539" s="24"/>
      <c r="C3539" s="24"/>
      <c r="D3539" s="24"/>
      <c r="E3539" s="24"/>
      <c r="F3539" s="24"/>
      <c r="G3539" s="24"/>
    </row>
    <row r="3540" spans="2:7" x14ac:dyDescent="0.2">
      <c r="B3540" s="24"/>
      <c r="C3540" s="24"/>
      <c r="D3540" s="24"/>
      <c r="E3540" s="24"/>
      <c r="F3540" s="24"/>
      <c r="G3540" s="24"/>
    </row>
    <row r="3541" spans="2:7" x14ac:dyDescent="0.2">
      <c r="B3541" s="24"/>
      <c r="C3541" s="24"/>
      <c r="D3541" s="24"/>
      <c r="E3541" s="24"/>
      <c r="F3541" s="24"/>
      <c r="G3541" s="24"/>
    </row>
    <row r="3542" spans="2:7" x14ac:dyDescent="0.2">
      <c r="B3542" s="24"/>
      <c r="C3542" s="24"/>
      <c r="D3542" s="24"/>
      <c r="E3542" s="24"/>
      <c r="F3542" s="24"/>
      <c r="G3542" s="24"/>
    </row>
    <row r="3543" spans="2:7" x14ac:dyDescent="0.2">
      <c r="B3543" s="24"/>
      <c r="C3543" s="24"/>
      <c r="D3543" s="24"/>
      <c r="E3543" s="24"/>
      <c r="F3543" s="24"/>
      <c r="G3543" s="24"/>
    </row>
    <row r="3544" spans="2:7" x14ac:dyDescent="0.2">
      <c r="B3544" s="24"/>
      <c r="C3544" s="24"/>
      <c r="D3544" s="24"/>
      <c r="E3544" s="24"/>
      <c r="F3544" s="24"/>
      <c r="G3544" s="24"/>
    </row>
    <row r="3545" spans="2:7" x14ac:dyDescent="0.2">
      <c r="B3545" s="24"/>
      <c r="C3545" s="24"/>
      <c r="D3545" s="24"/>
      <c r="E3545" s="24"/>
      <c r="F3545" s="24"/>
      <c r="G3545" s="24"/>
    </row>
    <row r="3546" spans="2:7" x14ac:dyDescent="0.2">
      <c r="B3546" s="24"/>
      <c r="C3546" s="24"/>
      <c r="D3546" s="24"/>
      <c r="E3546" s="24"/>
      <c r="F3546" s="24"/>
      <c r="G3546" s="24"/>
    </row>
    <row r="3547" spans="2:7" x14ac:dyDescent="0.2">
      <c r="B3547" s="24"/>
      <c r="C3547" s="24"/>
      <c r="D3547" s="24"/>
      <c r="E3547" s="24"/>
      <c r="F3547" s="24"/>
      <c r="G3547" s="24"/>
    </row>
    <row r="3548" spans="2:7" x14ac:dyDescent="0.2">
      <c r="B3548" s="24"/>
      <c r="C3548" s="24"/>
      <c r="D3548" s="24"/>
      <c r="E3548" s="24"/>
      <c r="F3548" s="24"/>
      <c r="G3548" s="24"/>
    </row>
    <row r="3549" spans="2:7" x14ac:dyDescent="0.2">
      <c r="B3549" s="24"/>
      <c r="C3549" s="24"/>
      <c r="D3549" s="24"/>
      <c r="E3549" s="24"/>
      <c r="F3549" s="24"/>
      <c r="G3549" s="24"/>
    </row>
    <row r="3550" spans="2:7" x14ac:dyDescent="0.2">
      <c r="B3550" s="24"/>
      <c r="C3550" s="24"/>
      <c r="D3550" s="24"/>
      <c r="E3550" s="24"/>
      <c r="F3550" s="24"/>
      <c r="G3550" s="24"/>
    </row>
    <row r="3551" spans="2:7" x14ac:dyDescent="0.2">
      <c r="B3551" s="24"/>
      <c r="C3551" s="24"/>
      <c r="D3551" s="24"/>
      <c r="E3551" s="24"/>
      <c r="F3551" s="24"/>
      <c r="G3551" s="24"/>
    </row>
    <row r="3552" spans="2:7" x14ac:dyDescent="0.2">
      <c r="B3552" s="24"/>
      <c r="C3552" s="24"/>
      <c r="D3552" s="24"/>
      <c r="E3552" s="24"/>
      <c r="F3552" s="24"/>
      <c r="G3552" s="24"/>
    </row>
    <row r="3553" spans="2:7" x14ac:dyDescent="0.2">
      <c r="B3553" s="24"/>
      <c r="C3553" s="24"/>
      <c r="D3553" s="24"/>
      <c r="E3553" s="24"/>
      <c r="F3553" s="24"/>
      <c r="G3553" s="24"/>
    </row>
    <row r="3554" spans="2:7" x14ac:dyDescent="0.2">
      <c r="B3554" s="24"/>
      <c r="C3554" s="24"/>
      <c r="D3554" s="24"/>
      <c r="E3554" s="24"/>
      <c r="F3554" s="24"/>
      <c r="G3554" s="24"/>
    </row>
    <row r="3555" spans="2:7" x14ac:dyDescent="0.2">
      <c r="B3555" s="24"/>
      <c r="C3555" s="24"/>
      <c r="D3555" s="24"/>
      <c r="E3555" s="24"/>
      <c r="F3555" s="24"/>
      <c r="G3555" s="24"/>
    </row>
    <row r="3556" spans="2:7" x14ac:dyDescent="0.2">
      <c r="B3556" s="24"/>
      <c r="C3556" s="24"/>
      <c r="D3556" s="24"/>
      <c r="E3556" s="24"/>
      <c r="F3556" s="24"/>
      <c r="G3556" s="24"/>
    </row>
    <row r="3557" spans="2:7" x14ac:dyDescent="0.2">
      <c r="B3557" s="24"/>
      <c r="C3557" s="24"/>
      <c r="D3557" s="24"/>
      <c r="E3557" s="24"/>
      <c r="F3557" s="24"/>
      <c r="G3557" s="24"/>
    </row>
    <row r="3558" spans="2:7" x14ac:dyDescent="0.2">
      <c r="B3558" s="24"/>
      <c r="C3558" s="24"/>
      <c r="D3558" s="24"/>
      <c r="E3558" s="24"/>
      <c r="F3558" s="24"/>
      <c r="G3558" s="24"/>
    </row>
    <row r="3559" spans="2:7" x14ac:dyDescent="0.2">
      <c r="B3559" s="24"/>
      <c r="C3559" s="24"/>
      <c r="D3559" s="24"/>
      <c r="E3559" s="24"/>
      <c r="F3559" s="24"/>
      <c r="G3559" s="24"/>
    </row>
    <row r="3560" spans="2:7" x14ac:dyDescent="0.2">
      <c r="B3560" s="24"/>
      <c r="C3560" s="24"/>
      <c r="D3560" s="24"/>
      <c r="E3560" s="24"/>
      <c r="F3560" s="24"/>
      <c r="G3560" s="24"/>
    </row>
    <row r="3561" spans="2:7" x14ac:dyDescent="0.2">
      <c r="B3561" s="24"/>
      <c r="C3561" s="24"/>
      <c r="D3561" s="24"/>
      <c r="E3561" s="24"/>
      <c r="F3561" s="24"/>
      <c r="G3561" s="24"/>
    </row>
    <row r="3562" spans="2:7" x14ac:dyDescent="0.2">
      <c r="B3562" s="24"/>
      <c r="C3562" s="24"/>
      <c r="D3562" s="24"/>
      <c r="E3562" s="24"/>
      <c r="F3562" s="24"/>
      <c r="G3562" s="24"/>
    </row>
    <row r="3563" spans="2:7" x14ac:dyDescent="0.2">
      <c r="B3563" s="24"/>
      <c r="C3563" s="24"/>
      <c r="D3563" s="24"/>
      <c r="E3563" s="24"/>
      <c r="F3563" s="24"/>
      <c r="G3563" s="24"/>
    </row>
    <row r="3564" spans="2:7" x14ac:dyDescent="0.2">
      <c r="B3564" s="24"/>
      <c r="C3564" s="24"/>
      <c r="D3564" s="24"/>
      <c r="E3564" s="24"/>
      <c r="F3564" s="24"/>
      <c r="G3564" s="24"/>
    </row>
    <row r="3565" spans="2:7" x14ac:dyDescent="0.2">
      <c r="B3565" s="24"/>
      <c r="C3565" s="24"/>
      <c r="D3565" s="24"/>
      <c r="E3565" s="24"/>
      <c r="F3565" s="24"/>
      <c r="G3565" s="24"/>
    </row>
    <row r="3566" spans="2:7" x14ac:dyDescent="0.2">
      <c r="B3566" s="24"/>
      <c r="C3566" s="24"/>
      <c r="D3566" s="24"/>
      <c r="E3566" s="24"/>
      <c r="F3566" s="24"/>
      <c r="G3566" s="24"/>
    </row>
    <row r="3567" spans="2:7" x14ac:dyDescent="0.2">
      <c r="B3567" s="24"/>
      <c r="C3567" s="24"/>
      <c r="D3567" s="24"/>
      <c r="E3567" s="24"/>
      <c r="F3567" s="24"/>
      <c r="G3567" s="24"/>
    </row>
    <row r="3568" spans="2:7" x14ac:dyDescent="0.2">
      <c r="B3568" s="24"/>
      <c r="C3568" s="24"/>
      <c r="D3568" s="24"/>
      <c r="E3568" s="24"/>
      <c r="F3568" s="24"/>
      <c r="G3568" s="24"/>
    </row>
    <row r="3569" spans="2:7" x14ac:dyDescent="0.2">
      <c r="B3569" s="24"/>
      <c r="C3569" s="24"/>
      <c r="D3569" s="24"/>
      <c r="E3569" s="24"/>
      <c r="F3569" s="24"/>
      <c r="G3569" s="24"/>
    </row>
    <row r="3570" spans="2:7" x14ac:dyDescent="0.2">
      <c r="B3570" s="24"/>
      <c r="C3570" s="24"/>
      <c r="D3570" s="24"/>
      <c r="E3570" s="24"/>
      <c r="F3570" s="24"/>
      <c r="G3570" s="24"/>
    </row>
    <row r="3571" spans="2:7" x14ac:dyDescent="0.2">
      <c r="B3571" s="24"/>
      <c r="C3571" s="24"/>
      <c r="D3571" s="24"/>
      <c r="E3571" s="24"/>
      <c r="F3571" s="24"/>
      <c r="G3571" s="24"/>
    </row>
    <row r="3572" spans="2:7" x14ac:dyDescent="0.2">
      <c r="B3572" s="24"/>
      <c r="C3572" s="24"/>
      <c r="D3572" s="24"/>
      <c r="E3572" s="24"/>
      <c r="F3572" s="24"/>
      <c r="G3572" s="24"/>
    </row>
    <row r="3573" spans="2:7" x14ac:dyDescent="0.2">
      <c r="B3573" s="24"/>
      <c r="C3573" s="24"/>
      <c r="D3573" s="24"/>
      <c r="E3573" s="24"/>
      <c r="F3573" s="24"/>
      <c r="G3573" s="24"/>
    </row>
    <row r="3574" spans="2:7" x14ac:dyDescent="0.2">
      <c r="B3574" s="24"/>
      <c r="C3574" s="24"/>
      <c r="D3574" s="24"/>
      <c r="E3574" s="24"/>
      <c r="F3574" s="24"/>
      <c r="G3574" s="24"/>
    </row>
    <row r="3575" spans="2:7" x14ac:dyDescent="0.2">
      <c r="B3575" s="24"/>
      <c r="C3575" s="24"/>
      <c r="D3575" s="24"/>
      <c r="E3575" s="24"/>
      <c r="F3575" s="24"/>
      <c r="G3575" s="24"/>
    </row>
    <row r="3576" spans="2:7" x14ac:dyDescent="0.2">
      <c r="B3576" s="24"/>
      <c r="C3576" s="24"/>
      <c r="D3576" s="24"/>
      <c r="E3576" s="24"/>
      <c r="F3576" s="24"/>
      <c r="G3576" s="24"/>
    </row>
    <row r="3577" spans="2:7" x14ac:dyDescent="0.2">
      <c r="B3577" s="24"/>
      <c r="C3577" s="24"/>
      <c r="D3577" s="24"/>
      <c r="E3577" s="24"/>
      <c r="F3577" s="24"/>
      <c r="G3577" s="24"/>
    </row>
    <row r="3578" spans="2:7" x14ac:dyDescent="0.2">
      <c r="B3578" s="24"/>
      <c r="C3578" s="24"/>
      <c r="D3578" s="24"/>
      <c r="E3578" s="24"/>
      <c r="F3578" s="24"/>
      <c r="G3578" s="24"/>
    </row>
    <row r="3579" spans="2:7" x14ac:dyDescent="0.2">
      <c r="B3579" s="24"/>
      <c r="C3579" s="24"/>
      <c r="D3579" s="24"/>
      <c r="E3579" s="24"/>
      <c r="F3579" s="24"/>
      <c r="G3579" s="24"/>
    </row>
    <row r="3580" spans="2:7" x14ac:dyDescent="0.2">
      <c r="B3580" s="24"/>
      <c r="C3580" s="24"/>
      <c r="D3580" s="24"/>
      <c r="E3580" s="24"/>
      <c r="F3580" s="24"/>
      <c r="G3580" s="24"/>
    </row>
    <row r="3581" spans="2:7" x14ac:dyDescent="0.2">
      <c r="B3581" s="24"/>
      <c r="C3581" s="24"/>
      <c r="D3581" s="24"/>
      <c r="E3581" s="24"/>
      <c r="F3581" s="24"/>
      <c r="G3581" s="24"/>
    </row>
    <row r="3582" spans="2:7" x14ac:dyDescent="0.2">
      <c r="B3582" s="24"/>
      <c r="C3582" s="24"/>
      <c r="D3582" s="24"/>
      <c r="E3582" s="24"/>
      <c r="F3582" s="24"/>
      <c r="G3582" s="24"/>
    </row>
    <row r="3583" spans="2:7" x14ac:dyDescent="0.2">
      <c r="B3583" s="24"/>
      <c r="C3583" s="24"/>
      <c r="D3583" s="24"/>
      <c r="E3583" s="24"/>
      <c r="F3583" s="24"/>
      <c r="G3583" s="24"/>
    </row>
    <row r="3584" spans="2:7" x14ac:dyDescent="0.2">
      <c r="B3584" s="24"/>
      <c r="C3584" s="24"/>
      <c r="D3584" s="24"/>
      <c r="E3584" s="24"/>
      <c r="F3584" s="24"/>
      <c r="G3584" s="24"/>
    </row>
    <row r="3585" spans="2:7" x14ac:dyDescent="0.2">
      <c r="B3585" s="24"/>
      <c r="C3585" s="24"/>
      <c r="D3585" s="24"/>
      <c r="E3585" s="24"/>
      <c r="F3585" s="24"/>
      <c r="G3585" s="24"/>
    </row>
    <row r="3586" spans="2:7" x14ac:dyDescent="0.2">
      <c r="B3586" s="24"/>
      <c r="C3586" s="24"/>
      <c r="D3586" s="24"/>
      <c r="E3586" s="24"/>
      <c r="F3586" s="24"/>
      <c r="G3586" s="24"/>
    </row>
    <row r="3587" spans="2:7" x14ac:dyDescent="0.2">
      <c r="B3587" s="24"/>
      <c r="C3587" s="24"/>
      <c r="D3587" s="24"/>
      <c r="E3587" s="24"/>
      <c r="F3587" s="24"/>
      <c r="G3587" s="24"/>
    </row>
    <row r="3588" spans="2:7" x14ac:dyDescent="0.2">
      <c r="B3588" s="24"/>
      <c r="C3588" s="24"/>
      <c r="D3588" s="24"/>
      <c r="E3588" s="24"/>
      <c r="F3588" s="24"/>
      <c r="G3588" s="24"/>
    </row>
    <row r="3589" spans="2:7" x14ac:dyDescent="0.2">
      <c r="B3589" s="24"/>
      <c r="C3589" s="24"/>
      <c r="D3589" s="24"/>
      <c r="E3589" s="24"/>
      <c r="F3589" s="24"/>
      <c r="G3589" s="24"/>
    </row>
    <row r="3590" spans="2:7" x14ac:dyDescent="0.2">
      <c r="B3590" s="24"/>
      <c r="C3590" s="24"/>
      <c r="D3590" s="24"/>
      <c r="E3590" s="24"/>
      <c r="F3590" s="24"/>
      <c r="G3590" s="24"/>
    </row>
    <row r="3591" spans="2:7" x14ac:dyDescent="0.2">
      <c r="B3591" s="24"/>
      <c r="C3591" s="24"/>
      <c r="D3591" s="24"/>
      <c r="E3591" s="24"/>
      <c r="F3591" s="24"/>
      <c r="G3591" s="24"/>
    </row>
    <row r="3592" spans="2:7" x14ac:dyDescent="0.2">
      <c r="B3592" s="24"/>
      <c r="C3592" s="24"/>
      <c r="D3592" s="24"/>
      <c r="E3592" s="24"/>
      <c r="F3592" s="24"/>
      <c r="G3592" s="24"/>
    </row>
    <row r="3593" spans="2:7" x14ac:dyDescent="0.2">
      <c r="B3593" s="24"/>
      <c r="C3593" s="24"/>
      <c r="D3593" s="24"/>
      <c r="E3593" s="24"/>
      <c r="F3593" s="24"/>
      <c r="G3593" s="24"/>
    </row>
    <row r="3594" spans="2:7" x14ac:dyDescent="0.2">
      <c r="B3594" s="24"/>
      <c r="C3594" s="24"/>
      <c r="D3594" s="24"/>
      <c r="E3594" s="24"/>
      <c r="F3594" s="24"/>
      <c r="G3594" s="24"/>
    </row>
    <row r="3595" spans="2:7" x14ac:dyDescent="0.2">
      <c r="B3595" s="24"/>
      <c r="C3595" s="24"/>
      <c r="D3595" s="24"/>
      <c r="E3595" s="24"/>
      <c r="F3595" s="24"/>
      <c r="G3595" s="24"/>
    </row>
    <row r="3596" spans="2:7" x14ac:dyDescent="0.2">
      <c r="B3596" s="24"/>
      <c r="C3596" s="24"/>
      <c r="D3596" s="24"/>
      <c r="E3596" s="24"/>
      <c r="F3596" s="24"/>
      <c r="G3596" s="24"/>
    </row>
    <row r="3597" spans="2:7" x14ac:dyDescent="0.2">
      <c r="B3597" s="24"/>
      <c r="C3597" s="24"/>
      <c r="D3597" s="24"/>
      <c r="E3597" s="24"/>
      <c r="F3597" s="24"/>
      <c r="G3597" s="24"/>
    </row>
    <row r="3598" spans="2:7" x14ac:dyDescent="0.2">
      <c r="B3598" s="24"/>
      <c r="C3598" s="24"/>
      <c r="D3598" s="24"/>
      <c r="E3598" s="24"/>
      <c r="F3598" s="24"/>
      <c r="G3598" s="24"/>
    </row>
    <row r="3599" spans="2:7" x14ac:dyDescent="0.2">
      <c r="B3599" s="24"/>
      <c r="C3599" s="24"/>
      <c r="D3599" s="24"/>
      <c r="E3599" s="24"/>
      <c r="F3599" s="24"/>
      <c r="G3599" s="24"/>
    </row>
    <row r="3600" spans="2:7" x14ac:dyDescent="0.2">
      <c r="B3600" s="24"/>
      <c r="C3600" s="24"/>
      <c r="D3600" s="24"/>
      <c r="E3600" s="24"/>
      <c r="F3600" s="24"/>
      <c r="G3600" s="24"/>
    </row>
    <row r="3601" spans="2:7" x14ac:dyDescent="0.2">
      <c r="B3601" s="24"/>
      <c r="C3601" s="24"/>
      <c r="D3601" s="24"/>
      <c r="E3601" s="24"/>
      <c r="F3601" s="24"/>
      <c r="G3601" s="24"/>
    </row>
    <row r="3602" spans="2:7" x14ac:dyDescent="0.2">
      <c r="B3602" s="24"/>
      <c r="C3602" s="24"/>
      <c r="D3602" s="24"/>
      <c r="E3602" s="24"/>
      <c r="F3602" s="24"/>
      <c r="G3602" s="24"/>
    </row>
    <row r="3603" spans="2:7" x14ac:dyDescent="0.2">
      <c r="B3603" s="24"/>
      <c r="C3603" s="24"/>
      <c r="D3603" s="24"/>
      <c r="E3603" s="24"/>
      <c r="F3603" s="24"/>
      <c r="G3603" s="24"/>
    </row>
    <row r="3604" spans="2:7" x14ac:dyDescent="0.2">
      <c r="B3604" s="24"/>
      <c r="C3604" s="24"/>
      <c r="D3604" s="24"/>
      <c r="E3604" s="24"/>
      <c r="F3604" s="24"/>
      <c r="G3604" s="24"/>
    </row>
    <row r="3605" spans="2:7" x14ac:dyDescent="0.2">
      <c r="B3605" s="24"/>
      <c r="C3605" s="24"/>
      <c r="D3605" s="24"/>
      <c r="E3605" s="24"/>
      <c r="F3605" s="24"/>
      <c r="G3605" s="24"/>
    </row>
    <row r="3606" spans="2:7" x14ac:dyDescent="0.2">
      <c r="B3606" s="24"/>
      <c r="C3606" s="24"/>
      <c r="D3606" s="24"/>
      <c r="E3606" s="24"/>
      <c r="F3606" s="24"/>
      <c r="G3606" s="24"/>
    </row>
    <row r="3607" spans="2:7" x14ac:dyDescent="0.2">
      <c r="B3607" s="24"/>
      <c r="C3607" s="24"/>
      <c r="D3607" s="24"/>
      <c r="E3607" s="24"/>
      <c r="F3607" s="24"/>
      <c r="G3607" s="24"/>
    </row>
    <row r="3608" spans="2:7" x14ac:dyDescent="0.2">
      <c r="B3608" s="24"/>
      <c r="C3608" s="24"/>
      <c r="D3608" s="24"/>
      <c r="E3608" s="24"/>
      <c r="F3608" s="24"/>
      <c r="G3608" s="24"/>
    </row>
    <row r="3609" spans="2:7" x14ac:dyDescent="0.2">
      <c r="B3609" s="24"/>
      <c r="C3609" s="24"/>
      <c r="D3609" s="24"/>
      <c r="E3609" s="24"/>
      <c r="F3609" s="24"/>
      <c r="G3609" s="24"/>
    </row>
    <row r="3610" spans="2:7" x14ac:dyDescent="0.2">
      <c r="B3610" s="24"/>
      <c r="C3610" s="24"/>
      <c r="D3610" s="24"/>
      <c r="E3610" s="24"/>
      <c r="F3610" s="24"/>
      <c r="G3610" s="24"/>
    </row>
    <row r="3611" spans="2:7" x14ac:dyDescent="0.2">
      <c r="B3611" s="24"/>
      <c r="C3611" s="24"/>
      <c r="D3611" s="24"/>
      <c r="E3611" s="24"/>
      <c r="F3611" s="24"/>
      <c r="G3611" s="24"/>
    </row>
    <row r="3612" spans="2:7" x14ac:dyDescent="0.2">
      <c r="B3612" s="24"/>
      <c r="C3612" s="24"/>
      <c r="D3612" s="24"/>
      <c r="E3612" s="24"/>
      <c r="F3612" s="24"/>
      <c r="G3612" s="24"/>
    </row>
    <row r="3613" spans="2:7" x14ac:dyDescent="0.2">
      <c r="B3613" s="24"/>
      <c r="C3613" s="24"/>
      <c r="D3613" s="24"/>
      <c r="E3613" s="24"/>
      <c r="F3613" s="24"/>
      <c r="G3613" s="24"/>
    </row>
    <row r="3614" spans="2:7" x14ac:dyDescent="0.2">
      <c r="B3614" s="24"/>
      <c r="C3614" s="24"/>
      <c r="D3614" s="24"/>
      <c r="E3614" s="24"/>
      <c r="F3614" s="24"/>
      <c r="G3614" s="24"/>
    </row>
    <row r="3615" spans="2:7" x14ac:dyDescent="0.2">
      <c r="B3615" s="24"/>
      <c r="C3615" s="24"/>
      <c r="D3615" s="24"/>
      <c r="E3615" s="24"/>
      <c r="F3615" s="24"/>
      <c r="G3615" s="24"/>
    </row>
    <row r="3616" spans="2:7" x14ac:dyDescent="0.2">
      <c r="B3616" s="24"/>
      <c r="C3616" s="24"/>
      <c r="D3616" s="24"/>
      <c r="E3616" s="24"/>
      <c r="F3616" s="24"/>
      <c r="G3616" s="24"/>
    </row>
    <row r="3617" spans="2:7" x14ac:dyDescent="0.2">
      <c r="B3617" s="24"/>
      <c r="C3617" s="24"/>
      <c r="D3617" s="24"/>
      <c r="E3617" s="24"/>
      <c r="F3617" s="24"/>
      <c r="G3617" s="24"/>
    </row>
    <row r="3618" spans="2:7" x14ac:dyDescent="0.2">
      <c r="B3618" s="24"/>
      <c r="C3618" s="24"/>
      <c r="D3618" s="24"/>
      <c r="E3618" s="24"/>
      <c r="F3618" s="24"/>
      <c r="G3618" s="24"/>
    </row>
    <row r="3619" spans="2:7" x14ac:dyDescent="0.2">
      <c r="B3619" s="24"/>
      <c r="C3619" s="24"/>
      <c r="D3619" s="24"/>
      <c r="E3619" s="24"/>
      <c r="F3619" s="24"/>
      <c r="G3619" s="24"/>
    </row>
    <row r="3620" spans="2:7" x14ac:dyDescent="0.2">
      <c r="B3620" s="24"/>
      <c r="C3620" s="24"/>
      <c r="D3620" s="24"/>
      <c r="E3620" s="24"/>
      <c r="F3620" s="24"/>
      <c r="G3620" s="24"/>
    </row>
    <row r="3621" spans="2:7" x14ac:dyDescent="0.2">
      <c r="B3621" s="24"/>
      <c r="C3621" s="24"/>
      <c r="D3621" s="24"/>
      <c r="E3621" s="24"/>
      <c r="F3621" s="24"/>
      <c r="G3621" s="24"/>
    </row>
    <row r="3622" spans="2:7" x14ac:dyDescent="0.2">
      <c r="B3622" s="24"/>
      <c r="C3622" s="24"/>
      <c r="D3622" s="24"/>
      <c r="E3622" s="24"/>
      <c r="F3622" s="24"/>
      <c r="G3622" s="24"/>
    </row>
    <row r="3623" spans="2:7" x14ac:dyDescent="0.2">
      <c r="B3623" s="24"/>
      <c r="C3623" s="24"/>
      <c r="D3623" s="24"/>
      <c r="E3623" s="24"/>
      <c r="F3623" s="24"/>
      <c r="G3623" s="24"/>
    </row>
    <row r="3624" spans="2:7" x14ac:dyDescent="0.2">
      <c r="B3624" s="24"/>
      <c r="C3624" s="24"/>
      <c r="D3624" s="24"/>
      <c r="E3624" s="24"/>
      <c r="F3624" s="24"/>
      <c r="G3624" s="24"/>
    </row>
    <row r="3625" spans="2:7" x14ac:dyDescent="0.2">
      <c r="B3625" s="24"/>
      <c r="C3625" s="24"/>
      <c r="D3625" s="24"/>
      <c r="E3625" s="24"/>
      <c r="F3625" s="24"/>
      <c r="G3625" s="24"/>
    </row>
    <row r="3626" spans="2:7" x14ac:dyDescent="0.2">
      <c r="B3626" s="24"/>
      <c r="C3626" s="24"/>
      <c r="D3626" s="24"/>
      <c r="E3626" s="24"/>
      <c r="F3626" s="24"/>
      <c r="G3626" s="24"/>
    </row>
    <row r="3627" spans="2:7" x14ac:dyDescent="0.2">
      <c r="B3627" s="24"/>
      <c r="C3627" s="24"/>
      <c r="D3627" s="24"/>
      <c r="E3627" s="24"/>
      <c r="F3627" s="24"/>
      <c r="G3627" s="24"/>
    </row>
    <row r="3628" spans="2:7" x14ac:dyDescent="0.2">
      <c r="B3628" s="24"/>
      <c r="C3628" s="24"/>
      <c r="D3628" s="24"/>
      <c r="E3628" s="24"/>
      <c r="F3628" s="24"/>
      <c r="G3628" s="24"/>
    </row>
    <row r="3629" spans="2:7" x14ac:dyDescent="0.2">
      <c r="B3629" s="24"/>
      <c r="C3629" s="24"/>
      <c r="D3629" s="24"/>
      <c r="E3629" s="24"/>
      <c r="F3629" s="24"/>
      <c r="G3629" s="24"/>
    </row>
    <row r="3630" spans="2:7" x14ac:dyDescent="0.2">
      <c r="B3630" s="24"/>
      <c r="C3630" s="24"/>
      <c r="D3630" s="24"/>
      <c r="E3630" s="24"/>
      <c r="F3630" s="24"/>
      <c r="G3630" s="24"/>
    </row>
    <row r="3631" spans="2:7" x14ac:dyDescent="0.2">
      <c r="B3631" s="24"/>
      <c r="C3631" s="24"/>
      <c r="D3631" s="24"/>
      <c r="E3631" s="24"/>
      <c r="F3631" s="24"/>
      <c r="G3631" s="24"/>
    </row>
    <row r="3632" spans="2:7" x14ac:dyDescent="0.2">
      <c r="B3632" s="24"/>
      <c r="C3632" s="24"/>
      <c r="D3632" s="24"/>
      <c r="E3632" s="24"/>
      <c r="F3632" s="24"/>
      <c r="G3632" s="24"/>
    </row>
    <row r="3633" spans="2:7" x14ac:dyDescent="0.2">
      <c r="B3633" s="24"/>
      <c r="C3633" s="24"/>
      <c r="D3633" s="24"/>
      <c r="E3633" s="24"/>
      <c r="F3633" s="24"/>
      <c r="G3633" s="24"/>
    </row>
    <row r="3634" spans="2:7" x14ac:dyDescent="0.2">
      <c r="B3634" s="24"/>
      <c r="C3634" s="24"/>
      <c r="D3634" s="24"/>
      <c r="E3634" s="24"/>
      <c r="F3634" s="24"/>
      <c r="G3634" s="24"/>
    </row>
    <row r="3635" spans="2:7" x14ac:dyDescent="0.2">
      <c r="B3635" s="24"/>
      <c r="C3635" s="24"/>
      <c r="D3635" s="24"/>
      <c r="E3635" s="24"/>
      <c r="F3635" s="24"/>
      <c r="G3635" s="24"/>
    </row>
    <row r="3636" spans="2:7" x14ac:dyDescent="0.2">
      <c r="B3636" s="24"/>
      <c r="C3636" s="24"/>
      <c r="D3636" s="24"/>
      <c r="E3636" s="24"/>
      <c r="F3636" s="24"/>
      <c r="G3636" s="24"/>
    </row>
    <row r="3637" spans="2:7" x14ac:dyDescent="0.2">
      <c r="B3637" s="24"/>
      <c r="C3637" s="24"/>
      <c r="D3637" s="24"/>
      <c r="E3637" s="24"/>
      <c r="F3637" s="24"/>
      <c r="G3637" s="24"/>
    </row>
    <row r="3638" spans="2:7" x14ac:dyDescent="0.2">
      <c r="B3638" s="24"/>
      <c r="C3638" s="24"/>
      <c r="D3638" s="24"/>
      <c r="E3638" s="24"/>
      <c r="F3638" s="24"/>
      <c r="G3638" s="24"/>
    </row>
    <row r="3639" spans="2:7" x14ac:dyDescent="0.2">
      <c r="B3639" s="24"/>
      <c r="C3639" s="24"/>
      <c r="D3639" s="24"/>
      <c r="E3639" s="24"/>
      <c r="F3639" s="24"/>
      <c r="G3639" s="24"/>
    </row>
    <row r="3640" spans="2:7" x14ac:dyDescent="0.2">
      <c r="B3640" s="24"/>
      <c r="C3640" s="24"/>
      <c r="D3640" s="24"/>
      <c r="E3640" s="24"/>
      <c r="F3640" s="24"/>
      <c r="G3640" s="24"/>
    </row>
    <row r="3641" spans="2:7" x14ac:dyDescent="0.2">
      <c r="B3641" s="24"/>
      <c r="C3641" s="24"/>
      <c r="D3641" s="24"/>
      <c r="E3641" s="24"/>
      <c r="F3641" s="24"/>
      <c r="G3641" s="24"/>
    </row>
    <row r="3642" spans="2:7" x14ac:dyDescent="0.2">
      <c r="B3642" s="24"/>
      <c r="C3642" s="24"/>
      <c r="D3642" s="24"/>
      <c r="E3642" s="24"/>
      <c r="F3642" s="24"/>
      <c r="G3642" s="24"/>
    </row>
    <row r="3643" spans="2:7" x14ac:dyDescent="0.2">
      <c r="B3643" s="24"/>
      <c r="C3643" s="24"/>
      <c r="D3643" s="24"/>
      <c r="E3643" s="24"/>
      <c r="F3643" s="24"/>
      <c r="G3643" s="24"/>
    </row>
    <row r="3644" spans="2:7" x14ac:dyDescent="0.2">
      <c r="B3644" s="24"/>
      <c r="C3644" s="24"/>
      <c r="D3644" s="24"/>
      <c r="E3644" s="24"/>
      <c r="F3644" s="24"/>
      <c r="G3644" s="24"/>
    </row>
    <row r="3645" spans="2:7" x14ac:dyDescent="0.2">
      <c r="B3645" s="24"/>
      <c r="C3645" s="24"/>
      <c r="D3645" s="24"/>
      <c r="E3645" s="24"/>
      <c r="F3645" s="24"/>
      <c r="G3645" s="24"/>
    </row>
    <row r="3646" spans="2:7" x14ac:dyDescent="0.2">
      <c r="B3646" s="24"/>
      <c r="C3646" s="24"/>
      <c r="D3646" s="24"/>
      <c r="E3646" s="24"/>
      <c r="F3646" s="24"/>
      <c r="G3646" s="24"/>
    </row>
    <row r="3647" spans="2:7" x14ac:dyDescent="0.2">
      <c r="B3647" s="24"/>
      <c r="C3647" s="24"/>
      <c r="D3647" s="24"/>
      <c r="E3647" s="24"/>
      <c r="F3647" s="24"/>
      <c r="G3647" s="24"/>
    </row>
    <row r="3648" spans="2:7" x14ac:dyDescent="0.2">
      <c r="B3648" s="24"/>
      <c r="C3648" s="24"/>
      <c r="D3648" s="24"/>
      <c r="E3648" s="24"/>
      <c r="F3648" s="24"/>
      <c r="G3648" s="24"/>
    </row>
    <row r="3649" spans="2:7" x14ac:dyDescent="0.2">
      <c r="B3649" s="24"/>
      <c r="C3649" s="24"/>
      <c r="D3649" s="24"/>
      <c r="E3649" s="24"/>
      <c r="F3649" s="24"/>
      <c r="G3649" s="24"/>
    </row>
    <row r="3650" spans="2:7" x14ac:dyDescent="0.2">
      <c r="B3650" s="24"/>
      <c r="C3650" s="24"/>
      <c r="D3650" s="24"/>
      <c r="E3650" s="24"/>
      <c r="F3650" s="24"/>
      <c r="G3650" s="24"/>
    </row>
    <row r="3651" spans="2:7" x14ac:dyDescent="0.2">
      <c r="B3651" s="24"/>
      <c r="C3651" s="24"/>
      <c r="D3651" s="24"/>
      <c r="E3651" s="24"/>
      <c r="F3651" s="24"/>
      <c r="G3651" s="24"/>
    </row>
    <row r="3652" spans="2:7" x14ac:dyDescent="0.2">
      <c r="B3652" s="24"/>
      <c r="C3652" s="24"/>
      <c r="D3652" s="24"/>
      <c r="E3652" s="24"/>
      <c r="F3652" s="24"/>
      <c r="G3652" s="24"/>
    </row>
    <row r="3653" spans="2:7" x14ac:dyDescent="0.2">
      <c r="B3653" s="24"/>
      <c r="C3653" s="24"/>
      <c r="D3653" s="24"/>
      <c r="E3653" s="24"/>
      <c r="F3653" s="24"/>
      <c r="G3653" s="24"/>
    </row>
    <row r="3654" spans="2:7" x14ac:dyDescent="0.2">
      <c r="B3654" s="24"/>
      <c r="C3654" s="24"/>
      <c r="D3654" s="24"/>
      <c r="E3654" s="24"/>
      <c r="F3654" s="24"/>
      <c r="G3654" s="24"/>
    </row>
    <row r="3655" spans="2:7" x14ac:dyDescent="0.2">
      <c r="B3655" s="24"/>
      <c r="C3655" s="24"/>
      <c r="D3655" s="24"/>
      <c r="E3655" s="24"/>
      <c r="F3655" s="24"/>
      <c r="G3655" s="24"/>
    </row>
    <row r="3656" spans="2:7" x14ac:dyDescent="0.2">
      <c r="B3656" s="24"/>
      <c r="C3656" s="24"/>
      <c r="D3656" s="24"/>
      <c r="E3656" s="24"/>
      <c r="F3656" s="24"/>
      <c r="G3656" s="24"/>
    </row>
    <row r="3657" spans="2:7" x14ac:dyDescent="0.2">
      <c r="B3657" s="24"/>
      <c r="C3657" s="24"/>
      <c r="D3657" s="24"/>
      <c r="E3657" s="24"/>
      <c r="F3657" s="24"/>
      <c r="G3657" s="24"/>
    </row>
    <row r="3658" spans="2:7" x14ac:dyDescent="0.2">
      <c r="B3658" s="24"/>
      <c r="C3658" s="24"/>
      <c r="D3658" s="24"/>
      <c r="E3658" s="24"/>
      <c r="F3658" s="24"/>
      <c r="G3658" s="24"/>
    </row>
    <row r="3659" spans="2:7" x14ac:dyDescent="0.2">
      <c r="B3659" s="24"/>
      <c r="C3659" s="24"/>
      <c r="D3659" s="24"/>
      <c r="E3659" s="24"/>
      <c r="F3659" s="24"/>
      <c r="G3659" s="24"/>
    </row>
    <row r="3660" spans="2:7" x14ac:dyDescent="0.2">
      <c r="B3660" s="24"/>
      <c r="C3660" s="24"/>
      <c r="D3660" s="24"/>
      <c r="E3660" s="24"/>
      <c r="F3660" s="24"/>
      <c r="G3660" s="24"/>
    </row>
    <row r="3661" spans="2:7" x14ac:dyDescent="0.2">
      <c r="B3661" s="24"/>
      <c r="C3661" s="24"/>
      <c r="D3661" s="24"/>
      <c r="E3661" s="24"/>
      <c r="F3661" s="24"/>
      <c r="G3661" s="24"/>
    </row>
    <row r="3662" spans="2:7" x14ac:dyDescent="0.2">
      <c r="B3662" s="24"/>
      <c r="C3662" s="24"/>
      <c r="D3662" s="24"/>
      <c r="E3662" s="24"/>
      <c r="F3662" s="24"/>
      <c r="G3662" s="24"/>
    </row>
    <row r="3663" spans="2:7" x14ac:dyDescent="0.2">
      <c r="B3663" s="24"/>
      <c r="C3663" s="24"/>
      <c r="D3663" s="24"/>
      <c r="E3663" s="24"/>
      <c r="F3663" s="24"/>
      <c r="G3663" s="24"/>
    </row>
    <row r="3664" spans="2:7" x14ac:dyDescent="0.2">
      <c r="B3664" s="24"/>
      <c r="C3664" s="24"/>
      <c r="D3664" s="24"/>
      <c r="E3664" s="24"/>
      <c r="F3664" s="24"/>
      <c r="G3664" s="24"/>
    </row>
    <row r="3665" spans="2:7" x14ac:dyDescent="0.2">
      <c r="B3665" s="24"/>
      <c r="C3665" s="24"/>
      <c r="D3665" s="24"/>
      <c r="E3665" s="24"/>
      <c r="F3665" s="24"/>
      <c r="G3665" s="24"/>
    </row>
    <row r="3666" spans="2:7" x14ac:dyDescent="0.2">
      <c r="B3666" s="24"/>
      <c r="C3666" s="24"/>
      <c r="D3666" s="24"/>
      <c r="E3666" s="24"/>
      <c r="F3666" s="24"/>
      <c r="G3666" s="24"/>
    </row>
    <row r="3667" spans="2:7" x14ac:dyDescent="0.2">
      <c r="B3667" s="24"/>
      <c r="C3667" s="24"/>
      <c r="D3667" s="24"/>
      <c r="E3667" s="24"/>
      <c r="F3667" s="24"/>
      <c r="G3667" s="24"/>
    </row>
    <row r="3668" spans="2:7" x14ac:dyDescent="0.2">
      <c r="B3668" s="24"/>
      <c r="C3668" s="24"/>
      <c r="D3668" s="24"/>
      <c r="E3668" s="24"/>
      <c r="F3668" s="24"/>
      <c r="G3668" s="24"/>
    </row>
    <row r="3669" spans="2:7" x14ac:dyDescent="0.2">
      <c r="B3669" s="24"/>
      <c r="C3669" s="24"/>
      <c r="D3669" s="24"/>
      <c r="E3669" s="24"/>
      <c r="F3669" s="24"/>
      <c r="G3669" s="24"/>
    </row>
    <row r="3670" spans="2:7" x14ac:dyDescent="0.2">
      <c r="B3670" s="24"/>
      <c r="C3670" s="24"/>
      <c r="D3670" s="24"/>
      <c r="E3670" s="24"/>
      <c r="F3670" s="24"/>
      <c r="G3670" s="24"/>
    </row>
    <row r="3671" spans="2:7" x14ac:dyDescent="0.2">
      <c r="B3671" s="24"/>
      <c r="C3671" s="24"/>
      <c r="D3671" s="24"/>
      <c r="E3671" s="24"/>
      <c r="F3671" s="24"/>
      <c r="G3671" s="24"/>
    </row>
    <row r="3672" spans="2:7" x14ac:dyDescent="0.2">
      <c r="B3672" s="24"/>
      <c r="C3672" s="24"/>
      <c r="D3672" s="24"/>
      <c r="E3672" s="24"/>
      <c r="F3672" s="24"/>
      <c r="G3672" s="24"/>
    </row>
    <row r="3673" spans="2:7" x14ac:dyDescent="0.2">
      <c r="B3673" s="24"/>
      <c r="C3673" s="24"/>
      <c r="D3673" s="24"/>
      <c r="E3673" s="24"/>
      <c r="F3673" s="24"/>
      <c r="G3673" s="24"/>
    </row>
    <row r="3674" spans="2:7" x14ac:dyDescent="0.2">
      <c r="B3674" s="24"/>
      <c r="C3674" s="24"/>
      <c r="D3674" s="24"/>
      <c r="E3674" s="24"/>
      <c r="F3674" s="24"/>
      <c r="G3674" s="24"/>
    </row>
    <row r="3675" spans="2:7" x14ac:dyDescent="0.2">
      <c r="B3675" s="24"/>
      <c r="C3675" s="24"/>
      <c r="D3675" s="24"/>
      <c r="E3675" s="24"/>
      <c r="F3675" s="24"/>
      <c r="G3675" s="24"/>
    </row>
    <row r="3676" spans="2:7" x14ac:dyDescent="0.2">
      <c r="B3676" s="24"/>
      <c r="C3676" s="24"/>
      <c r="D3676" s="24"/>
      <c r="E3676" s="24"/>
      <c r="F3676" s="24"/>
      <c r="G3676" s="24"/>
    </row>
    <row r="3677" spans="2:7" x14ac:dyDescent="0.2">
      <c r="B3677" s="24"/>
      <c r="C3677" s="24"/>
      <c r="D3677" s="24"/>
      <c r="E3677" s="24"/>
      <c r="F3677" s="24"/>
      <c r="G3677" s="24"/>
    </row>
    <row r="3678" spans="2:7" x14ac:dyDescent="0.2">
      <c r="B3678" s="24"/>
      <c r="C3678" s="24"/>
      <c r="D3678" s="24"/>
      <c r="E3678" s="24"/>
      <c r="F3678" s="24"/>
      <c r="G3678" s="24"/>
    </row>
    <row r="3679" spans="2:7" x14ac:dyDescent="0.2">
      <c r="B3679" s="24"/>
      <c r="C3679" s="24"/>
      <c r="D3679" s="24"/>
      <c r="E3679" s="24"/>
      <c r="F3679" s="24"/>
      <c r="G3679" s="24"/>
    </row>
    <row r="3680" spans="2:7" x14ac:dyDescent="0.2">
      <c r="B3680" s="24"/>
      <c r="C3680" s="24"/>
      <c r="D3680" s="24"/>
      <c r="E3680" s="24"/>
      <c r="F3680" s="24"/>
      <c r="G3680" s="24"/>
    </row>
    <row r="3681" spans="2:7" x14ac:dyDescent="0.2">
      <c r="B3681" s="24"/>
      <c r="C3681" s="24"/>
      <c r="D3681" s="24"/>
      <c r="E3681" s="24"/>
      <c r="F3681" s="24"/>
      <c r="G3681" s="24"/>
    </row>
    <row r="3682" spans="2:7" x14ac:dyDescent="0.2">
      <c r="B3682" s="24"/>
      <c r="C3682" s="24"/>
      <c r="D3682" s="24"/>
      <c r="E3682" s="24"/>
      <c r="F3682" s="24"/>
      <c r="G3682" s="24"/>
    </row>
    <row r="3683" spans="2:7" x14ac:dyDescent="0.2">
      <c r="B3683" s="24"/>
      <c r="C3683" s="24"/>
      <c r="D3683" s="24"/>
      <c r="E3683" s="24"/>
      <c r="F3683" s="24"/>
      <c r="G3683" s="24"/>
    </row>
    <row r="3684" spans="2:7" x14ac:dyDescent="0.2">
      <c r="B3684" s="24"/>
      <c r="C3684" s="24"/>
      <c r="D3684" s="24"/>
      <c r="E3684" s="24"/>
      <c r="F3684" s="24"/>
      <c r="G3684" s="24"/>
    </row>
    <row r="3685" spans="2:7" x14ac:dyDescent="0.2">
      <c r="B3685" s="24"/>
      <c r="C3685" s="24"/>
      <c r="D3685" s="24"/>
      <c r="E3685" s="24"/>
      <c r="F3685" s="24"/>
      <c r="G3685" s="24"/>
    </row>
    <row r="3686" spans="2:7" x14ac:dyDescent="0.2">
      <c r="B3686" s="24"/>
      <c r="C3686" s="24"/>
      <c r="D3686" s="24"/>
      <c r="E3686" s="24"/>
      <c r="F3686" s="24"/>
      <c r="G3686" s="24"/>
    </row>
    <row r="3687" spans="2:7" x14ac:dyDescent="0.2">
      <c r="B3687" s="24"/>
      <c r="C3687" s="24"/>
      <c r="D3687" s="24"/>
      <c r="E3687" s="24"/>
      <c r="F3687" s="24"/>
      <c r="G3687" s="24"/>
    </row>
    <row r="3688" spans="2:7" x14ac:dyDescent="0.2">
      <c r="B3688" s="24"/>
      <c r="C3688" s="24"/>
      <c r="D3688" s="24"/>
      <c r="E3688" s="24"/>
      <c r="F3688" s="24"/>
      <c r="G3688" s="24"/>
    </row>
    <row r="3689" spans="2:7" x14ac:dyDescent="0.2">
      <c r="B3689" s="24"/>
      <c r="C3689" s="24"/>
      <c r="D3689" s="24"/>
      <c r="E3689" s="24"/>
      <c r="F3689" s="24"/>
      <c r="G3689" s="24"/>
    </row>
    <row r="3690" spans="2:7" x14ac:dyDescent="0.2">
      <c r="B3690" s="24"/>
      <c r="C3690" s="24"/>
      <c r="D3690" s="24"/>
      <c r="E3690" s="24"/>
      <c r="F3690" s="24"/>
      <c r="G3690" s="24"/>
    </row>
    <row r="3691" spans="2:7" x14ac:dyDescent="0.2">
      <c r="B3691" s="24"/>
      <c r="C3691" s="24"/>
      <c r="D3691" s="24"/>
      <c r="E3691" s="24"/>
      <c r="F3691" s="24"/>
      <c r="G3691" s="24"/>
    </row>
    <row r="3692" spans="2:7" x14ac:dyDescent="0.2">
      <c r="B3692" s="24"/>
      <c r="C3692" s="24"/>
      <c r="D3692" s="24"/>
      <c r="E3692" s="24"/>
      <c r="F3692" s="24"/>
      <c r="G3692" s="24"/>
    </row>
    <row r="3693" spans="2:7" x14ac:dyDescent="0.2">
      <c r="B3693" s="24"/>
      <c r="C3693" s="24"/>
      <c r="D3693" s="24"/>
      <c r="E3693" s="24"/>
      <c r="F3693" s="24"/>
      <c r="G3693" s="24"/>
    </row>
    <row r="3694" spans="2:7" x14ac:dyDescent="0.2">
      <c r="B3694" s="24"/>
      <c r="C3694" s="24"/>
      <c r="D3694" s="24"/>
      <c r="E3694" s="24"/>
      <c r="F3694" s="24"/>
      <c r="G3694" s="24"/>
    </row>
    <row r="3695" spans="2:7" x14ac:dyDescent="0.2">
      <c r="B3695" s="24"/>
      <c r="C3695" s="24"/>
      <c r="D3695" s="24"/>
      <c r="E3695" s="24"/>
      <c r="F3695" s="24"/>
      <c r="G3695" s="24"/>
    </row>
    <row r="3696" spans="2:7" x14ac:dyDescent="0.2">
      <c r="B3696" s="24"/>
      <c r="C3696" s="24"/>
      <c r="D3696" s="24"/>
      <c r="E3696" s="24"/>
      <c r="F3696" s="24"/>
      <c r="G3696" s="24"/>
    </row>
    <row r="3697" spans="2:7" x14ac:dyDescent="0.2">
      <c r="B3697" s="24"/>
      <c r="C3697" s="24"/>
      <c r="D3697" s="24"/>
      <c r="E3697" s="24"/>
      <c r="F3697" s="24"/>
      <c r="G3697" s="24"/>
    </row>
    <row r="3698" spans="2:7" x14ac:dyDescent="0.2">
      <c r="B3698" s="24"/>
      <c r="C3698" s="24"/>
      <c r="D3698" s="24"/>
      <c r="E3698" s="24"/>
      <c r="F3698" s="24"/>
      <c r="G3698" s="24"/>
    </row>
    <row r="3699" spans="2:7" x14ac:dyDescent="0.2">
      <c r="B3699" s="24"/>
      <c r="C3699" s="24"/>
      <c r="D3699" s="24"/>
      <c r="E3699" s="24"/>
      <c r="F3699" s="24"/>
      <c r="G3699" s="24"/>
    </row>
    <row r="3700" spans="2:7" x14ac:dyDescent="0.2">
      <c r="B3700" s="24"/>
      <c r="C3700" s="24"/>
      <c r="D3700" s="24"/>
      <c r="E3700" s="24"/>
      <c r="F3700" s="24"/>
      <c r="G3700" s="24"/>
    </row>
    <row r="3701" spans="2:7" x14ac:dyDescent="0.2">
      <c r="B3701" s="24"/>
      <c r="C3701" s="24"/>
      <c r="D3701" s="24"/>
      <c r="E3701" s="24"/>
      <c r="F3701" s="24"/>
      <c r="G3701" s="24"/>
    </row>
    <row r="3702" spans="2:7" x14ac:dyDescent="0.2">
      <c r="B3702" s="24"/>
      <c r="C3702" s="24"/>
      <c r="D3702" s="24"/>
      <c r="E3702" s="24"/>
      <c r="F3702" s="24"/>
      <c r="G3702" s="24"/>
    </row>
    <row r="3703" spans="2:7" x14ac:dyDescent="0.2">
      <c r="B3703" s="24"/>
      <c r="C3703" s="24"/>
      <c r="D3703" s="24"/>
      <c r="E3703" s="24"/>
      <c r="F3703" s="24"/>
      <c r="G3703" s="24"/>
    </row>
    <row r="3704" spans="2:7" x14ac:dyDescent="0.2">
      <c r="B3704" s="24"/>
      <c r="C3704" s="24"/>
      <c r="D3704" s="24"/>
      <c r="E3704" s="24"/>
      <c r="F3704" s="24"/>
      <c r="G3704" s="24"/>
    </row>
    <row r="3705" spans="2:7" x14ac:dyDescent="0.2">
      <c r="B3705" s="24"/>
      <c r="C3705" s="24"/>
      <c r="D3705" s="24"/>
      <c r="E3705" s="24"/>
      <c r="F3705" s="24"/>
      <c r="G3705" s="24"/>
    </row>
    <row r="3706" spans="2:7" x14ac:dyDescent="0.2">
      <c r="B3706" s="24"/>
      <c r="C3706" s="24"/>
      <c r="D3706" s="24"/>
      <c r="E3706" s="24"/>
      <c r="F3706" s="24"/>
      <c r="G3706" s="24"/>
    </row>
    <row r="3707" spans="2:7" x14ac:dyDescent="0.2">
      <c r="B3707" s="24"/>
      <c r="C3707" s="24"/>
      <c r="D3707" s="24"/>
      <c r="E3707" s="24"/>
      <c r="F3707" s="24"/>
      <c r="G3707" s="24"/>
    </row>
    <row r="3708" spans="2:7" x14ac:dyDescent="0.2">
      <c r="B3708" s="24"/>
      <c r="C3708" s="24"/>
      <c r="D3708" s="24"/>
      <c r="E3708" s="24"/>
      <c r="F3708" s="24"/>
      <c r="G3708" s="24"/>
    </row>
    <row r="3709" spans="2:7" x14ac:dyDescent="0.2">
      <c r="B3709" s="24"/>
      <c r="C3709" s="24"/>
      <c r="D3709" s="24"/>
      <c r="E3709" s="24"/>
      <c r="F3709" s="24"/>
      <c r="G3709" s="24"/>
    </row>
    <row r="3710" spans="2:7" x14ac:dyDescent="0.2">
      <c r="B3710" s="24"/>
      <c r="C3710" s="24"/>
      <c r="D3710" s="24"/>
      <c r="E3710" s="24"/>
      <c r="F3710" s="24"/>
      <c r="G3710" s="24"/>
    </row>
    <row r="3711" spans="2:7" x14ac:dyDescent="0.2">
      <c r="B3711" s="24"/>
      <c r="C3711" s="24"/>
      <c r="D3711" s="24"/>
      <c r="E3711" s="24"/>
      <c r="F3711" s="24"/>
      <c r="G3711" s="24"/>
    </row>
    <row r="3712" spans="2:7" x14ac:dyDescent="0.2">
      <c r="B3712" s="24"/>
      <c r="C3712" s="24"/>
      <c r="D3712" s="24"/>
      <c r="E3712" s="24"/>
      <c r="F3712" s="24"/>
      <c r="G3712" s="24"/>
    </row>
    <row r="3713" spans="2:7" x14ac:dyDescent="0.2">
      <c r="B3713" s="24"/>
      <c r="C3713" s="24"/>
      <c r="D3713" s="24"/>
      <c r="E3713" s="24"/>
      <c r="F3713" s="24"/>
      <c r="G3713" s="24"/>
    </row>
    <row r="3714" spans="2:7" x14ac:dyDescent="0.2">
      <c r="B3714" s="24"/>
      <c r="C3714" s="24"/>
      <c r="D3714" s="24"/>
      <c r="E3714" s="24"/>
      <c r="F3714" s="24"/>
      <c r="G3714" s="24"/>
    </row>
    <row r="3715" spans="2:7" x14ac:dyDescent="0.2">
      <c r="B3715" s="24"/>
      <c r="C3715" s="24"/>
      <c r="D3715" s="24"/>
      <c r="E3715" s="24"/>
      <c r="F3715" s="24"/>
      <c r="G3715" s="24"/>
    </row>
    <row r="3716" spans="2:7" x14ac:dyDescent="0.2">
      <c r="B3716" s="24"/>
      <c r="C3716" s="24"/>
      <c r="D3716" s="24"/>
      <c r="E3716" s="24"/>
      <c r="F3716" s="24"/>
      <c r="G3716" s="24"/>
    </row>
    <row r="3717" spans="2:7" x14ac:dyDescent="0.2">
      <c r="B3717" s="24"/>
      <c r="C3717" s="24"/>
      <c r="D3717" s="24"/>
      <c r="E3717" s="24"/>
      <c r="F3717" s="24"/>
      <c r="G3717" s="24"/>
    </row>
    <row r="3718" spans="2:7" x14ac:dyDescent="0.2">
      <c r="B3718" s="24"/>
      <c r="C3718" s="24"/>
      <c r="D3718" s="24"/>
      <c r="E3718" s="24"/>
      <c r="F3718" s="24"/>
      <c r="G3718" s="24"/>
    </row>
    <row r="3719" spans="2:7" x14ac:dyDescent="0.2">
      <c r="B3719" s="24"/>
      <c r="C3719" s="24"/>
      <c r="D3719" s="24"/>
      <c r="E3719" s="24"/>
      <c r="F3719" s="24"/>
      <c r="G3719" s="24"/>
    </row>
    <row r="3720" spans="2:7" x14ac:dyDescent="0.2">
      <c r="B3720" s="24"/>
      <c r="C3720" s="24"/>
      <c r="D3720" s="24"/>
      <c r="E3720" s="24"/>
      <c r="F3720" s="24"/>
      <c r="G3720" s="24"/>
    </row>
    <row r="3721" spans="2:7" x14ac:dyDescent="0.2">
      <c r="B3721" s="24"/>
      <c r="C3721" s="24"/>
      <c r="D3721" s="24"/>
      <c r="E3721" s="24"/>
      <c r="F3721" s="24"/>
      <c r="G3721" s="24"/>
    </row>
    <row r="3722" spans="2:7" x14ac:dyDescent="0.2">
      <c r="B3722" s="24"/>
      <c r="C3722" s="24"/>
      <c r="D3722" s="24"/>
      <c r="E3722" s="24"/>
      <c r="F3722" s="24"/>
      <c r="G3722" s="24"/>
    </row>
    <row r="3723" spans="2:7" x14ac:dyDescent="0.2">
      <c r="B3723" s="24"/>
      <c r="C3723" s="24"/>
      <c r="D3723" s="24"/>
      <c r="E3723" s="24"/>
      <c r="F3723" s="24"/>
      <c r="G3723" s="24"/>
    </row>
    <row r="3724" spans="2:7" x14ac:dyDescent="0.2">
      <c r="B3724" s="24"/>
      <c r="C3724" s="24"/>
      <c r="D3724" s="24"/>
      <c r="E3724" s="24"/>
      <c r="F3724" s="24"/>
      <c r="G3724" s="24"/>
    </row>
    <row r="3725" spans="2:7" x14ac:dyDescent="0.2">
      <c r="B3725" s="24"/>
      <c r="C3725" s="24"/>
      <c r="D3725" s="24"/>
      <c r="E3725" s="24"/>
      <c r="F3725" s="24"/>
      <c r="G3725" s="24"/>
    </row>
    <row r="3726" spans="2:7" x14ac:dyDescent="0.2">
      <c r="B3726" s="24"/>
      <c r="C3726" s="24"/>
      <c r="D3726" s="24"/>
      <c r="E3726" s="24"/>
      <c r="F3726" s="24"/>
      <c r="G3726" s="24"/>
    </row>
    <row r="3727" spans="2:7" x14ac:dyDescent="0.2">
      <c r="B3727" s="24"/>
      <c r="C3727" s="24"/>
      <c r="D3727" s="24"/>
      <c r="E3727" s="24"/>
      <c r="F3727" s="24"/>
      <c r="G3727" s="24"/>
    </row>
    <row r="3728" spans="2:7" x14ac:dyDescent="0.2">
      <c r="B3728" s="24"/>
      <c r="C3728" s="24"/>
      <c r="D3728" s="24"/>
      <c r="E3728" s="24"/>
      <c r="F3728" s="24"/>
      <c r="G3728" s="24"/>
    </row>
    <row r="3729" spans="2:7" x14ac:dyDescent="0.2">
      <c r="B3729" s="24"/>
      <c r="C3729" s="24"/>
      <c r="D3729" s="24"/>
      <c r="E3729" s="24"/>
      <c r="F3729" s="24"/>
      <c r="G3729" s="24"/>
    </row>
    <row r="3730" spans="2:7" x14ac:dyDescent="0.2">
      <c r="B3730" s="24"/>
      <c r="C3730" s="24"/>
      <c r="D3730" s="24"/>
      <c r="E3730" s="24"/>
      <c r="F3730" s="24"/>
      <c r="G3730" s="24"/>
    </row>
    <row r="3731" spans="2:7" x14ac:dyDescent="0.2">
      <c r="B3731" s="24"/>
      <c r="C3731" s="24"/>
      <c r="D3731" s="24"/>
      <c r="E3731" s="24"/>
      <c r="F3731" s="24"/>
      <c r="G3731" s="24"/>
    </row>
    <row r="3732" spans="2:7" x14ac:dyDescent="0.2">
      <c r="B3732" s="24"/>
      <c r="C3732" s="24"/>
      <c r="D3732" s="24"/>
      <c r="E3732" s="24"/>
      <c r="F3732" s="24"/>
      <c r="G3732" s="24"/>
    </row>
    <row r="3733" spans="2:7" x14ac:dyDescent="0.2">
      <c r="B3733" s="24"/>
      <c r="C3733" s="24"/>
      <c r="D3733" s="24"/>
      <c r="E3733" s="24"/>
      <c r="F3733" s="24"/>
      <c r="G3733" s="24"/>
    </row>
    <row r="3734" spans="2:7" x14ac:dyDescent="0.2">
      <c r="B3734" s="24"/>
      <c r="C3734" s="24"/>
      <c r="D3734" s="24"/>
      <c r="E3734" s="24"/>
      <c r="F3734" s="24"/>
      <c r="G3734" s="24"/>
    </row>
    <row r="3735" spans="2:7" x14ac:dyDescent="0.2">
      <c r="B3735" s="24"/>
      <c r="C3735" s="24"/>
      <c r="D3735" s="24"/>
      <c r="E3735" s="24"/>
      <c r="F3735" s="24"/>
      <c r="G3735" s="24"/>
    </row>
    <row r="3736" spans="2:7" x14ac:dyDescent="0.2">
      <c r="B3736" s="24"/>
      <c r="C3736" s="24"/>
      <c r="D3736" s="24"/>
      <c r="E3736" s="24"/>
      <c r="F3736" s="24"/>
      <c r="G3736" s="24"/>
    </row>
    <row r="3737" spans="2:7" x14ac:dyDescent="0.2">
      <c r="B3737" s="24"/>
      <c r="C3737" s="24"/>
      <c r="D3737" s="24"/>
      <c r="E3737" s="24"/>
      <c r="F3737" s="24"/>
      <c r="G3737" s="24"/>
    </row>
    <row r="3738" spans="2:7" x14ac:dyDescent="0.2">
      <c r="B3738" s="24"/>
      <c r="C3738" s="24"/>
      <c r="D3738" s="24"/>
      <c r="E3738" s="24"/>
      <c r="F3738" s="24"/>
      <c r="G3738" s="24"/>
    </row>
    <row r="3739" spans="2:7" x14ac:dyDescent="0.2">
      <c r="B3739" s="24"/>
      <c r="C3739" s="24"/>
      <c r="D3739" s="24"/>
      <c r="E3739" s="24"/>
      <c r="F3739" s="24"/>
      <c r="G3739" s="24"/>
    </row>
    <row r="3740" spans="2:7" x14ac:dyDescent="0.2">
      <c r="B3740" s="24"/>
      <c r="C3740" s="24"/>
      <c r="D3740" s="24"/>
      <c r="E3740" s="24"/>
      <c r="F3740" s="24"/>
      <c r="G3740" s="24"/>
    </row>
    <row r="3741" spans="2:7" x14ac:dyDescent="0.2">
      <c r="B3741" s="24"/>
      <c r="C3741" s="24"/>
      <c r="D3741" s="24"/>
      <c r="E3741" s="24"/>
      <c r="F3741" s="24"/>
      <c r="G3741" s="24"/>
    </row>
    <row r="3742" spans="2:7" x14ac:dyDescent="0.2">
      <c r="B3742" s="24"/>
      <c r="C3742" s="24"/>
      <c r="D3742" s="24"/>
      <c r="E3742" s="24"/>
      <c r="F3742" s="24"/>
      <c r="G3742" s="24"/>
    </row>
    <row r="3743" spans="2:7" x14ac:dyDescent="0.2">
      <c r="B3743" s="24"/>
      <c r="C3743" s="24"/>
      <c r="D3743" s="24"/>
      <c r="E3743" s="24"/>
      <c r="F3743" s="24"/>
      <c r="G3743" s="24"/>
    </row>
    <row r="3744" spans="2:7" x14ac:dyDescent="0.2">
      <c r="B3744" s="24"/>
      <c r="C3744" s="24"/>
      <c r="D3744" s="24"/>
      <c r="E3744" s="24"/>
      <c r="F3744" s="24"/>
      <c r="G3744" s="24"/>
    </row>
    <row r="3745" spans="2:7" x14ac:dyDescent="0.2">
      <c r="B3745" s="24"/>
      <c r="C3745" s="24"/>
      <c r="D3745" s="24"/>
      <c r="E3745" s="24"/>
      <c r="F3745" s="24"/>
      <c r="G3745" s="24"/>
    </row>
    <row r="3746" spans="2:7" x14ac:dyDescent="0.2">
      <c r="B3746" s="24"/>
      <c r="C3746" s="24"/>
      <c r="D3746" s="24"/>
      <c r="E3746" s="24"/>
      <c r="F3746" s="24"/>
      <c r="G3746" s="24"/>
    </row>
    <row r="3747" spans="2:7" x14ac:dyDescent="0.2">
      <c r="B3747" s="24"/>
      <c r="C3747" s="24"/>
      <c r="D3747" s="24"/>
      <c r="E3747" s="24"/>
      <c r="F3747" s="24"/>
      <c r="G3747" s="24"/>
    </row>
    <row r="3748" spans="2:7" x14ac:dyDescent="0.2">
      <c r="B3748" s="24"/>
      <c r="C3748" s="24"/>
      <c r="D3748" s="24"/>
      <c r="E3748" s="24"/>
      <c r="F3748" s="24"/>
      <c r="G3748" s="24"/>
    </row>
    <row r="3749" spans="2:7" x14ac:dyDescent="0.2">
      <c r="B3749" s="24"/>
      <c r="C3749" s="24"/>
      <c r="D3749" s="24"/>
      <c r="E3749" s="24"/>
      <c r="F3749" s="24"/>
      <c r="G3749" s="24"/>
    </row>
    <row r="3750" spans="2:7" x14ac:dyDescent="0.2">
      <c r="B3750" s="24"/>
      <c r="C3750" s="24"/>
      <c r="D3750" s="24"/>
      <c r="E3750" s="24"/>
      <c r="F3750" s="24"/>
      <c r="G3750" s="24"/>
    </row>
    <row r="3751" spans="2:7" x14ac:dyDescent="0.2">
      <c r="B3751" s="24"/>
      <c r="C3751" s="24"/>
      <c r="D3751" s="24"/>
      <c r="E3751" s="24"/>
      <c r="F3751" s="24"/>
      <c r="G3751" s="24"/>
    </row>
    <row r="3752" spans="2:7" x14ac:dyDescent="0.2">
      <c r="B3752" s="24"/>
      <c r="C3752" s="24"/>
      <c r="D3752" s="24"/>
      <c r="E3752" s="24"/>
      <c r="F3752" s="24"/>
      <c r="G3752" s="24"/>
    </row>
    <row r="3753" spans="2:7" x14ac:dyDescent="0.2">
      <c r="B3753" s="24"/>
      <c r="C3753" s="24"/>
      <c r="D3753" s="24"/>
      <c r="E3753" s="24"/>
      <c r="F3753" s="24"/>
      <c r="G3753" s="24"/>
    </row>
    <row r="3754" spans="2:7" x14ac:dyDescent="0.2">
      <c r="B3754" s="24"/>
      <c r="C3754" s="24"/>
      <c r="D3754" s="24"/>
      <c r="E3754" s="24"/>
      <c r="F3754" s="24"/>
      <c r="G3754" s="24"/>
    </row>
    <row r="3755" spans="2:7" x14ac:dyDescent="0.2">
      <c r="B3755" s="24"/>
      <c r="C3755" s="24"/>
      <c r="D3755" s="24"/>
      <c r="E3755" s="24"/>
      <c r="F3755" s="24"/>
      <c r="G3755" s="24"/>
    </row>
    <row r="3756" spans="2:7" x14ac:dyDescent="0.2">
      <c r="B3756" s="24"/>
      <c r="C3756" s="24"/>
      <c r="D3756" s="24"/>
      <c r="E3756" s="24"/>
      <c r="F3756" s="24"/>
      <c r="G3756" s="24"/>
    </row>
    <row r="3757" spans="2:7" x14ac:dyDescent="0.2">
      <c r="B3757" s="24"/>
      <c r="C3757" s="24"/>
      <c r="D3757" s="24"/>
      <c r="E3757" s="24"/>
      <c r="F3757" s="24"/>
      <c r="G3757" s="24"/>
    </row>
    <row r="3758" spans="2:7" x14ac:dyDescent="0.2">
      <c r="B3758" s="24"/>
      <c r="C3758" s="24"/>
      <c r="D3758" s="24"/>
      <c r="E3758" s="24"/>
      <c r="F3758" s="24"/>
      <c r="G3758" s="24"/>
    </row>
    <row r="3759" spans="2:7" x14ac:dyDescent="0.2">
      <c r="B3759" s="24"/>
      <c r="C3759" s="24"/>
      <c r="D3759" s="24"/>
      <c r="E3759" s="24"/>
      <c r="F3759" s="24"/>
      <c r="G3759" s="24"/>
    </row>
    <row r="3760" spans="2:7" x14ac:dyDescent="0.2">
      <c r="B3760" s="24"/>
      <c r="C3760" s="24"/>
      <c r="D3760" s="24"/>
      <c r="E3760" s="24"/>
      <c r="F3760" s="24"/>
      <c r="G3760" s="24"/>
    </row>
    <row r="3761" spans="2:7" x14ac:dyDescent="0.2">
      <c r="B3761" s="24"/>
      <c r="C3761" s="24"/>
      <c r="D3761" s="24"/>
      <c r="E3761" s="24"/>
      <c r="F3761" s="24"/>
      <c r="G3761" s="24"/>
    </row>
    <row r="3762" spans="2:7" x14ac:dyDescent="0.2">
      <c r="B3762" s="24"/>
      <c r="C3762" s="24"/>
      <c r="D3762" s="24"/>
      <c r="E3762" s="24"/>
      <c r="F3762" s="24"/>
      <c r="G3762" s="24"/>
    </row>
    <row r="3763" spans="2:7" x14ac:dyDescent="0.2">
      <c r="B3763" s="24"/>
      <c r="C3763" s="24"/>
      <c r="D3763" s="24"/>
      <c r="E3763" s="24"/>
      <c r="F3763" s="24"/>
      <c r="G3763" s="24"/>
    </row>
    <row r="3764" spans="2:7" x14ac:dyDescent="0.2">
      <c r="B3764" s="24"/>
      <c r="C3764" s="24"/>
      <c r="D3764" s="24"/>
      <c r="E3764" s="24"/>
      <c r="F3764" s="24"/>
      <c r="G3764" s="24"/>
    </row>
    <row r="3765" spans="2:7" x14ac:dyDescent="0.2">
      <c r="B3765" s="24"/>
      <c r="C3765" s="24"/>
      <c r="D3765" s="24"/>
      <c r="E3765" s="24"/>
      <c r="F3765" s="24"/>
      <c r="G3765" s="24"/>
    </row>
    <row r="3766" spans="2:7" x14ac:dyDescent="0.2">
      <c r="B3766" s="24"/>
      <c r="C3766" s="24"/>
      <c r="D3766" s="24"/>
      <c r="E3766" s="24"/>
      <c r="F3766" s="24"/>
      <c r="G3766" s="24"/>
    </row>
    <row r="3767" spans="2:7" x14ac:dyDescent="0.2">
      <c r="B3767" s="24"/>
      <c r="C3767" s="24"/>
      <c r="D3767" s="24"/>
      <c r="E3767" s="24"/>
      <c r="F3767" s="24"/>
      <c r="G3767" s="24"/>
    </row>
    <row r="3768" spans="2:7" x14ac:dyDescent="0.2">
      <c r="B3768" s="24"/>
      <c r="C3768" s="24"/>
      <c r="D3768" s="24"/>
      <c r="E3768" s="24"/>
      <c r="F3768" s="24"/>
      <c r="G3768" s="24"/>
    </row>
    <row r="3769" spans="2:7" x14ac:dyDescent="0.2">
      <c r="B3769" s="24"/>
      <c r="C3769" s="24"/>
      <c r="D3769" s="24"/>
      <c r="E3769" s="24"/>
      <c r="F3769" s="24"/>
      <c r="G3769" s="24"/>
    </row>
    <row r="3770" spans="2:7" x14ac:dyDescent="0.2">
      <c r="B3770" s="24"/>
      <c r="C3770" s="24"/>
      <c r="D3770" s="24"/>
      <c r="E3770" s="24"/>
      <c r="F3770" s="24"/>
      <c r="G3770" s="24"/>
    </row>
    <row r="3771" spans="2:7" x14ac:dyDescent="0.2">
      <c r="B3771" s="24"/>
      <c r="C3771" s="24"/>
      <c r="D3771" s="24"/>
      <c r="E3771" s="24"/>
      <c r="F3771" s="24"/>
      <c r="G3771" s="24"/>
    </row>
    <row r="3772" spans="2:7" x14ac:dyDescent="0.2">
      <c r="B3772" s="24"/>
      <c r="C3772" s="24"/>
      <c r="D3772" s="24"/>
      <c r="E3772" s="24"/>
      <c r="F3772" s="24"/>
      <c r="G3772" s="24"/>
    </row>
    <row r="3773" spans="2:7" x14ac:dyDescent="0.2">
      <c r="B3773" s="24"/>
      <c r="C3773" s="24"/>
      <c r="D3773" s="24"/>
      <c r="E3773" s="24"/>
      <c r="F3773" s="24"/>
      <c r="G3773" s="24"/>
    </row>
    <row r="3774" spans="2:7" x14ac:dyDescent="0.2">
      <c r="B3774" s="24"/>
      <c r="C3774" s="24"/>
      <c r="D3774" s="24"/>
      <c r="E3774" s="24"/>
      <c r="F3774" s="24"/>
      <c r="G3774" s="24"/>
    </row>
    <row r="3775" spans="2:7" x14ac:dyDescent="0.2">
      <c r="B3775" s="24"/>
      <c r="C3775" s="24"/>
      <c r="D3775" s="24"/>
      <c r="E3775" s="24"/>
      <c r="F3775" s="24"/>
      <c r="G3775" s="24"/>
    </row>
    <row r="3776" spans="2:7" x14ac:dyDescent="0.2">
      <c r="B3776" s="24"/>
      <c r="C3776" s="24"/>
      <c r="D3776" s="24"/>
      <c r="E3776" s="24"/>
      <c r="F3776" s="24"/>
      <c r="G3776" s="24"/>
    </row>
    <row r="3777" spans="2:7" x14ac:dyDescent="0.2">
      <c r="B3777" s="24"/>
      <c r="C3777" s="24"/>
      <c r="D3777" s="24"/>
      <c r="E3777" s="24"/>
      <c r="F3777" s="24"/>
      <c r="G3777" s="24"/>
    </row>
    <row r="3778" spans="2:7" x14ac:dyDescent="0.2">
      <c r="B3778" s="24"/>
      <c r="C3778" s="24"/>
      <c r="D3778" s="24"/>
      <c r="E3778" s="24"/>
      <c r="F3778" s="24"/>
      <c r="G3778" s="24"/>
    </row>
    <row r="3779" spans="2:7" x14ac:dyDescent="0.2">
      <c r="B3779" s="24"/>
      <c r="C3779" s="24"/>
      <c r="D3779" s="24"/>
      <c r="E3779" s="24"/>
      <c r="F3779" s="24"/>
      <c r="G3779" s="24"/>
    </row>
    <row r="3780" spans="2:7" x14ac:dyDescent="0.2">
      <c r="B3780" s="24"/>
      <c r="C3780" s="24"/>
      <c r="D3780" s="24"/>
      <c r="E3780" s="24"/>
      <c r="F3780" s="24"/>
      <c r="G3780" s="24"/>
    </row>
    <row r="3781" spans="2:7" x14ac:dyDescent="0.2">
      <c r="B3781" s="24"/>
      <c r="C3781" s="24"/>
      <c r="D3781" s="24"/>
      <c r="E3781" s="24"/>
      <c r="F3781" s="24"/>
      <c r="G3781" s="24"/>
    </row>
    <row r="3782" spans="2:7" x14ac:dyDescent="0.2">
      <c r="B3782" s="24"/>
      <c r="C3782" s="24"/>
      <c r="D3782" s="24"/>
      <c r="E3782" s="24"/>
      <c r="F3782" s="24"/>
      <c r="G3782" s="24"/>
    </row>
    <row r="3783" spans="2:7" x14ac:dyDescent="0.2">
      <c r="B3783" s="24"/>
      <c r="C3783" s="24"/>
      <c r="D3783" s="24"/>
      <c r="E3783" s="24"/>
      <c r="F3783" s="24"/>
      <c r="G3783" s="24"/>
    </row>
    <row r="3784" spans="2:7" x14ac:dyDescent="0.2">
      <c r="B3784" s="24"/>
      <c r="C3784" s="24"/>
      <c r="D3784" s="24"/>
      <c r="E3784" s="24"/>
      <c r="F3784" s="24"/>
      <c r="G3784" s="24"/>
    </row>
    <row r="3785" spans="2:7" x14ac:dyDescent="0.2">
      <c r="B3785" s="24"/>
      <c r="C3785" s="24"/>
      <c r="D3785" s="24"/>
      <c r="E3785" s="24"/>
      <c r="F3785" s="24"/>
      <c r="G3785" s="24"/>
    </row>
    <row r="3786" spans="2:7" x14ac:dyDescent="0.2">
      <c r="B3786" s="24"/>
      <c r="C3786" s="24"/>
      <c r="D3786" s="24"/>
      <c r="E3786" s="24"/>
      <c r="F3786" s="24"/>
      <c r="G3786" s="24"/>
    </row>
    <row r="3787" spans="2:7" x14ac:dyDescent="0.2">
      <c r="B3787" s="24"/>
      <c r="C3787" s="24"/>
      <c r="D3787" s="24"/>
      <c r="E3787" s="24"/>
      <c r="F3787" s="24"/>
      <c r="G3787" s="24"/>
    </row>
    <row r="3788" spans="2:7" x14ac:dyDescent="0.2">
      <c r="B3788" s="24"/>
      <c r="C3788" s="24"/>
      <c r="D3788" s="24"/>
      <c r="E3788" s="24"/>
      <c r="F3788" s="24"/>
      <c r="G3788" s="24"/>
    </row>
    <row r="3789" spans="2:7" x14ac:dyDescent="0.2">
      <c r="B3789" s="24"/>
      <c r="C3789" s="24"/>
      <c r="D3789" s="24"/>
      <c r="E3789" s="24"/>
      <c r="F3789" s="24"/>
      <c r="G3789" s="24"/>
    </row>
    <row r="3790" spans="2:7" x14ac:dyDescent="0.2">
      <c r="B3790" s="24"/>
      <c r="C3790" s="24"/>
      <c r="D3790" s="24"/>
      <c r="E3790" s="24"/>
      <c r="F3790" s="24"/>
      <c r="G3790" s="24"/>
    </row>
    <row r="3791" spans="2:7" x14ac:dyDescent="0.2">
      <c r="B3791" s="24"/>
      <c r="C3791" s="24"/>
      <c r="D3791" s="24"/>
      <c r="E3791" s="24"/>
      <c r="F3791" s="24"/>
      <c r="G3791" s="24"/>
    </row>
    <row r="3792" spans="2:7" x14ac:dyDescent="0.2">
      <c r="B3792" s="24"/>
      <c r="C3792" s="24"/>
      <c r="D3792" s="24"/>
      <c r="E3792" s="24"/>
      <c r="F3792" s="24"/>
      <c r="G3792" s="24"/>
    </row>
    <row r="3793" spans="2:7" x14ac:dyDescent="0.2">
      <c r="B3793" s="24"/>
      <c r="C3793" s="24"/>
      <c r="D3793" s="24"/>
      <c r="E3793" s="24"/>
      <c r="F3793" s="24"/>
      <c r="G3793" s="24"/>
    </row>
    <row r="3794" spans="2:7" x14ac:dyDescent="0.2">
      <c r="B3794" s="24"/>
      <c r="C3794" s="24"/>
      <c r="D3794" s="24"/>
      <c r="E3794" s="24"/>
      <c r="F3794" s="24"/>
      <c r="G3794" s="24"/>
    </row>
    <row r="3795" spans="2:7" x14ac:dyDescent="0.2">
      <c r="B3795" s="24"/>
      <c r="C3795" s="24"/>
      <c r="D3795" s="24"/>
      <c r="E3795" s="24"/>
      <c r="F3795" s="24"/>
      <c r="G3795" s="24"/>
    </row>
    <row r="3796" spans="2:7" x14ac:dyDescent="0.2">
      <c r="B3796" s="24"/>
      <c r="C3796" s="24"/>
      <c r="D3796" s="24"/>
      <c r="E3796" s="24"/>
      <c r="F3796" s="24"/>
      <c r="G3796" s="24"/>
    </row>
    <row r="3797" spans="2:7" x14ac:dyDescent="0.2">
      <c r="B3797" s="24"/>
      <c r="C3797" s="24"/>
      <c r="D3797" s="24"/>
      <c r="E3797" s="24"/>
      <c r="F3797" s="24"/>
      <c r="G3797" s="24"/>
    </row>
    <row r="3798" spans="2:7" x14ac:dyDescent="0.2">
      <c r="B3798" s="24"/>
      <c r="C3798" s="24"/>
      <c r="D3798" s="24"/>
      <c r="E3798" s="24"/>
      <c r="F3798" s="24"/>
      <c r="G3798" s="24"/>
    </row>
    <row r="3799" spans="2:7" x14ac:dyDescent="0.2">
      <c r="B3799" s="24"/>
      <c r="C3799" s="24"/>
      <c r="D3799" s="24"/>
      <c r="E3799" s="24"/>
      <c r="F3799" s="24"/>
      <c r="G3799" s="24"/>
    </row>
    <row r="3800" spans="2:7" x14ac:dyDescent="0.2">
      <c r="B3800" s="24"/>
      <c r="C3800" s="24"/>
      <c r="D3800" s="24"/>
      <c r="E3800" s="24"/>
      <c r="F3800" s="24"/>
      <c r="G3800" s="24"/>
    </row>
    <row r="3801" spans="2:7" x14ac:dyDescent="0.2">
      <c r="B3801" s="24"/>
      <c r="C3801" s="24"/>
      <c r="D3801" s="24"/>
      <c r="E3801" s="24"/>
      <c r="F3801" s="24"/>
      <c r="G3801" s="24"/>
    </row>
    <row r="3802" spans="2:7" x14ac:dyDescent="0.2">
      <c r="B3802" s="24"/>
      <c r="C3802" s="24"/>
      <c r="D3802" s="24"/>
      <c r="E3802" s="24"/>
      <c r="F3802" s="24"/>
      <c r="G3802" s="24"/>
    </row>
    <row r="3803" spans="2:7" x14ac:dyDescent="0.2">
      <c r="B3803" s="24"/>
      <c r="C3803" s="24"/>
      <c r="D3803" s="24"/>
      <c r="E3803" s="24"/>
      <c r="F3803" s="24"/>
      <c r="G3803" s="24"/>
    </row>
    <row r="3804" spans="2:7" x14ac:dyDescent="0.2">
      <c r="B3804" s="24"/>
      <c r="C3804" s="24"/>
      <c r="D3804" s="24"/>
      <c r="E3804" s="24"/>
      <c r="F3804" s="24"/>
      <c r="G3804" s="24"/>
    </row>
    <row r="3805" spans="2:7" x14ac:dyDescent="0.2">
      <c r="B3805" s="24"/>
      <c r="C3805" s="24"/>
      <c r="D3805" s="24"/>
      <c r="E3805" s="24"/>
      <c r="F3805" s="24"/>
      <c r="G3805" s="24"/>
    </row>
    <row r="3806" spans="2:7" x14ac:dyDescent="0.2">
      <c r="B3806" s="24"/>
      <c r="C3806" s="24"/>
      <c r="D3806" s="24"/>
      <c r="E3806" s="24"/>
      <c r="F3806" s="24"/>
      <c r="G3806" s="24"/>
    </row>
    <row r="3807" spans="2:7" x14ac:dyDescent="0.2">
      <c r="B3807" s="24"/>
      <c r="C3807" s="24"/>
      <c r="D3807" s="24"/>
      <c r="E3807" s="24"/>
      <c r="F3807" s="24"/>
      <c r="G3807" s="24"/>
    </row>
    <row r="3808" spans="2:7" x14ac:dyDescent="0.2">
      <c r="B3808" s="24"/>
      <c r="C3808" s="24"/>
      <c r="D3808" s="24"/>
      <c r="E3808" s="24"/>
      <c r="F3808" s="24"/>
      <c r="G3808" s="24"/>
    </row>
    <row r="3809" spans="2:7" x14ac:dyDescent="0.2">
      <c r="B3809" s="24"/>
      <c r="C3809" s="24"/>
      <c r="D3809" s="24"/>
      <c r="E3809" s="24"/>
      <c r="F3809" s="24"/>
      <c r="G3809" s="24"/>
    </row>
    <row r="3810" spans="2:7" x14ac:dyDescent="0.2">
      <c r="B3810" s="24"/>
      <c r="C3810" s="24"/>
      <c r="D3810" s="24"/>
      <c r="E3810" s="24"/>
      <c r="F3810" s="24"/>
      <c r="G3810" s="24"/>
    </row>
    <row r="3811" spans="2:7" x14ac:dyDescent="0.2">
      <c r="B3811" s="24"/>
      <c r="C3811" s="24"/>
      <c r="D3811" s="24"/>
      <c r="E3811" s="24"/>
      <c r="F3811" s="24"/>
      <c r="G3811" s="24"/>
    </row>
    <row r="3812" spans="2:7" x14ac:dyDescent="0.2">
      <c r="B3812" s="24"/>
      <c r="C3812" s="24"/>
      <c r="D3812" s="24"/>
      <c r="E3812" s="24"/>
      <c r="F3812" s="24"/>
      <c r="G3812" s="24"/>
    </row>
    <row r="3813" spans="2:7" x14ac:dyDescent="0.2">
      <c r="B3813" s="24"/>
      <c r="C3813" s="24"/>
      <c r="D3813" s="24"/>
      <c r="E3813" s="24"/>
      <c r="F3813" s="24"/>
      <c r="G3813" s="24"/>
    </row>
    <row r="3814" spans="2:7" x14ac:dyDescent="0.2">
      <c r="B3814" s="24"/>
      <c r="C3814" s="24"/>
      <c r="D3814" s="24"/>
      <c r="E3814" s="24"/>
      <c r="F3814" s="24"/>
      <c r="G3814" s="24"/>
    </row>
    <row r="3815" spans="2:7" x14ac:dyDescent="0.2">
      <c r="B3815" s="24"/>
      <c r="C3815" s="24"/>
      <c r="D3815" s="24"/>
      <c r="E3815" s="24"/>
      <c r="F3815" s="24"/>
      <c r="G3815" s="24"/>
    </row>
    <row r="3816" spans="2:7" x14ac:dyDescent="0.2">
      <c r="B3816" s="24"/>
      <c r="C3816" s="24"/>
      <c r="D3816" s="24"/>
      <c r="E3816" s="24"/>
      <c r="F3816" s="24"/>
      <c r="G3816" s="24"/>
    </row>
    <row r="3817" spans="2:7" x14ac:dyDescent="0.2">
      <c r="B3817" s="24"/>
      <c r="C3817" s="24"/>
      <c r="D3817" s="24"/>
      <c r="E3817" s="24"/>
      <c r="F3817" s="24"/>
      <c r="G3817" s="24"/>
    </row>
    <row r="3818" spans="2:7" x14ac:dyDescent="0.2">
      <c r="B3818" s="24"/>
      <c r="C3818" s="24"/>
      <c r="D3818" s="24"/>
      <c r="E3818" s="24"/>
      <c r="F3818" s="24"/>
      <c r="G3818" s="24"/>
    </row>
    <row r="3819" spans="2:7" x14ac:dyDescent="0.2">
      <c r="B3819" s="24"/>
      <c r="C3819" s="24"/>
      <c r="D3819" s="24"/>
      <c r="E3819" s="24"/>
      <c r="F3819" s="24"/>
      <c r="G3819" s="24"/>
    </row>
    <row r="3820" spans="2:7" x14ac:dyDescent="0.2">
      <c r="B3820" s="24"/>
      <c r="C3820" s="24"/>
      <c r="D3820" s="24"/>
      <c r="E3820" s="24"/>
      <c r="F3820" s="24"/>
      <c r="G3820" s="24"/>
    </row>
    <row r="3821" spans="2:7" x14ac:dyDescent="0.2">
      <c r="B3821" s="24"/>
      <c r="C3821" s="24"/>
      <c r="D3821" s="24"/>
      <c r="E3821" s="24"/>
      <c r="F3821" s="24"/>
      <c r="G3821" s="24"/>
    </row>
    <row r="3822" spans="2:7" x14ac:dyDescent="0.2">
      <c r="B3822" s="24"/>
      <c r="C3822" s="24"/>
      <c r="D3822" s="24"/>
      <c r="E3822" s="24"/>
      <c r="F3822" s="24"/>
      <c r="G3822" s="24"/>
    </row>
    <row r="3823" spans="2:7" x14ac:dyDescent="0.2">
      <c r="B3823" s="24"/>
      <c r="C3823" s="24"/>
      <c r="D3823" s="24"/>
      <c r="E3823" s="24"/>
      <c r="F3823" s="24"/>
      <c r="G3823" s="24"/>
    </row>
    <row r="3824" spans="2:7" x14ac:dyDescent="0.2">
      <c r="B3824" s="24"/>
      <c r="C3824" s="24"/>
      <c r="D3824" s="24"/>
      <c r="E3824" s="24"/>
      <c r="F3824" s="24"/>
      <c r="G3824" s="24"/>
    </row>
    <row r="3825" spans="2:7" x14ac:dyDescent="0.2">
      <c r="B3825" s="24"/>
      <c r="C3825" s="24"/>
      <c r="D3825" s="24"/>
      <c r="E3825" s="24"/>
      <c r="F3825" s="24"/>
      <c r="G3825" s="24"/>
    </row>
    <row r="3826" spans="2:7" x14ac:dyDescent="0.2">
      <c r="B3826" s="24"/>
      <c r="C3826" s="24"/>
      <c r="D3826" s="24"/>
      <c r="E3826" s="24"/>
      <c r="F3826" s="24"/>
      <c r="G3826" s="24"/>
    </row>
    <row r="3827" spans="2:7" x14ac:dyDescent="0.2">
      <c r="B3827" s="24"/>
      <c r="C3827" s="24"/>
      <c r="D3827" s="24"/>
      <c r="E3827" s="24"/>
      <c r="F3827" s="24"/>
      <c r="G3827" s="24"/>
    </row>
    <row r="3828" spans="2:7" x14ac:dyDescent="0.2">
      <c r="B3828" s="24"/>
      <c r="C3828" s="24"/>
      <c r="D3828" s="24"/>
      <c r="E3828" s="24"/>
      <c r="F3828" s="24"/>
      <c r="G3828" s="24"/>
    </row>
    <row r="3829" spans="2:7" x14ac:dyDescent="0.2">
      <c r="B3829" s="24"/>
      <c r="C3829" s="24"/>
      <c r="D3829" s="24"/>
      <c r="E3829" s="24"/>
      <c r="F3829" s="24"/>
      <c r="G3829" s="24"/>
    </row>
    <row r="3830" spans="2:7" x14ac:dyDescent="0.2">
      <c r="B3830" s="24"/>
      <c r="C3830" s="24"/>
      <c r="D3830" s="24"/>
      <c r="E3830" s="24"/>
      <c r="F3830" s="24"/>
      <c r="G3830" s="24"/>
    </row>
    <row r="3831" spans="2:7" x14ac:dyDescent="0.2">
      <c r="B3831" s="24"/>
      <c r="C3831" s="24"/>
      <c r="D3831" s="24"/>
      <c r="E3831" s="24"/>
      <c r="F3831" s="24"/>
      <c r="G3831" s="24"/>
    </row>
    <row r="3832" spans="2:7" x14ac:dyDescent="0.2">
      <c r="B3832" s="24"/>
      <c r="C3832" s="24"/>
      <c r="D3832" s="24"/>
      <c r="E3832" s="24"/>
      <c r="F3832" s="24"/>
      <c r="G3832" s="24"/>
    </row>
    <row r="3833" spans="2:7" x14ac:dyDescent="0.2">
      <c r="B3833" s="24"/>
      <c r="C3833" s="24"/>
      <c r="D3833" s="24"/>
      <c r="E3833" s="24"/>
      <c r="F3833" s="24"/>
      <c r="G3833" s="24"/>
    </row>
    <row r="3834" spans="2:7" x14ac:dyDescent="0.2">
      <c r="B3834" s="24"/>
      <c r="C3834" s="24"/>
      <c r="D3834" s="24"/>
      <c r="E3834" s="24"/>
      <c r="F3834" s="24"/>
      <c r="G3834" s="24"/>
    </row>
    <row r="3835" spans="2:7" x14ac:dyDescent="0.2">
      <c r="B3835" s="24"/>
      <c r="C3835" s="24"/>
      <c r="D3835" s="24"/>
      <c r="E3835" s="24"/>
      <c r="F3835" s="24"/>
      <c r="G3835" s="24"/>
    </row>
    <row r="3836" spans="2:7" x14ac:dyDescent="0.2">
      <c r="B3836" s="24"/>
      <c r="C3836" s="24"/>
      <c r="D3836" s="24"/>
      <c r="E3836" s="24"/>
      <c r="F3836" s="24"/>
      <c r="G3836" s="24"/>
    </row>
    <row r="3837" spans="2:7" x14ac:dyDescent="0.2">
      <c r="B3837" s="24"/>
      <c r="C3837" s="24"/>
      <c r="D3837" s="24"/>
      <c r="E3837" s="24"/>
      <c r="F3837" s="24"/>
      <c r="G3837" s="24"/>
    </row>
    <row r="3838" spans="2:7" x14ac:dyDescent="0.2">
      <c r="B3838" s="24"/>
      <c r="C3838" s="24"/>
      <c r="D3838" s="24"/>
      <c r="E3838" s="24"/>
      <c r="F3838" s="24"/>
      <c r="G3838" s="24"/>
    </row>
    <row r="3839" spans="2:7" x14ac:dyDescent="0.2">
      <c r="B3839" s="24"/>
      <c r="C3839" s="24"/>
      <c r="D3839" s="24"/>
      <c r="E3839" s="24"/>
      <c r="F3839" s="24"/>
      <c r="G3839" s="24"/>
    </row>
    <row r="3840" spans="2:7" x14ac:dyDescent="0.2">
      <c r="B3840" s="24"/>
      <c r="C3840" s="24"/>
      <c r="D3840" s="24"/>
      <c r="E3840" s="24"/>
      <c r="F3840" s="24"/>
      <c r="G3840" s="24"/>
    </row>
    <row r="3841" spans="2:7" x14ac:dyDescent="0.2">
      <c r="B3841" s="24"/>
      <c r="C3841" s="24"/>
      <c r="D3841" s="24"/>
      <c r="E3841" s="24"/>
      <c r="F3841" s="24"/>
      <c r="G3841" s="24"/>
    </row>
    <row r="3842" spans="2:7" x14ac:dyDescent="0.2">
      <c r="B3842" s="24"/>
      <c r="C3842" s="24"/>
      <c r="D3842" s="24"/>
      <c r="E3842" s="24"/>
      <c r="F3842" s="24"/>
      <c r="G3842" s="24"/>
    </row>
    <row r="3843" spans="2:7" x14ac:dyDescent="0.2">
      <c r="B3843" s="24"/>
      <c r="C3843" s="24"/>
      <c r="D3843" s="24"/>
      <c r="E3843" s="24"/>
      <c r="F3843" s="24"/>
      <c r="G3843" s="24"/>
    </row>
    <row r="3844" spans="2:7" x14ac:dyDescent="0.2">
      <c r="B3844" s="24"/>
      <c r="C3844" s="24"/>
      <c r="D3844" s="24"/>
      <c r="E3844" s="24"/>
      <c r="F3844" s="24"/>
      <c r="G3844" s="24"/>
    </row>
    <row r="3845" spans="2:7" x14ac:dyDescent="0.2">
      <c r="B3845" s="24"/>
      <c r="C3845" s="24"/>
      <c r="D3845" s="24"/>
      <c r="E3845" s="24"/>
      <c r="F3845" s="24"/>
      <c r="G3845" s="24"/>
    </row>
    <row r="3846" spans="2:7" x14ac:dyDescent="0.2">
      <c r="B3846" s="24"/>
      <c r="C3846" s="24"/>
      <c r="D3846" s="24"/>
      <c r="E3846" s="24"/>
      <c r="F3846" s="24"/>
      <c r="G3846" s="24"/>
    </row>
    <row r="3847" spans="2:7" x14ac:dyDescent="0.2">
      <c r="B3847" s="24"/>
      <c r="C3847" s="24"/>
      <c r="D3847" s="24"/>
      <c r="E3847" s="24"/>
      <c r="F3847" s="24"/>
      <c r="G3847" s="24"/>
    </row>
    <row r="3848" spans="2:7" x14ac:dyDescent="0.2">
      <c r="B3848" s="24"/>
      <c r="C3848" s="24"/>
      <c r="D3848" s="24"/>
      <c r="E3848" s="24"/>
      <c r="F3848" s="24"/>
      <c r="G3848" s="24"/>
    </row>
    <row r="3849" spans="2:7" x14ac:dyDescent="0.2">
      <c r="B3849" s="24"/>
      <c r="C3849" s="24"/>
      <c r="D3849" s="24"/>
      <c r="E3849" s="24"/>
      <c r="F3849" s="24"/>
      <c r="G3849" s="24"/>
    </row>
    <row r="3850" spans="2:7" x14ac:dyDescent="0.2">
      <c r="B3850" s="24"/>
      <c r="C3850" s="24"/>
      <c r="D3850" s="24"/>
      <c r="E3850" s="24"/>
      <c r="F3850" s="24"/>
      <c r="G3850" s="24"/>
    </row>
    <row r="3851" spans="2:7" x14ac:dyDescent="0.2">
      <c r="B3851" s="24"/>
      <c r="C3851" s="24"/>
      <c r="D3851" s="24"/>
      <c r="E3851" s="24"/>
      <c r="F3851" s="24"/>
      <c r="G3851" s="24"/>
    </row>
    <row r="3852" spans="2:7" x14ac:dyDescent="0.2">
      <c r="B3852" s="24"/>
      <c r="C3852" s="24"/>
      <c r="D3852" s="24"/>
      <c r="E3852" s="24"/>
      <c r="F3852" s="24"/>
      <c r="G3852" s="24"/>
    </row>
    <row r="3853" spans="2:7" x14ac:dyDescent="0.2">
      <c r="B3853" s="24"/>
      <c r="C3853" s="24"/>
      <c r="D3853" s="24"/>
      <c r="E3853" s="24"/>
      <c r="F3853" s="24"/>
      <c r="G3853" s="24"/>
    </row>
    <row r="3854" spans="2:7" x14ac:dyDescent="0.2">
      <c r="B3854" s="24"/>
      <c r="C3854" s="24"/>
      <c r="D3854" s="24"/>
      <c r="E3854" s="24"/>
      <c r="F3854" s="24"/>
      <c r="G3854" s="24"/>
    </row>
    <row r="3855" spans="2:7" x14ac:dyDescent="0.2">
      <c r="B3855" s="24"/>
      <c r="C3855" s="24"/>
      <c r="D3855" s="24"/>
      <c r="E3855" s="24"/>
      <c r="F3855" s="24"/>
      <c r="G3855" s="24"/>
    </row>
    <row r="3856" spans="2:7" x14ac:dyDescent="0.2">
      <c r="B3856" s="24"/>
      <c r="C3856" s="24"/>
      <c r="D3856" s="24"/>
      <c r="E3856" s="24"/>
      <c r="F3856" s="24"/>
      <c r="G3856" s="24"/>
    </row>
    <row r="3857" spans="2:7" x14ac:dyDescent="0.2">
      <c r="B3857" s="24"/>
      <c r="C3857" s="24"/>
      <c r="D3857" s="24"/>
      <c r="E3857" s="24"/>
      <c r="F3857" s="24"/>
      <c r="G3857" s="24"/>
    </row>
    <row r="3858" spans="2:7" x14ac:dyDescent="0.2">
      <c r="B3858" s="24"/>
      <c r="C3858" s="24"/>
      <c r="D3858" s="24"/>
      <c r="E3858" s="24"/>
      <c r="F3858" s="24"/>
      <c r="G3858" s="24"/>
    </row>
    <row r="3859" spans="2:7" x14ac:dyDescent="0.2">
      <c r="B3859" s="24"/>
      <c r="C3859" s="24"/>
      <c r="D3859" s="24"/>
      <c r="E3859" s="24"/>
      <c r="F3859" s="24"/>
      <c r="G3859" s="24"/>
    </row>
    <row r="3860" spans="2:7" x14ac:dyDescent="0.2">
      <c r="B3860" s="24"/>
      <c r="C3860" s="24"/>
      <c r="D3860" s="24"/>
      <c r="E3860" s="24"/>
      <c r="F3860" s="24"/>
      <c r="G3860" s="24"/>
    </row>
    <row r="3861" spans="2:7" x14ac:dyDescent="0.2">
      <c r="B3861" s="24"/>
      <c r="C3861" s="24"/>
      <c r="D3861" s="24"/>
      <c r="E3861" s="24"/>
      <c r="F3861" s="24"/>
      <c r="G3861" s="24"/>
    </row>
    <row r="3862" spans="2:7" x14ac:dyDescent="0.2">
      <c r="B3862" s="24"/>
      <c r="C3862" s="24"/>
      <c r="D3862" s="24"/>
      <c r="E3862" s="24"/>
      <c r="F3862" s="24"/>
      <c r="G3862" s="24"/>
    </row>
    <row r="3863" spans="2:7" x14ac:dyDescent="0.2">
      <c r="B3863" s="24"/>
      <c r="C3863" s="24"/>
      <c r="D3863" s="24"/>
      <c r="E3863" s="24"/>
      <c r="F3863" s="24"/>
      <c r="G3863" s="24"/>
    </row>
    <row r="3864" spans="2:7" x14ac:dyDescent="0.2">
      <c r="B3864" s="24"/>
      <c r="C3864" s="24"/>
      <c r="D3864" s="24"/>
      <c r="E3864" s="24"/>
      <c r="F3864" s="24"/>
      <c r="G3864" s="24"/>
    </row>
    <row r="3865" spans="2:7" x14ac:dyDescent="0.2">
      <c r="B3865" s="24"/>
      <c r="C3865" s="24"/>
      <c r="D3865" s="24"/>
      <c r="E3865" s="24"/>
      <c r="F3865" s="24"/>
      <c r="G3865" s="24"/>
    </row>
    <row r="3866" spans="2:7" x14ac:dyDescent="0.2">
      <c r="B3866" s="24"/>
      <c r="C3866" s="24"/>
      <c r="D3866" s="24"/>
      <c r="E3866" s="24"/>
      <c r="F3866" s="24"/>
      <c r="G3866" s="24"/>
    </row>
    <row r="3867" spans="2:7" x14ac:dyDescent="0.2">
      <c r="B3867" s="24"/>
      <c r="C3867" s="24"/>
      <c r="D3867" s="24"/>
      <c r="E3867" s="24"/>
      <c r="F3867" s="24"/>
      <c r="G3867" s="24"/>
    </row>
    <row r="3868" spans="2:7" x14ac:dyDescent="0.2">
      <c r="B3868" s="24"/>
      <c r="C3868" s="24"/>
      <c r="D3868" s="24"/>
      <c r="E3868" s="24"/>
      <c r="F3868" s="24"/>
      <c r="G3868" s="24"/>
    </row>
    <row r="3869" spans="2:7" x14ac:dyDescent="0.2">
      <c r="B3869" s="24"/>
      <c r="C3869" s="24"/>
      <c r="D3869" s="24"/>
      <c r="E3869" s="24"/>
      <c r="F3869" s="24"/>
      <c r="G3869" s="24"/>
    </row>
    <row r="3870" spans="2:7" x14ac:dyDescent="0.2">
      <c r="B3870" s="24"/>
      <c r="C3870" s="24"/>
      <c r="D3870" s="24"/>
      <c r="E3870" s="24"/>
      <c r="F3870" s="24"/>
      <c r="G3870" s="24"/>
    </row>
    <row r="3871" spans="2:7" x14ac:dyDescent="0.2">
      <c r="B3871" s="24"/>
      <c r="C3871" s="24"/>
      <c r="D3871" s="24"/>
      <c r="E3871" s="24"/>
      <c r="F3871" s="24"/>
      <c r="G3871" s="24"/>
    </row>
    <row r="3872" spans="2:7" x14ac:dyDescent="0.2">
      <c r="B3872" s="24"/>
      <c r="C3872" s="24"/>
      <c r="D3872" s="24"/>
      <c r="E3872" s="24"/>
      <c r="F3872" s="24"/>
      <c r="G3872" s="24"/>
    </row>
    <row r="3873" spans="2:7" x14ac:dyDescent="0.2">
      <c r="B3873" s="24"/>
      <c r="C3873" s="24"/>
      <c r="D3873" s="24"/>
      <c r="E3873" s="24"/>
      <c r="F3873" s="24"/>
      <c r="G3873" s="24"/>
    </row>
    <row r="3874" spans="2:7" x14ac:dyDescent="0.2">
      <c r="B3874" s="24"/>
      <c r="C3874" s="24"/>
      <c r="D3874" s="24"/>
      <c r="E3874" s="24"/>
      <c r="F3874" s="24"/>
      <c r="G3874" s="24"/>
    </row>
    <row r="3875" spans="2:7" x14ac:dyDescent="0.2">
      <c r="B3875" s="24"/>
      <c r="C3875" s="24"/>
      <c r="D3875" s="24"/>
      <c r="E3875" s="24"/>
      <c r="F3875" s="24"/>
      <c r="G3875" s="24"/>
    </row>
    <row r="3876" spans="2:7" x14ac:dyDescent="0.2">
      <c r="B3876" s="24"/>
      <c r="C3876" s="24"/>
      <c r="D3876" s="24"/>
      <c r="E3876" s="24"/>
      <c r="F3876" s="24"/>
      <c r="G3876" s="24"/>
    </row>
    <row r="3877" spans="2:7" x14ac:dyDescent="0.2">
      <c r="B3877" s="24"/>
      <c r="C3877" s="24"/>
      <c r="D3877" s="24"/>
      <c r="E3877" s="24"/>
      <c r="F3877" s="24"/>
      <c r="G3877" s="24"/>
    </row>
    <row r="3878" spans="2:7" x14ac:dyDescent="0.2">
      <c r="B3878" s="24"/>
      <c r="C3878" s="24"/>
      <c r="D3878" s="24"/>
      <c r="E3878" s="24"/>
      <c r="F3878" s="24"/>
      <c r="G3878" s="24"/>
    </row>
    <row r="3879" spans="2:7" x14ac:dyDescent="0.2">
      <c r="B3879" s="24"/>
      <c r="C3879" s="24"/>
      <c r="D3879" s="24"/>
      <c r="E3879" s="24"/>
      <c r="F3879" s="24"/>
      <c r="G3879" s="24"/>
    </row>
    <row r="3880" spans="2:7" x14ac:dyDescent="0.2">
      <c r="B3880" s="24"/>
      <c r="C3880" s="24"/>
      <c r="D3880" s="24"/>
      <c r="E3880" s="24"/>
      <c r="F3880" s="24"/>
      <c r="G3880" s="24"/>
    </row>
    <row r="3881" spans="2:7" x14ac:dyDescent="0.2">
      <c r="B3881" s="24"/>
      <c r="C3881" s="24"/>
      <c r="D3881" s="24"/>
      <c r="E3881" s="24"/>
      <c r="F3881" s="24"/>
      <c r="G3881" s="24"/>
    </row>
    <row r="3882" spans="2:7" x14ac:dyDescent="0.2">
      <c r="B3882" s="24"/>
      <c r="C3882" s="24"/>
      <c r="D3882" s="24"/>
      <c r="E3882" s="24"/>
      <c r="F3882" s="24"/>
      <c r="G3882" s="24"/>
    </row>
    <row r="3883" spans="2:7" x14ac:dyDescent="0.2">
      <c r="B3883" s="24"/>
      <c r="C3883" s="24"/>
      <c r="D3883" s="24"/>
      <c r="E3883" s="24"/>
      <c r="F3883" s="24"/>
      <c r="G3883" s="24"/>
    </row>
    <row r="3884" spans="2:7" x14ac:dyDescent="0.2">
      <c r="B3884" s="24"/>
      <c r="C3884" s="24"/>
      <c r="D3884" s="24"/>
      <c r="E3884" s="24"/>
      <c r="F3884" s="24"/>
      <c r="G3884" s="24"/>
    </row>
    <row r="3885" spans="2:7" x14ac:dyDescent="0.2">
      <c r="B3885" s="24"/>
      <c r="C3885" s="24"/>
      <c r="D3885" s="24"/>
      <c r="E3885" s="24"/>
      <c r="F3885" s="24"/>
      <c r="G3885" s="24"/>
    </row>
    <row r="3886" spans="2:7" x14ac:dyDescent="0.2">
      <c r="B3886" s="24"/>
      <c r="C3886" s="24"/>
      <c r="D3886" s="24"/>
      <c r="E3886" s="24"/>
      <c r="F3886" s="24"/>
      <c r="G3886" s="24"/>
    </row>
    <row r="3887" spans="2:7" x14ac:dyDescent="0.2">
      <c r="B3887" s="24"/>
      <c r="C3887" s="24"/>
      <c r="D3887" s="24"/>
      <c r="E3887" s="24"/>
      <c r="F3887" s="24"/>
      <c r="G3887" s="24"/>
    </row>
    <row r="3888" spans="2:7" x14ac:dyDescent="0.2">
      <c r="B3888" s="24"/>
      <c r="C3888" s="24"/>
      <c r="D3888" s="24"/>
      <c r="E3888" s="24"/>
      <c r="F3888" s="24"/>
      <c r="G3888" s="24"/>
    </row>
    <row r="3889" spans="2:7" x14ac:dyDescent="0.2">
      <c r="B3889" s="24"/>
      <c r="C3889" s="24"/>
      <c r="D3889" s="24"/>
      <c r="E3889" s="24"/>
      <c r="F3889" s="24"/>
      <c r="G3889" s="24"/>
    </row>
    <row r="3890" spans="2:7" x14ac:dyDescent="0.2">
      <c r="B3890" s="24"/>
      <c r="C3890" s="24"/>
      <c r="D3890" s="24"/>
      <c r="E3890" s="24"/>
      <c r="F3890" s="24"/>
      <c r="G3890" s="24"/>
    </row>
    <row r="3891" spans="2:7" x14ac:dyDescent="0.2">
      <c r="B3891" s="24"/>
      <c r="C3891" s="24"/>
      <c r="D3891" s="24"/>
      <c r="E3891" s="24"/>
      <c r="F3891" s="24"/>
      <c r="G3891" s="24"/>
    </row>
    <row r="3892" spans="2:7" x14ac:dyDescent="0.2">
      <c r="B3892" s="24"/>
      <c r="C3892" s="24"/>
      <c r="D3892" s="24"/>
      <c r="E3892" s="24"/>
      <c r="F3892" s="24"/>
      <c r="G3892" s="24"/>
    </row>
    <row r="3893" spans="2:7" x14ac:dyDescent="0.2">
      <c r="B3893" s="24"/>
      <c r="C3893" s="24"/>
      <c r="D3893" s="24"/>
      <c r="E3893" s="24"/>
      <c r="F3893" s="24"/>
      <c r="G3893" s="24"/>
    </row>
    <row r="3894" spans="2:7" x14ac:dyDescent="0.2">
      <c r="B3894" s="24"/>
      <c r="C3894" s="24"/>
      <c r="D3894" s="24"/>
      <c r="E3894" s="24"/>
      <c r="F3894" s="24"/>
      <c r="G3894" s="24"/>
    </row>
    <row r="3895" spans="2:7" x14ac:dyDescent="0.2">
      <c r="B3895" s="24"/>
      <c r="C3895" s="24"/>
      <c r="D3895" s="24"/>
      <c r="E3895" s="24"/>
      <c r="F3895" s="24"/>
      <c r="G3895" s="24"/>
    </row>
    <row r="3896" spans="2:7" x14ac:dyDescent="0.2">
      <c r="B3896" s="24"/>
      <c r="C3896" s="24"/>
      <c r="D3896" s="24"/>
      <c r="E3896" s="24"/>
      <c r="F3896" s="24"/>
      <c r="G3896" s="24"/>
    </row>
    <row r="3897" spans="2:7" x14ac:dyDescent="0.2">
      <c r="B3897" s="24"/>
      <c r="C3897" s="24"/>
      <c r="D3897" s="24"/>
      <c r="E3897" s="24"/>
      <c r="F3897" s="24"/>
      <c r="G3897" s="24"/>
    </row>
    <row r="3898" spans="2:7" x14ac:dyDescent="0.2">
      <c r="B3898" s="24"/>
      <c r="C3898" s="24"/>
      <c r="D3898" s="24"/>
      <c r="E3898" s="24"/>
      <c r="F3898" s="24"/>
      <c r="G3898" s="24"/>
    </row>
    <row r="3899" spans="2:7" x14ac:dyDescent="0.2">
      <c r="B3899" s="24"/>
      <c r="C3899" s="24"/>
      <c r="D3899" s="24"/>
      <c r="E3899" s="24"/>
      <c r="F3899" s="24"/>
      <c r="G3899" s="24"/>
    </row>
    <row r="3900" spans="2:7" x14ac:dyDescent="0.2">
      <c r="B3900" s="24"/>
      <c r="C3900" s="24"/>
      <c r="D3900" s="24"/>
      <c r="E3900" s="24"/>
      <c r="F3900" s="24"/>
      <c r="G3900" s="24"/>
    </row>
    <row r="3901" spans="2:7" x14ac:dyDescent="0.2">
      <c r="B3901" s="24"/>
      <c r="C3901" s="24"/>
      <c r="D3901" s="24"/>
      <c r="E3901" s="24"/>
      <c r="F3901" s="24"/>
      <c r="G3901" s="24"/>
    </row>
    <row r="3902" spans="2:7" x14ac:dyDescent="0.2">
      <c r="B3902" s="24"/>
      <c r="C3902" s="24"/>
      <c r="D3902" s="24"/>
      <c r="E3902" s="24"/>
      <c r="F3902" s="24"/>
      <c r="G3902" s="24"/>
    </row>
    <row r="3903" spans="2:7" x14ac:dyDescent="0.2">
      <c r="B3903" s="24"/>
      <c r="C3903" s="24"/>
      <c r="D3903" s="24"/>
      <c r="E3903" s="24"/>
      <c r="F3903" s="24"/>
      <c r="G3903" s="24"/>
    </row>
    <row r="3904" spans="2:7" x14ac:dyDescent="0.2">
      <c r="B3904" s="24"/>
      <c r="C3904" s="24"/>
      <c r="D3904" s="24"/>
      <c r="E3904" s="24"/>
      <c r="F3904" s="24"/>
      <c r="G3904" s="24"/>
    </row>
    <row r="3905" spans="2:7" x14ac:dyDescent="0.2">
      <c r="B3905" s="24"/>
      <c r="C3905" s="24"/>
      <c r="D3905" s="24"/>
      <c r="E3905" s="24"/>
      <c r="F3905" s="24"/>
      <c r="G3905" s="24"/>
    </row>
    <row r="3906" spans="2:7" x14ac:dyDescent="0.2">
      <c r="B3906" s="24"/>
      <c r="C3906" s="24"/>
      <c r="D3906" s="24"/>
      <c r="E3906" s="24"/>
      <c r="F3906" s="24"/>
      <c r="G3906" s="24"/>
    </row>
    <row r="3907" spans="2:7" x14ac:dyDescent="0.2">
      <c r="B3907" s="24"/>
      <c r="C3907" s="24"/>
      <c r="D3907" s="24"/>
      <c r="E3907" s="24"/>
      <c r="F3907" s="24"/>
      <c r="G3907" s="24"/>
    </row>
    <row r="3908" spans="2:7" x14ac:dyDescent="0.2">
      <c r="B3908" s="24"/>
      <c r="C3908" s="24"/>
      <c r="D3908" s="24"/>
      <c r="E3908" s="24"/>
      <c r="F3908" s="24"/>
      <c r="G3908" s="24"/>
    </row>
    <row r="3909" spans="2:7" x14ac:dyDescent="0.2">
      <c r="B3909" s="24"/>
      <c r="C3909" s="24"/>
      <c r="D3909" s="24"/>
      <c r="E3909" s="24"/>
      <c r="F3909" s="24"/>
      <c r="G3909" s="24"/>
    </row>
    <row r="3910" spans="2:7" x14ac:dyDescent="0.2">
      <c r="B3910" s="24"/>
      <c r="C3910" s="24"/>
      <c r="D3910" s="24"/>
      <c r="E3910" s="24"/>
      <c r="F3910" s="24"/>
      <c r="G3910" s="24"/>
    </row>
    <row r="3911" spans="2:7" x14ac:dyDescent="0.2">
      <c r="B3911" s="24"/>
      <c r="C3911" s="24"/>
      <c r="D3911" s="24"/>
      <c r="E3911" s="24"/>
      <c r="F3911" s="24"/>
      <c r="G3911" s="24"/>
    </row>
    <row r="3912" spans="2:7" x14ac:dyDescent="0.2">
      <c r="B3912" s="24"/>
      <c r="C3912" s="24"/>
      <c r="D3912" s="24"/>
      <c r="E3912" s="24"/>
      <c r="F3912" s="24"/>
      <c r="G3912" s="24"/>
    </row>
    <row r="3913" spans="2:7" x14ac:dyDescent="0.2">
      <c r="B3913" s="24"/>
      <c r="C3913" s="24"/>
      <c r="D3913" s="24"/>
      <c r="E3913" s="24"/>
      <c r="F3913" s="24"/>
      <c r="G3913" s="24"/>
    </row>
    <row r="3914" spans="2:7" x14ac:dyDescent="0.2">
      <c r="B3914" s="24"/>
      <c r="C3914" s="24"/>
      <c r="D3914" s="24"/>
      <c r="E3914" s="24"/>
      <c r="F3914" s="24"/>
      <c r="G3914" s="24"/>
    </row>
    <row r="3915" spans="2:7" x14ac:dyDescent="0.2">
      <c r="B3915" s="24"/>
      <c r="C3915" s="24"/>
      <c r="D3915" s="24"/>
      <c r="E3915" s="24"/>
      <c r="F3915" s="24"/>
      <c r="G3915" s="24"/>
    </row>
    <row r="3916" spans="2:7" x14ac:dyDescent="0.2">
      <c r="B3916" s="24"/>
      <c r="C3916" s="24"/>
      <c r="D3916" s="24"/>
      <c r="E3916" s="24"/>
      <c r="F3916" s="24"/>
      <c r="G3916" s="24"/>
    </row>
    <row r="3917" spans="2:7" x14ac:dyDescent="0.2">
      <c r="B3917" s="24"/>
      <c r="C3917" s="24"/>
      <c r="D3917" s="24"/>
      <c r="E3917" s="24"/>
      <c r="F3917" s="24"/>
      <c r="G3917" s="24"/>
    </row>
    <row r="3918" spans="2:7" x14ac:dyDescent="0.2">
      <c r="B3918" s="24"/>
      <c r="C3918" s="24"/>
      <c r="D3918" s="24"/>
      <c r="E3918" s="24"/>
      <c r="F3918" s="24"/>
      <c r="G3918" s="24"/>
    </row>
    <row r="3919" spans="2:7" x14ac:dyDescent="0.2">
      <c r="B3919" s="24"/>
      <c r="C3919" s="24"/>
      <c r="D3919" s="24"/>
      <c r="E3919" s="24"/>
      <c r="F3919" s="24"/>
      <c r="G3919" s="24"/>
    </row>
    <row r="3920" spans="2:7" x14ac:dyDescent="0.2">
      <c r="B3920" s="24"/>
      <c r="C3920" s="24"/>
      <c r="D3920" s="24"/>
      <c r="E3920" s="24"/>
      <c r="F3920" s="24"/>
      <c r="G3920" s="24"/>
    </row>
    <row r="3921" spans="2:7" x14ac:dyDescent="0.2">
      <c r="B3921" s="24"/>
      <c r="C3921" s="24"/>
      <c r="D3921" s="24"/>
      <c r="E3921" s="24"/>
      <c r="F3921" s="24"/>
      <c r="G3921" s="24"/>
    </row>
    <row r="3922" spans="2:7" x14ac:dyDescent="0.2">
      <c r="B3922" s="24"/>
      <c r="C3922" s="24"/>
      <c r="D3922" s="24"/>
      <c r="E3922" s="24"/>
      <c r="F3922" s="24"/>
      <c r="G3922" s="24"/>
    </row>
    <row r="3923" spans="2:7" x14ac:dyDescent="0.2">
      <c r="B3923" s="24"/>
      <c r="C3923" s="24"/>
      <c r="D3923" s="24"/>
      <c r="E3923" s="24"/>
      <c r="F3923" s="24"/>
      <c r="G3923" s="24"/>
    </row>
    <row r="3924" spans="2:7" x14ac:dyDescent="0.2">
      <c r="B3924" s="24"/>
      <c r="C3924" s="24"/>
      <c r="D3924" s="24"/>
      <c r="E3924" s="24"/>
      <c r="F3924" s="24"/>
      <c r="G3924" s="24"/>
    </row>
    <row r="3925" spans="2:7" x14ac:dyDescent="0.2">
      <c r="B3925" s="24"/>
      <c r="C3925" s="24"/>
      <c r="D3925" s="24"/>
      <c r="E3925" s="24"/>
      <c r="F3925" s="24"/>
      <c r="G3925" s="24"/>
    </row>
    <row r="3926" spans="2:7" x14ac:dyDescent="0.2">
      <c r="B3926" s="24"/>
      <c r="C3926" s="24"/>
      <c r="D3926" s="24"/>
      <c r="E3926" s="24"/>
      <c r="F3926" s="24"/>
      <c r="G3926" s="24"/>
    </row>
    <row r="3927" spans="2:7" x14ac:dyDescent="0.2">
      <c r="B3927" s="24"/>
      <c r="C3927" s="24"/>
      <c r="D3927" s="24"/>
      <c r="E3927" s="24"/>
      <c r="F3927" s="24"/>
      <c r="G3927" s="24"/>
    </row>
    <row r="3928" spans="2:7" x14ac:dyDescent="0.2">
      <c r="B3928" s="24"/>
      <c r="C3928" s="24"/>
      <c r="D3928" s="24"/>
      <c r="E3928" s="24"/>
      <c r="F3928" s="24"/>
      <c r="G3928" s="24"/>
    </row>
    <row r="3929" spans="2:7" x14ac:dyDescent="0.2">
      <c r="B3929" s="24"/>
      <c r="C3929" s="24"/>
      <c r="D3929" s="24"/>
      <c r="E3929" s="24"/>
      <c r="F3929" s="24"/>
      <c r="G3929" s="24"/>
    </row>
    <row r="3930" spans="2:7" x14ac:dyDescent="0.2">
      <c r="B3930" s="24"/>
      <c r="C3930" s="24"/>
      <c r="D3930" s="24"/>
      <c r="E3930" s="24"/>
      <c r="F3930" s="24"/>
      <c r="G3930" s="24"/>
    </row>
    <row r="3931" spans="2:7" x14ac:dyDescent="0.2">
      <c r="B3931" s="24"/>
      <c r="C3931" s="24"/>
      <c r="D3931" s="24"/>
      <c r="E3931" s="24"/>
      <c r="F3931" s="24"/>
      <c r="G3931" s="24"/>
    </row>
    <row r="3932" spans="2:7" x14ac:dyDescent="0.2">
      <c r="B3932" s="24"/>
      <c r="C3932" s="24"/>
      <c r="D3932" s="24"/>
      <c r="E3932" s="24"/>
      <c r="F3932" s="24"/>
      <c r="G3932" s="24"/>
    </row>
    <row r="3933" spans="2:7" x14ac:dyDescent="0.2">
      <c r="B3933" s="24"/>
      <c r="C3933" s="24"/>
      <c r="D3933" s="24"/>
      <c r="E3933" s="24"/>
      <c r="F3933" s="24"/>
      <c r="G3933" s="24"/>
    </row>
    <row r="3934" spans="2:7" x14ac:dyDescent="0.2">
      <c r="B3934" s="24"/>
      <c r="C3934" s="24"/>
      <c r="D3934" s="24"/>
      <c r="E3934" s="24"/>
      <c r="F3934" s="24"/>
      <c r="G3934" s="24"/>
    </row>
    <row r="3935" spans="2:7" x14ac:dyDescent="0.2">
      <c r="B3935" s="24"/>
      <c r="C3935" s="24"/>
      <c r="D3935" s="24"/>
      <c r="E3935" s="24"/>
      <c r="F3935" s="24"/>
      <c r="G3935" s="24"/>
    </row>
    <row r="3936" spans="2:7" x14ac:dyDescent="0.2">
      <c r="B3936" s="24"/>
      <c r="C3936" s="24"/>
      <c r="D3936" s="24"/>
      <c r="E3936" s="24"/>
      <c r="F3936" s="24"/>
      <c r="G3936" s="24"/>
    </row>
    <row r="3937" spans="2:7" x14ac:dyDescent="0.2">
      <c r="B3937" s="24"/>
      <c r="C3937" s="24"/>
      <c r="D3937" s="24"/>
      <c r="E3937" s="24"/>
      <c r="F3937" s="24"/>
      <c r="G3937" s="24"/>
    </row>
    <row r="3938" spans="2:7" x14ac:dyDescent="0.2">
      <c r="B3938" s="24"/>
      <c r="C3938" s="24"/>
      <c r="D3938" s="24"/>
      <c r="E3938" s="24"/>
      <c r="F3938" s="24"/>
      <c r="G3938" s="24"/>
    </row>
    <row r="3939" spans="2:7" x14ac:dyDescent="0.2">
      <c r="B3939" s="24"/>
      <c r="C3939" s="24"/>
      <c r="D3939" s="24"/>
      <c r="E3939" s="24"/>
      <c r="F3939" s="24"/>
      <c r="G3939" s="24"/>
    </row>
    <row r="3940" spans="2:7" x14ac:dyDescent="0.2">
      <c r="B3940" s="24"/>
      <c r="C3940" s="24"/>
      <c r="D3940" s="24"/>
      <c r="E3940" s="24"/>
      <c r="F3940" s="24"/>
      <c r="G3940" s="24"/>
    </row>
    <row r="3941" spans="2:7" x14ac:dyDescent="0.2">
      <c r="B3941" s="24"/>
      <c r="C3941" s="24"/>
      <c r="D3941" s="24"/>
      <c r="E3941" s="24"/>
      <c r="F3941" s="24"/>
      <c r="G3941" s="24"/>
    </row>
    <row r="3942" spans="2:7" x14ac:dyDescent="0.2">
      <c r="B3942" s="24"/>
      <c r="C3942" s="24"/>
      <c r="D3942" s="24"/>
      <c r="E3942" s="24"/>
      <c r="F3942" s="24"/>
      <c r="G3942" s="24"/>
    </row>
    <row r="3943" spans="2:7" x14ac:dyDescent="0.2">
      <c r="B3943" s="24"/>
      <c r="C3943" s="24"/>
      <c r="D3943" s="24"/>
      <c r="E3943" s="24"/>
      <c r="F3943" s="24"/>
      <c r="G3943" s="24"/>
    </row>
    <row r="3944" spans="2:7" x14ac:dyDescent="0.2">
      <c r="B3944" s="24"/>
      <c r="C3944" s="24"/>
      <c r="D3944" s="24"/>
      <c r="E3944" s="24"/>
      <c r="F3944" s="24"/>
      <c r="G3944" s="24"/>
    </row>
    <row r="3945" spans="2:7" x14ac:dyDescent="0.2">
      <c r="B3945" s="24"/>
      <c r="C3945" s="24"/>
      <c r="D3945" s="24"/>
      <c r="E3945" s="24"/>
      <c r="F3945" s="24"/>
      <c r="G3945" s="24"/>
    </row>
    <row r="3946" spans="2:7" x14ac:dyDescent="0.2">
      <c r="B3946" s="24"/>
      <c r="C3946" s="24"/>
      <c r="D3946" s="24"/>
      <c r="E3946" s="24"/>
      <c r="F3946" s="24"/>
      <c r="G3946" s="24"/>
    </row>
    <row r="3947" spans="2:7" x14ac:dyDescent="0.2">
      <c r="B3947" s="24"/>
      <c r="C3947" s="24"/>
      <c r="D3947" s="24"/>
      <c r="E3947" s="24"/>
      <c r="F3947" s="24"/>
      <c r="G3947" s="24"/>
    </row>
    <row r="3948" spans="2:7" x14ac:dyDescent="0.2">
      <c r="B3948" s="24"/>
      <c r="C3948" s="24"/>
      <c r="D3948" s="24"/>
      <c r="E3948" s="24"/>
      <c r="F3948" s="24"/>
      <c r="G3948" s="24"/>
    </row>
    <row r="3949" spans="2:7" x14ac:dyDescent="0.2">
      <c r="B3949" s="24"/>
      <c r="C3949" s="24"/>
      <c r="D3949" s="24"/>
      <c r="E3949" s="24"/>
      <c r="F3949" s="24"/>
      <c r="G3949" s="24"/>
    </row>
    <row r="3950" spans="2:7" x14ac:dyDescent="0.2">
      <c r="B3950" s="24"/>
      <c r="C3950" s="24"/>
      <c r="D3950" s="24"/>
      <c r="E3950" s="24"/>
      <c r="F3950" s="24"/>
      <c r="G3950" s="24"/>
    </row>
    <row r="3951" spans="2:7" x14ac:dyDescent="0.2">
      <c r="B3951" s="24"/>
      <c r="C3951" s="24"/>
      <c r="D3951" s="24"/>
      <c r="E3951" s="24"/>
      <c r="F3951" s="24"/>
      <c r="G3951" s="24"/>
    </row>
    <row r="3952" spans="2:7" x14ac:dyDescent="0.2">
      <c r="B3952" s="24"/>
      <c r="C3952" s="24"/>
      <c r="D3952" s="24"/>
      <c r="E3952" s="24"/>
      <c r="F3952" s="24"/>
      <c r="G3952" s="24"/>
    </row>
    <row r="3953" spans="2:7" x14ac:dyDescent="0.2">
      <c r="B3953" s="24"/>
      <c r="C3953" s="24"/>
      <c r="D3953" s="24"/>
      <c r="E3953" s="24"/>
      <c r="F3953" s="24"/>
      <c r="G3953" s="24"/>
    </row>
    <row r="3954" spans="2:7" x14ac:dyDescent="0.2">
      <c r="B3954" s="24"/>
      <c r="C3954" s="24"/>
      <c r="D3954" s="24"/>
      <c r="E3954" s="24"/>
      <c r="F3954" s="24"/>
      <c r="G3954" s="24"/>
    </row>
    <row r="3955" spans="2:7" x14ac:dyDescent="0.2">
      <c r="B3955" s="24"/>
      <c r="C3955" s="24"/>
      <c r="D3955" s="24"/>
      <c r="E3955" s="24"/>
      <c r="F3955" s="24"/>
      <c r="G3955" s="24"/>
    </row>
    <row r="3956" spans="2:7" x14ac:dyDescent="0.2">
      <c r="B3956" s="24"/>
      <c r="C3956" s="24"/>
      <c r="D3956" s="24"/>
      <c r="E3956" s="24"/>
      <c r="F3956" s="24"/>
      <c r="G3956" s="24"/>
    </row>
    <row r="3957" spans="2:7" x14ac:dyDescent="0.2">
      <c r="B3957" s="24"/>
      <c r="C3957" s="24"/>
      <c r="D3957" s="24"/>
      <c r="E3957" s="24"/>
      <c r="F3957" s="24"/>
      <c r="G3957" s="24"/>
    </row>
    <row r="3958" spans="2:7" x14ac:dyDescent="0.2">
      <c r="B3958" s="24"/>
      <c r="C3958" s="24"/>
      <c r="D3958" s="24"/>
      <c r="E3958" s="24"/>
      <c r="F3958" s="24"/>
      <c r="G3958" s="24"/>
    </row>
    <row r="3959" spans="2:7" x14ac:dyDescent="0.2">
      <c r="B3959" s="24"/>
      <c r="C3959" s="24"/>
      <c r="D3959" s="24"/>
      <c r="E3959" s="24"/>
      <c r="F3959" s="24"/>
      <c r="G3959" s="24"/>
    </row>
    <row r="3960" spans="2:7" x14ac:dyDescent="0.2">
      <c r="B3960" s="24"/>
      <c r="C3960" s="24"/>
      <c r="D3960" s="24"/>
      <c r="E3960" s="24"/>
      <c r="F3960" s="24"/>
      <c r="G3960" s="24"/>
    </row>
    <row r="3961" spans="2:7" x14ac:dyDescent="0.2">
      <c r="B3961" s="24"/>
      <c r="C3961" s="24"/>
      <c r="D3961" s="24"/>
      <c r="E3961" s="24"/>
      <c r="F3961" s="24"/>
      <c r="G3961" s="24"/>
    </row>
    <row r="3962" spans="2:7" x14ac:dyDescent="0.2">
      <c r="B3962" s="24"/>
      <c r="C3962" s="24"/>
      <c r="D3962" s="24"/>
      <c r="E3962" s="24"/>
      <c r="F3962" s="24"/>
      <c r="G3962" s="24"/>
    </row>
    <row r="3963" spans="2:7" x14ac:dyDescent="0.2">
      <c r="B3963" s="24"/>
      <c r="C3963" s="24"/>
      <c r="D3963" s="24"/>
      <c r="E3963" s="24"/>
      <c r="F3963" s="24"/>
      <c r="G3963" s="24"/>
    </row>
    <row r="3964" spans="2:7" x14ac:dyDescent="0.2">
      <c r="B3964" s="24"/>
      <c r="C3964" s="24"/>
      <c r="D3964" s="24"/>
      <c r="E3964" s="24"/>
      <c r="F3964" s="24"/>
      <c r="G3964" s="24"/>
    </row>
    <row r="3965" spans="2:7" x14ac:dyDescent="0.2">
      <c r="B3965" s="24"/>
      <c r="C3965" s="24"/>
      <c r="D3965" s="24"/>
      <c r="E3965" s="24"/>
      <c r="F3965" s="24"/>
      <c r="G3965" s="24"/>
    </row>
    <row r="3966" spans="2:7" x14ac:dyDescent="0.2">
      <c r="B3966" s="24"/>
      <c r="C3966" s="24"/>
      <c r="D3966" s="24"/>
      <c r="E3966" s="24"/>
      <c r="F3966" s="24"/>
      <c r="G3966" s="24"/>
    </row>
    <row r="3967" spans="2:7" x14ac:dyDescent="0.2">
      <c r="B3967" s="24"/>
      <c r="C3967" s="24"/>
      <c r="D3967" s="24"/>
      <c r="E3967" s="24"/>
      <c r="F3967" s="24"/>
      <c r="G3967" s="24"/>
    </row>
    <row r="3968" spans="2:7" x14ac:dyDescent="0.2">
      <c r="B3968" s="24"/>
      <c r="C3968" s="24"/>
      <c r="D3968" s="24"/>
      <c r="E3968" s="24"/>
      <c r="F3968" s="24"/>
      <c r="G3968" s="24"/>
    </row>
    <row r="3969" spans="2:7" x14ac:dyDescent="0.2">
      <c r="B3969" s="24"/>
      <c r="C3969" s="24"/>
      <c r="D3969" s="24"/>
      <c r="E3969" s="24"/>
      <c r="F3969" s="24"/>
      <c r="G3969" s="24"/>
    </row>
    <row r="3970" spans="2:7" x14ac:dyDescent="0.2">
      <c r="B3970" s="24"/>
      <c r="C3970" s="24"/>
      <c r="D3970" s="24"/>
      <c r="E3970" s="24"/>
      <c r="F3970" s="24"/>
      <c r="G3970" s="24"/>
    </row>
    <row r="3971" spans="2:7" x14ac:dyDescent="0.2">
      <c r="B3971" s="24"/>
      <c r="C3971" s="24"/>
      <c r="D3971" s="24"/>
      <c r="E3971" s="24"/>
      <c r="F3971" s="24"/>
      <c r="G3971" s="24"/>
    </row>
    <row r="3972" spans="2:7" x14ac:dyDescent="0.2">
      <c r="B3972" s="24"/>
      <c r="C3972" s="24"/>
      <c r="D3972" s="24"/>
      <c r="E3972" s="24"/>
      <c r="F3972" s="24"/>
      <c r="G3972" s="24"/>
    </row>
    <row r="3973" spans="2:7" x14ac:dyDescent="0.2">
      <c r="B3973" s="24"/>
      <c r="C3973" s="24"/>
      <c r="D3973" s="24"/>
      <c r="E3973" s="24"/>
      <c r="F3973" s="24"/>
      <c r="G3973" s="24"/>
    </row>
    <row r="3974" spans="2:7" x14ac:dyDescent="0.2">
      <c r="B3974" s="24"/>
      <c r="C3974" s="24"/>
      <c r="D3974" s="24"/>
      <c r="E3974" s="24"/>
      <c r="F3974" s="24"/>
      <c r="G3974" s="24"/>
    </row>
    <row r="3975" spans="2:7" x14ac:dyDescent="0.2">
      <c r="B3975" s="24"/>
      <c r="C3975" s="24"/>
      <c r="D3975" s="24"/>
      <c r="E3975" s="24"/>
      <c r="F3975" s="24"/>
      <c r="G3975" s="24"/>
    </row>
    <row r="3976" spans="2:7" x14ac:dyDescent="0.2">
      <c r="B3976" s="24"/>
      <c r="C3976" s="24"/>
      <c r="D3976" s="24"/>
      <c r="E3976" s="24"/>
      <c r="F3976" s="24"/>
      <c r="G3976" s="24"/>
    </row>
    <row r="3977" spans="2:7" x14ac:dyDescent="0.2">
      <c r="B3977" s="24"/>
      <c r="C3977" s="24"/>
      <c r="D3977" s="24"/>
      <c r="E3977" s="24"/>
      <c r="F3977" s="24"/>
      <c r="G3977" s="24"/>
    </row>
    <row r="3978" spans="2:7" x14ac:dyDescent="0.2">
      <c r="B3978" s="24"/>
      <c r="C3978" s="24"/>
      <c r="D3978" s="24"/>
      <c r="E3978" s="24"/>
      <c r="F3978" s="24"/>
      <c r="G3978" s="24"/>
    </row>
    <row r="3979" spans="2:7" x14ac:dyDescent="0.2">
      <c r="B3979" s="24"/>
      <c r="C3979" s="24"/>
      <c r="D3979" s="24"/>
      <c r="E3979" s="24"/>
      <c r="F3979" s="24"/>
      <c r="G3979" s="24"/>
    </row>
    <row r="3980" spans="2:7" x14ac:dyDescent="0.2">
      <c r="B3980" s="24"/>
      <c r="C3980" s="24"/>
      <c r="D3980" s="24"/>
      <c r="E3980" s="24"/>
      <c r="F3980" s="24"/>
      <c r="G3980" s="24"/>
    </row>
    <row r="3981" spans="2:7" x14ac:dyDescent="0.2">
      <c r="B3981" s="24"/>
      <c r="C3981" s="24"/>
      <c r="D3981" s="24"/>
      <c r="E3981" s="24"/>
      <c r="F3981" s="24"/>
      <c r="G3981" s="24"/>
    </row>
    <row r="3982" spans="2:7" x14ac:dyDescent="0.2">
      <c r="B3982" s="24"/>
      <c r="C3982" s="24"/>
      <c r="D3982" s="24"/>
      <c r="E3982" s="24"/>
      <c r="F3982" s="24"/>
      <c r="G3982" s="24"/>
    </row>
    <row r="3983" spans="2:7" x14ac:dyDescent="0.2">
      <c r="B3983" s="24"/>
      <c r="C3983" s="24"/>
      <c r="D3983" s="24"/>
      <c r="E3983" s="24"/>
      <c r="F3983" s="24"/>
      <c r="G3983" s="24"/>
    </row>
    <row r="3984" spans="2:7" x14ac:dyDescent="0.2">
      <c r="B3984" s="24"/>
      <c r="C3984" s="24"/>
      <c r="D3984" s="24"/>
      <c r="E3984" s="24"/>
      <c r="F3984" s="24"/>
      <c r="G3984" s="24"/>
    </row>
    <row r="3985" spans="2:7" x14ac:dyDescent="0.2">
      <c r="B3985" s="24"/>
      <c r="C3985" s="24"/>
      <c r="D3985" s="24"/>
      <c r="E3985" s="24"/>
      <c r="F3985" s="24"/>
      <c r="G3985" s="24"/>
    </row>
    <row r="3986" spans="2:7" x14ac:dyDescent="0.2">
      <c r="B3986" s="24"/>
      <c r="C3986" s="24"/>
      <c r="D3986" s="24"/>
      <c r="E3986" s="24"/>
      <c r="F3986" s="24"/>
      <c r="G3986" s="24"/>
    </row>
    <row r="3987" spans="2:7" x14ac:dyDescent="0.2">
      <c r="B3987" s="24"/>
      <c r="C3987" s="24"/>
      <c r="D3987" s="24"/>
      <c r="E3987" s="24"/>
      <c r="F3987" s="24"/>
      <c r="G3987" s="24"/>
    </row>
    <row r="3988" spans="2:7" x14ac:dyDescent="0.2">
      <c r="B3988" s="24"/>
      <c r="C3988" s="24"/>
      <c r="D3988" s="24"/>
      <c r="E3988" s="24"/>
      <c r="F3988" s="24"/>
      <c r="G3988" s="24"/>
    </row>
    <row r="3989" spans="2:7" x14ac:dyDescent="0.2">
      <c r="B3989" s="24"/>
      <c r="C3989" s="24"/>
      <c r="D3989" s="24"/>
      <c r="E3989" s="24"/>
      <c r="F3989" s="24"/>
      <c r="G3989" s="24"/>
    </row>
    <row r="3990" spans="2:7" x14ac:dyDescent="0.2">
      <c r="B3990" s="24"/>
      <c r="C3990" s="24"/>
      <c r="D3990" s="24"/>
      <c r="E3990" s="24"/>
      <c r="F3990" s="24"/>
      <c r="G3990" s="24"/>
    </row>
    <row r="3991" spans="2:7" x14ac:dyDescent="0.2">
      <c r="B3991" s="24"/>
      <c r="C3991" s="24"/>
      <c r="D3991" s="24"/>
      <c r="E3991" s="24"/>
      <c r="F3991" s="24"/>
      <c r="G3991" s="24"/>
    </row>
    <row r="3992" spans="2:7" x14ac:dyDescent="0.2">
      <c r="B3992" s="24"/>
      <c r="C3992" s="24"/>
      <c r="D3992" s="24"/>
      <c r="E3992" s="24"/>
      <c r="F3992" s="24"/>
      <c r="G3992" s="24"/>
    </row>
    <row r="3993" spans="2:7" x14ac:dyDescent="0.2">
      <c r="B3993" s="24"/>
      <c r="C3993" s="24"/>
      <c r="D3993" s="24"/>
      <c r="E3993" s="24"/>
      <c r="F3993" s="24"/>
      <c r="G3993" s="24"/>
    </row>
    <row r="3994" spans="2:7" x14ac:dyDescent="0.2">
      <c r="B3994" s="24"/>
      <c r="C3994" s="24"/>
      <c r="D3994" s="24"/>
      <c r="E3994" s="24"/>
      <c r="F3994" s="24"/>
      <c r="G3994" s="24"/>
    </row>
    <row r="3995" spans="2:7" x14ac:dyDescent="0.2">
      <c r="B3995" s="24"/>
      <c r="C3995" s="24"/>
      <c r="D3995" s="24"/>
      <c r="E3995" s="24"/>
      <c r="F3995" s="24"/>
      <c r="G3995" s="24"/>
    </row>
    <row r="3996" spans="2:7" x14ac:dyDescent="0.2">
      <c r="B3996" s="24"/>
      <c r="C3996" s="24"/>
      <c r="D3996" s="24"/>
      <c r="E3996" s="24"/>
      <c r="F3996" s="24"/>
      <c r="G3996" s="24"/>
    </row>
    <row r="3997" spans="2:7" x14ac:dyDescent="0.2">
      <c r="B3997" s="24"/>
      <c r="C3997" s="24"/>
      <c r="D3997" s="24"/>
      <c r="E3997" s="24"/>
      <c r="F3997" s="24"/>
      <c r="G3997" s="24"/>
    </row>
    <row r="3998" spans="2:7" x14ac:dyDescent="0.2">
      <c r="B3998" s="24"/>
      <c r="C3998" s="24"/>
      <c r="D3998" s="24"/>
      <c r="E3998" s="24"/>
      <c r="F3998" s="24"/>
      <c r="G3998" s="24"/>
    </row>
    <row r="3999" spans="2:7" x14ac:dyDescent="0.2">
      <c r="B3999" s="24"/>
      <c r="C3999" s="24"/>
      <c r="D3999" s="24"/>
      <c r="E3999" s="24"/>
      <c r="F3999" s="24"/>
      <c r="G3999" s="24"/>
    </row>
    <row r="4000" spans="2:7" x14ac:dyDescent="0.2">
      <c r="B4000" s="24"/>
      <c r="C4000" s="24"/>
      <c r="D4000" s="24"/>
      <c r="E4000" s="24"/>
      <c r="F4000" s="24"/>
      <c r="G4000" s="24"/>
    </row>
    <row r="4001" spans="2:7" x14ac:dyDescent="0.2">
      <c r="B4001" s="24"/>
      <c r="C4001" s="24"/>
      <c r="D4001" s="24"/>
      <c r="E4001" s="24"/>
      <c r="F4001" s="24"/>
      <c r="G4001" s="24"/>
    </row>
    <row r="4002" spans="2:7" x14ac:dyDescent="0.2">
      <c r="B4002" s="24"/>
      <c r="C4002" s="24"/>
      <c r="D4002" s="24"/>
      <c r="E4002" s="24"/>
      <c r="F4002" s="24"/>
      <c r="G4002" s="24"/>
    </row>
    <row r="4003" spans="2:7" x14ac:dyDescent="0.2">
      <c r="B4003" s="24"/>
      <c r="C4003" s="24"/>
      <c r="D4003" s="24"/>
      <c r="E4003" s="24"/>
      <c r="F4003" s="24"/>
      <c r="G4003" s="24"/>
    </row>
    <row r="4004" spans="2:7" x14ac:dyDescent="0.2">
      <c r="B4004" s="24"/>
      <c r="C4004" s="24"/>
      <c r="D4004" s="24"/>
      <c r="E4004" s="24"/>
      <c r="F4004" s="24"/>
      <c r="G4004" s="24"/>
    </row>
    <row r="4005" spans="2:7" x14ac:dyDescent="0.2">
      <c r="B4005" s="24"/>
      <c r="C4005" s="24"/>
      <c r="D4005" s="24"/>
      <c r="E4005" s="24"/>
      <c r="F4005" s="24"/>
      <c r="G4005" s="24"/>
    </row>
    <row r="4006" spans="2:7" x14ac:dyDescent="0.2">
      <c r="B4006" s="24"/>
      <c r="C4006" s="24"/>
      <c r="D4006" s="24"/>
      <c r="E4006" s="24"/>
      <c r="F4006" s="24"/>
      <c r="G4006" s="24"/>
    </row>
    <row r="4007" spans="2:7" x14ac:dyDescent="0.2">
      <c r="B4007" s="24"/>
      <c r="C4007" s="24"/>
      <c r="D4007" s="24"/>
      <c r="E4007" s="24"/>
      <c r="F4007" s="24"/>
      <c r="G4007" s="24"/>
    </row>
    <row r="4008" spans="2:7" x14ac:dyDescent="0.2">
      <c r="B4008" s="24"/>
      <c r="C4008" s="24"/>
      <c r="D4008" s="24"/>
      <c r="E4008" s="24"/>
      <c r="F4008" s="24"/>
      <c r="G4008" s="24"/>
    </row>
    <row r="4009" spans="2:7" x14ac:dyDescent="0.2">
      <c r="B4009" s="24"/>
      <c r="C4009" s="24"/>
      <c r="D4009" s="24"/>
      <c r="E4009" s="24"/>
      <c r="F4009" s="24"/>
      <c r="G4009" s="24"/>
    </row>
    <row r="4010" spans="2:7" x14ac:dyDescent="0.2">
      <c r="B4010" s="24"/>
      <c r="C4010" s="24"/>
      <c r="D4010" s="24"/>
      <c r="E4010" s="24"/>
      <c r="F4010" s="24"/>
      <c r="G4010" s="24"/>
    </row>
    <row r="4011" spans="2:7" x14ac:dyDescent="0.2">
      <c r="B4011" s="24"/>
      <c r="C4011" s="24"/>
      <c r="D4011" s="24"/>
      <c r="E4011" s="24"/>
      <c r="F4011" s="24"/>
      <c r="G4011" s="24"/>
    </row>
    <row r="4012" spans="2:7" x14ac:dyDescent="0.2">
      <c r="B4012" s="24"/>
      <c r="C4012" s="24"/>
      <c r="D4012" s="24"/>
      <c r="E4012" s="24"/>
      <c r="F4012" s="24"/>
      <c r="G4012" s="24"/>
    </row>
    <row r="4013" spans="2:7" x14ac:dyDescent="0.2">
      <c r="B4013" s="24"/>
      <c r="C4013" s="24"/>
      <c r="D4013" s="24"/>
      <c r="E4013" s="24"/>
      <c r="F4013" s="24"/>
      <c r="G4013" s="24"/>
    </row>
    <row r="4014" spans="2:7" x14ac:dyDescent="0.2">
      <c r="B4014" s="24"/>
      <c r="C4014" s="24"/>
      <c r="D4014" s="24"/>
      <c r="E4014" s="24"/>
      <c r="F4014" s="24"/>
      <c r="G4014" s="24"/>
    </row>
    <row r="4015" spans="2:7" x14ac:dyDescent="0.2">
      <c r="B4015" s="24"/>
      <c r="C4015" s="24"/>
      <c r="D4015" s="24"/>
      <c r="E4015" s="24"/>
      <c r="F4015" s="24"/>
      <c r="G4015" s="24"/>
    </row>
    <row r="4016" spans="2:7" x14ac:dyDescent="0.2">
      <c r="B4016" s="24"/>
      <c r="C4016" s="24"/>
      <c r="D4016" s="24"/>
      <c r="E4016" s="24"/>
      <c r="F4016" s="24"/>
      <c r="G4016" s="24"/>
    </row>
    <row r="4017" spans="2:7" x14ac:dyDescent="0.2">
      <c r="B4017" s="24"/>
      <c r="C4017" s="24"/>
      <c r="D4017" s="24"/>
      <c r="E4017" s="24"/>
      <c r="F4017" s="24"/>
      <c r="G4017" s="24"/>
    </row>
    <row r="4018" spans="2:7" x14ac:dyDescent="0.2">
      <c r="B4018" s="24"/>
      <c r="C4018" s="24"/>
      <c r="D4018" s="24"/>
      <c r="E4018" s="24"/>
      <c r="F4018" s="24"/>
      <c r="G4018" s="24"/>
    </row>
    <row r="4019" spans="2:7" x14ac:dyDescent="0.2">
      <c r="B4019" s="24"/>
      <c r="C4019" s="24"/>
      <c r="D4019" s="24"/>
      <c r="E4019" s="24"/>
      <c r="F4019" s="24"/>
      <c r="G4019" s="24"/>
    </row>
    <row r="4020" spans="2:7" x14ac:dyDescent="0.2">
      <c r="B4020" s="24"/>
      <c r="C4020" s="24"/>
      <c r="D4020" s="24"/>
      <c r="E4020" s="24"/>
      <c r="F4020" s="24"/>
      <c r="G4020" s="24"/>
    </row>
    <row r="4021" spans="2:7" x14ac:dyDescent="0.2">
      <c r="B4021" s="24"/>
      <c r="C4021" s="24"/>
      <c r="D4021" s="24"/>
      <c r="E4021" s="24"/>
      <c r="F4021" s="24"/>
      <c r="G4021" s="24"/>
    </row>
    <row r="4022" spans="2:7" x14ac:dyDescent="0.2">
      <c r="B4022" s="24"/>
      <c r="C4022" s="24"/>
      <c r="D4022" s="24"/>
      <c r="E4022" s="24"/>
      <c r="F4022" s="24"/>
      <c r="G4022" s="24"/>
    </row>
    <row r="4023" spans="2:7" x14ac:dyDescent="0.2">
      <c r="B4023" s="24"/>
      <c r="C4023" s="24"/>
      <c r="D4023" s="24"/>
      <c r="E4023" s="24"/>
      <c r="F4023" s="24"/>
      <c r="G4023" s="24"/>
    </row>
    <row r="4024" spans="2:7" x14ac:dyDescent="0.2">
      <c r="B4024" s="24"/>
      <c r="C4024" s="24"/>
      <c r="D4024" s="24"/>
      <c r="E4024" s="24"/>
      <c r="F4024" s="24"/>
      <c r="G4024" s="24"/>
    </row>
    <row r="4025" spans="2:7" x14ac:dyDescent="0.2">
      <c r="B4025" s="24"/>
      <c r="C4025" s="24"/>
      <c r="D4025" s="24"/>
      <c r="E4025" s="24"/>
      <c r="F4025" s="24"/>
      <c r="G4025" s="24"/>
    </row>
    <row r="4026" spans="2:7" x14ac:dyDescent="0.2">
      <c r="B4026" s="24"/>
      <c r="C4026" s="24"/>
      <c r="D4026" s="24"/>
      <c r="E4026" s="24"/>
      <c r="F4026" s="24"/>
      <c r="G4026" s="24"/>
    </row>
    <row r="4027" spans="2:7" x14ac:dyDescent="0.2">
      <c r="B4027" s="24"/>
      <c r="C4027" s="24"/>
      <c r="D4027" s="24"/>
      <c r="E4027" s="24"/>
      <c r="F4027" s="24"/>
      <c r="G4027" s="24"/>
    </row>
    <row r="4028" spans="2:7" x14ac:dyDescent="0.2">
      <c r="B4028" s="24"/>
      <c r="C4028" s="24"/>
      <c r="D4028" s="24"/>
      <c r="E4028" s="24"/>
      <c r="F4028" s="24"/>
      <c r="G4028" s="24"/>
    </row>
    <row r="4029" spans="2:7" x14ac:dyDescent="0.2">
      <c r="B4029" s="24"/>
      <c r="C4029" s="24"/>
      <c r="D4029" s="24"/>
      <c r="E4029" s="24"/>
      <c r="F4029" s="24"/>
      <c r="G4029" s="24"/>
    </row>
    <row r="4030" spans="2:7" x14ac:dyDescent="0.2">
      <c r="B4030" s="24"/>
      <c r="C4030" s="24"/>
      <c r="D4030" s="24"/>
      <c r="E4030" s="24"/>
      <c r="F4030" s="24"/>
      <c r="G4030" s="24"/>
    </row>
    <row r="4031" spans="2:7" x14ac:dyDescent="0.2">
      <c r="B4031" s="24"/>
      <c r="C4031" s="24"/>
      <c r="D4031" s="24"/>
      <c r="E4031" s="24"/>
      <c r="F4031" s="24"/>
      <c r="G4031" s="24"/>
    </row>
    <row r="4032" spans="2:7" x14ac:dyDescent="0.2">
      <c r="B4032" s="24"/>
      <c r="C4032" s="24"/>
      <c r="D4032" s="24"/>
      <c r="E4032" s="24"/>
      <c r="F4032" s="24"/>
      <c r="G4032" s="24"/>
    </row>
    <row r="4033" spans="2:7" x14ac:dyDescent="0.2">
      <c r="B4033" s="24"/>
      <c r="C4033" s="24"/>
      <c r="D4033" s="24"/>
      <c r="E4033" s="24"/>
      <c r="F4033" s="24"/>
      <c r="G4033" s="24"/>
    </row>
    <row r="4034" spans="2:7" x14ac:dyDescent="0.2">
      <c r="B4034" s="24"/>
      <c r="C4034" s="24"/>
      <c r="D4034" s="24"/>
      <c r="E4034" s="24"/>
      <c r="F4034" s="24"/>
      <c r="G4034" s="24"/>
    </row>
    <row r="4035" spans="2:7" x14ac:dyDescent="0.2">
      <c r="B4035" s="24"/>
      <c r="C4035" s="24"/>
      <c r="D4035" s="24"/>
      <c r="E4035" s="24"/>
      <c r="F4035" s="24"/>
      <c r="G4035" s="24"/>
    </row>
    <row r="4036" spans="2:7" x14ac:dyDescent="0.2">
      <c r="B4036" s="24"/>
      <c r="C4036" s="24"/>
      <c r="D4036" s="24"/>
      <c r="E4036" s="24"/>
      <c r="F4036" s="24"/>
      <c r="G4036" s="24"/>
    </row>
    <row r="4037" spans="2:7" x14ac:dyDescent="0.2">
      <c r="B4037" s="24"/>
      <c r="C4037" s="24"/>
      <c r="D4037" s="24"/>
      <c r="E4037" s="24"/>
      <c r="F4037" s="24"/>
      <c r="G4037" s="24"/>
    </row>
    <row r="4038" spans="2:7" x14ac:dyDescent="0.2">
      <c r="B4038" s="24"/>
      <c r="C4038" s="24"/>
      <c r="D4038" s="24"/>
      <c r="E4038" s="24"/>
      <c r="F4038" s="24"/>
      <c r="G4038" s="24"/>
    </row>
    <row r="4039" spans="2:7" x14ac:dyDescent="0.2">
      <c r="B4039" s="24"/>
      <c r="C4039" s="24"/>
      <c r="D4039" s="24"/>
      <c r="E4039" s="24"/>
      <c r="F4039" s="24"/>
      <c r="G4039" s="24"/>
    </row>
    <row r="4040" spans="2:7" x14ac:dyDescent="0.2">
      <c r="B4040" s="24"/>
      <c r="C4040" s="24"/>
      <c r="D4040" s="24"/>
      <c r="E4040" s="24"/>
      <c r="F4040" s="24"/>
      <c r="G4040" s="24"/>
    </row>
    <row r="4041" spans="2:7" x14ac:dyDescent="0.2">
      <c r="B4041" s="24"/>
      <c r="C4041" s="24"/>
      <c r="D4041" s="24"/>
      <c r="E4041" s="24"/>
      <c r="F4041" s="24"/>
      <c r="G4041" s="24"/>
    </row>
    <row r="4042" spans="2:7" x14ac:dyDescent="0.2">
      <c r="B4042" s="24"/>
      <c r="C4042" s="24"/>
      <c r="D4042" s="24"/>
      <c r="E4042" s="24"/>
      <c r="F4042" s="24"/>
      <c r="G4042" s="24"/>
    </row>
    <row r="4043" spans="2:7" x14ac:dyDescent="0.2">
      <c r="B4043" s="24"/>
      <c r="C4043" s="24"/>
      <c r="D4043" s="24"/>
      <c r="E4043" s="24"/>
      <c r="F4043" s="24"/>
      <c r="G4043" s="24"/>
    </row>
    <row r="4044" spans="2:7" x14ac:dyDescent="0.2">
      <c r="B4044" s="24"/>
      <c r="C4044" s="24"/>
      <c r="D4044" s="24"/>
      <c r="E4044" s="24"/>
      <c r="F4044" s="24"/>
      <c r="G4044" s="24"/>
    </row>
    <row r="4045" spans="2:7" x14ac:dyDescent="0.2">
      <c r="B4045" s="24"/>
      <c r="C4045" s="24"/>
      <c r="D4045" s="24"/>
      <c r="E4045" s="24"/>
      <c r="F4045" s="24"/>
      <c r="G4045" s="24"/>
    </row>
    <row r="4046" spans="2:7" x14ac:dyDescent="0.2">
      <c r="B4046" s="24"/>
      <c r="C4046" s="24"/>
      <c r="D4046" s="24"/>
      <c r="E4046" s="24"/>
      <c r="F4046" s="24"/>
      <c r="G4046" s="24"/>
    </row>
    <row r="4047" spans="2:7" x14ac:dyDescent="0.2">
      <c r="B4047" s="24"/>
      <c r="C4047" s="24"/>
      <c r="D4047" s="24"/>
      <c r="E4047" s="24"/>
      <c r="F4047" s="24"/>
      <c r="G4047" s="24"/>
    </row>
    <row r="4048" spans="2:7" x14ac:dyDescent="0.2">
      <c r="B4048" s="24"/>
      <c r="C4048" s="24"/>
      <c r="D4048" s="24"/>
      <c r="E4048" s="24"/>
      <c r="F4048" s="24"/>
      <c r="G4048" s="24"/>
    </row>
    <row r="4049" spans="2:7" x14ac:dyDescent="0.2">
      <c r="B4049" s="24"/>
      <c r="C4049" s="24"/>
      <c r="D4049" s="24"/>
      <c r="E4049" s="24"/>
      <c r="F4049" s="24"/>
      <c r="G4049" s="24"/>
    </row>
    <row r="4050" spans="2:7" x14ac:dyDescent="0.2">
      <c r="B4050" s="24"/>
      <c r="C4050" s="24"/>
      <c r="D4050" s="24"/>
      <c r="E4050" s="24"/>
      <c r="F4050" s="24"/>
      <c r="G4050" s="24"/>
    </row>
    <row r="4051" spans="2:7" x14ac:dyDescent="0.2">
      <c r="B4051" s="24"/>
      <c r="C4051" s="24"/>
      <c r="D4051" s="24"/>
      <c r="E4051" s="24"/>
      <c r="F4051" s="24"/>
      <c r="G4051" s="24"/>
    </row>
    <row r="4052" spans="2:7" x14ac:dyDescent="0.2">
      <c r="B4052" s="24"/>
      <c r="C4052" s="24"/>
      <c r="D4052" s="24"/>
      <c r="E4052" s="24"/>
      <c r="F4052" s="24"/>
      <c r="G4052" s="24"/>
    </row>
    <row r="4053" spans="2:7" x14ac:dyDescent="0.2">
      <c r="B4053" s="24"/>
      <c r="C4053" s="24"/>
      <c r="D4053" s="24"/>
      <c r="E4053" s="24"/>
      <c r="F4053" s="24"/>
      <c r="G4053" s="24"/>
    </row>
    <row r="4054" spans="2:7" x14ac:dyDescent="0.2">
      <c r="B4054" s="24"/>
      <c r="C4054" s="24"/>
      <c r="D4054" s="24"/>
      <c r="E4054" s="24"/>
      <c r="F4054" s="24"/>
      <c r="G4054" s="24"/>
    </row>
    <row r="4055" spans="2:7" x14ac:dyDescent="0.2">
      <c r="B4055" s="24"/>
      <c r="C4055" s="24"/>
      <c r="D4055" s="24"/>
      <c r="E4055" s="24"/>
      <c r="F4055" s="24"/>
      <c r="G4055" s="24"/>
    </row>
    <row r="4056" spans="2:7" x14ac:dyDescent="0.2">
      <c r="B4056" s="24"/>
      <c r="C4056" s="24"/>
      <c r="D4056" s="24"/>
      <c r="E4056" s="24"/>
      <c r="F4056" s="24"/>
      <c r="G4056" s="24"/>
    </row>
    <row r="4057" spans="2:7" x14ac:dyDescent="0.2">
      <c r="B4057" s="24"/>
      <c r="C4057" s="24"/>
      <c r="D4057" s="24"/>
      <c r="E4057" s="24"/>
      <c r="F4057" s="24"/>
      <c r="G4057" s="24"/>
    </row>
    <row r="4058" spans="2:7" x14ac:dyDescent="0.2">
      <c r="B4058" s="24"/>
      <c r="C4058" s="24"/>
      <c r="D4058" s="24"/>
      <c r="E4058" s="24"/>
      <c r="F4058" s="24"/>
      <c r="G4058" s="24"/>
    </row>
    <row r="4059" spans="2:7" x14ac:dyDescent="0.2">
      <c r="B4059" s="24"/>
      <c r="C4059" s="24"/>
      <c r="D4059" s="24"/>
      <c r="E4059" s="24"/>
      <c r="F4059" s="24"/>
      <c r="G4059" s="24"/>
    </row>
    <row r="4060" spans="2:7" x14ac:dyDescent="0.2">
      <c r="B4060" s="24"/>
      <c r="C4060" s="24"/>
      <c r="D4060" s="24"/>
      <c r="E4060" s="24"/>
      <c r="F4060" s="24"/>
      <c r="G4060" s="24"/>
    </row>
    <row r="4061" spans="2:7" x14ac:dyDescent="0.2">
      <c r="B4061" s="24"/>
      <c r="C4061" s="24"/>
      <c r="D4061" s="24"/>
      <c r="E4061" s="24"/>
      <c r="F4061" s="24"/>
      <c r="G4061" s="24"/>
    </row>
    <row r="4062" spans="2:7" x14ac:dyDescent="0.2">
      <c r="B4062" s="24"/>
      <c r="C4062" s="24"/>
      <c r="D4062" s="24"/>
      <c r="E4062" s="24"/>
      <c r="F4062" s="24"/>
      <c r="G4062" s="24"/>
    </row>
    <row r="4063" spans="2:7" x14ac:dyDescent="0.2">
      <c r="B4063" s="24"/>
      <c r="C4063" s="24"/>
      <c r="D4063" s="24"/>
      <c r="E4063" s="24"/>
      <c r="F4063" s="24"/>
      <c r="G4063" s="24"/>
    </row>
    <row r="4064" spans="2:7" x14ac:dyDescent="0.2">
      <c r="B4064" s="24"/>
      <c r="C4064" s="24"/>
      <c r="D4064" s="24"/>
      <c r="E4064" s="24"/>
      <c r="F4064" s="24"/>
      <c r="G4064" s="24"/>
    </row>
    <row r="4065" spans="2:7" x14ac:dyDescent="0.2">
      <c r="B4065" s="24"/>
      <c r="C4065" s="24"/>
      <c r="D4065" s="24"/>
      <c r="E4065" s="24"/>
      <c r="F4065" s="24"/>
      <c r="G4065" s="24"/>
    </row>
    <row r="4066" spans="2:7" x14ac:dyDescent="0.2">
      <c r="B4066" s="24"/>
      <c r="C4066" s="24"/>
      <c r="D4066" s="24"/>
      <c r="E4066" s="24"/>
      <c r="F4066" s="24"/>
      <c r="G4066" s="24"/>
    </row>
    <row r="4067" spans="2:7" x14ac:dyDescent="0.2">
      <c r="B4067" s="24"/>
      <c r="C4067" s="24"/>
      <c r="D4067" s="24"/>
      <c r="E4067" s="24"/>
      <c r="F4067" s="24"/>
      <c r="G4067" s="24"/>
    </row>
    <row r="4068" spans="2:7" x14ac:dyDescent="0.2">
      <c r="B4068" s="24"/>
      <c r="C4068" s="24"/>
      <c r="D4068" s="24"/>
      <c r="E4068" s="24"/>
      <c r="F4068" s="24"/>
      <c r="G4068" s="24"/>
    </row>
    <row r="4069" spans="2:7" x14ac:dyDescent="0.2">
      <c r="B4069" s="24"/>
      <c r="C4069" s="24"/>
      <c r="D4069" s="24"/>
      <c r="E4069" s="24"/>
      <c r="F4069" s="24"/>
      <c r="G4069" s="24"/>
    </row>
    <row r="4070" spans="2:7" x14ac:dyDescent="0.2">
      <c r="B4070" s="24"/>
      <c r="C4070" s="24"/>
      <c r="D4070" s="24"/>
      <c r="E4070" s="24"/>
      <c r="F4070" s="24"/>
      <c r="G4070" s="24"/>
    </row>
    <row r="4071" spans="2:7" x14ac:dyDescent="0.2">
      <c r="B4071" s="24"/>
      <c r="C4071" s="24"/>
      <c r="D4071" s="24"/>
      <c r="E4071" s="24"/>
      <c r="F4071" s="24"/>
      <c r="G4071" s="24"/>
    </row>
    <row r="4072" spans="2:7" x14ac:dyDescent="0.2">
      <c r="B4072" s="24"/>
      <c r="C4072" s="24"/>
      <c r="D4072" s="24"/>
      <c r="E4072" s="24"/>
      <c r="F4072" s="24"/>
      <c r="G4072" s="24"/>
    </row>
    <row r="4073" spans="2:7" x14ac:dyDescent="0.2">
      <c r="B4073" s="24"/>
      <c r="C4073" s="24"/>
      <c r="D4073" s="24"/>
      <c r="E4073" s="24"/>
      <c r="F4073" s="24"/>
      <c r="G4073" s="24"/>
    </row>
    <row r="4074" spans="2:7" x14ac:dyDescent="0.2">
      <c r="B4074" s="24"/>
      <c r="C4074" s="24"/>
      <c r="D4074" s="24"/>
      <c r="E4074" s="24"/>
      <c r="F4074" s="24"/>
      <c r="G4074" s="24"/>
    </row>
    <row r="4075" spans="2:7" x14ac:dyDescent="0.2">
      <c r="B4075" s="24"/>
      <c r="C4075" s="24"/>
      <c r="D4075" s="24"/>
      <c r="E4075" s="24"/>
      <c r="F4075" s="24"/>
      <c r="G4075" s="24"/>
    </row>
    <row r="4076" spans="2:7" x14ac:dyDescent="0.2">
      <c r="B4076" s="24"/>
      <c r="C4076" s="24"/>
      <c r="D4076" s="24"/>
      <c r="E4076" s="24"/>
      <c r="F4076" s="24"/>
      <c r="G4076" s="24"/>
    </row>
    <row r="4077" spans="2:7" x14ac:dyDescent="0.2">
      <c r="B4077" s="24"/>
      <c r="C4077" s="24"/>
      <c r="D4077" s="24"/>
      <c r="E4077" s="24"/>
      <c r="F4077" s="24"/>
      <c r="G4077" s="24"/>
    </row>
    <row r="4078" spans="2:7" x14ac:dyDescent="0.2">
      <c r="B4078" s="24"/>
      <c r="C4078" s="24"/>
      <c r="D4078" s="24"/>
      <c r="E4078" s="24"/>
      <c r="F4078" s="24"/>
      <c r="G4078" s="24"/>
    </row>
    <row r="4079" spans="2:7" x14ac:dyDescent="0.2">
      <c r="B4079" s="24"/>
      <c r="C4079" s="24"/>
      <c r="D4079" s="24"/>
      <c r="E4079" s="24"/>
      <c r="F4079" s="24"/>
      <c r="G4079" s="24"/>
    </row>
    <row r="4080" spans="2:7" x14ac:dyDescent="0.2">
      <c r="B4080" s="24"/>
      <c r="C4080" s="24"/>
      <c r="D4080" s="24"/>
      <c r="E4080" s="24"/>
      <c r="F4080" s="24"/>
      <c r="G4080" s="24"/>
    </row>
    <row r="4081" spans="2:7" x14ac:dyDescent="0.2">
      <c r="B4081" s="24"/>
      <c r="C4081" s="24"/>
      <c r="D4081" s="24"/>
      <c r="E4081" s="24"/>
      <c r="F4081" s="24"/>
      <c r="G4081" s="24"/>
    </row>
    <row r="4082" spans="2:7" x14ac:dyDescent="0.2">
      <c r="B4082" s="24"/>
      <c r="C4082" s="24"/>
      <c r="D4082" s="24"/>
      <c r="E4082" s="24"/>
      <c r="F4082" s="24"/>
      <c r="G4082" s="24"/>
    </row>
    <row r="4083" spans="2:7" x14ac:dyDescent="0.2">
      <c r="B4083" s="24"/>
      <c r="C4083" s="24"/>
      <c r="D4083" s="24"/>
      <c r="E4083" s="24"/>
      <c r="F4083" s="24"/>
      <c r="G4083" s="24"/>
    </row>
    <row r="4084" spans="2:7" x14ac:dyDescent="0.2">
      <c r="B4084" s="24"/>
      <c r="C4084" s="24"/>
      <c r="D4084" s="24"/>
      <c r="E4084" s="24"/>
      <c r="F4084" s="24"/>
      <c r="G4084" s="24"/>
    </row>
    <row r="4085" spans="2:7" x14ac:dyDescent="0.2">
      <c r="B4085" s="24"/>
      <c r="C4085" s="24"/>
      <c r="D4085" s="24"/>
      <c r="E4085" s="24"/>
      <c r="F4085" s="24"/>
      <c r="G4085" s="24"/>
    </row>
    <row r="4086" spans="2:7" x14ac:dyDescent="0.2">
      <c r="B4086" s="24"/>
      <c r="C4086" s="24"/>
      <c r="D4086" s="24"/>
      <c r="E4086" s="24"/>
      <c r="F4086" s="24"/>
      <c r="G4086" s="24"/>
    </row>
    <row r="4087" spans="2:7" x14ac:dyDescent="0.2">
      <c r="B4087" s="24"/>
      <c r="C4087" s="24"/>
      <c r="D4087" s="24"/>
      <c r="E4087" s="24"/>
      <c r="F4087" s="24"/>
      <c r="G4087" s="24"/>
    </row>
    <row r="4088" spans="2:7" x14ac:dyDescent="0.2">
      <c r="B4088" s="24"/>
      <c r="C4088" s="24"/>
      <c r="D4088" s="24"/>
      <c r="E4088" s="24"/>
      <c r="F4088" s="24"/>
      <c r="G4088" s="24"/>
    </row>
    <row r="4089" spans="2:7" x14ac:dyDescent="0.2">
      <c r="B4089" s="24"/>
      <c r="C4089" s="24"/>
      <c r="D4089" s="24"/>
      <c r="E4089" s="24"/>
      <c r="F4089" s="24"/>
      <c r="G4089" s="24"/>
    </row>
    <row r="4090" spans="2:7" x14ac:dyDescent="0.2">
      <c r="B4090" s="24"/>
      <c r="C4090" s="24"/>
      <c r="D4090" s="24"/>
      <c r="E4090" s="24"/>
      <c r="F4090" s="24"/>
      <c r="G4090" s="24"/>
    </row>
    <row r="4091" spans="2:7" x14ac:dyDescent="0.2">
      <c r="B4091" s="24"/>
      <c r="C4091" s="24"/>
      <c r="D4091" s="24"/>
      <c r="E4091" s="24"/>
      <c r="F4091" s="24"/>
      <c r="G4091" s="24"/>
    </row>
    <row r="4092" spans="2:7" x14ac:dyDescent="0.2">
      <c r="B4092" s="24"/>
      <c r="C4092" s="24"/>
      <c r="D4092" s="24"/>
      <c r="E4092" s="24"/>
      <c r="F4092" s="24"/>
      <c r="G4092" s="24"/>
    </row>
    <row r="4093" spans="2:7" x14ac:dyDescent="0.2">
      <c r="B4093" s="24"/>
      <c r="C4093" s="24"/>
      <c r="D4093" s="24"/>
      <c r="E4093" s="24"/>
      <c r="F4093" s="24"/>
      <c r="G4093" s="24"/>
    </row>
    <row r="4094" spans="2:7" x14ac:dyDescent="0.2">
      <c r="B4094" s="24"/>
      <c r="C4094" s="24"/>
      <c r="D4094" s="24"/>
      <c r="E4094" s="24"/>
      <c r="F4094" s="24"/>
      <c r="G4094" s="24"/>
    </row>
    <row r="4095" spans="2:7" x14ac:dyDescent="0.2">
      <c r="B4095" s="24"/>
      <c r="C4095" s="24"/>
      <c r="D4095" s="24"/>
      <c r="E4095" s="24"/>
      <c r="F4095" s="24"/>
      <c r="G4095" s="24"/>
    </row>
    <row r="4096" spans="2:7" x14ac:dyDescent="0.2">
      <c r="B4096" s="24"/>
      <c r="C4096" s="24"/>
      <c r="D4096" s="24"/>
      <c r="E4096" s="24"/>
      <c r="F4096" s="24"/>
      <c r="G4096" s="24"/>
    </row>
    <row r="4097" spans="2:7" x14ac:dyDescent="0.2">
      <c r="B4097" s="24"/>
      <c r="C4097" s="24"/>
      <c r="D4097" s="24"/>
      <c r="E4097" s="24"/>
      <c r="F4097" s="24"/>
      <c r="G4097" s="24"/>
    </row>
    <row r="4098" spans="2:7" x14ac:dyDescent="0.2">
      <c r="B4098" s="24"/>
      <c r="C4098" s="24"/>
      <c r="D4098" s="24"/>
      <c r="E4098" s="24"/>
      <c r="F4098" s="24"/>
      <c r="G4098" s="24"/>
    </row>
    <row r="4099" spans="2:7" x14ac:dyDescent="0.2">
      <c r="B4099" s="24"/>
      <c r="C4099" s="24"/>
      <c r="D4099" s="24"/>
      <c r="E4099" s="24"/>
      <c r="F4099" s="24"/>
      <c r="G4099" s="24"/>
    </row>
    <row r="4100" spans="2:7" x14ac:dyDescent="0.2">
      <c r="B4100" s="24"/>
      <c r="C4100" s="24"/>
      <c r="D4100" s="24"/>
      <c r="E4100" s="24"/>
      <c r="F4100" s="24"/>
      <c r="G4100" s="24"/>
    </row>
    <row r="4101" spans="2:7" x14ac:dyDescent="0.2">
      <c r="B4101" s="24"/>
      <c r="C4101" s="24"/>
      <c r="D4101" s="24"/>
      <c r="E4101" s="24"/>
      <c r="F4101" s="24"/>
      <c r="G4101" s="24"/>
    </row>
    <row r="4102" spans="2:7" x14ac:dyDescent="0.2">
      <c r="B4102" s="24"/>
      <c r="C4102" s="24"/>
      <c r="D4102" s="24"/>
      <c r="E4102" s="24"/>
      <c r="F4102" s="24"/>
      <c r="G4102" s="24"/>
    </row>
    <row r="4103" spans="2:7" x14ac:dyDescent="0.2">
      <c r="B4103" s="24"/>
      <c r="C4103" s="24"/>
      <c r="D4103" s="24"/>
      <c r="E4103" s="24"/>
      <c r="F4103" s="24"/>
      <c r="G4103" s="24"/>
    </row>
    <row r="4104" spans="2:7" x14ac:dyDescent="0.2">
      <c r="B4104" s="24"/>
      <c r="C4104" s="24"/>
      <c r="D4104" s="24"/>
      <c r="E4104" s="24"/>
      <c r="F4104" s="24"/>
      <c r="G4104" s="24"/>
    </row>
    <row r="4105" spans="2:7" x14ac:dyDescent="0.2">
      <c r="B4105" s="24"/>
      <c r="C4105" s="24"/>
      <c r="D4105" s="24"/>
      <c r="E4105" s="24"/>
      <c r="F4105" s="24"/>
      <c r="G4105" s="24"/>
    </row>
    <row r="4106" spans="2:7" x14ac:dyDescent="0.2">
      <c r="B4106" s="24"/>
      <c r="C4106" s="24"/>
      <c r="D4106" s="24"/>
      <c r="E4106" s="24"/>
      <c r="F4106" s="24"/>
      <c r="G4106" s="24"/>
    </row>
    <row r="4107" spans="2:7" x14ac:dyDescent="0.2">
      <c r="B4107" s="24"/>
      <c r="C4107" s="24"/>
      <c r="D4107" s="24"/>
      <c r="E4107" s="24"/>
      <c r="F4107" s="24"/>
      <c r="G4107" s="24"/>
    </row>
    <row r="4108" spans="2:7" x14ac:dyDescent="0.2">
      <c r="B4108" s="24"/>
      <c r="C4108" s="24"/>
      <c r="D4108" s="24"/>
      <c r="E4108" s="24"/>
      <c r="F4108" s="24"/>
      <c r="G4108" s="24"/>
    </row>
    <row r="4109" spans="2:7" x14ac:dyDescent="0.2">
      <c r="B4109" s="24"/>
      <c r="C4109" s="24"/>
      <c r="D4109" s="24"/>
      <c r="E4109" s="24"/>
      <c r="F4109" s="24"/>
      <c r="G4109" s="24"/>
    </row>
    <row r="4110" spans="2:7" x14ac:dyDescent="0.2">
      <c r="B4110" s="24"/>
      <c r="C4110" s="24"/>
      <c r="D4110" s="24"/>
      <c r="E4110" s="24"/>
      <c r="F4110" s="24"/>
      <c r="G4110" s="24"/>
    </row>
    <row r="4111" spans="2:7" x14ac:dyDescent="0.2">
      <c r="B4111" s="24"/>
      <c r="C4111" s="24"/>
      <c r="D4111" s="24"/>
      <c r="E4111" s="24"/>
      <c r="F4111" s="24"/>
      <c r="G4111" s="24"/>
    </row>
    <row r="4112" spans="2:7" x14ac:dyDescent="0.2">
      <c r="B4112" s="24"/>
      <c r="C4112" s="24"/>
      <c r="D4112" s="24"/>
      <c r="E4112" s="24"/>
      <c r="F4112" s="24"/>
      <c r="G4112" s="24"/>
    </row>
    <row r="4113" spans="2:7" x14ac:dyDescent="0.2">
      <c r="B4113" s="24"/>
      <c r="C4113" s="24"/>
      <c r="D4113" s="24"/>
      <c r="E4113" s="24"/>
      <c r="F4113" s="24"/>
      <c r="G4113" s="24"/>
    </row>
    <row r="4114" spans="2:7" x14ac:dyDescent="0.2">
      <c r="B4114" s="24"/>
      <c r="C4114" s="24"/>
      <c r="D4114" s="24"/>
      <c r="E4114" s="24"/>
      <c r="F4114" s="24"/>
      <c r="G4114" s="24"/>
    </row>
    <row r="4115" spans="2:7" x14ac:dyDescent="0.2">
      <c r="B4115" s="24"/>
      <c r="C4115" s="24"/>
      <c r="D4115" s="24"/>
      <c r="E4115" s="24"/>
      <c r="F4115" s="24"/>
      <c r="G4115" s="24"/>
    </row>
    <row r="4116" spans="2:7" x14ac:dyDescent="0.2">
      <c r="B4116" s="24"/>
      <c r="C4116" s="24"/>
      <c r="D4116" s="24"/>
      <c r="E4116" s="24"/>
      <c r="F4116" s="24"/>
      <c r="G4116" s="24"/>
    </row>
    <row r="4117" spans="2:7" x14ac:dyDescent="0.2">
      <c r="B4117" s="24"/>
      <c r="C4117" s="24"/>
      <c r="D4117" s="24"/>
      <c r="E4117" s="24"/>
      <c r="F4117" s="24"/>
      <c r="G4117" s="24"/>
    </row>
    <row r="4118" spans="2:7" x14ac:dyDescent="0.2">
      <c r="B4118" s="24"/>
      <c r="C4118" s="24"/>
      <c r="D4118" s="24"/>
      <c r="E4118" s="24"/>
      <c r="F4118" s="24"/>
      <c r="G4118" s="24"/>
    </row>
    <row r="4119" spans="2:7" x14ac:dyDescent="0.2">
      <c r="B4119" s="24"/>
      <c r="C4119" s="24"/>
      <c r="D4119" s="24"/>
      <c r="E4119" s="24"/>
      <c r="F4119" s="24"/>
      <c r="G4119" s="24"/>
    </row>
    <row r="4120" spans="2:7" x14ac:dyDescent="0.2">
      <c r="B4120" s="24"/>
      <c r="C4120" s="24"/>
      <c r="D4120" s="24"/>
      <c r="E4120" s="24"/>
      <c r="F4120" s="24"/>
      <c r="G4120" s="24"/>
    </row>
    <row r="4121" spans="2:7" x14ac:dyDescent="0.2">
      <c r="B4121" s="24"/>
      <c r="C4121" s="24"/>
      <c r="D4121" s="24"/>
      <c r="E4121" s="24"/>
      <c r="F4121" s="24"/>
      <c r="G4121" s="24"/>
    </row>
    <row r="4122" spans="2:7" x14ac:dyDescent="0.2">
      <c r="B4122" s="24"/>
      <c r="C4122" s="24"/>
      <c r="D4122" s="24"/>
      <c r="E4122" s="24"/>
      <c r="F4122" s="24"/>
      <c r="G4122" s="24"/>
    </row>
    <row r="4123" spans="2:7" x14ac:dyDescent="0.2">
      <c r="B4123" s="24"/>
      <c r="C4123" s="24"/>
      <c r="D4123" s="24"/>
      <c r="E4123" s="24"/>
      <c r="F4123" s="24"/>
      <c r="G4123" s="24"/>
    </row>
    <row r="4124" spans="2:7" x14ac:dyDescent="0.2">
      <c r="B4124" s="24"/>
      <c r="C4124" s="24"/>
      <c r="D4124" s="24"/>
      <c r="E4124" s="24"/>
      <c r="F4124" s="24"/>
      <c r="G4124" s="24"/>
    </row>
    <row r="4125" spans="2:7" x14ac:dyDescent="0.2">
      <c r="B4125" s="24"/>
      <c r="C4125" s="24"/>
      <c r="D4125" s="24"/>
      <c r="E4125" s="24"/>
      <c r="F4125" s="24"/>
      <c r="G4125" s="24"/>
    </row>
    <row r="4126" spans="2:7" x14ac:dyDescent="0.2">
      <c r="B4126" s="24"/>
      <c r="C4126" s="24"/>
      <c r="D4126" s="24"/>
      <c r="E4126" s="24"/>
      <c r="F4126" s="24"/>
      <c r="G4126" s="24"/>
    </row>
    <row r="4127" spans="2:7" x14ac:dyDescent="0.2">
      <c r="B4127" s="24"/>
      <c r="C4127" s="24"/>
      <c r="D4127" s="24"/>
      <c r="E4127" s="24"/>
      <c r="F4127" s="24"/>
      <c r="G4127" s="24"/>
    </row>
    <row r="4128" spans="2:7" x14ac:dyDescent="0.2">
      <c r="B4128" s="24"/>
      <c r="C4128" s="24"/>
      <c r="D4128" s="24"/>
      <c r="E4128" s="24"/>
      <c r="F4128" s="24"/>
      <c r="G4128" s="24"/>
    </row>
    <row r="4129" spans="2:7" x14ac:dyDescent="0.2">
      <c r="B4129" s="24"/>
      <c r="C4129" s="24"/>
      <c r="D4129" s="24"/>
      <c r="E4129" s="24"/>
      <c r="F4129" s="24"/>
      <c r="G4129" s="24"/>
    </row>
    <row r="4130" spans="2:7" x14ac:dyDescent="0.2">
      <c r="B4130" s="24"/>
      <c r="C4130" s="24"/>
      <c r="D4130" s="24"/>
      <c r="E4130" s="24"/>
      <c r="F4130" s="24"/>
      <c r="G4130" s="24"/>
    </row>
    <row r="4131" spans="2:7" x14ac:dyDescent="0.2">
      <c r="B4131" s="24"/>
      <c r="C4131" s="24"/>
      <c r="D4131" s="24"/>
      <c r="E4131" s="24"/>
      <c r="F4131" s="24"/>
      <c r="G4131" s="24"/>
    </row>
    <row r="4132" spans="2:7" x14ac:dyDescent="0.2">
      <c r="B4132" s="24"/>
      <c r="C4132" s="24"/>
      <c r="D4132" s="24"/>
      <c r="E4132" s="24"/>
      <c r="F4132" s="24"/>
      <c r="G4132" s="24"/>
    </row>
    <row r="4133" spans="2:7" x14ac:dyDescent="0.2">
      <c r="B4133" s="24"/>
      <c r="C4133" s="24"/>
      <c r="D4133" s="24"/>
      <c r="E4133" s="24"/>
      <c r="F4133" s="24"/>
      <c r="G4133" s="24"/>
    </row>
    <row r="4134" spans="2:7" x14ac:dyDescent="0.2">
      <c r="B4134" s="24"/>
      <c r="C4134" s="24"/>
      <c r="D4134" s="24"/>
      <c r="E4134" s="24"/>
      <c r="F4134" s="24"/>
      <c r="G4134" s="24"/>
    </row>
    <row r="4135" spans="2:7" x14ac:dyDescent="0.2">
      <c r="B4135" s="24"/>
      <c r="C4135" s="24"/>
      <c r="D4135" s="24"/>
      <c r="E4135" s="24"/>
      <c r="F4135" s="24"/>
      <c r="G4135" s="24"/>
    </row>
    <row r="4136" spans="2:7" x14ac:dyDescent="0.2">
      <c r="B4136" s="24"/>
      <c r="C4136" s="24"/>
      <c r="D4136" s="24"/>
      <c r="E4136" s="24"/>
      <c r="F4136" s="24"/>
      <c r="G4136" s="24"/>
    </row>
    <row r="4137" spans="2:7" x14ac:dyDescent="0.2">
      <c r="B4137" s="24"/>
      <c r="C4137" s="24"/>
      <c r="D4137" s="24"/>
      <c r="E4137" s="24"/>
      <c r="F4137" s="24"/>
      <c r="G4137" s="24"/>
    </row>
    <row r="4138" spans="2:7" x14ac:dyDescent="0.2">
      <c r="B4138" s="24"/>
      <c r="C4138" s="24"/>
      <c r="D4138" s="24"/>
      <c r="E4138" s="24"/>
      <c r="F4138" s="24"/>
      <c r="G4138" s="24"/>
    </row>
    <row r="4139" spans="2:7" x14ac:dyDescent="0.2">
      <c r="B4139" s="24"/>
      <c r="C4139" s="24"/>
      <c r="D4139" s="24"/>
      <c r="E4139" s="24"/>
      <c r="F4139" s="24"/>
      <c r="G4139" s="24"/>
    </row>
    <row r="4140" spans="2:7" x14ac:dyDescent="0.2">
      <c r="B4140" s="24"/>
      <c r="C4140" s="24"/>
      <c r="D4140" s="24"/>
      <c r="E4140" s="24"/>
      <c r="F4140" s="24"/>
      <c r="G4140" s="24"/>
    </row>
    <row r="4141" spans="2:7" x14ac:dyDescent="0.2">
      <c r="B4141" s="24"/>
      <c r="C4141" s="24"/>
      <c r="D4141" s="24"/>
      <c r="E4141" s="24"/>
      <c r="F4141" s="24"/>
      <c r="G4141" s="24"/>
    </row>
    <row r="4142" spans="2:7" x14ac:dyDescent="0.2">
      <c r="B4142" s="24"/>
      <c r="C4142" s="24"/>
      <c r="D4142" s="24"/>
      <c r="E4142" s="24"/>
      <c r="F4142" s="24"/>
      <c r="G4142" s="24"/>
    </row>
    <row r="4143" spans="2:7" x14ac:dyDescent="0.2">
      <c r="B4143" s="24"/>
      <c r="C4143" s="24"/>
      <c r="D4143" s="24"/>
      <c r="E4143" s="24"/>
      <c r="F4143" s="24"/>
      <c r="G4143" s="24"/>
    </row>
    <row r="4144" spans="2:7" x14ac:dyDescent="0.2">
      <c r="B4144" s="24"/>
      <c r="C4144" s="24"/>
      <c r="D4144" s="24"/>
      <c r="E4144" s="24"/>
      <c r="F4144" s="24"/>
      <c r="G4144" s="24"/>
    </row>
    <row r="4145" spans="2:7" x14ac:dyDescent="0.2">
      <c r="B4145" s="24"/>
      <c r="C4145" s="24"/>
      <c r="D4145" s="24"/>
      <c r="E4145" s="24"/>
      <c r="F4145" s="24"/>
      <c r="G4145" s="24"/>
    </row>
    <row r="4146" spans="2:7" x14ac:dyDescent="0.2">
      <c r="B4146" s="24"/>
      <c r="C4146" s="24"/>
      <c r="D4146" s="24"/>
      <c r="E4146" s="24"/>
      <c r="F4146" s="24"/>
      <c r="G4146" s="24"/>
    </row>
    <row r="4147" spans="2:7" x14ac:dyDescent="0.2">
      <c r="B4147" s="24"/>
      <c r="C4147" s="24"/>
      <c r="D4147" s="24"/>
      <c r="E4147" s="24"/>
      <c r="F4147" s="24"/>
      <c r="G4147" s="24"/>
    </row>
    <row r="4148" spans="2:7" x14ac:dyDescent="0.2">
      <c r="B4148" s="24"/>
      <c r="C4148" s="24"/>
      <c r="D4148" s="24"/>
      <c r="E4148" s="24"/>
      <c r="F4148" s="24"/>
      <c r="G4148" s="24"/>
    </row>
    <row r="4149" spans="2:7" x14ac:dyDescent="0.2">
      <c r="B4149" s="24"/>
      <c r="C4149" s="24"/>
      <c r="D4149" s="24"/>
      <c r="E4149" s="24"/>
      <c r="F4149" s="24"/>
      <c r="G4149" s="24"/>
    </row>
    <row r="4150" spans="2:7" x14ac:dyDescent="0.2">
      <c r="B4150" s="24"/>
      <c r="C4150" s="24"/>
      <c r="D4150" s="24"/>
      <c r="E4150" s="24"/>
      <c r="F4150" s="24"/>
      <c r="G4150" s="24"/>
    </row>
    <row r="4151" spans="2:7" x14ac:dyDescent="0.2">
      <c r="B4151" s="24"/>
      <c r="C4151" s="24"/>
      <c r="D4151" s="24"/>
      <c r="E4151" s="24"/>
      <c r="F4151" s="24"/>
      <c r="G4151" s="24"/>
    </row>
    <row r="4152" spans="2:7" x14ac:dyDescent="0.2">
      <c r="B4152" s="24"/>
      <c r="C4152" s="24"/>
      <c r="D4152" s="24"/>
      <c r="E4152" s="24"/>
      <c r="F4152" s="24"/>
      <c r="G4152" s="24"/>
    </row>
    <row r="4153" spans="2:7" x14ac:dyDescent="0.2">
      <c r="B4153" s="24"/>
      <c r="C4153" s="24"/>
      <c r="D4153" s="24"/>
      <c r="E4153" s="24"/>
      <c r="F4153" s="24"/>
      <c r="G4153" s="24"/>
    </row>
    <row r="4154" spans="2:7" x14ac:dyDescent="0.2">
      <c r="B4154" s="24"/>
      <c r="C4154" s="24"/>
      <c r="D4154" s="24"/>
      <c r="E4154" s="24"/>
      <c r="F4154" s="24"/>
      <c r="G4154" s="24"/>
    </row>
    <row r="4155" spans="2:7" x14ac:dyDescent="0.2">
      <c r="B4155" s="24"/>
      <c r="C4155" s="24"/>
      <c r="D4155" s="24"/>
      <c r="E4155" s="24"/>
      <c r="F4155" s="24"/>
      <c r="G4155" s="24"/>
    </row>
    <row r="4156" spans="2:7" x14ac:dyDescent="0.2">
      <c r="B4156" s="24"/>
      <c r="C4156" s="24"/>
      <c r="D4156" s="24"/>
      <c r="E4156" s="24"/>
      <c r="F4156" s="24"/>
      <c r="G4156" s="24"/>
    </row>
    <row r="4157" spans="2:7" x14ac:dyDescent="0.2">
      <c r="B4157" s="24"/>
      <c r="C4157" s="24"/>
      <c r="D4157" s="24"/>
      <c r="E4157" s="24"/>
      <c r="F4157" s="24"/>
      <c r="G4157" s="24"/>
    </row>
    <row r="4158" spans="2:7" x14ac:dyDescent="0.2">
      <c r="B4158" s="24"/>
      <c r="C4158" s="24"/>
      <c r="D4158" s="24"/>
      <c r="E4158" s="24"/>
      <c r="F4158" s="24"/>
      <c r="G4158" s="24"/>
    </row>
    <row r="4159" spans="2:7" x14ac:dyDescent="0.2">
      <c r="B4159" s="24"/>
      <c r="C4159" s="24"/>
      <c r="D4159" s="24"/>
      <c r="E4159" s="24"/>
      <c r="F4159" s="24"/>
      <c r="G4159" s="24"/>
    </row>
    <row r="4160" spans="2:7" x14ac:dyDescent="0.2">
      <c r="B4160" s="24"/>
      <c r="C4160" s="24"/>
      <c r="D4160" s="24"/>
      <c r="E4160" s="24"/>
      <c r="F4160" s="24"/>
      <c r="G4160" s="24"/>
    </row>
    <row r="4161" spans="2:7" x14ac:dyDescent="0.2">
      <c r="B4161" s="24"/>
      <c r="C4161" s="24"/>
      <c r="D4161" s="24"/>
      <c r="E4161" s="24"/>
      <c r="F4161" s="24"/>
      <c r="G4161" s="24"/>
    </row>
    <row r="4162" spans="2:7" x14ac:dyDescent="0.2">
      <c r="B4162" s="24"/>
      <c r="C4162" s="24"/>
      <c r="D4162" s="24"/>
      <c r="E4162" s="24"/>
      <c r="F4162" s="24"/>
      <c r="G4162" s="24"/>
    </row>
    <row r="4163" spans="2:7" x14ac:dyDescent="0.2">
      <c r="B4163" s="24"/>
      <c r="C4163" s="24"/>
      <c r="D4163" s="24"/>
      <c r="E4163" s="24"/>
      <c r="F4163" s="24"/>
      <c r="G4163" s="24"/>
    </row>
    <row r="4164" spans="2:7" x14ac:dyDescent="0.2">
      <c r="B4164" s="24"/>
      <c r="C4164" s="24"/>
      <c r="D4164" s="24"/>
      <c r="E4164" s="24"/>
      <c r="F4164" s="24"/>
      <c r="G4164" s="24"/>
    </row>
    <row r="4165" spans="2:7" x14ac:dyDescent="0.2">
      <c r="B4165" s="24"/>
      <c r="C4165" s="24"/>
      <c r="D4165" s="24"/>
      <c r="E4165" s="24"/>
      <c r="F4165" s="24"/>
      <c r="G4165" s="24"/>
    </row>
    <row r="4166" spans="2:7" x14ac:dyDescent="0.2">
      <c r="B4166" s="24"/>
      <c r="C4166" s="24"/>
      <c r="D4166" s="24"/>
      <c r="E4166" s="24"/>
      <c r="F4166" s="24"/>
      <c r="G4166" s="24"/>
    </row>
    <row r="4167" spans="2:7" x14ac:dyDescent="0.2">
      <c r="B4167" s="24"/>
      <c r="C4167" s="24"/>
      <c r="D4167" s="24"/>
      <c r="E4167" s="24"/>
      <c r="F4167" s="24"/>
      <c r="G4167" s="24"/>
    </row>
    <row r="4168" spans="2:7" x14ac:dyDescent="0.2">
      <c r="B4168" s="24"/>
      <c r="C4168" s="24"/>
      <c r="D4168" s="24"/>
      <c r="E4168" s="24"/>
      <c r="F4168" s="24"/>
      <c r="G4168" s="24"/>
    </row>
    <row r="4169" spans="2:7" x14ac:dyDescent="0.2">
      <c r="B4169" s="24"/>
      <c r="C4169" s="24"/>
      <c r="D4169" s="24"/>
      <c r="E4169" s="24"/>
      <c r="F4169" s="24"/>
      <c r="G4169" s="24"/>
    </row>
    <row r="4170" spans="2:7" x14ac:dyDescent="0.2">
      <c r="B4170" s="24"/>
      <c r="C4170" s="24"/>
      <c r="D4170" s="24"/>
      <c r="E4170" s="24"/>
      <c r="F4170" s="24"/>
      <c r="G4170" s="24"/>
    </row>
    <row r="4171" spans="2:7" x14ac:dyDescent="0.2">
      <c r="B4171" s="24"/>
      <c r="C4171" s="24"/>
      <c r="D4171" s="24"/>
      <c r="E4171" s="24"/>
      <c r="F4171" s="24"/>
      <c r="G4171" s="24"/>
    </row>
    <row r="4172" spans="2:7" x14ac:dyDescent="0.2">
      <c r="B4172" s="24"/>
      <c r="C4172" s="24"/>
      <c r="D4172" s="24"/>
      <c r="E4172" s="24"/>
      <c r="F4172" s="24"/>
      <c r="G4172" s="24"/>
    </row>
    <row r="4173" spans="2:7" x14ac:dyDescent="0.2">
      <c r="B4173" s="24"/>
      <c r="C4173" s="24"/>
      <c r="D4173" s="24"/>
      <c r="E4173" s="24"/>
      <c r="F4173" s="24"/>
      <c r="G4173" s="24"/>
    </row>
    <row r="4174" spans="2:7" x14ac:dyDescent="0.2">
      <c r="B4174" s="24"/>
      <c r="C4174" s="24"/>
      <c r="D4174" s="24"/>
      <c r="E4174" s="24"/>
      <c r="F4174" s="24"/>
      <c r="G4174" s="24"/>
    </row>
    <row r="4175" spans="2:7" x14ac:dyDescent="0.2">
      <c r="B4175" s="24"/>
      <c r="C4175" s="24"/>
      <c r="D4175" s="24"/>
      <c r="E4175" s="24"/>
      <c r="F4175" s="24"/>
      <c r="G4175" s="24"/>
    </row>
    <row r="4176" spans="2:7" x14ac:dyDescent="0.2">
      <c r="B4176" s="24"/>
      <c r="C4176" s="24"/>
      <c r="D4176" s="24"/>
      <c r="E4176" s="24"/>
      <c r="F4176" s="24"/>
      <c r="G4176" s="24"/>
    </row>
    <row r="4177" spans="2:7" x14ac:dyDescent="0.2">
      <c r="B4177" s="24"/>
      <c r="C4177" s="24"/>
      <c r="D4177" s="24"/>
      <c r="E4177" s="24"/>
      <c r="F4177" s="24"/>
      <c r="G4177" s="24"/>
    </row>
    <row r="4178" spans="2:7" x14ac:dyDescent="0.2">
      <c r="B4178" s="24"/>
      <c r="C4178" s="24"/>
      <c r="D4178" s="24"/>
      <c r="E4178" s="24"/>
      <c r="F4178" s="24"/>
      <c r="G4178" s="24"/>
    </row>
    <row r="4179" spans="2:7" x14ac:dyDescent="0.2">
      <c r="B4179" s="24"/>
      <c r="C4179" s="24"/>
      <c r="D4179" s="24"/>
      <c r="E4179" s="24"/>
      <c r="F4179" s="24"/>
      <c r="G4179" s="24"/>
    </row>
    <row r="4180" spans="2:7" x14ac:dyDescent="0.2">
      <c r="B4180" s="24"/>
      <c r="C4180" s="24"/>
      <c r="D4180" s="24"/>
      <c r="E4180" s="24"/>
      <c r="F4180" s="24"/>
      <c r="G4180" s="24"/>
    </row>
    <row r="4181" spans="2:7" x14ac:dyDescent="0.2">
      <c r="B4181" s="24"/>
      <c r="C4181" s="24"/>
      <c r="D4181" s="24"/>
      <c r="E4181" s="24"/>
      <c r="F4181" s="24"/>
      <c r="G4181" s="24"/>
    </row>
    <row r="4182" spans="2:7" x14ac:dyDescent="0.2">
      <c r="B4182" s="24"/>
      <c r="C4182" s="24"/>
      <c r="D4182" s="24"/>
      <c r="E4182" s="24"/>
      <c r="F4182" s="24"/>
      <c r="G4182" s="24"/>
    </row>
    <row r="4183" spans="2:7" x14ac:dyDescent="0.2">
      <c r="B4183" s="24"/>
      <c r="C4183" s="24"/>
      <c r="D4183" s="24"/>
      <c r="E4183" s="24"/>
      <c r="F4183" s="24"/>
      <c r="G4183" s="24"/>
    </row>
    <row r="4184" spans="2:7" x14ac:dyDescent="0.2">
      <c r="B4184" s="24"/>
      <c r="C4184" s="24"/>
      <c r="D4184" s="24"/>
      <c r="E4184" s="24"/>
      <c r="F4184" s="24"/>
      <c r="G4184" s="24"/>
    </row>
    <row r="4185" spans="2:7" x14ac:dyDescent="0.2">
      <c r="B4185" s="24"/>
      <c r="C4185" s="24"/>
      <c r="D4185" s="24"/>
      <c r="E4185" s="24"/>
      <c r="F4185" s="24"/>
      <c r="G4185" s="24"/>
    </row>
    <row r="4186" spans="2:7" x14ac:dyDescent="0.2">
      <c r="B4186" s="24"/>
      <c r="C4186" s="24"/>
      <c r="D4186" s="24"/>
      <c r="E4186" s="24"/>
      <c r="F4186" s="24"/>
      <c r="G4186" s="24"/>
    </row>
    <row r="4187" spans="2:7" x14ac:dyDescent="0.2">
      <c r="B4187" s="24"/>
      <c r="C4187" s="24"/>
      <c r="D4187" s="24"/>
      <c r="E4187" s="24"/>
      <c r="F4187" s="24"/>
      <c r="G4187" s="24"/>
    </row>
    <row r="4188" spans="2:7" x14ac:dyDescent="0.2">
      <c r="B4188" s="24"/>
      <c r="C4188" s="24"/>
      <c r="D4188" s="24"/>
      <c r="E4188" s="24"/>
      <c r="F4188" s="24"/>
      <c r="G4188" s="24"/>
    </row>
    <row r="4189" spans="2:7" x14ac:dyDescent="0.2">
      <c r="B4189" s="24"/>
      <c r="C4189" s="24"/>
      <c r="D4189" s="24"/>
      <c r="E4189" s="24"/>
      <c r="F4189" s="24"/>
      <c r="G4189" s="24"/>
    </row>
    <row r="4190" spans="2:7" x14ac:dyDescent="0.2">
      <c r="B4190" s="24"/>
      <c r="C4190" s="24"/>
      <c r="D4190" s="24"/>
      <c r="E4190" s="24"/>
      <c r="F4190" s="24"/>
      <c r="G4190" s="24"/>
    </row>
    <row r="4191" spans="2:7" x14ac:dyDescent="0.2">
      <c r="B4191" s="24"/>
      <c r="C4191" s="24"/>
      <c r="D4191" s="24"/>
      <c r="E4191" s="24"/>
      <c r="F4191" s="24"/>
      <c r="G4191" s="24"/>
    </row>
    <row r="4192" spans="2:7" x14ac:dyDescent="0.2">
      <c r="B4192" s="24"/>
      <c r="C4192" s="24"/>
      <c r="D4192" s="24"/>
      <c r="E4192" s="24"/>
      <c r="F4192" s="24"/>
      <c r="G4192" s="24"/>
    </row>
    <row r="4193" spans="2:7" x14ac:dyDescent="0.2">
      <c r="B4193" s="24"/>
      <c r="C4193" s="24"/>
      <c r="D4193" s="24"/>
      <c r="E4193" s="24"/>
      <c r="F4193" s="24"/>
      <c r="G4193" s="24"/>
    </row>
    <row r="4194" spans="2:7" x14ac:dyDescent="0.2">
      <c r="B4194" s="24"/>
      <c r="C4194" s="24"/>
      <c r="D4194" s="24"/>
      <c r="E4194" s="24"/>
      <c r="F4194" s="24"/>
      <c r="G4194" s="24"/>
    </row>
    <row r="4195" spans="2:7" x14ac:dyDescent="0.2">
      <c r="B4195" s="24"/>
      <c r="C4195" s="24"/>
      <c r="D4195" s="24"/>
      <c r="E4195" s="24"/>
      <c r="F4195" s="24"/>
      <c r="G4195" s="24"/>
    </row>
    <row r="4196" spans="2:7" x14ac:dyDescent="0.2">
      <c r="B4196" s="24"/>
      <c r="C4196" s="24"/>
      <c r="D4196" s="24"/>
      <c r="E4196" s="24"/>
      <c r="F4196" s="24"/>
      <c r="G4196" s="24"/>
    </row>
    <row r="4197" spans="2:7" x14ac:dyDescent="0.2">
      <c r="B4197" s="24"/>
      <c r="C4197" s="24"/>
      <c r="D4197" s="24"/>
      <c r="E4197" s="24"/>
      <c r="F4197" s="24"/>
      <c r="G4197" s="24"/>
    </row>
    <row r="4198" spans="2:7" x14ac:dyDescent="0.2">
      <c r="B4198" s="24"/>
      <c r="C4198" s="24"/>
      <c r="D4198" s="24"/>
      <c r="E4198" s="24"/>
      <c r="F4198" s="24"/>
      <c r="G4198" s="24"/>
    </row>
    <row r="4199" spans="2:7" x14ac:dyDescent="0.2">
      <c r="B4199" s="24"/>
      <c r="C4199" s="24"/>
      <c r="D4199" s="24"/>
      <c r="E4199" s="24"/>
      <c r="F4199" s="24"/>
      <c r="G4199" s="24"/>
    </row>
    <row r="4200" spans="2:7" x14ac:dyDescent="0.2">
      <c r="B4200" s="24"/>
      <c r="C4200" s="24"/>
      <c r="D4200" s="24"/>
      <c r="E4200" s="24"/>
      <c r="F4200" s="24"/>
      <c r="G4200" s="24"/>
    </row>
    <row r="4201" spans="2:7" x14ac:dyDescent="0.2">
      <c r="B4201" s="24"/>
      <c r="C4201" s="24"/>
      <c r="D4201" s="24"/>
      <c r="E4201" s="24"/>
      <c r="F4201" s="24"/>
      <c r="G4201" s="24"/>
    </row>
    <row r="4202" spans="2:7" x14ac:dyDescent="0.2">
      <c r="B4202" s="24"/>
      <c r="C4202" s="24"/>
      <c r="D4202" s="24"/>
      <c r="E4202" s="24"/>
      <c r="F4202" s="24"/>
      <c r="G4202" s="24"/>
    </row>
    <row r="4203" spans="2:7" x14ac:dyDescent="0.2">
      <c r="B4203" s="24"/>
      <c r="C4203" s="24"/>
      <c r="D4203" s="24"/>
      <c r="E4203" s="24"/>
      <c r="F4203" s="24"/>
      <c r="G4203" s="24"/>
    </row>
    <row r="4204" spans="2:7" x14ac:dyDescent="0.2">
      <c r="B4204" s="24"/>
      <c r="C4204" s="24"/>
      <c r="D4204" s="24"/>
      <c r="E4204" s="24"/>
      <c r="F4204" s="24"/>
      <c r="G4204" s="24"/>
    </row>
    <row r="4205" spans="2:7" x14ac:dyDescent="0.2">
      <c r="B4205" s="24"/>
      <c r="C4205" s="24"/>
      <c r="D4205" s="24"/>
      <c r="E4205" s="24"/>
      <c r="F4205" s="24"/>
      <c r="G4205" s="24"/>
    </row>
    <row r="4206" spans="2:7" x14ac:dyDescent="0.2">
      <c r="B4206" s="24"/>
      <c r="C4206" s="24"/>
      <c r="D4206" s="24"/>
      <c r="E4206" s="24"/>
      <c r="F4206" s="24"/>
      <c r="G4206" s="24"/>
    </row>
    <row r="4207" spans="2:7" x14ac:dyDescent="0.2">
      <c r="B4207" s="24"/>
      <c r="C4207" s="24"/>
      <c r="D4207" s="24"/>
      <c r="E4207" s="24"/>
      <c r="F4207" s="24"/>
      <c r="G4207" s="24"/>
    </row>
    <row r="4208" spans="2:7" x14ac:dyDescent="0.2">
      <c r="B4208" s="24"/>
      <c r="C4208" s="24"/>
      <c r="D4208" s="24"/>
      <c r="E4208" s="24"/>
      <c r="F4208" s="24"/>
      <c r="G4208" s="24"/>
    </row>
    <row r="4209" spans="2:7" x14ac:dyDescent="0.2">
      <c r="B4209" s="24"/>
      <c r="C4209" s="24"/>
      <c r="D4209" s="24"/>
      <c r="E4209" s="24"/>
      <c r="F4209" s="24"/>
      <c r="G4209" s="24"/>
    </row>
    <row r="4210" spans="2:7" x14ac:dyDescent="0.2">
      <c r="B4210" s="24"/>
      <c r="C4210" s="24"/>
      <c r="D4210" s="24"/>
      <c r="E4210" s="24"/>
      <c r="F4210" s="24"/>
      <c r="G4210" s="24"/>
    </row>
    <row r="4211" spans="2:7" x14ac:dyDescent="0.2">
      <c r="B4211" s="24"/>
      <c r="C4211" s="24"/>
      <c r="D4211" s="24"/>
      <c r="E4211" s="24"/>
      <c r="F4211" s="24"/>
      <c r="G4211" s="24"/>
    </row>
    <row r="4212" spans="2:7" x14ac:dyDescent="0.2">
      <c r="B4212" s="24"/>
      <c r="C4212" s="24"/>
      <c r="D4212" s="24"/>
      <c r="E4212" s="24"/>
      <c r="F4212" s="24"/>
      <c r="G4212" s="24"/>
    </row>
    <row r="4213" spans="2:7" x14ac:dyDescent="0.2">
      <c r="B4213" s="24"/>
      <c r="C4213" s="24"/>
      <c r="D4213" s="24"/>
      <c r="E4213" s="24"/>
      <c r="F4213" s="24"/>
      <c r="G4213" s="24"/>
    </row>
    <row r="4214" spans="2:7" x14ac:dyDescent="0.2">
      <c r="B4214" s="24"/>
      <c r="C4214" s="24"/>
      <c r="D4214" s="24"/>
      <c r="E4214" s="24"/>
      <c r="F4214" s="24"/>
      <c r="G4214" s="24"/>
    </row>
    <row r="4215" spans="2:7" x14ac:dyDescent="0.2">
      <c r="B4215" s="24"/>
      <c r="C4215" s="24"/>
      <c r="D4215" s="24"/>
      <c r="E4215" s="24"/>
      <c r="F4215" s="24"/>
      <c r="G4215" s="24"/>
    </row>
    <row r="4216" spans="2:7" x14ac:dyDescent="0.2">
      <c r="B4216" s="24"/>
      <c r="C4216" s="24"/>
      <c r="D4216" s="24"/>
      <c r="E4216" s="24"/>
      <c r="F4216" s="24"/>
      <c r="G4216" s="24"/>
    </row>
    <row r="4217" spans="2:7" x14ac:dyDescent="0.2">
      <c r="B4217" s="24"/>
      <c r="C4217" s="24"/>
      <c r="D4217" s="24"/>
      <c r="E4217" s="24"/>
      <c r="F4217" s="24"/>
      <c r="G4217" s="24"/>
    </row>
    <row r="4218" spans="2:7" x14ac:dyDescent="0.2">
      <c r="B4218" s="24"/>
      <c r="C4218" s="24"/>
      <c r="D4218" s="24"/>
      <c r="E4218" s="24"/>
      <c r="F4218" s="24"/>
      <c r="G4218" s="24"/>
    </row>
    <row r="4219" spans="2:7" x14ac:dyDescent="0.2">
      <c r="B4219" s="24"/>
      <c r="C4219" s="24"/>
      <c r="D4219" s="24"/>
      <c r="E4219" s="24"/>
      <c r="F4219" s="24"/>
      <c r="G4219" s="24"/>
    </row>
    <row r="4220" spans="2:7" x14ac:dyDescent="0.2">
      <c r="B4220" s="24"/>
      <c r="C4220" s="24"/>
      <c r="D4220" s="24"/>
      <c r="E4220" s="24"/>
      <c r="F4220" s="24"/>
      <c r="G4220" s="24"/>
    </row>
    <row r="4221" spans="2:7" x14ac:dyDescent="0.2">
      <c r="B4221" s="24"/>
      <c r="C4221" s="24"/>
      <c r="D4221" s="24"/>
      <c r="E4221" s="24"/>
      <c r="F4221" s="24"/>
      <c r="G4221" s="24"/>
    </row>
    <row r="4222" spans="2:7" x14ac:dyDescent="0.2">
      <c r="B4222" s="24"/>
      <c r="C4222" s="24"/>
      <c r="D4222" s="24"/>
      <c r="E4222" s="24"/>
      <c r="F4222" s="24"/>
      <c r="G4222" s="24"/>
    </row>
    <row r="4223" spans="2:7" x14ac:dyDescent="0.2">
      <c r="B4223" s="24"/>
      <c r="C4223" s="24"/>
      <c r="D4223" s="24"/>
      <c r="E4223" s="24"/>
      <c r="F4223" s="24"/>
      <c r="G4223" s="24"/>
    </row>
    <row r="4224" spans="2:7" x14ac:dyDescent="0.2">
      <c r="B4224" s="24"/>
      <c r="C4224" s="24"/>
      <c r="D4224" s="24"/>
      <c r="E4224" s="24"/>
      <c r="F4224" s="24"/>
      <c r="G4224" s="24"/>
    </row>
    <row r="4225" spans="2:7" x14ac:dyDescent="0.2">
      <c r="B4225" s="24"/>
      <c r="C4225" s="24"/>
      <c r="D4225" s="24"/>
      <c r="E4225" s="24"/>
      <c r="F4225" s="24"/>
      <c r="G4225" s="24"/>
    </row>
    <row r="4226" spans="2:7" x14ac:dyDescent="0.2">
      <c r="B4226" s="24"/>
      <c r="C4226" s="24"/>
      <c r="D4226" s="24"/>
      <c r="E4226" s="24"/>
      <c r="F4226" s="24"/>
      <c r="G4226" s="24"/>
    </row>
    <row r="4227" spans="2:7" x14ac:dyDescent="0.2">
      <c r="B4227" s="24"/>
      <c r="C4227" s="24"/>
      <c r="D4227" s="24"/>
      <c r="E4227" s="24"/>
      <c r="F4227" s="24"/>
      <c r="G4227" s="24"/>
    </row>
    <row r="4228" spans="2:7" x14ac:dyDescent="0.2">
      <c r="B4228" s="24"/>
      <c r="C4228" s="24"/>
      <c r="D4228" s="24"/>
      <c r="E4228" s="24"/>
      <c r="F4228" s="24"/>
      <c r="G4228" s="24"/>
    </row>
    <row r="4229" spans="2:7" x14ac:dyDescent="0.2">
      <c r="B4229" s="24"/>
      <c r="C4229" s="24"/>
      <c r="D4229" s="24"/>
      <c r="E4229" s="24"/>
      <c r="F4229" s="24"/>
      <c r="G4229" s="24"/>
    </row>
    <row r="4230" spans="2:7" x14ac:dyDescent="0.2">
      <c r="B4230" s="24"/>
      <c r="C4230" s="24"/>
      <c r="D4230" s="24"/>
      <c r="E4230" s="24"/>
      <c r="F4230" s="24"/>
      <c r="G4230" s="24"/>
    </row>
    <row r="4231" spans="2:7" x14ac:dyDescent="0.2">
      <c r="B4231" s="24"/>
      <c r="C4231" s="24"/>
      <c r="D4231" s="24"/>
      <c r="E4231" s="24"/>
      <c r="F4231" s="24"/>
      <c r="G4231" s="24"/>
    </row>
    <row r="4232" spans="2:7" x14ac:dyDescent="0.2">
      <c r="B4232" s="24"/>
      <c r="C4232" s="24"/>
      <c r="D4232" s="24"/>
      <c r="E4232" s="24"/>
      <c r="F4232" s="24"/>
      <c r="G4232" s="24"/>
    </row>
    <row r="4233" spans="2:7" x14ac:dyDescent="0.2">
      <c r="B4233" s="24"/>
      <c r="C4233" s="24"/>
      <c r="D4233" s="24"/>
      <c r="E4233" s="24"/>
      <c r="F4233" s="24"/>
      <c r="G4233" s="24"/>
    </row>
    <row r="4234" spans="2:7" x14ac:dyDescent="0.2">
      <c r="B4234" s="24"/>
      <c r="C4234" s="24"/>
      <c r="D4234" s="24"/>
      <c r="E4234" s="24"/>
      <c r="F4234" s="24"/>
      <c r="G4234" s="24"/>
    </row>
    <row r="4235" spans="2:7" x14ac:dyDescent="0.2">
      <c r="B4235" s="24"/>
      <c r="C4235" s="24"/>
      <c r="D4235" s="24"/>
      <c r="E4235" s="24"/>
      <c r="F4235" s="24"/>
      <c r="G4235" s="24"/>
    </row>
    <row r="4236" spans="2:7" x14ac:dyDescent="0.2">
      <c r="B4236" s="24"/>
      <c r="C4236" s="24"/>
      <c r="D4236" s="24"/>
      <c r="E4236" s="24"/>
      <c r="F4236" s="24"/>
      <c r="G4236" s="24"/>
    </row>
    <row r="4237" spans="2:7" x14ac:dyDescent="0.2">
      <c r="B4237" s="24"/>
      <c r="C4237" s="24"/>
      <c r="D4237" s="24"/>
      <c r="E4237" s="24"/>
      <c r="F4237" s="24"/>
      <c r="G4237" s="24"/>
    </row>
    <row r="4238" spans="2:7" x14ac:dyDescent="0.2">
      <c r="B4238" s="24"/>
      <c r="C4238" s="24"/>
      <c r="D4238" s="24"/>
      <c r="E4238" s="24"/>
      <c r="F4238" s="24"/>
      <c r="G4238" s="24"/>
    </row>
    <row r="4239" spans="2:7" x14ac:dyDescent="0.2">
      <c r="B4239" s="24"/>
      <c r="C4239" s="24"/>
      <c r="D4239" s="24"/>
      <c r="E4239" s="24"/>
      <c r="F4239" s="24"/>
      <c r="G4239" s="24"/>
    </row>
    <row r="4240" spans="2:7" x14ac:dyDescent="0.2">
      <c r="B4240" s="24"/>
      <c r="C4240" s="24"/>
      <c r="D4240" s="24"/>
      <c r="E4240" s="24"/>
      <c r="F4240" s="24"/>
      <c r="G4240" s="24"/>
    </row>
    <row r="4241" spans="2:7" x14ac:dyDescent="0.2">
      <c r="B4241" s="24"/>
      <c r="C4241" s="24"/>
      <c r="D4241" s="24"/>
      <c r="E4241" s="24"/>
      <c r="F4241" s="24"/>
      <c r="G4241" s="24"/>
    </row>
    <row r="4242" spans="2:7" x14ac:dyDescent="0.2">
      <c r="B4242" s="24"/>
      <c r="C4242" s="24"/>
      <c r="D4242" s="24"/>
      <c r="E4242" s="24"/>
      <c r="F4242" s="24"/>
      <c r="G4242" s="24"/>
    </row>
    <row r="4243" spans="2:7" x14ac:dyDescent="0.2">
      <c r="B4243" s="24"/>
      <c r="C4243" s="24"/>
      <c r="D4243" s="24"/>
      <c r="E4243" s="24"/>
      <c r="F4243" s="24"/>
      <c r="G4243" s="24"/>
    </row>
    <row r="4244" spans="2:7" x14ac:dyDescent="0.2">
      <c r="B4244" s="24"/>
      <c r="C4244" s="24"/>
      <c r="D4244" s="24"/>
      <c r="E4244" s="24"/>
      <c r="F4244" s="24"/>
      <c r="G4244" s="24"/>
    </row>
    <row r="4245" spans="2:7" x14ac:dyDescent="0.2">
      <c r="B4245" s="24"/>
      <c r="C4245" s="24"/>
      <c r="D4245" s="24"/>
      <c r="E4245" s="24"/>
      <c r="F4245" s="24"/>
      <c r="G4245" s="24"/>
    </row>
    <row r="4246" spans="2:7" x14ac:dyDescent="0.2">
      <c r="B4246" s="24"/>
      <c r="C4246" s="24"/>
      <c r="D4246" s="24"/>
      <c r="E4246" s="24"/>
      <c r="F4246" s="24"/>
      <c r="G4246" s="24"/>
    </row>
    <row r="4247" spans="2:7" x14ac:dyDescent="0.2">
      <c r="B4247" s="24"/>
      <c r="C4247" s="24"/>
      <c r="D4247" s="24"/>
      <c r="E4247" s="24"/>
      <c r="F4247" s="24"/>
      <c r="G4247" s="24"/>
    </row>
    <row r="4248" spans="2:7" x14ac:dyDescent="0.2">
      <c r="B4248" s="24"/>
      <c r="C4248" s="24"/>
      <c r="D4248" s="24"/>
      <c r="E4248" s="24"/>
      <c r="F4248" s="24"/>
      <c r="G4248" s="24"/>
    </row>
    <row r="4249" spans="2:7" x14ac:dyDescent="0.2">
      <c r="B4249" s="24"/>
      <c r="C4249" s="24"/>
      <c r="D4249" s="24"/>
      <c r="E4249" s="24"/>
      <c r="F4249" s="24"/>
      <c r="G4249" s="24"/>
    </row>
    <row r="4250" spans="2:7" x14ac:dyDescent="0.2">
      <c r="B4250" s="24"/>
      <c r="C4250" s="24"/>
      <c r="D4250" s="24"/>
      <c r="E4250" s="24"/>
      <c r="F4250" s="24"/>
      <c r="G4250" s="24"/>
    </row>
    <row r="4251" spans="2:7" x14ac:dyDescent="0.2">
      <c r="B4251" s="24"/>
      <c r="C4251" s="24"/>
      <c r="D4251" s="24"/>
      <c r="E4251" s="24"/>
      <c r="F4251" s="24"/>
      <c r="G4251" s="24"/>
    </row>
    <row r="4252" spans="2:7" x14ac:dyDescent="0.2">
      <c r="B4252" s="24"/>
      <c r="C4252" s="24"/>
      <c r="D4252" s="24"/>
      <c r="E4252" s="24"/>
      <c r="F4252" s="24"/>
      <c r="G4252" s="24"/>
    </row>
    <row r="4253" spans="2:7" x14ac:dyDescent="0.2">
      <c r="B4253" s="24"/>
      <c r="C4253" s="24"/>
      <c r="D4253" s="24"/>
      <c r="E4253" s="24"/>
      <c r="F4253" s="24"/>
      <c r="G4253" s="24"/>
    </row>
    <row r="4254" spans="2:7" x14ac:dyDescent="0.2">
      <c r="B4254" s="24"/>
      <c r="C4254" s="24"/>
      <c r="D4254" s="24"/>
      <c r="E4254" s="24"/>
      <c r="F4254" s="24"/>
      <c r="G4254" s="24"/>
    </row>
    <row r="4255" spans="2:7" x14ac:dyDescent="0.2">
      <c r="B4255" s="24"/>
      <c r="C4255" s="24"/>
      <c r="D4255" s="24"/>
      <c r="E4255" s="24"/>
      <c r="F4255" s="24"/>
      <c r="G4255" s="24"/>
    </row>
    <row r="4256" spans="2:7" x14ac:dyDescent="0.2">
      <c r="B4256" s="24"/>
      <c r="C4256" s="24"/>
      <c r="D4256" s="24"/>
      <c r="E4256" s="24"/>
      <c r="F4256" s="24"/>
      <c r="G4256" s="24"/>
    </row>
    <row r="4257" spans="2:7" x14ac:dyDescent="0.2">
      <c r="B4257" s="24"/>
      <c r="C4257" s="24"/>
      <c r="D4257" s="24"/>
      <c r="E4257" s="24"/>
      <c r="F4257" s="24"/>
      <c r="G4257" s="24"/>
    </row>
    <row r="4258" spans="2:7" x14ac:dyDescent="0.2">
      <c r="B4258" s="24"/>
      <c r="C4258" s="24"/>
      <c r="D4258" s="24"/>
      <c r="E4258" s="24"/>
      <c r="F4258" s="24"/>
      <c r="G4258" s="24"/>
    </row>
    <row r="4259" spans="2:7" x14ac:dyDescent="0.2">
      <c r="B4259" s="24"/>
      <c r="C4259" s="24"/>
      <c r="D4259" s="24"/>
      <c r="E4259" s="24"/>
      <c r="F4259" s="24"/>
      <c r="G4259" s="24"/>
    </row>
    <row r="4260" spans="2:7" x14ac:dyDescent="0.2">
      <c r="B4260" s="24"/>
      <c r="C4260" s="24"/>
      <c r="D4260" s="24"/>
      <c r="E4260" s="24"/>
      <c r="F4260" s="24"/>
      <c r="G4260" s="24"/>
    </row>
    <row r="4261" spans="2:7" x14ac:dyDescent="0.2">
      <c r="B4261" s="24"/>
      <c r="C4261" s="24"/>
      <c r="D4261" s="24"/>
      <c r="E4261" s="24"/>
      <c r="F4261" s="24"/>
      <c r="G4261" s="24"/>
    </row>
    <row r="4262" spans="2:7" x14ac:dyDescent="0.2">
      <c r="B4262" s="24"/>
      <c r="C4262" s="24"/>
      <c r="D4262" s="24"/>
      <c r="E4262" s="24"/>
      <c r="F4262" s="24"/>
      <c r="G4262" s="24"/>
    </row>
    <row r="4263" spans="2:7" x14ac:dyDescent="0.2">
      <c r="B4263" s="24"/>
      <c r="C4263" s="24"/>
      <c r="D4263" s="24"/>
      <c r="E4263" s="24"/>
      <c r="F4263" s="24"/>
      <c r="G4263" s="24"/>
    </row>
    <row r="4264" spans="2:7" x14ac:dyDescent="0.2">
      <c r="B4264" s="24"/>
      <c r="C4264" s="24"/>
      <c r="D4264" s="24"/>
      <c r="E4264" s="24"/>
      <c r="F4264" s="24"/>
      <c r="G4264" s="24"/>
    </row>
    <row r="4265" spans="2:7" x14ac:dyDescent="0.2">
      <c r="B4265" s="24"/>
      <c r="C4265" s="24"/>
      <c r="D4265" s="24"/>
      <c r="E4265" s="24"/>
      <c r="F4265" s="24"/>
      <c r="G4265" s="24"/>
    </row>
    <row r="4266" spans="2:7" x14ac:dyDescent="0.2">
      <c r="B4266" s="24"/>
      <c r="C4266" s="24"/>
      <c r="D4266" s="24"/>
      <c r="E4266" s="24"/>
      <c r="F4266" s="24"/>
      <c r="G4266" s="24"/>
    </row>
    <row r="4267" spans="2:7" x14ac:dyDescent="0.2">
      <c r="B4267" s="24"/>
      <c r="C4267" s="24"/>
      <c r="D4267" s="24"/>
      <c r="E4267" s="24"/>
      <c r="F4267" s="24"/>
      <c r="G4267" s="24"/>
    </row>
    <row r="4268" spans="2:7" x14ac:dyDescent="0.2">
      <c r="B4268" s="24"/>
      <c r="C4268" s="24"/>
      <c r="D4268" s="24"/>
      <c r="E4268" s="24"/>
      <c r="F4268" s="24"/>
      <c r="G4268" s="24"/>
    </row>
    <row r="4269" spans="2:7" x14ac:dyDescent="0.2">
      <c r="B4269" s="24"/>
      <c r="C4269" s="24"/>
      <c r="D4269" s="24"/>
      <c r="E4269" s="24"/>
      <c r="F4269" s="24"/>
      <c r="G4269" s="24"/>
    </row>
    <row r="4270" spans="2:7" x14ac:dyDescent="0.2">
      <c r="B4270" s="24"/>
      <c r="C4270" s="24"/>
      <c r="D4270" s="24"/>
      <c r="E4270" s="24"/>
      <c r="F4270" s="24"/>
      <c r="G4270" s="24"/>
    </row>
    <row r="4271" spans="2:7" x14ac:dyDescent="0.2">
      <c r="B4271" s="24"/>
      <c r="C4271" s="24"/>
      <c r="D4271" s="24"/>
      <c r="E4271" s="24"/>
      <c r="F4271" s="24"/>
      <c r="G4271" s="24"/>
    </row>
    <row r="4272" spans="2:7" x14ac:dyDescent="0.2">
      <c r="B4272" s="24"/>
      <c r="C4272" s="24"/>
      <c r="D4272" s="24"/>
      <c r="E4272" s="24"/>
      <c r="F4272" s="24"/>
      <c r="G4272" s="24"/>
    </row>
    <row r="4273" spans="2:7" x14ac:dyDescent="0.2">
      <c r="B4273" s="24"/>
      <c r="C4273" s="24"/>
      <c r="D4273" s="24"/>
      <c r="E4273" s="24"/>
      <c r="F4273" s="24"/>
      <c r="G4273" s="24"/>
    </row>
    <row r="4274" spans="2:7" x14ac:dyDescent="0.2">
      <c r="B4274" s="24"/>
      <c r="C4274" s="24"/>
      <c r="D4274" s="24"/>
      <c r="E4274" s="24"/>
      <c r="F4274" s="24"/>
      <c r="G4274" s="24"/>
    </row>
    <row r="4275" spans="2:7" x14ac:dyDescent="0.2">
      <c r="B4275" s="24"/>
      <c r="C4275" s="24"/>
      <c r="D4275" s="24"/>
      <c r="E4275" s="24"/>
      <c r="F4275" s="24"/>
      <c r="G4275" s="24"/>
    </row>
    <row r="4276" spans="2:7" x14ac:dyDescent="0.2">
      <c r="B4276" s="24"/>
      <c r="C4276" s="24"/>
      <c r="D4276" s="24"/>
      <c r="E4276" s="24"/>
      <c r="F4276" s="24"/>
      <c r="G4276" s="24"/>
    </row>
    <row r="4277" spans="2:7" x14ac:dyDescent="0.2">
      <c r="B4277" s="24"/>
      <c r="C4277" s="24"/>
      <c r="D4277" s="24"/>
      <c r="E4277" s="24"/>
      <c r="F4277" s="24"/>
      <c r="G4277" s="24"/>
    </row>
    <row r="4278" spans="2:7" x14ac:dyDescent="0.2">
      <c r="B4278" s="24"/>
      <c r="C4278" s="24"/>
      <c r="D4278" s="24"/>
      <c r="E4278" s="24"/>
      <c r="F4278" s="24"/>
      <c r="G4278" s="24"/>
    </row>
    <row r="4279" spans="2:7" x14ac:dyDescent="0.2">
      <c r="B4279" s="24"/>
      <c r="C4279" s="24"/>
      <c r="D4279" s="24"/>
      <c r="E4279" s="24"/>
      <c r="F4279" s="24"/>
      <c r="G4279" s="24"/>
    </row>
    <row r="4280" spans="2:7" x14ac:dyDescent="0.2">
      <c r="B4280" s="24"/>
      <c r="C4280" s="24"/>
      <c r="D4280" s="24"/>
      <c r="E4280" s="24"/>
      <c r="F4280" s="24"/>
      <c r="G4280" s="24"/>
    </row>
    <row r="4281" spans="2:7" x14ac:dyDescent="0.2">
      <c r="B4281" s="24"/>
      <c r="C4281" s="24"/>
      <c r="D4281" s="24"/>
      <c r="E4281" s="24"/>
      <c r="F4281" s="24"/>
      <c r="G4281" s="24"/>
    </row>
    <row r="4282" spans="2:7" x14ac:dyDescent="0.2">
      <c r="B4282" s="24"/>
      <c r="C4282" s="24"/>
      <c r="D4282" s="24"/>
      <c r="E4282" s="24"/>
      <c r="F4282" s="24"/>
      <c r="G4282" s="24"/>
    </row>
    <row r="4283" spans="2:7" x14ac:dyDescent="0.2">
      <c r="B4283" s="24"/>
      <c r="C4283" s="24"/>
      <c r="D4283" s="24"/>
      <c r="E4283" s="24"/>
      <c r="F4283" s="24"/>
      <c r="G4283" s="24"/>
    </row>
    <row r="4284" spans="2:7" x14ac:dyDescent="0.2">
      <c r="B4284" s="24"/>
      <c r="C4284" s="24"/>
      <c r="D4284" s="24"/>
      <c r="E4284" s="24"/>
      <c r="F4284" s="24"/>
      <c r="G4284" s="24"/>
    </row>
    <row r="4285" spans="2:7" x14ac:dyDescent="0.2">
      <c r="B4285" s="24"/>
      <c r="C4285" s="24"/>
      <c r="D4285" s="24"/>
      <c r="E4285" s="24"/>
      <c r="F4285" s="24"/>
      <c r="G4285" s="24"/>
    </row>
    <row r="4286" spans="2:7" x14ac:dyDescent="0.2">
      <c r="B4286" s="24"/>
      <c r="C4286" s="24"/>
      <c r="D4286" s="24"/>
      <c r="E4286" s="24"/>
      <c r="F4286" s="24"/>
      <c r="G4286" s="24"/>
    </row>
    <row r="4287" spans="2:7" x14ac:dyDescent="0.2">
      <c r="B4287" s="24"/>
      <c r="C4287" s="24"/>
      <c r="D4287" s="24"/>
      <c r="E4287" s="24"/>
      <c r="F4287" s="24"/>
      <c r="G4287" s="24"/>
    </row>
    <row r="4288" spans="2:7" x14ac:dyDescent="0.2">
      <c r="B4288" s="24"/>
      <c r="C4288" s="24"/>
      <c r="D4288" s="24"/>
      <c r="E4288" s="24"/>
      <c r="F4288" s="24"/>
      <c r="G4288" s="24"/>
    </row>
    <row r="4289" spans="2:7" x14ac:dyDescent="0.2">
      <c r="B4289" s="24"/>
      <c r="C4289" s="24"/>
      <c r="D4289" s="24"/>
      <c r="E4289" s="24"/>
      <c r="F4289" s="24"/>
      <c r="G4289" s="24"/>
    </row>
    <row r="4290" spans="2:7" x14ac:dyDescent="0.2">
      <c r="B4290" s="24"/>
      <c r="C4290" s="24"/>
      <c r="D4290" s="24"/>
      <c r="E4290" s="24"/>
      <c r="F4290" s="24"/>
      <c r="G4290" s="24"/>
    </row>
    <row r="4291" spans="2:7" x14ac:dyDescent="0.2">
      <c r="B4291" s="24"/>
      <c r="C4291" s="24"/>
      <c r="D4291" s="24"/>
      <c r="E4291" s="24"/>
      <c r="F4291" s="24"/>
      <c r="G4291" s="24"/>
    </row>
    <row r="4292" spans="2:7" x14ac:dyDescent="0.2">
      <c r="B4292" s="24"/>
      <c r="C4292" s="24"/>
      <c r="D4292" s="24"/>
      <c r="E4292" s="24"/>
      <c r="F4292" s="24"/>
      <c r="G4292" s="24"/>
    </row>
    <row r="4293" spans="2:7" x14ac:dyDescent="0.2">
      <c r="B4293" s="24"/>
      <c r="C4293" s="24"/>
      <c r="D4293" s="24"/>
      <c r="E4293" s="24"/>
      <c r="F4293" s="24"/>
      <c r="G4293" s="24"/>
    </row>
    <row r="4294" spans="2:7" x14ac:dyDescent="0.2">
      <c r="B4294" s="24"/>
      <c r="C4294" s="24"/>
      <c r="D4294" s="24"/>
      <c r="E4294" s="24"/>
      <c r="F4294" s="24"/>
      <c r="G4294" s="24"/>
    </row>
    <row r="4295" spans="2:7" x14ac:dyDescent="0.2">
      <c r="B4295" s="24"/>
      <c r="C4295" s="24"/>
      <c r="D4295" s="24"/>
      <c r="E4295" s="24"/>
      <c r="F4295" s="24"/>
      <c r="G4295" s="24"/>
    </row>
    <row r="4296" spans="2:7" x14ac:dyDescent="0.2">
      <c r="B4296" s="24"/>
      <c r="C4296" s="24"/>
      <c r="D4296" s="24"/>
      <c r="E4296" s="24"/>
      <c r="F4296" s="24"/>
      <c r="G4296" s="24"/>
    </row>
    <row r="4297" spans="2:7" x14ac:dyDescent="0.2">
      <c r="B4297" s="24"/>
      <c r="C4297" s="24"/>
      <c r="D4297" s="24"/>
      <c r="E4297" s="24"/>
      <c r="F4297" s="24"/>
      <c r="G4297" s="24"/>
    </row>
    <row r="4298" spans="2:7" x14ac:dyDescent="0.2">
      <c r="B4298" s="24"/>
      <c r="C4298" s="24"/>
      <c r="D4298" s="24"/>
      <c r="E4298" s="24"/>
      <c r="F4298" s="24"/>
      <c r="G4298" s="24"/>
    </row>
    <row r="4299" spans="2:7" x14ac:dyDescent="0.2">
      <c r="B4299" s="24"/>
      <c r="C4299" s="24"/>
      <c r="D4299" s="24"/>
      <c r="E4299" s="24"/>
      <c r="F4299" s="24"/>
      <c r="G4299" s="24"/>
    </row>
    <row r="4300" spans="2:7" x14ac:dyDescent="0.2">
      <c r="B4300" s="24"/>
      <c r="C4300" s="24"/>
      <c r="D4300" s="24"/>
      <c r="E4300" s="24"/>
      <c r="F4300" s="24"/>
      <c r="G4300" s="24"/>
    </row>
    <row r="4301" spans="2:7" x14ac:dyDescent="0.2">
      <c r="B4301" s="24"/>
      <c r="C4301" s="24"/>
      <c r="D4301" s="24"/>
      <c r="E4301" s="24"/>
      <c r="F4301" s="24"/>
      <c r="G4301" s="24"/>
    </row>
    <row r="4302" spans="2:7" x14ac:dyDescent="0.2">
      <c r="B4302" s="24"/>
      <c r="C4302" s="24"/>
      <c r="D4302" s="24"/>
      <c r="E4302" s="24"/>
      <c r="F4302" s="24"/>
      <c r="G4302" s="24"/>
    </row>
    <row r="4303" spans="2:7" x14ac:dyDescent="0.2">
      <c r="B4303" s="24"/>
      <c r="C4303" s="24"/>
      <c r="D4303" s="24"/>
      <c r="E4303" s="24"/>
      <c r="F4303" s="24"/>
      <c r="G4303" s="24"/>
    </row>
    <row r="4304" spans="2:7" x14ac:dyDescent="0.2">
      <c r="B4304" s="24"/>
      <c r="C4304" s="24"/>
      <c r="D4304" s="24"/>
      <c r="E4304" s="24"/>
      <c r="F4304" s="24"/>
      <c r="G4304" s="24"/>
    </row>
    <row r="4305" spans="2:7" x14ac:dyDescent="0.2">
      <c r="B4305" s="24"/>
      <c r="C4305" s="24"/>
      <c r="D4305" s="24"/>
      <c r="E4305" s="24"/>
      <c r="F4305" s="24"/>
      <c r="G4305" s="24"/>
    </row>
    <row r="4306" spans="2:7" x14ac:dyDescent="0.2">
      <c r="B4306" s="24"/>
      <c r="C4306" s="24"/>
      <c r="D4306" s="24"/>
      <c r="E4306" s="24"/>
      <c r="F4306" s="24"/>
      <c r="G4306" s="24"/>
    </row>
    <row r="4307" spans="2:7" x14ac:dyDescent="0.2">
      <c r="B4307" s="24"/>
      <c r="C4307" s="24"/>
      <c r="D4307" s="24"/>
      <c r="E4307" s="24"/>
      <c r="F4307" s="24"/>
      <c r="G4307" s="24"/>
    </row>
    <row r="4308" spans="2:7" x14ac:dyDescent="0.2">
      <c r="B4308" s="24"/>
      <c r="C4308" s="24"/>
      <c r="D4308" s="24"/>
      <c r="E4308" s="24"/>
      <c r="F4308" s="24"/>
      <c r="G4308" s="24"/>
    </row>
    <row r="4309" spans="2:7" x14ac:dyDescent="0.2">
      <c r="B4309" s="24"/>
      <c r="C4309" s="24"/>
      <c r="D4309" s="24"/>
      <c r="E4309" s="24"/>
      <c r="F4309" s="24"/>
      <c r="G4309" s="24"/>
    </row>
    <row r="4310" spans="2:7" x14ac:dyDescent="0.2">
      <c r="B4310" s="24"/>
      <c r="C4310" s="24"/>
      <c r="D4310" s="24"/>
      <c r="E4310" s="24"/>
      <c r="F4310" s="24"/>
      <c r="G4310" s="24"/>
    </row>
    <row r="4311" spans="2:7" x14ac:dyDescent="0.2">
      <c r="B4311" s="24"/>
      <c r="C4311" s="24"/>
      <c r="D4311" s="24"/>
      <c r="E4311" s="24"/>
      <c r="F4311" s="24"/>
      <c r="G4311" s="24"/>
    </row>
    <row r="4312" spans="2:7" x14ac:dyDescent="0.2">
      <c r="B4312" s="24"/>
      <c r="C4312" s="24"/>
      <c r="D4312" s="24"/>
      <c r="E4312" s="24"/>
      <c r="F4312" s="24"/>
      <c r="G4312" s="24"/>
    </row>
    <row r="4313" spans="2:7" x14ac:dyDescent="0.2">
      <c r="B4313" s="24"/>
      <c r="C4313" s="24"/>
      <c r="D4313" s="24"/>
      <c r="E4313" s="24"/>
      <c r="F4313" s="24"/>
      <c r="G4313" s="24"/>
    </row>
    <row r="4314" spans="2:7" x14ac:dyDescent="0.2">
      <c r="B4314" s="24"/>
      <c r="C4314" s="24"/>
      <c r="D4314" s="24"/>
      <c r="E4314" s="24"/>
      <c r="F4314" s="24"/>
      <c r="G4314" s="24"/>
    </row>
    <row r="4315" spans="2:7" x14ac:dyDescent="0.2">
      <c r="B4315" s="24"/>
      <c r="C4315" s="24"/>
      <c r="D4315" s="24"/>
      <c r="E4315" s="24"/>
      <c r="F4315" s="24"/>
      <c r="G4315" s="24"/>
    </row>
    <row r="4316" spans="2:7" x14ac:dyDescent="0.2">
      <c r="B4316" s="24"/>
      <c r="C4316" s="24"/>
      <c r="D4316" s="24"/>
      <c r="E4316" s="24"/>
      <c r="F4316" s="24"/>
      <c r="G4316" s="24"/>
    </row>
    <row r="4317" spans="2:7" x14ac:dyDescent="0.2">
      <c r="B4317" s="24"/>
      <c r="C4317" s="24"/>
      <c r="D4317" s="24"/>
      <c r="E4317" s="24"/>
      <c r="F4317" s="24"/>
      <c r="G4317" s="24"/>
    </row>
    <row r="4318" spans="2:7" x14ac:dyDescent="0.2">
      <c r="B4318" s="24"/>
      <c r="C4318" s="24"/>
      <c r="D4318" s="24"/>
      <c r="E4318" s="24"/>
      <c r="F4318" s="24"/>
      <c r="G4318" s="24"/>
    </row>
    <row r="4319" spans="2:7" x14ac:dyDescent="0.2">
      <c r="B4319" s="24"/>
      <c r="C4319" s="24"/>
      <c r="D4319" s="24"/>
      <c r="E4319" s="24"/>
      <c r="F4319" s="24"/>
      <c r="G4319" s="24"/>
    </row>
    <row r="4320" spans="2:7" x14ac:dyDescent="0.2">
      <c r="B4320" s="24"/>
      <c r="C4320" s="24"/>
      <c r="D4320" s="24"/>
      <c r="E4320" s="24"/>
      <c r="F4320" s="24"/>
      <c r="G4320" s="24"/>
    </row>
    <row r="4321" spans="2:7" x14ac:dyDescent="0.2">
      <c r="B4321" s="24"/>
      <c r="C4321" s="24"/>
      <c r="D4321" s="24"/>
      <c r="E4321" s="24"/>
      <c r="F4321" s="24"/>
      <c r="G4321" s="24"/>
    </row>
    <row r="4322" spans="2:7" x14ac:dyDescent="0.2">
      <c r="B4322" s="24"/>
      <c r="C4322" s="24"/>
      <c r="D4322" s="24"/>
      <c r="E4322" s="24"/>
      <c r="F4322" s="24"/>
      <c r="G4322" s="24"/>
    </row>
    <row r="4323" spans="2:7" x14ac:dyDescent="0.2">
      <c r="B4323" s="24"/>
      <c r="C4323" s="24"/>
      <c r="D4323" s="24"/>
      <c r="E4323" s="24"/>
      <c r="F4323" s="24"/>
      <c r="G4323" s="24"/>
    </row>
    <row r="4324" spans="2:7" x14ac:dyDescent="0.2">
      <c r="B4324" s="24"/>
      <c r="C4324" s="24"/>
      <c r="D4324" s="24"/>
      <c r="E4324" s="24"/>
      <c r="F4324" s="24"/>
      <c r="G4324" s="24"/>
    </row>
    <row r="4325" spans="2:7" x14ac:dyDescent="0.2">
      <c r="B4325" s="24"/>
      <c r="C4325" s="24"/>
      <c r="D4325" s="24"/>
      <c r="E4325" s="24"/>
      <c r="F4325" s="24"/>
      <c r="G4325" s="24"/>
    </row>
    <row r="4326" spans="2:7" x14ac:dyDescent="0.2">
      <c r="B4326" s="24"/>
      <c r="C4326" s="24"/>
      <c r="D4326" s="24"/>
      <c r="E4326" s="24"/>
      <c r="F4326" s="24"/>
      <c r="G4326" s="24"/>
    </row>
    <row r="4327" spans="2:7" x14ac:dyDescent="0.2">
      <c r="B4327" s="24"/>
      <c r="C4327" s="24"/>
      <c r="D4327" s="24"/>
      <c r="E4327" s="24"/>
      <c r="F4327" s="24"/>
      <c r="G4327" s="24"/>
    </row>
    <row r="4328" spans="2:7" x14ac:dyDescent="0.2">
      <c r="B4328" s="24"/>
      <c r="C4328" s="24"/>
      <c r="D4328" s="24"/>
      <c r="E4328" s="24"/>
      <c r="F4328" s="24"/>
      <c r="G4328" s="24"/>
    </row>
    <row r="4329" spans="2:7" x14ac:dyDescent="0.2">
      <c r="B4329" s="24"/>
      <c r="C4329" s="24"/>
      <c r="D4329" s="24"/>
      <c r="E4329" s="24"/>
      <c r="F4329" s="24"/>
      <c r="G4329" s="24"/>
    </row>
    <row r="4330" spans="2:7" x14ac:dyDescent="0.2">
      <c r="B4330" s="24"/>
      <c r="C4330" s="24"/>
      <c r="D4330" s="24"/>
      <c r="E4330" s="24"/>
      <c r="F4330" s="24"/>
      <c r="G4330" s="24"/>
    </row>
    <row r="4331" spans="2:7" x14ac:dyDescent="0.2">
      <c r="B4331" s="24"/>
      <c r="C4331" s="24"/>
      <c r="D4331" s="24"/>
      <c r="E4331" s="24"/>
      <c r="F4331" s="24"/>
      <c r="G4331" s="24"/>
    </row>
    <row r="4332" spans="2:7" x14ac:dyDescent="0.2">
      <c r="B4332" s="24"/>
      <c r="C4332" s="24"/>
      <c r="D4332" s="24"/>
      <c r="E4332" s="24"/>
      <c r="F4332" s="24"/>
      <c r="G4332" s="24"/>
    </row>
    <row r="4333" spans="2:7" x14ac:dyDescent="0.2">
      <c r="B4333" s="24"/>
      <c r="C4333" s="24"/>
      <c r="D4333" s="24"/>
      <c r="E4333" s="24"/>
      <c r="F4333" s="24"/>
      <c r="G4333" s="24"/>
    </row>
    <row r="4334" spans="2:7" x14ac:dyDescent="0.2">
      <c r="B4334" s="24"/>
      <c r="C4334" s="24"/>
      <c r="D4334" s="24"/>
      <c r="E4334" s="24"/>
      <c r="F4334" s="24"/>
      <c r="G4334" s="24"/>
    </row>
    <row r="4335" spans="2:7" x14ac:dyDescent="0.2">
      <c r="B4335" s="24"/>
      <c r="C4335" s="24"/>
      <c r="D4335" s="24"/>
      <c r="E4335" s="24"/>
      <c r="F4335" s="24"/>
      <c r="G4335" s="24"/>
    </row>
    <row r="4336" spans="2:7" x14ac:dyDescent="0.2">
      <c r="B4336" s="24"/>
      <c r="C4336" s="24"/>
      <c r="D4336" s="24"/>
      <c r="E4336" s="24"/>
      <c r="F4336" s="24"/>
      <c r="G4336" s="24"/>
    </row>
    <row r="4337" spans="2:7" x14ac:dyDescent="0.2">
      <c r="B4337" s="24"/>
      <c r="C4337" s="24"/>
      <c r="D4337" s="24"/>
      <c r="E4337" s="24"/>
      <c r="F4337" s="24"/>
      <c r="G4337" s="24"/>
    </row>
    <row r="4338" spans="2:7" x14ac:dyDescent="0.2">
      <c r="B4338" s="24"/>
      <c r="C4338" s="24"/>
      <c r="D4338" s="24"/>
      <c r="E4338" s="24"/>
      <c r="F4338" s="24"/>
      <c r="G4338" s="24"/>
    </row>
    <row r="4339" spans="2:7" x14ac:dyDescent="0.2">
      <c r="B4339" s="24"/>
      <c r="C4339" s="24"/>
      <c r="D4339" s="24"/>
      <c r="E4339" s="24"/>
      <c r="F4339" s="24"/>
      <c r="G4339" s="24"/>
    </row>
    <row r="4340" spans="2:7" x14ac:dyDescent="0.2">
      <c r="B4340" s="24"/>
      <c r="C4340" s="24"/>
      <c r="D4340" s="24"/>
      <c r="E4340" s="24"/>
      <c r="F4340" s="24"/>
      <c r="G4340" s="24"/>
    </row>
    <row r="4341" spans="2:7" x14ac:dyDescent="0.2">
      <c r="B4341" s="24"/>
      <c r="C4341" s="24"/>
      <c r="D4341" s="24"/>
      <c r="E4341" s="24"/>
      <c r="F4341" s="24"/>
      <c r="G4341" s="24"/>
    </row>
    <row r="4342" spans="2:7" x14ac:dyDescent="0.2">
      <c r="B4342" s="24"/>
      <c r="C4342" s="24"/>
      <c r="D4342" s="24"/>
      <c r="E4342" s="24"/>
      <c r="F4342" s="24"/>
      <c r="G4342" s="24"/>
    </row>
    <row r="4343" spans="2:7" x14ac:dyDescent="0.2">
      <c r="B4343" s="24"/>
      <c r="C4343" s="24"/>
      <c r="D4343" s="24"/>
      <c r="E4343" s="24"/>
      <c r="F4343" s="24"/>
      <c r="G4343" s="24"/>
    </row>
    <row r="4344" spans="2:7" x14ac:dyDescent="0.2">
      <c r="B4344" s="24"/>
      <c r="C4344" s="24"/>
      <c r="D4344" s="24"/>
      <c r="E4344" s="24"/>
      <c r="F4344" s="24"/>
      <c r="G4344" s="24"/>
    </row>
    <row r="4345" spans="2:7" x14ac:dyDescent="0.2">
      <c r="B4345" s="24"/>
      <c r="C4345" s="24"/>
      <c r="D4345" s="24"/>
      <c r="E4345" s="24"/>
      <c r="F4345" s="24"/>
      <c r="G4345" s="24"/>
    </row>
    <row r="4346" spans="2:7" x14ac:dyDescent="0.2">
      <c r="B4346" s="24"/>
      <c r="C4346" s="24"/>
      <c r="D4346" s="24"/>
      <c r="E4346" s="24"/>
      <c r="F4346" s="24"/>
      <c r="G4346" s="24"/>
    </row>
    <row r="4347" spans="2:7" x14ac:dyDescent="0.2">
      <c r="B4347" s="24"/>
      <c r="C4347" s="24"/>
      <c r="D4347" s="24"/>
      <c r="E4347" s="24"/>
      <c r="F4347" s="24"/>
      <c r="G4347" s="24"/>
    </row>
    <row r="4348" spans="2:7" x14ac:dyDescent="0.2">
      <c r="B4348" s="24"/>
      <c r="C4348" s="24"/>
      <c r="D4348" s="24"/>
      <c r="E4348" s="24"/>
      <c r="F4348" s="24"/>
      <c r="G4348" s="24"/>
    </row>
    <row r="4349" spans="2:7" x14ac:dyDescent="0.2">
      <c r="B4349" s="24"/>
      <c r="C4349" s="24"/>
      <c r="D4349" s="24"/>
      <c r="E4349" s="24"/>
      <c r="F4349" s="24"/>
      <c r="G4349" s="24"/>
    </row>
    <row r="4350" spans="2:7" x14ac:dyDescent="0.2">
      <c r="B4350" s="24"/>
      <c r="C4350" s="24"/>
      <c r="D4350" s="24"/>
      <c r="E4350" s="24"/>
      <c r="F4350" s="24"/>
      <c r="G4350" s="24"/>
    </row>
    <row r="4351" spans="2:7" x14ac:dyDescent="0.2">
      <c r="B4351" s="24"/>
      <c r="C4351" s="24"/>
      <c r="D4351" s="24"/>
      <c r="E4351" s="24"/>
      <c r="F4351" s="24"/>
      <c r="G4351" s="24"/>
    </row>
    <row r="4352" spans="2:7" x14ac:dyDescent="0.2">
      <c r="B4352" s="24"/>
      <c r="C4352" s="24"/>
      <c r="D4352" s="24"/>
      <c r="E4352" s="24"/>
      <c r="F4352" s="24"/>
      <c r="G4352" s="24"/>
    </row>
    <row r="4353" spans="2:7" x14ac:dyDescent="0.2">
      <c r="B4353" s="24"/>
      <c r="C4353" s="24"/>
      <c r="D4353" s="24"/>
      <c r="E4353" s="24"/>
      <c r="F4353" s="24"/>
      <c r="G4353" s="24"/>
    </row>
    <row r="4354" spans="2:7" x14ac:dyDescent="0.2">
      <c r="B4354" s="24"/>
      <c r="C4354" s="24"/>
      <c r="D4354" s="24"/>
      <c r="E4354" s="24"/>
      <c r="F4354" s="24"/>
      <c r="G4354" s="24"/>
    </row>
    <row r="4355" spans="2:7" x14ac:dyDescent="0.2">
      <c r="B4355" s="24"/>
      <c r="C4355" s="24"/>
      <c r="D4355" s="24"/>
      <c r="E4355" s="24"/>
      <c r="F4355" s="24"/>
      <c r="G4355" s="24"/>
    </row>
    <row r="4356" spans="2:7" x14ac:dyDescent="0.2">
      <c r="B4356" s="24"/>
      <c r="C4356" s="24"/>
      <c r="D4356" s="24"/>
      <c r="E4356" s="24"/>
      <c r="F4356" s="24"/>
      <c r="G4356" s="24"/>
    </row>
    <row r="4357" spans="2:7" x14ac:dyDescent="0.2">
      <c r="B4357" s="24"/>
      <c r="C4357" s="24"/>
      <c r="D4357" s="24"/>
      <c r="E4357" s="24"/>
      <c r="F4357" s="24"/>
      <c r="G4357" s="24"/>
    </row>
    <row r="4358" spans="2:7" x14ac:dyDescent="0.2">
      <c r="B4358" s="24"/>
      <c r="C4358" s="24"/>
      <c r="D4358" s="24"/>
      <c r="E4358" s="24"/>
      <c r="F4358" s="24"/>
      <c r="G4358" s="24"/>
    </row>
    <row r="4359" spans="2:7" x14ac:dyDescent="0.2">
      <c r="B4359" s="24"/>
      <c r="C4359" s="24"/>
      <c r="D4359" s="24"/>
      <c r="E4359" s="24"/>
      <c r="F4359" s="24"/>
      <c r="G4359" s="24"/>
    </row>
    <row r="4360" spans="2:7" x14ac:dyDescent="0.2">
      <c r="B4360" s="24"/>
      <c r="C4360" s="24"/>
      <c r="D4360" s="24"/>
      <c r="E4360" s="24"/>
      <c r="F4360" s="24"/>
      <c r="G4360" s="24"/>
    </row>
    <row r="4361" spans="2:7" x14ac:dyDescent="0.2">
      <c r="B4361" s="24"/>
      <c r="C4361" s="24"/>
      <c r="D4361" s="24"/>
      <c r="E4361" s="24"/>
      <c r="F4361" s="24"/>
      <c r="G4361" s="24"/>
    </row>
    <row r="4362" spans="2:7" x14ac:dyDescent="0.2">
      <c r="B4362" s="24"/>
      <c r="C4362" s="24"/>
      <c r="D4362" s="24"/>
      <c r="E4362" s="24"/>
      <c r="F4362" s="24"/>
      <c r="G4362" s="24"/>
    </row>
    <row r="4363" spans="2:7" x14ac:dyDescent="0.2">
      <c r="B4363" s="24"/>
      <c r="C4363" s="24"/>
      <c r="D4363" s="24"/>
      <c r="E4363" s="24"/>
      <c r="F4363" s="24"/>
      <c r="G4363" s="24"/>
    </row>
    <row r="4364" spans="2:7" x14ac:dyDescent="0.2">
      <c r="B4364" s="24"/>
      <c r="C4364" s="24"/>
      <c r="D4364" s="24"/>
      <c r="E4364" s="24"/>
      <c r="F4364" s="24"/>
      <c r="G4364" s="24"/>
    </row>
    <row r="4365" spans="2:7" x14ac:dyDescent="0.2">
      <c r="B4365" s="24"/>
      <c r="C4365" s="24"/>
      <c r="D4365" s="24"/>
      <c r="E4365" s="24"/>
      <c r="F4365" s="24"/>
      <c r="G4365" s="24"/>
    </row>
    <row r="4366" spans="2:7" x14ac:dyDescent="0.2">
      <c r="B4366" s="24"/>
      <c r="C4366" s="24"/>
      <c r="D4366" s="24"/>
      <c r="E4366" s="24"/>
      <c r="F4366" s="24"/>
      <c r="G4366" s="24"/>
    </row>
    <row r="4367" spans="2:7" x14ac:dyDescent="0.2">
      <c r="B4367" s="24"/>
      <c r="C4367" s="24"/>
      <c r="D4367" s="24"/>
      <c r="E4367" s="24"/>
      <c r="F4367" s="24"/>
      <c r="G4367" s="24"/>
    </row>
    <row r="4368" spans="2:7" x14ac:dyDescent="0.2">
      <c r="B4368" s="24"/>
      <c r="C4368" s="24"/>
      <c r="D4368" s="24"/>
      <c r="E4368" s="24"/>
      <c r="F4368" s="24"/>
      <c r="G4368" s="24"/>
    </row>
    <row r="4369" spans="2:7" x14ac:dyDescent="0.2">
      <c r="B4369" s="24"/>
      <c r="C4369" s="24"/>
      <c r="D4369" s="24"/>
      <c r="E4369" s="24"/>
      <c r="F4369" s="24"/>
      <c r="G4369" s="24"/>
    </row>
    <row r="4370" spans="2:7" x14ac:dyDescent="0.2">
      <c r="B4370" s="24"/>
      <c r="C4370" s="24"/>
      <c r="D4370" s="24"/>
      <c r="E4370" s="24"/>
      <c r="F4370" s="24"/>
      <c r="G4370" s="24"/>
    </row>
    <row r="4371" spans="2:7" x14ac:dyDescent="0.2">
      <c r="B4371" s="24"/>
      <c r="C4371" s="24"/>
      <c r="D4371" s="24"/>
      <c r="E4371" s="24"/>
      <c r="F4371" s="24"/>
      <c r="G4371" s="24"/>
    </row>
    <row r="4372" spans="2:7" x14ac:dyDescent="0.2">
      <c r="B4372" s="24"/>
      <c r="C4372" s="24"/>
      <c r="D4372" s="24"/>
      <c r="E4372" s="24"/>
      <c r="F4372" s="24"/>
      <c r="G4372" s="24"/>
    </row>
    <row r="4373" spans="2:7" x14ac:dyDescent="0.2">
      <c r="B4373" s="24"/>
      <c r="C4373" s="24"/>
      <c r="D4373" s="24"/>
      <c r="E4373" s="24"/>
      <c r="F4373" s="24"/>
      <c r="G4373" s="24"/>
    </row>
    <row r="4374" spans="2:7" x14ac:dyDescent="0.2">
      <c r="B4374" s="24"/>
      <c r="C4374" s="24"/>
      <c r="D4374" s="24"/>
      <c r="E4374" s="24"/>
      <c r="F4374" s="24"/>
      <c r="G4374" s="24"/>
    </row>
    <row r="4375" spans="2:7" x14ac:dyDescent="0.2">
      <c r="B4375" s="24"/>
      <c r="C4375" s="24"/>
      <c r="D4375" s="24"/>
      <c r="E4375" s="24"/>
      <c r="F4375" s="24"/>
      <c r="G4375" s="24"/>
    </row>
    <row r="4376" spans="2:7" x14ac:dyDescent="0.2">
      <c r="B4376" s="24"/>
      <c r="C4376" s="24"/>
      <c r="D4376" s="24"/>
      <c r="E4376" s="24"/>
      <c r="F4376" s="24"/>
      <c r="G4376" s="24"/>
    </row>
    <row r="4377" spans="2:7" x14ac:dyDescent="0.2">
      <c r="B4377" s="24"/>
      <c r="C4377" s="24"/>
      <c r="D4377" s="24"/>
      <c r="E4377" s="24"/>
      <c r="F4377" s="24"/>
      <c r="G4377" s="24"/>
    </row>
    <row r="4378" spans="2:7" x14ac:dyDescent="0.2">
      <c r="B4378" s="24"/>
      <c r="C4378" s="24"/>
      <c r="D4378" s="24"/>
      <c r="E4378" s="24"/>
      <c r="F4378" s="24"/>
      <c r="G4378" s="24"/>
    </row>
    <row r="4379" spans="2:7" x14ac:dyDescent="0.2">
      <c r="B4379" s="24"/>
      <c r="C4379" s="24"/>
      <c r="D4379" s="24"/>
      <c r="E4379" s="24"/>
      <c r="F4379" s="24"/>
      <c r="G4379" s="24"/>
    </row>
    <row r="4380" spans="2:7" x14ac:dyDescent="0.2">
      <c r="B4380" s="24"/>
      <c r="C4380" s="24"/>
      <c r="D4380" s="24"/>
      <c r="E4380" s="24"/>
      <c r="F4380" s="24"/>
      <c r="G4380" s="24"/>
    </row>
    <row r="4381" spans="2:7" x14ac:dyDescent="0.2">
      <c r="B4381" s="24"/>
      <c r="C4381" s="24"/>
      <c r="D4381" s="24"/>
      <c r="E4381" s="24"/>
      <c r="F4381" s="24"/>
      <c r="G4381" s="24"/>
    </row>
    <row r="4382" spans="2:7" x14ac:dyDescent="0.2">
      <c r="B4382" s="24"/>
      <c r="C4382" s="24"/>
      <c r="D4382" s="24"/>
      <c r="E4382" s="24"/>
      <c r="F4382" s="24"/>
      <c r="G4382" s="24"/>
    </row>
    <row r="4383" spans="2:7" x14ac:dyDescent="0.2">
      <c r="B4383" s="24"/>
      <c r="C4383" s="24"/>
      <c r="D4383" s="24"/>
      <c r="E4383" s="24"/>
      <c r="F4383" s="24"/>
      <c r="G4383" s="24"/>
    </row>
    <row r="4384" spans="2:7" x14ac:dyDescent="0.2">
      <c r="B4384" s="24"/>
      <c r="C4384" s="24"/>
      <c r="D4384" s="24"/>
      <c r="E4384" s="24"/>
      <c r="F4384" s="24"/>
      <c r="G4384" s="24"/>
    </row>
    <row r="4385" spans="2:7" x14ac:dyDescent="0.2">
      <c r="B4385" s="24"/>
      <c r="C4385" s="24"/>
      <c r="D4385" s="24"/>
      <c r="E4385" s="24"/>
      <c r="F4385" s="24"/>
      <c r="G4385" s="24"/>
    </row>
    <row r="4386" spans="2:7" x14ac:dyDescent="0.2">
      <c r="B4386" s="24"/>
      <c r="C4386" s="24"/>
      <c r="D4386" s="24"/>
      <c r="E4386" s="24"/>
      <c r="F4386" s="24"/>
      <c r="G4386" s="24"/>
    </row>
    <row r="4387" spans="2:7" x14ac:dyDescent="0.2">
      <c r="B4387" s="24"/>
      <c r="C4387" s="24"/>
      <c r="D4387" s="24"/>
      <c r="E4387" s="24"/>
      <c r="F4387" s="24"/>
      <c r="G4387" s="24"/>
    </row>
    <row r="4388" spans="2:7" x14ac:dyDescent="0.2">
      <c r="B4388" s="24"/>
      <c r="C4388" s="24"/>
      <c r="D4388" s="24"/>
      <c r="E4388" s="24"/>
      <c r="F4388" s="24"/>
      <c r="G4388" s="24"/>
    </row>
    <row r="4389" spans="2:7" x14ac:dyDescent="0.2">
      <c r="B4389" s="24"/>
      <c r="C4389" s="24"/>
      <c r="D4389" s="24"/>
      <c r="E4389" s="24"/>
      <c r="F4389" s="24"/>
      <c r="G4389" s="24"/>
    </row>
    <row r="4390" spans="2:7" x14ac:dyDescent="0.2">
      <c r="B4390" s="24"/>
      <c r="C4390" s="24"/>
      <c r="D4390" s="24"/>
      <c r="E4390" s="24"/>
      <c r="F4390" s="24"/>
      <c r="G4390" s="24"/>
    </row>
    <row r="4391" spans="2:7" x14ac:dyDescent="0.2">
      <c r="B4391" s="24"/>
      <c r="C4391" s="24"/>
      <c r="D4391" s="24"/>
      <c r="E4391" s="24"/>
      <c r="F4391" s="24"/>
      <c r="G4391" s="24"/>
    </row>
    <row r="4392" spans="2:7" x14ac:dyDescent="0.2">
      <c r="B4392" s="24"/>
      <c r="C4392" s="24"/>
      <c r="D4392" s="24"/>
      <c r="E4392" s="24"/>
      <c r="F4392" s="24"/>
      <c r="G4392" s="24"/>
    </row>
    <row r="4393" spans="2:7" x14ac:dyDescent="0.2">
      <c r="B4393" s="24"/>
      <c r="C4393" s="24"/>
      <c r="D4393" s="24"/>
      <c r="E4393" s="24"/>
      <c r="F4393" s="24"/>
      <c r="G4393" s="24"/>
    </row>
    <row r="4394" spans="2:7" x14ac:dyDescent="0.2">
      <c r="B4394" s="24"/>
      <c r="C4394" s="24"/>
      <c r="D4394" s="24"/>
      <c r="E4394" s="24"/>
      <c r="F4394" s="24"/>
      <c r="G4394" s="24"/>
    </row>
    <row r="4395" spans="2:7" x14ac:dyDescent="0.2">
      <c r="B4395" s="24"/>
      <c r="C4395" s="24"/>
      <c r="D4395" s="24"/>
      <c r="E4395" s="24"/>
      <c r="F4395" s="24"/>
      <c r="G4395" s="24"/>
    </row>
    <row r="4396" spans="2:7" x14ac:dyDescent="0.2">
      <c r="B4396" s="24"/>
      <c r="C4396" s="24"/>
      <c r="D4396" s="24"/>
      <c r="E4396" s="24"/>
      <c r="F4396" s="24"/>
      <c r="G4396" s="24"/>
    </row>
    <row r="4397" spans="2:7" x14ac:dyDescent="0.2">
      <c r="B4397" s="24"/>
      <c r="C4397" s="24"/>
      <c r="D4397" s="24"/>
      <c r="E4397" s="24"/>
      <c r="F4397" s="24"/>
      <c r="G4397" s="24"/>
    </row>
    <row r="4398" spans="2:7" x14ac:dyDescent="0.2">
      <c r="B4398" s="24"/>
      <c r="C4398" s="24"/>
      <c r="D4398" s="24"/>
      <c r="E4398" s="24"/>
      <c r="F4398" s="24"/>
      <c r="G4398" s="24"/>
    </row>
    <row r="4399" spans="2:7" x14ac:dyDescent="0.2">
      <c r="B4399" s="24"/>
      <c r="C4399" s="24"/>
      <c r="D4399" s="24"/>
      <c r="E4399" s="24"/>
      <c r="F4399" s="24"/>
      <c r="G4399" s="24"/>
    </row>
    <row r="4400" spans="2:7" x14ac:dyDescent="0.2">
      <c r="B4400" s="24"/>
      <c r="C4400" s="24"/>
      <c r="D4400" s="24"/>
      <c r="E4400" s="24"/>
      <c r="F4400" s="24"/>
      <c r="G4400" s="24"/>
    </row>
    <row r="4401" spans="2:7" x14ac:dyDescent="0.2">
      <c r="B4401" s="24"/>
      <c r="C4401" s="24"/>
      <c r="D4401" s="24"/>
      <c r="E4401" s="24"/>
      <c r="F4401" s="24"/>
      <c r="G4401" s="24"/>
    </row>
    <row r="4402" spans="2:7" x14ac:dyDescent="0.2">
      <c r="B4402" s="24"/>
      <c r="C4402" s="24"/>
      <c r="D4402" s="24"/>
      <c r="E4402" s="24"/>
      <c r="F4402" s="24"/>
      <c r="G4402" s="24"/>
    </row>
    <row r="4403" spans="2:7" x14ac:dyDescent="0.2">
      <c r="B4403" s="24"/>
      <c r="C4403" s="24"/>
      <c r="D4403" s="24"/>
      <c r="E4403" s="24"/>
      <c r="F4403" s="24"/>
      <c r="G4403" s="24"/>
    </row>
    <row r="4404" spans="2:7" x14ac:dyDescent="0.2">
      <c r="B4404" s="24"/>
      <c r="C4404" s="24"/>
      <c r="D4404" s="24"/>
      <c r="E4404" s="24"/>
      <c r="F4404" s="24"/>
      <c r="G4404" s="24"/>
    </row>
    <row r="4405" spans="2:7" x14ac:dyDescent="0.2">
      <c r="B4405" s="24"/>
      <c r="C4405" s="24"/>
      <c r="D4405" s="24"/>
      <c r="E4405" s="24"/>
      <c r="F4405" s="24"/>
      <c r="G4405" s="24"/>
    </row>
    <row r="4406" spans="2:7" x14ac:dyDescent="0.2">
      <c r="B4406" s="24"/>
      <c r="C4406" s="24"/>
      <c r="D4406" s="24"/>
      <c r="E4406" s="24"/>
      <c r="F4406" s="24"/>
      <c r="G4406" s="24"/>
    </row>
    <row r="4407" spans="2:7" x14ac:dyDescent="0.2">
      <c r="B4407" s="24"/>
      <c r="C4407" s="24"/>
      <c r="D4407" s="24"/>
      <c r="E4407" s="24"/>
      <c r="F4407" s="24"/>
      <c r="G4407" s="24"/>
    </row>
    <row r="4408" spans="2:7" x14ac:dyDescent="0.2">
      <c r="B4408" s="24"/>
      <c r="C4408" s="24"/>
      <c r="D4408" s="24"/>
      <c r="E4408" s="24"/>
      <c r="F4408" s="24"/>
      <c r="G4408" s="24"/>
    </row>
    <row r="4409" spans="2:7" x14ac:dyDescent="0.2">
      <c r="B4409" s="24"/>
      <c r="C4409" s="24"/>
      <c r="D4409" s="24"/>
      <c r="E4409" s="24"/>
      <c r="F4409" s="24"/>
      <c r="G4409" s="24"/>
    </row>
    <row r="4410" spans="2:7" x14ac:dyDescent="0.2">
      <c r="B4410" s="24"/>
      <c r="C4410" s="24"/>
      <c r="D4410" s="24"/>
      <c r="E4410" s="24"/>
      <c r="F4410" s="24"/>
      <c r="G4410" s="24"/>
    </row>
    <row r="4411" spans="2:7" x14ac:dyDescent="0.2">
      <c r="B4411" s="24"/>
      <c r="C4411" s="24"/>
      <c r="D4411" s="24"/>
      <c r="E4411" s="24"/>
      <c r="F4411" s="24"/>
      <c r="G4411" s="24"/>
    </row>
    <row r="4412" spans="2:7" x14ac:dyDescent="0.2">
      <c r="B4412" s="24"/>
      <c r="C4412" s="24"/>
      <c r="D4412" s="24"/>
      <c r="E4412" s="24"/>
      <c r="F4412" s="24"/>
      <c r="G4412" s="24"/>
    </row>
    <row r="4413" spans="2:7" x14ac:dyDescent="0.2">
      <c r="B4413" s="24"/>
      <c r="C4413" s="24"/>
      <c r="D4413" s="24"/>
      <c r="E4413" s="24"/>
      <c r="F4413" s="24"/>
      <c r="G4413" s="24"/>
    </row>
    <row r="4414" spans="2:7" x14ac:dyDescent="0.2">
      <c r="B4414" s="24"/>
      <c r="C4414" s="24"/>
      <c r="D4414" s="24"/>
      <c r="E4414" s="24"/>
      <c r="F4414" s="24"/>
      <c r="G4414" s="24"/>
    </row>
    <row r="4415" spans="2:7" x14ac:dyDescent="0.2">
      <c r="B4415" s="24"/>
      <c r="C4415" s="24"/>
      <c r="D4415" s="24"/>
      <c r="E4415" s="24"/>
      <c r="F4415" s="24"/>
      <c r="G4415" s="24"/>
    </row>
    <row r="4416" spans="2:7" x14ac:dyDescent="0.2">
      <c r="B4416" s="24"/>
      <c r="C4416" s="24"/>
      <c r="D4416" s="24"/>
      <c r="E4416" s="24"/>
      <c r="F4416" s="24"/>
      <c r="G4416" s="24"/>
    </row>
    <row r="4417" spans="2:7" x14ac:dyDescent="0.2">
      <c r="B4417" s="24"/>
      <c r="C4417" s="24"/>
      <c r="D4417" s="24"/>
      <c r="E4417" s="24"/>
      <c r="F4417" s="24"/>
      <c r="G4417" s="24"/>
    </row>
    <row r="4418" spans="2:7" x14ac:dyDescent="0.2">
      <c r="B4418" s="24"/>
      <c r="C4418" s="24"/>
      <c r="D4418" s="24"/>
      <c r="E4418" s="24"/>
      <c r="F4418" s="24"/>
      <c r="G4418" s="24"/>
    </row>
    <row r="4419" spans="2:7" x14ac:dyDescent="0.2">
      <c r="B4419" s="24"/>
      <c r="C4419" s="24"/>
      <c r="D4419" s="24"/>
      <c r="E4419" s="24"/>
      <c r="F4419" s="24"/>
      <c r="G4419" s="24"/>
    </row>
    <row r="4420" spans="2:7" x14ac:dyDescent="0.2">
      <c r="B4420" s="24"/>
      <c r="C4420" s="24"/>
      <c r="D4420" s="24"/>
      <c r="E4420" s="24"/>
      <c r="F4420" s="24"/>
      <c r="G4420" s="24"/>
    </row>
    <row r="4421" spans="2:7" x14ac:dyDescent="0.2">
      <c r="B4421" s="24"/>
      <c r="C4421" s="24"/>
      <c r="D4421" s="24"/>
      <c r="E4421" s="24"/>
      <c r="F4421" s="24"/>
      <c r="G4421" s="24"/>
    </row>
    <row r="4422" spans="2:7" x14ac:dyDescent="0.2">
      <c r="B4422" s="24"/>
      <c r="C4422" s="24"/>
      <c r="D4422" s="24"/>
      <c r="E4422" s="24"/>
      <c r="F4422" s="24"/>
      <c r="G4422" s="24"/>
    </row>
    <row r="4423" spans="2:7" x14ac:dyDescent="0.2">
      <c r="B4423" s="24"/>
      <c r="C4423" s="24"/>
      <c r="D4423" s="24"/>
      <c r="E4423" s="24"/>
      <c r="F4423" s="24"/>
      <c r="G4423" s="24"/>
    </row>
    <row r="4424" spans="2:7" x14ac:dyDescent="0.2">
      <c r="B4424" s="24"/>
      <c r="C4424" s="24"/>
      <c r="D4424" s="24"/>
      <c r="E4424" s="24"/>
      <c r="F4424" s="24"/>
      <c r="G4424" s="24"/>
    </row>
    <row r="4425" spans="2:7" x14ac:dyDescent="0.2">
      <c r="B4425" s="24"/>
      <c r="C4425" s="24"/>
      <c r="D4425" s="24"/>
      <c r="E4425" s="24"/>
      <c r="F4425" s="24"/>
      <c r="G4425" s="24"/>
    </row>
    <row r="4426" spans="2:7" x14ac:dyDescent="0.2">
      <c r="B4426" s="24"/>
      <c r="C4426" s="24"/>
      <c r="D4426" s="24"/>
      <c r="E4426" s="24"/>
      <c r="F4426" s="24"/>
      <c r="G4426" s="24"/>
    </row>
    <row r="4427" spans="2:7" x14ac:dyDescent="0.2">
      <c r="B4427" s="24"/>
      <c r="C4427" s="24"/>
      <c r="D4427" s="24"/>
      <c r="E4427" s="24"/>
      <c r="F4427" s="24"/>
      <c r="G4427" s="24"/>
    </row>
    <row r="4428" spans="2:7" x14ac:dyDescent="0.2">
      <c r="B4428" s="24"/>
      <c r="C4428" s="24"/>
      <c r="D4428" s="24"/>
      <c r="E4428" s="24"/>
      <c r="F4428" s="24"/>
      <c r="G4428" s="24"/>
    </row>
    <row r="4429" spans="2:7" x14ac:dyDescent="0.2">
      <c r="B4429" s="24"/>
      <c r="C4429" s="24"/>
      <c r="D4429" s="24"/>
      <c r="E4429" s="24"/>
      <c r="F4429" s="24"/>
      <c r="G4429" s="24"/>
    </row>
    <row r="4430" spans="2:7" x14ac:dyDescent="0.2">
      <c r="B4430" s="24"/>
      <c r="C4430" s="24"/>
      <c r="D4430" s="24"/>
      <c r="E4430" s="24"/>
      <c r="F4430" s="24"/>
      <c r="G4430" s="24"/>
    </row>
    <row r="4431" spans="2:7" x14ac:dyDescent="0.2">
      <c r="B4431" s="24"/>
      <c r="C4431" s="24"/>
      <c r="D4431" s="24"/>
      <c r="E4431" s="24"/>
      <c r="F4431" s="24"/>
      <c r="G4431" s="24"/>
    </row>
    <row r="4432" spans="2:7" x14ac:dyDescent="0.2">
      <c r="B4432" s="24"/>
      <c r="C4432" s="24"/>
      <c r="D4432" s="24"/>
      <c r="E4432" s="24"/>
      <c r="F4432" s="24"/>
      <c r="G4432" s="24"/>
    </row>
    <row r="4433" spans="2:7" x14ac:dyDescent="0.2">
      <c r="B4433" s="24"/>
      <c r="C4433" s="24"/>
      <c r="D4433" s="24"/>
      <c r="E4433" s="24"/>
      <c r="F4433" s="24"/>
      <c r="G4433" s="24"/>
    </row>
    <row r="4434" spans="2:7" x14ac:dyDescent="0.2">
      <c r="B4434" s="24"/>
      <c r="C4434" s="24"/>
      <c r="D4434" s="24"/>
      <c r="E4434" s="24"/>
      <c r="F4434" s="24"/>
      <c r="G4434" s="24"/>
    </row>
    <row r="4435" spans="2:7" x14ac:dyDescent="0.2">
      <c r="B4435" s="24"/>
      <c r="C4435" s="24"/>
      <c r="D4435" s="24"/>
      <c r="E4435" s="24"/>
      <c r="F4435" s="24"/>
      <c r="G4435" s="24"/>
    </row>
    <row r="4436" spans="2:7" x14ac:dyDescent="0.2">
      <c r="B4436" s="24"/>
      <c r="C4436" s="24"/>
      <c r="D4436" s="24"/>
      <c r="E4436" s="24"/>
      <c r="F4436" s="24"/>
      <c r="G4436" s="24"/>
    </row>
    <row r="4437" spans="2:7" x14ac:dyDescent="0.2">
      <c r="B4437" s="24"/>
      <c r="C4437" s="24"/>
      <c r="D4437" s="24"/>
      <c r="E4437" s="24"/>
      <c r="F4437" s="24"/>
      <c r="G4437" s="24"/>
    </row>
    <row r="4438" spans="2:7" x14ac:dyDescent="0.2">
      <c r="B4438" s="24"/>
      <c r="C4438" s="24"/>
      <c r="D4438" s="24"/>
      <c r="E4438" s="24"/>
      <c r="F4438" s="24"/>
      <c r="G4438" s="24"/>
    </row>
    <row r="4439" spans="2:7" x14ac:dyDescent="0.2">
      <c r="B4439" s="24"/>
      <c r="C4439" s="24"/>
      <c r="D4439" s="24"/>
      <c r="E4439" s="24"/>
      <c r="F4439" s="24"/>
      <c r="G4439" s="24"/>
    </row>
    <row r="4440" spans="2:7" x14ac:dyDescent="0.2">
      <c r="B4440" s="24"/>
      <c r="C4440" s="24"/>
      <c r="D4440" s="24"/>
      <c r="E4440" s="24"/>
      <c r="F4440" s="24"/>
      <c r="G4440" s="24"/>
    </row>
    <row r="4441" spans="2:7" x14ac:dyDescent="0.2">
      <c r="B4441" s="24"/>
      <c r="C4441" s="24"/>
      <c r="D4441" s="24"/>
      <c r="E4441" s="24"/>
      <c r="F4441" s="24"/>
      <c r="G4441" s="24"/>
    </row>
    <row r="4442" spans="2:7" x14ac:dyDescent="0.2">
      <c r="B4442" s="24"/>
      <c r="C4442" s="24"/>
      <c r="D4442" s="24"/>
      <c r="E4442" s="24"/>
      <c r="F4442" s="24"/>
      <c r="G4442" s="24"/>
    </row>
    <row r="4443" spans="2:7" x14ac:dyDescent="0.2">
      <c r="B4443" s="24"/>
      <c r="C4443" s="24"/>
      <c r="D4443" s="24"/>
      <c r="E4443" s="24"/>
      <c r="F4443" s="24"/>
      <c r="G4443" s="24"/>
    </row>
    <row r="4444" spans="2:7" x14ac:dyDescent="0.2">
      <c r="B4444" s="24"/>
      <c r="C4444" s="24"/>
      <c r="D4444" s="24"/>
      <c r="E4444" s="24"/>
      <c r="F4444" s="24"/>
      <c r="G4444" s="24"/>
    </row>
    <row r="4445" spans="2:7" x14ac:dyDescent="0.2">
      <c r="B4445" s="24"/>
      <c r="C4445" s="24"/>
      <c r="D4445" s="24"/>
      <c r="E4445" s="24"/>
      <c r="F4445" s="24"/>
      <c r="G4445" s="24"/>
    </row>
    <row r="4446" spans="2:7" x14ac:dyDescent="0.2">
      <c r="B4446" s="24"/>
      <c r="C4446" s="24"/>
      <c r="D4446" s="24"/>
      <c r="E4446" s="24"/>
      <c r="F4446" s="24"/>
      <c r="G4446" s="24"/>
    </row>
    <row r="4447" spans="2:7" x14ac:dyDescent="0.2">
      <c r="B4447" s="24"/>
      <c r="C4447" s="24"/>
      <c r="D4447" s="24"/>
      <c r="E4447" s="24"/>
      <c r="F4447" s="24"/>
      <c r="G4447" s="24"/>
    </row>
    <row r="4448" spans="2:7" x14ac:dyDescent="0.2">
      <c r="B4448" s="24"/>
      <c r="C4448" s="24"/>
      <c r="D4448" s="24"/>
      <c r="E4448" s="24"/>
      <c r="F4448" s="24"/>
      <c r="G4448" s="24"/>
    </row>
    <row r="4449" spans="2:7" x14ac:dyDescent="0.2">
      <c r="B4449" s="24"/>
      <c r="C4449" s="24"/>
      <c r="D4449" s="24"/>
      <c r="E4449" s="24"/>
      <c r="F4449" s="24"/>
      <c r="G4449" s="24"/>
    </row>
    <row r="4450" spans="2:7" x14ac:dyDescent="0.2">
      <c r="B4450" s="24"/>
      <c r="C4450" s="24"/>
      <c r="D4450" s="24"/>
      <c r="E4450" s="24"/>
      <c r="F4450" s="24"/>
      <c r="G4450" s="24"/>
    </row>
    <row r="4451" spans="2:7" x14ac:dyDescent="0.2">
      <c r="B4451" s="24"/>
      <c r="C4451" s="24"/>
      <c r="D4451" s="24"/>
      <c r="E4451" s="24"/>
      <c r="F4451" s="24"/>
      <c r="G4451" s="24"/>
    </row>
    <row r="4452" spans="2:7" x14ac:dyDescent="0.2">
      <c r="B4452" s="24"/>
      <c r="C4452" s="24"/>
      <c r="D4452" s="24"/>
      <c r="E4452" s="24"/>
      <c r="F4452" s="24"/>
      <c r="G4452" s="24"/>
    </row>
    <row r="4453" spans="2:7" x14ac:dyDescent="0.2">
      <c r="B4453" s="24"/>
      <c r="C4453" s="24"/>
      <c r="D4453" s="24"/>
      <c r="E4453" s="24"/>
      <c r="F4453" s="24"/>
      <c r="G4453" s="24"/>
    </row>
    <row r="4454" spans="2:7" x14ac:dyDescent="0.2">
      <c r="B4454" s="24"/>
      <c r="C4454" s="24"/>
      <c r="D4454" s="24"/>
      <c r="E4454" s="24"/>
      <c r="F4454" s="24"/>
      <c r="G4454" s="24"/>
    </row>
    <row r="4455" spans="2:7" x14ac:dyDescent="0.2">
      <c r="B4455" s="24"/>
      <c r="C4455" s="24"/>
      <c r="D4455" s="24"/>
      <c r="E4455" s="24"/>
      <c r="F4455" s="24"/>
      <c r="G4455" s="24"/>
    </row>
    <row r="4456" spans="2:7" x14ac:dyDescent="0.2">
      <c r="B4456" s="24"/>
      <c r="C4456" s="24"/>
      <c r="D4456" s="24"/>
      <c r="E4456" s="24"/>
      <c r="F4456" s="24"/>
      <c r="G4456" s="24"/>
    </row>
    <row r="4457" spans="2:7" x14ac:dyDescent="0.2">
      <c r="B4457" s="24"/>
      <c r="C4457" s="24"/>
      <c r="D4457" s="24"/>
      <c r="E4457" s="24"/>
      <c r="F4457" s="24"/>
      <c r="G4457" s="24"/>
    </row>
    <row r="4458" spans="2:7" x14ac:dyDescent="0.2">
      <c r="B4458" s="24"/>
      <c r="C4458" s="24"/>
      <c r="D4458" s="24"/>
      <c r="E4458" s="24"/>
      <c r="F4458" s="24"/>
      <c r="G4458" s="24"/>
    </row>
    <row r="4459" spans="2:7" x14ac:dyDescent="0.2">
      <c r="B4459" s="24"/>
      <c r="C4459" s="24"/>
      <c r="D4459" s="24"/>
      <c r="E4459" s="24"/>
      <c r="F4459" s="24"/>
      <c r="G4459" s="24"/>
    </row>
    <row r="4460" spans="2:7" x14ac:dyDescent="0.2">
      <c r="B4460" s="24"/>
      <c r="C4460" s="24"/>
      <c r="D4460" s="24"/>
      <c r="E4460" s="24"/>
      <c r="F4460" s="24"/>
      <c r="G4460" s="24"/>
    </row>
    <row r="4461" spans="2:7" x14ac:dyDescent="0.2">
      <c r="B4461" s="24"/>
      <c r="C4461" s="24"/>
      <c r="D4461" s="24"/>
      <c r="E4461" s="24"/>
      <c r="F4461" s="24"/>
      <c r="G4461" s="24"/>
    </row>
    <row r="4462" spans="2:7" x14ac:dyDescent="0.2">
      <c r="B4462" s="24"/>
      <c r="C4462" s="24"/>
      <c r="D4462" s="24"/>
      <c r="E4462" s="24"/>
      <c r="F4462" s="24"/>
      <c r="G4462" s="24"/>
    </row>
    <row r="4463" spans="2:7" x14ac:dyDescent="0.2">
      <c r="B4463" s="24"/>
      <c r="C4463" s="24"/>
      <c r="D4463" s="24"/>
      <c r="E4463" s="24"/>
      <c r="F4463" s="24"/>
      <c r="G4463" s="24"/>
    </row>
    <row r="4464" spans="2:7" x14ac:dyDescent="0.2">
      <c r="B4464" s="24"/>
      <c r="C4464" s="24"/>
      <c r="D4464" s="24"/>
      <c r="E4464" s="24"/>
      <c r="F4464" s="24"/>
      <c r="G4464" s="24"/>
    </row>
    <row r="4465" spans="2:7" x14ac:dyDescent="0.2">
      <c r="B4465" s="24"/>
      <c r="C4465" s="24"/>
      <c r="D4465" s="24"/>
      <c r="E4465" s="24"/>
      <c r="F4465" s="24"/>
      <c r="G4465" s="24"/>
    </row>
    <row r="4466" spans="2:7" x14ac:dyDescent="0.2">
      <c r="B4466" s="24"/>
      <c r="C4466" s="24"/>
      <c r="D4466" s="24"/>
      <c r="E4466" s="24"/>
      <c r="F4466" s="24"/>
      <c r="G4466" s="24"/>
    </row>
    <row r="4467" spans="2:7" x14ac:dyDescent="0.2">
      <c r="B4467" s="24"/>
      <c r="C4467" s="24"/>
      <c r="D4467" s="24"/>
      <c r="E4467" s="24"/>
      <c r="F4467" s="24"/>
      <c r="G4467" s="24"/>
    </row>
    <row r="4468" spans="2:7" x14ac:dyDescent="0.2">
      <c r="B4468" s="24"/>
      <c r="C4468" s="24"/>
      <c r="D4468" s="24"/>
      <c r="E4468" s="24"/>
      <c r="F4468" s="24"/>
      <c r="G4468" s="24"/>
    </row>
    <row r="4469" spans="2:7" x14ac:dyDescent="0.2">
      <c r="B4469" s="24"/>
      <c r="C4469" s="24"/>
      <c r="D4469" s="24"/>
      <c r="E4469" s="24"/>
      <c r="F4469" s="24"/>
      <c r="G4469" s="24"/>
    </row>
    <row r="4470" spans="2:7" x14ac:dyDescent="0.2">
      <c r="B4470" s="24"/>
      <c r="C4470" s="24"/>
      <c r="D4470" s="24"/>
      <c r="E4470" s="24"/>
      <c r="F4470" s="24"/>
      <c r="G4470" s="24"/>
    </row>
    <row r="4471" spans="2:7" x14ac:dyDescent="0.2">
      <c r="B4471" s="24"/>
      <c r="C4471" s="24"/>
      <c r="D4471" s="24"/>
      <c r="E4471" s="24"/>
      <c r="F4471" s="24"/>
      <c r="G4471" s="24"/>
    </row>
    <row r="4472" spans="2:7" x14ac:dyDescent="0.2">
      <c r="B4472" s="24"/>
      <c r="C4472" s="24"/>
      <c r="D4472" s="24"/>
      <c r="E4472" s="24"/>
      <c r="F4472" s="24"/>
      <c r="G4472" s="24"/>
    </row>
    <row r="4473" spans="2:7" x14ac:dyDescent="0.2">
      <c r="B4473" s="24"/>
      <c r="C4473" s="24"/>
      <c r="D4473" s="24"/>
      <c r="E4473" s="24"/>
      <c r="F4473" s="24"/>
      <c r="G4473" s="24"/>
    </row>
    <row r="4474" spans="2:7" x14ac:dyDescent="0.2">
      <c r="B4474" s="24"/>
      <c r="C4474" s="24"/>
      <c r="D4474" s="24"/>
      <c r="E4474" s="24"/>
      <c r="F4474" s="24"/>
      <c r="G4474" s="24"/>
    </row>
    <row r="4475" spans="2:7" x14ac:dyDescent="0.2">
      <c r="B4475" s="24"/>
      <c r="C4475" s="24"/>
      <c r="D4475" s="24"/>
      <c r="E4475" s="24"/>
      <c r="F4475" s="24"/>
      <c r="G4475" s="24"/>
    </row>
    <row r="4476" spans="2:7" x14ac:dyDescent="0.2">
      <c r="B4476" s="24"/>
      <c r="C4476" s="24"/>
      <c r="D4476" s="24"/>
      <c r="E4476" s="24"/>
      <c r="F4476" s="24"/>
      <c r="G4476" s="24"/>
    </row>
    <row r="4477" spans="2:7" x14ac:dyDescent="0.2">
      <c r="B4477" s="24"/>
      <c r="C4477" s="24"/>
      <c r="D4477" s="24"/>
      <c r="E4477" s="24"/>
      <c r="F4477" s="24"/>
      <c r="G4477" s="24"/>
    </row>
    <row r="4478" spans="2:7" x14ac:dyDescent="0.2">
      <c r="B4478" s="24"/>
      <c r="C4478" s="24"/>
      <c r="D4478" s="24"/>
      <c r="E4478" s="24"/>
      <c r="F4478" s="24"/>
      <c r="G4478" s="24"/>
    </row>
    <row r="4479" spans="2:7" x14ac:dyDescent="0.2">
      <c r="B4479" s="24"/>
      <c r="C4479" s="24"/>
      <c r="D4479" s="24"/>
      <c r="E4479" s="24"/>
      <c r="F4479" s="24"/>
      <c r="G4479" s="24"/>
    </row>
    <row r="4480" spans="2:7" x14ac:dyDescent="0.2">
      <c r="B4480" s="24"/>
      <c r="C4480" s="24"/>
      <c r="D4480" s="24"/>
      <c r="E4480" s="24"/>
      <c r="F4480" s="24"/>
      <c r="G4480" s="24"/>
    </row>
    <row r="4481" spans="2:7" x14ac:dyDescent="0.2">
      <c r="B4481" s="24"/>
      <c r="C4481" s="24"/>
      <c r="D4481" s="24"/>
      <c r="E4481" s="24"/>
      <c r="F4481" s="24"/>
      <c r="G4481" s="24"/>
    </row>
    <row r="4482" spans="2:7" x14ac:dyDescent="0.2">
      <c r="B4482" s="24"/>
      <c r="C4482" s="24"/>
      <c r="D4482" s="24"/>
      <c r="E4482" s="24"/>
      <c r="F4482" s="24"/>
      <c r="G4482" s="24"/>
    </row>
    <row r="4483" spans="2:7" x14ac:dyDescent="0.2">
      <c r="B4483" s="24"/>
      <c r="C4483" s="24"/>
      <c r="D4483" s="24"/>
      <c r="E4483" s="24"/>
      <c r="F4483" s="24"/>
      <c r="G4483" s="24"/>
    </row>
    <row r="4484" spans="2:7" x14ac:dyDescent="0.2">
      <c r="B4484" s="24"/>
      <c r="C4484" s="24"/>
      <c r="D4484" s="24"/>
      <c r="E4484" s="24"/>
      <c r="F4484" s="24"/>
      <c r="G4484" s="24"/>
    </row>
    <row r="4485" spans="2:7" x14ac:dyDescent="0.2">
      <c r="B4485" s="24"/>
      <c r="C4485" s="24"/>
      <c r="D4485" s="24"/>
      <c r="E4485" s="24"/>
      <c r="F4485" s="24"/>
      <c r="G4485" s="24"/>
    </row>
    <row r="4486" spans="2:7" x14ac:dyDescent="0.2">
      <c r="B4486" s="24"/>
      <c r="C4486" s="24"/>
      <c r="D4486" s="24"/>
      <c r="E4486" s="24"/>
      <c r="F4486" s="24"/>
      <c r="G4486" s="24"/>
    </row>
    <row r="4487" spans="2:7" x14ac:dyDescent="0.2">
      <c r="B4487" s="24"/>
      <c r="C4487" s="24"/>
      <c r="D4487" s="24"/>
      <c r="E4487" s="24"/>
      <c r="F4487" s="24"/>
      <c r="G4487" s="24"/>
    </row>
    <row r="4488" spans="2:7" x14ac:dyDescent="0.2">
      <c r="B4488" s="24"/>
      <c r="C4488" s="24"/>
      <c r="D4488" s="24"/>
      <c r="E4488" s="24"/>
      <c r="F4488" s="24"/>
      <c r="G4488" s="24"/>
    </row>
    <row r="4489" spans="2:7" x14ac:dyDescent="0.2">
      <c r="B4489" s="24"/>
      <c r="C4489" s="24"/>
      <c r="D4489" s="24"/>
      <c r="E4489" s="24"/>
      <c r="F4489" s="24"/>
      <c r="G4489" s="24"/>
    </row>
    <row r="4490" spans="2:7" x14ac:dyDescent="0.2">
      <c r="B4490" s="24"/>
      <c r="C4490" s="24"/>
      <c r="D4490" s="24"/>
      <c r="E4490" s="24"/>
      <c r="F4490" s="24"/>
      <c r="G4490" s="24"/>
    </row>
    <row r="4491" spans="2:7" x14ac:dyDescent="0.2">
      <c r="B4491" s="24"/>
      <c r="C4491" s="24"/>
      <c r="D4491" s="24"/>
      <c r="E4491" s="24"/>
      <c r="F4491" s="24"/>
      <c r="G4491" s="24"/>
    </row>
    <row r="4492" spans="2:7" x14ac:dyDescent="0.2">
      <c r="B4492" s="24"/>
      <c r="C4492" s="24"/>
      <c r="D4492" s="24"/>
      <c r="E4492" s="24"/>
      <c r="F4492" s="24"/>
      <c r="G4492" s="24"/>
    </row>
    <row r="4493" spans="2:7" x14ac:dyDescent="0.2">
      <c r="B4493" s="24"/>
      <c r="C4493" s="24"/>
      <c r="D4493" s="24"/>
      <c r="E4493" s="24"/>
      <c r="F4493" s="24"/>
      <c r="G4493" s="24"/>
    </row>
    <row r="4494" spans="2:7" x14ac:dyDescent="0.2">
      <c r="B4494" s="24"/>
      <c r="C4494" s="24"/>
      <c r="D4494" s="24"/>
      <c r="E4494" s="24"/>
      <c r="F4494" s="24"/>
      <c r="G4494" s="24"/>
    </row>
    <row r="4495" spans="2:7" x14ac:dyDescent="0.2">
      <c r="B4495" s="24"/>
      <c r="C4495" s="24"/>
      <c r="D4495" s="24"/>
      <c r="E4495" s="24"/>
      <c r="F4495" s="24"/>
      <c r="G4495" s="24"/>
    </row>
    <row r="4496" spans="2:7" x14ac:dyDescent="0.2">
      <c r="B4496" s="24"/>
      <c r="C4496" s="24"/>
      <c r="D4496" s="24"/>
      <c r="E4496" s="24"/>
      <c r="F4496" s="24"/>
      <c r="G4496" s="24"/>
    </row>
    <row r="4497" spans="2:7" x14ac:dyDescent="0.2">
      <c r="B4497" s="24"/>
      <c r="C4497" s="24"/>
      <c r="D4497" s="24"/>
      <c r="E4497" s="24"/>
      <c r="F4497" s="24"/>
      <c r="G4497" s="24"/>
    </row>
    <row r="4498" spans="2:7" x14ac:dyDescent="0.2">
      <c r="B4498" s="24"/>
      <c r="C4498" s="24"/>
      <c r="D4498" s="24"/>
      <c r="E4498" s="24"/>
      <c r="F4498" s="24"/>
      <c r="G4498" s="24"/>
    </row>
    <row r="4499" spans="2:7" x14ac:dyDescent="0.2">
      <c r="B4499" s="24"/>
      <c r="C4499" s="24"/>
      <c r="D4499" s="24"/>
      <c r="E4499" s="24"/>
      <c r="F4499" s="24"/>
      <c r="G4499" s="24"/>
    </row>
    <row r="4500" spans="2:7" x14ac:dyDescent="0.2">
      <c r="B4500" s="24"/>
      <c r="C4500" s="24"/>
      <c r="D4500" s="24"/>
      <c r="E4500" s="24"/>
      <c r="F4500" s="24"/>
      <c r="G4500" s="24"/>
    </row>
    <row r="4501" spans="2:7" x14ac:dyDescent="0.2">
      <c r="B4501" s="24"/>
      <c r="C4501" s="24"/>
      <c r="D4501" s="24"/>
      <c r="E4501" s="24"/>
      <c r="F4501" s="24"/>
      <c r="G4501" s="24"/>
    </row>
    <row r="4502" spans="2:7" x14ac:dyDescent="0.2">
      <c r="B4502" s="24"/>
      <c r="C4502" s="24"/>
      <c r="D4502" s="24"/>
      <c r="E4502" s="24"/>
      <c r="F4502" s="24"/>
      <c r="G4502" s="24"/>
    </row>
    <row r="4503" spans="2:7" x14ac:dyDescent="0.2">
      <c r="B4503" s="24"/>
      <c r="C4503" s="24"/>
      <c r="D4503" s="24"/>
      <c r="E4503" s="24"/>
      <c r="F4503" s="24"/>
      <c r="G4503" s="24"/>
    </row>
    <row r="4504" spans="2:7" x14ac:dyDescent="0.2">
      <c r="B4504" s="24"/>
      <c r="C4504" s="24"/>
      <c r="D4504" s="24"/>
      <c r="E4504" s="24"/>
      <c r="F4504" s="24"/>
      <c r="G4504" s="24"/>
    </row>
    <row r="4505" spans="2:7" x14ac:dyDescent="0.2">
      <c r="B4505" s="24"/>
      <c r="C4505" s="24"/>
      <c r="D4505" s="24"/>
      <c r="E4505" s="24"/>
      <c r="F4505" s="24"/>
      <c r="G4505" s="24"/>
    </row>
    <row r="4506" spans="2:7" x14ac:dyDescent="0.2">
      <c r="B4506" s="24"/>
      <c r="C4506" s="24"/>
      <c r="D4506" s="24"/>
      <c r="E4506" s="24"/>
      <c r="F4506" s="24"/>
      <c r="G4506" s="24"/>
    </row>
    <row r="4507" spans="2:7" x14ac:dyDescent="0.2">
      <c r="B4507" s="24"/>
      <c r="C4507" s="24"/>
      <c r="D4507" s="24"/>
      <c r="E4507" s="24"/>
      <c r="F4507" s="24"/>
      <c r="G4507" s="24"/>
    </row>
    <row r="4508" spans="2:7" x14ac:dyDescent="0.2">
      <c r="B4508" s="24"/>
      <c r="C4508" s="24"/>
      <c r="D4508" s="24"/>
      <c r="E4508" s="24"/>
      <c r="F4508" s="24"/>
      <c r="G4508" s="24"/>
    </row>
    <row r="4509" spans="2:7" x14ac:dyDescent="0.2">
      <c r="B4509" s="24"/>
      <c r="C4509" s="24"/>
      <c r="D4509" s="24"/>
      <c r="E4509" s="24"/>
      <c r="F4509" s="24"/>
      <c r="G4509" s="24"/>
    </row>
    <row r="4510" spans="2:7" x14ac:dyDescent="0.2">
      <c r="B4510" s="24"/>
      <c r="C4510" s="24"/>
      <c r="D4510" s="24"/>
      <c r="E4510" s="24"/>
      <c r="F4510" s="24"/>
      <c r="G4510" s="24"/>
    </row>
    <row r="4511" spans="2:7" x14ac:dyDescent="0.2">
      <c r="B4511" s="24"/>
      <c r="C4511" s="24"/>
      <c r="D4511" s="24"/>
      <c r="E4511" s="24"/>
      <c r="F4511" s="24"/>
      <c r="G4511" s="24"/>
    </row>
    <row r="4512" spans="2:7" x14ac:dyDescent="0.2">
      <c r="B4512" s="24"/>
      <c r="C4512" s="24"/>
      <c r="D4512" s="24"/>
      <c r="E4512" s="24"/>
      <c r="F4512" s="24"/>
      <c r="G4512" s="24"/>
    </row>
    <row r="4513" spans="2:7" x14ac:dyDescent="0.2">
      <c r="B4513" s="24"/>
      <c r="C4513" s="24"/>
      <c r="D4513" s="24"/>
      <c r="E4513" s="24"/>
      <c r="F4513" s="24"/>
      <c r="G4513" s="24"/>
    </row>
    <row r="4514" spans="2:7" x14ac:dyDescent="0.2">
      <c r="B4514" s="24"/>
      <c r="C4514" s="24"/>
      <c r="D4514" s="24"/>
      <c r="E4514" s="24"/>
      <c r="F4514" s="24"/>
      <c r="G4514" s="24"/>
    </row>
    <row r="4515" spans="2:7" x14ac:dyDescent="0.2">
      <c r="B4515" s="24"/>
      <c r="C4515" s="24"/>
      <c r="D4515" s="24"/>
      <c r="E4515" s="24"/>
      <c r="F4515" s="24"/>
      <c r="G4515" s="24"/>
    </row>
    <row r="4516" spans="2:7" x14ac:dyDescent="0.2">
      <c r="B4516" s="24"/>
      <c r="C4516" s="24"/>
      <c r="D4516" s="24"/>
      <c r="E4516" s="24"/>
      <c r="F4516" s="24"/>
      <c r="G4516" s="24"/>
    </row>
    <row r="4517" spans="2:7" x14ac:dyDescent="0.2">
      <c r="B4517" s="24"/>
      <c r="C4517" s="24"/>
      <c r="D4517" s="24"/>
      <c r="E4517" s="24"/>
      <c r="F4517" s="24"/>
      <c r="G4517" s="24"/>
    </row>
    <row r="4518" spans="2:7" x14ac:dyDescent="0.2">
      <c r="B4518" s="24"/>
      <c r="C4518" s="24"/>
      <c r="D4518" s="24"/>
      <c r="E4518" s="24"/>
      <c r="F4518" s="24"/>
      <c r="G4518" s="24"/>
    </row>
    <row r="4519" spans="2:7" x14ac:dyDescent="0.2">
      <c r="B4519" s="24"/>
      <c r="C4519" s="24"/>
      <c r="D4519" s="24"/>
      <c r="E4519" s="24"/>
      <c r="F4519" s="24"/>
      <c r="G4519" s="24"/>
    </row>
    <row r="4520" spans="2:7" x14ac:dyDescent="0.2">
      <c r="B4520" s="24"/>
      <c r="C4520" s="24"/>
      <c r="D4520" s="24"/>
      <c r="E4520" s="24"/>
      <c r="F4520" s="24"/>
      <c r="G4520" s="24"/>
    </row>
    <row r="4521" spans="2:7" x14ac:dyDescent="0.2">
      <c r="B4521" s="24"/>
      <c r="C4521" s="24"/>
      <c r="D4521" s="24"/>
      <c r="E4521" s="24"/>
      <c r="F4521" s="24"/>
      <c r="G4521" s="24"/>
    </row>
    <row r="4522" spans="2:7" x14ac:dyDescent="0.2">
      <c r="B4522" s="24"/>
      <c r="C4522" s="24"/>
      <c r="D4522" s="24"/>
      <c r="E4522" s="24"/>
      <c r="F4522" s="24"/>
      <c r="G4522" s="24"/>
    </row>
    <row r="4523" spans="2:7" x14ac:dyDescent="0.2">
      <c r="B4523" s="24"/>
      <c r="C4523" s="24"/>
      <c r="D4523" s="24"/>
      <c r="E4523" s="24"/>
      <c r="F4523" s="24"/>
      <c r="G4523" s="24"/>
    </row>
    <row r="4524" spans="2:7" x14ac:dyDescent="0.2">
      <c r="B4524" s="24"/>
      <c r="C4524" s="24"/>
      <c r="D4524" s="24"/>
      <c r="E4524" s="24"/>
      <c r="F4524" s="24"/>
      <c r="G4524" s="24"/>
    </row>
    <row r="4525" spans="2:7" x14ac:dyDescent="0.2">
      <c r="B4525" s="24"/>
      <c r="C4525" s="24"/>
      <c r="D4525" s="24"/>
      <c r="E4525" s="24"/>
      <c r="F4525" s="24"/>
      <c r="G4525" s="24"/>
    </row>
    <row r="4526" spans="2:7" x14ac:dyDescent="0.2">
      <c r="B4526" s="24"/>
      <c r="C4526" s="24"/>
      <c r="D4526" s="24"/>
      <c r="E4526" s="24"/>
      <c r="F4526" s="24"/>
      <c r="G4526" s="24"/>
    </row>
    <row r="4527" spans="2:7" x14ac:dyDescent="0.2">
      <c r="B4527" s="24"/>
      <c r="C4527" s="24"/>
      <c r="D4527" s="24"/>
      <c r="E4527" s="24"/>
      <c r="F4527" s="24"/>
      <c r="G4527" s="24"/>
    </row>
    <row r="4528" spans="2:7" x14ac:dyDescent="0.2">
      <c r="B4528" s="24"/>
      <c r="C4528" s="24"/>
      <c r="D4528" s="24"/>
      <c r="E4528" s="24"/>
      <c r="F4528" s="24"/>
      <c r="G4528" s="24"/>
    </row>
    <row r="4529" spans="2:7" x14ac:dyDescent="0.2">
      <c r="B4529" s="24"/>
      <c r="C4529" s="24"/>
      <c r="D4529" s="24"/>
      <c r="E4529" s="24"/>
      <c r="F4529" s="24"/>
      <c r="G4529" s="24"/>
    </row>
    <row r="4530" spans="2:7" x14ac:dyDescent="0.2">
      <c r="B4530" s="24"/>
      <c r="C4530" s="24"/>
      <c r="D4530" s="24"/>
      <c r="E4530" s="24"/>
      <c r="F4530" s="24"/>
      <c r="G4530" s="24"/>
    </row>
    <row r="4531" spans="2:7" x14ac:dyDescent="0.2">
      <c r="B4531" s="24"/>
      <c r="C4531" s="24"/>
      <c r="D4531" s="24"/>
      <c r="E4531" s="24"/>
      <c r="F4531" s="24"/>
      <c r="G4531" s="24"/>
    </row>
    <row r="4532" spans="2:7" x14ac:dyDescent="0.2">
      <c r="B4532" s="24"/>
      <c r="C4532" s="24"/>
      <c r="D4532" s="24"/>
      <c r="E4532" s="24"/>
      <c r="F4532" s="24"/>
      <c r="G4532" s="24"/>
    </row>
    <row r="4533" spans="2:7" x14ac:dyDescent="0.2">
      <c r="B4533" s="24"/>
      <c r="C4533" s="24"/>
      <c r="D4533" s="24"/>
      <c r="E4533" s="24"/>
      <c r="F4533" s="24"/>
      <c r="G4533" s="24"/>
    </row>
    <row r="4534" spans="2:7" x14ac:dyDescent="0.2">
      <c r="B4534" s="24"/>
      <c r="C4534" s="24"/>
      <c r="D4534" s="24"/>
      <c r="E4534" s="24"/>
      <c r="F4534" s="24"/>
      <c r="G4534" s="24"/>
    </row>
    <row r="4535" spans="2:7" x14ac:dyDescent="0.2">
      <c r="B4535" s="24"/>
      <c r="C4535" s="24"/>
      <c r="D4535" s="24"/>
      <c r="E4535" s="24"/>
      <c r="F4535" s="24"/>
      <c r="G4535" s="24"/>
    </row>
    <row r="4536" spans="2:7" x14ac:dyDescent="0.2">
      <c r="B4536" s="24"/>
      <c r="C4536" s="24"/>
      <c r="D4536" s="24"/>
      <c r="E4536" s="24"/>
      <c r="F4536" s="24"/>
      <c r="G4536" s="24"/>
    </row>
    <row r="4537" spans="2:7" x14ac:dyDescent="0.2">
      <c r="B4537" s="24"/>
      <c r="C4537" s="24"/>
      <c r="D4537" s="24"/>
      <c r="E4537" s="24"/>
      <c r="F4537" s="24"/>
      <c r="G4537" s="24"/>
    </row>
    <row r="4538" spans="2:7" x14ac:dyDescent="0.2">
      <c r="B4538" s="24"/>
      <c r="C4538" s="24"/>
      <c r="D4538" s="24"/>
      <c r="E4538" s="24"/>
      <c r="F4538" s="24"/>
      <c r="G4538" s="24"/>
    </row>
    <row r="4539" spans="2:7" x14ac:dyDescent="0.2">
      <c r="B4539" s="24"/>
      <c r="C4539" s="24"/>
      <c r="D4539" s="24"/>
      <c r="E4539" s="24"/>
      <c r="F4539" s="24"/>
      <c r="G4539" s="24"/>
    </row>
    <row r="4540" spans="2:7" x14ac:dyDescent="0.2">
      <c r="B4540" s="24"/>
      <c r="C4540" s="24"/>
      <c r="D4540" s="24"/>
      <c r="E4540" s="24"/>
      <c r="F4540" s="24"/>
      <c r="G4540" s="24"/>
    </row>
    <row r="4541" spans="2:7" x14ac:dyDescent="0.2">
      <c r="B4541" s="24"/>
      <c r="C4541" s="24"/>
      <c r="D4541" s="24"/>
      <c r="E4541" s="24"/>
      <c r="F4541" s="24"/>
      <c r="G4541" s="24"/>
    </row>
    <row r="4542" spans="2:7" x14ac:dyDescent="0.2">
      <c r="B4542" s="24"/>
      <c r="C4542" s="24"/>
      <c r="D4542" s="24"/>
      <c r="E4542" s="24"/>
      <c r="F4542" s="24"/>
      <c r="G4542" s="24"/>
    </row>
    <row r="4543" spans="2:7" x14ac:dyDescent="0.2">
      <c r="B4543" s="24"/>
      <c r="C4543" s="24"/>
      <c r="D4543" s="24"/>
      <c r="E4543" s="24"/>
      <c r="F4543" s="24"/>
      <c r="G4543" s="24"/>
    </row>
    <row r="4544" spans="2:7" x14ac:dyDescent="0.2">
      <c r="B4544" s="24"/>
      <c r="C4544" s="24"/>
      <c r="D4544" s="24"/>
      <c r="E4544" s="24"/>
      <c r="F4544" s="24"/>
      <c r="G4544" s="24"/>
    </row>
    <row r="4545" spans="2:7" x14ac:dyDescent="0.2">
      <c r="B4545" s="24"/>
      <c r="C4545" s="24"/>
      <c r="D4545" s="24"/>
      <c r="E4545" s="24"/>
      <c r="F4545" s="24"/>
      <c r="G4545" s="24"/>
    </row>
    <row r="4546" spans="2:7" x14ac:dyDescent="0.2">
      <c r="B4546" s="24"/>
      <c r="C4546" s="24"/>
      <c r="D4546" s="24"/>
      <c r="E4546" s="24"/>
      <c r="F4546" s="24"/>
      <c r="G4546" s="24"/>
    </row>
    <row r="4547" spans="2:7" x14ac:dyDescent="0.2">
      <c r="B4547" s="24"/>
      <c r="C4547" s="24"/>
      <c r="D4547" s="24"/>
      <c r="E4547" s="24"/>
      <c r="F4547" s="24"/>
      <c r="G4547" s="24"/>
    </row>
    <row r="4548" spans="2:7" x14ac:dyDescent="0.2">
      <c r="B4548" s="24"/>
      <c r="C4548" s="24"/>
      <c r="D4548" s="24"/>
      <c r="E4548" s="24"/>
      <c r="F4548" s="24"/>
      <c r="G4548" s="24"/>
    </row>
    <row r="4549" spans="2:7" x14ac:dyDescent="0.2">
      <c r="B4549" s="24"/>
      <c r="C4549" s="24"/>
      <c r="D4549" s="24"/>
      <c r="E4549" s="24"/>
      <c r="F4549" s="24"/>
      <c r="G4549" s="24"/>
    </row>
    <row r="4550" spans="2:7" x14ac:dyDescent="0.2">
      <c r="B4550" s="24"/>
      <c r="C4550" s="24"/>
      <c r="D4550" s="24"/>
      <c r="E4550" s="24"/>
      <c r="F4550" s="24"/>
      <c r="G4550" s="24"/>
    </row>
    <row r="4551" spans="2:7" x14ac:dyDescent="0.2">
      <c r="B4551" s="24"/>
      <c r="C4551" s="24"/>
      <c r="D4551" s="24"/>
      <c r="E4551" s="24"/>
      <c r="F4551" s="24"/>
      <c r="G4551" s="24"/>
    </row>
    <row r="4552" spans="2:7" x14ac:dyDescent="0.2">
      <c r="B4552" s="24"/>
      <c r="C4552" s="24"/>
      <c r="D4552" s="24"/>
      <c r="E4552" s="24"/>
      <c r="F4552" s="24"/>
      <c r="G4552" s="24"/>
    </row>
    <row r="4553" spans="2:7" x14ac:dyDescent="0.2">
      <c r="B4553" s="24"/>
      <c r="C4553" s="24"/>
      <c r="D4553" s="24"/>
      <c r="E4553" s="24"/>
      <c r="F4553" s="24"/>
      <c r="G4553" s="24"/>
    </row>
    <row r="4554" spans="2:7" x14ac:dyDescent="0.2">
      <c r="B4554" s="24"/>
      <c r="C4554" s="24"/>
      <c r="D4554" s="24"/>
      <c r="E4554" s="24"/>
      <c r="F4554" s="24"/>
      <c r="G4554" s="24"/>
    </row>
    <row r="4555" spans="2:7" x14ac:dyDescent="0.2">
      <c r="B4555" s="24"/>
      <c r="C4555" s="24"/>
      <c r="D4555" s="24"/>
      <c r="E4555" s="24"/>
      <c r="F4555" s="24"/>
      <c r="G4555" s="24"/>
    </row>
    <row r="4556" spans="2:7" x14ac:dyDescent="0.2">
      <c r="B4556" s="24"/>
      <c r="C4556" s="24"/>
      <c r="D4556" s="24"/>
      <c r="E4556" s="24"/>
      <c r="F4556" s="24"/>
      <c r="G4556" s="24"/>
    </row>
    <row r="4557" spans="2:7" x14ac:dyDescent="0.2">
      <c r="B4557" s="24"/>
      <c r="C4557" s="24"/>
      <c r="D4557" s="24"/>
      <c r="E4557" s="24"/>
      <c r="F4557" s="24"/>
      <c r="G4557" s="24"/>
    </row>
    <row r="4558" spans="2:7" x14ac:dyDescent="0.2">
      <c r="B4558" s="24"/>
      <c r="C4558" s="24"/>
      <c r="D4558" s="24"/>
      <c r="E4558" s="24"/>
      <c r="F4558" s="24"/>
      <c r="G4558" s="24"/>
    </row>
    <row r="4559" spans="2:7" x14ac:dyDescent="0.2">
      <c r="B4559" s="24"/>
      <c r="C4559" s="24"/>
      <c r="D4559" s="24"/>
      <c r="E4559" s="24"/>
      <c r="F4559" s="24"/>
      <c r="G4559" s="24"/>
    </row>
    <row r="4560" spans="2:7" x14ac:dyDescent="0.2">
      <c r="B4560" s="24"/>
      <c r="C4560" s="24"/>
      <c r="D4560" s="24"/>
      <c r="E4560" s="24"/>
      <c r="F4560" s="24"/>
      <c r="G4560" s="24"/>
    </row>
    <row r="4561" spans="2:7" x14ac:dyDescent="0.2">
      <c r="B4561" s="24"/>
      <c r="C4561" s="24"/>
      <c r="D4561" s="24"/>
      <c r="E4561" s="24"/>
      <c r="F4561" s="24"/>
      <c r="G4561" s="24"/>
    </row>
    <row r="4562" spans="2:7" x14ac:dyDescent="0.2">
      <c r="B4562" s="24"/>
      <c r="C4562" s="24"/>
      <c r="D4562" s="24"/>
      <c r="E4562" s="24"/>
      <c r="F4562" s="24"/>
      <c r="G4562" s="24"/>
    </row>
    <row r="4563" spans="2:7" x14ac:dyDescent="0.2">
      <c r="B4563" s="24"/>
      <c r="C4563" s="24"/>
      <c r="D4563" s="24"/>
      <c r="E4563" s="24"/>
      <c r="F4563" s="24"/>
      <c r="G4563" s="24"/>
    </row>
    <row r="4564" spans="2:7" x14ac:dyDescent="0.2">
      <c r="B4564" s="24"/>
      <c r="C4564" s="24"/>
      <c r="D4564" s="24"/>
      <c r="E4564" s="24"/>
      <c r="F4564" s="24"/>
      <c r="G4564" s="24"/>
    </row>
    <row r="4565" spans="2:7" x14ac:dyDescent="0.2">
      <c r="B4565" s="24"/>
      <c r="C4565" s="24"/>
      <c r="D4565" s="24"/>
      <c r="E4565" s="24"/>
      <c r="F4565" s="24"/>
      <c r="G4565" s="24"/>
    </row>
    <row r="4566" spans="2:7" x14ac:dyDescent="0.2">
      <c r="B4566" s="24"/>
      <c r="C4566" s="24"/>
      <c r="D4566" s="24"/>
      <c r="E4566" s="24"/>
      <c r="F4566" s="24"/>
      <c r="G4566" s="24"/>
    </row>
    <row r="4567" spans="2:7" x14ac:dyDescent="0.2">
      <c r="B4567" s="24"/>
      <c r="C4567" s="24"/>
      <c r="D4567" s="24"/>
      <c r="E4567" s="24"/>
      <c r="F4567" s="24"/>
      <c r="G4567" s="24"/>
    </row>
    <row r="4568" spans="2:7" x14ac:dyDescent="0.2">
      <c r="B4568" s="24"/>
      <c r="C4568" s="24"/>
      <c r="D4568" s="24"/>
      <c r="E4568" s="24"/>
      <c r="F4568" s="24"/>
      <c r="G4568" s="24"/>
    </row>
    <row r="4569" spans="2:7" x14ac:dyDescent="0.2">
      <c r="B4569" s="24"/>
      <c r="C4569" s="24"/>
      <c r="D4569" s="24"/>
      <c r="E4569" s="24"/>
      <c r="F4569" s="24"/>
      <c r="G4569" s="24"/>
    </row>
    <row r="4570" spans="2:7" x14ac:dyDescent="0.2">
      <c r="B4570" s="24"/>
      <c r="C4570" s="24"/>
      <c r="D4570" s="24"/>
      <c r="E4570" s="24"/>
      <c r="F4570" s="24"/>
      <c r="G4570" s="24"/>
    </row>
    <row r="4571" spans="2:7" x14ac:dyDescent="0.2">
      <c r="B4571" s="24"/>
      <c r="C4571" s="24"/>
      <c r="D4571" s="24"/>
      <c r="E4571" s="24"/>
      <c r="F4571" s="24"/>
      <c r="G4571" s="24"/>
    </row>
    <row r="4572" spans="2:7" x14ac:dyDescent="0.2">
      <c r="B4572" s="24"/>
      <c r="C4572" s="24"/>
      <c r="D4572" s="24"/>
      <c r="E4572" s="24"/>
      <c r="F4572" s="24"/>
      <c r="G4572" s="24"/>
    </row>
    <row r="4573" spans="2:7" x14ac:dyDescent="0.2">
      <c r="B4573" s="24"/>
      <c r="C4573" s="24"/>
      <c r="D4573" s="24"/>
      <c r="E4573" s="24"/>
      <c r="F4573" s="24"/>
      <c r="G4573" s="24"/>
    </row>
    <row r="4574" spans="2:7" x14ac:dyDescent="0.2">
      <c r="B4574" s="24"/>
      <c r="C4574" s="24"/>
      <c r="D4574" s="24"/>
      <c r="E4574" s="24"/>
      <c r="F4574" s="24"/>
      <c r="G4574" s="24"/>
    </row>
    <row r="4575" spans="2:7" x14ac:dyDescent="0.2">
      <c r="B4575" s="24"/>
      <c r="C4575" s="24"/>
      <c r="D4575" s="24"/>
      <c r="E4575" s="24"/>
      <c r="F4575" s="24"/>
      <c r="G4575" s="24"/>
    </row>
    <row r="4576" spans="2:7" x14ac:dyDescent="0.2">
      <c r="B4576" s="24"/>
      <c r="C4576" s="24"/>
      <c r="D4576" s="24"/>
      <c r="E4576" s="24"/>
      <c r="F4576" s="24"/>
      <c r="G4576" s="24"/>
    </row>
    <row r="4577" spans="2:7" x14ac:dyDescent="0.2">
      <c r="B4577" s="24"/>
      <c r="C4577" s="24"/>
      <c r="D4577" s="24"/>
      <c r="E4577" s="24"/>
      <c r="F4577" s="24"/>
      <c r="G4577" s="24"/>
    </row>
    <row r="4578" spans="2:7" x14ac:dyDescent="0.2">
      <c r="B4578" s="24"/>
      <c r="C4578" s="24"/>
      <c r="D4578" s="24"/>
      <c r="E4578" s="24"/>
      <c r="F4578" s="24"/>
      <c r="G4578" s="24"/>
    </row>
    <row r="4579" spans="2:7" x14ac:dyDescent="0.2">
      <c r="B4579" s="24"/>
      <c r="C4579" s="24"/>
      <c r="D4579" s="24"/>
      <c r="E4579" s="24"/>
      <c r="F4579" s="24"/>
      <c r="G4579" s="24"/>
    </row>
    <row r="4580" spans="2:7" x14ac:dyDescent="0.2">
      <c r="B4580" s="24"/>
      <c r="C4580" s="24"/>
      <c r="D4580" s="24"/>
      <c r="E4580" s="24"/>
      <c r="F4580" s="24"/>
      <c r="G4580" s="24"/>
    </row>
    <row r="4581" spans="2:7" x14ac:dyDescent="0.2">
      <c r="B4581" s="24"/>
      <c r="C4581" s="24"/>
      <c r="D4581" s="24"/>
      <c r="E4581" s="24"/>
      <c r="F4581" s="24"/>
      <c r="G4581" s="24"/>
    </row>
    <row r="4582" spans="2:7" x14ac:dyDescent="0.2">
      <c r="B4582" s="24"/>
      <c r="C4582" s="24"/>
      <c r="D4582" s="24"/>
      <c r="E4582" s="24"/>
      <c r="F4582" s="24"/>
      <c r="G4582" s="24"/>
    </row>
    <row r="4583" spans="2:7" x14ac:dyDescent="0.2">
      <c r="B4583" s="24"/>
      <c r="C4583" s="24"/>
      <c r="D4583" s="24"/>
      <c r="E4583" s="24"/>
      <c r="F4583" s="24"/>
      <c r="G4583" s="24"/>
    </row>
    <row r="4584" spans="2:7" x14ac:dyDescent="0.2">
      <c r="B4584" s="24"/>
      <c r="C4584" s="24"/>
      <c r="D4584" s="24"/>
      <c r="E4584" s="24"/>
      <c r="F4584" s="24"/>
      <c r="G4584" s="24"/>
    </row>
    <row r="4585" spans="2:7" x14ac:dyDescent="0.2">
      <c r="B4585" s="24"/>
      <c r="C4585" s="24"/>
      <c r="D4585" s="24"/>
      <c r="E4585" s="24"/>
      <c r="F4585" s="24"/>
      <c r="G4585" s="24"/>
    </row>
    <row r="4586" spans="2:7" x14ac:dyDescent="0.2">
      <c r="B4586" s="24"/>
      <c r="C4586" s="24"/>
      <c r="D4586" s="24"/>
      <c r="E4586" s="24"/>
      <c r="F4586" s="24"/>
      <c r="G4586" s="24"/>
    </row>
    <row r="4587" spans="2:7" x14ac:dyDescent="0.2">
      <c r="B4587" s="24"/>
      <c r="C4587" s="24"/>
      <c r="D4587" s="24"/>
      <c r="E4587" s="24"/>
      <c r="F4587" s="24"/>
      <c r="G4587" s="24"/>
    </row>
    <row r="4588" spans="2:7" x14ac:dyDescent="0.2">
      <c r="B4588" s="24"/>
      <c r="C4588" s="24"/>
      <c r="D4588" s="24"/>
      <c r="E4588" s="24"/>
      <c r="F4588" s="24"/>
      <c r="G4588" s="24"/>
    </row>
    <row r="4589" spans="2:7" x14ac:dyDescent="0.2">
      <c r="B4589" s="24"/>
      <c r="C4589" s="24"/>
      <c r="D4589" s="24"/>
      <c r="E4589" s="24"/>
      <c r="F4589" s="24"/>
      <c r="G4589" s="24"/>
    </row>
    <row r="4590" spans="2:7" x14ac:dyDescent="0.2">
      <c r="B4590" s="24"/>
      <c r="C4590" s="24"/>
      <c r="D4590" s="24"/>
      <c r="E4590" s="24"/>
      <c r="F4590" s="24"/>
      <c r="G4590" s="24"/>
    </row>
    <row r="4591" spans="2:7" x14ac:dyDescent="0.2">
      <c r="B4591" s="24"/>
      <c r="C4591" s="24"/>
      <c r="D4591" s="24"/>
      <c r="E4591" s="24"/>
      <c r="F4591" s="24"/>
      <c r="G4591" s="24"/>
    </row>
    <row r="4592" spans="2:7" x14ac:dyDescent="0.2">
      <c r="B4592" s="24"/>
      <c r="C4592" s="24"/>
      <c r="D4592" s="24"/>
      <c r="E4592" s="24"/>
      <c r="F4592" s="24"/>
      <c r="G4592" s="24"/>
    </row>
    <row r="4593" spans="2:7" x14ac:dyDescent="0.2">
      <c r="B4593" s="24"/>
      <c r="C4593" s="24"/>
      <c r="D4593" s="24"/>
      <c r="E4593" s="24"/>
      <c r="F4593" s="24"/>
      <c r="G4593" s="24"/>
    </row>
    <row r="4594" spans="2:7" x14ac:dyDescent="0.2">
      <c r="B4594" s="24"/>
      <c r="C4594" s="24"/>
      <c r="D4594" s="24"/>
      <c r="E4594" s="24"/>
      <c r="F4594" s="24"/>
      <c r="G4594" s="24"/>
    </row>
    <row r="4595" spans="2:7" x14ac:dyDescent="0.2">
      <c r="B4595" s="24"/>
      <c r="C4595" s="24"/>
      <c r="D4595" s="24"/>
      <c r="E4595" s="24"/>
      <c r="F4595" s="24"/>
      <c r="G4595" s="24"/>
    </row>
    <row r="4596" spans="2:7" x14ac:dyDescent="0.2">
      <c r="B4596" s="24"/>
      <c r="C4596" s="24"/>
      <c r="D4596" s="24"/>
      <c r="E4596" s="24"/>
      <c r="F4596" s="24"/>
      <c r="G4596" s="24"/>
    </row>
    <row r="4597" spans="2:7" x14ac:dyDescent="0.2">
      <c r="B4597" s="24"/>
      <c r="C4597" s="24"/>
      <c r="D4597" s="24"/>
      <c r="E4597" s="24"/>
      <c r="F4597" s="24"/>
      <c r="G4597" s="24"/>
    </row>
    <row r="4598" spans="2:7" x14ac:dyDescent="0.2">
      <c r="B4598" s="24"/>
      <c r="C4598" s="24"/>
      <c r="D4598" s="24"/>
      <c r="E4598" s="24"/>
      <c r="F4598" s="24"/>
      <c r="G4598" s="24"/>
    </row>
    <row r="4599" spans="2:7" x14ac:dyDescent="0.2">
      <c r="B4599" s="24"/>
      <c r="C4599" s="24"/>
      <c r="D4599" s="24"/>
      <c r="E4599" s="24"/>
      <c r="F4599" s="24"/>
      <c r="G4599" s="24"/>
    </row>
    <row r="4600" spans="2:7" x14ac:dyDescent="0.2">
      <c r="B4600" s="24"/>
      <c r="C4600" s="24"/>
      <c r="D4600" s="24"/>
      <c r="E4600" s="24"/>
      <c r="F4600" s="24"/>
      <c r="G4600" s="24"/>
    </row>
    <row r="4601" spans="2:7" x14ac:dyDescent="0.2">
      <c r="B4601" s="24"/>
      <c r="C4601" s="24"/>
      <c r="D4601" s="24"/>
      <c r="E4601" s="24"/>
      <c r="F4601" s="24"/>
      <c r="G4601" s="24"/>
    </row>
    <row r="4602" spans="2:7" x14ac:dyDescent="0.2">
      <c r="B4602" s="24"/>
      <c r="C4602" s="24"/>
      <c r="D4602" s="24"/>
      <c r="E4602" s="24"/>
      <c r="F4602" s="24"/>
      <c r="G4602" s="24"/>
    </row>
    <row r="4603" spans="2:7" x14ac:dyDescent="0.2">
      <c r="B4603" s="24"/>
      <c r="C4603" s="24"/>
      <c r="D4603" s="24"/>
      <c r="E4603" s="24"/>
      <c r="F4603" s="24"/>
      <c r="G4603" s="24"/>
    </row>
    <row r="4604" spans="2:7" x14ac:dyDescent="0.2">
      <c r="B4604" s="24"/>
      <c r="C4604" s="24"/>
      <c r="D4604" s="24"/>
      <c r="E4604" s="24"/>
      <c r="F4604" s="24"/>
      <c r="G4604" s="24"/>
    </row>
    <row r="4605" spans="2:7" x14ac:dyDescent="0.2">
      <c r="B4605" s="24"/>
      <c r="C4605" s="24"/>
      <c r="D4605" s="24"/>
      <c r="E4605" s="24"/>
      <c r="F4605" s="24"/>
      <c r="G4605" s="24"/>
    </row>
    <row r="4606" spans="2:7" x14ac:dyDescent="0.2">
      <c r="B4606" s="24"/>
      <c r="C4606" s="24"/>
      <c r="D4606" s="24"/>
      <c r="E4606" s="24"/>
      <c r="F4606" s="24"/>
      <c r="G4606" s="24"/>
    </row>
    <row r="4607" spans="2:7" x14ac:dyDescent="0.2">
      <c r="B4607" s="24"/>
      <c r="C4607" s="24"/>
      <c r="D4607" s="24"/>
      <c r="E4607" s="24"/>
      <c r="F4607" s="24"/>
      <c r="G4607" s="24"/>
    </row>
    <row r="4608" spans="2:7" x14ac:dyDescent="0.2">
      <c r="B4608" s="24"/>
      <c r="C4608" s="24"/>
      <c r="D4608" s="24"/>
      <c r="E4608" s="24"/>
      <c r="F4608" s="24"/>
      <c r="G4608" s="24"/>
    </row>
    <row r="4609" spans="2:7" x14ac:dyDescent="0.2">
      <c r="B4609" s="24"/>
      <c r="C4609" s="24"/>
      <c r="D4609" s="24"/>
      <c r="E4609" s="24"/>
      <c r="F4609" s="24"/>
      <c r="G4609" s="24"/>
    </row>
    <row r="4610" spans="2:7" x14ac:dyDescent="0.2">
      <c r="B4610" s="24"/>
      <c r="C4610" s="24"/>
      <c r="D4610" s="24"/>
      <c r="E4610" s="24"/>
      <c r="F4610" s="24"/>
      <c r="G4610" s="24"/>
    </row>
    <row r="4611" spans="2:7" x14ac:dyDescent="0.2">
      <c r="B4611" s="24"/>
      <c r="C4611" s="24"/>
      <c r="D4611" s="24"/>
      <c r="E4611" s="24"/>
      <c r="F4611" s="24"/>
      <c r="G4611" s="24"/>
    </row>
    <row r="4612" spans="2:7" x14ac:dyDescent="0.2">
      <c r="B4612" s="24"/>
      <c r="C4612" s="24"/>
      <c r="D4612" s="24"/>
      <c r="E4612" s="24"/>
      <c r="F4612" s="24"/>
      <c r="G4612" s="24"/>
    </row>
    <row r="4613" spans="2:7" x14ac:dyDescent="0.2">
      <c r="B4613" s="24"/>
      <c r="C4613" s="24"/>
      <c r="D4613" s="24"/>
      <c r="E4613" s="24"/>
      <c r="F4613" s="24"/>
      <c r="G4613" s="24"/>
    </row>
    <row r="4614" spans="2:7" x14ac:dyDescent="0.2">
      <c r="B4614" s="24"/>
      <c r="C4614" s="24"/>
      <c r="D4614" s="24"/>
      <c r="E4614" s="24"/>
      <c r="F4614" s="24"/>
      <c r="G4614" s="24"/>
    </row>
    <row r="4615" spans="2:7" x14ac:dyDescent="0.2">
      <c r="B4615" s="24"/>
      <c r="C4615" s="24"/>
      <c r="D4615" s="24"/>
      <c r="E4615" s="24"/>
      <c r="F4615" s="24"/>
      <c r="G4615" s="24"/>
    </row>
    <row r="4616" spans="2:7" x14ac:dyDescent="0.2">
      <c r="B4616" s="24"/>
      <c r="C4616" s="24"/>
      <c r="D4616" s="24"/>
      <c r="E4616" s="24"/>
      <c r="F4616" s="24"/>
      <c r="G4616" s="24"/>
    </row>
    <row r="4617" spans="2:7" x14ac:dyDescent="0.2">
      <c r="B4617" s="24"/>
      <c r="C4617" s="24"/>
      <c r="D4617" s="24"/>
      <c r="E4617" s="24"/>
      <c r="F4617" s="24"/>
      <c r="G4617" s="24"/>
    </row>
    <row r="4618" spans="2:7" x14ac:dyDescent="0.2">
      <c r="B4618" s="24"/>
      <c r="C4618" s="24"/>
      <c r="D4618" s="24"/>
      <c r="E4618" s="24"/>
      <c r="F4618" s="24"/>
      <c r="G4618" s="24"/>
    </row>
    <row r="4619" spans="2:7" x14ac:dyDescent="0.2">
      <c r="B4619" s="24"/>
      <c r="C4619" s="24"/>
      <c r="D4619" s="24"/>
      <c r="E4619" s="24"/>
      <c r="F4619" s="24"/>
      <c r="G4619" s="24"/>
    </row>
    <row r="4620" spans="2:7" x14ac:dyDescent="0.2">
      <c r="B4620" s="24"/>
      <c r="C4620" s="24"/>
      <c r="D4620" s="24"/>
      <c r="E4620" s="24"/>
      <c r="F4620" s="24"/>
      <c r="G4620" s="24"/>
    </row>
    <row r="4621" spans="2:7" x14ac:dyDescent="0.2">
      <c r="B4621" s="24"/>
      <c r="C4621" s="24"/>
      <c r="D4621" s="24"/>
      <c r="E4621" s="24"/>
      <c r="F4621" s="24"/>
      <c r="G4621" s="24"/>
    </row>
    <row r="4622" spans="2:7" x14ac:dyDescent="0.2">
      <c r="B4622" s="24"/>
      <c r="C4622" s="24"/>
      <c r="D4622" s="24"/>
      <c r="E4622" s="24"/>
      <c r="F4622" s="24"/>
      <c r="G4622" s="24"/>
    </row>
    <row r="4623" spans="2:7" x14ac:dyDescent="0.2">
      <c r="B4623" s="24"/>
      <c r="C4623" s="24"/>
      <c r="D4623" s="24"/>
      <c r="E4623" s="24"/>
      <c r="F4623" s="24"/>
      <c r="G4623" s="24"/>
    </row>
    <row r="4624" spans="2:7" x14ac:dyDescent="0.2">
      <c r="B4624" s="24"/>
      <c r="C4624" s="24"/>
      <c r="D4624" s="24"/>
      <c r="E4624" s="24"/>
      <c r="F4624" s="24"/>
      <c r="G4624" s="24"/>
    </row>
    <row r="4625" spans="2:7" x14ac:dyDescent="0.2">
      <c r="B4625" s="24"/>
      <c r="C4625" s="24"/>
      <c r="D4625" s="24"/>
      <c r="E4625" s="24"/>
      <c r="F4625" s="24"/>
      <c r="G4625" s="24"/>
    </row>
    <row r="4626" spans="2:7" x14ac:dyDescent="0.2">
      <c r="B4626" s="24"/>
      <c r="C4626" s="24"/>
      <c r="D4626" s="24"/>
      <c r="E4626" s="24"/>
      <c r="F4626" s="24"/>
      <c r="G4626" s="24"/>
    </row>
    <row r="4627" spans="2:7" x14ac:dyDescent="0.2">
      <c r="B4627" s="24"/>
      <c r="C4627" s="24"/>
      <c r="D4627" s="24"/>
      <c r="E4627" s="24"/>
      <c r="F4627" s="24"/>
      <c r="G4627" s="24"/>
    </row>
    <row r="4628" spans="2:7" x14ac:dyDescent="0.2">
      <c r="B4628" s="24"/>
      <c r="C4628" s="24"/>
      <c r="D4628" s="24"/>
      <c r="E4628" s="24"/>
      <c r="F4628" s="24"/>
      <c r="G4628" s="24"/>
    </row>
    <row r="4629" spans="2:7" x14ac:dyDescent="0.2">
      <c r="B4629" s="24"/>
      <c r="C4629" s="24"/>
      <c r="D4629" s="24"/>
      <c r="E4629" s="24"/>
      <c r="F4629" s="24"/>
      <c r="G4629" s="24"/>
    </row>
    <row r="4630" spans="2:7" x14ac:dyDescent="0.2">
      <c r="B4630" s="24"/>
      <c r="C4630" s="24"/>
      <c r="D4630" s="24"/>
      <c r="E4630" s="24"/>
      <c r="F4630" s="24"/>
      <c r="G4630" s="24"/>
    </row>
    <row r="4631" spans="2:7" x14ac:dyDescent="0.2">
      <c r="B4631" s="24"/>
      <c r="C4631" s="24"/>
      <c r="D4631" s="24"/>
      <c r="E4631" s="24"/>
      <c r="F4631" s="24"/>
      <c r="G4631" s="24"/>
    </row>
    <row r="4632" spans="2:7" x14ac:dyDescent="0.2">
      <c r="B4632" s="24"/>
      <c r="C4632" s="24"/>
      <c r="D4632" s="24"/>
      <c r="E4632" s="24"/>
      <c r="F4632" s="24"/>
      <c r="G4632" s="24"/>
    </row>
    <row r="4633" spans="2:7" x14ac:dyDescent="0.2">
      <c r="B4633" s="24"/>
      <c r="C4633" s="24"/>
      <c r="D4633" s="24"/>
      <c r="E4633" s="24"/>
      <c r="F4633" s="24"/>
      <c r="G4633" s="24"/>
    </row>
    <row r="4634" spans="2:7" x14ac:dyDescent="0.2">
      <c r="B4634" s="24"/>
      <c r="C4634" s="24"/>
      <c r="D4634" s="24"/>
      <c r="E4634" s="24"/>
      <c r="F4634" s="24"/>
      <c r="G4634" s="24"/>
    </row>
    <row r="4635" spans="2:7" x14ac:dyDescent="0.2">
      <c r="B4635" s="24"/>
      <c r="C4635" s="24"/>
      <c r="D4635" s="24"/>
      <c r="E4635" s="24"/>
      <c r="F4635" s="24"/>
      <c r="G4635" s="24"/>
    </row>
    <row r="4636" spans="2:7" x14ac:dyDescent="0.2">
      <c r="B4636" s="24"/>
      <c r="C4636" s="24"/>
      <c r="D4636" s="24"/>
      <c r="E4636" s="24"/>
      <c r="F4636" s="24"/>
      <c r="G4636" s="24"/>
    </row>
    <row r="4637" spans="2:7" x14ac:dyDescent="0.2">
      <c r="B4637" s="24"/>
      <c r="C4637" s="24"/>
      <c r="D4637" s="24"/>
      <c r="E4637" s="24"/>
      <c r="F4637" s="24"/>
      <c r="G4637" s="24"/>
    </row>
    <row r="4638" spans="2:7" x14ac:dyDescent="0.2">
      <c r="B4638" s="24"/>
      <c r="C4638" s="24"/>
      <c r="D4638" s="24"/>
      <c r="E4638" s="24"/>
      <c r="F4638" s="24"/>
      <c r="G4638" s="24"/>
    </row>
    <row r="4639" spans="2:7" x14ac:dyDescent="0.2">
      <c r="B4639" s="24"/>
      <c r="C4639" s="24"/>
      <c r="D4639" s="24"/>
      <c r="E4639" s="24"/>
      <c r="F4639" s="24"/>
      <c r="G4639" s="24"/>
    </row>
    <row r="4640" spans="2:7" x14ac:dyDescent="0.2">
      <c r="B4640" s="24"/>
      <c r="C4640" s="24"/>
      <c r="D4640" s="24"/>
      <c r="E4640" s="24"/>
      <c r="F4640" s="24"/>
      <c r="G4640" s="24"/>
    </row>
    <row r="4641" spans="2:7" x14ac:dyDescent="0.2">
      <c r="B4641" s="24"/>
      <c r="C4641" s="24"/>
      <c r="D4641" s="24"/>
      <c r="E4641" s="24"/>
      <c r="F4641" s="24"/>
      <c r="G4641" s="24"/>
    </row>
    <row r="4642" spans="2:7" x14ac:dyDescent="0.2">
      <c r="B4642" s="24"/>
      <c r="C4642" s="24"/>
      <c r="D4642" s="24"/>
      <c r="E4642" s="24"/>
      <c r="F4642" s="24"/>
      <c r="G4642" s="24"/>
    </row>
    <row r="4643" spans="2:7" x14ac:dyDescent="0.2">
      <c r="B4643" s="24"/>
      <c r="C4643" s="24"/>
      <c r="D4643" s="24"/>
      <c r="E4643" s="24"/>
      <c r="F4643" s="24"/>
      <c r="G4643" s="24"/>
    </row>
    <row r="4644" spans="2:7" x14ac:dyDescent="0.2">
      <c r="B4644" s="24"/>
      <c r="C4644" s="24"/>
      <c r="D4644" s="24"/>
      <c r="E4644" s="24"/>
      <c r="F4644" s="24"/>
      <c r="G4644" s="24"/>
    </row>
    <row r="4645" spans="2:7" x14ac:dyDescent="0.2">
      <c r="B4645" s="24"/>
      <c r="C4645" s="24"/>
      <c r="D4645" s="24"/>
      <c r="E4645" s="24"/>
      <c r="F4645" s="24"/>
      <c r="G4645" s="24"/>
    </row>
    <row r="4646" spans="2:7" x14ac:dyDescent="0.2">
      <c r="B4646" s="24"/>
      <c r="C4646" s="24"/>
      <c r="D4646" s="24"/>
      <c r="E4646" s="24"/>
      <c r="F4646" s="24"/>
      <c r="G4646" s="24"/>
    </row>
    <row r="4647" spans="2:7" x14ac:dyDescent="0.2">
      <c r="B4647" s="24"/>
      <c r="C4647" s="24"/>
      <c r="D4647" s="24"/>
      <c r="E4647" s="24"/>
      <c r="F4647" s="24"/>
      <c r="G4647" s="24"/>
    </row>
    <row r="4648" spans="2:7" x14ac:dyDescent="0.2">
      <c r="B4648" s="24"/>
      <c r="C4648" s="24"/>
      <c r="D4648" s="24"/>
      <c r="E4648" s="24"/>
      <c r="F4648" s="24"/>
      <c r="G4648" s="24"/>
    </row>
    <row r="4649" spans="2:7" x14ac:dyDescent="0.2">
      <c r="B4649" s="24"/>
      <c r="C4649" s="24"/>
      <c r="D4649" s="24"/>
      <c r="E4649" s="24"/>
      <c r="F4649" s="24"/>
      <c r="G4649" s="24"/>
    </row>
    <row r="4650" spans="2:7" x14ac:dyDescent="0.2">
      <c r="B4650" s="24"/>
      <c r="C4650" s="24"/>
      <c r="D4650" s="24"/>
      <c r="E4650" s="24"/>
      <c r="F4650" s="24"/>
      <c r="G4650" s="24"/>
    </row>
    <row r="4651" spans="2:7" x14ac:dyDescent="0.2">
      <c r="B4651" s="24"/>
      <c r="C4651" s="24"/>
      <c r="D4651" s="24"/>
      <c r="E4651" s="24"/>
      <c r="F4651" s="24"/>
      <c r="G4651" s="24"/>
    </row>
    <row r="4652" spans="2:7" x14ac:dyDescent="0.2">
      <c r="B4652" s="24"/>
      <c r="C4652" s="24"/>
      <c r="D4652" s="24"/>
      <c r="E4652" s="24"/>
      <c r="F4652" s="24"/>
      <c r="G4652" s="24"/>
    </row>
    <row r="4653" spans="2:7" x14ac:dyDescent="0.2">
      <c r="B4653" s="24"/>
      <c r="C4653" s="24"/>
      <c r="D4653" s="24"/>
      <c r="E4653" s="24"/>
      <c r="F4653" s="24"/>
      <c r="G4653" s="24"/>
    </row>
    <row r="4654" spans="2:7" x14ac:dyDescent="0.2">
      <c r="B4654" s="24"/>
      <c r="C4654" s="24"/>
      <c r="D4654" s="24"/>
      <c r="E4654" s="24"/>
      <c r="F4654" s="24"/>
      <c r="G4654" s="24"/>
    </row>
    <row r="4655" spans="2:7" x14ac:dyDescent="0.2">
      <c r="B4655" s="24"/>
      <c r="C4655" s="24"/>
      <c r="D4655" s="24"/>
      <c r="E4655" s="24"/>
      <c r="F4655" s="24"/>
      <c r="G4655" s="24"/>
    </row>
    <row r="4656" spans="2:7" x14ac:dyDescent="0.2">
      <c r="B4656" s="24"/>
      <c r="C4656" s="24"/>
      <c r="D4656" s="24"/>
      <c r="E4656" s="24"/>
      <c r="F4656" s="24"/>
      <c r="G4656" s="24"/>
    </row>
    <row r="4657" spans="2:7" x14ac:dyDescent="0.2">
      <c r="B4657" s="24"/>
      <c r="C4657" s="24"/>
      <c r="D4657" s="24"/>
      <c r="E4657" s="24"/>
      <c r="F4657" s="24"/>
      <c r="G4657" s="24"/>
    </row>
    <row r="4658" spans="2:7" x14ac:dyDescent="0.2">
      <c r="B4658" s="24"/>
      <c r="C4658" s="24"/>
      <c r="D4658" s="24"/>
      <c r="E4658" s="24"/>
      <c r="F4658" s="24"/>
      <c r="G4658" s="24"/>
    </row>
    <row r="4659" spans="2:7" x14ac:dyDescent="0.2">
      <c r="B4659" s="24"/>
      <c r="C4659" s="24"/>
      <c r="D4659" s="24"/>
      <c r="E4659" s="24"/>
      <c r="F4659" s="24"/>
      <c r="G4659" s="24"/>
    </row>
    <row r="4660" spans="2:7" x14ac:dyDescent="0.2">
      <c r="B4660" s="24"/>
      <c r="C4660" s="24"/>
      <c r="D4660" s="24"/>
      <c r="E4660" s="24"/>
      <c r="F4660" s="24"/>
      <c r="G4660" s="24"/>
    </row>
    <row r="4661" spans="2:7" x14ac:dyDescent="0.2">
      <c r="B4661" s="24"/>
      <c r="C4661" s="24"/>
      <c r="D4661" s="24"/>
      <c r="E4661" s="24"/>
      <c r="F4661" s="24"/>
      <c r="G4661" s="24"/>
    </row>
    <row r="4662" spans="2:7" x14ac:dyDescent="0.2">
      <c r="B4662" s="24"/>
      <c r="C4662" s="24"/>
      <c r="D4662" s="24"/>
      <c r="E4662" s="24"/>
      <c r="F4662" s="24"/>
      <c r="G4662" s="24"/>
    </row>
    <row r="4663" spans="2:7" x14ac:dyDescent="0.2">
      <c r="B4663" s="24"/>
      <c r="C4663" s="24"/>
      <c r="D4663" s="24"/>
      <c r="E4663" s="24"/>
      <c r="F4663" s="24"/>
      <c r="G4663" s="24"/>
    </row>
    <row r="4664" spans="2:7" x14ac:dyDescent="0.2">
      <c r="B4664" s="24"/>
      <c r="C4664" s="24"/>
      <c r="D4664" s="24"/>
      <c r="E4664" s="24"/>
      <c r="F4664" s="24"/>
      <c r="G4664" s="24"/>
    </row>
    <row r="4665" spans="2:7" x14ac:dyDescent="0.2">
      <c r="B4665" s="24"/>
      <c r="C4665" s="24"/>
      <c r="D4665" s="24"/>
      <c r="E4665" s="24"/>
      <c r="F4665" s="24"/>
      <c r="G4665" s="24"/>
    </row>
    <row r="4666" spans="2:7" x14ac:dyDescent="0.2">
      <c r="B4666" s="24"/>
      <c r="C4666" s="24"/>
      <c r="D4666" s="24"/>
      <c r="E4666" s="24"/>
      <c r="F4666" s="24"/>
      <c r="G4666" s="24"/>
    </row>
    <row r="4667" spans="2:7" x14ac:dyDescent="0.2">
      <c r="B4667" s="24"/>
      <c r="C4667" s="24"/>
      <c r="D4667" s="24"/>
      <c r="E4667" s="24"/>
      <c r="F4667" s="24"/>
      <c r="G4667" s="24"/>
    </row>
    <row r="4668" spans="2:7" x14ac:dyDescent="0.2">
      <c r="B4668" s="24"/>
      <c r="C4668" s="24"/>
      <c r="D4668" s="24"/>
      <c r="E4668" s="24"/>
      <c r="F4668" s="24"/>
      <c r="G4668" s="24"/>
    </row>
    <row r="4669" spans="2:7" x14ac:dyDescent="0.2">
      <c r="B4669" s="24"/>
      <c r="C4669" s="24"/>
      <c r="D4669" s="24"/>
      <c r="E4669" s="24"/>
      <c r="F4669" s="24"/>
      <c r="G4669" s="24"/>
    </row>
    <row r="4670" spans="2:7" x14ac:dyDescent="0.2">
      <c r="B4670" s="24"/>
      <c r="C4670" s="24"/>
      <c r="D4670" s="24"/>
      <c r="E4670" s="24"/>
      <c r="F4670" s="24"/>
      <c r="G4670" s="24"/>
    </row>
    <row r="4671" spans="2:7" x14ac:dyDescent="0.2">
      <c r="B4671" s="24"/>
      <c r="C4671" s="24"/>
      <c r="D4671" s="24"/>
      <c r="E4671" s="24"/>
      <c r="F4671" s="24"/>
      <c r="G4671" s="24"/>
    </row>
    <row r="4672" spans="2:7" x14ac:dyDescent="0.2">
      <c r="B4672" s="24"/>
      <c r="C4672" s="24"/>
      <c r="D4672" s="24"/>
      <c r="E4672" s="24"/>
      <c r="F4672" s="24"/>
      <c r="G4672" s="24"/>
    </row>
    <row r="4673" spans="2:7" x14ac:dyDescent="0.2">
      <c r="B4673" s="24"/>
      <c r="C4673" s="24"/>
      <c r="D4673" s="24"/>
      <c r="E4673" s="24"/>
      <c r="F4673" s="24"/>
      <c r="G4673" s="24"/>
    </row>
    <row r="4674" spans="2:7" x14ac:dyDescent="0.2">
      <c r="B4674" s="24"/>
      <c r="C4674" s="24"/>
      <c r="D4674" s="24"/>
      <c r="E4674" s="24"/>
      <c r="F4674" s="24"/>
      <c r="G4674" s="24"/>
    </row>
    <row r="4675" spans="2:7" x14ac:dyDescent="0.2">
      <c r="B4675" s="24"/>
      <c r="C4675" s="24"/>
      <c r="D4675" s="24"/>
      <c r="E4675" s="24"/>
      <c r="F4675" s="24"/>
      <c r="G4675" s="24"/>
    </row>
    <row r="4676" spans="2:7" x14ac:dyDescent="0.2">
      <c r="B4676" s="24"/>
      <c r="C4676" s="24"/>
      <c r="D4676" s="24"/>
      <c r="E4676" s="24"/>
      <c r="F4676" s="24"/>
      <c r="G4676" s="24"/>
    </row>
    <row r="4677" spans="2:7" x14ac:dyDescent="0.2">
      <c r="B4677" s="24"/>
      <c r="C4677" s="24"/>
      <c r="D4677" s="24"/>
      <c r="E4677" s="24"/>
      <c r="F4677" s="24"/>
      <c r="G4677" s="24"/>
    </row>
    <row r="4678" spans="2:7" x14ac:dyDescent="0.2">
      <c r="B4678" s="24"/>
      <c r="C4678" s="24"/>
      <c r="D4678" s="24"/>
      <c r="E4678" s="24"/>
      <c r="F4678" s="24"/>
      <c r="G4678" s="24"/>
    </row>
    <row r="4679" spans="2:7" x14ac:dyDescent="0.2">
      <c r="B4679" s="24"/>
      <c r="C4679" s="24"/>
      <c r="D4679" s="24"/>
      <c r="E4679" s="24"/>
      <c r="F4679" s="24"/>
      <c r="G4679" s="24"/>
    </row>
    <row r="4680" spans="2:7" x14ac:dyDescent="0.2">
      <c r="B4680" s="24"/>
      <c r="C4680" s="24"/>
      <c r="D4680" s="24"/>
      <c r="E4680" s="24"/>
      <c r="F4680" s="24"/>
      <c r="G4680" s="24"/>
    </row>
    <row r="4681" spans="2:7" x14ac:dyDescent="0.2">
      <c r="B4681" s="24"/>
      <c r="C4681" s="24"/>
      <c r="D4681" s="24"/>
      <c r="E4681" s="24"/>
      <c r="F4681" s="24"/>
      <c r="G4681" s="24"/>
    </row>
    <row r="4682" spans="2:7" x14ac:dyDescent="0.2">
      <c r="B4682" s="24"/>
      <c r="C4682" s="24"/>
      <c r="D4682" s="24"/>
      <c r="E4682" s="24"/>
      <c r="F4682" s="24"/>
      <c r="G4682" s="24"/>
    </row>
    <row r="4683" spans="2:7" x14ac:dyDescent="0.2">
      <c r="B4683" s="24"/>
      <c r="C4683" s="24"/>
      <c r="D4683" s="24"/>
      <c r="E4683" s="24"/>
      <c r="F4683" s="24"/>
      <c r="G4683" s="24"/>
    </row>
    <row r="4684" spans="2:7" x14ac:dyDescent="0.2">
      <c r="B4684" s="24"/>
      <c r="C4684" s="24"/>
      <c r="D4684" s="24"/>
      <c r="E4684" s="24"/>
      <c r="F4684" s="24"/>
      <c r="G4684" s="24"/>
    </row>
    <row r="4685" spans="2:7" x14ac:dyDescent="0.2">
      <c r="B4685" s="24"/>
      <c r="C4685" s="24"/>
      <c r="D4685" s="24"/>
      <c r="E4685" s="24"/>
      <c r="F4685" s="24"/>
      <c r="G4685" s="24"/>
    </row>
    <row r="4686" spans="2:7" x14ac:dyDescent="0.2">
      <c r="B4686" s="24"/>
      <c r="C4686" s="24"/>
      <c r="D4686" s="24"/>
      <c r="E4686" s="24"/>
      <c r="F4686" s="24"/>
      <c r="G4686" s="24"/>
    </row>
    <row r="4687" spans="2:7" x14ac:dyDescent="0.2">
      <c r="B4687" s="24"/>
      <c r="C4687" s="24"/>
      <c r="D4687" s="24"/>
      <c r="E4687" s="24"/>
      <c r="F4687" s="24"/>
      <c r="G4687" s="24"/>
    </row>
    <row r="4688" spans="2:7" x14ac:dyDescent="0.2">
      <c r="B4688" s="24"/>
      <c r="C4688" s="24"/>
      <c r="D4688" s="24"/>
      <c r="E4688" s="24"/>
      <c r="F4688" s="24"/>
      <c r="G4688" s="24"/>
    </row>
    <row r="4689" spans="2:7" x14ac:dyDescent="0.2">
      <c r="B4689" s="24"/>
      <c r="C4689" s="24"/>
      <c r="D4689" s="24"/>
      <c r="E4689" s="24"/>
      <c r="F4689" s="24"/>
      <c r="G4689" s="24"/>
    </row>
    <row r="4690" spans="2:7" x14ac:dyDescent="0.2">
      <c r="B4690" s="24"/>
      <c r="C4690" s="24"/>
      <c r="D4690" s="24"/>
      <c r="E4690" s="24"/>
      <c r="F4690" s="24"/>
      <c r="G4690" s="24"/>
    </row>
    <row r="4691" spans="2:7" x14ac:dyDescent="0.2">
      <c r="B4691" s="24"/>
      <c r="C4691" s="24"/>
      <c r="D4691" s="24"/>
      <c r="E4691" s="24"/>
      <c r="F4691" s="24"/>
      <c r="G4691" s="24"/>
    </row>
    <row r="4692" spans="2:7" x14ac:dyDescent="0.2">
      <c r="B4692" s="24"/>
      <c r="C4692" s="24"/>
      <c r="D4692" s="24"/>
      <c r="E4692" s="24"/>
      <c r="F4692" s="24"/>
      <c r="G4692" s="24"/>
    </row>
    <row r="4693" spans="2:7" x14ac:dyDescent="0.2">
      <c r="B4693" s="24"/>
      <c r="C4693" s="24"/>
      <c r="D4693" s="24"/>
      <c r="E4693" s="24"/>
      <c r="F4693" s="24"/>
      <c r="G4693" s="24"/>
    </row>
    <row r="4694" spans="2:7" x14ac:dyDescent="0.2">
      <c r="B4694" s="24"/>
      <c r="C4694" s="24"/>
      <c r="D4694" s="24"/>
      <c r="E4694" s="24"/>
      <c r="F4694" s="24"/>
      <c r="G4694" s="24"/>
    </row>
    <row r="4695" spans="2:7" x14ac:dyDescent="0.2">
      <c r="B4695" s="24"/>
      <c r="C4695" s="24"/>
      <c r="D4695" s="24"/>
      <c r="E4695" s="24"/>
      <c r="F4695" s="24"/>
      <c r="G4695" s="24"/>
    </row>
    <row r="4696" spans="2:7" x14ac:dyDescent="0.2">
      <c r="B4696" s="24"/>
      <c r="C4696" s="24"/>
      <c r="D4696" s="24"/>
      <c r="E4696" s="24"/>
      <c r="F4696" s="24"/>
      <c r="G4696" s="24"/>
    </row>
    <row r="4697" spans="2:7" x14ac:dyDescent="0.2">
      <c r="B4697" s="24"/>
      <c r="C4697" s="24"/>
      <c r="D4697" s="24"/>
      <c r="E4697" s="24"/>
      <c r="F4697" s="24"/>
      <c r="G4697" s="24"/>
    </row>
    <row r="4698" spans="2:7" x14ac:dyDescent="0.2">
      <c r="B4698" s="24"/>
      <c r="C4698" s="24"/>
      <c r="D4698" s="24"/>
      <c r="E4698" s="24"/>
      <c r="F4698" s="24"/>
      <c r="G4698" s="24"/>
    </row>
    <row r="4699" spans="2:7" x14ac:dyDescent="0.2">
      <c r="B4699" s="24"/>
      <c r="C4699" s="24"/>
      <c r="D4699" s="24"/>
      <c r="E4699" s="24"/>
      <c r="F4699" s="24"/>
      <c r="G4699" s="24"/>
    </row>
    <row r="4700" spans="2:7" x14ac:dyDescent="0.2">
      <c r="B4700" s="24"/>
      <c r="C4700" s="24"/>
      <c r="D4700" s="24"/>
      <c r="E4700" s="24"/>
      <c r="F4700" s="24"/>
      <c r="G4700" s="24"/>
    </row>
    <row r="4701" spans="2:7" x14ac:dyDescent="0.2">
      <c r="B4701" s="24"/>
      <c r="C4701" s="24"/>
      <c r="D4701" s="24"/>
      <c r="E4701" s="24"/>
      <c r="F4701" s="24"/>
      <c r="G4701" s="24"/>
    </row>
    <row r="4702" spans="2:7" x14ac:dyDescent="0.2">
      <c r="B4702" s="24"/>
      <c r="C4702" s="24"/>
      <c r="D4702" s="24"/>
      <c r="E4702" s="24"/>
      <c r="F4702" s="24"/>
      <c r="G4702" s="24"/>
    </row>
    <row r="4703" spans="2:7" x14ac:dyDescent="0.2">
      <c r="B4703" s="24"/>
      <c r="C4703" s="24"/>
      <c r="D4703" s="24"/>
      <c r="E4703" s="24"/>
      <c r="F4703" s="24"/>
      <c r="G4703" s="24"/>
    </row>
    <row r="4704" spans="2:7" x14ac:dyDescent="0.2">
      <c r="B4704" s="24"/>
      <c r="C4704" s="24"/>
      <c r="D4704" s="24"/>
      <c r="E4704" s="24"/>
      <c r="F4704" s="24"/>
      <c r="G4704" s="24"/>
    </row>
    <row r="4705" spans="2:7" x14ac:dyDescent="0.2">
      <c r="B4705" s="24"/>
      <c r="C4705" s="24"/>
      <c r="D4705" s="24"/>
      <c r="E4705" s="24"/>
      <c r="F4705" s="24"/>
      <c r="G4705" s="24"/>
    </row>
    <row r="4706" spans="2:7" x14ac:dyDescent="0.2">
      <c r="B4706" s="24"/>
      <c r="C4706" s="24"/>
      <c r="D4706" s="24"/>
      <c r="E4706" s="24"/>
      <c r="F4706" s="24"/>
      <c r="G4706" s="24"/>
    </row>
    <row r="4707" spans="2:7" x14ac:dyDescent="0.2">
      <c r="B4707" s="24"/>
      <c r="C4707" s="24"/>
      <c r="D4707" s="24"/>
      <c r="E4707" s="24"/>
      <c r="F4707" s="24"/>
      <c r="G4707" s="24"/>
    </row>
    <row r="4708" spans="2:7" x14ac:dyDescent="0.2">
      <c r="B4708" s="24"/>
      <c r="C4708" s="24"/>
      <c r="D4708" s="24"/>
      <c r="E4708" s="24"/>
      <c r="F4708" s="24"/>
      <c r="G4708" s="24"/>
    </row>
    <row r="4709" spans="2:7" x14ac:dyDescent="0.2">
      <c r="B4709" s="24"/>
      <c r="C4709" s="24"/>
      <c r="D4709" s="24"/>
      <c r="E4709" s="24"/>
      <c r="F4709" s="24"/>
      <c r="G4709" s="24"/>
    </row>
    <row r="4710" spans="2:7" x14ac:dyDescent="0.2">
      <c r="B4710" s="24"/>
      <c r="C4710" s="24"/>
      <c r="D4710" s="24"/>
      <c r="E4710" s="24"/>
      <c r="F4710" s="24"/>
      <c r="G4710" s="24"/>
    </row>
    <row r="4711" spans="2:7" x14ac:dyDescent="0.2">
      <c r="B4711" s="24"/>
      <c r="C4711" s="24"/>
      <c r="D4711" s="24"/>
      <c r="E4711" s="24"/>
      <c r="F4711" s="24"/>
      <c r="G4711" s="24"/>
    </row>
    <row r="4712" spans="2:7" x14ac:dyDescent="0.2">
      <c r="B4712" s="24"/>
      <c r="C4712" s="24"/>
      <c r="D4712" s="24"/>
      <c r="E4712" s="24"/>
      <c r="F4712" s="24"/>
      <c r="G4712" s="24"/>
    </row>
    <row r="4713" spans="2:7" x14ac:dyDescent="0.2">
      <c r="B4713" s="24"/>
      <c r="C4713" s="24"/>
      <c r="D4713" s="24"/>
      <c r="E4713" s="24"/>
      <c r="F4713" s="24"/>
      <c r="G4713" s="24"/>
    </row>
    <row r="4714" spans="2:7" x14ac:dyDescent="0.2">
      <c r="B4714" s="24"/>
      <c r="C4714" s="24"/>
      <c r="D4714" s="24"/>
      <c r="E4714" s="24"/>
      <c r="F4714" s="24"/>
      <c r="G4714" s="24"/>
    </row>
    <row r="4715" spans="2:7" x14ac:dyDescent="0.2">
      <c r="B4715" s="24"/>
      <c r="C4715" s="24"/>
      <c r="D4715" s="24"/>
      <c r="E4715" s="24"/>
      <c r="F4715" s="24"/>
      <c r="G4715" s="24"/>
    </row>
    <row r="4716" spans="2:7" x14ac:dyDescent="0.2">
      <c r="B4716" s="24"/>
      <c r="C4716" s="24"/>
      <c r="D4716" s="24"/>
      <c r="E4716" s="24"/>
      <c r="F4716" s="24"/>
      <c r="G4716" s="24"/>
    </row>
    <row r="4717" spans="2:7" x14ac:dyDescent="0.2">
      <c r="B4717" s="24"/>
      <c r="C4717" s="24"/>
      <c r="D4717" s="24"/>
      <c r="E4717" s="24"/>
      <c r="F4717" s="24"/>
      <c r="G4717" s="24"/>
    </row>
    <row r="4718" spans="2:7" x14ac:dyDescent="0.2">
      <c r="B4718" s="24"/>
      <c r="C4718" s="24"/>
      <c r="D4718" s="24"/>
      <c r="E4718" s="24"/>
      <c r="F4718" s="24"/>
      <c r="G4718" s="24"/>
    </row>
    <row r="4719" spans="2:7" x14ac:dyDescent="0.2">
      <c r="B4719" s="24"/>
      <c r="C4719" s="24"/>
      <c r="D4719" s="24"/>
      <c r="E4719" s="24"/>
      <c r="F4719" s="24"/>
      <c r="G4719" s="24"/>
    </row>
    <row r="4720" spans="2:7" x14ac:dyDescent="0.2">
      <c r="B4720" s="24"/>
      <c r="C4720" s="24"/>
      <c r="D4720" s="24"/>
      <c r="E4720" s="24"/>
      <c r="F4720" s="24"/>
      <c r="G4720" s="24"/>
    </row>
    <row r="4721" spans="2:7" x14ac:dyDescent="0.2">
      <c r="B4721" s="24"/>
      <c r="C4721" s="24"/>
      <c r="D4721" s="24"/>
      <c r="E4721" s="24"/>
      <c r="F4721" s="24"/>
      <c r="G4721" s="24"/>
    </row>
    <row r="4722" spans="2:7" x14ac:dyDescent="0.2">
      <c r="B4722" s="24"/>
      <c r="C4722" s="24"/>
      <c r="D4722" s="24"/>
      <c r="E4722" s="24"/>
      <c r="F4722" s="24"/>
      <c r="G4722" s="24"/>
    </row>
    <row r="4723" spans="2:7" x14ac:dyDescent="0.2">
      <c r="B4723" s="24"/>
      <c r="C4723" s="24"/>
      <c r="D4723" s="24"/>
      <c r="E4723" s="24"/>
      <c r="F4723" s="24"/>
      <c r="G4723" s="24"/>
    </row>
    <row r="4724" spans="2:7" x14ac:dyDescent="0.2">
      <c r="B4724" s="24"/>
      <c r="C4724" s="24"/>
      <c r="D4724" s="24"/>
      <c r="E4724" s="24"/>
      <c r="F4724" s="24"/>
      <c r="G4724" s="24"/>
    </row>
    <row r="4725" spans="2:7" x14ac:dyDescent="0.2">
      <c r="B4725" s="24"/>
      <c r="C4725" s="24"/>
      <c r="D4725" s="24"/>
      <c r="E4725" s="24"/>
      <c r="F4725" s="24"/>
      <c r="G4725" s="24"/>
    </row>
    <row r="4726" spans="2:7" x14ac:dyDescent="0.2">
      <c r="B4726" s="24"/>
      <c r="C4726" s="24"/>
      <c r="D4726" s="24"/>
      <c r="E4726" s="24"/>
      <c r="F4726" s="24"/>
      <c r="G4726" s="24"/>
    </row>
    <row r="4727" spans="2:7" x14ac:dyDescent="0.2">
      <c r="B4727" s="24"/>
      <c r="C4727" s="24"/>
      <c r="D4727" s="24"/>
      <c r="E4727" s="24"/>
      <c r="F4727" s="24"/>
      <c r="G4727" s="24"/>
    </row>
    <row r="4728" spans="2:7" x14ac:dyDescent="0.2">
      <c r="B4728" s="24"/>
      <c r="C4728" s="24"/>
      <c r="D4728" s="24"/>
      <c r="E4728" s="24"/>
      <c r="F4728" s="24"/>
      <c r="G4728" s="24"/>
    </row>
    <row r="4729" spans="2:7" x14ac:dyDescent="0.2">
      <c r="B4729" s="24"/>
      <c r="C4729" s="24"/>
      <c r="D4729" s="24"/>
      <c r="E4729" s="24"/>
      <c r="F4729" s="24"/>
      <c r="G4729" s="24"/>
    </row>
    <row r="4730" spans="2:7" x14ac:dyDescent="0.2">
      <c r="B4730" s="24"/>
      <c r="C4730" s="24"/>
      <c r="D4730" s="24"/>
      <c r="E4730" s="24"/>
      <c r="F4730" s="24"/>
      <c r="G4730" s="24"/>
    </row>
    <row r="4731" spans="2:7" x14ac:dyDescent="0.2">
      <c r="B4731" s="24"/>
      <c r="C4731" s="24"/>
      <c r="D4731" s="24"/>
      <c r="E4731" s="24"/>
      <c r="F4731" s="24"/>
      <c r="G4731" s="24"/>
    </row>
    <row r="4732" spans="2:7" x14ac:dyDescent="0.2">
      <c r="B4732" s="24"/>
      <c r="C4732" s="24"/>
      <c r="D4732" s="24"/>
      <c r="E4732" s="24"/>
      <c r="F4732" s="24"/>
      <c r="G4732" s="24"/>
    </row>
    <row r="4733" spans="2:7" x14ac:dyDescent="0.2">
      <c r="B4733" s="24"/>
      <c r="C4733" s="24"/>
      <c r="D4733" s="24"/>
      <c r="E4733" s="24"/>
      <c r="F4733" s="24"/>
      <c r="G4733" s="24"/>
    </row>
    <row r="4734" spans="2:7" x14ac:dyDescent="0.2">
      <c r="B4734" s="24"/>
      <c r="C4734" s="24"/>
      <c r="D4734" s="24"/>
      <c r="E4734" s="24"/>
      <c r="F4734" s="24"/>
      <c r="G4734" s="24"/>
    </row>
    <row r="4735" spans="2:7" x14ac:dyDescent="0.2">
      <c r="B4735" s="24"/>
      <c r="C4735" s="24"/>
      <c r="D4735" s="24"/>
      <c r="E4735" s="24"/>
      <c r="F4735" s="24"/>
      <c r="G4735" s="24"/>
    </row>
    <row r="4736" spans="2:7" x14ac:dyDescent="0.2">
      <c r="B4736" s="24"/>
      <c r="C4736" s="24"/>
      <c r="D4736" s="24"/>
      <c r="E4736" s="24"/>
      <c r="F4736" s="24"/>
      <c r="G4736" s="24"/>
    </row>
    <row r="4737" spans="2:7" x14ac:dyDescent="0.2">
      <c r="B4737" s="24"/>
      <c r="C4737" s="24"/>
      <c r="D4737" s="24"/>
      <c r="E4737" s="24"/>
      <c r="F4737" s="24"/>
      <c r="G4737" s="24"/>
    </row>
    <row r="4738" spans="2:7" x14ac:dyDescent="0.2">
      <c r="B4738" s="24"/>
      <c r="C4738" s="24"/>
      <c r="D4738" s="24"/>
      <c r="E4738" s="24"/>
      <c r="F4738" s="24"/>
      <c r="G4738" s="24"/>
    </row>
    <row r="4739" spans="2:7" x14ac:dyDescent="0.2">
      <c r="B4739" s="24"/>
      <c r="C4739" s="24"/>
      <c r="D4739" s="24"/>
      <c r="E4739" s="24"/>
      <c r="F4739" s="24"/>
      <c r="G4739" s="24"/>
    </row>
    <row r="4740" spans="2:7" x14ac:dyDescent="0.2">
      <c r="B4740" s="24"/>
      <c r="C4740" s="24"/>
      <c r="D4740" s="24"/>
      <c r="E4740" s="24"/>
      <c r="F4740" s="24"/>
      <c r="G4740" s="24"/>
    </row>
    <row r="4741" spans="2:7" x14ac:dyDescent="0.2">
      <c r="B4741" s="24"/>
      <c r="C4741" s="24"/>
      <c r="D4741" s="24"/>
      <c r="E4741" s="24"/>
      <c r="F4741" s="24"/>
      <c r="G4741" s="24"/>
    </row>
    <row r="4742" spans="2:7" x14ac:dyDescent="0.2">
      <c r="B4742" s="24"/>
      <c r="C4742" s="24"/>
      <c r="D4742" s="24"/>
      <c r="E4742" s="24"/>
      <c r="F4742" s="24"/>
      <c r="G4742" s="24"/>
    </row>
    <row r="4743" spans="2:7" x14ac:dyDescent="0.2">
      <c r="B4743" s="24"/>
      <c r="C4743" s="24"/>
      <c r="D4743" s="24"/>
      <c r="E4743" s="24"/>
      <c r="F4743" s="24"/>
      <c r="G4743" s="24"/>
    </row>
    <row r="4744" spans="2:7" x14ac:dyDescent="0.2">
      <c r="B4744" s="24"/>
      <c r="C4744" s="24"/>
      <c r="D4744" s="24"/>
      <c r="E4744" s="24"/>
      <c r="F4744" s="24"/>
      <c r="G4744" s="24"/>
    </row>
    <row r="4745" spans="2:7" x14ac:dyDescent="0.2">
      <c r="B4745" s="24"/>
      <c r="C4745" s="24"/>
      <c r="D4745" s="24"/>
      <c r="E4745" s="24"/>
      <c r="F4745" s="24"/>
      <c r="G4745" s="24"/>
    </row>
    <row r="4746" spans="2:7" x14ac:dyDescent="0.2">
      <c r="B4746" s="24"/>
      <c r="C4746" s="24"/>
      <c r="D4746" s="24"/>
      <c r="E4746" s="24"/>
      <c r="F4746" s="24"/>
      <c r="G4746" s="24"/>
    </row>
    <row r="4747" spans="2:7" x14ac:dyDescent="0.2">
      <c r="B4747" s="24"/>
      <c r="C4747" s="24"/>
      <c r="D4747" s="24"/>
      <c r="E4747" s="24"/>
      <c r="F4747" s="24"/>
      <c r="G4747" s="24"/>
    </row>
    <row r="4748" spans="2:7" x14ac:dyDescent="0.2">
      <c r="B4748" s="24"/>
      <c r="C4748" s="24"/>
      <c r="D4748" s="24"/>
      <c r="E4748" s="24"/>
      <c r="F4748" s="24"/>
      <c r="G4748" s="24"/>
    </row>
    <row r="4749" spans="2:7" x14ac:dyDescent="0.2">
      <c r="B4749" s="24"/>
      <c r="C4749" s="24"/>
      <c r="D4749" s="24"/>
      <c r="E4749" s="24"/>
      <c r="F4749" s="24"/>
      <c r="G4749" s="24"/>
    </row>
    <row r="4750" spans="2:7" x14ac:dyDescent="0.2">
      <c r="B4750" s="24"/>
      <c r="C4750" s="24"/>
      <c r="D4750" s="24"/>
      <c r="E4750" s="24"/>
      <c r="F4750" s="24"/>
      <c r="G4750" s="24"/>
    </row>
    <row r="4751" spans="2:7" x14ac:dyDescent="0.2">
      <c r="B4751" s="24"/>
      <c r="C4751" s="24"/>
      <c r="D4751" s="24"/>
      <c r="E4751" s="24"/>
      <c r="F4751" s="24"/>
      <c r="G4751" s="24"/>
    </row>
    <row r="4752" spans="2:7" x14ac:dyDescent="0.2">
      <c r="B4752" s="24"/>
      <c r="C4752" s="24"/>
      <c r="D4752" s="24"/>
      <c r="E4752" s="24"/>
      <c r="F4752" s="24"/>
      <c r="G4752" s="24"/>
    </row>
    <row r="4753" spans="2:7" x14ac:dyDescent="0.2">
      <c r="B4753" s="24"/>
      <c r="C4753" s="24"/>
      <c r="D4753" s="24"/>
      <c r="E4753" s="24"/>
      <c r="F4753" s="24"/>
      <c r="G4753" s="24"/>
    </row>
    <row r="4754" spans="2:7" x14ac:dyDescent="0.2">
      <c r="B4754" s="24"/>
      <c r="C4754" s="24"/>
      <c r="D4754" s="24"/>
      <c r="E4754" s="24"/>
      <c r="F4754" s="24"/>
      <c r="G4754" s="24"/>
    </row>
    <row r="4755" spans="2:7" x14ac:dyDescent="0.2">
      <c r="B4755" s="24"/>
      <c r="C4755" s="24"/>
      <c r="D4755" s="24"/>
      <c r="E4755" s="24"/>
      <c r="F4755" s="24"/>
      <c r="G4755" s="24"/>
    </row>
    <row r="4756" spans="2:7" x14ac:dyDescent="0.2">
      <c r="B4756" s="24"/>
      <c r="C4756" s="24"/>
      <c r="D4756" s="24"/>
      <c r="E4756" s="24"/>
      <c r="F4756" s="24"/>
      <c r="G4756" s="24"/>
    </row>
    <row r="4757" spans="2:7" x14ac:dyDescent="0.2">
      <c r="B4757" s="24"/>
      <c r="C4757" s="24"/>
      <c r="D4757" s="24"/>
      <c r="E4757" s="24"/>
      <c r="F4757" s="24"/>
      <c r="G4757" s="24"/>
    </row>
    <row r="4758" spans="2:7" x14ac:dyDescent="0.2">
      <c r="B4758" s="24"/>
      <c r="C4758" s="24"/>
      <c r="D4758" s="24"/>
      <c r="E4758" s="24"/>
      <c r="F4758" s="24"/>
      <c r="G4758" s="24"/>
    </row>
    <row r="4759" spans="2:7" x14ac:dyDescent="0.2">
      <c r="B4759" s="24"/>
      <c r="C4759" s="24"/>
      <c r="D4759" s="24"/>
      <c r="E4759" s="24"/>
      <c r="F4759" s="24"/>
      <c r="G4759" s="24"/>
    </row>
    <row r="4760" spans="2:7" x14ac:dyDescent="0.2">
      <c r="B4760" s="24"/>
      <c r="C4760" s="24"/>
      <c r="D4760" s="24"/>
      <c r="E4760" s="24"/>
      <c r="F4760" s="24"/>
      <c r="G4760" s="24"/>
    </row>
    <row r="4761" spans="2:7" x14ac:dyDescent="0.2">
      <c r="B4761" s="24"/>
      <c r="C4761" s="24"/>
      <c r="D4761" s="24"/>
      <c r="E4761" s="24"/>
      <c r="F4761" s="24"/>
      <c r="G4761" s="24"/>
    </row>
    <row r="4762" spans="2:7" x14ac:dyDescent="0.2">
      <c r="B4762" s="24"/>
      <c r="C4762" s="24"/>
      <c r="D4762" s="24"/>
      <c r="E4762" s="24"/>
      <c r="F4762" s="24"/>
      <c r="G4762" s="24"/>
    </row>
    <row r="4763" spans="2:7" x14ac:dyDescent="0.2">
      <c r="B4763" s="24"/>
      <c r="C4763" s="24"/>
      <c r="D4763" s="24"/>
      <c r="E4763" s="24"/>
      <c r="F4763" s="24"/>
      <c r="G4763" s="24"/>
    </row>
    <row r="4764" spans="2:7" x14ac:dyDescent="0.2">
      <c r="B4764" s="24"/>
      <c r="C4764" s="24"/>
      <c r="D4764" s="24"/>
      <c r="E4764" s="24"/>
      <c r="F4764" s="24"/>
      <c r="G4764" s="24"/>
    </row>
    <row r="4765" spans="2:7" x14ac:dyDescent="0.2">
      <c r="B4765" s="24"/>
      <c r="C4765" s="24"/>
      <c r="D4765" s="24"/>
      <c r="E4765" s="24"/>
      <c r="F4765" s="24"/>
      <c r="G4765" s="24"/>
    </row>
    <row r="4766" spans="2:7" x14ac:dyDescent="0.2">
      <c r="B4766" s="24"/>
      <c r="C4766" s="24"/>
      <c r="D4766" s="24"/>
      <c r="E4766" s="24"/>
      <c r="F4766" s="24"/>
      <c r="G4766" s="24"/>
    </row>
    <row r="4767" spans="2:7" x14ac:dyDescent="0.2">
      <c r="B4767" s="24"/>
      <c r="C4767" s="24"/>
      <c r="D4767" s="24"/>
      <c r="E4767" s="24"/>
      <c r="F4767" s="24"/>
      <c r="G4767" s="24"/>
    </row>
    <row r="4768" spans="2:7" x14ac:dyDescent="0.2">
      <c r="B4768" s="24"/>
      <c r="C4768" s="24"/>
      <c r="D4768" s="24"/>
      <c r="E4768" s="24"/>
      <c r="F4768" s="24"/>
      <c r="G4768" s="24"/>
    </row>
    <row r="4769" spans="2:7" x14ac:dyDescent="0.2">
      <c r="B4769" s="24"/>
      <c r="C4769" s="24"/>
      <c r="D4769" s="24"/>
      <c r="E4769" s="24"/>
      <c r="F4769" s="24"/>
      <c r="G4769" s="24"/>
    </row>
    <row r="4770" spans="2:7" x14ac:dyDescent="0.2">
      <c r="B4770" s="24"/>
      <c r="C4770" s="24"/>
      <c r="D4770" s="24"/>
      <c r="E4770" s="24"/>
      <c r="F4770" s="24"/>
      <c r="G4770" s="24"/>
    </row>
    <row r="4771" spans="2:7" x14ac:dyDescent="0.2">
      <c r="B4771" s="24"/>
      <c r="C4771" s="24"/>
      <c r="D4771" s="24"/>
      <c r="E4771" s="24"/>
      <c r="F4771" s="24"/>
      <c r="G4771" s="24"/>
    </row>
    <row r="4772" spans="2:7" x14ac:dyDescent="0.2">
      <c r="B4772" s="24"/>
      <c r="C4772" s="24"/>
      <c r="D4772" s="24"/>
      <c r="E4772" s="24"/>
      <c r="F4772" s="24"/>
      <c r="G4772" s="24"/>
    </row>
    <row r="4773" spans="2:7" x14ac:dyDescent="0.2">
      <c r="B4773" s="24"/>
      <c r="C4773" s="24"/>
      <c r="D4773" s="24"/>
      <c r="E4773" s="24"/>
      <c r="F4773" s="24"/>
      <c r="G4773" s="24"/>
    </row>
    <row r="4774" spans="2:7" x14ac:dyDescent="0.2">
      <c r="B4774" s="24"/>
      <c r="C4774" s="24"/>
      <c r="D4774" s="24"/>
      <c r="E4774" s="24"/>
      <c r="F4774" s="24"/>
      <c r="G4774" s="24"/>
    </row>
    <row r="4775" spans="2:7" x14ac:dyDescent="0.2">
      <c r="B4775" s="24"/>
      <c r="C4775" s="24"/>
      <c r="D4775" s="24"/>
      <c r="E4775" s="24"/>
      <c r="F4775" s="24"/>
      <c r="G4775" s="24"/>
    </row>
    <row r="4776" spans="2:7" x14ac:dyDescent="0.2">
      <c r="B4776" s="24"/>
      <c r="C4776" s="24"/>
      <c r="D4776" s="24"/>
      <c r="E4776" s="24"/>
      <c r="F4776" s="24"/>
      <c r="G4776" s="24"/>
    </row>
    <row r="4777" spans="2:7" x14ac:dyDescent="0.2">
      <c r="B4777" s="24"/>
      <c r="C4777" s="24"/>
      <c r="D4777" s="24"/>
      <c r="E4777" s="24"/>
      <c r="F4777" s="24"/>
      <c r="G4777" s="24"/>
    </row>
    <row r="4778" spans="2:7" x14ac:dyDescent="0.2">
      <c r="B4778" s="24"/>
      <c r="C4778" s="24"/>
      <c r="D4778" s="24"/>
      <c r="E4778" s="24"/>
      <c r="F4778" s="24"/>
      <c r="G4778" s="24"/>
    </row>
    <row r="4779" spans="2:7" x14ac:dyDescent="0.2">
      <c r="B4779" s="24"/>
      <c r="C4779" s="24"/>
      <c r="D4779" s="24"/>
      <c r="E4779" s="24"/>
      <c r="F4779" s="24"/>
      <c r="G4779" s="24"/>
    </row>
    <row r="4780" spans="2:7" x14ac:dyDescent="0.2">
      <c r="B4780" s="24"/>
      <c r="C4780" s="24"/>
      <c r="D4780" s="24"/>
      <c r="E4780" s="24"/>
      <c r="F4780" s="24"/>
      <c r="G4780" s="24"/>
    </row>
    <row r="4781" spans="2:7" x14ac:dyDescent="0.2">
      <c r="B4781" s="24"/>
      <c r="C4781" s="24"/>
      <c r="D4781" s="24"/>
      <c r="E4781" s="24"/>
      <c r="F4781" s="24"/>
      <c r="G4781" s="24"/>
    </row>
    <row r="4782" spans="2:7" x14ac:dyDescent="0.2">
      <c r="B4782" s="24"/>
      <c r="C4782" s="24"/>
      <c r="D4782" s="24"/>
      <c r="E4782" s="24"/>
      <c r="F4782" s="24"/>
      <c r="G4782" s="24"/>
    </row>
    <row r="4783" spans="2:7" x14ac:dyDescent="0.2">
      <c r="B4783" s="24"/>
      <c r="C4783" s="24"/>
      <c r="D4783" s="24"/>
      <c r="E4783" s="24"/>
      <c r="F4783" s="24"/>
      <c r="G4783" s="24"/>
    </row>
    <row r="4784" spans="2:7" x14ac:dyDescent="0.2">
      <c r="B4784" s="24"/>
      <c r="C4784" s="24"/>
      <c r="D4784" s="24"/>
      <c r="E4784" s="24"/>
      <c r="F4784" s="24"/>
      <c r="G4784" s="24"/>
    </row>
    <row r="4785" spans="2:7" x14ac:dyDescent="0.2">
      <c r="B4785" s="24"/>
      <c r="C4785" s="24"/>
      <c r="D4785" s="24"/>
      <c r="E4785" s="24"/>
      <c r="F4785" s="24"/>
      <c r="G4785" s="24"/>
    </row>
    <row r="4786" spans="2:7" x14ac:dyDescent="0.2">
      <c r="B4786" s="24"/>
      <c r="C4786" s="24"/>
      <c r="D4786" s="24"/>
      <c r="E4786" s="24"/>
      <c r="F4786" s="24"/>
      <c r="G4786" s="24"/>
    </row>
    <row r="4787" spans="2:7" x14ac:dyDescent="0.2">
      <c r="B4787" s="24"/>
      <c r="C4787" s="24"/>
      <c r="D4787" s="24"/>
      <c r="E4787" s="24"/>
      <c r="F4787" s="24"/>
      <c r="G4787" s="24"/>
    </row>
    <row r="4788" spans="2:7" x14ac:dyDescent="0.2">
      <c r="B4788" s="24"/>
      <c r="C4788" s="24"/>
      <c r="D4788" s="24"/>
      <c r="E4788" s="24"/>
      <c r="F4788" s="24"/>
      <c r="G4788" s="24"/>
    </row>
    <row r="4789" spans="2:7" x14ac:dyDescent="0.2">
      <c r="B4789" s="24"/>
      <c r="C4789" s="24"/>
      <c r="D4789" s="24"/>
      <c r="E4789" s="24"/>
      <c r="F4789" s="24"/>
      <c r="G4789" s="24"/>
    </row>
    <row r="4790" spans="2:7" x14ac:dyDescent="0.2">
      <c r="B4790" s="24"/>
      <c r="C4790" s="24"/>
      <c r="D4790" s="24"/>
      <c r="E4790" s="24"/>
      <c r="F4790" s="24"/>
      <c r="G4790" s="24"/>
    </row>
    <row r="4791" spans="2:7" x14ac:dyDescent="0.2">
      <c r="B4791" s="24"/>
      <c r="C4791" s="24"/>
      <c r="D4791" s="24"/>
      <c r="E4791" s="24"/>
      <c r="F4791" s="24"/>
      <c r="G4791" s="24"/>
    </row>
    <row r="4792" spans="2:7" x14ac:dyDescent="0.2">
      <c r="B4792" s="24"/>
      <c r="C4792" s="24"/>
      <c r="D4792" s="24"/>
      <c r="E4792" s="24"/>
      <c r="F4792" s="24"/>
      <c r="G4792" s="24"/>
    </row>
    <row r="4793" spans="2:7" x14ac:dyDescent="0.2">
      <c r="B4793" s="24"/>
      <c r="C4793" s="24"/>
      <c r="D4793" s="24"/>
      <c r="E4793" s="24"/>
      <c r="F4793" s="24"/>
      <c r="G4793" s="24"/>
    </row>
    <row r="4794" spans="2:7" x14ac:dyDescent="0.2">
      <c r="B4794" s="24"/>
      <c r="C4794" s="24"/>
      <c r="D4794" s="24"/>
      <c r="E4794" s="24"/>
      <c r="F4794" s="24"/>
      <c r="G4794" s="24"/>
    </row>
    <row r="4795" spans="2:7" x14ac:dyDescent="0.2">
      <c r="B4795" s="24"/>
      <c r="C4795" s="24"/>
      <c r="D4795" s="24"/>
      <c r="E4795" s="24"/>
      <c r="F4795" s="24"/>
      <c r="G4795" s="24"/>
    </row>
    <row r="4796" spans="2:7" x14ac:dyDescent="0.2">
      <c r="B4796" s="24"/>
      <c r="C4796" s="24"/>
      <c r="D4796" s="24"/>
      <c r="E4796" s="24"/>
      <c r="F4796" s="24"/>
      <c r="G4796" s="24"/>
    </row>
    <row r="4797" spans="2:7" x14ac:dyDescent="0.2">
      <c r="B4797" s="24"/>
      <c r="C4797" s="24"/>
      <c r="D4797" s="24"/>
      <c r="E4797" s="24"/>
      <c r="F4797" s="24"/>
      <c r="G4797" s="24"/>
    </row>
    <row r="4798" spans="2:7" x14ac:dyDescent="0.2">
      <c r="B4798" s="24"/>
      <c r="C4798" s="24"/>
      <c r="D4798" s="24"/>
      <c r="E4798" s="24"/>
      <c r="F4798" s="24"/>
      <c r="G4798" s="24"/>
    </row>
    <row r="4799" spans="2:7" x14ac:dyDescent="0.2">
      <c r="B4799" s="24"/>
      <c r="C4799" s="24"/>
      <c r="D4799" s="24"/>
      <c r="E4799" s="24"/>
      <c r="F4799" s="24"/>
      <c r="G4799" s="24"/>
    </row>
    <row r="4800" spans="2:7" x14ac:dyDescent="0.2">
      <c r="B4800" s="24"/>
      <c r="C4800" s="24"/>
      <c r="D4800" s="24"/>
      <c r="E4800" s="24"/>
      <c r="F4800" s="24"/>
      <c r="G4800" s="24"/>
    </row>
    <row r="4801" spans="2:7" x14ac:dyDescent="0.2">
      <c r="B4801" s="24"/>
      <c r="C4801" s="24"/>
      <c r="D4801" s="24"/>
      <c r="E4801" s="24"/>
      <c r="F4801" s="24"/>
      <c r="G4801" s="24"/>
    </row>
    <row r="4802" spans="2:7" x14ac:dyDescent="0.2">
      <c r="B4802" s="24"/>
      <c r="C4802" s="24"/>
      <c r="D4802" s="24"/>
      <c r="E4802" s="24"/>
      <c r="F4802" s="24"/>
      <c r="G4802" s="24"/>
    </row>
    <row r="4803" spans="2:7" x14ac:dyDescent="0.2">
      <c r="B4803" s="24"/>
      <c r="C4803" s="24"/>
      <c r="D4803" s="24"/>
      <c r="E4803" s="24"/>
      <c r="F4803" s="24"/>
      <c r="G4803" s="24"/>
    </row>
    <row r="4804" spans="2:7" x14ac:dyDescent="0.2">
      <c r="B4804" s="24"/>
      <c r="C4804" s="24"/>
      <c r="D4804" s="24"/>
      <c r="E4804" s="24"/>
      <c r="F4804" s="24"/>
      <c r="G4804" s="24"/>
    </row>
    <row r="4805" spans="2:7" x14ac:dyDescent="0.2">
      <c r="B4805" s="24"/>
      <c r="C4805" s="24"/>
      <c r="D4805" s="24"/>
      <c r="E4805" s="24"/>
      <c r="F4805" s="24"/>
      <c r="G4805" s="24"/>
    </row>
    <row r="4806" spans="2:7" x14ac:dyDescent="0.2">
      <c r="B4806" s="24"/>
      <c r="C4806" s="24"/>
      <c r="D4806" s="24"/>
      <c r="E4806" s="24"/>
      <c r="F4806" s="24"/>
      <c r="G4806" s="24"/>
    </row>
    <row r="4807" spans="2:7" x14ac:dyDescent="0.2">
      <c r="B4807" s="24"/>
      <c r="C4807" s="24"/>
      <c r="D4807" s="24"/>
      <c r="E4807" s="24"/>
      <c r="F4807" s="24"/>
      <c r="G4807" s="24"/>
    </row>
    <row r="4808" spans="2:7" x14ac:dyDescent="0.2">
      <c r="B4808" s="24"/>
      <c r="C4808" s="24"/>
      <c r="D4808" s="24"/>
      <c r="E4808" s="24"/>
      <c r="F4808" s="24"/>
      <c r="G4808" s="24"/>
    </row>
    <row r="4809" spans="2:7" x14ac:dyDescent="0.2">
      <c r="B4809" s="24"/>
      <c r="C4809" s="24"/>
      <c r="D4809" s="24"/>
      <c r="E4809" s="24"/>
      <c r="F4809" s="24"/>
      <c r="G4809" s="24"/>
    </row>
    <row r="4810" spans="2:7" x14ac:dyDescent="0.2">
      <c r="B4810" s="24"/>
      <c r="C4810" s="24"/>
      <c r="D4810" s="24"/>
      <c r="E4810" s="24"/>
      <c r="F4810" s="24"/>
      <c r="G4810" s="24"/>
    </row>
    <row r="4811" spans="2:7" x14ac:dyDescent="0.2">
      <c r="B4811" s="24"/>
      <c r="C4811" s="24"/>
      <c r="D4811" s="24"/>
      <c r="E4811" s="24"/>
      <c r="F4811" s="24"/>
      <c r="G4811" s="24"/>
    </row>
    <row r="4812" spans="2:7" x14ac:dyDescent="0.2">
      <c r="B4812" s="24"/>
      <c r="C4812" s="24"/>
      <c r="D4812" s="24"/>
      <c r="E4812" s="24"/>
      <c r="F4812" s="24"/>
      <c r="G4812" s="24"/>
    </row>
    <row r="4813" spans="2:7" x14ac:dyDescent="0.2">
      <c r="B4813" s="24"/>
      <c r="C4813" s="24"/>
      <c r="D4813" s="24"/>
      <c r="E4813" s="24"/>
      <c r="F4813" s="24"/>
      <c r="G4813" s="24"/>
    </row>
    <row r="4814" spans="2:7" x14ac:dyDescent="0.2">
      <c r="B4814" s="24"/>
      <c r="C4814" s="24"/>
      <c r="D4814" s="24"/>
      <c r="E4814" s="24"/>
      <c r="F4814" s="24"/>
      <c r="G4814" s="24"/>
    </row>
    <row r="4815" spans="2:7" x14ac:dyDescent="0.2">
      <c r="B4815" s="24"/>
      <c r="C4815" s="24"/>
      <c r="D4815" s="24"/>
      <c r="E4815" s="24"/>
      <c r="F4815" s="24"/>
      <c r="G4815" s="24"/>
    </row>
    <row r="4816" spans="2:7" x14ac:dyDescent="0.2">
      <c r="B4816" s="24"/>
      <c r="C4816" s="24"/>
      <c r="D4816" s="24"/>
      <c r="E4816" s="24"/>
      <c r="F4816" s="24"/>
      <c r="G4816" s="24"/>
    </row>
    <row r="4817" spans="2:7" x14ac:dyDescent="0.2">
      <c r="B4817" s="24"/>
      <c r="C4817" s="24"/>
      <c r="D4817" s="24"/>
      <c r="E4817" s="24"/>
      <c r="F4817" s="24"/>
      <c r="G4817" s="24"/>
    </row>
    <row r="4818" spans="2:7" x14ac:dyDescent="0.2">
      <c r="B4818" s="24"/>
      <c r="C4818" s="24"/>
      <c r="D4818" s="24"/>
      <c r="E4818" s="24"/>
      <c r="F4818" s="24"/>
      <c r="G4818" s="24"/>
    </row>
    <row r="4819" spans="2:7" x14ac:dyDescent="0.2">
      <c r="B4819" s="24"/>
      <c r="C4819" s="24"/>
      <c r="D4819" s="24"/>
      <c r="E4819" s="24"/>
      <c r="F4819" s="24"/>
      <c r="G4819" s="24"/>
    </row>
    <row r="4820" spans="2:7" x14ac:dyDescent="0.2">
      <c r="B4820" s="24"/>
      <c r="C4820" s="24"/>
      <c r="D4820" s="24"/>
      <c r="E4820" s="24"/>
      <c r="F4820" s="24"/>
      <c r="G4820" s="24"/>
    </row>
    <row r="4821" spans="2:7" x14ac:dyDescent="0.2">
      <c r="B4821" s="24"/>
      <c r="C4821" s="24"/>
      <c r="D4821" s="24"/>
      <c r="E4821" s="24"/>
      <c r="F4821" s="24"/>
      <c r="G4821" s="24"/>
    </row>
    <row r="4822" spans="2:7" x14ac:dyDescent="0.2">
      <c r="B4822" s="24"/>
      <c r="C4822" s="24"/>
      <c r="D4822" s="24"/>
      <c r="E4822" s="24"/>
      <c r="F4822" s="24"/>
      <c r="G4822" s="24"/>
    </row>
    <row r="4823" spans="2:7" x14ac:dyDescent="0.2">
      <c r="B4823" s="24"/>
      <c r="C4823" s="24"/>
      <c r="D4823" s="24"/>
      <c r="E4823" s="24"/>
      <c r="F4823" s="24"/>
      <c r="G4823" s="24"/>
    </row>
    <row r="4824" spans="2:7" x14ac:dyDescent="0.2">
      <c r="B4824" s="24"/>
      <c r="C4824" s="24"/>
      <c r="D4824" s="24"/>
      <c r="E4824" s="24"/>
      <c r="F4824" s="24"/>
      <c r="G4824" s="24"/>
    </row>
    <row r="4825" spans="2:7" x14ac:dyDescent="0.2">
      <c r="B4825" s="24"/>
      <c r="C4825" s="24"/>
      <c r="D4825" s="24"/>
      <c r="E4825" s="24"/>
      <c r="F4825" s="24"/>
      <c r="G4825" s="24"/>
    </row>
    <row r="4826" spans="2:7" x14ac:dyDescent="0.2">
      <c r="B4826" s="24"/>
      <c r="C4826" s="24"/>
      <c r="D4826" s="24"/>
      <c r="E4826" s="24"/>
      <c r="F4826" s="24"/>
      <c r="G4826" s="24"/>
    </row>
    <row r="4827" spans="2:7" x14ac:dyDescent="0.2">
      <c r="B4827" s="24"/>
      <c r="C4827" s="24"/>
      <c r="D4827" s="24"/>
      <c r="E4827" s="24"/>
      <c r="F4827" s="24"/>
      <c r="G4827" s="24"/>
    </row>
    <row r="4828" spans="2:7" x14ac:dyDescent="0.2">
      <c r="B4828" s="24"/>
      <c r="C4828" s="24"/>
      <c r="D4828" s="24"/>
      <c r="E4828" s="24"/>
      <c r="F4828" s="24"/>
      <c r="G4828" s="24"/>
    </row>
    <row r="4829" spans="2:7" x14ac:dyDescent="0.2">
      <c r="B4829" s="24"/>
      <c r="C4829" s="24"/>
      <c r="D4829" s="24"/>
      <c r="E4829" s="24"/>
      <c r="F4829" s="24"/>
      <c r="G4829" s="24"/>
    </row>
    <row r="4830" spans="2:7" x14ac:dyDescent="0.2">
      <c r="B4830" s="24"/>
      <c r="C4830" s="24"/>
      <c r="D4830" s="24"/>
      <c r="E4830" s="24"/>
      <c r="F4830" s="24"/>
      <c r="G4830" s="24"/>
    </row>
    <row r="4831" spans="2:7" x14ac:dyDescent="0.2">
      <c r="B4831" s="24"/>
      <c r="C4831" s="24"/>
      <c r="D4831" s="24"/>
      <c r="E4831" s="24"/>
      <c r="F4831" s="24"/>
      <c r="G4831" s="24"/>
    </row>
    <row r="4832" spans="2:7" x14ac:dyDescent="0.2">
      <c r="B4832" s="24"/>
      <c r="C4832" s="24"/>
      <c r="D4832" s="24"/>
      <c r="E4832" s="24"/>
      <c r="F4832" s="24"/>
      <c r="G4832" s="24"/>
    </row>
    <row r="4833" spans="2:7" x14ac:dyDescent="0.2">
      <c r="B4833" s="24"/>
      <c r="C4833" s="24"/>
      <c r="D4833" s="24"/>
      <c r="E4833" s="24"/>
      <c r="F4833" s="24"/>
      <c r="G4833" s="24"/>
    </row>
    <row r="4834" spans="2:7" x14ac:dyDescent="0.2">
      <c r="B4834" s="24"/>
      <c r="C4834" s="24"/>
      <c r="D4834" s="24"/>
      <c r="E4834" s="24"/>
      <c r="F4834" s="24"/>
      <c r="G4834" s="24"/>
    </row>
    <row r="4835" spans="2:7" x14ac:dyDescent="0.2">
      <c r="B4835" s="24"/>
      <c r="C4835" s="24"/>
      <c r="D4835" s="24"/>
      <c r="E4835" s="24"/>
      <c r="F4835" s="24"/>
      <c r="G4835" s="24"/>
    </row>
    <row r="4836" spans="2:7" x14ac:dyDescent="0.2">
      <c r="B4836" s="24"/>
      <c r="C4836" s="24"/>
      <c r="D4836" s="24"/>
      <c r="E4836" s="24"/>
      <c r="F4836" s="24"/>
      <c r="G4836" s="24"/>
    </row>
    <row r="4837" spans="2:7" x14ac:dyDescent="0.2">
      <c r="B4837" s="24"/>
      <c r="C4837" s="24"/>
      <c r="D4837" s="24"/>
      <c r="E4837" s="24"/>
      <c r="F4837" s="24"/>
      <c r="G4837" s="24"/>
    </row>
    <row r="4838" spans="2:7" x14ac:dyDescent="0.2">
      <c r="B4838" s="24"/>
      <c r="C4838" s="24"/>
      <c r="D4838" s="24"/>
      <c r="E4838" s="24"/>
      <c r="F4838" s="24"/>
      <c r="G4838" s="24"/>
    </row>
    <row r="4839" spans="2:7" x14ac:dyDescent="0.2">
      <c r="B4839" s="24"/>
      <c r="C4839" s="24"/>
      <c r="D4839" s="24"/>
      <c r="E4839" s="24"/>
      <c r="F4839" s="24"/>
      <c r="G4839" s="24"/>
    </row>
    <row r="4840" spans="2:7" x14ac:dyDescent="0.2">
      <c r="B4840" s="24"/>
      <c r="C4840" s="24"/>
      <c r="D4840" s="24"/>
      <c r="E4840" s="24"/>
      <c r="F4840" s="24"/>
      <c r="G4840" s="24"/>
    </row>
    <row r="4841" spans="2:7" x14ac:dyDescent="0.2">
      <c r="B4841" s="24"/>
      <c r="C4841" s="24"/>
      <c r="D4841" s="24"/>
      <c r="E4841" s="24"/>
      <c r="F4841" s="24"/>
      <c r="G4841" s="24"/>
    </row>
    <row r="4842" spans="2:7" x14ac:dyDescent="0.2">
      <c r="B4842" s="24"/>
      <c r="C4842" s="24"/>
      <c r="D4842" s="24"/>
      <c r="E4842" s="24"/>
      <c r="F4842" s="24"/>
      <c r="G4842" s="24"/>
    </row>
    <row r="4843" spans="2:7" x14ac:dyDescent="0.2">
      <c r="B4843" s="24"/>
      <c r="C4843" s="24"/>
      <c r="D4843" s="24"/>
      <c r="E4843" s="24"/>
      <c r="F4843" s="24"/>
      <c r="G4843" s="24"/>
    </row>
    <row r="4844" spans="2:7" x14ac:dyDescent="0.2">
      <c r="B4844" s="24"/>
      <c r="C4844" s="24"/>
      <c r="D4844" s="24"/>
      <c r="E4844" s="24"/>
      <c r="F4844" s="24"/>
      <c r="G4844" s="24"/>
    </row>
    <row r="4845" spans="2:7" x14ac:dyDescent="0.2">
      <c r="B4845" s="24"/>
      <c r="C4845" s="24"/>
      <c r="D4845" s="24"/>
      <c r="E4845" s="24"/>
      <c r="F4845" s="24"/>
      <c r="G4845" s="24"/>
    </row>
    <row r="4846" spans="2:7" x14ac:dyDescent="0.2">
      <c r="B4846" s="24"/>
      <c r="C4846" s="24"/>
      <c r="D4846" s="24"/>
      <c r="E4846" s="24"/>
      <c r="F4846" s="24"/>
      <c r="G4846" s="24"/>
    </row>
    <row r="4847" spans="2:7" x14ac:dyDescent="0.2">
      <c r="B4847" s="24"/>
      <c r="C4847" s="24"/>
      <c r="D4847" s="24"/>
      <c r="E4847" s="24"/>
      <c r="F4847" s="24"/>
      <c r="G4847" s="24"/>
    </row>
    <row r="4848" spans="2:7" x14ac:dyDescent="0.2">
      <c r="B4848" s="24"/>
      <c r="C4848" s="24"/>
      <c r="D4848" s="24"/>
      <c r="E4848" s="24"/>
      <c r="F4848" s="24"/>
      <c r="G4848" s="24"/>
    </row>
    <row r="4849" spans="2:7" x14ac:dyDescent="0.2">
      <c r="B4849" s="24"/>
      <c r="C4849" s="24"/>
      <c r="D4849" s="24"/>
      <c r="E4849" s="24"/>
      <c r="F4849" s="24"/>
      <c r="G4849" s="24"/>
    </row>
    <row r="4850" spans="2:7" x14ac:dyDescent="0.2">
      <c r="B4850" s="24"/>
      <c r="C4850" s="24"/>
      <c r="D4850" s="24"/>
      <c r="E4850" s="24"/>
      <c r="F4850" s="24"/>
      <c r="G4850" s="24"/>
    </row>
    <row r="4851" spans="2:7" x14ac:dyDescent="0.2">
      <c r="B4851" s="24"/>
      <c r="C4851" s="24"/>
      <c r="D4851" s="24"/>
      <c r="E4851" s="24"/>
      <c r="F4851" s="24"/>
      <c r="G4851" s="24"/>
    </row>
    <row r="4852" spans="2:7" x14ac:dyDescent="0.2">
      <c r="B4852" s="24"/>
      <c r="C4852" s="24"/>
      <c r="D4852" s="24"/>
      <c r="E4852" s="24"/>
      <c r="F4852" s="24"/>
      <c r="G4852" s="24"/>
    </row>
    <row r="4853" spans="2:7" x14ac:dyDescent="0.2">
      <c r="B4853" s="24"/>
      <c r="C4853" s="24"/>
      <c r="D4853" s="24"/>
      <c r="E4853" s="24"/>
      <c r="F4853" s="24"/>
      <c r="G4853" s="24"/>
    </row>
    <row r="4854" spans="2:7" x14ac:dyDescent="0.2">
      <c r="B4854" s="24"/>
      <c r="C4854" s="24"/>
      <c r="D4854" s="24"/>
      <c r="E4854" s="24"/>
      <c r="F4854" s="24"/>
      <c r="G4854" s="24"/>
    </row>
    <row r="4855" spans="2:7" x14ac:dyDescent="0.2">
      <c r="B4855" s="24"/>
      <c r="C4855" s="24"/>
      <c r="D4855" s="24"/>
      <c r="E4855" s="24"/>
      <c r="F4855" s="24"/>
      <c r="G4855" s="24"/>
    </row>
    <row r="4856" spans="2:7" x14ac:dyDescent="0.2">
      <c r="B4856" s="24"/>
      <c r="C4856" s="24"/>
      <c r="D4856" s="24"/>
      <c r="E4856" s="24"/>
      <c r="F4856" s="24"/>
      <c r="G4856" s="24"/>
    </row>
    <row r="4857" spans="2:7" x14ac:dyDescent="0.2">
      <c r="B4857" s="24"/>
      <c r="C4857" s="24"/>
      <c r="D4857" s="24"/>
      <c r="E4857" s="24"/>
      <c r="F4857" s="24"/>
      <c r="G4857" s="24"/>
    </row>
    <row r="4858" spans="2:7" x14ac:dyDescent="0.2">
      <c r="B4858" s="24"/>
      <c r="C4858" s="24"/>
      <c r="D4858" s="24"/>
      <c r="E4858" s="24"/>
      <c r="F4858" s="24"/>
      <c r="G4858" s="24"/>
    </row>
    <row r="4859" spans="2:7" x14ac:dyDescent="0.2">
      <c r="B4859" s="24"/>
      <c r="C4859" s="24"/>
      <c r="D4859" s="24"/>
      <c r="E4859" s="24"/>
      <c r="F4859" s="24"/>
      <c r="G4859" s="24"/>
    </row>
    <row r="4860" spans="2:7" x14ac:dyDescent="0.2">
      <c r="B4860" s="24"/>
      <c r="C4860" s="24"/>
      <c r="D4860" s="24"/>
      <c r="E4860" s="24"/>
      <c r="F4860" s="24"/>
      <c r="G4860" s="24"/>
    </row>
    <row r="4861" spans="2:7" x14ac:dyDescent="0.2">
      <c r="B4861" s="24"/>
      <c r="C4861" s="24"/>
      <c r="D4861" s="24"/>
      <c r="E4861" s="24"/>
      <c r="F4861" s="24"/>
      <c r="G4861" s="24"/>
    </row>
    <row r="4862" spans="2:7" x14ac:dyDescent="0.2">
      <c r="B4862" s="24"/>
      <c r="C4862" s="24"/>
      <c r="D4862" s="24"/>
      <c r="E4862" s="24"/>
      <c r="F4862" s="24"/>
      <c r="G4862" s="24"/>
    </row>
    <row r="4863" spans="2:7" x14ac:dyDescent="0.2">
      <c r="B4863" s="24"/>
      <c r="C4863" s="24"/>
      <c r="D4863" s="24"/>
      <c r="E4863" s="24"/>
      <c r="F4863" s="24"/>
      <c r="G4863" s="24"/>
    </row>
    <row r="4864" spans="2:7" x14ac:dyDescent="0.2">
      <c r="B4864" s="24"/>
      <c r="C4864" s="24"/>
      <c r="D4864" s="24"/>
      <c r="E4864" s="24"/>
      <c r="F4864" s="24"/>
      <c r="G4864" s="24"/>
    </row>
    <row r="4865" spans="2:7" x14ac:dyDescent="0.2">
      <c r="B4865" s="24"/>
      <c r="C4865" s="24"/>
      <c r="D4865" s="24"/>
      <c r="E4865" s="24"/>
      <c r="F4865" s="24"/>
      <c r="G4865" s="24"/>
    </row>
    <row r="4866" spans="2:7" x14ac:dyDescent="0.2">
      <c r="B4866" s="24"/>
      <c r="C4866" s="24"/>
      <c r="D4866" s="24"/>
      <c r="E4866" s="24"/>
      <c r="F4866" s="24"/>
      <c r="G4866" s="24"/>
    </row>
    <row r="4867" spans="2:7" x14ac:dyDescent="0.2">
      <c r="B4867" s="24"/>
      <c r="C4867" s="24"/>
      <c r="D4867" s="24"/>
      <c r="E4867" s="24"/>
      <c r="F4867" s="24"/>
      <c r="G4867" s="24"/>
    </row>
    <row r="4868" spans="2:7" x14ac:dyDescent="0.2">
      <c r="B4868" s="24"/>
      <c r="C4868" s="24"/>
      <c r="D4868" s="24"/>
      <c r="E4868" s="24"/>
      <c r="F4868" s="24"/>
      <c r="G4868" s="24"/>
    </row>
    <row r="4869" spans="2:7" x14ac:dyDescent="0.2">
      <c r="B4869" s="24"/>
      <c r="C4869" s="24"/>
      <c r="D4869" s="24"/>
      <c r="E4869" s="24"/>
      <c r="F4869" s="24"/>
      <c r="G4869" s="24"/>
    </row>
    <row r="4870" spans="2:7" x14ac:dyDescent="0.2">
      <c r="B4870" s="24"/>
      <c r="C4870" s="24"/>
      <c r="D4870" s="24"/>
      <c r="E4870" s="24"/>
      <c r="F4870" s="24"/>
      <c r="G4870" s="24"/>
    </row>
    <row r="4871" spans="2:7" x14ac:dyDescent="0.2">
      <c r="B4871" s="24"/>
      <c r="C4871" s="24"/>
      <c r="D4871" s="24"/>
      <c r="E4871" s="24"/>
      <c r="F4871" s="24"/>
      <c r="G4871" s="24"/>
    </row>
    <row r="4872" spans="2:7" x14ac:dyDescent="0.2">
      <c r="B4872" s="24"/>
      <c r="C4872" s="24"/>
      <c r="D4872" s="24"/>
      <c r="E4872" s="24"/>
      <c r="F4872" s="24"/>
      <c r="G4872" s="24"/>
    </row>
    <row r="4873" spans="2:7" x14ac:dyDescent="0.2">
      <c r="B4873" s="24"/>
      <c r="C4873" s="24"/>
      <c r="D4873" s="24"/>
      <c r="E4873" s="24"/>
      <c r="F4873" s="24"/>
      <c r="G4873" s="24"/>
    </row>
    <row r="4874" spans="2:7" x14ac:dyDescent="0.2">
      <c r="B4874" s="24"/>
      <c r="C4874" s="24"/>
      <c r="D4874" s="24"/>
      <c r="E4874" s="24"/>
      <c r="F4874" s="24"/>
      <c r="G4874" s="24"/>
    </row>
    <row r="4875" spans="2:7" x14ac:dyDescent="0.2">
      <c r="B4875" s="24"/>
      <c r="C4875" s="24"/>
      <c r="D4875" s="24"/>
      <c r="E4875" s="24"/>
      <c r="F4875" s="24"/>
      <c r="G4875" s="24"/>
    </row>
    <row r="4876" spans="2:7" x14ac:dyDescent="0.2">
      <c r="B4876" s="24"/>
      <c r="C4876" s="24"/>
      <c r="D4876" s="24"/>
      <c r="E4876" s="24"/>
      <c r="F4876" s="24"/>
      <c r="G4876" s="24"/>
    </row>
    <row r="4877" spans="2:7" x14ac:dyDescent="0.2">
      <c r="B4877" s="24"/>
      <c r="C4877" s="24"/>
      <c r="D4877" s="24"/>
      <c r="E4877" s="24"/>
      <c r="F4877" s="24"/>
      <c r="G4877" s="24"/>
    </row>
    <row r="4878" spans="2:7" x14ac:dyDescent="0.2">
      <c r="B4878" s="24"/>
      <c r="C4878" s="24"/>
      <c r="D4878" s="24"/>
      <c r="E4878" s="24"/>
      <c r="F4878" s="24"/>
      <c r="G4878" s="24"/>
    </row>
    <row r="4879" spans="2:7" x14ac:dyDescent="0.2">
      <c r="B4879" s="24"/>
      <c r="C4879" s="24"/>
      <c r="D4879" s="24"/>
      <c r="E4879" s="24"/>
      <c r="F4879" s="24"/>
      <c r="G4879" s="24"/>
    </row>
    <row r="4880" spans="2:7" x14ac:dyDescent="0.2">
      <c r="B4880" s="24"/>
      <c r="C4880" s="24"/>
      <c r="D4880" s="24"/>
      <c r="E4880" s="24"/>
      <c r="F4880" s="24"/>
      <c r="G4880" s="24"/>
    </row>
    <row r="4881" spans="2:7" x14ac:dyDescent="0.2">
      <c r="B4881" s="24"/>
      <c r="C4881" s="24"/>
      <c r="D4881" s="24"/>
      <c r="E4881" s="24"/>
      <c r="F4881" s="24"/>
      <c r="G4881" s="24"/>
    </row>
    <row r="4882" spans="2:7" x14ac:dyDescent="0.2">
      <c r="B4882" s="24"/>
      <c r="C4882" s="24"/>
      <c r="D4882" s="24"/>
      <c r="E4882" s="24"/>
      <c r="F4882" s="24"/>
      <c r="G4882" s="24"/>
    </row>
    <row r="4883" spans="2:7" x14ac:dyDescent="0.2">
      <c r="B4883" s="24"/>
      <c r="C4883" s="24"/>
      <c r="D4883" s="24"/>
      <c r="E4883" s="24"/>
      <c r="F4883" s="24"/>
      <c r="G4883" s="24"/>
    </row>
    <row r="4884" spans="2:7" x14ac:dyDescent="0.2">
      <c r="B4884" s="24"/>
      <c r="C4884" s="24"/>
      <c r="D4884" s="24"/>
      <c r="E4884" s="24"/>
      <c r="F4884" s="24"/>
      <c r="G4884" s="24"/>
    </row>
    <row r="4885" spans="2:7" x14ac:dyDescent="0.2">
      <c r="B4885" s="24"/>
      <c r="C4885" s="24"/>
      <c r="D4885" s="24"/>
      <c r="E4885" s="24"/>
      <c r="F4885" s="24"/>
      <c r="G4885" s="24"/>
    </row>
    <row r="4886" spans="2:7" x14ac:dyDescent="0.2">
      <c r="B4886" s="24"/>
      <c r="C4886" s="24"/>
      <c r="D4886" s="24"/>
      <c r="E4886" s="24"/>
      <c r="F4886" s="24"/>
      <c r="G4886" s="24"/>
    </row>
    <row r="4887" spans="2:7" x14ac:dyDescent="0.2">
      <c r="B4887" s="24"/>
      <c r="C4887" s="24"/>
      <c r="D4887" s="24"/>
      <c r="E4887" s="24"/>
      <c r="F4887" s="24"/>
      <c r="G4887" s="24"/>
    </row>
    <row r="4888" spans="2:7" x14ac:dyDescent="0.2">
      <c r="B4888" s="24"/>
      <c r="C4888" s="24"/>
      <c r="D4888" s="24"/>
      <c r="E4888" s="24"/>
      <c r="F4888" s="24"/>
      <c r="G4888" s="24"/>
    </row>
    <row r="4889" spans="2:7" x14ac:dyDescent="0.2">
      <c r="B4889" s="24"/>
      <c r="C4889" s="24"/>
      <c r="D4889" s="24"/>
      <c r="E4889" s="24"/>
      <c r="F4889" s="24"/>
      <c r="G4889" s="24"/>
    </row>
    <row r="4890" spans="2:7" x14ac:dyDescent="0.2">
      <c r="B4890" s="24"/>
      <c r="C4890" s="24"/>
      <c r="D4890" s="24"/>
      <c r="E4890" s="24"/>
      <c r="F4890" s="24"/>
      <c r="G4890" s="24"/>
    </row>
    <row r="4891" spans="2:7" x14ac:dyDescent="0.2">
      <c r="B4891" s="24"/>
      <c r="C4891" s="24"/>
      <c r="D4891" s="24"/>
      <c r="E4891" s="24"/>
      <c r="F4891" s="24"/>
      <c r="G4891" s="24"/>
    </row>
    <row r="4892" spans="2:7" x14ac:dyDescent="0.2">
      <c r="B4892" s="24"/>
      <c r="C4892" s="24"/>
      <c r="D4892" s="24"/>
      <c r="E4892" s="24"/>
      <c r="F4892" s="24"/>
      <c r="G4892" s="24"/>
    </row>
    <row r="4893" spans="2:7" x14ac:dyDescent="0.2">
      <c r="B4893" s="24"/>
      <c r="C4893" s="24"/>
      <c r="D4893" s="24"/>
      <c r="E4893" s="24"/>
      <c r="F4893" s="24"/>
      <c r="G4893" s="24"/>
    </row>
    <row r="4894" spans="2:7" x14ac:dyDescent="0.2">
      <c r="B4894" s="24"/>
      <c r="C4894" s="24"/>
      <c r="D4894" s="24"/>
      <c r="E4894" s="24"/>
      <c r="F4894" s="24"/>
      <c r="G4894" s="24"/>
    </row>
    <row r="4895" spans="2:7" x14ac:dyDescent="0.2">
      <c r="B4895" s="24"/>
      <c r="C4895" s="24"/>
      <c r="D4895" s="24"/>
      <c r="E4895" s="24"/>
      <c r="F4895" s="24"/>
      <c r="G4895" s="24"/>
    </row>
    <row r="4896" spans="2:7" x14ac:dyDescent="0.2">
      <c r="B4896" s="24"/>
      <c r="C4896" s="24"/>
      <c r="D4896" s="24"/>
      <c r="E4896" s="24"/>
      <c r="F4896" s="24"/>
      <c r="G4896" s="24"/>
    </row>
    <row r="4897" spans="2:7" x14ac:dyDescent="0.2">
      <c r="B4897" s="24"/>
      <c r="C4897" s="24"/>
      <c r="D4897" s="24"/>
      <c r="E4897" s="24"/>
      <c r="F4897" s="24"/>
      <c r="G4897" s="24"/>
    </row>
    <row r="4898" spans="2:7" x14ac:dyDescent="0.2">
      <c r="B4898" s="24"/>
      <c r="C4898" s="24"/>
      <c r="D4898" s="24"/>
      <c r="E4898" s="24"/>
      <c r="F4898" s="24"/>
      <c r="G4898" s="24"/>
    </row>
    <row r="4899" spans="2:7" x14ac:dyDescent="0.2">
      <c r="B4899" s="24"/>
      <c r="C4899" s="24"/>
      <c r="D4899" s="24"/>
      <c r="E4899" s="24"/>
      <c r="F4899" s="24"/>
      <c r="G4899" s="24"/>
    </row>
    <row r="4900" spans="2:7" x14ac:dyDescent="0.2">
      <c r="B4900" s="24"/>
      <c r="C4900" s="24"/>
      <c r="D4900" s="24"/>
      <c r="E4900" s="24"/>
      <c r="F4900" s="24"/>
      <c r="G4900" s="24"/>
    </row>
    <row r="4901" spans="2:7" x14ac:dyDescent="0.2">
      <c r="B4901" s="24"/>
      <c r="C4901" s="24"/>
      <c r="D4901" s="24"/>
      <c r="E4901" s="24"/>
      <c r="F4901" s="24"/>
      <c r="G4901" s="24"/>
    </row>
    <row r="4902" spans="2:7" x14ac:dyDescent="0.2">
      <c r="B4902" s="24"/>
      <c r="C4902" s="24"/>
      <c r="D4902" s="24"/>
      <c r="E4902" s="24"/>
      <c r="F4902" s="24"/>
      <c r="G4902" s="24"/>
    </row>
    <row r="4903" spans="2:7" x14ac:dyDescent="0.2">
      <c r="B4903" s="24"/>
      <c r="C4903" s="24"/>
      <c r="D4903" s="24"/>
      <c r="E4903" s="24"/>
      <c r="F4903" s="24"/>
      <c r="G4903" s="24"/>
    </row>
    <row r="4904" spans="2:7" x14ac:dyDescent="0.2">
      <c r="B4904" s="24"/>
      <c r="C4904" s="24"/>
      <c r="D4904" s="24"/>
      <c r="E4904" s="24"/>
      <c r="F4904" s="24"/>
      <c r="G4904" s="24"/>
    </row>
    <row r="4905" spans="2:7" x14ac:dyDescent="0.2">
      <c r="B4905" s="24"/>
      <c r="C4905" s="24"/>
      <c r="D4905" s="24"/>
      <c r="E4905" s="24"/>
      <c r="F4905" s="24"/>
      <c r="G4905" s="24"/>
    </row>
    <row r="4906" spans="2:7" x14ac:dyDescent="0.2">
      <c r="B4906" s="24"/>
      <c r="C4906" s="24"/>
      <c r="D4906" s="24"/>
      <c r="E4906" s="24"/>
      <c r="F4906" s="24"/>
      <c r="G4906" s="24"/>
    </row>
    <row r="4907" spans="2:7" x14ac:dyDescent="0.2">
      <c r="B4907" s="24"/>
      <c r="C4907" s="24"/>
      <c r="D4907" s="24"/>
      <c r="E4907" s="24"/>
      <c r="F4907" s="24"/>
      <c r="G4907" s="24"/>
    </row>
    <row r="4908" spans="2:7" x14ac:dyDescent="0.2">
      <c r="B4908" s="24"/>
      <c r="C4908" s="24"/>
      <c r="D4908" s="24"/>
      <c r="E4908" s="24"/>
      <c r="F4908" s="24"/>
      <c r="G4908" s="24"/>
    </row>
    <row r="4909" spans="2:7" x14ac:dyDescent="0.2">
      <c r="B4909" s="24"/>
      <c r="C4909" s="24"/>
      <c r="D4909" s="24"/>
      <c r="E4909" s="24"/>
      <c r="F4909" s="24"/>
      <c r="G4909" s="24"/>
    </row>
    <row r="4910" spans="2:7" x14ac:dyDescent="0.2">
      <c r="B4910" s="24"/>
      <c r="C4910" s="24"/>
      <c r="D4910" s="24"/>
      <c r="E4910" s="24"/>
      <c r="F4910" s="24"/>
      <c r="G4910" s="24"/>
    </row>
    <row r="4911" spans="2:7" x14ac:dyDescent="0.2">
      <c r="B4911" s="24"/>
      <c r="C4911" s="24"/>
      <c r="D4911" s="24"/>
      <c r="E4911" s="24"/>
      <c r="F4911" s="24"/>
      <c r="G4911" s="24"/>
    </row>
    <row r="4912" spans="2:7" x14ac:dyDescent="0.2">
      <c r="B4912" s="24"/>
      <c r="C4912" s="24"/>
      <c r="D4912" s="24"/>
      <c r="E4912" s="24"/>
      <c r="F4912" s="24"/>
      <c r="G4912" s="24"/>
    </row>
    <row r="4913" spans="2:7" x14ac:dyDescent="0.2">
      <c r="B4913" s="24"/>
      <c r="C4913" s="24"/>
      <c r="D4913" s="24"/>
      <c r="E4913" s="24"/>
      <c r="F4913" s="24"/>
      <c r="G4913" s="24"/>
    </row>
    <row r="4914" spans="2:7" x14ac:dyDescent="0.2">
      <c r="B4914" s="24"/>
      <c r="C4914" s="24"/>
      <c r="D4914" s="24"/>
      <c r="E4914" s="24"/>
      <c r="F4914" s="24"/>
      <c r="G4914" s="24"/>
    </row>
    <row r="4915" spans="2:7" x14ac:dyDescent="0.2">
      <c r="B4915" s="24"/>
      <c r="C4915" s="24"/>
      <c r="D4915" s="24"/>
      <c r="E4915" s="24"/>
      <c r="F4915" s="24"/>
      <c r="G4915" s="24"/>
    </row>
    <row r="4916" spans="2:7" x14ac:dyDescent="0.2">
      <c r="B4916" s="24"/>
      <c r="C4916" s="24"/>
      <c r="D4916" s="24"/>
      <c r="E4916" s="24"/>
      <c r="F4916" s="24"/>
      <c r="G4916" s="24"/>
    </row>
    <row r="4917" spans="2:7" x14ac:dyDescent="0.2">
      <c r="B4917" s="24"/>
      <c r="C4917" s="24"/>
      <c r="D4917" s="24"/>
      <c r="E4917" s="24"/>
      <c r="F4917" s="24"/>
      <c r="G4917" s="24"/>
    </row>
    <row r="4918" spans="2:7" x14ac:dyDescent="0.2">
      <c r="B4918" s="24"/>
      <c r="C4918" s="24"/>
      <c r="D4918" s="24"/>
      <c r="E4918" s="24"/>
      <c r="F4918" s="24"/>
      <c r="G4918" s="24"/>
    </row>
    <row r="4919" spans="2:7" x14ac:dyDescent="0.2">
      <c r="B4919" s="24"/>
      <c r="C4919" s="24"/>
      <c r="D4919" s="24"/>
      <c r="E4919" s="24"/>
      <c r="F4919" s="24"/>
      <c r="G4919" s="24"/>
    </row>
    <row r="4920" spans="2:7" x14ac:dyDescent="0.2">
      <c r="B4920" s="24"/>
      <c r="C4920" s="24"/>
      <c r="D4920" s="24"/>
      <c r="E4920" s="24"/>
      <c r="F4920" s="24"/>
      <c r="G4920" s="24"/>
    </row>
    <row r="4921" spans="2:7" x14ac:dyDescent="0.2">
      <c r="B4921" s="24"/>
      <c r="C4921" s="24"/>
      <c r="D4921" s="24"/>
      <c r="E4921" s="24"/>
      <c r="F4921" s="24"/>
      <c r="G4921" s="24"/>
    </row>
    <row r="4922" spans="2:7" x14ac:dyDescent="0.2">
      <c r="B4922" s="24"/>
      <c r="C4922" s="24"/>
      <c r="D4922" s="24"/>
      <c r="E4922" s="24"/>
      <c r="F4922" s="24"/>
      <c r="G4922" s="24"/>
    </row>
    <row r="4923" spans="2:7" x14ac:dyDescent="0.2">
      <c r="B4923" s="24"/>
      <c r="C4923" s="24"/>
      <c r="D4923" s="24"/>
      <c r="E4923" s="24"/>
      <c r="F4923" s="24"/>
      <c r="G4923" s="24"/>
    </row>
    <row r="4924" spans="2:7" x14ac:dyDescent="0.2">
      <c r="B4924" s="24"/>
      <c r="C4924" s="24"/>
      <c r="D4924" s="24"/>
      <c r="E4924" s="24"/>
      <c r="F4924" s="24"/>
      <c r="G4924" s="24"/>
    </row>
    <row r="4925" spans="2:7" x14ac:dyDescent="0.2">
      <c r="B4925" s="24"/>
      <c r="C4925" s="24"/>
      <c r="D4925" s="24"/>
      <c r="E4925" s="24"/>
      <c r="F4925" s="24"/>
      <c r="G4925" s="24"/>
    </row>
    <row r="4926" spans="2:7" x14ac:dyDescent="0.2">
      <c r="B4926" s="24"/>
      <c r="C4926" s="24"/>
      <c r="D4926" s="24"/>
      <c r="E4926" s="24"/>
      <c r="F4926" s="24"/>
      <c r="G4926" s="24"/>
    </row>
    <row r="4927" spans="2:7" x14ac:dyDescent="0.2">
      <c r="B4927" s="24"/>
      <c r="C4927" s="24"/>
      <c r="D4927" s="24"/>
      <c r="E4927" s="24"/>
      <c r="F4927" s="24"/>
      <c r="G4927" s="24"/>
    </row>
    <row r="4928" spans="2:7" x14ac:dyDescent="0.2">
      <c r="B4928" s="24"/>
      <c r="C4928" s="24"/>
      <c r="D4928" s="24"/>
      <c r="E4928" s="24"/>
      <c r="F4928" s="24"/>
      <c r="G4928" s="24"/>
    </row>
    <row r="4929" spans="2:7" x14ac:dyDescent="0.2">
      <c r="B4929" s="24"/>
      <c r="C4929" s="24"/>
      <c r="D4929" s="24"/>
      <c r="E4929" s="24"/>
      <c r="F4929" s="24"/>
      <c r="G4929" s="24"/>
    </row>
    <row r="4930" spans="2:7" x14ac:dyDescent="0.2">
      <c r="B4930" s="24"/>
      <c r="C4930" s="24"/>
      <c r="D4930" s="24"/>
      <c r="E4930" s="24"/>
      <c r="F4930" s="24"/>
      <c r="G4930" s="24"/>
    </row>
    <row r="4931" spans="2:7" x14ac:dyDescent="0.2">
      <c r="B4931" s="24"/>
      <c r="C4931" s="24"/>
      <c r="D4931" s="24"/>
      <c r="E4931" s="24"/>
      <c r="F4931" s="24"/>
      <c r="G4931" s="24"/>
    </row>
    <row r="4932" spans="2:7" x14ac:dyDescent="0.2">
      <c r="B4932" s="24"/>
      <c r="C4932" s="24"/>
      <c r="D4932" s="24"/>
      <c r="E4932" s="24"/>
      <c r="F4932" s="24"/>
      <c r="G4932" s="24"/>
    </row>
    <row r="4933" spans="2:7" x14ac:dyDescent="0.2">
      <c r="B4933" s="24"/>
      <c r="C4933" s="24"/>
      <c r="D4933" s="24"/>
      <c r="E4933" s="24"/>
      <c r="F4933" s="24"/>
      <c r="G4933" s="24"/>
    </row>
    <row r="4934" spans="2:7" x14ac:dyDescent="0.2">
      <c r="B4934" s="24"/>
      <c r="C4934" s="24"/>
      <c r="D4934" s="24"/>
      <c r="E4934" s="24"/>
      <c r="F4934" s="24"/>
      <c r="G4934" s="24"/>
    </row>
    <row r="4935" spans="2:7" x14ac:dyDescent="0.2">
      <c r="B4935" s="24"/>
      <c r="C4935" s="24"/>
      <c r="D4935" s="24"/>
      <c r="E4935" s="24"/>
      <c r="F4935" s="24"/>
      <c r="G4935" s="24"/>
    </row>
    <row r="4936" spans="2:7" x14ac:dyDescent="0.2">
      <c r="B4936" s="24"/>
      <c r="C4936" s="24"/>
      <c r="D4936" s="24"/>
      <c r="E4936" s="24"/>
      <c r="F4936" s="24"/>
      <c r="G4936" s="24"/>
    </row>
    <row r="4937" spans="2:7" x14ac:dyDescent="0.2">
      <c r="B4937" s="24"/>
      <c r="C4937" s="24"/>
      <c r="D4937" s="24"/>
      <c r="E4937" s="24"/>
      <c r="F4937" s="24"/>
      <c r="G4937" s="24"/>
    </row>
    <row r="4938" spans="2:7" x14ac:dyDescent="0.2">
      <c r="B4938" s="24"/>
      <c r="C4938" s="24"/>
      <c r="D4938" s="24"/>
      <c r="E4938" s="24"/>
      <c r="F4938" s="24"/>
      <c r="G4938" s="24"/>
    </row>
    <row r="4939" spans="2:7" x14ac:dyDescent="0.2">
      <c r="B4939" s="24"/>
      <c r="C4939" s="24"/>
      <c r="D4939" s="24"/>
      <c r="E4939" s="24"/>
      <c r="F4939" s="24"/>
      <c r="G4939" s="24"/>
    </row>
    <row r="4940" spans="2:7" x14ac:dyDescent="0.2">
      <c r="B4940" s="24"/>
      <c r="C4940" s="24"/>
      <c r="D4940" s="24"/>
      <c r="E4940" s="24"/>
      <c r="F4940" s="24"/>
      <c r="G4940" s="24"/>
    </row>
    <row r="4941" spans="2:7" x14ac:dyDescent="0.2">
      <c r="B4941" s="24"/>
      <c r="C4941" s="24"/>
      <c r="D4941" s="24"/>
      <c r="E4941" s="24"/>
      <c r="F4941" s="24"/>
      <c r="G4941" s="24"/>
    </row>
    <row r="4942" spans="2:7" x14ac:dyDescent="0.2">
      <c r="B4942" s="24"/>
      <c r="C4942" s="24"/>
      <c r="D4942" s="24"/>
      <c r="E4942" s="24"/>
      <c r="F4942" s="24"/>
      <c r="G4942" s="24"/>
    </row>
    <row r="4943" spans="2:7" x14ac:dyDescent="0.2">
      <c r="B4943" s="24"/>
      <c r="C4943" s="24"/>
      <c r="D4943" s="24"/>
      <c r="E4943" s="24"/>
      <c r="F4943" s="24"/>
      <c r="G4943" s="24"/>
    </row>
    <row r="4944" spans="2:7" x14ac:dyDescent="0.2">
      <c r="B4944" s="24"/>
      <c r="C4944" s="24"/>
      <c r="D4944" s="24"/>
      <c r="E4944" s="24"/>
      <c r="F4944" s="24"/>
      <c r="G4944" s="24"/>
    </row>
    <row r="4945" spans="2:7" x14ac:dyDescent="0.2">
      <c r="B4945" s="24"/>
      <c r="C4945" s="24"/>
      <c r="D4945" s="24"/>
      <c r="E4945" s="24"/>
      <c r="F4945" s="24"/>
      <c r="G4945" s="24"/>
    </row>
    <row r="4946" spans="2:7" x14ac:dyDescent="0.2">
      <c r="B4946" s="24"/>
      <c r="C4946" s="24"/>
      <c r="D4946" s="24"/>
      <c r="E4946" s="24"/>
      <c r="F4946" s="24"/>
      <c r="G4946" s="24"/>
    </row>
    <row r="4947" spans="2:7" x14ac:dyDescent="0.2">
      <c r="B4947" s="24"/>
      <c r="C4947" s="24"/>
      <c r="D4947" s="24"/>
      <c r="E4947" s="24"/>
      <c r="F4947" s="24"/>
      <c r="G4947" s="24"/>
    </row>
    <row r="4948" spans="2:7" x14ac:dyDescent="0.2">
      <c r="B4948" s="24"/>
      <c r="C4948" s="24"/>
      <c r="D4948" s="24"/>
      <c r="E4948" s="24"/>
      <c r="F4948" s="24"/>
      <c r="G4948" s="24"/>
    </row>
    <row r="4949" spans="2:7" x14ac:dyDescent="0.2">
      <c r="B4949" s="24"/>
      <c r="C4949" s="24"/>
      <c r="D4949" s="24"/>
      <c r="E4949" s="24"/>
      <c r="F4949" s="24"/>
      <c r="G4949" s="24"/>
    </row>
    <row r="4950" spans="2:7" x14ac:dyDescent="0.2">
      <c r="B4950" s="24"/>
      <c r="C4950" s="24"/>
      <c r="D4950" s="24"/>
      <c r="E4950" s="24"/>
      <c r="F4950" s="24"/>
      <c r="G4950" s="24"/>
    </row>
    <row r="4951" spans="2:7" x14ac:dyDescent="0.2">
      <c r="B4951" s="24"/>
      <c r="C4951" s="24"/>
      <c r="D4951" s="24"/>
      <c r="E4951" s="24"/>
      <c r="F4951" s="24"/>
      <c r="G4951" s="24"/>
    </row>
    <row r="4952" spans="2:7" x14ac:dyDescent="0.2">
      <c r="B4952" s="24"/>
      <c r="C4952" s="24"/>
      <c r="D4952" s="24"/>
      <c r="E4952" s="24"/>
      <c r="F4952" s="24"/>
      <c r="G4952" s="24"/>
    </row>
    <row r="4953" spans="2:7" x14ac:dyDescent="0.2">
      <c r="B4953" s="24"/>
      <c r="C4953" s="24"/>
      <c r="D4953" s="24"/>
      <c r="E4953" s="24"/>
      <c r="F4953" s="24"/>
      <c r="G4953" s="24"/>
    </row>
    <row r="4954" spans="2:7" x14ac:dyDescent="0.2">
      <c r="B4954" s="24"/>
      <c r="C4954" s="24"/>
      <c r="D4954" s="24"/>
      <c r="E4954" s="24"/>
      <c r="F4954" s="24"/>
      <c r="G4954" s="24"/>
    </row>
    <row r="4955" spans="2:7" x14ac:dyDescent="0.2">
      <c r="B4955" s="24"/>
      <c r="C4955" s="24"/>
      <c r="D4955" s="24"/>
      <c r="E4955" s="24"/>
      <c r="F4955" s="24"/>
      <c r="G4955" s="24"/>
    </row>
    <row r="4956" spans="2:7" x14ac:dyDescent="0.2">
      <c r="B4956" s="24"/>
      <c r="C4956" s="24"/>
      <c r="D4956" s="24"/>
      <c r="E4956" s="24"/>
      <c r="F4956" s="24"/>
      <c r="G4956" s="24"/>
    </row>
    <row r="4957" spans="2:7" x14ac:dyDescent="0.2">
      <c r="B4957" s="24"/>
      <c r="C4957" s="24"/>
      <c r="D4957" s="24"/>
      <c r="E4957" s="24"/>
      <c r="F4957" s="24"/>
      <c r="G4957" s="24"/>
    </row>
    <row r="4958" spans="2:7" x14ac:dyDescent="0.2">
      <c r="B4958" s="24"/>
      <c r="C4958" s="24"/>
      <c r="D4958" s="24"/>
      <c r="E4958" s="24"/>
      <c r="F4958" s="24"/>
      <c r="G4958" s="24"/>
    </row>
    <row r="4959" spans="2:7" x14ac:dyDescent="0.2">
      <c r="B4959" s="24"/>
      <c r="C4959" s="24"/>
      <c r="D4959" s="24"/>
      <c r="E4959" s="24"/>
      <c r="F4959" s="24"/>
      <c r="G4959" s="24"/>
    </row>
    <row r="4960" spans="2:7" x14ac:dyDescent="0.2">
      <c r="B4960" s="24"/>
      <c r="C4960" s="24"/>
      <c r="D4960" s="24"/>
      <c r="E4960" s="24"/>
      <c r="F4960" s="24"/>
      <c r="G4960" s="24"/>
    </row>
    <row r="4961" spans="2:7" x14ac:dyDescent="0.2">
      <c r="B4961" s="24"/>
      <c r="C4961" s="24"/>
      <c r="D4961" s="24"/>
      <c r="E4961" s="24"/>
      <c r="F4961" s="24"/>
      <c r="G4961" s="24"/>
    </row>
    <row r="4962" spans="2:7" x14ac:dyDescent="0.2">
      <c r="B4962" s="24"/>
      <c r="C4962" s="24"/>
      <c r="D4962" s="24"/>
      <c r="E4962" s="24"/>
      <c r="F4962" s="24"/>
      <c r="G4962" s="24"/>
    </row>
    <row r="4963" spans="2:7" x14ac:dyDescent="0.2">
      <c r="B4963" s="24"/>
      <c r="C4963" s="24"/>
      <c r="D4963" s="24"/>
      <c r="E4963" s="24"/>
      <c r="F4963" s="24"/>
      <c r="G4963" s="24"/>
    </row>
    <row r="4964" spans="2:7" x14ac:dyDescent="0.2">
      <c r="B4964" s="24"/>
      <c r="C4964" s="24"/>
      <c r="D4964" s="24"/>
      <c r="E4964" s="24"/>
      <c r="F4964" s="24"/>
      <c r="G4964" s="24"/>
    </row>
    <row r="4965" spans="2:7" x14ac:dyDescent="0.2">
      <c r="B4965" s="24"/>
      <c r="C4965" s="24"/>
      <c r="D4965" s="24"/>
      <c r="E4965" s="24"/>
      <c r="F4965" s="24"/>
      <c r="G4965" s="24"/>
    </row>
    <row r="4966" spans="2:7" x14ac:dyDescent="0.2">
      <c r="B4966" s="24"/>
      <c r="C4966" s="24"/>
      <c r="D4966" s="24"/>
      <c r="E4966" s="24"/>
      <c r="F4966" s="24"/>
      <c r="G4966" s="24"/>
    </row>
    <row r="4967" spans="2:7" x14ac:dyDescent="0.2">
      <c r="B4967" s="24"/>
      <c r="C4967" s="24"/>
      <c r="D4967" s="24"/>
      <c r="E4967" s="24"/>
      <c r="F4967" s="24"/>
      <c r="G4967" s="24"/>
    </row>
    <row r="4968" spans="2:7" x14ac:dyDescent="0.2">
      <c r="B4968" s="24"/>
      <c r="C4968" s="24"/>
      <c r="D4968" s="24"/>
      <c r="E4968" s="24"/>
      <c r="F4968" s="24"/>
      <c r="G4968" s="24"/>
    </row>
    <row r="4969" spans="2:7" x14ac:dyDescent="0.2">
      <c r="B4969" s="24"/>
      <c r="C4969" s="24"/>
      <c r="D4969" s="24"/>
      <c r="E4969" s="24"/>
      <c r="F4969" s="24"/>
      <c r="G4969" s="24"/>
    </row>
    <row r="4970" spans="2:7" x14ac:dyDescent="0.2">
      <c r="B4970" s="24"/>
      <c r="C4970" s="24"/>
      <c r="D4970" s="24"/>
      <c r="E4970" s="24"/>
      <c r="F4970" s="24"/>
      <c r="G4970" s="24"/>
    </row>
    <row r="4971" spans="2:7" x14ac:dyDescent="0.2">
      <c r="B4971" s="24"/>
      <c r="C4971" s="24"/>
      <c r="D4971" s="24"/>
      <c r="E4971" s="24"/>
      <c r="F4971" s="24"/>
      <c r="G4971" s="24"/>
    </row>
    <row r="4972" spans="2:7" x14ac:dyDescent="0.2">
      <c r="B4972" s="24"/>
      <c r="C4972" s="24"/>
      <c r="D4972" s="24"/>
      <c r="E4972" s="24"/>
      <c r="F4972" s="24"/>
      <c r="G4972" s="24"/>
    </row>
    <row r="4973" spans="2:7" x14ac:dyDescent="0.2">
      <c r="B4973" s="24"/>
      <c r="C4973" s="24"/>
      <c r="D4973" s="24"/>
      <c r="E4973" s="24"/>
      <c r="F4973" s="24"/>
      <c r="G4973" s="24"/>
    </row>
    <row r="4974" spans="2:7" x14ac:dyDescent="0.2">
      <c r="B4974" s="24"/>
      <c r="C4974" s="24"/>
      <c r="D4974" s="24"/>
      <c r="E4974" s="24"/>
      <c r="F4974" s="24"/>
      <c r="G4974" s="24"/>
    </row>
    <row r="4975" spans="2:7" x14ac:dyDescent="0.2">
      <c r="B4975" s="24"/>
      <c r="C4975" s="24"/>
      <c r="D4975" s="24"/>
      <c r="E4975" s="24"/>
      <c r="F4975" s="24"/>
      <c r="G4975" s="24"/>
    </row>
    <row r="4976" spans="2:7" x14ac:dyDescent="0.2">
      <c r="B4976" s="24"/>
      <c r="C4976" s="24"/>
      <c r="D4976" s="24"/>
      <c r="E4976" s="24"/>
      <c r="F4976" s="24"/>
      <c r="G4976" s="24"/>
    </row>
    <row r="4977" spans="2:7" x14ac:dyDescent="0.2">
      <c r="B4977" s="24"/>
      <c r="C4977" s="24"/>
      <c r="D4977" s="24"/>
      <c r="E4977" s="24"/>
      <c r="F4977" s="24"/>
      <c r="G4977" s="24"/>
    </row>
    <row r="4978" spans="2:7" x14ac:dyDescent="0.2">
      <c r="B4978" s="24"/>
      <c r="C4978" s="24"/>
      <c r="D4978" s="24"/>
      <c r="E4978" s="24"/>
      <c r="F4978" s="24"/>
      <c r="G4978" s="24"/>
    </row>
    <row r="4979" spans="2:7" x14ac:dyDescent="0.2">
      <c r="B4979" s="24"/>
      <c r="C4979" s="24"/>
      <c r="D4979" s="24"/>
      <c r="E4979" s="24"/>
      <c r="F4979" s="24"/>
      <c r="G4979" s="24"/>
    </row>
    <row r="4980" spans="2:7" x14ac:dyDescent="0.2">
      <c r="B4980" s="24"/>
      <c r="C4980" s="24"/>
      <c r="D4980" s="24"/>
      <c r="E4980" s="24"/>
      <c r="F4980" s="24"/>
      <c r="G4980" s="24"/>
    </row>
    <row r="4981" spans="2:7" x14ac:dyDescent="0.2">
      <c r="B4981" s="24"/>
      <c r="C4981" s="24"/>
      <c r="D4981" s="24"/>
      <c r="E4981" s="24"/>
      <c r="F4981" s="24"/>
      <c r="G4981" s="24"/>
    </row>
    <row r="4982" spans="2:7" x14ac:dyDescent="0.2">
      <c r="B4982" s="24"/>
      <c r="C4982" s="24"/>
      <c r="D4982" s="24"/>
      <c r="E4982" s="24"/>
      <c r="F4982" s="24"/>
      <c r="G4982" s="24"/>
    </row>
    <row r="4983" spans="2:7" x14ac:dyDescent="0.2">
      <c r="B4983" s="24"/>
      <c r="C4983" s="24"/>
      <c r="D4983" s="24"/>
      <c r="E4983" s="24"/>
      <c r="F4983" s="24"/>
      <c r="G4983" s="24"/>
    </row>
    <row r="4984" spans="2:7" x14ac:dyDescent="0.2">
      <c r="B4984" s="24"/>
      <c r="C4984" s="24"/>
      <c r="D4984" s="24"/>
      <c r="E4984" s="24"/>
      <c r="F4984" s="24"/>
      <c r="G4984" s="24"/>
    </row>
    <row r="4985" spans="2:7" x14ac:dyDescent="0.2">
      <c r="B4985" s="24"/>
      <c r="C4985" s="24"/>
      <c r="D4985" s="24"/>
      <c r="E4985" s="24"/>
      <c r="F4985" s="24"/>
      <c r="G4985" s="24"/>
    </row>
    <row r="4986" spans="2:7" x14ac:dyDescent="0.2">
      <c r="B4986" s="24"/>
      <c r="C4986" s="24"/>
      <c r="D4986" s="24"/>
      <c r="E4986" s="24"/>
      <c r="F4986" s="24"/>
      <c r="G4986" s="24"/>
    </row>
    <row r="4987" spans="2:7" x14ac:dyDescent="0.2">
      <c r="B4987" s="24"/>
      <c r="C4987" s="24"/>
      <c r="D4987" s="24"/>
      <c r="E4987" s="24"/>
      <c r="F4987" s="24"/>
      <c r="G4987" s="24"/>
    </row>
    <row r="4988" spans="2:7" x14ac:dyDescent="0.2">
      <c r="B4988" s="24"/>
      <c r="C4988" s="24"/>
      <c r="D4988" s="24"/>
      <c r="E4988" s="24"/>
      <c r="F4988" s="24"/>
      <c r="G4988" s="24"/>
    </row>
    <row r="4989" spans="2:7" x14ac:dyDescent="0.2">
      <c r="B4989" s="24"/>
      <c r="C4989" s="24"/>
      <c r="D4989" s="24"/>
      <c r="E4989" s="24"/>
      <c r="F4989" s="24"/>
      <c r="G4989" s="24"/>
    </row>
    <row r="4990" spans="2:7" x14ac:dyDescent="0.2">
      <c r="B4990" s="24"/>
      <c r="C4990" s="24"/>
      <c r="D4990" s="24"/>
      <c r="E4990" s="24"/>
      <c r="F4990" s="24"/>
      <c r="G4990" s="24"/>
    </row>
    <row r="4991" spans="2:7" x14ac:dyDescent="0.2">
      <c r="B4991" s="24"/>
      <c r="C4991" s="24"/>
      <c r="D4991" s="24"/>
      <c r="E4991" s="24"/>
      <c r="F4991" s="24"/>
      <c r="G4991" s="24"/>
    </row>
    <row r="4992" spans="2:7" x14ac:dyDescent="0.2">
      <c r="B4992" s="24"/>
      <c r="C4992" s="24"/>
      <c r="D4992" s="24"/>
      <c r="E4992" s="24"/>
      <c r="F4992" s="24"/>
      <c r="G4992" s="24"/>
    </row>
    <row r="4993" spans="2:7" x14ac:dyDescent="0.2">
      <c r="B4993" s="24"/>
      <c r="C4993" s="24"/>
      <c r="D4993" s="24"/>
      <c r="E4993" s="24"/>
      <c r="F4993" s="24"/>
      <c r="G4993" s="24"/>
    </row>
    <row r="4994" spans="2:7" x14ac:dyDescent="0.2">
      <c r="B4994" s="24"/>
      <c r="C4994" s="24"/>
      <c r="D4994" s="24"/>
      <c r="E4994" s="24"/>
      <c r="F4994" s="24"/>
      <c r="G4994" s="24"/>
    </row>
    <row r="4995" spans="2:7" x14ac:dyDescent="0.2">
      <c r="B4995" s="24"/>
      <c r="C4995" s="24"/>
      <c r="D4995" s="24"/>
      <c r="E4995" s="24"/>
      <c r="F4995" s="24"/>
      <c r="G4995" s="24"/>
    </row>
    <row r="4996" spans="2:7" x14ac:dyDescent="0.2">
      <c r="B4996" s="24"/>
      <c r="C4996" s="24"/>
      <c r="D4996" s="24"/>
      <c r="E4996" s="24"/>
      <c r="F4996" s="24"/>
      <c r="G4996" s="24"/>
    </row>
    <row r="4997" spans="2:7" x14ac:dyDescent="0.2">
      <c r="B4997" s="24"/>
      <c r="C4997" s="24"/>
      <c r="D4997" s="24"/>
      <c r="E4997" s="24"/>
      <c r="F4997" s="24"/>
      <c r="G4997" s="24"/>
    </row>
    <row r="4998" spans="2:7" x14ac:dyDescent="0.2">
      <c r="B4998" s="24"/>
      <c r="C4998" s="24"/>
      <c r="D4998" s="24"/>
      <c r="E4998" s="24"/>
      <c r="F4998" s="24"/>
      <c r="G4998" s="24"/>
    </row>
    <row r="4999" spans="2:7" x14ac:dyDescent="0.2">
      <c r="B4999" s="24"/>
      <c r="C4999" s="24"/>
      <c r="D4999" s="24"/>
      <c r="E4999" s="24"/>
      <c r="F4999" s="24"/>
      <c r="G4999" s="24"/>
    </row>
    <row r="5000" spans="2:7" x14ac:dyDescent="0.2">
      <c r="B5000" s="24"/>
      <c r="C5000" s="24"/>
      <c r="D5000" s="24"/>
      <c r="E5000" s="24"/>
      <c r="F5000" s="24"/>
      <c r="G5000" s="24"/>
    </row>
    <row r="5001" spans="2:7" x14ac:dyDescent="0.2">
      <c r="B5001" s="24"/>
      <c r="C5001" s="24"/>
      <c r="D5001" s="24"/>
      <c r="E5001" s="24"/>
      <c r="F5001" s="24"/>
      <c r="G5001" s="24"/>
    </row>
    <row r="5002" spans="2:7" x14ac:dyDescent="0.2">
      <c r="B5002" s="24"/>
      <c r="C5002" s="24"/>
      <c r="D5002" s="24"/>
      <c r="E5002" s="24"/>
      <c r="F5002" s="24"/>
      <c r="G5002" s="24"/>
    </row>
    <row r="5003" spans="2:7" x14ac:dyDescent="0.2">
      <c r="B5003" s="24"/>
      <c r="C5003" s="24"/>
      <c r="D5003" s="24"/>
      <c r="E5003" s="24"/>
      <c r="F5003" s="24"/>
      <c r="G5003" s="24"/>
    </row>
    <row r="5004" spans="2:7" x14ac:dyDescent="0.2">
      <c r="B5004" s="24"/>
      <c r="C5004" s="24"/>
      <c r="D5004" s="24"/>
      <c r="E5004" s="24"/>
      <c r="F5004" s="24"/>
      <c r="G5004" s="24"/>
    </row>
    <row r="5005" spans="2:7" x14ac:dyDescent="0.2">
      <c r="B5005" s="24"/>
      <c r="C5005" s="24"/>
      <c r="D5005" s="24"/>
      <c r="E5005" s="24"/>
      <c r="F5005" s="24"/>
      <c r="G5005" s="24"/>
    </row>
    <row r="5006" spans="2:7" x14ac:dyDescent="0.2">
      <c r="B5006" s="24"/>
      <c r="C5006" s="24"/>
      <c r="D5006" s="24"/>
      <c r="E5006" s="24"/>
      <c r="F5006" s="24"/>
      <c r="G5006" s="24"/>
    </row>
    <row r="5007" spans="2:7" x14ac:dyDescent="0.2">
      <c r="B5007" s="24"/>
      <c r="C5007" s="24"/>
      <c r="D5007" s="24"/>
      <c r="E5007" s="24"/>
      <c r="F5007" s="24"/>
      <c r="G5007" s="24"/>
    </row>
    <row r="5008" spans="2:7" x14ac:dyDescent="0.2">
      <c r="B5008" s="24"/>
      <c r="C5008" s="24"/>
      <c r="D5008" s="24"/>
      <c r="E5008" s="24"/>
      <c r="F5008" s="24"/>
      <c r="G5008" s="24"/>
    </row>
    <row r="5009" spans="2:7" x14ac:dyDescent="0.2">
      <c r="B5009" s="24"/>
      <c r="C5009" s="24"/>
      <c r="D5009" s="24"/>
      <c r="E5009" s="24"/>
      <c r="F5009" s="24"/>
      <c r="G5009" s="24"/>
    </row>
    <row r="5010" spans="2:7" x14ac:dyDescent="0.2">
      <c r="B5010" s="24"/>
      <c r="C5010" s="24"/>
      <c r="D5010" s="24"/>
      <c r="E5010" s="24"/>
      <c r="F5010" s="24"/>
      <c r="G5010" s="24"/>
    </row>
    <row r="5011" spans="2:7" x14ac:dyDescent="0.2">
      <c r="B5011" s="24"/>
      <c r="C5011" s="24"/>
      <c r="D5011" s="24"/>
      <c r="E5011" s="24"/>
      <c r="F5011" s="24"/>
      <c r="G5011" s="24"/>
    </row>
    <row r="5012" spans="2:7" x14ac:dyDescent="0.2">
      <c r="B5012" s="24"/>
      <c r="C5012" s="24"/>
      <c r="D5012" s="24"/>
      <c r="E5012" s="24"/>
      <c r="F5012" s="24"/>
      <c r="G5012" s="24"/>
    </row>
    <row r="5013" spans="2:7" x14ac:dyDescent="0.2">
      <c r="B5013" s="24"/>
      <c r="C5013" s="24"/>
      <c r="D5013" s="24"/>
      <c r="E5013" s="24"/>
      <c r="F5013" s="24"/>
      <c r="G5013" s="24"/>
    </row>
    <row r="5014" spans="2:7" x14ac:dyDescent="0.2">
      <c r="B5014" s="24"/>
      <c r="C5014" s="24"/>
      <c r="D5014" s="24"/>
      <c r="E5014" s="24"/>
      <c r="F5014" s="24"/>
      <c r="G5014" s="24"/>
    </row>
    <row r="5015" spans="2:7" x14ac:dyDescent="0.2">
      <c r="B5015" s="24"/>
      <c r="C5015" s="24"/>
      <c r="D5015" s="24"/>
      <c r="E5015" s="24"/>
      <c r="F5015" s="24"/>
      <c r="G5015" s="24"/>
    </row>
    <row r="5016" spans="2:7" x14ac:dyDescent="0.2">
      <c r="B5016" s="24"/>
      <c r="C5016" s="24"/>
      <c r="D5016" s="24"/>
      <c r="E5016" s="24"/>
      <c r="F5016" s="24"/>
      <c r="G5016" s="24"/>
    </row>
    <row r="5017" spans="2:7" x14ac:dyDescent="0.2">
      <c r="B5017" s="24"/>
      <c r="C5017" s="24"/>
      <c r="D5017" s="24"/>
      <c r="E5017" s="24"/>
      <c r="F5017" s="24"/>
      <c r="G5017" s="24"/>
    </row>
    <row r="5018" spans="2:7" x14ac:dyDescent="0.2">
      <c r="B5018" s="24"/>
      <c r="C5018" s="24"/>
      <c r="D5018" s="24"/>
      <c r="E5018" s="24"/>
      <c r="F5018" s="24"/>
      <c r="G5018" s="24"/>
    </row>
    <row r="5019" spans="2:7" x14ac:dyDescent="0.2">
      <c r="B5019" s="24"/>
      <c r="C5019" s="24"/>
      <c r="D5019" s="24"/>
      <c r="E5019" s="24"/>
      <c r="F5019" s="24"/>
      <c r="G5019" s="24"/>
    </row>
    <row r="5020" spans="2:7" x14ac:dyDescent="0.2">
      <c r="B5020" s="24"/>
      <c r="C5020" s="24"/>
      <c r="D5020" s="24"/>
      <c r="E5020" s="24"/>
      <c r="F5020" s="24"/>
      <c r="G5020" s="24"/>
    </row>
    <row r="5021" spans="2:7" x14ac:dyDescent="0.2">
      <c r="B5021" s="24"/>
      <c r="C5021" s="24"/>
      <c r="D5021" s="24"/>
      <c r="E5021" s="24"/>
      <c r="F5021" s="24"/>
      <c r="G5021" s="24"/>
    </row>
    <row r="5022" spans="2:7" x14ac:dyDescent="0.2">
      <c r="B5022" s="24"/>
      <c r="C5022" s="24"/>
      <c r="D5022" s="24"/>
      <c r="E5022" s="24"/>
      <c r="F5022" s="24"/>
      <c r="G5022" s="24"/>
    </row>
    <row r="5023" spans="2:7" x14ac:dyDescent="0.2">
      <c r="B5023" s="24"/>
      <c r="C5023" s="24"/>
      <c r="D5023" s="24"/>
      <c r="E5023" s="24"/>
      <c r="F5023" s="24"/>
      <c r="G5023" s="24"/>
    </row>
    <row r="5024" spans="2:7" x14ac:dyDescent="0.2">
      <c r="B5024" s="24"/>
      <c r="C5024" s="24"/>
      <c r="D5024" s="24"/>
      <c r="E5024" s="24"/>
      <c r="F5024" s="24"/>
      <c r="G5024" s="24"/>
    </row>
    <row r="5025" spans="2:7" x14ac:dyDescent="0.2">
      <c r="B5025" s="24"/>
      <c r="C5025" s="24"/>
      <c r="D5025" s="24"/>
      <c r="E5025" s="24"/>
      <c r="F5025" s="24"/>
      <c r="G5025" s="24"/>
    </row>
    <row r="5026" spans="2:7" x14ac:dyDescent="0.2">
      <c r="B5026" s="24"/>
      <c r="C5026" s="24"/>
      <c r="D5026" s="24"/>
      <c r="E5026" s="24"/>
      <c r="F5026" s="24"/>
      <c r="G5026" s="24"/>
    </row>
    <row r="5027" spans="2:7" x14ac:dyDescent="0.2">
      <c r="B5027" s="24"/>
      <c r="C5027" s="24"/>
      <c r="D5027" s="24"/>
      <c r="E5027" s="24"/>
      <c r="F5027" s="24"/>
      <c r="G5027" s="24"/>
    </row>
    <row r="5028" spans="2:7" x14ac:dyDescent="0.2">
      <c r="B5028" s="24"/>
      <c r="C5028" s="24"/>
      <c r="D5028" s="24"/>
      <c r="E5028" s="24"/>
      <c r="F5028" s="24"/>
      <c r="G5028" s="24"/>
    </row>
    <row r="5029" spans="2:7" x14ac:dyDescent="0.2">
      <c r="B5029" s="24"/>
      <c r="C5029" s="24"/>
      <c r="D5029" s="24"/>
      <c r="E5029" s="24"/>
      <c r="F5029" s="24"/>
      <c r="G5029" s="24"/>
    </row>
    <row r="5030" spans="2:7" x14ac:dyDescent="0.2">
      <c r="B5030" s="24"/>
      <c r="C5030" s="24"/>
      <c r="D5030" s="24"/>
      <c r="E5030" s="24"/>
      <c r="F5030" s="24"/>
      <c r="G5030" s="24"/>
    </row>
    <row r="5031" spans="2:7" x14ac:dyDescent="0.2">
      <c r="B5031" s="24"/>
      <c r="C5031" s="24"/>
      <c r="D5031" s="24"/>
      <c r="E5031" s="24"/>
      <c r="F5031" s="24"/>
      <c r="G5031" s="24"/>
    </row>
    <row r="5032" spans="2:7" x14ac:dyDescent="0.2">
      <c r="B5032" s="24"/>
      <c r="C5032" s="24"/>
      <c r="D5032" s="24"/>
      <c r="E5032" s="24"/>
      <c r="F5032" s="24"/>
      <c r="G5032" s="24"/>
    </row>
    <row r="5033" spans="2:7" x14ac:dyDescent="0.2">
      <c r="B5033" s="24"/>
      <c r="C5033" s="24"/>
      <c r="D5033" s="24"/>
      <c r="E5033" s="24"/>
      <c r="F5033" s="24"/>
      <c r="G5033" s="24"/>
    </row>
    <row r="5034" spans="2:7" x14ac:dyDescent="0.2">
      <c r="B5034" s="24"/>
      <c r="C5034" s="24"/>
      <c r="D5034" s="24"/>
      <c r="E5034" s="24"/>
      <c r="F5034" s="24"/>
      <c r="G5034" s="24"/>
    </row>
    <row r="5035" spans="2:7" x14ac:dyDescent="0.2">
      <c r="B5035" s="24"/>
      <c r="C5035" s="24"/>
      <c r="D5035" s="24"/>
      <c r="E5035" s="24"/>
      <c r="F5035" s="24"/>
      <c r="G5035" s="24"/>
    </row>
    <row r="5036" spans="2:7" x14ac:dyDescent="0.2">
      <c r="B5036" s="24"/>
      <c r="C5036" s="24"/>
      <c r="D5036" s="24"/>
      <c r="E5036" s="24"/>
      <c r="F5036" s="24"/>
      <c r="G5036" s="24"/>
    </row>
    <row r="5037" spans="2:7" x14ac:dyDescent="0.2">
      <c r="B5037" s="24"/>
      <c r="C5037" s="24"/>
      <c r="D5037" s="24"/>
      <c r="E5037" s="24"/>
      <c r="F5037" s="24"/>
      <c r="G5037" s="24"/>
    </row>
    <row r="5038" spans="2:7" x14ac:dyDescent="0.2">
      <c r="B5038" s="24"/>
      <c r="C5038" s="24"/>
      <c r="D5038" s="24"/>
      <c r="E5038" s="24"/>
      <c r="F5038" s="24"/>
      <c r="G5038" s="24"/>
    </row>
    <row r="5039" spans="2:7" x14ac:dyDescent="0.2">
      <c r="B5039" s="24"/>
      <c r="C5039" s="24"/>
      <c r="D5039" s="24"/>
      <c r="E5039" s="24"/>
      <c r="F5039" s="24"/>
      <c r="G5039" s="24"/>
    </row>
    <row r="5040" spans="2:7" x14ac:dyDescent="0.2">
      <c r="B5040" s="24"/>
      <c r="C5040" s="24"/>
      <c r="D5040" s="24"/>
      <c r="E5040" s="24"/>
      <c r="F5040" s="24"/>
      <c r="G5040" s="24"/>
    </row>
    <row r="5041" spans="2:7" x14ac:dyDescent="0.2">
      <c r="B5041" s="24"/>
      <c r="C5041" s="24"/>
      <c r="D5041" s="24"/>
      <c r="E5041" s="24"/>
      <c r="F5041" s="24"/>
      <c r="G5041" s="24"/>
    </row>
    <row r="5042" spans="2:7" x14ac:dyDescent="0.2">
      <c r="B5042" s="24"/>
      <c r="C5042" s="24"/>
      <c r="D5042" s="24"/>
      <c r="E5042" s="24"/>
      <c r="F5042" s="24"/>
      <c r="G5042" s="24"/>
    </row>
    <row r="5043" spans="2:7" x14ac:dyDescent="0.2">
      <c r="B5043" s="24"/>
      <c r="C5043" s="24"/>
      <c r="D5043" s="24"/>
      <c r="E5043" s="24"/>
      <c r="F5043" s="24"/>
      <c r="G5043" s="24"/>
    </row>
    <row r="5044" spans="2:7" x14ac:dyDescent="0.2">
      <c r="B5044" s="24"/>
      <c r="C5044" s="24"/>
      <c r="D5044" s="24"/>
      <c r="E5044" s="24"/>
      <c r="F5044" s="24"/>
      <c r="G5044" s="24"/>
    </row>
    <row r="5045" spans="2:7" x14ac:dyDescent="0.2">
      <c r="B5045" s="24"/>
      <c r="C5045" s="24"/>
      <c r="D5045" s="24"/>
      <c r="E5045" s="24"/>
      <c r="F5045" s="24"/>
      <c r="G5045" s="24"/>
    </row>
    <row r="5046" spans="2:7" x14ac:dyDescent="0.2">
      <c r="B5046" s="24"/>
      <c r="C5046" s="24"/>
      <c r="D5046" s="24"/>
      <c r="E5046" s="24"/>
      <c r="F5046" s="24"/>
      <c r="G5046" s="24"/>
    </row>
    <row r="5047" spans="2:7" x14ac:dyDescent="0.2">
      <c r="B5047" s="24"/>
      <c r="C5047" s="24"/>
      <c r="D5047" s="24"/>
      <c r="E5047" s="24"/>
      <c r="F5047" s="24"/>
      <c r="G5047" s="24"/>
    </row>
    <row r="5048" spans="2:7" x14ac:dyDescent="0.2">
      <c r="B5048" s="24"/>
      <c r="C5048" s="24"/>
      <c r="D5048" s="24"/>
      <c r="E5048" s="24"/>
      <c r="F5048" s="24"/>
      <c r="G5048" s="24"/>
    </row>
    <row r="5049" spans="2:7" x14ac:dyDescent="0.2">
      <c r="B5049" s="24"/>
      <c r="C5049" s="24"/>
      <c r="D5049" s="24"/>
      <c r="E5049" s="24"/>
      <c r="F5049" s="24"/>
      <c r="G5049" s="24"/>
    </row>
    <row r="5050" spans="2:7" x14ac:dyDescent="0.2">
      <c r="B5050" s="24"/>
      <c r="C5050" s="24"/>
      <c r="D5050" s="24"/>
      <c r="E5050" s="24"/>
      <c r="F5050" s="24"/>
      <c r="G5050" s="24"/>
    </row>
    <row r="5051" spans="2:7" x14ac:dyDescent="0.2">
      <c r="B5051" s="24"/>
      <c r="C5051" s="24"/>
      <c r="D5051" s="24"/>
      <c r="E5051" s="24"/>
      <c r="F5051" s="24"/>
      <c r="G5051" s="24"/>
    </row>
    <row r="5052" spans="2:7" x14ac:dyDescent="0.2">
      <c r="B5052" s="24"/>
      <c r="C5052" s="24"/>
      <c r="D5052" s="24"/>
      <c r="E5052" s="24"/>
      <c r="F5052" s="24"/>
      <c r="G5052" s="24"/>
    </row>
    <row r="5053" spans="2:7" x14ac:dyDescent="0.2">
      <c r="B5053" s="24"/>
      <c r="C5053" s="24"/>
      <c r="D5053" s="24"/>
      <c r="E5053" s="24"/>
      <c r="F5053" s="24"/>
      <c r="G5053" s="24"/>
    </row>
    <row r="5054" spans="2:7" x14ac:dyDescent="0.2">
      <c r="B5054" s="24"/>
      <c r="C5054" s="24"/>
      <c r="D5054" s="24"/>
      <c r="E5054" s="24"/>
      <c r="F5054" s="24"/>
      <c r="G5054" s="24"/>
    </row>
    <row r="5055" spans="2:7" x14ac:dyDescent="0.2">
      <c r="B5055" s="24"/>
      <c r="C5055" s="24"/>
      <c r="D5055" s="24"/>
      <c r="E5055" s="24"/>
      <c r="F5055" s="24"/>
      <c r="G5055" s="24"/>
    </row>
    <row r="5056" spans="2:7" x14ac:dyDescent="0.2">
      <c r="B5056" s="24"/>
      <c r="C5056" s="24"/>
      <c r="D5056" s="24"/>
      <c r="E5056" s="24"/>
      <c r="F5056" s="24"/>
      <c r="G5056" s="24"/>
    </row>
    <row r="5057" spans="2:7" x14ac:dyDescent="0.2">
      <c r="B5057" s="24"/>
      <c r="C5057" s="24"/>
      <c r="D5057" s="24"/>
      <c r="E5057" s="24"/>
      <c r="F5057" s="24"/>
      <c r="G5057" s="24"/>
    </row>
    <row r="5058" spans="2:7" x14ac:dyDescent="0.2">
      <c r="B5058" s="24"/>
      <c r="C5058" s="24"/>
      <c r="D5058" s="24"/>
      <c r="E5058" s="24"/>
      <c r="F5058" s="24"/>
      <c r="G5058" s="24"/>
    </row>
    <row r="5059" spans="2:7" x14ac:dyDescent="0.2">
      <c r="B5059" s="24"/>
      <c r="C5059" s="24"/>
      <c r="D5059" s="24"/>
      <c r="E5059" s="24"/>
      <c r="F5059" s="24"/>
      <c r="G5059" s="24"/>
    </row>
    <row r="5060" spans="2:7" x14ac:dyDescent="0.2">
      <c r="B5060" s="24"/>
      <c r="C5060" s="24"/>
      <c r="D5060" s="24"/>
      <c r="E5060" s="24"/>
      <c r="F5060" s="24"/>
      <c r="G5060" s="24"/>
    </row>
    <row r="5061" spans="2:7" x14ac:dyDescent="0.2">
      <c r="B5061" s="24"/>
      <c r="C5061" s="24"/>
      <c r="D5061" s="24"/>
      <c r="E5061" s="24"/>
      <c r="F5061" s="24"/>
      <c r="G5061" s="24"/>
    </row>
    <row r="5062" spans="2:7" x14ac:dyDescent="0.2">
      <c r="B5062" s="24"/>
      <c r="C5062" s="24"/>
      <c r="D5062" s="24"/>
      <c r="E5062" s="24"/>
      <c r="F5062" s="24"/>
      <c r="G5062" s="24"/>
    </row>
    <row r="5063" spans="2:7" x14ac:dyDescent="0.2">
      <c r="B5063" s="24"/>
      <c r="C5063" s="24"/>
      <c r="D5063" s="24"/>
      <c r="E5063" s="24"/>
      <c r="F5063" s="24"/>
      <c r="G5063" s="24"/>
    </row>
    <row r="5064" spans="2:7" x14ac:dyDescent="0.2">
      <c r="B5064" s="24"/>
      <c r="C5064" s="24"/>
      <c r="D5064" s="24"/>
      <c r="E5064" s="24"/>
      <c r="F5064" s="24"/>
      <c r="G5064" s="24"/>
    </row>
    <row r="5065" spans="2:7" x14ac:dyDescent="0.2">
      <c r="B5065" s="24"/>
      <c r="C5065" s="24"/>
      <c r="D5065" s="24"/>
      <c r="E5065" s="24"/>
      <c r="F5065" s="24"/>
      <c r="G5065" s="24"/>
    </row>
    <row r="5066" spans="2:7" x14ac:dyDescent="0.2">
      <c r="B5066" s="24"/>
      <c r="C5066" s="24"/>
      <c r="D5066" s="24"/>
      <c r="E5066" s="24"/>
      <c r="F5066" s="24"/>
      <c r="G5066" s="24"/>
    </row>
    <row r="5067" spans="2:7" x14ac:dyDescent="0.2">
      <c r="B5067" s="24"/>
      <c r="C5067" s="24"/>
      <c r="D5067" s="24"/>
      <c r="E5067" s="24"/>
      <c r="F5067" s="24"/>
      <c r="G5067" s="24"/>
    </row>
    <row r="5068" spans="2:7" x14ac:dyDescent="0.2">
      <c r="B5068" s="24"/>
      <c r="C5068" s="24"/>
      <c r="D5068" s="24"/>
      <c r="E5068" s="24"/>
      <c r="F5068" s="24"/>
      <c r="G5068" s="24"/>
    </row>
    <row r="5069" spans="2:7" x14ac:dyDescent="0.2">
      <c r="B5069" s="24"/>
      <c r="C5069" s="24"/>
      <c r="D5069" s="24"/>
      <c r="E5069" s="24"/>
      <c r="F5069" s="24"/>
      <c r="G5069" s="24"/>
    </row>
    <row r="5070" spans="2:7" x14ac:dyDescent="0.2">
      <c r="B5070" s="24"/>
      <c r="C5070" s="24"/>
      <c r="D5070" s="24"/>
      <c r="E5070" s="24"/>
      <c r="F5070" s="24"/>
      <c r="G5070" s="24"/>
    </row>
    <row r="5071" spans="2:7" x14ac:dyDescent="0.2">
      <c r="B5071" s="24"/>
      <c r="C5071" s="24"/>
      <c r="D5071" s="24"/>
      <c r="E5071" s="24"/>
      <c r="F5071" s="24"/>
      <c r="G5071" s="24"/>
    </row>
    <row r="5072" spans="2:7" x14ac:dyDescent="0.2">
      <c r="B5072" s="24"/>
      <c r="C5072" s="24"/>
      <c r="D5072" s="24"/>
      <c r="E5072" s="24"/>
      <c r="F5072" s="24"/>
      <c r="G5072" s="24"/>
    </row>
    <row r="5073" spans="2:7" x14ac:dyDescent="0.2">
      <c r="B5073" s="24"/>
      <c r="C5073" s="24"/>
      <c r="D5073" s="24"/>
      <c r="E5073" s="24"/>
      <c r="F5073" s="24"/>
      <c r="G5073" s="24"/>
    </row>
    <row r="5074" spans="2:7" x14ac:dyDescent="0.2">
      <c r="B5074" s="24"/>
      <c r="C5074" s="24"/>
      <c r="D5074" s="24"/>
      <c r="E5074" s="24"/>
      <c r="F5074" s="24"/>
      <c r="G5074" s="24"/>
    </row>
    <row r="5075" spans="2:7" x14ac:dyDescent="0.2">
      <c r="B5075" s="24"/>
      <c r="C5075" s="24"/>
      <c r="D5075" s="24"/>
      <c r="E5075" s="24"/>
      <c r="F5075" s="24"/>
      <c r="G5075" s="24"/>
    </row>
    <row r="5076" spans="2:7" x14ac:dyDescent="0.2">
      <c r="B5076" s="24"/>
      <c r="C5076" s="24"/>
      <c r="D5076" s="24"/>
      <c r="E5076" s="24"/>
      <c r="F5076" s="24"/>
      <c r="G5076" s="24"/>
    </row>
    <row r="5077" spans="2:7" x14ac:dyDescent="0.2">
      <c r="B5077" s="24"/>
      <c r="C5077" s="24"/>
      <c r="D5077" s="24"/>
      <c r="E5077" s="24"/>
      <c r="F5077" s="24"/>
      <c r="G5077" s="24"/>
    </row>
    <row r="5078" spans="2:7" x14ac:dyDescent="0.2">
      <c r="B5078" s="24"/>
      <c r="C5078" s="24"/>
      <c r="D5078" s="24"/>
      <c r="E5078" s="24"/>
      <c r="F5078" s="24"/>
      <c r="G5078" s="24"/>
    </row>
    <row r="5079" spans="2:7" x14ac:dyDescent="0.2">
      <c r="B5079" s="24"/>
      <c r="C5079" s="24"/>
      <c r="D5079" s="24"/>
      <c r="E5079" s="24"/>
      <c r="F5079" s="24"/>
      <c r="G5079" s="24"/>
    </row>
    <row r="5080" spans="2:7" x14ac:dyDescent="0.2">
      <c r="B5080" s="24"/>
      <c r="C5080" s="24"/>
      <c r="D5080" s="24"/>
      <c r="E5080" s="24"/>
      <c r="F5080" s="24"/>
      <c r="G5080" s="24"/>
    </row>
    <row r="5081" spans="2:7" x14ac:dyDescent="0.2">
      <c r="B5081" s="24"/>
      <c r="C5081" s="24"/>
      <c r="D5081" s="24"/>
      <c r="E5081" s="24"/>
      <c r="F5081" s="24"/>
      <c r="G5081" s="24"/>
    </row>
    <row r="5082" spans="2:7" x14ac:dyDescent="0.2">
      <c r="B5082" s="24"/>
      <c r="C5082" s="24"/>
      <c r="D5082" s="24"/>
      <c r="E5082" s="24"/>
      <c r="F5082" s="24"/>
      <c r="G5082" s="24"/>
    </row>
    <row r="5083" spans="2:7" x14ac:dyDescent="0.2">
      <c r="B5083" s="24"/>
      <c r="C5083" s="24"/>
      <c r="D5083" s="24"/>
      <c r="E5083" s="24"/>
      <c r="F5083" s="24"/>
      <c r="G5083" s="24"/>
    </row>
    <row r="5084" spans="2:7" x14ac:dyDescent="0.2">
      <c r="B5084" s="24"/>
      <c r="C5084" s="24"/>
      <c r="D5084" s="24"/>
      <c r="E5084" s="24"/>
      <c r="F5084" s="24"/>
      <c r="G5084" s="24"/>
    </row>
    <row r="5085" spans="2:7" x14ac:dyDescent="0.2">
      <c r="B5085" s="24"/>
      <c r="C5085" s="24"/>
      <c r="D5085" s="24"/>
      <c r="E5085" s="24"/>
      <c r="F5085" s="24"/>
      <c r="G5085" s="24"/>
    </row>
    <row r="5086" spans="2:7" x14ac:dyDescent="0.2">
      <c r="B5086" s="24"/>
      <c r="C5086" s="24"/>
      <c r="D5086" s="24"/>
      <c r="E5086" s="24"/>
      <c r="F5086" s="24"/>
      <c r="G5086" s="24"/>
    </row>
    <row r="5087" spans="2:7" x14ac:dyDescent="0.2">
      <c r="B5087" s="24"/>
      <c r="C5087" s="24"/>
      <c r="D5087" s="24"/>
      <c r="E5087" s="24"/>
      <c r="F5087" s="24"/>
      <c r="G5087" s="24"/>
    </row>
    <row r="5088" spans="2:7" x14ac:dyDescent="0.2">
      <c r="B5088" s="24"/>
      <c r="C5088" s="24"/>
      <c r="D5088" s="24"/>
      <c r="E5088" s="24"/>
      <c r="F5088" s="24"/>
      <c r="G5088" s="24"/>
    </row>
    <row r="5089" spans="2:7" x14ac:dyDescent="0.2">
      <c r="B5089" s="24"/>
      <c r="C5089" s="24"/>
      <c r="D5089" s="24"/>
      <c r="E5089" s="24"/>
      <c r="F5089" s="24"/>
      <c r="G5089" s="24"/>
    </row>
    <row r="5090" spans="2:7" x14ac:dyDescent="0.2">
      <c r="B5090" s="24"/>
      <c r="C5090" s="24"/>
      <c r="D5090" s="24"/>
      <c r="E5090" s="24"/>
      <c r="F5090" s="24"/>
      <c r="G5090" s="24"/>
    </row>
    <row r="5091" spans="2:7" x14ac:dyDescent="0.2">
      <c r="B5091" s="24"/>
      <c r="C5091" s="24"/>
      <c r="D5091" s="24"/>
      <c r="E5091" s="24"/>
      <c r="F5091" s="24"/>
      <c r="G5091" s="24"/>
    </row>
    <row r="5092" spans="2:7" x14ac:dyDescent="0.2">
      <c r="B5092" s="24"/>
      <c r="C5092" s="24"/>
      <c r="D5092" s="24"/>
      <c r="E5092" s="24"/>
      <c r="F5092" s="24"/>
      <c r="G5092" s="24"/>
    </row>
    <row r="5093" spans="2:7" x14ac:dyDescent="0.2">
      <c r="B5093" s="24"/>
      <c r="C5093" s="24"/>
      <c r="D5093" s="24"/>
      <c r="E5093" s="24"/>
      <c r="F5093" s="24"/>
      <c r="G5093" s="24"/>
    </row>
    <row r="5094" spans="2:7" x14ac:dyDescent="0.2">
      <c r="B5094" s="24"/>
      <c r="C5094" s="24"/>
      <c r="D5094" s="24"/>
      <c r="E5094" s="24"/>
      <c r="F5094" s="24"/>
      <c r="G5094" s="24"/>
    </row>
    <row r="5095" spans="2:7" x14ac:dyDescent="0.2">
      <c r="B5095" s="24"/>
      <c r="C5095" s="24"/>
      <c r="D5095" s="24"/>
      <c r="E5095" s="24"/>
      <c r="F5095" s="24"/>
      <c r="G5095" s="24"/>
    </row>
    <row r="5096" spans="2:7" x14ac:dyDescent="0.2">
      <c r="B5096" s="24"/>
      <c r="C5096" s="24"/>
      <c r="D5096" s="24"/>
      <c r="E5096" s="24"/>
      <c r="F5096" s="24"/>
      <c r="G5096" s="24"/>
    </row>
    <row r="5097" spans="2:7" x14ac:dyDescent="0.2">
      <c r="B5097" s="24"/>
      <c r="C5097" s="24"/>
      <c r="D5097" s="24"/>
      <c r="E5097" s="24"/>
      <c r="F5097" s="24"/>
      <c r="G5097" s="24"/>
    </row>
    <row r="5098" spans="2:7" x14ac:dyDescent="0.2">
      <c r="B5098" s="24"/>
      <c r="C5098" s="24"/>
      <c r="D5098" s="24"/>
      <c r="E5098" s="24"/>
      <c r="F5098" s="24"/>
      <c r="G5098" s="24"/>
    </row>
    <row r="5099" spans="2:7" x14ac:dyDescent="0.2">
      <c r="B5099" s="24"/>
      <c r="C5099" s="24"/>
      <c r="D5099" s="24"/>
      <c r="E5099" s="24"/>
      <c r="F5099" s="24"/>
      <c r="G5099" s="24"/>
    </row>
    <row r="5100" spans="2:7" x14ac:dyDescent="0.2">
      <c r="B5100" s="24"/>
      <c r="C5100" s="24"/>
      <c r="D5100" s="24"/>
      <c r="E5100" s="24"/>
      <c r="F5100" s="24"/>
      <c r="G5100" s="24"/>
    </row>
    <row r="5101" spans="2:7" x14ac:dyDescent="0.2">
      <c r="B5101" s="24"/>
      <c r="C5101" s="24"/>
      <c r="D5101" s="24"/>
      <c r="E5101" s="24"/>
      <c r="F5101" s="24"/>
      <c r="G5101" s="24"/>
    </row>
    <row r="5102" spans="2:7" x14ac:dyDescent="0.2">
      <c r="B5102" s="24"/>
      <c r="C5102" s="24"/>
      <c r="D5102" s="24"/>
      <c r="E5102" s="24"/>
      <c r="F5102" s="24"/>
      <c r="G5102" s="24"/>
    </row>
    <row r="5103" spans="2:7" x14ac:dyDescent="0.2">
      <c r="B5103" s="24"/>
      <c r="C5103" s="24"/>
      <c r="D5103" s="24"/>
      <c r="E5103" s="24"/>
      <c r="F5103" s="24"/>
      <c r="G5103" s="24"/>
    </row>
    <row r="5104" spans="2:7" x14ac:dyDescent="0.2">
      <c r="B5104" s="24"/>
      <c r="C5104" s="24"/>
      <c r="D5104" s="24"/>
      <c r="E5104" s="24"/>
      <c r="F5104" s="24"/>
      <c r="G5104" s="24"/>
    </row>
    <row r="5105" spans="2:7" x14ac:dyDescent="0.2">
      <c r="B5105" s="24"/>
      <c r="C5105" s="24"/>
      <c r="D5105" s="24"/>
      <c r="E5105" s="24"/>
      <c r="F5105" s="24"/>
      <c r="G5105" s="24"/>
    </row>
    <row r="5106" spans="2:7" x14ac:dyDescent="0.2">
      <c r="B5106" s="24"/>
      <c r="C5106" s="24"/>
      <c r="D5106" s="24"/>
      <c r="E5106" s="24"/>
      <c r="F5106" s="24"/>
      <c r="G5106" s="24"/>
    </row>
    <row r="5107" spans="2:7" x14ac:dyDescent="0.2">
      <c r="B5107" s="24"/>
      <c r="C5107" s="24"/>
      <c r="D5107" s="24"/>
      <c r="E5107" s="24"/>
      <c r="F5107" s="24"/>
      <c r="G5107" s="24"/>
    </row>
    <row r="5108" spans="2:7" x14ac:dyDescent="0.2">
      <c r="B5108" s="24"/>
      <c r="C5108" s="24"/>
      <c r="D5108" s="24"/>
      <c r="E5108" s="24"/>
      <c r="F5108" s="24"/>
      <c r="G5108" s="24"/>
    </row>
    <row r="5109" spans="2:7" x14ac:dyDescent="0.2">
      <c r="B5109" s="24"/>
      <c r="C5109" s="24"/>
      <c r="D5109" s="24"/>
      <c r="E5109" s="24"/>
      <c r="F5109" s="24"/>
      <c r="G5109" s="24"/>
    </row>
    <row r="5110" spans="2:7" x14ac:dyDescent="0.2">
      <c r="B5110" s="24"/>
      <c r="C5110" s="24"/>
      <c r="D5110" s="24"/>
      <c r="E5110" s="24"/>
      <c r="F5110" s="24"/>
      <c r="G5110" s="24"/>
    </row>
    <row r="5111" spans="2:7" x14ac:dyDescent="0.2">
      <c r="B5111" s="24"/>
      <c r="C5111" s="24"/>
      <c r="D5111" s="24"/>
      <c r="E5111" s="24"/>
      <c r="F5111" s="24"/>
      <c r="G5111" s="24"/>
    </row>
    <row r="5112" spans="2:7" x14ac:dyDescent="0.2">
      <c r="B5112" s="24"/>
      <c r="C5112" s="24"/>
      <c r="D5112" s="24"/>
      <c r="E5112" s="24"/>
      <c r="F5112" s="24"/>
      <c r="G5112" s="24"/>
    </row>
    <row r="5113" spans="2:7" x14ac:dyDescent="0.2">
      <c r="B5113" s="24"/>
      <c r="C5113" s="24"/>
      <c r="D5113" s="24"/>
      <c r="E5113" s="24"/>
      <c r="F5113" s="24"/>
      <c r="G5113" s="24"/>
    </row>
    <row r="5114" spans="2:7" x14ac:dyDescent="0.2">
      <c r="B5114" s="24"/>
      <c r="C5114" s="24"/>
      <c r="D5114" s="24"/>
      <c r="E5114" s="24"/>
      <c r="F5114" s="24"/>
      <c r="G5114" s="24"/>
    </row>
    <row r="5115" spans="2:7" x14ac:dyDescent="0.2">
      <c r="B5115" s="24"/>
      <c r="C5115" s="24"/>
      <c r="D5115" s="24"/>
      <c r="E5115" s="24"/>
      <c r="F5115" s="24"/>
      <c r="G5115" s="24"/>
    </row>
    <row r="5116" spans="2:7" x14ac:dyDescent="0.2">
      <c r="B5116" s="24"/>
      <c r="C5116" s="24"/>
      <c r="D5116" s="24"/>
      <c r="E5116" s="24"/>
      <c r="F5116" s="24"/>
      <c r="G5116" s="24"/>
    </row>
    <row r="5117" spans="2:7" x14ac:dyDescent="0.2">
      <c r="B5117" s="24"/>
      <c r="C5117" s="24"/>
      <c r="D5117" s="24"/>
      <c r="E5117" s="24"/>
      <c r="F5117" s="24"/>
      <c r="G5117" s="24"/>
    </row>
    <row r="5118" spans="2:7" x14ac:dyDescent="0.2">
      <c r="B5118" s="24"/>
      <c r="C5118" s="24"/>
      <c r="D5118" s="24"/>
      <c r="E5118" s="24"/>
      <c r="F5118" s="24"/>
      <c r="G5118" s="24"/>
    </row>
    <row r="5119" spans="2:7" x14ac:dyDescent="0.2">
      <c r="B5119" s="24"/>
      <c r="C5119" s="24"/>
      <c r="D5119" s="24"/>
      <c r="E5119" s="24"/>
      <c r="F5119" s="24"/>
      <c r="G5119" s="24"/>
    </row>
    <row r="5120" spans="2:7" x14ac:dyDescent="0.2">
      <c r="B5120" s="24"/>
      <c r="C5120" s="24"/>
      <c r="D5120" s="24"/>
      <c r="E5120" s="24"/>
      <c r="F5120" s="24"/>
      <c r="G5120" s="24"/>
    </row>
    <row r="5121" spans="2:7" x14ac:dyDescent="0.2">
      <c r="B5121" s="24"/>
      <c r="C5121" s="24"/>
      <c r="D5121" s="24"/>
      <c r="E5121" s="24"/>
      <c r="F5121" s="24"/>
      <c r="G5121" s="24"/>
    </row>
    <row r="5122" spans="2:7" x14ac:dyDescent="0.2">
      <c r="B5122" s="24"/>
      <c r="C5122" s="24"/>
      <c r="D5122" s="24"/>
      <c r="E5122" s="24"/>
      <c r="F5122" s="24"/>
      <c r="G5122" s="24"/>
    </row>
    <row r="5123" spans="2:7" x14ac:dyDescent="0.2">
      <c r="B5123" s="24"/>
      <c r="C5123" s="24"/>
      <c r="D5123" s="24"/>
      <c r="E5123" s="24"/>
      <c r="F5123" s="24"/>
      <c r="G5123" s="24"/>
    </row>
    <row r="5124" spans="2:7" x14ac:dyDescent="0.2">
      <c r="B5124" s="24"/>
      <c r="C5124" s="24"/>
      <c r="D5124" s="24"/>
      <c r="E5124" s="24"/>
      <c r="F5124" s="24"/>
      <c r="G5124" s="24"/>
    </row>
    <row r="5125" spans="2:7" x14ac:dyDescent="0.2">
      <c r="B5125" s="24"/>
      <c r="C5125" s="24"/>
      <c r="D5125" s="24"/>
      <c r="E5125" s="24"/>
      <c r="F5125" s="24"/>
      <c r="G5125" s="24"/>
    </row>
    <row r="5126" spans="2:7" x14ac:dyDescent="0.2">
      <c r="B5126" s="24"/>
      <c r="C5126" s="24"/>
      <c r="D5126" s="24"/>
      <c r="E5126" s="24"/>
      <c r="F5126" s="24"/>
      <c r="G5126" s="24"/>
    </row>
    <row r="5127" spans="2:7" x14ac:dyDescent="0.2">
      <c r="B5127" s="24"/>
      <c r="C5127" s="24"/>
      <c r="D5127" s="24"/>
      <c r="E5127" s="24"/>
      <c r="F5127" s="24"/>
      <c r="G5127" s="24"/>
    </row>
    <row r="5128" spans="2:7" x14ac:dyDescent="0.2">
      <c r="B5128" s="24"/>
      <c r="C5128" s="24"/>
      <c r="D5128" s="24"/>
      <c r="E5128" s="24"/>
      <c r="F5128" s="24"/>
      <c r="G5128" s="24"/>
    </row>
    <row r="5129" spans="2:7" x14ac:dyDescent="0.2">
      <c r="B5129" s="24"/>
      <c r="C5129" s="24"/>
      <c r="D5129" s="24"/>
      <c r="E5129" s="24"/>
      <c r="F5129" s="24"/>
      <c r="G5129" s="24"/>
    </row>
    <row r="5130" spans="2:7" x14ac:dyDescent="0.2">
      <c r="B5130" s="24"/>
      <c r="C5130" s="24"/>
      <c r="D5130" s="24"/>
      <c r="E5130" s="24"/>
      <c r="F5130" s="24"/>
      <c r="G5130" s="24"/>
    </row>
    <row r="5131" spans="2:7" x14ac:dyDescent="0.2">
      <c r="B5131" s="24"/>
      <c r="C5131" s="24"/>
      <c r="D5131" s="24"/>
      <c r="E5131" s="24"/>
      <c r="F5131" s="24"/>
      <c r="G5131" s="24"/>
    </row>
    <row r="5132" spans="2:7" x14ac:dyDescent="0.2">
      <c r="B5132" s="24"/>
      <c r="C5132" s="24"/>
      <c r="D5132" s="24"/>
      <c r="E5132" s="24"/>
      <c r="F5132" s="24"/>
      <c r="G5132" s="24"/>
    </row>
    <row r="5133" spans="2:7" x14ac:dyDescent="0.2">
      <c r="B5133" s="24"/>
      <c r="C5133" s="24"/>
      <c r="D5133" s="24"/>
      <c r="E5133" s="24"/>
      <c r="F5133" s="24"/>
      <c r="G5133" s="24"/>
    </row>
    <row r="5134" spans="2:7" x14ac:dyDescent="0.2">
      <c r="B5134" s="24"/>
      <c r="C5134" s="24"/>
      <c r="D5134" s="24"/>
      <c r="E5134" s="24"/>
      <c r="F5134" s="24"/>
      <c r="G5134" s="24"/>
    </row>
    <row r="5135" spans="2:7" x14ac:dyDescent="0.2">
      <c r="B5135" s="24"/>
      <c r="C5135" s="24"/>
      <c r="D5135" s="24"/>
      <c r="E5135" s="24"/>
      <c r="F5135" s="24"/>
      <c r="G5135" s="24"/>
    </row>
    <row r="5136" spans="2:7" x14ac:dyDescent="0.2">
      <c r="B5136" s="24"/>
      <c r="C5136" s="24"/>
      <c r="D5136" s="24"/>
      <c r="E5136" s="24"/>
      <c r="F5136" s="24"/>
      <c r="G5136" s="24"/>
    </row>
    <row r="5137" spans="2:7" x14ac:dyDescent="0.2">
      <c r="B5137" s="24"/>
      <c r="C5137" s="24"/>
      <c r="D5137" s="24"/>
      <c r="E5137" s="24"/>
      <c r="F5137" s="24"/>
      <c r="G5137" s="24"/>
    </row>
    <row r="5138" spans="2:7" x14ac:dyDescent="0.2">
      <c r="B5138" s="24"/>
      <c r="C5138" s="24"/>
      <c r="D5138" s="24"/>
      <c r="E5138" s="24"/>
      <c r="F5138" s="24"/>
      <c r="G5138" s="24"/>
    </row>
    <row r="5139" spans="2:7" x14ac:dyDescent="0.2">
      <c r="B5139" s="24"/>
      <c r="C5139" s="24"/>
      <c r="D5139" s="24"/>
      <c r="E5139" s="24"/>
      <c r="F5139" s="24"/>
      <c r="G5139" s="24"/>
    </row>
    <row r="5140" spans="2:7" x14ac:dyDescent="0.2">
      <c r="B5140" s="24"/>
      <c r="C5140" s="24"/>
      <c r="D5140" s="24"/>
      <c r="E5140" s="24"/>
      <c r="F5140" s="24"/>
      <c r="G5140" s="24"/>
    </row>
    <row r="5141" spans="2:7" x14ac:dyDescent="0.2">
      <c r="B5141" s="24"/>
      <c r="C5141" s="24"/>
      <c r="D5141" s="24"/>
      <c r="E5141" s="24"/>
      <c r="F5141" s="24"/>
      <c r="G5141" s="24"/>
    </row>
    <row r="5142" spans="2:7" x14ac:dyDescent="0.2">
      <c r="B5142" s="24"/>
      <c r="C5142" s="24"/>
      <c r="D5142" s="24"/>
      <c r="E5142" s="24"/>
      <c r="F5142" s="24"/>
      <c r="G5142" s="24"/>
    </row>
    <row r="5143" spans="2:7" x14ac:dyDescent="0.2">
      <c r="B5143" s="24"/>
      <c r="C5143" s="24"/>
      <c r="D5143" s="24"/>
      <c r="E5143" s="24"/>
      <c r="F5143" s="24"/>
      <c r="G5143" s="24"/>
    </row>
    <row r="5144" spans="2:7" x14ac:dyDescent="0.2">
      <c r="B5144" s="24"/>
      <c r="C5144" s="24"/>
      <c r="D5144" s="24"/>
      <c r="E5144" s="24"/>
      <c r="F5144" s="24"/>
      <c r="G5144" s="24"/>
    </row>
    <row r="5145" spans="2:7" x14ac:dyDescent="0.2">
      <c r="B5145" s="24"/>
      <c r="C5145" s="24"/>
      <c r="D5145" s="24"/>
      <c r="E5145" s="24"/>
      <c r="F5145" s="24"/>
      <c r="G5145" s="24"/>
    </row>
    <row r="5146" spans="2:7" x14ac:dyDescent="0.2">
      <c r="B5146" s="24"/>
      <c r="C5146" s="24"/>
      <c r="D5146" s="24"/>
      <c r="E5146" s="24"/>
      <c r="F5146" s="24"/>
      <c r="G5146" s="24"/>
    </row>
    <row r="5147" spans="2:7" x14ac:dyDescent="0.2">
      <c r="B5147" s="24"/>
      <c r="C5147" s="24"/>
      <c r="D5147" s="24"/>
      <c r="E5147" s="24"/>
      <c r="F5147" s="24"/>
      <c r="G5147" s="24"/>
    </row>
    <row r="5148" spans="2:7" x14ac:dyDescent="0.2">
      <c r="B5148" s="24"/>
      <c r="C5148" s="24"/>
      <c r="D5148" s="24"/>
      <c r="E5148" s="24"/>
      <c r="F5148" s="24"/>
      <c r="G5148" s="24"/>
    </row>
    <row r="5149" spans="2:7" x14ac:dyDescent="0.2">
      <c r="B5149" s="24"/>
      <c r="C5149" s="24"/>
      <c r="D5149" s="24"/>
      <c r="E5149" s="24"/>
      <c r="F5149" s="24"/>
      <c r="G5149" s="24"/>
    </row>
    <row r="5150" spans="2:7" x14ac:dyDescent="0.2">
      <c r="B5150" s="24"/>
      <c r="C5150" s="24"/>
      <c r="D5150" s="24"/>
      <c r="E5150" s="24"/>
      <c r="F5150" s="24"/>
      <c r="G5150" s="24"/>
    </row>
    <row r="5151" spans="2:7" x14ac:dyDescent="0.2">
      <c r="B5151" s="24"/>
      <c r="C5151" s="24"/>
      <c r="D5151" s="24"/>
      <c r="E5151" s="24"/>
      <c r="F5151" s="24"/>
      <c r="G5151" s="24"/>
    </row>
    <row r="5152" spans="2:7" x14ac:dyDescent="0.2">
      <c r="B5152" s="24"/>
      <c r="C5152" s="24"/>
      <c r="D5152" s="24"/>
      <c r="E5152" s="24"/>
      <c r="F5152" s="24"/>
      <c r="G5152" s="24"/>
    </row>
    <row r="5153" spans="2:7" x14ac:dyDescent="0.2">
      <c r="B5153" s="24"/>
      <c r="C5153" s="24"/>
      <c r="D5153" s="24"/>
      <c r="E5153" s="24"/>
      <c r="F5153" s="24"/>
      <c r="G5153" s="24"/>
    </row>
    <row r="5154" spans="2:7" x14ac:dyDescent="0.2">
      <c r="B5154" s="24"/>
      <c r="C5154" s="24"/>
      <c r="D5154" s="24"/>
      <c r="E5154" s="24"/>
      <c r="F5154" s="24"/>
      <c r="G5154" s="24"/>
    </row>
    <row r="5155" spans="2:7" x14ac:dyDescent="0.2">
      <c r="B5155" s="24"/>
      <c r="C5155" s="24"/>
      <c r="D5155" s="24"/>
      <c r="E5155" s="24"/>
      <c r="F5155" s="24"/>
      <c r="G5155" s="24"/>
    </row>
    <row r="5156" spans="2:7" x14ac:dyDescent="0.2">
      <c r="B5156" s="24"/>
      <c r="C5156" s="24"/>
      <c r="D5156" s="24"/>
      <c r="E5156" s="24"/>
      <c r="F5156" s="24"/>
      <c r="G5156" s="24"/>
    </row>
    <row r="5157" spans="2:7" x14ac:dyDescent="0.2">
      <c r="B5157" s="24"/>
      <c r="C5157" s="24"/>
      <c r="D5157" s="24"/>
      <c r="E5157" s="24"/>
      <c r="F5157" s="24"/>
      <c r="G5157" s="24"/>
    </row>
    <row r="5158" spans="2:7" x14ac:dyDescent="0.2">
      <c r="B5158" s="24"/>
      <c r="C5158" s="24"/>
      <c r="D5158" s="24"/>
      <c r="E5158" s="24"/>
      <c r="F5158" s="24"/>
      <c r="G5158" s="24"/>
    </row>
    <row r="5159" spans="2:7" x14ac:dyDescent="0.2">
      <c r="B5159" s="24"/>
      <c r="C5159" s="24"/>
      <c r="D5159" s="24"/>
      <c r="E5159" s="24"/>
      <c r="F5159" s="24"/>
      <c r="G5159" s="24"/>
    </row>
    <row r="5160" spans="2:7" x14ac:dyDescent="0.2">
      <c r="B5160" s="24"/>
      <c r="C5160" s="24"/>
      <c r="D5160" s="24"/>
      <c r="E5160" s="24"/>
      <c r="F5160" s="24"/>
      <c r="G5160" s="24"/>
    </row>
    <row r="5161" spans="2:7" x14ac:dyDescent="0.2">
      <c r="B5161" s="24"/>
      <c r="C5161" s="24"/>
      <c r="D5161" s="24"/>
      <c r="E5161" s="24"/>
      <c r="F5161" s="24"/>
      <c r="G5161" s="24"/>
    </row>
    <row r="5162" spans="2:7" x14ac:dyDescent="0.2">
      <c r="B5162" s="24"/>
      <c r="C5162" s="24"/>
      <c r="D5162" s="24"/>
      <c r="E5162" s="24"/>
      <c r="F5162" s="24"/>
      <c r="G5162" s="24"/>
    </row>
    <row r="5163" spans="2:7" x14ac:dyDescent="0.2">
      <c r="B5163" s="24"/>
      <c r="C5163" s="24"/>
      <c r="D5163" s="24"/>
      <c r="E5163" s="24"/>
      <c r="F5163" s="24"/>
      <c r="G5163" s="24"/>
    </row>
    <row r="5164" spans="2:7" x14ac:dyDescent="0.2">
      <c r="B5164" s="24"/>
      <c r="C5164" s="24"/>
      <c r="D5164" s="24"/>
      <c r="E5164" s="24"/>
      <c r="F5164" s="24"/>
      <c r="G5164" s="24"/>
    </row>
    <row r="5165" spans="2:7" x14ac:dyDescent="0.2">
      <c r="B5165" s="24"/>
      <c r="C5165" s="24"/>
      <c r="D5165" s="24"/>
      <c r="E5165" s="24"/>
      <c r="F5165" s="24"/>
      <c r="G5165" s="24"/>
    </row>
    <row r="5166" spans="2:7" x14ac:dyDescent="0.2">
      <c r="B5166" s="24"/>
      <c r="C5166" s="24"/>
      <c r="D5166" s="24"/>
      <c r="E5166" s="24"/>
      <c r="F5166" s="24"/>
      <c r="G5166" s="24"/>
    </row>
    <row r="5167" spans="2:7" x14ac:dyDescent="0.2">
      <c r="B5167" s="24"/>
      <c r="C5167" s="24"/>
      <c r="D5167" s="24"/>
      <c r="E5167" s="24"/>
      <c r="F5167" s="24"/>
      <c r="G5167" s="24"/>
    </row>
    <row r="5168" spans="2:7" x14ac:dyDescent="0.2">
      <c r="B5168" s="24"/>
      <c r="C5168" s="24"/>
      <c r="D5168" s="24"/>
      <c r="E5168" s="24"/>
      <c r="F5168" s="24"/>
      <c r="G5168" s="24"/>
    </row>
    <row r="5169" spans="2:7" x14ac:dyDescent="0.2">
      <c r="B5169" s="24"/>
      <c r="C5169" s="24"/>
      <c r="D5169" s="24"/>
      <c r="E5169" s="24"/>
      <c r="F5169" s="24"/>
      <c r="G5169" s="24"/>
    </row>
    <row r="5170" spans="2:7" x14ac:dyDescent="0.2">
      <c r="B5170" s="24"/>
      <c r="C5170" s="24"/>
      <c r="D5170" s="24"/>
      <c r="E5170" s="24"/>
      <c r="F5170" s="24"/>
      <c r="G5170" s="24"/>
    </row>
    <row r="5171" spans="2:7" x14ac:dyDescent="0.2">
      <c r="B5171" s="24"/>
      <c r="C5171" s="24"/>
      <c r="D5171" s="24"/>
      <c r="E5171" s="24"/>
      <c r="F5171" s="24"/>
      <c r="G5171" s="24"/>
    </row>
    <row r="5172" spans="2:7" x14ac:dyDescent="0.2">
      <c r="B5172" s="24"/>
      <c r="C5172" s="24"/>
      <c r="D5172" s="24"/>
      <c r="E5172" s="24"/>
      <c r="F5172" s="24"/>
      <c r="G5172" s="24"/>
    </row>
    <row r="5173" spans="2:7" x14ac:dyDescent="0.2">
      <c r="B5173" s="24"/>
      <c r="C5173" s="24"/>
      <c r="D5173" s="24"/>
      <c r="E5173" s="24"/>
      <c r="F5173" s="24"/>
      <c r="G5173" s="24"/>
    </row>
    <row r="5174" spans="2:7" x14ac:dyDescent="0.2">
      <c r="B5174" s="24"/>
      <c r="C5174" s="24"/>
      <c r="D5174" s="24"/>
      <c r="E5174" s="24"/>
      <c r="F5174" s="24"/>
      <c r="G5174" s="24"/>
    </row>
    <row r="5175" spans="2:7" x14ac:dyDescent="0.2">
      <c r="B5175" s="24"/>
      <c r="C5175" s="24"/>
      <c r="D5175" s="24"/>
      <c r="E5175" s="24"/>
      <c r="F5175" s="24"/>
      <c r="G5175" s="24"/>
    </row>
    <row r="5176" spans="2:7" x14ac:dyDescent="0.2">
      <c r="B5176" s="24"/>
      <c r="C5176" s="24"/>
      <c r="D5176" s="24"/>
      <c r="E5176" s="24"/>
      <c r="F5176" s="24"/>
      <c r="G5176" s="24"/>
    </row>
    <row r="5177" spans="2:7" x14ac:dyDescent="0.2">
      <c r="B5177" s="24"/>
      <c r="C5177" s="24"/>
      <c r="D5177" s="24"/>
      <c r="E5177" s="24"/>
      <c r="F5177" s="24"/>
      <c r="G5177" s="24"/>
    </row>
    <row r="5178" spans="2:7" x14ac:dyDescent="0.2">
      <c r="B5178" s="24"/>
      <c r="C5178" s="24"/>
      <c r="D5178" s="24"/>
      <c r="E5178" s="24"/>
      <c r="F5178" s="24"/>
      <c r="G5178" s="24"/>
    </row>
    <row r="5179" spans="2:7" x14ac:dyDescent="0.2">
      <c r="B5179" s="24"/>
      <c r="C5179" s="24"/>
      <c r="D5179" s="24"/>
      <c r="E5179" s="24"/>
      <c r="F5179" s="24"/>
      <c r="G5179" s="24"/>
    </row>
    <row r="5180" spans="2:7" x14ac:dyDescent="0.2">
      <c r="B5180" s="24"/>
      <c r="C5180" s="24"/>
      <c r="D5180" s="24"/>
      <c r="E5180" s="24"/>
      <c r="F5180" s="24"/>
      <c r="G5180" s="24"/>
    </row>
    <row r="5181" spans="2:7" x14ac:dyDescent="0.2">
      <c r="B5181" s="24"/>
      <c r="C5181" s="24"/>
      <c r="D5181" s="24"/>
      <c r="E5181" s="24"/>
      <c r="F5181" s="24"/>
      <c r="G5181" s="24"/>
    </row>
    <row r="5182" spans="2:7" x14ac:dyDescent="0.2">
      <c r="B5182" s="24"/>
      <c r="C5182" s="24"/>
      <c r="D5182" s="24"/>
      <c r="E5182" s="24"/>
      <c r="F5182" s="24"/>
      <c r="G5182" s="24"/>
    </row>
    <row r="5183" spans="2:7" x14ac:dyDescent="0.2">
      <c r="B5183" s="24"/>
      <c r="C5183" s="24"/>
      <c r="D5183" s="24"/>
      <c r="E5183" s="24"/>
      <c r="F5183" s="24"/>
      <c r="G5183" s="24"/>
    </row>
    <row r="5184" spans="2:7" x14ac:dyDescent="0.2">
      <c r="B5184" s="24"/>
      <c r="C5184" s="24"/>
      <c r="D5184" s="24"/>
      <c r="E5184" s="24"/>
      <c r="F5184" s="24"/>
      <c r="G5184" s="24"/>
    </row>
    <row r="5185" spans="2:7" x14ac:dyDescent="0.2">
      <c r="B5185" s="24"/>
      <c r="C5185" s="24"/>
      <c r="D5185" s="24"/>
      <c r="E5185" s="24"/>
      <c r="F5185" s="24"/>
      <c r="G5185" s="24"/>
    </row>
    <row r="5186" spans="2:7" x14ac:dyDescent="0.2">
      <c r="B5186" s="24"/>
      <c r="C5186" s="24"/>
      <c r="D5186" s="24"/>
      <c r="E5186" s="24"/>
      <c r="F5186" s="24"/>
      <c r="G5186" s="24"/>
    </row>
    <row r="5187" spans="2:7" x14ac:dyDescent="0.2">
      <c r="B5187" s="24"/>
      <c r="C5187" s="24"/>
      <c r="D5187" s="24"/>
      <c r="E5187" s="24"/>
      <c r="F5187" s="24"/>
      <c r="G5187" s="24"/>
    </row>
    <row r="5188" spans="2:7" x14ac:dyDescent="0.2">
      <c r="B5188" s="24"/>
      <c r="C5188" s="24"/>
      <c r="D5188" s="24"/>
      <c r="E5188" s="24"/>
      <c r="F5188" s="24"/>
      <c r="G5188" s="24"/>
    </row>
    <row r="5189" spans="2:7" x14ac:dyDescent="0.2">
      <c r="B5189" s="24"/>
      <c r="C5189" s="24"/>
      <c r="D5189" s="24"/>
      <c r="E5189" s="24"/>
      <c r="F5189" s="24"/>
      <c r="G5189" s="24"/>
    </row>
    <row r="5190" spans="2:7" x14ac:dyDescent="0.2">
      <c r="B5190" s="24"/>
      <c r="C5190" s="24"/>
      <c r="D5190" s="24"/>
      <c r="E5190" s="24"/>
      <c r="F5190" s="24"/>
      <c r="G5190" s="24"/>
    </row>
    <row r="5191" spans="2:7" x14ac:dyDescent="0.2">
      <c r="B5191" s="24"/>
      <c r="C5191" s="24"/>
      <c r="D5191" s="24"/>
      <c r="E5191" s="24"/>
      <c r="F5191" s="24"/>
      <c r="G5191" s="24"/>
    </row>
    <row r="5192" spans="2:7" x14ac:dyDescent="0.2">
      <c r="B5192" s="24"/>
      <c r="C5192" s="24"/>
      <c r="D5192" s="24"/>
      <c r="E5192" s="24"/>
      <c r="F5192" s="24"/>
      <c r="G5192" s="24"/>
    </row>
    <row r="5193" spans="2:7" x14ac:dyDescent="0.2">
      <c r="B5193" s="24"/>
      <c r="C5193" s="24"/>
      <c r="D5193" s="24"/>
      <c r="E5193" s="24"/>
      <c r="F5193" s="24"/>
      <c r="G5193" s="24"/>
    </row>
    <row r="5194" spans="2:7" x14ac:dyDescent="0.2">
      <c r="B5194" s="24"/>
      <c r="C5194" s="24"/>
      <c r="D5194" s="24"/>
      <c r="E5194" s="24"/>
      <c r="F5194" s="24"/>
      <c r="G5194" s="24"/>
    </row>
    <row r="5195" spans="2:7" x14ac:dyDescent="0.2">
      <c r="B5195" s="24"/>
      <c r="C5195" s="24"/>
      <c r="D5195" s="24"/>
      <c r="E5195" s="24"/>
      <c r="F5195" s="24"/>
      <c r="G5195" s="24"/>
    </row>
    <row r="5196" spans="2:7" x14ac:dyDescent="0.2">
      <c r="B5196" s="24"/>
      <c r="C5196" s="24"/>
      <c r="D5196" s="24"/>
      <c r="E5196" s="24"/>
      <c r="F5196" s="24"/>
      <c r="G5196" s="24"/>
    </row>
    <row r="5197" spans="2:7" x14ac:dyDescent="0.2">
      <c r="B5197" s="24"/>
      <c r="C5197" s="24"/>
      <c r="D5197" s="24"/>
      <c r="E5197" s="24"/>
      <c r="F5197" s="24"/>
      <c r="G5197" s="24"/>
    </row>
    <row r="5198" spans="2:7" x14ac:dyDescent="0.2">
      <c r="B5198" s="24"/>
      <c r="C5198" s="24"/>
      <c r="D5198" s="24"/>
      <c r="E5198" s="24"/>
      <c r="F5198" s="24"/>
      <c r="G5198" s="24"/>
    </row>
    <row r="5199" spans="2:7" x14ac:dyDescent="0.2">
      <c r="B5199" s="24"/>
      <c r="C5199" s="24"/>
      <c r="D5199" s="24"/>
      <c r="E5199" s="24"/>
      <c r="F5199" s="24"/>
      <c r="G5199" s="24"/>
    </row>
    <row r="5200" spans="2:7" x14ac:dyDescent="0.2">
      <c r="B5200" s="24"/>
      <c r="C5200" s="24"/>
      <c r="D5200" s="24"/>
      <c r="E5200" s="24"/>
      <c r="F5200" s="24"/>
      <c r="G5200" s="24"/>
    </row>
    <row r="5201" spans="2:7" x14ac:dyDescent="0.2">
      <c r="B5201" s="24"/>
      <c r="C5201" s="24"/>
      <c r="D5201" s="24"/>
      <c r="E5201" s="24"/>
      <c r="F5201" s="24"/>
      <c r="G5201" s="24"/>
    </row>
    <row r="5202" spans="2:7" x14ac:dyDescent="0.2">
      <c r="B5202" s="24"/>
      <c r="C5202" s="24"/>
      <c r="D5202" s="24"/>
      <c r="E5202" s="24"/>
      <c r="F5202" s="24"/>
      <c r="G5202" s="24"/>
    </row>
    <row r="5203" spans="2:7" x14ac:dyDescent="0.2">
      <c r="B5203" s="24"/>
      <c r="C5203" s="24"/>
      <c r="D5203" s="24"/>
      <c r="E5203" s="24"/>
      <c r="F5203" s="24"/>
      <c r="G5203" s="24"/>
    </row>
    <row r="5204" spans="2:7" x14ac:dyDescent="0.2">
      <c r="B5204" s="24"/>
      <c r="C5204" s="24"/>
      <c r="D5204" s="24"/>
      <c r="E5204" s="24"/>
      <c r="F5204" s="24"/>
      <c r="G5204" s="24"/>
    </row>
    <row r="5205" spans="2:7" x14ac:dyDescent="0.2">
      <c r="B5205" s="24"/>
      <c r="C5205" s="24"/>
      <c r="D5205" s="24"/>
      <c r="E5205" s="24"/>
      <c r="F5205" s="24"/>
      <c r="G5205" s="24"/>
    </row>
    <row r="5206" spans="2:7" x14ac:dyDescent="0.2">
      <c r="B5206" s="24"/>
      <c r="C5206" s="24"/>
      <c r="D5206" s="24"/>
      <c r="E5206" s="24"/>
      <c r="F5206" s="24"/>
      <c r="G5206" s="24"/>
    </row>
    <row r="5207" spans="2:7" x14ac:dyDescent="0.2">
      <c r="B5207" s="24"/>
      <c r="C5207" s="24"/>
      <c r="D5207" s="24"/>
      <c r="E5207" s="24"/>
      <c r="F5207" s="24"/>
      <c r="G5207" s="24"/>
    </row>
    <row r="5208" spans="2:7" x14ac:dyDescent="0.2">
      <c r="B5208" s="24"/>
      <c r="C5208" s="24"/>
      <c r="D5208" s="24"/>
      <c r="E5208" s="24"/>
      <c r="F5208" s="24"/>
      <c r="G5208" s="24"/>
    </row>
    <row r="5209" spans="2:7" x14ac:dyDescent="0.2">
      <c r="B5209" s="24"/>
      <c r="C5209" s="24"/>
      <c r="D5209" s="24"/>
      <c r="E5209" s="24"/>
      <c r="F5209" s="24"/>
      <c r="G5209" s="24"/>
    </row>
    <row r="5210" spans="2:7" x14ac:dyDescent="0.2">
      <c r="B5210" s="24"/>
      <c r="C5210" s="24"/>
      <c r="D5210" s="24"/>
      <c r="E5210" s="24"/>
      <c r="F5210" s="24"/>
      <c r="G5210" s="24"/>
    </row>
    <row r="5211" spans="2:7" x14ac:dyDescent="0.2">
      <c r="B5211" s="24"/>
      <c r="C5211" s="24"/>
      <c r="D5211" s="24"/>
      <c r="E5211" s="24"/>
      <c r="F5211" s="24"/>
      <c r="G5211" s="24"/>
    </row>
    <row r="5212" spans="2:7" x14ac:dyDescent="0.2">
      <c r="B5212" s="24"/>
      <c r="C5212" s="24"/>
      <c r="D5212" s="24"/>
      <c r="E5212" s="24"/>
      <c r="F5212" s="24"/>
      <c r="G5212" s="24"/>
    </row>
    <row r="5213" spans="2:7" x14ac:dyDescent="0.2">
      <c r="B5213" s="24"/>
      <c r="C5213" s="24"/>
      <c r="D5213" s="24"/>
      <c r="E5213" s="24"/>
      <c r="F5213" s="24"/>
      <c r="G5213" s="24"/>
    </row>
    <row r="5214" spans="2:7" x14ac:dyDescent="0.2">
      <c r="B5214" s="24"/>
      <c r="C5214" s="24"/>
      <c r="D5214" s="24"/>
      <c r="E5214" s="24"/>
      <c r="F5214" s="24"/>
      <c r="G5214" s="24"/>
    </row>
    <row r="5215" spans="2:7" x14ac:dyDescent="0.2">
      <c r="B5215" s="24"/>
      <c r="C5215" s="24"/>
      <c r="D5215" s="24"/>
      <c r="E5215" s="24"/>
      <c r="F5215" s="24"/>
      <c r="G5215" s="24"/>
    </row>
    <row r="5216" spans="2:7" x14ac:dyDescent="0.2">
      <c r="B5216" s="24"/>
      <c r="C5216" s="24"/>
      <c r="D5216" s="24"/>
      <c r="E5216" s="24"/>
      <c r="F5216" s="24"/>
      <c r="G5216" s="24"/>
    </row>
    <row r="5217" spans="2:7" x14ac:dyDescent="0.2">
      <c r="B5217" s="24"/>
      <c r="C5217" s="24"/>
      <c r="D5217" s="24"/>
      <c r="E5217" s="24"/>
      <c r="F5217" s="24"/>
      <c r="G5217" s="24"/>
    </row>
    <row r="5218" spans="2:7" x14ac:dyDescent="0.2">
      <c r="B5218" s="24"/>
      <c r="C5218" s="24"/>
      <c r="D5218" s="24"/>
      <c r="E5218" s="24"/>
      <c r="F5218" s="24"/>
      <c r="G5218" s="24"/>
    </row>
    <row r="5219" spans="2:7" x14ac:dyDescent="0.2">
      <c r="B5219" s="24"/>
      <c r="C5219" s="24"/>
      <c r="D5219" s="24"/>
      <c r="E5219" s="24"/>
      <c r="F5219" s="24"/>
      <c r="G5219" s="24"/>
    </row>
    <row r="5220" spans="2:7" x14ac:dyDescent="0.2">
      <c r="B5220" s="24"/>
      <c r="C5220" s="24"/>
      <c r="D5220" s="24"/>
      <c r="E5220" s="24"/>
      <c r="F5220" s="24"/>
      <c r="G5220" s="24"/>
    </row>
    <row r="5221" spans="2:7" x14ac:dyDescent="0.2">
      <c r="B5221" s="24"/>
      <c r="C5221" s="24"/>
      <c r="D5221" s="24"/>
      <c r="E5221" s="24"/>
      <c r="F5221" s="24"/>
      <c r="G5221" s="24"/>
    </row>
    <row r="5222" spans="2:7" x14ac:dyDescent="0.2">
      <c r="B5222" s="24"/>
      <c r="C5222" s="24"/>
      <c r="D5222" s="24"/>
      <c r="E5222" s="24"/>
      <c r="F5222" s="24"/>
      <c r="G5222" s="24"/>
    </row>
    <row r="5223" spans="2:7" x14ac:dyDescent="0.2">
      <c r="B5223" s="24"/>
      <c r="C5223" s="24"/>
      <c r="D5223" s="24"/>
      <c r="E5223" s="24"/>
      <c r="F5223" s="24"/>
      <c r="G5223" s="24"/>
    </row>
    <row r="5224" spans="2:7" x14ac:dyDescent="0.2">
      <c r="B5224" s="24"/>
      <c r="C5224" s="24"/>
      <c r="D5224" s="24"/>
      <c r="E5224" s="24"/>
      <c r="F5224" s="24"/>
      <c r="G5224" s="24"/>
    </row>
    <row r="5225" spans="2:7" x14ac:dyDescent="0.2">
      <c r="B5225" s="24"/>
      <c r="C5225" s="24"/>
      <c r="D5225" s="24"/>
      <c r="E5225" s="24"/>
      <c r="F5225" s="24"/>
      <c r="G5225" s="24"/>
    </row>
    <row r="5226" spans="2:7" x14ac:dyDescent="0.2">
      <c r="B5226" s="24"/>
      <c r="C5226" s="24"/>
      <c r="D5226" s="24"/>
      <c r="E5226" s="24"/>
      <c r="F5226" s="24"/>
      <c r="G5226" s="24"/>
    </row>
    <row r="5227" spans="2:7" x14ac:dyDescent="0.2">
      <c r="B5227" s="24"/>
      <c r="C5227" s="24"/>
      <c r="D5227" s="24"/>
      <c r="E5227" s="24"/>
      <c r="F5227" s="24"/>
      <c r="G5227" s="24"/>
    </row>
    <row r="5228" spans="2:7" x14ac:dyDescent="0.2">
      <c r="B5228" s="24"/>
      <c r="C5228" s="24"/>
      <c r="D5228" s="24"/>
      <c r="E5228" s="24"/>
      <c r="F5228" s="24"/>
      <c r="G5228" s="24"/>
    </row>
    <row r="5229" spans="2:7" x14ac:dyDescent="0.2">
      <c r="B5229" s="24"/>
      <c r="C5229" s="24"/>
      <c r="D5229" s="24"/>
      <c r="E5229" s="24"/>
      <c r="F5229" s="24"/>
      <c r="G5229" s="24"/>
    </row>
    <row r="5230" spans="2:7" x14ac:dyDescent="0.2">
      <c r="B5230" s="24"/>
      <c r="C5230" s="24"/>
      <c r="D5230" s="24"/>
      <c r="E5230" s="24"/>
      <c r="F5230" s="24"/>
      <c r="G5230" s="24"/>
    </row>
    <row r="5231" spans="2:7" x14ac:dyDescent="0.2">
      <c r="B5231" s="24"/>
      <c r="C5231" s="24"/>
      <c r="D5231" s="24"/>
      <c r="E5231" s="24"/>
      <c r="F5231" s="24"/>
      <c r="G5231" s="24"/>
    </row>
    <row r="5232" spans="2:7" x14ac:dyDescent="0.2">
      <c r="B5232" s="24"/>
      <c r="C5232" s="24"/>
      <c r="D5232" s="24"/>
      <c r="E5232" s="24"/>
      <c r="F5232" s="24"/>
      <c r="G5232" s="24"/>
    </row>
    <row r="5233" spans="2:7" x14ac:dyDescent="0.2">
      <c r="B5233" s="24"/>
      <c r="C5233" s="24"/>
      <c r="D5233" s="24"/>
      <c r="E5233" s="24"/>
      <c r="F5233" s="24"/>
      <c r="G5233" s="24"/>
    </row>
    <row r="5234" spans="2:7" x14ac:dyDescent="0.2">
      <c r="B5234" s="24"/>
      <c r="C5234" s="24"/>
      <c r="D5234" s="24"/>
      <c r="E5234" s="24"/>
      <c r="F5234" s="24"/>
      <c r="G5234" s="24"/>
    </row>
    <row r="5235" spans="2:7" x14ac:dyDescent="0.2">
      <c r="B5235" s="24"/>
      <c r="C5235" s="24"/>
      <c r="D5235" s="24"/>
      <c r="E5235" s="24"/>
      <c r="F5235" s="24"/>
      <c r="G5235" s="24"/>
    </row>
    <row r="5236" spans="2:7" x14ac:dyDescent="0.2">
      <c r="B5236" s="24"/>
      <c r="C5236" s="24"/>
      <c r="D5236" s="24"/>
      <c r="E5236" s="24"/>
      <c r="F5236" s="24"/>
      <c r="G5236" s="24"/>
    </row>
    <row r="5237" spans="2:7" x14ac:dyDescent="0.2">
      <c r="B5237" s="24"/>
      <c r="C5237" s="24"/>
      <c r="D5237" s="24"/>
      <c r="E5237" s="24"/>
      <c r="F5237" s="24"/>
      <c r="G5237" s="24"/>
    </row>
    <row r="5238" spans="2:7" x14ac:dyDescent="0.2">
      <c r="B5238" s="24"/>
      <c r="C5238" s="24"/>
      <c r="D5238" s="24"/>
      <c r="E5238" s="24"/>
      <c r="F5238" s="24"/>
      <c r="G5238" s="24"/>
    </row>
    <row r="5239" spans="2:7" x14ac:dyDescent="0.2">
      <c r="B5239" s="24"/>
      <c r="C5239" s="24"/>
      <c r="D5239" s="24"/>
      <c r="E5239" s="24"/>
      <c r="F5239" s="24"/>
      <c r="G5239" s="24"/>
    </row>
    <row r="5240" spans="2:7" x14ac:dyDescent="0.2">
      <c r="B5240" s="24"/>
      <c r="C5240" s="24"/>
      <c r="D5240" s="24"/>
      <c r="E5240" s="24"/>
      <c r="F5240" s="24"/>
      <c r="G5240" s="24"/>
    </row>
    <row r="5241" spans="2:7" x14ac:dyDescent="0.2">
      <c r="B5241" s="24"/>
      <c r="C5241" s="24"/>
      <c r="D5241" s="24"/>
      <c r="E5241" s="24"/>
      <c r="F5241" s="24"/>
      <c r="G5241" s="24"/>
    </row>
    <row r="5242" spans="2:7" x14ac:dyDescent="0.2">
      <c r="B5242" s="24"/>
      <c r="C5242" s="24"/>
      <c r="D5242" s="24"/>
      <c r="E5242" s="24"/>
      <c r="F5242" s="24"/>
      <c r="G5242" s="24"/>
    </row>
    <row r="5243" spans="2:7" x14ac:dyDescent="0.2">
      <c r="B5243" s="24"/>
      <c r="C5243" s="24"/>
      <c r="D5243" s="24"/>
      <c r="E5243" s="24"/>
      <c r="F5243" s="24"/>
      <c r="G5243" s="24"/>
    </row>
    <row r="5244" spans="2:7" x14ac:dyDescent="0.2">
      <c r="B5244" s="24"/>
      <c r="C5244" s="24"/>
      <c r="D5244" s="24"/>
      <c r="E5244" s="24"/>
      <c r="F5244" s="24"/>
      <c r="G5244" s="24"/>
    </row>
    <row r="5245" spans="2:7" x14ac:dyDescent="0.2">
      <c r="B5245" s="24"/>
      <c r="C5245" s="24"/>
      <c r="D5245" s="24"/>
      <c r="E5245" s="24"/>
      <c r="F5245" s="24"/>
      <c r="G5245" s="24"/>
    </row>
    <row r="5246" spans="2:7" x14ac:dyDescent="0.2">
      <c r="B5246" s="24"/>
      <c r="C5246" s="24"/>
      <c r="D5246" s="24"/>
      <c r="E5246" s="24"/>
      <c r="F5246" s="24"/>
      <c r="G5246" s="24"/>
    </row>
    <row r="5247" spans="2:7" x14ac:dyDescent="0.2">
      <c r="B5247" s="24"/>
      <c r="C5247" s="24"/>
      <c r="D5247" s="24"/>
      <c r="E5247" s="24"/>
      <c r="F5247" s="24"/>
      <c r="G5247" s="24"/>
    </row>
    <row r="5248" spans="2:7" x14ac:dyDescent="0.2">
      <c r="B5248" s="24"/>
      <c r="C5248" s="24"/>
      <c r="D5248" s="24"/>
      <c r="E5248" s="24"/>
      <c r="F5248" s="24"/>
      <c r="G5248" s="24"/>
    </row>
    <row r="5249" spans="2:7" x14ac:dyDescent="0.2">
      <c r="B5249" s="24"/>
      <c r="C5249" s="24"/>
      <c r="D5249" s="24"/>
      <c r="E5249" s="24"/>
      <c r="F5249" s="24"/>
      <c r="G5249" s="24"/>
    </row>
    <row r="5250" spans="2:7" x14ac:dyDescent="0.2">
      <c r="B5250" s="24"/>
      <c r="C5250" s="24"/>
      <c r="D5250" s="24"/>
      <c r="E5250" s="24"/>
      <c r="F5250" s="24"/>
      <c r="G5250" s="24"/>
    </row>
    <row r="5251" spans="2:7" x14ac:dyDescent="0.2">
      <c r="B5251" s="24"/>
      <c r="C5251" s="24"/>
      <c r="D5251" s="24"/>
      <c r="E5251" s="24"/>
      <c r="F5251" s="24"/>
      <c r="G5251" s="24"/>
    </row>
    <row r="5252" spans="2:7" x14ac:dyDescent="0.2">
      <c r="B5252" s="24"/>
      <c r="C5252" s="24"/>
      <c r="D5252" s="24"/>
      <c r="E5252" s="24"/>
      <c r="F5252" s="24"/>
      <c r="G5252" s="24"/>
    </row>
    <row r="5253" spans="2:7" x14ac:dyDescent="0.2">
      <c r="B5253" s="24"/>
      <c r="C5253" s="24"/>
      <c r="D5253" s="24"/>
      <c r="E5253" s="24"/>
      <c r="F5253" s="24"/>
      <c r="G5253" s="24"/>
    </row>
    <row r="5254" spans="2:7" x14ac:dyDescent="0.2">
      <c r="B5254" s="24"/>
      <c r="C5254" s="24"/>
      <c r="D5254" s="24"/>
      <c r="E5254" s="24"/>
      <c r="F5254" s="24"/>
      <c r="G5254" s="24"/>
    </row>
    <row r="5255" spans="2:7" x14ac:dyDescent="0.2">
      <c r="B5255" s="24"/>
      <c r="C5255" s="24"/>
      <c r="D5255" s="24"/>
      <c r="E5255" s="24"/>
      <c r="F5255" s="24"/>
      <c r="G5255" s="24"/>
    </row>
    <row r="5256" spans="2:7" x14ac:dyDescent="0.2">
      <c r="B5256" s="24"/>
      <c r="C5256" s="24"/>
      <c r="D5256" s="24"/>
      <c r="E5256" s="24"/>
      <c r="F5256" s="24"/>
      <c r="G5256" s="24"/>
    </row>
    <row r="5257" spans="2:7" x14ac:dyDescent="0.2">
      <c r="B5257" s="24"/>
      <c r="C5257" s="24"/>
      <c r="D5257" s="24"/>
      <c r="E5257" s="24"/>
      <c r="F5257" s="24"/>
      <c r="G5257" s="24"/>
    </row>
    <row r="5258" spans="2:7" x14ac:dyDescent="0.2">
      <c r="B5258" s="24"/>
      <c r="C5258" s="24"/>
      <c r="D5258" s="24"/>
      <c r="E5258" s="24"/>
      <c r="F5258" s="24"/>
      <c r="G5258" s="24"/>
    </row>
    <row r="5259" spans="2:7" x14ac:dyDescent="0.2">
      <c r="B5259" s="24"/>
      <c r="C5259" s="24"/>
      <c r="D5259" s="24"/>
      <c r="E5259" s="24"/>
      <c r="F5259" s="24"/>
      <c r="G5259" s="24"/>
    </row>
    <row r="5260" spans="2:7" x14ac:dyDescent="0.2">
      <c r="B5260" s="24"/>
      <c r="C5260" s="24"/>
      <c r="D5260" s="24"/>
      <c r="E5260" s="24"/>
      <c r="F5260" s="24"/>
      <c r="G5260" s="24"/>
    </row>
    <row r="5261" spans="2:7" x14ac:dyDescent="0.2">
      <c r="B5261" s="24"/>
      <c r="C5261" s="24"/>
      <c r="D5261" s="24"/>
      <c r="E5261" s="24"/>
      <c r="F5261" s="24"/>
      <c r="G5261" s="24"/>
    </row>
    <row r="5262" spans="2:7" x14ac:dyDescent="0.2">
      <c r="B5262" s="24"/>
      <c r="C5262" s="24"/>
      <c r="D5262" s="24"/>
      <c r="E5262" s="24"/>
      <c r="F5262" s="24"/>
      <c r="G5262" s="24"/>
    </row>
    <row r="5263" spans="2:7" x14ac:dyDescent="0.2">
      <c r="B5263" s="24"/>
      <c r="C5263" s="24"/>
      <c r="D5263" s="24"/>
      <c r="E5263" s="24"/>
      <c r="F5263" s="24"/>
      <c r="G5263" s="24"/>
    </row>
    <row r="5264" spans="2:7" x14ac:dyDescent="0.2">
      <c r="B5264" s="24"/>
      <c r="C5264" s="24"/>
      <c r="D5264" s="24"/>
      <c r="E5264" s="24"/>
      <c r="F5264" s="24"/>
      <c r="G5264" s="24"/>
    </row>
    <row r="5265" spans="2:7" x14ac:dyDescent="0.2">
      <c r="B5265" s="24"/>
      <c r="C5265" s="24"/>
      <c r="D5265" s="24"/>
      <c r="E5265" s="24"/>
      <c r="F5265" s="24"/>
      <c r="G5265" s="24"/>
    </row>
    <row r="5266" spans="2:7" x14ac:dyDescent="0.2">
      <c r="B5266" s="24"/>
      <c r="C5266" s="24"/>
      <c r="D5266" s="24"/>
      <c r="E5266" s="24"/>
      <c r="F5266" s="24"/>
      <c r="G5266" s="24"/>
    </row>
    <row r="5267" spans="2:7" x14ac:dyDescent="0.2">
      <c r="B5267" s="24"/>
      <c r="C5267" s="24"/>
      <c r="D5267" s="24"/>
      <c r="E5267" s="24"/>
      <c r="F5267" s="24"/>
      <c r="G5267" s="24"/>
    </row>
    <row r="5268" spans="2:7" x14ac:dyDescent="0.2">
      <c r="B5268" s="24"/>
      <c r="C5268" s="24"/>
      <c r="D5268" s="24"/>
      <c r="E5268" s="24"/>
      <c r="F5268" s="24"/>
      <c r="G5268" s="24"/>
    </row>
    <row r="5269" spans="2:7" x14ac:dyDescent="0.2">
      <c r="B5269" s="24"/>
      <c r="C5269" s="24"/>
      <c r="D5269" s="24"/>
      <c r="E5269" s="24"/>
      <c r="F5269" s="24"/>
      <c r="G5269" s="24"/>
    </row>
    <row r="5270" spans="2:7" x14ac:dyDescent="0.2">
      <c r="B5270" s="24"/>
      <c r="C5270" s="24"/>
      <c r="D5270" s="24"/>
      <c r="E5270" s="24"/>
      <c r="F5270" s="24"/>
      <c r="G5270" s="24"/>
    </row>
    <row r="5271" spans="2:7" x14ac:dyDescent="0.2">
      <c r="B5271" s="24"/>
      <c r="C5271" s="24"/>
      <c r="D5271" s="24"/>
      <c r="E5271" s="24"/>
      <c r="F5271" s="24"/>
      <c r="G5271" s="24"/>
    </row>
    <row r="5272" spans="2:7" x14ac:dyDescent="0.2">
      <c r="B5272" s="24"/>
      <c r="C5272" s="24"/>
      <c r="D5272" s="24"/>
      <c r="E5272" s="24"/>
      <c r="F5272" s="24"/>
      <c r="G5272" s="24"/>
    </row>
    <row r="5273" spans="2:7" x14ac:dyDescent="0.2">
      <c r="B5273" s="24"/>
      <c r="C5273" s="24"/>
      <c r="D5273" s="24"/>
      <c r="E5273" s="24"/>
      <c r="F5273" s="24"/>
      <c r="G5273" s="24"/>
    </row>
    <row r="5274" spans="2:7" x14ac:dyDescent="0.2">
      <c r="B5274" s="24"/>
      <c r="C5274" s="24"/>
      <c r="D5274" s="24"/>
      <c r="E5274" s="24"/>
      <c r="F5274" s="24"/>
      <c r="G5274" s="24"/>
    </row>
    <row r="5275" spans="2:7" x14ac:dyDescent="0.2">
      <c r="B5275" s="24"/>
      <c r="C5275" s="24"/>
      <c r="D5275" s="24"/>
      <c r="E5275" s="24"/>
      <c r="F5275" s="24"/>
      <c r="G5275" s="24"/>
    </row>
    <row r="5276" spans="2:7" x14ac:dyDescent="0.2">
      <c r="B5276" s="24"/>
      <c r="C5276" s="24"/>
      <c r="D5276" s="24"/>
      <c r="E5276" s="24"/>
      <c r="F5276" s="24"/>
      <c r="G5276" s="24"/>
    </row>
    <row r="5277" spans="2:7" x14ac:dyDescent="0.2">
      <c r="B5277" s="24"/>
      <c r="C5277" s="24"/>
      <c r="D5277" s="24"/>
      <c r="E5277" s="24"/>
      <c r="F5277" s="24"/>
      <c r="G5277" s="24"/>
    </row>
    <row r="5278" spans="2:7" x14ac:dyDescent="0.2">
      <c r="B5278" s="24"/>
      <c r="C5278" s="24"/>
      <c r="D5278" s="24"/>
      <c r="E5278" s="24"/>
      <c r="F5278" s="24"/>
      <c r="G5278" s="24"/>
    </row>
    <row r="5279" spans="2:7" x14ac:dyDescent="0.2">
      <c r="B5279" s="24"/>
      <c r="C5279" s="24"/>
      <c r="D5279" s="24"/>
      <c r="E5279" s="24"/>
      <c r="F5279" s="24"/>
      <c r="G5279" s="24"/>
    </row>
    <row r="5280" spans="2:7" x14ac:dyDescent="0.2">
      <c r="B5280" s="24"/>
      <c r="C5280" s="24"/>
      <c r="D5280" s="24"/>
      <c r="E5280" s="24"/>
      <c r="F5280" s="24"/>
      <c r="G5280" s="24"/>
    </row>
    <row r="5281" spans="2:7" x14ac:dyDescent="0.2">
      <c r="B5281" s="24"/>
      <c r="C5281" s="24"/>
      <c r="D5281" s="24"/>
      <c r="E5281" s="24"/>
      <c r="F5281" s="24"/>
      <c r="G5281" s="24"/>
    </row>
    <row r="5282" spans="2:7" x14ac:dyDescent="0.2">
      <c r="B5282" s="24"/>
      <c r="C5282" s="24"/>
      <c r="D5282" s="24"/>
      <c r="E5282" s="24"/>
      <c r="F5282" s="24"/>
      <c r="G5282" s="24"/>
    </row>
    <row r="5283" spans="2:7" x14ac:dyDescent="0.2">
      <c r="B5283" s="24"/>
      <c r="C5283" s="24"/>
      <c r="D5283" s="24"/>
      <c r="E5283" s="24"/>
      <c r="F5283" s="24"/>
      <c r="G5283" s="24"/>
    </row>
    <row r="5284" spans="2:7" x14ac:dyDescent="0.2">
      <c r="B5284" s="24"/>
      <c r="C5284" s="24"/>
      <c r="D5284" s="24"/>
      <c r="E5284" s="24"/>
      <c r="F5284" s="24"/>
      <c r="G5284" s="24"/>
    </row>
    <row r="5285" spans="2:7" x14ac:dyDescent="0.2">
      <c r="B5285" s="24"/>
      <c r="C5285" s="24"/>
      <c r="D5285" s="24"/>
      <c r="E5285" s="24"/>
      <c r="F5285" s="24"/>
      <c r="G5285" s="24"/>
    </row>
    <row r="5286" spans="2:7" x14ac:dyDescent="0.2">
      <c r="B5286" s="24"/>
      <c r="C5286" s="24"/>
      <c r="D5286" s="24"/>
      <c r="E5286" s="24"/>
      <c r="F5286" s="24"/>
      <c r="G5286" s="24"/>
    </row>
    <row r="5287" spans="2:7" x14ac:dyDescent="0.2">
      <c r="B5287" s="24"/>
      <c r="C5287" s="24"/>
      <c r="D5287" s="24"/>
      <c r="E5287" s="24"/>
      <c r="F5287" s="24"/>
      <c r="G5287" s="24"/>
    </row>
    <row r="5288" spans="2:7" x14ac:dyDescent="0.2">
      <c r="B5288" s="24"/>
      <c r="C5288" s="24"/>
      <c r="D5288" s="24"/>
      <c r="E5288" s="24"/>
      <c r="F5288" s="24"/>
      <c r="G5288" s="24"/>
    </row>
    <row r="5289" spans="2:7" x14ac:dyDescent="0.2">
      <c r="B5289" s="24"/>
      <c r="C5289" s="24"/>
      <c r="D5289" s="24"/>
      <c r="E5289" s="24"/>
      <c r="F5289" s="24"/>
      <c r="G5289" s="24"/>
    </row>
    <row r="5290" spans="2:7" x14ac:dyDescent="0.2">
      <c r="B5290" s="24"/>
      <c r="C5290" s="24"/>
      <c r="D5290" s="24"/>
      <c r="E5290" s="24"/>
      <c r="F5290" s="24"/>
      <c r="G5290" s="24"/>
    </row>
    <row r="5291" spans="2:7" x14ac:dyDescent="0.2">
      <c r="B5291" s="24"/>
      <c r="C5291" s="24"/>
      <c r="D5291" s="24"/>
      <c r="E5291" s="24"/>
      <c r="F5291" s="24"/>
      <c r="G5291" s="24"/>
    </row>
    <row r="5292" spans="2:7" x14ac:dyDescent="0.2">
      <c r="B5292" s="24"/>
      <c r="C5292" s="24"/>
      <c r="D5292" s="24"/>
      <c r="E5292" s="24"/>
      <c r="F5292" s="24"/>
      <c r="G5292" s="24"/>
    </row>
    <row r="5293" spans="2:7" x14ac:dyDescent="0.2">
      <c r="B5293" s="24"/>
      <c r="C5293" s="24"/>
      <c r="D5293" s="24"/>
      <c r="E5293" s="24"/>
      <c r="F5293" s="24"/>
      <c r="G5293" s="24"/>
    </row>
    <row r="5294" spans="2:7" x14ac:dyDescent="0.2">
      <c r="B5294" s="24"/>
      <c r="C5294" s="24"/>
      <c r="D5294" s="24"/>
      <c r="E5294" s="24"/>
      <c r="F5294" s="24"/>
      <c r="G5294" s="24"/>
    </row>
    <row r="5295" spans="2:7" x14ac:dyDescent="0.2">
      <c r="B5295" s="24"/>
      <c r="C5295" s="24"/>
      <c r="D5295" s="24"/>
      <c r="E5295" s="24"/>
      <c r="F5295" s="24"/>
      <c r="G5295" s="24"/>
    </row>
    <row r="5296" spans="2:7" x14ac:dyDescent="0.2">
      <c r="B5296" s="24"/>
      <c r="C5296" s="24"/>
      <c r="D5296" s="24"/>
      <c r="E5296" s="24"/>
      <c r="F5296" s="24"/>
      <c r="G5296" s="24"/>
    </row>
    <row r="5297" spans="2:7" x14ac:dyDescent="0.2">
      <c r="B5297" s="24"/>
      <c r="C5297" s="24"/>
      <c r="D5297" s="24"/>
      <c r="E5297" s="24"/>
      <c r="F5297" s="24"/>
      <c r="G5297" s="24"/>
    </row>
    <row r="5298" spans="2:7" x14ac:dyDescent="0.2">
      <c r="B5298" s="24"/>
      <c r="C5298" s="24"/>
      <c r="D5298" s="24"/>
      <c r="E5298" s="24"/>
      <c r="F5298" s="24"/>
      <c r="G5298" s="24"/>
    </row>
    <row r="5299" spans="2:7" x14ac:dyDescent="0.2">
      <c r="B5299" s="24"/>
      <c r="C5299" s="24"/>
      <c r="D5299" s="24"/>
      <c r="E5299" s="24"/>
      <c r="F5299" s="24"/>
      <c r="G5299" s="24"/>
    </row>
    <row r="5300" spans="2:7" x14ac:dyDescent="0.2">
      <c r="B5300" s="24"/>
      <c r="C5300" s="24"/>
      <c r="D5300" s="24"/>
      <c r="E5300" s="24"/>
      <c r="F5300" s="24"/>
      <c r="G5300" s="24"/>
    </row>
    <row r="5301" spans="2:7" x14ac:dyDescent="0.2">
      <c r="B5301" s="24"/>
      <c r="C5301" s="24"/>
      <c r="D5301" s="24"/>
      <c r="E5301" s="24"/>
      <c r="F5301" s="24"/>
      <c r="G5301" s="24"/>
    </row>
    <row r="5302" spans="2:7" x14ac:dyDescent="0.2">
      <c r="B5302" s="24"/>
      <c r="C5302" s="24"/>
      <c r="D5302" s="24"/>
      <c r="E5302" s="24"/>
      <c r="F5302" s="24"/>
      <c r="G5302" s="24"/>
    </row>
    <row r="5303" spans="2:7" x14ac:dyDescent="0.2">
      <c r="B5303" s="24"/>
      <c r="C5303" s="24"/>
      <c r="D5303" s="24"/>
      <c r="E5303" s="24"/>
      <c r="F5303" s="24"/>
      <c r="G5303" s="24"/>
    </row>
    <row r="5304" spans="2:7" x14ac:dyDescent="0.2">
      <c r="B5304" s="24"/>
      <c r="C5304" s="24"/>
      <c r="D5304" s="24"/>
      <c r="E5304" s="24"/>
      <c r="F5304" s="24"/>
      <c r="G5304" s="24"/>
    </row>
    <row r="5305" spans="2:7" x14ac:dyDescent="0.2">
      <c r="B5305" s="24"/>
      <c r="C5305" s="24"/>
      <c r="D5305" s="24"/>
      <c r="E5305" s="24"/>
      <c r="F5305" s="24"/>
      <c r="G5305" s="24"/>
    </row>
    <row r="5306" spans="2:7" x14ac:dyDescent="0.2">
      <c r="B5306" s="24"/>
      <c r="C5306" s="24"/>
      <c r="D5306" s="24"/>
      <c r="E5306" s="24"/>
      <c r="F5306" s="24"/>
      <c r="G5306" s="24"/>
    </row>
    <row r="5307" spans="2:7" x14ac:dyDescent="0.2">
      <c r="B5307" s="24"/>
      <c r="C5307" s="24"/>
      <c r="D5307" s="24"/>
      <c r="E5307" s="24"/>
      <c r="F5307" s="24"/>
      <c r="G5307" s="24"/>
    </row>
    <row r="5308" spans="2:7" x14ac:dyDescent="0.2">
      <c r="B5308" s="24"/>
      <c r="C5308" s="24"/>
      <c r="D5308" s="24"/>
      <c r="E5308" s="24"/>
      <c r="F5308" s="24"/>
      <c r="G5308" s="24"/>
    </row>
    <row r="5309" spans="2:7" x14ac:dyDescent="0.2">
      <c r="B5309" s="24"/>
      <c r="C5309" s="24"/>
      <c r="D5309" s="24"/>
      <c r="E5309" s="24"/>
      <c r="F5309" s="24"/>
      <c r="G5309" s="24"/>
    </row>
    <row r="5310" spans="2:7" x14ac:dyDescent="0.2">
      <c r="B5310" s="24"/>
      <c r="C5310" s="24"/>
      <c r="D5310" s="24"/>
      <c r="E5310" s="24"/>
      <c r="F5310" s="24"/>
      <c r="G5310" s="24"/>
    </row>
    <row r="5311" spans="2:7" x14ac:dyDescent="0.2">
      <c r="B5311" s="24"/>
      <c r="C5311" s="24"/>
      <c r="D5311" s="24"/>
      <c r="E5311" s="24"/>
      <c r="F5311" s="24"/>
      <c r="G5311" s="24"/>
    </row>
    <row r="5312" spans="2:7" x14ac:dyDescent="0.2">
      <c r="B5312" s="24"/>
      <c r="C5312" s="24"/>
      <c r="D5312" s="24"/>
      <c r="E5312" s="24"/>
      <c r="F5312" s="24"/>
      <c r="G5312" s="24"/>
    </row>
    <row r="5313" spans="2:7" x14ac:dyDescent="0.2">
      <c r="B5313" s="24"/>
      <c r="C5313" s="24"/>
      <c r="D5313" s="24"/>
      <c r="E5313" s="24"/>
      <c r="F5313" s="24"/>
      <c r="G5313" s="24"/>
    </row>
    <row r="5314" spans="2:7" x14ac:dyDescent="0.2">
      <c r="B5314" s="24"/>
      <c r="C5314" s="24"/>
      <c r="D5314" s="24"/>
      <c r="E5314" s="24"/>
      <c r="F5314" s="24"/>
      <c r="G5314" s="24"/>
    </row>
    <row r="5315" spans="2:7" x14ac:dyDescent="0.2">
      <c r="B5315" s="24"/>
      <c r="C5315" s="24"/>
      <c r="D5315" s="24"/>
      <c r="E5315" s="24"/>
      <c r="F5315" s="24"/>
      <c r="G5315" s="24"/>
    </row>
    <row r="5316" spans="2:7" x14ac:dyDescent="0.2">
      <c r="B5316" s="24"/>
      <c r="C5316" s="24"/>
      <c r="D5316" s="24"/>
      <c r="E5316" s="24"/>
      <c r="F5316" s="24"/>
      <c r="G5316" s="24"/>
    </row>
    <row r="5317" spans="2:7" x14ac:dyDescent="0.2">
      <c r="B5317" s="24"/>
      <c r="C5317" s="24"/>
      <c r="D5317" s="24"/>
      <c r="E5317" s="24"/>
      <c r="F5317" s="24"/>
      <c r="G5317" s="24"/>
    </row>
    <row r="5318" spans="2:7" x14ac:dyDescent="0.2">
      <c r="B5318" s="24"/>
      <c r="C5318" s="24"/>
      <c r="D5318" s="24"/>
      <c r="E5318" s="24"/>
      <c r="F5318" s="24"/>
      <c r="G5318" s="24"/>
    </row>
    <row r="5319" spans="2:7" x14ac:dyDescent="0.2">
      <c r="B5319" s="24"/>
      <c r="C5319" s="24"/>
      <c r="D5319" s="24"/>
      <c r="E5319" s="24"/>
      <c r="F5319" s="24"/>
      <c r="G5319" s="24"/>
    </row>
    <row r="5320" spans="2:7" x14ac:dyDescent="0.2">
      <c r="B5320" s="24"/>
      <c r="C5320" s="24"/>
      <c r="D5320" s="24"/>
      <c r="E5320" s="24"/>
      <c r="F5320" s="24"/>
      <c r="G5320" s="24"/>
    </row>
    <row r="5321" spans="2:7" x14ac:dyDescent="0.2">
      <c r="B5321" s="24"/>
      <c r="C5321" s="24"/>
      <c r="D5321" s="24"/>
      <c r="E5321" s="24"/>
      <c r="F5321" s="24"/>
      <c r="G5321" s="24"/>
    </row>
    <row r="5322" spans="2:7" x14ac:dyDescent="0.2">
      <c r="B5322" s="24"/>
      <c r="C5322" s="24"/>
      <c r="D5322" s="24"/>
      <c r="E5322" s="24"/>
      <c r="F5322" s="24"/>
      <c r="G5322" s="24"/>
    </row>
    <row r="5323" spans="2:7" x14ac:dyDescent="0.2">
      <c r="B5323" s="24"/>
      <c r="C5323" s="24"/>
      <c r="D5323" s="24"/>
      <c r="E5323" s="24"/>
      <c r="F5323" s="24"/>
      <c r="G5323" s="24"/>
    </row>
    <row r="5324" spans="2:7" x14ac:dyDescent="0.2">
      <c r="B5324" s="24"/>
      <c r="C5324" s="24"/>
      <c r="D5324" s="24"/>
      <c r="E5324" s="24"/>
      <c r="F5324" s="24"/>
      <c r="G5324" s="24"/>
    </row>
    <row r="5325" spans="2:7" x14ac:dyDescent="0.2">
      <c r="B5325" s="24"/>
      <c r="C5325" s="24"/>
      <c r="D5325" s="24"/>
      <c r="E5325" s="24"/>
      <c r="F5325" s="24"/>
      <c r="G5325" s="24"/>
    </row>
    <row r="5326" spans="2:7" x14ac:dyDescent="0.2">
      <c r="B5326" s="24"/>
      <c r="C5326" s="24"/>
      <c r="D5326" s="24"/>
      <c r="E5326" s="24"/>
      <c r="F5326" s="24"/>
      <c r="G5326" s="24"/>
    </row>
    <row r="5327" spans="2:7" x14ac:dyDescent="0.2">
      <c r="B5327" s="24"/>
      <c r="C5327" s="24"/>
      <c r="D5327" s="24"/>
      <c r="E5327" s="24"/>
      <c r="F5327" s="24"/>
      <c r="G5327" s="24"/>
    </row>
    <row r="5328" spans="2:7" x14ac:dyDescent="0.2">
      <c r="B5328" s="24"/>
      <c r="C5328" s="24"/>
      <c r="D5328" s="24"/>
      <c r="E5328" s="24"/>
      <c r="F5328" s="24"/>
      <c r="G5328" s="24"/>
    </row>
    <row r="5329" spans="2:7" x14ac:dyDescent="0.2">
      <c r="B5329" s="24"/>
      <c r="C5329" s="24"/>
      <c r="D5329" s="24"/>
      <c r="E5329" s="24"/>
      <c r="F5329" s="24"/>
      <c r="G5329" s="24"/>
    </row>
    <row r="5330" spans="2:7" x14ac:dyDescent="0.2">
      <c r="B5330" s="24"/>
      <c r="C5330" s="24"/>
      <c r="D5330" s="24"/>
      <c r="E5330" s="24"/>
      <c r="F5330" s="24"/>
      <c r="G5330" s="24"/>
    </row>
    <row r="5331" spans="2:7" x14ac:dyDescent="0.2">
      <c r="B5331" s="24"/>
      <c r="C5331" s="24"/>
      <c r="D5331" s="24"/>
      <c r="E5331" s="24"/>
      <c r="F5331" s="24"/>
      <c r="G5331" s="24"/>
    </row>
    <row r="5332" spans="2:7" x14ac:dyDescent="0.2">
      <c r="B5332" s="24"/>
      <c r="C5332" s="24"/>
      <c r="D5332" s="24"/>
      <c r="E5332" s="24"/>
      <c r="F5332" s="24"/>
      <c r="G5332" s="24"/>
    </row>
    <row r="5333" spans="2:7" x14ac:dyDescent="0.2">
      <c r="B5333" s="24"/>
      <c r="C5333" s="24"/>
      <c r="D5333" s="24"/>
      <c r="E5333" s="24"/>
      <c r="F5333" s="24"/>
      <c r="G5333" s="24"/>
    </row>
    <row r="5334" spans="2:7" x14ac:dyDescent="0.2">
      <c r="B5334" s="24"/>
      <c r="C5334" s="24"/>
      <c r="D5334" s="24"/>
      <c r="E5334" s="24"/>
      <c r="F5334" s="24"/>
      <c r="G5334" s="24"/>
    </row>
    <row r="5335" spans="2:7" x14ac:dyDescent="0.2">
      <c r="B5335" s="24"/>
      <c r="C5335" s="24"/>
      <c r="D5335" s="24"/>
      <c r="E5335" s="24"/>
      <c r="F5335" s="24"/>
      <c r="G5335" s="24"/>
    </row>
    <row r="5336" spans="2:7" x14ac:dyDescent="0.2">
      <c r="B5336" s="24"/>
      <c r="C5336" s="24"/>
      <c r="D5336" s="24"/>
      <c r="E5336" s="24"/>
      <c r="F5336" s="24"/>
      <c r="G5336" s="24"/>
    </row>
    <row r="5337" spans="2:7" x14ac:dyDescent="0.2">
      <c r="B5337" s="24"/>
      <c r="C5337" s="24"/>
      <c r="D5337" s="24"/>
      <c r="E5337" s="24"/>
      <c r="F5337" s="24"/>
      <c r="G5337" s="24"/>
    </row>
    <row r="5338" spans="2:7" x14ac:dyDescent="0.2">
      <c r="B5338" s="24"/>
      <c r="C5338" s="24"/>
      <c r="D5338" s="24"/>
      <c r="E5338" s="24"/>
      <c r="F5338" s="24"/>
      <c r="G5338" s="24"/>
    </row>
    <row r="5339" spans="2:7" x14ac:dyDescent="0.2">
      <c r="B5339" s="24"/>
      <c r="C5339" s="24"/>
      <c r="D5339" s="24"/>
      <c r="E5339" s="24"/>
      <c r="F5339" s="24"/>
      <c r="G5339" s="24"/>
    </row>
    <row r="5340" spans="2:7" x14ac:dyDescent="0.2">
      <c r="B5340" s="24"/>
      <c r="C5340" s="24"/>
      <c r="D5340" s="24"/>
      <c r="E5340" s="24"/>
      <c r="F5340" s="24"/>
      <c r="G5340" s="24"/>
    </row>
    <row r="5341" spans="2:7" x14ac:dyDescent="0.2">
      <c r="B5341" s="24"/>
      <c r="C5341" s="24"/>
      <c r="D5341" s="24"/>
      <c r="E5341" s="24"/>
      <c r="F5341" s="24"/>
      <c r="G5341" s="24"/>
    </row>
    <row r="5342" spans="2:7" x14ac:dyDescent="0.2">
      <c r="B5342" s="24"/>
      <c r="C5342" s="24"/>
      <c r="D5342" s="24"/>
      <c r="E5342" s="24"/>
      <c r="F5342" s="24"/>
      <c r="G5342" s="24"/>
    </row>
    <row r="5343" spans="2:7" x14ac:dyDescent="0.2">
      <c r="B5343" s="24"/>
      <c r="C5343" s="24"/>
      <c r="D5343" s="24"/>
      <c r="E5343" s="24"/>
      <c r="F5343" s="24"/>
      <c r="G5343" s="24"/>
    </row>
    <row r="5344" spans="2:7" x14ac:dyDescent="0.2">
      <c r="B5344" s="24"/>
      <c r="C5344" s="24"/>
      <c r="D5344" s="24"/>
      <c r="E5344" s="24"/>
      <c r="F5344" s="24"/>
      <c r="G5344" s="24"/>
    </row>
    <row r="5345" spans="2:7" x14ac:dyDescent="0.2">
      <c r="B5345" s="24"/>
      <c r="C5345" s="24"/>
      <c r="D5345" s="24"/>
      <c r="E5345" s="24"/>
      <c r="F5345" s="24"/>
      <c r="G5345" s="24"/>
    </row>
    <row r="5346" spans="2:7" x14ac:dyDescent="0.2">
      <c r="B5346" s="24"/>
      <c r="C5346" s="24"/>
      <c r="D5346" s="24"/>
      <c r="E5346" s="24"/>
      <c r="F5346" s="24"/>
      <c r="G5346" s="24"/>
    </row>
    <row r="5347" spans="2:7" x14ac:dyDescent="0.2">
      <c r="B5347" s="24"/>
      <c r="C5347" s="24"/>
      <c r="D5347" s="24"/>
      <c r="E5347" s="24"/>
      <c r="F5347" s="24"/>
      <c r="G5347" s="24"/>
    </row>
    <row r="5348" spans="2:7" x14ac:dyDescent="0.2">
      <c r="B5348" s="24"/>
      <c r="C5348" s="24"/>
      <c r="D5348" s="24"/>
      <c r="E5348" s="24"/>
      <c r="F5348" s="24"/>
      <c r="G5348" s="24"/>
    </row>
    <row r="5349" spans="2:7" x14ac:dyDescent="0.2">
      <c r="B5349" s="24"/>
      <c r="C5349" s="24"/>
      <c r="D5349" s="24"/>
      <c r="E5349" s="24"/>
      <c r="F5349" s="24"/>
      <c r="G5349" s="24"/>
    </row>
    <row r="5350" spans="2:7" x14ac:dyDescent="0.2">
      <c r="B5350" s="24"/>
      <c r="C5350" s="24"/>
      <c r="D5350" s="24"/>
      <c r="E5350" s="24"/>
      <c r="F5350" s="24"/>
      <c r="G5350" s="24"/>
    </row>
    <row r="5351" spans="2:7" x14ac:dyDescent="0.2">
      <c r="B5351" s="24"/>
      <c r="C5351" s="24"/>
      <c r="D5351" s="24"/>
      <c r="E5351" s="24"/>
      <c r="F5351" s="24"/>
      <c r="G5351" s="24"/>
    </row>
    <row r="5352" spans="2:7" x14ac:dyDescent="0.2">
      <c r="B5352" s="24"/>
      <c r="C5352" s="24"/>
      <c r="D5352" s="24"/>
      <c r="E5352" s="24"/>
      <c r="F5352" s="24"/>
      <c r="G5352" s="24"/>
    </row>
    <row r="5353" spans="2:7" x14ac:dyDescent="0.2">
      <c r="B5353" s="24"/>
      <c r="C5353" s="24"/>
      <c r="D5353" s="24"/>
      <c r="E5353" s="24"/>
      <c r="F5353" s="24"/>
      <c r="G5353" s="24"/>
    </row>
    <row r="5354" spans="2:7" x14ac:dyDescent="0.2">
      <c r="B5354" s="24"/>
      <c r="C5354" s="24"/>
      <c r="D5354" s="24"/>
      <c r="E5354" s="24"/>
      <c r="F5354" s="24"/>
      <c r="G5354" s="24"/>
    </row>
    <row r="5355" spans="2:7" x14ac:dyDescent="0.2">
      <c r="B5355" s="24"/>
      <c r="C5355" s="24"/>
      <c r="D5355" s="24"/>
      <c r="E5355" s="24"/>
      <c r="F5355" s="24"/>
      <c r="G5355" s="24"/>
    </row>
    <row r="5356" spans="2:7" x14ac:dyDescent="0.2">
      <c r="B5356" s="24"/>
      <c r="C5356" s="24"/>
      <c r="D5356" s="24"/>
      <c r="E5356" s="24"/>
      <c r="F5356" s="24"/>
      <c r="G5356" s="24"/>
    </row>
    <row r="5357" spans="2:7" x14ac:dyDescent="0.2">
      <c r="B5357" s="24"/>
      <c r="C5357" s="24"/>
      <c r="D5357" s="24"/>
      <c r="E5357" s="24"/>
      <c r="F5357" s="24"/>
      <c r="G5357" s="24"/>
    </row>
    <row r="5358" spans="2:7" x14ac:dyDescent="0.2">
      <c r="B5358" s="24"/>
      <c r="C5358" s="24"/>
      <c r="D5358" s="24"/>
      <c r="E5358" s="24"/>
      <c r="F5358" s="24"/>
      <c r="G5358" s="24"/>
    </row>
    <row r="5359" spans="2:7" x14ac:dyDescent="0.2">
      <c r="B5359" s="24"/>
      <c r="C5359" s="24"/>
      <c r="D5359" s="24"/>
      <c r="E5359" s="24"/>
      <c r="F5359" s="24"/>
      <c r="G5359" s="24"/>
    </row>
    <row r="5360" spans="2:7" x14ac:dyDescent="0.2">
      <c r="B5360" s="24"/>
      <c r="C5360" s="24"/>
      <c r="D5360" s="24"/>
      <c r="E5360" s="24"/>
      <c r="F5360" s="24"/>
      <c r="G5360" s="24"/>
    </row>
    <row r="5361" spans="2:7" x14ac:dyDescent="0.2">
      <c r="B5361" s="24"/>
      <c r="C5361" s="24"/>
      <c r="D5361" s="24"/>
      <c r="E5361" s="24"/>
      <c r="F5361" s="24"/>
      <c r="G5361" s="24"/>
    </row>
    <row r="5362" spans="2:7" x14ac:dyDescent="0.2">
      <c r="B5362" s="24"/>
      <c r="C5362" s="24"/>
      <c r="D5362" s="24"/>
      <c r="E5362" s="24"/>
      <c r="F5362" s="24"/>
      <c r="G5362" s="24"/>
    </row>
    <row r="5363" spans="2:7" x14ac:dyDescent="0.2">
      <c r="B5363" s="24"/>
      <c r="C5363" s="24"/>
      <c r="D5363" s="24"/>
      <c r="E5363" s="24"/>
      <c r="F5363" s="24"/>
      <c r="G5363" s="24"/>
    </row>
    <row r="5364" spans="2:7" x14ac:dyDescent="0.2">
      <c r="B5364" s="24"/>
      <c r="C5364" s="24"/>
      <c r="D5364" s="24"/>
      <c r="E5364" s="24"/>
      <c r="F5364" s="24"/>
      <c r="G5364" s="24"/>
    </row>
    <row r="5365" spans="2:7" x14ac:dyDescent="0.2">
      <c r="B5365" s="24"/>
      <c r="C5365" s="24"/>
      <c r="D5365" s="24"/>
      <c r="E5365" s="24"/>
      <c r="F5365" s="24"/>
      <c r="G5365" s="24"/>
    </row>
    <row r="5366" spans="2:7" x14ac:dyDescent="0.2">
      <c r="B5366" s="24"/>
      <c r="C5366" s="24"/>
      <c r="D5366" s="24"/>
      <c r="E5366" s="24"/>
      <c r="F5366" s="24"/>
      <c r="G5366" s="24"/>
    </row>
    <row r="5367" spans="2:7" x14ac:dyDescent="0.2">
      <c r="B5367" s="24"/>
      <c r="C5367" s="24"/>
      <c r="D5367" s="24"/>
      <c r="E5367" s="24"/>
      <c r="F5367" s="24"/>
      <c r="G5367" s="24"/>
    </row>
    <row r="5368" spans="2:7" x14ac:dyDescent="0.2">
      <c r="B5368" s="24"/>
      <c r="C5368" s="24"/>
      <c r="D5368" s="24"/>
      <c r="E5368" s="24"/>
      <c r="F5368" s="24"/>
      <c r="G5368" s="24"/>
    </row>
    <row r="5369" spans="2:7" x14ac:dyDescent="0.2">
      <c r="B5369" s="24"/>
      <c r="C5369" s="24"/>
      <c r="D5369" s="24"/>
      <c r="E5369" s="24"/>
      <c r="F5369" s="24"/>
      <c r="G5369" s="24"/>
    </row>
    <row r="5370" spans="2:7" x14ac:dyDescent="0.2">
      <c r="B5370" s="24"/>
      <c r="C5370" s="24"/>
      <c r="D5370" s="24"/>
      <c r="E5370" s="24"/>
      <c r="F5370" s="24"/>
      <c r="G5370" s="24"/>
    </row>
    <row r="5371" spans="2:7" x14ac:dyDescent="0.2">
      <c r="B5371" s="24"/>
      <c r="C5371" s="24"/>
      <c r="D5371" s="24"/>
      <c r="E5371" s="24"/>
      <c r="F5371" s="24"/>
      <c r="G5371" s="24"/>
    </row>
    <row r="5372" spans="2:7" x14ac:dyDescent="0.2">
      <c r="B5372" s="24"/>
      <c r="C5372" s="24"/>
      <c r="D5372" s="24"/>
      <c r="E5372" s="24"/>
      <c r="F5372" s="24"/>
      <c r="G5372" s="24"/>
    </row>
    <row r="5373" spans="2:7" x14ac:dyDescent="0.2">
      <c r="B5373" s="24"/>
      <c r="C5373" s="24"/>
      <c r="D5373" s="24"/>
      <c r="E5373" s="24"/>
      <c r="F5373" s="24"/>
      <c r="G5373" s="24"/>
    </row>
    <row r="5374" spans="2:7" x14ac:dyDescent="0.2">
      <c r="B5374" s="24"/>
      <c r="C5374" s="24"/>
      <c r="D5374" s="24"/>
      <c r="E5374" s="24"/>
      <c r="F5374" s="24"/>
      <c r="G5374" s="24"/>
    </row>
    <row r="5375" spans="2:7" x14ac:dyDescent="0.2">
      <c r="B5375" s="24"/>
      <c r="C5375" s="24"/>
      <c r="D5375" s="24"/>
      <c r="E5375" s="24"/>
      <c r="F5375" s="24"/>
      <c r="G5375" s="24"/>
    </row>
    <row r="5376" spans="2:7" x14ac:dyDescent="0.2">
      <c r="B5376" s="24"/>
      <c r="C5376" s="24"/>
      <c r="D5376" s="24"/>
      <c r="E5376" s="24"/>
      <c r="F5376" s="24"/>
      <c r="G5376" s="24"/>
    </row>
    <row r="5377" spans="2:7" x14ac:dyDescent="0.2">
      <c r="B5377" s="24"/>
      <c r="C5377" s="24"/>
      <c r="D5377" s="24"/>
      <c r="E5377" s="24"/>
      <c r="F5377" s="24"/>
      <c r="G5377" s="24"/>
    </row>
    <row r="5378" spans="2:7" x14ac:dyDescent="0.2">
      <c r="B5378" s="24"/>
      <c r="C5378" s="24"/>
      <c r="D5378" s="24"/>
      <c r="E5378" s="24"/>
      <c r="F5378" s="24"/>
      <c r="G5378" s="24"/>
    </row>
    <row r="5379" spans="2:7" x14ac:dyDescent="0.2">
      <c r="B5379" s="24"/>
      <c r="C5379" s="24"/>
      <c r="D5379" s="24"/>
      <c r="E5379" s="24"/>
      <c r="F5379" s="24"/>
      <c r="G5379" s="24"/>
    </row>
    <row r="5380" spans="2:7" x14ac:dyDescent="0.2">
      <c r="B5380" s="24"/>
      <c r="C5380" s="24"/>
      <c r="D5380" s="24"/>
      <c r="E5380" s="24"/>
      <c r="F5380" s="24"/>
      <c r="G5380" s="24"/>
    </row>
    <row r="5381" spans="2:7" x14ac:dyDescent="0.2">
      <c r="B5381" s="24"/>
      <c r="C5381" s="24"/>
      <c r="D5381" s="24"/>
      <c r="E5381" s="24"/>
      <c r="F5381" s="24"/>
      <c r="G5381" s="24"/>
    </row>
    <row r="5382" spans="2:7" x14ac:dyDescent="0.2">
      <c r="B5382" s="24"/>
      <c r="C5382" s="24"/>
      <c r="D5382" s="24"/>
      <c r="E5382" s="24"/>
      <c r="F5382" s="24"/>
      <c r="G5382" s="24"/>
    </row>
    <row r="5383" spans="2:7" x14ac:dyDescent="0.2">
      <c r="B5383" s="24"/>
      <c r="C5383" s="24"/>
      <c r="D5383" s="24"/>
      <c r="E5383" s="24"/>
      <c r="F5383" s="24"/>
      <c r="G5383" s="24"/>
    </row>
    <row r="5384" spans="2:7" x14ac:dyDescent="0.2">
      <c r="B5384" s="24"/>
      <c r="C5384" s="24"/>
      <c r="D5384" s="24"/>
      <c r="E5384" s="24"/>
      <c r="F5384" s="24"/>
      <c r="G5384" s="24"/>
    </row>
    <row r="5385" spans="2:7" x14ac:dyDescent="0.2">
      <c r="B5385" s="24"/>
      <c r="C5385" s="24"/>
      <c r="D5385" s="24"/>
      <c r="E5385" s="24"/>
      <c r="F5385" s="24"/>
      <c r="G5385" s="24"/>
    </row>
    <row r="5386" spans="2:7" x14ac:dyDescent="0.2">
      <c r="B5386" s="24"/>
      <c r="C5386" s="24"/>
      <c r="D5386" s="24"/>
      <c r="E5386" s="24"/>
      <c r="F5386" s="24"/>
      <c r="G5386" s="24"/>
    </row>
    <row r="5387" spans="2:7" x14ac:dyDescent="0.2">
      <c r="B5387" s="24"/>
      <c r="C5387" s="24"/>
      <c r="D5387" s="24"/>
      <c r="E5387" s="24"/>
      <c r="F5387" s="24"/>
      <c r="G5387" s="24"/>
    </row>
    <row r="5388" spans="2:7" x14ac:dyDescent="0.2">
      <c r="B5388" s="24"/>
      <c r="C5388" s="24"/>
      <c r="D5388" s="24"/>
      <c r="E5388" s="24"/>
      <c r="F5388" s="24"/>
      <c r="G5388" s="24"/>
    </row>
    <row r="5389" spans="2:7" x14ac:dyDescent="0.2">
      <c r="B5389" s="24"/>
      <c r="C5389" s="24"/>
      <c r="D5389" s="24"/>
      <c r="E5389" s="24"/>
      <c r="F5389" s="24"/>
      <c r="G5389" s="24"/>
    </row>
    <row r="5390" spans="2:7" x14ac:dyDescent="0.2">
      <c r="B5390" s="24"/>
      <c r="C5390" s="24"/>
      <c r="D5390" s="24"/>
      <c r="E5390" s="24"/>
      <c r="F5390" s="24"/>
      <c r="G5390" s="24"/>
    </row>
    <row r="5391" spans="2:7" x14ac:dyDescent="0.2">
      <c r="B5391" s="24"/>
      <c r="C5391" s="24"/>
      <c r="D5391" s="24"/>
      <c r="E5391" s="24"/>
      <c r="F5391" s="24"/>
      <c r="G5391" s="24"/>
    </row>
    <row r="5392" spans="2:7" x14ac:dyDescent="0.2">
      <c r="B5392" s="24"/>
      <c r="C5392" s="24"/>
      <c r="D5392" s="24"/>
      <c r="E5392" s="24"/>
      <c r="F5392" s="24"/>
      <c r="G5392" s="24"/>
    </row>
    <row r="5393" spans="2:7" x14ac:dyDescent="0.2">
      <c r="B5393" s="24"/>
      <c r="C5393" s="24"/>
      <c r="D5393" s="24"/>
      <c r="E5393" s="24"/>
      <c r="F5393" s="24"/>
      <c r="G5393" s="24"/>
    </row>
    <row r="5394" spans="2:7" x14ac:dyDescent="0.2">
      <c r="B5394" s="24"/>
      <c r="C5394" s="24"/>
      <c r="D5394" s="24"/>
      <c r="E5394" s="24"/>
      <c r="F5394" s="24"/>
      <c r="G5394" s="24"/>
    </row>
    <row r="5395" spans="2:7" x14ac:dyDescent="0.2">
      <c r="B5395" s="24"/>
      <c r="C5395" s="24"/>
      <c r="D5395" s="24"/>
      <c r="E5395" s="24"/>
      <c r="F5395" s="24"/>
      <c r="G5395" s="24"/>
    </row>
    <row r="5396" spans="2:7" x14ac:dyDescent="0.2">
      <c r="B5396" s="24"/>
      <c r="C5396" s="24"/>
      <c r="D5396" s="24"/>
      <c r="E5396" s="24"/>
      <c r="F5396" s="24"/>
      <c r="G5396" s="24"/>
    </row>
    <row r="5397" spans="2:7" x14ac:dyDescent="0.2">
      <c r="B5397" s="24"/>
      <c r="C5397" s="24"/>
      <c r="D5397" s="24"/>
      <c r="E5397" s="24"/>
      <c r="F5397" s="24"/>
      <c r="G5397" s="24"/>
    </row>
    <row r="5398" spans="2:7" x14ac:dyDescent="0.2">
      <c r="B5398" s="24"/>
      <c r="C5398" s="24"/>
      <c r="D5398" s="24"/>
      <c r="E5398" s="24"/>
      <c r="F5398" s="24"/>
      <c r="G5398" s="24"/>
    </row>
    <row r="5399" spans="2:7" x14ac:dyDescent="0.2">
      <c r="B5399" s="24"/>
      <c r="C5399" s="24"/>
      <c r="D5399" s="24"/>
      <c r="E5399" s="24"/>
      <c r="F5399" s="24"/>
      <c r="G5399" s="24"/>
    </row>
    <row r="5400" spans="2:7" x14ac:dyDescent="0.2">
      <c r="B5400" s="24"/>
      <c r="C5400" s="24"/>
      <c r="D5400" s="24"/>
      <c r="E5400" s="24"/>
      <c r="F5400" s="24"/>
      <c r="G5400" s="24"/>
    </row>
    <row r="5401" spans="2:7" x14ac:dyDescent="0.2">
      <c r="B5401" s="24"/>
      <c r="C5401" s="24"/>
      <c r="D5401" s="24"/>
      <c r="E5401" s="24"/>
      <c r="F5401" s="24"/>
      <c r="G5401" s="24"/>
    </row>
    <row r="5402" spans="2:7" x14ac:dyDescent="0.2">
      <c r="B5402" s="24"/>
      <c r="C5402" s="24"/>
      <c r="D5402" s="24"/>
      <c r="E5402" s="24"/>
      <c r="F5402" s="24"/>
      <c r="G5402" s="24"/>
    </row>
    <row r="5403" spans="2:7" x14ac:dyDescent="0.2">
      <c r="B5403" s="24"/>
      <c r="C5403" s="24"/>
      <c r="D5403" s="24"/>
      <c r="E5403" s="24"/>
      <c r="F5403" s="24"/>
      <c r="G5403" s="24"/>
    </row>
    <row r="5404" spans="2:7" x14ac:dyDescent="0.2">
      <c r="B5404" s="24"/>
      <c r="C5404" s="24"/>
      <c r="D5404" s="24"/>
      <c r="E5404" s="24"/>
      <c r="F5404" s="24"/>
      <c r="G5404" s="24"/>
    </row>
    <row r="5405" spans="2:7" x14ac:dyDescent="0.2">
      <c r="B5405" s="24"/>
      <c r="C5405" s="24"/>
      <c r="D5405" s="24"/>
      <c r="E5405" s="24"/>
      <c r="F5405" s="24"/>
      <c r="G5405" s="24"/>
    </row>
    <row r="5406" spans="2:7" x14ac:dyDescent="0.2">
      <c r="B5406" s="24"/>
      <c r="C5406" s="24"/>
      <c r="D5406" s="24"/>
      <c r="E5406" s="24"/>
      <c r="F5406" s="24"/>
      <c r="G5406" s="24"/>
    </row>
    <row r="5407" spans="2:7" x14ac:dyDescent="0.2">
      <c r="B5407" s="24"/>
      <c r="C5407" s="24"/>
      <c r="D5407" s="24"/>
      <c r="E5407" s="24"/>
      <c r="F5407" s="24"/>
      <c r="G5407" s="24"/>
    </row>
    <row r="5408" spans="2:7" x14ac:dyDescent="0.2">
      <c r="B5408" s="24"/>
      <c r="C5408" s="24"/>
      <c r="D5408" s="24"/>
      <c r="E5408" s="24"/>
      <c r="F5408" s="24"/>
      <c r="G5408" s="24"/>
    </row>
    <row r="5409" spans="2:7" x14ac:dyDescent="0.2">
      <c r="B5409" s="24"/>
      <c r="C5409" s="24"/>
      <c r="D5409" s="24"/>
      <c r="E5409" s="24"/>
      <c r="F5409" s="24"/>
      <c r="G5409" s="24"/>
    </row>
    <row r="5410" spans="2:7" x14ac:dyDescent="0.2">
      <c r="B5410" s="24"/>
      <c r="C5410" s="24"/>
      <c r="D5410" s="24"/>
      <c r="E5410" s="24"/>
      <c r="F5410" s="24"/>
      <c r="G5410" s="24"/>
    </row>
    <row r="5411" spans="2:7" x14ac:dyDescent="0.2">
      <c r="B5411" s="24"/>
      <c r="C5411" s="24"/>
      <c r="D5411" s="24"/>
      <c r="E5411" s="24"/>
      <c r="F5411" s="24"/>
      <c r="G5411" s="24"/>
    </row>
    <row r="5412" spans="2:7" x14ac:dyDescent="0.2">
      <c r="B5412" s="24"/>
      <c r="C5412" s="24"/>
      <c r="D5412" s="24"/>
      <c r="E5412" s="24"/>
      <c r="F5412" s="24"/>
      <c r="G5412" s="24"/>
    </row>
    <row r="5413" spans="2:7" x14ac:dyDescent="0.2">
      <c r="B5413" s="24"/>
      <c r="C5413" s="24"/>
      <c r="D5413" s="24"/>
      <c r="E5413" s="24"/>
      <c r="F5413" s="24"/>
      <c r="G5413" s="24"/>
    </row>
    <row r="5414" spans="2:7" x14ac:dyDescent="0.2">
      <c r="B5414" s="24"/>
      <c r="C5414" s="24"/>
      <c r="D5414" s="24"/>
      <c r="E5414" s="24"/>
      <c r="F5414" s="24"/>
      <c r="G5414" s="24"/>
    </row>
    <row r="5415" spans="2:7" x14ac:dyDescent="0.2">
      <c r="B5415" s="24"/>
      <c r="C5415" s="24"/>
      <c r="D5415" s="24"/>
      <c r="E5415" s="24"/>
      <c r="F5415" s="24"/>
      <c r="G5415" s="24"/>
    </row>
    <row r="5416" spans="2:7" x14ac:dyDescent="0.2">
      <c r="B5416" s="24"/>
      <c r="C5416" s="24"/>
      <c r="D5416" s="24"/>
      <c r="E5416" s="24"/>
      <c r="F5416" s="24"/>
      <c r="G5416" s="24"/>
    </row>
    <row r="5417" spans="2:7" x14ac:dyDescent="0.2">
      <c r="B5417" s="24"/>
      <c r="C5417" s="24"/>
      <c r="D5417" s="24"/>
      <c r="E5417" s="24"/>
      <c r="F5417" s="24"/>
      <c r="G5417" s="24"/>
    </row>
    <row r="5418" spans="2:7" x14ac:dyDescent="0.2">
      <c r="B5418" s="24"/>
      <c r="C5418" s="24"/>
      <c r="D5418" s="24"/>
      <c r="E5418" s="24"/>
      <c r="F5418" s="24"/>
      <c r="G5418" s="24"/>
    </row>
    <row r="5419" spans="2:7" x14ac:dyDescent="0.2">
      <c r="B5419" s="24"/>
      <c r="C5419" s="24"/>
      <c r="D5419" s="24"/>
      <c r="E5419" s="24"/>
      <c r="F5419" s="24"/>
      <c r="G5419" s="24"/>
    </row>
    <row r="5420" spans="2:7" x14ac:dyDescent="0.2">
      <c r="B5420" s="24"/>
      <c r="C5420" s="24"/>
      <c r="D5420" s="24"/>
      <c r="E5420" s="24"/>
      <c r="F5420" s="24"/>
      <c r="G5420" s="24"/>
    </row>
    <row r="5421" spans="2:7" x14ac:dyDescent="0.2">
      <c r="B5421" s="24"/>
      <c r="C5421" s="24"/>
      <c r="D5421" s="24"/>
      <c r="E5421" s="24"/>
      <c r="F5421" s="24"/>
      <c r="G5421" s="24"/>
    </row>
    <row r="5422" spans="2:7" x14ac:dyDescent="0.2">
      <c r="B5422" s="24"/>
      <c r="C5422" s="24"/>
      <c r="D5422" s="24"/>
      <c r="E5422" s="24"/>
      <c r="F5422" s="24"/>
      <c r="G5422" s="24"/>
    </row>
    <row r="5423" spans="2:7" x14ac:dyDescent="0.2">
      <c r="B5423" s="24"/>
      <c r="C5423" s="24"/>
      <c r="D5423" s="24"/>
      <c r="E5423" s="24"/>
      <c r="F5423" s="24"/>
      <c r="G5423" s="24"/>
    </row>
    <row r="5424" spans="2:7" x14ac:dyDescent="0.2">
      <c r="B5424" s="24"/>
      <c r="C5424" s="24"/>
      <c r="D5424" s="24"/>
      <c r="E5424" s="24"/>
      <c r="F5424" s="24"/>
      <c r="G5424" s="24"/>
    </row>
    <row r="5425" spans="2:7" x14ac:dyDescent="0.2">
      <c r="B5425" s="24"/>
      <c r="C5425" s="24"/>
      <c r="D5425" s="24"/>
      <c r="E5425" s="24"/>
      <c r="F5425" s="24"/>
      <c r="G5425" s="24"/>
    </row>
    <row r="5426" spans="2:7" x14ac:dyDescent="0.2">
      <c r="B5426" s="24"/>
      <c r="C5426" s="24"/>
      <c r="D5426" s="24"/>
      <c r="E5426" s="24"/>
      <c r="F5426" s="24"/>
      <c r="G5426" s="24"/>
    </row>
    <row r="5427" spans="2:7" x14ac:dyDescent="0.2">
      <c r="B5427" s="24"/>
      <c r="C5427" s="24"/>
      <c r="D5427" s="24"/>
      <c r="E5427" s="24"/>
      <c r="F5427" s="24"/>
      <c r="G5427" s="24"/>
    </row>
    <row r="5428" spans="2:7" x14ac:dyDescent="0.2">
      <c r="B5428" s="24"/>
      <c r="C5428" s="24"/>
      <c r="D5428" s="24"/>
      <c r="E5428" s="24"/>
      <c r="F5428" s="24"/>
      <c r="G5428" s="24"/>
    </row>
    <row r="5429" spans="2:7" x14ac:dyDescent="0.2">
      <c r="B5429" s="24"/>
      <c r="C5429" s="24"/>
      <c r="D5429" s="24"/>
      <c r="E5429" s="24"/>
      <c r="F5429" s="24"/>
      <c r="G5429" s="24"/>
    </row>
    <row r="5430" spans="2:7" x14ac:dyDescent="0.2">
      <c r="B5430" s="24"/>
      <c r="C5430" s="24"/>
      <c r="D5430" s="24"/>
      <c r="E5430" s="24"/>
      <c r="F5430" s="24"/>
      <c r="G5430" s="24"/>
    </row>
    <row r="5431" spans="2:7" x14ac:dyDescent="0.2">
      <c r="B5431" s="24"/>
      <c r="C5431" s="24"/>
      <c r="D5431" s="24"/>
      <c r="E5431" s="24"/>
      <c r="F5431" s="24"/>
      <c r="G5431" s="24"/>
    </row>
    <row r="5432" spans="2:7" x14ac:dyDescent="0.2">
      <c r="B5432" s="24"/>
      <c r="C5432" s="24"/>
      <c r="D5432" s="24"/>
      <c r="E5432" s="24"/>
      <c r="F5432" s="24"/>
      <c r="G5432" s="24"/>
    </row>
    <row r="5433" spans="2:7" x14ac:dyDescent="0.2">
      <c r="B5433" s="24"/>
      <c r="C5433" s="24"/>
      <c r="D5433" s="24"/>
      <c r="E5433" s="24"/>
      <c r="F5433" s="24"/>
      <c r="G5433" s="24"/>
    </row>
    <row r="5434" spans="2:7" x14ac:dyDescent="0.2">
      <c r="B5434" s="24"/>
      <c r="C5434" s="24"/>
      <c r="D5434" s="24"/>
      <c r="E5434" s="24"/>
      <c r="F5434" s="24"/>
      <c r="G5434" s="24"/>
    </row>
    <row r="5435" spans="2:7" x14ac:dyDescent="0.2">
      <c r="B5435" s="24"/>
      <c r="C5435" s="24"/>
      <c r="D5435" s="24"/>
      <c r="E5435" s="24"/>
      <c r="F5435" s="24"/>
      <c r="G5435" s="24"/>
    </row>
    <row r="5436" spans="2:7" x14ac:dyDescent="0.2">
      <c r="B5436" s="24"/>
      <c r="C5436" s="24"/>
      <c r="D5436" s="24"/>
      <c r="E5436" s="24"/>
      <c r="F5436" s="24"/>
      <c r="G5436" s="24"/>
    </row>
    <row r="5437" spans="2:7" x14ac:dyDescent="0.2">
      <c r="B5437" s="24"/>
      <c r="C5437" s="24"/>
      <c r="D5437" s="24"/>
      <c r="E5437" s="24"/>
      <c r="F5437" s="24"/>
      <c r="G5437" s="24"/>
    </row>
    <row r="5438" spans="2:7" x14ac:dyDescent="0.2">
      <c r="B5438" s="24"/>
      <c r="C5438" s="24"/>
      <c r="D5438" s="24"/>
      <c r="E5438" s="24"/>
      <c r="F5438" s="24"/>
      <c r="G5438" s="24"/>
    </row>
    <row r="5439" spans="2:7" x14ac:dyDescent="0.2">
      <c r="B5439" s="24"/>
      <c r="C5439" s="24"/>
      <c r="D5439" s="24"/>
      <c r="E5439" s="24"/>
      <c r="F5439" s="24"/>
      <c r="G5439" s="24"/>
    </row>
    <row r="5440" spans="2:7" x14ac:dyDescent="0.2">
      <c r="B5440" s="24"/>
      <c r="C5440" s="24"/>
      <c r="D5440" s="24"/>
      <c r="E5440" s="24"/>
      <c r="F5440" s="24"/>
      <c r="G5440" s="24"/>
    </row>
    <row r="5441" spans="2:7" x14ac:dyDescent="0.2">
      <c r="B5441" s="24"/>
      <c r="C5441" s="24"/>
      <c r="D5441" s="24"/>
      <c r="E5441" s="24"/>
      <c r="F5441" s="24"/>
      <c r="G5441" s="24"/>
    </row>
    <row r="5442" spans="2:7" x14ac:dyDescent="0.2">
      <c r="B5442" s="24"/>
      <c r="C5442" s="24"/>
      <c r="D5442" s="24"/>
      <c r="E5442" s="24"/>
      <c r="F5442" s="24"/>
      <c r="G5442" s="24"/>
    </row>
    <row r="5443" spans="2:7" x14ac:dyDescent="0.2">
      <c r="B5443" s="24"/>
      <c r="C5443" s="24"/>
      <c r="D5443" s="24"/>
      <c r="E5443" s="24"/>
      <c r="F5443" s="24"/>
      <c r="G5443" s="24"/>
    </row>
    <row r="5444" spans="2:7" x14ac:dyDescent="0.2">
      <c r="B5444" s="24"/>
      <c r="C5444" s="24"/>
      <c r="D5444" s="24"/>
      <c r="E5444" s="24"/>
      <c r="F5444" s="24"/>
      <c r="G5444" s="24"/>
    </row>
    <row r="5445" spans="2:7" x14ac:dyDescent="0.2">
      <c r="B5445" s="24"/>
      <c r="C5445" s="24"/>
      <c r="D5445" s="24"/>
      <c r="E5445" s="24"/>
      <c r="F5445" s="24"/>
      <c r="G5445" s="24"/>
    </row>
    <row r="5446" spans="2:7" x14ac:dyDescent="0.2">
      <c r="B5446" s="24"/>
      <c r="C5446" s="24"/>
      <c r="D5446" s="24"/>
      <c r="E5446" s="24"/>
      <c r="F5446" s="24"/>
      <c r="G5446" s="24"/>
    </row>
    <row r="5447" spans="2:7" x14ac:dyDescent="0.2">
      <c r="B5447" s="24"/>
      <c r="C5447" s="24"/>
      <c r="D5447" s="24"/>
      <c r="E5447" s="24"/>
      <c r="F5447" s="24"/>
      <c r="G5447" s="24"/>
    </row>
    <row r="5448" spans="2:7" x14ac:dyDescent="0.2">
      <c r="B5448" s="24"/>
      <c r="C5448" s="24"/>
      <c r="D5448" s="24"/>
      <c r="E5448" s="24"/>
      <c r="F5448" s="24"/>
      <c r="G5448" s="24"/>
    </row>
    <row r="5449" spans="2:7" x14ac:dyDescent="0.2">
      <c r="B5449" s="24"/>
      <c r="C5449" s="24"/>
      <c r="D5449" s="24"/>
      <c r="E5449" s="24"/>
      <c r="F5449" s="24"/>
      <c r="G5449" s="24"/>
    </row>
    <row r="5450" spans="2:7" x14ac:dyDescent="0.2">
      <c r="B5450" s="24"/>
      <c r="C5450" s="24"/>
      <c r="D5450" s="24"/>
      <c r="E5450" s="24"/>
      <c r="F5450" s="24"/>
      <c r="G5450" s="24"/>
    </row>
    <row r="5451" spans="2:7" x14ac:dyDescent="0.2">
      <c r="B5451" s="24"/>
      <c r="C5451" s="24"/>
      <c r="D5451" s="24"/>
      <c r="E5451" s="24"/>
      <c r="F5451" s="24"/>
      <c r="G5451" s="24"/>
    </row>
    <row r="5452" spans="2:7" x14ac:dyDescent="0.2">
      <c r="B5452" s="24"/>
      <c r="C5452" s="24"/>
      <c r="D5452" s="24"/>
      <c r="E5452" s="24"/>
      <c r="F5452" s="24"/>
      <c r="G5452" s="24"/>
    </row>
    <row r="5453" spans="2:7" x14ac:dyDescent="0.2">
      <c r="B5453" s="24"/>
      <c r="C5453" s="24"/>
      <c r="D5453" s="24"/>
      <c r="E5453" s="24"/>
      <c r="F5453" s="24"/>
      <c r="G5453" s="24"/>
    </row>
    <row r="5454" spans="2:7" x14ac:dyDescent="0.2">
      <c r="B5454" s="24"/>
      <c r="C5454" s="24"/>
      <c r="D5454" s="24"/>
      <c r="E5454" s="24"/>
      <c r="F5454" s="24"/>
      <c r="G5454" s="24"/>
    </row>
    <row r="5455" spans="2:7" x14ac:dyDescent="0.2">
      <c r="B5455" s="24"/>
      <c r="C5455" s="24"/>
      <c r="D5455" s="24"/>
      <c r="E5455" s="24"/>
      <c r="F5455" s="24"/>
      <c r="G5455" s="24"/>
    </row>
    <row r="5456" spans="2:7" x14ac:dyDescent="0.2">
      <c r="B5456" s="24"/>
      <c r="C5456" s="24"/>
      <c r="D5456" s="24"/>
      <c r="E5456" s="24"/>
      <c r="F5456" s="24"/>
      <c r="G5456" s="24"/>
    </row>
    <row r="5457" spans="2:7" x14ac:dyDescent="0.2">
      <c r="B5457" s="24"/>
      <c r="C5457" s="24"/>
      <c r="D5457" s="24"/>
      <c r="E5457" s="24"/>
      <c r="F5457" s="24"/>
      <c r="G5457" s="24"/>
    </row>
    <row r="5458" spans="2:7" x14ac:dyDescent="0.2">
      <c r="B5458" s="24"/>
      <c r="C5458" s="24"/>
      <c r="D5458" s="24"/>
      <c r="E5458" s="24"/>
      <c r="F5458" s="24"/>
      <c r="G5458" s="24"/>
    </row>
    <row r="5459" spans="2:7" x14ac:dyDescent="0.2">
      <c r="B5459" s="24"/>
      <c r="C5459" s="24"/>
      <c r="D5459" s="24"/>
      <c r="E5459" s="24"/>
      <c r="F5459" s="24"/>
      <c r="G5459" s="24"/>
    </row>
    <row r="5460" spans="2:7" x14ac:dyDescent="0.2">
      <c r="B5460" s="24"/>
      <c r="C5460" s="24"/>
      <c r="D5460" s="24"/>
      <c r="E5460" s="24"/>
      <c r="F5460" s="24"/>
      <c r="G5460" s="24"/>
    </row>
    <row r="5461" spans="2:7" x14ac:dyDescent="0.2">
      <c r="B5461" s="24"/>
      <c r="C5461" s="24"/>
      <c r="D5461" s="24"/>
      <c r="E5461" s="24"/>
      <c r="F5461" s="24"/>
      <c r="G5461" s="24"/>
    </row>
    <row r="5462" spans="2:7" x14ac:dyDescent="0.2">
      <c r="B5462" s="24"/>
      <c r="C5462" s="24"/>
      <c r="D5462" s="24"/>
      <c r="E5462" s="24"/>
      <c r="F5462" s="24"/>
      <c r="G5462" s="24"/>
    </row>
    <row r="5463" spans="2:7" x14ac:dyDescent="0.2">
      <c r="B5463" s="24"/>
      <c r="C5463" s="24"/>
      <c r="D5463" s="24"/>
      <c r="E5463" s="24"/>
      <c r="F5463" s="24"/>
      <c r="G5463" s="24"/>
    </row>
    <row r="5464" spans="2:7" x14ac:dyDescent="0.2">
      <c r="B5464" s="24"/>
      <c r="C5464" s="24"/>
      <c r="D5464" s="24"/>
      <c r="E5464" s="24"/>
      <c r="F5464" s="24"/>
      <c r="G5464" s="24"/>
    </row>
    <row r="5465" spans="2:7" x14ac:dyDescent="0.2">
      <c r="B5465" s="24"/>
      <c r="C5465" s="24"/>
      <c r="D5465" s="24"/>
      <c r="E5465" s="24"/>
      <c r="F5465" s="24"/>
      <c r="G5465" s="24"/>
    </row>
    <row r="5466" spans="2:7" x14ac:dyDescent="0.2">
      <c r="B5466" s="24"/>
      <c r="C5466" s="24"/>
      <c r="D5466" s="24"/>
      <c r="E5466" s="24"/>
      <c r="F5466" s="24"/>
      <c r="G5466" s="24"/>
    </row>
    <row r="5467" spans="2:7" x14ac:dyDescent="0.2">
      <c r="B5467" s="24"/>
      <c r="C5467" s="24"/>
      <c r="D5467" s="24"/>
      <c r="E5467" s="24"/>
      <c r="F5467" s="24"/>
      <c r="G5467" s="24"/>
    </row>
    <row r="5468" spans="2:7" x14ac:dyDescent="0.2">
      <c r="B5468" s="24"/>
      <c r="C5468" s="24"/>
      <c r="D5468" s="24"/>
      <c r="E5468" s="24"/>
      <c r="F5468" s="24"/>
      <c r="G5468" s="24"/>
    </row>
    <row r="5469" spans="2:7" x14ac:dyDescent="0.2">
      <c r="B5469" s="24"/>
      <c r="C5469" s="24"/>
      <c r="D5469" s="24"/>
      <c r="E5469" s="24"/>
      <c r="F5469" s="24"/>
      <c r="G5469" s="24"/>
    </row>
    <row r="5470" spans="2:7" x14ac:dyDescent="0.2">
      <c r="B5470" s="24"/>
      <c r="C5470" s="24"/>
      <c r="D5470" s="24"/>
      <c r="E5470" s="24"/>
      <c r="F5470" s="24"/>
      <c r="G5470" s="24"/>
    </row>
    <row r="5471" spans="2:7" x14ac:dyDescent="0.2">
      <c r="B5471" s="24"/>
      <c r="C5471" s="24"/>
      <c r="D5471" s="24"/>
      <c r="E5471" s="24"/>
      <c r="F5471" s="24"/>
      <c r="G5471" s="24"/>
    </row>
    <row r="5472" spans="2:7" x14ac:dyDescent="0.2">
      <c r="B5472" s="24"/>
      <c r="C5472" s="24"/>
      <c r="D5472" s="24"/>
      <c r="E5472" s="24"/>
      <c r="F5472" s="24"/>
      <c r="G5472" s="24"/>
    </row>
    <row r="5473" spans="2:7" x14ac:dyDescent="0.2">
      <c r="B5473" s="24"/>
      <c r="C5473" s="24"/>
      <c r="D5473" s="24"/>
      <c r="E5473" s="24"/>
      <c r="F5473" s="24"/>
      <c r="G5473" s="24"/>
    </row>
    <row r="5474" spans="2:7" x14ac:dyDescent="0.2">
      <c r="B5474" s="24"/>
      <c r="C5474" s="24"/>
      <c r="D5474" s="24"/>
      <c r="E5474" s="24"/>
      <c r="F5474" s="24"/>
      <c r="G5474" s="24"/>
    </row>
    <row r="5475" spans="2:7" x14ac:dyDescent="0.2">
      <c r="B5475" s="24"/>
      <c r="C5475" s="24"/>
      <c r="D5475" s="24"/>
      <c r="E5475" s="24"/>
      <c r="F5475" s="24"/>
      <c r="G5475" s="24"/>
    </row>
    <row r="5476" spans="2:7" x14ac:dyDescent="0.2">
      <c r="B5476" s="24"/>
      <c r="C5476" s="24"/>
      <c r="D5476" s="24"/>
      <c r="E5476" s="24"/>
      <c r="F5476" s="24"/>
      <c r="G5476" s="24"/>
    </row>
    <row r="5477" spans="2:7" x14ac:dyDescent="0.2">
      <c r="B5477" s="24"/>
      <c r="C5477" s="24"/>
      <c r="D5477" s="24"/>
      <c r="E5477" s="24"/>
      <c r="F5477" s="24"/>
      <c r="G5477" s="24"/>
    </row>
    <row r="5478" spans="2:7" x14ac:dyDescent="0.2">
      <c r="B5478" s="24"/>
      <c r="C5478" s="24"/>
      <c r="D5478" s="24"/>
      <c r="E5478" s="24"/>
      <c r="F5478" s="24"/>
      <c r="G5478" s="24"/>
    </row>
    <row r="5479" spans="2:7" x14ac:dyDescent="0.2">
      <c r="B5479" s="24"/>
      <c r="C5479" s="24"/>
      <c r="D5479" s="24"/>
      <c r="E5479" s="24"/>
      <c r="F5479" s="24"/>
      <c r="G5479" s="24"/>
    </row>
    <row r="5480" spans="2:7" x14ac:dyDescent="0.2">
      <c r="B5480" s="24"/>
      <c r="C5480" s="24"/>
      <c r="D5480" s="24"/>
      <c r="E5480" s="24"/>
      <c r="F5480" s="24"/>
      <c r="G5480" s="24"/>
    </row>
    <row r="5481" spans="2:7" x14ac:dyDescent="0.2">
      <c r="B5481" s="24"/>
      <c r="C5481" s="24"/>
      <c r="D5481" s="24"/>
      <c r="E5481" s="24"/>
      <c r="F5481" s="24"/>
      <c r="G5481" s="24"/>
    </row>
    <row r="5482" spans="2:7" x14ac:dyDescent="0.2">
      <c r="B5482" s="24"/>
      <c r="C5482" s="24"/>
      <c r="D5482" s="24"/>
      <c r="E5482" s="24"/>
      <c r="F5482" s="24"/>
      <c r="G5482" s="24"/>
    </row>
    <row r="5483" spans="2:7" x14ac:dyDescent="0.2">
      <c r="B5483" s="24"/>
      <c r="C5483" s="24"/>
      <c r="D5483" s="24"/>
      <c r="E5483" s="24"/>
      <c r="F5483" s="24"/>
      <c r="G5483" s="24"/>
    </row>
    <row r="5484" spans="2:7" x14ac:dyDescent="0.2">
      <c r="B5484" s="24"/>
      <c r="C5484" s="24"/>
      <c r="D5484" s="24"/>
      <c r="E5484" s="24"/>
      <c r="F5484" s="24"/>
      <c r="G5484" s="24"/>
    </row>
    <row r="5485" spans="2:7" x14ac:dyDescent="0.2">
      <c r="B5485" s="24"/>
      <c r="C5485" s="24"/>
      <c r="D5485" s="24"/>
      <c r="E5485" s="24"/>
      <c r="F5485" s="24"/>
      <c r="G5485" s="24"/>
    </row>
    <row r="5486" spans="2:7" x14ac:dyDescent="0.2">
      <c r="B5486" s="24"/>
      <c r="C5486" s="24"/>
      <c r="D5486" s="24"/>
      <c r="E5486" s="24"/>
      <c r="F5486" s="24"/>
      <c r="G5486" s="24"/>
    </row>
    <row r="5487" spans="2:7" x14ac:dyDescent="0.2">
      <c r="B5487" s="24"/>
      <c r="C5487" s="24"/>
      <c r="D5487" s="24"/>
      <c r="E5487" s="24"/>
      <c r="F5487" s="24"/>
      <c r="G5487" s="24"/>
    </row>
    <row r="5488" spans="2:7" x14ac:dyDescent="0.2">
      <c r="B5488" s="24"/>
      <c r="C5488" s="24"/>
      <c r="D5488" s="24"/>
      <c r="E5488" s="24"/>
      <c r="F5488" s="24"/>
      <c r="G5488" s="24"/>
    </row>
    <row r="5489" spans="2:7" x14ac:dyDescent="0.2">
      <c r="B5489" s="24"/>
      <c r="C5489" s="24"/>
      <c r="D5489" s="24"/>
      <c r="E5489" s="24"/>
      <c r="F5489" s="24"/>
      <c r="G5489" s="24"/>
    </row>
    <row r="5490" spans="2:7" x14ac:dyDescent="0.2">
      <c r="B5490" s="24"/>
      <c r="C5490" s="24"/>
      <c r="D5490" s="24"/>
      <c r="E5490" s="24"/>
      <c r="F5490" s="24"/>
      <c r="G5490" s="24"/>
    </row>
    <row r="5491" spans="2:7" x14ac:dyDescent="0.2">
      <c r="B5491" s="24"/>
      <c r="C5491" s="24"/>
      <c r="D5491" s="24"/>
      <c r="E5491" s="24"/>
      <c r="F5491" s="24"/>
      <c r="G5491" s="24"/>
    </row>
    <row r="5492" spans="2:7" x14ac:dyDescent="0.2">
      <c r="B5492" s="24"/>
      <c r="C5492" s="24"/>
      <c r="D5492" s="24"/>
      <c r="E5492" s="24"/>
      <c r="F5492" s="24"/>
      <c r="G5492" s="24"/>
    </row>
    <row r="5493" spans="2:7" x14ac:dyDescent="0.2">
      <c r="B5493" s="24"/>
      <c r="C5493" s="24"/>
      <c r="D5493" s="24"/>
      <c r="E5493" s="24"/>
      <c r="F5493" s="24"/>
      <c r="G5493" s="24"/>
    </row>
    <row r="5494" spans="2:7" x14ac:dyDescent="0.2">
      <c r="B5494" s="24"/>
      <c r="C5494" s="24"/>
      <c r="D5494" s="24"/>
      <c r="E5494" s="24"/>
      <c r="F5494" s="24"/>
      <c r="G5494" s="24"/>
    </row>
    <row r="5495" spans="2:7" x14ac:dyDescent="0.2">
      <c r="B5495" s="24"/>
      <c r="C5495" s="24"/>
      <c r="D5495" s="24"/>
      <c r="E5495" s="24"/>
      <c r="F5495" s="24"/>
      <c r="G5495" s="24"/>
    </row>
    <row r="5496" spans="2:7" x14ac:dyDescent="0.2">
      <c r="B5496" s="24"/>
      <c r="C5496" s="24"/>
      <c r="D5496" s="24"/>
      <c r="E5496" s="24"/>
      <c r="F5496" s="24"/>
      <c r="G5496" s="24"/>
    </row>
    <row r="5497" spans="2:7" x14ac:dyDescent="0.2">
      <c r="B5497" s="24"/>
      <c r="C5497" s="24"/>
      <c r="D5497" s="24"/>
      <c r="E5497" s="24"/>
      <c r="F5497" s="24"/>
      <c r="G5497" s="24"/>
    </row>
    <row r="5498" spans="2:7" x14ac:dyDescent="0.2">
      <c r="B5498" s="24"/>
      <c r="C5498" s="24"/>
      <c r="D5498" s="24"/>
      <c r="E5498" s="24"/>
      <c r="F5498" s="24"/>
      <c r="G5498" s="24"/>
    </row>
    <row r="5499" spans="2:7" x14ac:dyDescent="0.2">
      <c r="B5499" s="24"/>
      <c r="C5499" s="24"/>
      <c r="D5499" s="24"/>
      <c r="E5499" s="24"/>
      <c r="F5499" s="24"/>
      <c r="G5499" s="24"/>
    </row>
    <row r="5500" spans="2:7" x14ac:dyDescent="0.2">
      <c r="B5500" s="24"/>
      <c r="C5500" s="24"/>
      <c r="D5500" s="24"/>
      <c r="E5500" s="24"/>
      <c r="F5500" s="24"/>
      <c r="G5500" s="24"/>
    </row>
    <row r="5501" spans="2:7" x14ac:dyDescent="0.2">
      <c r="B5501" s="24"/>
      <c r="C5501" s="24"/>
      <c r="D5501" s="24"/>
      <c r="E5501" s="24"/>
      <c r="F5501" s="24"/>
      <c r="G5501" s="24"/>
    </row>
    <row r="5502" spans="2:7" x14ac:dyDescent="0.2">
      <c r="B5502" s="24"/>
      <c r="C5502" s="24"/>
      <c r="D5502" s="24"/>
      <c r="E5502" s="24"/>
      <c r="F5502" s="24"/>
      <c r="G5502" s="24"/>
    </row>
    <row r="5503" spans="2:7" x14ac:dyDescent="0.2">
      <c r="B5503" s="24"/>
      <c r="C5503" s="24"/>
      <c r="D5503" s="24"/>
      <c r="E5503" s="24"/>
      <c r="F5503" s="24"/>
      <c r="G5503" s="24"/>
    </row>
    <row r="5504" spans="2:7" x14ac:dyDescent="0.2">
      <c r="B5504" s="24"/>
      <c r="C5504" s="24"/>
      <c r="D5504" s="24"/>
      <c r="E5504" s="24"/>
      <c r="F5504" s="24"/>
      <c r="G5504" s="24"/>
    </row>
    <row r="5505" spans="2:7" x14ac:dyDescent="0.2">
      <c r="B5505" s="24"/>
      <c r="C5505" s="24"/>
      <c r="D5505" s="24"/>
      <c r="E5505" s="24"/>
      <c r="F5505" s="24"/>
      <c r="G5505" s="24"/>
    </row>
    <row r="5506" spans="2:7" x14ac:dyDescent="0.2">
      <c r="B5506" s="24"/>
      <c r="C5506" s="24"/>
      <c r="D5506" s="24"/>
      <c r="E5506" s="24"/>
      <c r="F5506" s="24"/>
      <c r="G5506" s="24"/>
    </row>
    <row r="5507" spans="2:7" x14ac:dyDescent="0.2">
      <c r="B5507" s="24"/>
      <c r="C5507" s="24"/>
      <c r="D5507" s="24"/>
      <c r="E5507" s="24"/>
      <c r="F5507" s="24"/>
      <c r="G5507" s="24"/>
    </row>
    <row r="5508" spans="2:7" x14ac:dyDescent="0.2">
      <c r="B5508" s="24"/>
      <c r="C5508" s="24"/>
      <c r="D5508" s="24"/>
      <c r="E5508" s="24"/>
      <c r="F5508" s="24"/>
      <c r="G5508" s="24"/>
    </row>
    <row r="5509" spans="2:7" x14ac:dyDescent="0.2">
      <c r="B5509" s="24"/>
      <c r="C5509" s="24"/>
      <c r="D5509" s="24"/>
      <c r="E5509" s="24"/>
      <c r="F5509" s="24"/>
      <c r="G5509" s="24"/>
    </row>
    <row r="5510" spans="2:7" x14ac:dyDescent="0.2">
      <c r="B5510" s="24"/>
      <c r="C5510" s="24"/>
      <c r="D5510" s="24"/>
      <c r="E5510" s="24"/>
      <c r="F5510" s="24"/>
      <c r="G5510" s="24"/>
    </row>
    <row r="5511" spans="2:7" x14ac:dyDescent="0.2">
      <c r="B5511" s="24"/>
      <c r="C5511" s="24"/>
      <c r="D5511" s="24"/>
      <c r="E5511" s="24"/>
      <c r="F5511" s="24"/>
      <c r="G5511" s="24"/>
    </row>
    <row r="5512" spans="2:7" x14ac:dyDescent="0.2">
      <c r="B5512" s="24"/>
      <c r="C5512" s="24"/>
      <c r="D5512" s="24"/>
      <c r="E5512" s="24"/>
      <c r="F5512" s="24"/>
      <c r="G5512" s="24"/>
    </row>
    <row r="5513" spans="2:7" x14ac:dyDescent="0.2">
      <c r="B5513" s="24"/>
      <c r="C5513" s="24"/>
      <c r="D5513" s="24"/>
      <c r="E5513" s="24"/>
      <c r="F5513" s="24"/>
      <c r="G5513" s="24"/>
    </row>
    <row r="5514" spans="2:7" x14ac:dyDescent="0.2">
      <c r="B5514" s="24"/>
      <c r="C5514" s="24"/>
      <c r="D5514" s="24"/>
      <c r="E5514" s="24"/>
      <c r="F5514" s="24"/>
      <c r="G5514" s="24"/>
    </row>
    <row r="5515" spans="2:7" x14ac:dyDescent="0.2">
      <c r="B5515" s="24"/>
      <c r="C5515" s="24"/>
      <c r="D5515" s="24"/>
      <c r="E5515" s="24"/>
      <c r="F5515" s="24"/>
      <c r="G5515" s="24"/>
    </row>
    <row r="5516" spans="2:7" x14ac:dyDescent="0.2">
      <c r="B5516" s="24"/>
      <c r="C5516" s="24"/>
      <c r="D5516" s="24"/>
      <c r="E5516" s="24"/>
      <c r="F5516" s="24"/>
      <c r="G5516" s="24"/>
    </row>
    <row r="5517" spans="2:7" x14ac:dyDescent="0.2">
      <c r="B5517" s="24"/>
      <c r="C5517" s="24"/>
      <c r="D5517" s="24"/>
      <c r="E5517" s="24"/>
      <c r="F5517" s="24"/>
      <c r="G5517" s="24"/>
    </row>
    <row r="5518" spans="2:7" x14ac:dyDescent="0.2">
      <c r="B5518" s="24"/>
      <c r="C5518" s="24"/>
      <c r="D5518" s="24"/>
      <c r="E5518" s="24"/>
      <c r="F5518" s="24"/>
      <c r="G5518" s="24"/>
    </row>
    <row r="5519" spans="2:7" x14ac:dyDescent="0.2">
      <c r="B5519" s="24"/>
      <c r="C5519" s="24"/>
      <c r="D5519" s="24"/>
      <c r="E5519" s="24"/>
      <c r="F5519" s="24"/>
      <c r="G5519" s="24"/>
    </row>
    <row r="5520" spans="2:7" x14ac:dyDescent="0.2">
      <c r="B5520" s="24"/>
      <c r="C5520" s="24"/>
      <c r="D5520" s="24"/>
      <c r="E5520" s="24"/>
      <c r="F5520" s="24"/>
      <c r="G5520" s="24"/>
    </row>
    <row r="5521" spans="2:7" x14ac:dyDescent="0.2">
      <c r="B5521" s="24"/>
      <c r="C5521" s="24"/>
      <c r="D5521" s="24"/>
      <c r="E5521" s="24"/>
      <c r="F5521" s="24"/>
      <c r="G5521" s="24"/>
    </row>
    <row r="5522" spans="2:7" x14ac:dyDescent="0.2">
      <c r="B5522" s="24"/>
      <c r="C5522" s="24"/>
      <c r="D5522" s="24"/>
      <c r="E5522" s="24"/>
      <c r="F5522" s="24"/>
      <c r="G5522" s="24"/>
    </row>
    <row r="5523" spans="2:7" x14ac:dyDescent="0.2">
      <c r="B5523" s="24"/>
      <c r="C5523" s="24"/>
      <c r="D5523" s="24"/>
      <c r="E5523" s="24"/>
      <c r="F5523" s="24"/>
      <c r="G5523" s="24"/>
    </row>
    <row r="5524" spans="2:7" x14ac:dyDescent="0.2">
      <c r="B5524" s="24"/>
      <c r="C5524" s="24"/>
      <c r="D5524" s="24"/>
      <c r="E5524" s="24"/>
      <c r="F5524" s="24"/>
      <c r="G5524" s="24"/>
    </row>
    <row r="5525" spans="2:7" x14ac:dyDescent="0.2">
      <c r="B5525" s="24"/>
      <c r="C5525" s="24"/>
      <c r="D5525" s="24"/>
      <c r="E5525" s="24"/>
      <c r="F5525" s="24"/>
      <c r="G5525" s="24"/>
    </row>
    <row r="5526" spans="2:7" x14ac:dyDescent="0.2">
      <c r="B5526" s="24"/>
      <c r="C5526" s="24"/>
      <c r="D5526" s="24"/>
      <c r="E5526" s="24"/>
      <c r="F5526" s="24"/>
      <c r="G5526" s="24"/>
    </row>
    <row r="5527" spans="2:7" x14ac:dyDescent="0.2">
      <c r="B5527" s="24"/>
      <c r="C5527" s="24"/>
      <c r="D5527" s="24"/>
      <c r="E5527" s="24"/>
      <c r="F5527" s="24"/>
      <c r="G5527" s="24"/>
    </row>
    <row r="5528" spans="2:7" x14ac:dyDescent="0.2">
      <c r="B5528" s="24"/>
      <c r="C5528" s="24"/>
      <c r="D5528" s="24"/>
      <c r="E5528" s="24"/>
      <c r="F5528" s="24"/>
      <c r="G5528" s="24"/>
    </row>
    <row r="5529" spans="2:7" x14ac:dyDescent="0.2">
      <c r="B5529" s="24"/>
      <c r="C5529" s="24"/>
      <c r="D5529" s="24"/>
      <c r="E5529" s="24"/>
      <c r="F5529" s="24"/>
      <c r="G5529" s="24"/>
    </row>
    <row r="5530" spans="2:7" x14ac:dyDescent="0.2">
      <c r="B5530" s="24"/>
      <c r="C5530" s="24"/>
      <c r="D5530" s="24"/>
      <c r="E5530" s="24"/>
      <c r="F5530" s="24"/>
      <c r="G5530" s="24"/>
    </row>
    <row r="5531" spans="2:7" x14ac:dyDescent="0.2">
      <c r="B5531" s="24"/>
      <c r="C5531" s="24"/>
      <c r="D5531" s="24"/>
      <c r="E5531" s="24"/>
      <c r="F5531" s="24"/>
      <c r="G5531" s="24"/>
    </row>
    <row r="5532" spans="2:7" x14ac:dyDescent="0.2">
      <c r="B5532" s="24"/>
      <c r="C5532" s="24"/>
      <c r="D5532" s="24"/>
      <c r="E5532" s="24"/>
      <c r="F5532" s="24"/>
      <c r="G5532" s="24"/>
    </row>
    <row r="5533" spans="2:7" x14ac:dyDescent="0.2">
      <c r="B5533" s="24"/>
      <c r="C5533" s="24"/>
      <c r="D5533" s="24"/>
      <c r="E5533" s="24"/>
      <c r="F5533" s="24"/>
      <c r="G5533" s="24"/>
    </row>
    <row r="5534" spans="2:7" x14ac:dyDescent="0.2">
      <c r="B5534" s="24"/>
      <c r="C5534" s="24"/>
      <c r="D5534" s="24"/>
      <c r="E5534" s="24"/>
      <c r="F5534" s="24"/>
      <c r="G5534" s="24"/>
    </row>
    <row r="5535" spans="2:7" x14ac:dyDescent="0.2">
      <c r="B5535" s="24"/>
      <c r="C5535" s="24"/>
      <c r="D5535" s="24"/>
      <c r="E5535" s="24"/>
      <c r="F5535" s="24"/>
      <c r="G5535" s="24"/>
    </row>
    <row r="5536" spans="2:7" x14ac:dyDescent="0.2">
      <c r="B5536" s="24"/>
      <c r="C5536" s="24"/>
      <c r="D5536" s="24"/>
      <c r="E5536" s="24"/>
      <c r="F5536" s="24"/>
      <c r="G5536" s="24"/>
    </row>
    <row r="5537" spans="2:7" x14ac:dyDescent="0.2">
      <c r="B5537" s="24"/>
      <c r="C5537" s="24"/>
      <c r="D5537" s="24"/>
      <c r="E5537" s="24"/>
      <c r="F5537" s="24"/>
      <c r="G5537" s="24"/>
    </row>
    <row r="5538" spans="2:7" x14ac:dyDescent="0.2">
      <c r="B5538" s="24"/>
      <c r="C5538" s="24"/>
      <c r="D5538" s="24"/>
      <c r="E5538" s="24"/>
      <c r="F5538" s="24"/>
      <c r="G5538" s="24"/>
    </row>
    <row r="5539" spans="2:7" x14ac:dyDescent="0.2">
      <c r="B5539" s="24"/>
      <c r="C5539" s="24"/>
      <c r="D5539" s="24"/>
      <c r="E5539" s="24"/>
      <c r="F5539" s="24"/>
      <c r="G5539" s="24"/>
    </row>
    <row r="5540" spans="2:7" x14ac:dyDescent="0.2">
      <c r="B5540" s="24"/>
      <c r="C5540" s="24"/>
      <c r="D5540" s="24"/>
      <c r="E5540" s="24"/>
      <c r="F5540" s="24"/>
      <c r="G5540" s="24"/>
    </row>
    <row r="5541" spans="2:7" x14ac:dyDescent="0.2">
      <c r="B5541" s="24"/>
      <c r="C5541" s="24"/>
      <c r="D5541" s="24"/>
      <c r="E5541" s="24"/>
      <c r="F5541" s="24"/>
      <c r="G5541" s="24"/>
    </row>
    <row r="5542" spans="2:7" x14ac:dyDescent="0.2">
      <c r="B5542" s="24"/>
      <c r="C5542" s="24"/>
      <c r="D5542" s="24"/>
      <c r="E5542" s="24"/>
      <c r="F5542" s="24"/>
      <c r="G5542" s="24"/>
    </row>
    <row r="5543" spans="2:7" x14ac:dyDescent="0.2">
      <c r="B5543" s="24"/>
      <c r="C5543" s="24"/>
      <c r="D5543" s="24"/>
      <c r="E5543" s="24"/>
      <c r="F5543" s="24"/>
      <c r="G5543" s="24"/>
    </row>
    <row r="5544" spans="2:7" x14ac:dyDescent="0.2">
      <c r="B5544" s="24"/>
      <c r="C5544" s="24"/>
      <c r="D5544" s="24"/>
      <c r="E5544" s="24"/>
      <c r="F5544" s="24"/>
      <c r="G5544" s="24"/>
    </row>
    <row r="5545" spans="2:7" x14ac:dyDescent="0.2">
      <c r="B5545" s="24"/>
      <c r="C5545" s="24"/>
      <c r="D5545" s="24"/>
      <c r="E5545" s="24"/>
      <c r="F5545" s="24"/>
      <c r="G5545" s="24"/>
    </row>
    <row r="5546" spans="2:7" x14ac:dyDescent="0.2">
      <c r="B5546" s="24"/>
      <c r="C5546" s="24"/>
      <c r="D5546" s="24"/>
      <c r="E5546" s="24"/>
      <c r="F5546" s="24"/>
      <c r="G5546" s="24"/>
    </row>
    <row r="5547" spans="2:7" x14ac:dyDescent="0.2">
      <c r="B5547" s="24"/>
      <c r="C5547" s="24"/>
      <c r="D5547" s="24"/>
      <c r="E5547" s="24"/>
      <c r="F5547" s="24"/>
      <c r="G5547" s="24"/>
    </row>
    <row r="5548" spans="2:7" x14ac:dyDescent="0.2">
      <c r="B5548" s="24"/>
      <c r="C5548" s="24"/>
      <c r="D5548" s="24"/>
      <c r="E5548" s="24"/>
      <c r="F5548" s="24"/>
      <c r="G5548" s="24"/>
    </row>
    <row r="5549" spans="2:7" x14ac:dyDescent="0.2">
      <c r="B5549" s="24"/>
      <c r="C5549" s="24"/>
      <c r="D5549" s="24"/>
      <c r="E5549" s="24"/>
      <c r="F5549" s="24"/>
      <c r="G5549" s="24"/>
    </row>
    <row r="5550" spans="2:7" x14ac:dyDescent="0.2">
      <c r="B5550" s="24"/>
      <c r="C5550" s="24"/>
      <c r="D5550" s="24"/>
      <c r="E5550" s="24"/>
      <c r="F5550" s="24"/>
      <c r="G5550" s="24"/>
    </row>
    <row r="5551" spans="2:7" x14ac:dyDescent="0.2">
      <c r="B5551" s="24"/>
      <c r="C5551" s="24"/>
      <c r="D5551" s="24"/>
      <c r="E5551" s="24"/>
      <c r="F5551" s="24"/>
      <c r="G5551" s="24"/>
    </row>
    <row r="5552" spans="2:7" x14ac:dyDescent="0.2">
      <c r="B5552" s="24"/>
      <c r="C5552" s="24"/>
      <c r="D5552" s="24"/>
      <c r="E5552" s="24"/>
      <c r="F5552" s="24"/>
      <c r="G5552" s="24"/>
    </row>
    <row r="5553" spans="2:7" x14ac:dyDescent="0.2">
      <c r="B5553" s="24"/>
      <c r="C5553" s="24"/>
      <c r="D5553" s="24"/>
      <c r="E5553" s="24"/>
      <c r="F5553" s="24"/>
      <c r="G5553" s="24"/>
    </row>
    <row r="5554" spans="2:7" x14ac:dyDescent="0.2">
      <c r="B5554" s="24"/>
      <c r="C5554" s="24"/>
      <c r="D5554" s="24"/>
      <c r="E5554" s="24"/>
      <c r="F5554" s="24"/>
      <c r="G5554" s="24"/>
    </row>
    <row r="5555" spans="2:7" x14ac:dyDescent="0.2">
      <c r="B5555" s="24"/>
      <c r="C5555" s="24"/>
      <c r="D5555" s="24"/>
      <c r="E5555" s="24"/>
      <c r="F5555" s="24"/>
      <c r="G5555" s="24"/>
    </row>
    <row r="5556" spans="2:7" x14ac:dyDescent="0.2">
      <c r="B5556" s="24"/>
      <c r="C5556" s="24"/>
      <c r="D5556" s="24"/>
      <c r="E5556" s="24"/>
      <c r="F5556" s="24"/>
      <c r="G5556" s="24"/>
    </row>
    <row r="5557" spans="2:7" x14ac:dyDescent="0.2">
      <c r="B5557" s="24"/>
      <c r="C5557" s="24"/>
      <c r="D5557" s="24"/>
      <c r="E5557" s="24"/>
      <c r="F5557" s="24"/>
      <c r="G5557" s="24"/>
    </row>
    <row r="5558" spans="2:7" x14ac:dyDescent="0.2">
      <c r="B5558" s="24"/>
      <c r="C5558" s="24"/>
      <c r="D5558" s="24"/>
      <c r="E5558" s="24"/>
      <c r="F5558" s="24"/>
      <c r="G5558" s="24"/>
    </row>
    <row r="5559" spans="2:7" x14ac:dyDescent="0.2">
      <c r="B5559" s="24"/>
      <c r="C5559" s="24"/>
      <c r="D5559" s="24"/>
      <c r="E5559" s="24"/>
      <c r="F5559" s="24"/>
      <c r="G5559" s="24"/>
    </row>
    <row r="5560" spans="2:7" x14ac:dyDescent="0.2">
      <c r="B5560" s="24"/>
      <c r="C5560" s="24"/>
      <c r="D5560" s="24"/>
      <c r="E5560" s="24"/>
      <c r="F5560" s="24"/>
      <c r="G5560" s="24"/>
    </row>
    <row r="5561" spans="2:7" x14ac:dyDescent="0.2">
      <c r="B5561" s="24"/>
      <c r="C5561" s="24"/>
      <c r="D5561" s="24"/>
      <c r="E5561" s="24"/>
      <c r="F5561" s="24"/>
      <c r="G5561" s="24"/>
    </row>
    <row r="5562" spans="2:7" x14ac:dyDescent="0.2">
      <c r="B5562" s="24"/>
      <c r="C5562" s="24"/>
      <c r="D5562" s="24"/>
      <c r="E5562" s="24"/>
      <c r="F5562" s="24"/>
      <c r="G5562" s="24"/>
    </row>
    <row r="5563" spans="2:7" x14ac:dyDescent="0.2">
      <c r="B5563" s="24"/>
      <c r="C5563" s="24"/>
      <c r="D5563" s="24"/>
      <c r="E5563" s="24"/>
      <c r="F5563" s="24"/>
      <c r="G5563" s="24"/>
    </row>
    <row r="5564" spans="2:7" x14ac:dyDescent="0.2">
      <c r="B5564" s="24"/>
      <c r="C5564" s="24"/>
      <c r="D5564" s="24"/>
      <c r="E5564" s="24"/>
      <c r="F5564" s="24"/>
      <c r="G5564" s="24"/>
    </row>
    <row r="5565" spans="2:7" x14ac:dyDescent="0.2">
      <c r="B5565" s="24"/>
      <c r="C5565" s="24"/>
      <c r="D5565" s="24"/>
      <c r="E5565" s="24"/>
      <c r="F5565" s="24"/>
      <c r="G5565" s="24"/>
    </row>
    <row r="5566" spans="2:7" x14ac:dyDescent="0.2">
      <c r="B5566" s="24"/>
      <c r="C5566" s="24"/>
      <c r="D5566" s="24"/>
      <c r="E5566" s="24"/>
      <c r="F5566" s="24"/>
      <c r="G5566" s="24"/>
    </row>
    <row r="5567" spans="2:7" x14ac:dyDescent="0.2">
      <c r="B5567" s="24"/>
      <c r="C5567" s="24"/>
      <c r="D5567" s="24"/>
      <c r="E5567" s="24"/>
      <c r="F5567" s="24"/>
      <c r="G5567" s="24"/>
    </row>
    <row r="5568" spans="2:7" x14ac:dyDescent="0.2">
      <c r="B5568" s="24"/>
      <c r="C5568" s="24"/>
      <c r="D5568" s="24"/>
      <c r="E5568" s="24"/>
      <c r="F5568" s="24"/>
      <c r="G5568" s="24"/>
    </row>
    <row r="5569" spans="2:7" x14ac:dyDescent="0.2">
      <c r="B5569" s="24"/>
      <c r="C5569" s="24"/>
      <c r="D5569" s="24"/>
      <c r="E5569" s="24"/>
      <c r="F5569" s="24"/>
      <c r="G5569" s="24"/>
    </row>
    <row r="5570" spans="2:7" x14ac:dyDescent="0.2">
      <c r="B5570" s="24"/>
      <c r="C5570" s="24"/>
      <c r="D5570" s="24"/>
      <c r="E5570" s="24"/>
      <c r="F5570" s="24"/>
      <c r="G5570" s="24"/>
    </row>
    <row r="5571" spans="2:7" x14ac:dyDescent="0.2">
      <c r="B5571" s="24"/>
      <c r="C5571" s="24"/>
      <c r="D5571" s="24"/>
      <c r="E5571" s="24"/>
      <c r="F5571" s="24"/>
      <c r="G5571" s="24"/>
    </row>
    <row r="5572" spans="2:7" x14ac:dyDescent="0.2">
      <c r="B5572" s="24"/>
      <c r="C5572" s="24"/>
      <c r="D5572" s="24"/>
      <c r="E5572" s="24"/>
      <c r="F5572" s="24"/>
      <c r="G5572" s="24"/>
    </row>
    <row r="5573" spans="2:7" x14ac:dyDescent="0.2">
      <c r="B5573" s="24"/>
      <c r="C5573" s="24"/>
      <c r="D5573" s="24"/>
      <c r="E5573" s="24"/>
      <c r="F5573" s="24"/>
      <c r="G5573" s="24"/>
    </row>
    <row r="5574" spans="2:7" x14ac:dyDescent="0.2">
      <c r="B5574" s="24"/>
      <c r="C5574" s="24"/>
      <c r="D5574" s="24"/>
      <c r="E5574" s="24"/>
      <c r="F5574" s="24"/>
      <c r="G5574" s="24"/>
    </row>
    <row r="5575" spans="2:7" x14ac:dyDescent="0.2">
      <c r="B5575" s="24"/>
      <c r="C5575" s="24"/>
      <c r="D5575" s="24"/>
      <c r="E5575" s="24"/>
      <c r="F5575" s="24"/>
      <c r="G5575" s="24"/>
    </row>
    <row r="5576" spans="2:7" x14ac:dyDescent="0.2">
      <c r="B5576" s="24"/>
      <c r="C5576" s="24"/>
      <c r="D5576" s="24"/>
      <c r="E5576" s="24"/>
      <c r="F5576" s="24"/>
      <c r="G5576" s="24"/>
    </row>
    <row r="5577" spans="2:7" x14ac:dyDescent="0.2">
      <c r="B5577" s="24"/>
      <c r="C5577" s="24"/>
      <c r="D5577" s="24"/>
      <c r="E5577" s="24"/>
      <c r="F5577" s="24"/>
      <c r="G5577" s="24"/>
    </row>
    <row r="5578" spans="2:7" x14ac:dyDescent="0.2">
      <c r="B5578" s="24"/>
      <c r="C5578" s="24"/>
      <c r="D5578" s="24"/>
      <c r="E5578" s="24"/>
      <c r="F5578" s="24"/>
      <c r="G5578" s="24"/>
    </row>
    <row r="5579" spans="2:7" x14ac:dyDescent="0.2">
      <c r="B5579" s="24"/>
      <c r="C5579" s="24"/>
      <c r="D5579" s="24"/>
      <c r="E5579" s="24"/>
      <c r="F5579" s="24"/>
      <c r="G5579" s="24"/>
    </row>
    <row r="5580" spans="2:7" x14ac:dyDescent="0.2">
      <c r="B5580" s="24"/>
      <c r="C5580" s="24"/>
      <c r="D5580" s="24"/>
      <c r="E5580" s="24"/>
      <c r="F5580" s="24"/>
      <c r="G5580" s="24"/>
    </row>
    <row r="5581" spans="2:7" x14ac:dyDescent="0.2">
      <c r="B5581" s="24"/>
      <c r="C5581" s="24"/>
      <c r="D5581" s="24"/>
      <c r="E5581" s="24"/>
      <c r="F5581" s="24"/>
      <c r="G5581" s="24"/>
    </row>
    <row r="5582" spans="2:7" x14ac:dyDescent="0.2">
      <c r="B5582" s="24"/>
      <c r="C5582" s="24"/>
      <c r="D5582" s="24"/>
      <c r="E5582" s="24"/>
      <c r="F5582" s="24"/>
      <c r="G5582" s="24"/>
    </row>
    <row r="5583" spans="2:7" x14ac:dyDescent="0.2">
      <c r="B5583" s="24"/>
      <c r="C5583" s="24"/>
      <c r="D5583" s="24"/>
      <c r="E5583" s="24"/>
      <c r="F5583" s="24"/>
      <c r="G5583" s="24"/>
    </row>
    <row r="5584" spans="2:7" x14ac:dyDescent="0.2">
      <c r="B5584" s="24"/>
      <c r="C5584" s="24"/>
      <c r="D5584" s="24"/>
      <c r="E5584" s="24"/>
      <c r="F5584" s="24"/>
      <c r="G5584" s="24"/>
    </row>
    <row r="5585" spans="2:7" x14ac:dyDescent="0.2">
      <c r="B5585" s="24"/>
      <c r="C5585" s="24"/>
      <c r="D5585" s="24"/>
      <c r="E5585" s="24"/>
      <c r="F5585" s="24"/>
      <c r="G5585" s="24"/>
    </row>
    <row r="5586" spans="2:7" x14ac:dyDescent="0.2">
      <c r="B5586" s="24"/>
      <c r="C5586" s="24"/>
      <c r="D5586" s="24"/>
      <c r="E5586" s="24"/>
      <c r="F5586" s="24"/>
      <c r="G5586" s="24"/>
    </row>
    <row r="5587" spans="2:7" x14ac:dyDescent="0.2">
      <c r="B5587" s="24"/>
      <c r="C5587" s="24"/>
      <c r="D5587" s="24"/>
      <c r="E5587" s="24"/>
      <c r="F5587" s="24"/>
      <c r="G5587" s="24"/>
    </row>
    <row r="5588" spans="2:7" x14ac:dyDescent="0.2">
      <c r="B5588" s="24"/>
      <c r="C5588" s="24"/>
      <c r="D5588" s="24"/>
      <c r="E5588" s="24"/>
      <c r="F5588" s="24"/>
      <c r="G5588" s="24"/>
    </row>
    <row r="5589" spans="2:7" x14ac:dyDescent="0.2">
      <c r="B5589" s="24"/>
      <c r="C5589" s="24"/>
      <c r="D5589" s="24"/>
      <c r="E5589" s="24"/>
      <c r="F5589" s="24"/>
      <c r="G5589" s="24"/>
    </row>
    <row r="5590" spans="2:7" x14ac:dyDescent="0.2">
      <c r="B5590" s="24"/>
      <c r="C5590" s="24"/>
      <c r="D5590" s="24"/>
      <c r="E5590" s="24"/>
      <c r="F5590" s="24"/>
      <c r="G5590" s="24"/>
    </row>
    <row r="5591" spans="2:7" x14ac:dyDescent="0.2">
      <c r="B5591" s="24"/>
      <c r="C5591" s="24"/>
      <c r="D5591" s="24"/>
      <c r="E5591" s="24"/>
      <c r="F5591" s="24"/>
      <c r="G5591" s="24"/>
    </row>
    <row r="5592" spans="2:7" x14ac:dyDescent="0.2">
      <c r="B5592" s="24"/>
      <c r="C5592" s="24"/>
      <c r="D5592" s="24"/>
      <c r="E5592" s="24"/>
      <c r="F5592" s="24"/>
      <c r="G5592" s="24"/>
    </row>
    <row r="5593" spans="2:7" x14ac:dyDescent="0.2">
      <c r="B5593" s="24"/>
      <c r="C5593" s="24"/>
      <c r="D5593" s="24"/>
      <c r="E5593" s="24"/>
      <c r="F5593" s="24"/>
      <c r="G5593" s="24"/>
    </row>
    <row r="5594" spans="2:7" x14ac:dyDescent="0.2">
      <c r="B5594" s="24"/>
      <c r="C5594" s="24"/>
      <c r="D5594" s="24"/>
      <c r="E5594" s="24"/>
      <c r="F5594" s="24"/>
      <c r="G5594" s="24"/>
    </row>
    <row r="5595" spans="2:7" x14ac:dyDescent="0.2">
      <c r="B5595" s="24"/>
      <c r="C5595" s="24"/>
      <c r="D5595" s="24"/>
      <c r="E5595" s="24"/>
      <c r="F5595" s="24"/>
      <c r="G5595" s="24"/>
    </row>
    <row r="5596" spans="2:7" x14ac:dyDescent="0.2">
      <c r="B5596" s="24"/>
      <c r="C5596" s="24"/>
      <c r="D5596" s="24"/>
      <c r="E5596" s="24"/>
      <c r="F5596" s="24"/>
      <c r="G5596" s="24"/>
    </row>
    <row r="5597" spans="2:7" x14ac:dyDescent="0.2">
      <c r="B5597" s="24"/>
      <c r="C5597" s="24"/>
      <c r="D5597" s="24"/>
      <c r="E5597" s="24"/>
      <c r="F5597" s="24"/>
      <c r="G5597" s="24"/>
    </row>
    <row r="5598" spans="2:7" x14ac:dyDescent="0.2">
      <c r="B5598" s="24"/>
      <c r="C5598" s="24"/>
      <c r="D5598" s="24"/>
      <c r="E5598" s="24"/>
      <c r="F5598" s="24"/>
      <c r="G5598" s="24"/>
    </row>
    <row r="5599" spans="2:7" x14ac:dyDescent="0.2">
      <c r="B5599" s="24"/>
      <c r="C5599" s="24"/>
      <c r="D5599" s="24"/>
      <c r="E5599" s="24"/>
      <c r="F5599" s="24"/>
      <c r="G5599" s="24"/>
    </row>
    <row r="5600" spans="2:7" x14ac:dyDescent="0.2">
      <c r="B5600" s="24"/>
      <c r="C5600" s="24"/>
      <c r="D5600" s="24"/>
      <c r="E5600" s="24"/>
      <c r="F5600" s="24"/>
      <c r="G5600" s="24"/>
    </row>
    <row r="5601" spans="2:7" x14ac:dyDescent="0.2">
      <c r="B5601" s="24"/>
      <c r="C5601" s="24"/>
      <c r="D5601" s="24"/>
      <c r="E5601" s="24"/>
      <c r="F5601" s="24"/>
      <c r="G5601" s="24"/>
    </row>
    <row r="5602" spans="2:7" x14ac:dyDescent="0.2">
      <c r="B5602" s="24"/>
      <c r="C5602" s="24"/>
      <c r="D5602" s="24"/>
      <c r="E5602" s="24"/>
      <c r="F5602" s="24"/>
      <c r="G5602" s="24"/>
    </row>
    <row r="5603" spans="2:7" x14ac:dyDescent="0.2">
      <c r="B5603" s="24"/>
      <c r="C5603" s="24"/>
      <c r="D5603" s="24"/>
      <c r="E5603" s="24"/>
      <c r="F5603" s="24"/>
      <c r="G5603" s="24"/>
    </row>
    <row r="5604" spans="2:7" x14ac:dyDescent="0.2">
      <c r="B5604" s="24"/>
      <c r="C5604" s="24"/>
      <c r="D5604" s="24"/>
      <c r="E5604" s="24"/>
      <c r="F5604" s="24"/>
      <c r="G5604" s="24"/>
    </row>
    <row r="5605" spans="2:7" x14ac:dyDescent="0.2">
      <c r="B5605" s="24"/>
      <c r="C5605" s="24"/>
      <c r="D5605" s="24"/>
      <c r="E5605" s="24"/>
      <c r="F5605" s="24"/>
      <c r="G5605" s="24"/>
    </row>
    <row r="5606" spans="2:7" x14ac:dyDescent="0.2">
      <c r="B5606" s="24"/>
      <c r="C5606" s="24"/>
      <c r="D5606" s="24"/>
      <c r="E5606" s="24"/>
      <c r="F5606" s="24"/>
      <c r="G5606" s="24"/>
    </row>
    <row r="5607" spans="2:7" x14ac:dyDescent="0.2">
      <c r="B5607" s="24"/>
      <c r="C5607" s="24"/>
      <c r="D5607" s="24"/>
      <c r="E5607" s="24"/>
      <c r="F5607" s="24"/>
      <c r="G5607" s="24"/>
    </row>
    <row r="5608" spans="2:7" x14ac:dyDescent="0.2">
      <c r="B5608" s="24"/>
      <c r="C5608" s="24"/>
      <c r="D5608" s="24"/>
      <c r="E5608" s="24"/>
      <c r="F5608" s="24"/>
      <c r="G5608" s="24"/>
    </row>
    <row r="5609" spans="2:7" x14ac:dyDescent="0.2">
      <c r="B5609" s="24"/>
      <c r="C5609" s="24"/>
      <c r="D5609" s="24"/>
      <c r="E5609" s="24"/>
      <c r="F5609" s="24"/>
      <c r="G5609" s="24"/>
    </row>
    <row r="5610" spans="2:7" x14ac:dyDescent="0.2">
      <c r="B5610" s="24"/>
      <c r="C5610" s="24"/>
      <c r="D5610" s="24"/>
      <c r="E5610" s="24"/>
      <c r="F5610" s="24"/>
      <c r="G5610" s="24"/>
    </row>
    <row r="5611" spans="2:7" x14ac:dyDescent="0.2">
      <c r="B5611" s="24"/>
      <c r="C5611" s="24"/>
      <c r="D5611" s="24"/>
      <c r="E5611" s="24"/>
      <c r="F5611" s="24"/>
      <c r="G5611" s="24"/>
    </row>
    <row r="5612" spans="2:7" x14ac:dyDescent="0.2">
      <c r="B5612" s="24"/>
      <c r="C5612" s="24"/>
      <c r="D5612" s="24"/>
      <c r="E5612" s="24"/>
      <c r="F5612" s="24"/>
      <c r="G5612" s="24"/>
    </row>
    <row r="5613" spans="2:7" x14ac:dyDescent="0.2">
      <c r="B5613" s="24"/>
      <c r="C5613" s="24"/>
      <c r="D5613" s="24"/>
      <c r="E5613" s="24"/>
      <c r="F5613" s="24"/>
      <c r="G5613" s="24"/>
    </row>
    <row r="5614" spans="2:7" x14ac:dyDescent="0.2">
      <c r="B5614" s="24"/>
      <c r="C5614" s="24"/>
      <c r="D5614" s="24"/>
      <c r="E5614" s="24"/>
      <c r="F5614" s="24"/>
      <c r="G5614" s="24"/>
    </row>
    <row r="5615" spans="2:7" x14ac:dyDescent="0.2">
      <c r="B5615" s="24"/>
      <c r="C5615" s="24"/>
      <c r="D5615" s="24"/>
      <c r="E5615" s="24"/>
      <c r="F5615" s="24"/>
      <c r="G5615" s="24"/>
    </row>
    <row r="5616" spans="2:7" x14ac:dyDescent="0.2">
      <c r="B5616" s="24"/>
      <c r="C5616" s="24"/>
      <c r="D5616" s="24"/>
      <c r="E5616" s="24"/>
      <c r="F5616" s="24"/>
      <c r="G5616" s="24"/>
    </row>
    <row r="5617" spans="2:7" x14ac:dyDescent="0.2">
      <c r="B5617" s="24"/>
      <c r="C5617" s="24"/>
      <c r="D5617" s="24"/>
      <c r="E5617" s="24"/>
      <c r="F5617" s="24"/>
      <c r="G5617" s="24"/>
    </row>
    <row r="5618" spans="2:7" x14ac:dyDescent="0.2">
      <c r="B5618" s="24"/>
      <c r="C5618" s="24"/>
      <c r="D5618" s="24"/>
      <c r="E5618" s="24"/>
      <c r="F5618" s="24"/>
      <c r="G5618" s="24"/>
    </row>
    <row r="5619" spans="2:7" x14ac:dyDescent="0.2">
      <c r="B5619" s="24"/>
      <c r="C5619" s="24"/>
      <c r="D5619" s="24"/>
      <c r="E5619" s="24"/>
      <c r="F5619" s="24"/>
      <c r="G5619" s="24"/>
    </row>
    <row r="5620" spans="2:7" x14ac:dyDescent="0.2">
      <c r="B5620" s="24"/>
      <c r="C5620" s="24"/>
      <c r="D5620" s="24"/>
      <c r="E5620" s="24"/>
      <c r="F5620" s="24"/>
      <c r="G5620" s="24"/>
    </row>
    <row r="5621" spans="2:7" x14ac:dyDescent="0.2">
      <c r="B5621" s="24"/>
      <c r="C5621" s="24"/>
      <c r="D5621" s="24"/>
      <c r="E5621" s="24"/>
      <c r="F5621" s="24"/>
      <c r="G5621" s="24"/>
    </row>
    <row r="5622" spans="2:7" x14ac:dyDescent="0.2">
      <c r="B5622" s="24"/>
      <c r="C5622" s="24"/>
      <c r="D5622" s="24"/>
      <c r="E5622" s="24"/>
      <c r="F5622" s="24"/>
      <c r="G5622" s="24"/>
    </row>
    <row r="5623" spans="2:7" x14ac:dyDescent="0.2">
      <c r="B5623" s="24"/>
      <c r="C5623" s="24"/>
      <c r="D5623" s="24"/>
      <c r="E5623" s="24"/>
      <c r="F5623" s="24"/>
      <c r="G5623" s="24"/>
    </row>
    <row r="5624" spans="2:7" x14ac:dyDescent="0.2">
      <c r="B5624" s="24"/>
      <c r="C5624" s="24"/>
      <c r="D5624" s="24"/>
      <c r="E5624" s="24"/>
      <c r="F5624" s="24"/>
      <c r="G5624" s="24"/>
    </row>
    <row r="5625" spans="2:7" x14ac:dyDescent="0.2">
      <c r="B5625" s="24"/>
      <c r="C5625" s="24"/>
      <c r="D5625" s="24"/>
      <c r="E5625" s="24"/>
      <c r="F5625" s="24"/>
      <c r="G5625" s="24"/>
    </row>
    <row r="5626" spans="2:7" x14ac:dyDescent="0.2">
      <c r="B5626" s="24"/>
      <c r="C5626" s="24"/>
      <c r="D5626" s="24"/>
      <c r="E5626" s="24"/>
      <c r="F5626" s="24"/>
      <c r="G5626" s="24"/>
    </row>
    <row r="5627" spans="2:7" x14ac:dyDescent="0.2">
      <c r="B5627" s="24"/>
      <c r="C5627" s="24"/>
      <c r="D5627" s="24"/>
      <c r="E5627" s="24"/>
      <c r="F5627" s="24"/>
      <c r="G5627" s="24"/>
    </row>
    <row r="5628" spans="2:7" x14ac:dyDescent="0.2">
      <c r="B5628" s="24"/>
      <c r="C5628" s="24"/>
      <c r="D5628" s="24"/>
      <c r="E5628" s="24"/>
      <c r="F5628" s="24"/>
      <c r="G5628" s="24"/>
    </row>
    <row r="5629" spans="2:7" x14ac:dyDescent="0.2">
      <c r="B5629" s="24"/>
      <c r="C5629" s="24"/>
      <c r="D5629" s="24"/>
      <c r="E5629" s="24"/>
      <c r="F5629" s="24"/>
      <c r="G5629" s="24"/>
    </row>
    <row r="5630" spans="2:7" x14ac:dyDescent="0.2">
      <c r="B5630" s="24"/>
      <c r="C5630" s="24"/>
      <c r="D5630" s="24"/>
      <c r="E5630" s="24"/>
      <c r="F5630" s="24"/>
      <c r="G5630" s="24"/>
    </row>
    <row r="5631" spans="2:7" x14ac:dyDescent="0.2">
      <c r="B5631" s="24"/>
      <c r="C5631" s="24"/>
      <c r="D5631" s="24"/>
      <c r="E5631" s="24"/>
      <c r="F5631" s="24"/>
      <c r="G5631" s="24"/>
    </row>
    <row r="5632" spans="2:7" x14ac:dyDescent="0.2">
      <c r="B5632" s="24"/>
      <c r="C5632" s="24"/>
      <c r="D5632" s="24"/>
      <c r="E5632" s="24"/>
      <c r="F5632" s="24"/>
      <c r="G5632" s="24"/>
    </row>
    <row r="5633" spans="2:7" x14ac:dyDescent="0.2">
      <c r="B5633" s="24"/>
      <c r="C5633" s="24"/>
      <c r="D5633" s="24"/>
      <c r="E5633" s="24"/>
      <c r="F5633" s="24"/>
      <c r="G5633" s="24"/>
    </row>
    <row r="5634" spans="2:7" x14ac:dyDescent="0.2">
      <c r="B5634" s="24"/>
      <c r="C5634" s="24"/>
      <c r="D5634" s="24"/>
      <c r="E5634" s="24"/>
      <c r="F5634" s="24"/>
      <c r="G5634" s="24"/>
    </row>
    <row r="5635" spans="2:7" x14ac:dyDescent="0.2">
      <c r="B5635" s="24"/>
      <c r="C5635" s="24"/>
      <c r="D5635" s="24"/>
      <c r="E5635" s="24"/>
      <c r="F5635" s="24"/>
      <c r="G5635" s="24"/>
    </row>
    <row r="5636" spans="2:7" x14ac:dyDescent="0.2">
      <c r="B5636" s="24"/>
      <c r="C5636" s="24"/>
      <c r="D5636" s="24"/>
      <c r="E5636" s="24"/>
      <c r="F5636" s="24"/>
      <c r="G5636" s="24"/>
    </row>
    <row r="5637" spans="2:7" x14ac:dyDescent="0.2">
      <c r="B5637" s="24"/>
      <c r="C5637" s="24"/>
      <c r="D5637" s="24"/>
      <c r="E5637" s="24"/>
      <c r="F5637" s="24"/>
      <c r="G5637" s="24"/>
    </row>
    <row r="5638" spans="2:7" x14ac:dyDescent="0.2">
      <c r="B5638" s="24"/>
      <c r="C5638" s="24"/>
      <c r="D5638" s="24"/>
      <c r="E5638" s="24"/>
      <c r="F5638" s="24"/>
      <c r="G5638" s="24"/>
    </row>
    <row r="5639" spans="2:7" x14ac:dyDescent="0.2">
      <c r="B5639" s="24"/>
      <c r="C5639" s="24"/>
      <c r="D5639" s="24"/>
      <c r="E5639" s="24"/>
      <c r="F5639" s="24"/>
      <c r="G5639" s="24"/>
    </row>
    <row r="5640" spans="2:7" x14ac:dyDescent="0.2">
      <c r="B5640" s="24"/>
      <c r="C5640" s="24"/>
      <c r="D5640" s="24"/>
      <c r="E5640" s="24"/>
      <c r="F5640" s="24"/>
      <c r="G5640" s="24"/>
    </row>
    <row r="5641" spans="2:7" x14ac:dyDescent="0.2">
      <c r="B5641" s="24"/>
      <c r="C5641" s="24"/>
      <c r="D5641" s="24"/>
      <c r="E5641" s="24"/>
      <c r="F5641" s="24"/>
      <c r="G5641" s="24"/>
    </row>
    <row r="5642" spans="2:7" x14ac:dyDescent="0.2">
      <c r="B5642" s="24"/>
      <c r="C5642" s="24"/>
      <c r="D5642" s="24"/>
      <c r="E5642" s="24"/>
      <c r="F5642" s="24"/>
      <c r="G5642" s="24"/>
    </row>
    <row r="5643" spans="2:7" x14ac:dyDescent="0.2">
      <c r="B5643" s="24"/>
      <c r="C5643" s="24"/>
      <c r="D5643" s="24"/>
      <c r="E5643" s="24"/>
      <c r="F5643" s="24"/>
      <c r="G5643" s="24"/>
    </row>
    <row r="5644" spans="2:7" x14ac:dyDescent="0.2">
      <c r="B5644" s="24"/>
      <c r="C5644" s="24"/>
      <c r="D5644" s="24"/>
      <c r="E5644" s="24"/>
      <c r="F5644" s="24"/>
      <c r="G5644" s="24"/>
    </row>
    <row r="5645" spans="2:7" x14ac:dyDescent="0.2">
      <c r="B5645" s="24"/>
      <c r="C5645" s="24"/>
      <c r="D5645" s="24"/>
      <c r="E5645" s="24"/>
      <c r="F5645" s="24"/>
      <c r="G5645" s="24"/>
    </row>
    <row r="5646" spans="2:7" x14ac:dyDescent="0.2">
      <c r="B5646" s="24"/>
      <c r="C5646" s="24"/>
      <c r="D5646" s="24"/>
      <c r="E5646" s="24"/>
      <c r="F5646" s="24"/>
      <c r="G5646" s="24"/>
    </row>
    <row r="5647" spans="2:7" x14ac:dyDescent="0.2">
      <c r="B5647" s="24"/>
      <c r="C5647" s="24"/>
      <c r="D5647" s="24"/>
      <c r="E5647" s="24"/>
      <c r="F5647" s="24"/>
      <c r="G5647" s="24"/>
    </row>
    <row r="5648" spans="2:7" x14ac:dyDescent="0.2">
      <c r="B5648" s="24"/>
      <c r="C5648" s="24"/>
      <c r="D5648" s="24"/>
      <c r="E5648" s="24"/>
      <c r="F5648" s="24"/>
      <c r="G5648" s="24"/>
    </row>
    <row r="5649" spans="2:7" x14ac:dyDescent="0.2">
      <c r="B5649" s="24"/>
      <c r="C5649" s="24"/>
      <c r="D5649" s="24"/>
      <c r="E5649" s="24"/>
      <c r="F5649" s="24"/>
      <c r="G5649" s="24"/>
    </row>
    <row r="5650" spans="2:7" x14ac:dyDescent="0.2">
      <c r="B5650" s="24"/>
      <c r="C5650" s="24"/>
      <c r="D5650" s="24"/>
      <c r="E5650" s="24"/>
      <c r="F5650" s="24"/>
      <c r="G5650" s="24"/>
    </row>
    <row r="5651" spans="2:7" x14ac:dyDescent="0.2">
      <c r="B5651" s="24"/>
      <c r="C5651" s="24"/>
      <c r="D5651" s="24"/>
      <c r="E5651" s="24"/>
      <c r="F5651" s="24"/>
      <c r="G5651" s="24"/>
    </row>
    <row r="5652" spans="2:7" x14ac:dyDescent="0.2">
      <c r="B5652" s="24"/>
      <c r="C5652" s="24"/>
      <c r="D5652" s="24"/>
      <c r="E5652" s="24"/>
      <c r="F5652" s="24"/>
      <c r="G5652" s="24"/>
    </row>
    <row r="5653" spans="2:7" x14ac:dyDescent="0.2">
      <c r="B5653" s="24"/>
      <c r="C5653" s="24"/>
      <c r="D5653" s="24"/>
      <c r="E5653" s="24"/>
      <c r="F5653" s="24"/>
      <c r="G5653" s="24"/>
    </row>
    <row r="5654" spans="2:7" x14ac:dyDescent="0.2">
      <c r="B5654" s="24"/>
      <c r="C5654" s="24"/>
      <c r="D5654" s="24"/>
      <c r="E5654" s="24"/>
      <c r="F5654" s="24"/>
      <c r="G5654" s="24"/>
    </row>
    <row r="5655" spans="2:7" x14ac:dyDescent="0.2">
      <c r="B5655" s="24"/>
      <c r="C5655" s="24"/>
      <c r="D5655" s="24"/>
      <c r="E5655" s="24"/>
      <c r="F5655" s="24"/>
      <c r="G5655" s="24"/>
    </row>
    <row r="5656" spans="2:7" x14ac:dyDescent="0.2">
      <c r="B5656" s="24"/>
      <c r="C5656" s="24"/>
      <c r="D5656" s="24"/>
      <c r="E5656" s="24"/>
      <c r="F5656" s="24"/>
      <c r="G5656" s="24"/>
    </row>
    <row r="5657" spans="2:7" x14ac:dyDescent="0.2">
      <c r="B5657" s="24"/>
      <c r="C5657" s="24"/>
      <c r="D5657" s="24"/>
      <c r="E5657" s="24"/>
      <c r="F5657" s="24"/>
      <c r="G5657" s="24"/>
    </row>
    <row r="5658" spans="2:7" x14ac:dyDescent="0.2">
      <c r="B5658" s="24"/>
      <c r="C5658" s="24"/>
      <c r="D5658" s="24"/>
      <c r="E5658" s="24"/>
      <c r="F5658" s="24"/>
      <c r="G5658" s="24"/>
    </row>
    <row r="5659" spans="2:7" x14ac:dyDescent="0.2">
      <c r="B5659" s="24"/>
      <c r="C5659" s="24"/>
      <c r="D5659" s="24"/>
      <c r="E5659" s="24"/>
      <c r="F5659" s="24"/>
      <c r="G5659" s="24"/>
    </row>
    <row r="5660" spans="2:7" x14ac:dyDescent="0.2">
      <c r="B5660" s="24"/>
      <c r="C5660" s="24"/>
      <c r="D5660" s="24"/>
      <c r="E5660" s="24"/>
      <c r="F5660" s="24"/>
      <c r="G5660" s="24"/>
    </row>
    <row r="5661" spans="2:7" x14ac:dyDescent="0.2">
      <c r="B5661" s="24"/>
      <c r="C5661" s="24"/>
      <c r="D5661" s="24"/>
      <c r="E5661" s="24"/>
      <c r="F5661" s="24"/>
      <c r="G5661" s="24"/>
    </row>
    <row r="5662" spans="2:7" x14ac:dyDescent="0.2">
      <c r="B5662" s="24"/>
      <c r="C5662" s="24"/>
      <c r="D5662" s="24"/>
      <c r="E5662" s="24"/>
      <c r="F5662" s="24"/>
      <c r="G5662" s="24"/>
    </row>
    <row r="5663" spans="2:7" x14ac:dyDescent="0.2">
      <c r="B5663" s="24"/>
      <c r="C5663" s="24"/>
      <c r="D5663" s="24"/>
      <c r="E5663" s="24"/>
      <c r="F5663" s="24"/>
      <c r="G5663" s="24"/>
    </row>
    <row r="5664" spans="2:7" x14ac:dyDescent="0.2">
      <c r="B5664" s="24"/>
      <c r="C5664" s="24"/>
      <c r="D5664" s="24"/>
      <c r="E5664" s="24"/>
      <c r="F5664" s="24"/>
      <c r="G5664" s="24"/>
    </row>
    <row r="5665" spans="2:7" x14ac:dyDescent="0.2">
      <c r="B5665" s="24"/>
      <c r="C5665" s="24"/>
      <c r="D5665" s="24"/>
      <c r="E5665" s="24"/>
      <c r="F5665" s="24"/>
      <c r="G5665" s="24"/>
    </row>
    <row r="5666" spans="2:7" x14ac:dyDescent="0.2">
      <c r="B5666" s="24"/>
      <c r="C5666" s="24"/>
      <c r="D5666" s="24"/>
      <c r="E5666" s="24"/>
      <c r="F5666" s="24"/>
      <c r="G5666" s="24"/>
    </row>
    <row r="5667" spans="2:7" x14ac:dyDescent="0.2">
      <c r="B5667" s="24"/>
      <c r="C5667" s="24"/>
      <c r="D5667" s="24"/>
      <c r="E5667" s="24"/>
      <c r="F5667" s="24"/>
      <c r="G5667" s="24"/>
    </row>
    <row r="5668" spans="2:7" x14ac:dyDescent="0.2">
      <c r="B5668" s="24"/>
      <c r="C5668" s="24"/>
      <c r="D5668" s="24"/>
      <c r="E5668" s="24"/>
      <c r="F5668" s="24"/>
      <c r="G5668" s="24"/>
    </row>
    <row r="5669" spans="2:7" x14ac:dyDescent="0.2">
      <c r="B5669" s="24"/>
      <c r="C5669" s="24"/>
      <c r="D5669" s="24"/>
      <c r="E5669" s="24"/>
      <c r="F5669" s="24"/>
      <c r="G5669" s="24"/>
    </row>
    <row r="5670" spans="2:7" x14ac:dyDescent="0.2">
      <c r="B5670" s="24"/>
      <c r="C5670" s="24"/>
      <c r="D5670" s="24"/>
      <c r="E5670" s="24"/>
      <c r="F5670" s="24"/>
      <c r="G5670" s="24"/>
    </row>
    <row r="5671" spans="2:7" x14ac:dyDescent="0.2">
      <c r="B5671" s="24"/>
      <c r="C5671" s="24"/>
      <c r="D5671" s="24"/>
      <c r="E5671" s="24"/>
      <c r="F5671" s="24"/>
      <c r="G5671" s="24"/>
    </row>
    <row r="5672" spans="2:7" x14ac:dyDescent="0.2">
      <c r="B5672" s="24"/>
      <c r="C5672" s="24"/>
      <c r="D5672" s="24"/>
      <c r="E5672" s="24"/>
      <c r="F5672" s="24"/>
      <c r="G5672" s="24"/>
    </row>
    <row r="5673" spans="2:7" x14ac:dyDescent="0.2">
      <c r="B5673" s="24"/>
      <c r="C5673" s="24"/>
      <c r="D5673" s="24"/>
      <c r="E5673" s="24"/>
      <c r="F5673" s="24"/>
      <c r="G5673" s="24"/>
    </row>
    <row r="5674" spans="2:7" x14ac:dyDescent="0.2">
      <c r="B5674" s="24"/>
      <c r="C5674" s="24"/>
      <c r="D5674" s="24"/>
      <c r="E5674" s="24"/>
      <c r="F5674" s="24"/>
      <c r="G5674" s="24"/>
    </row>
    <row r="5675" spans="2:7" x14ac:dyDescent="0.2">
      <c r="B5675" s="24"/>
      <c r="C5675" s="24"/>
      <c r="D5675" s="24"/>
      <c r="E5675" s="24"/>
      <c r="F5675" s="24"/>
      <c r="G5675" s="24"/>
    </row>
    <row r="5676" spans="2:7" x14ac:dyDescent="0.2">
      <c r="B5676" s="24"/>
      <c r="C5676" s="24"/>
      <c r="D5676" s="24"/>
      <c r="E5676" s="24"/>
      <c r="F5676" s="24"/>
      <c r="G5676" s="24"/>
    </row>
    <row r="5677" spans="2:7" x14ac:dyDescent="0.2">
      <c r="B5677" s="24"/>
      <c r="C5677" s="24"/>
      <c r="D5677" s="24"/>
      <c r="E5677" s="24"/>
      <c r="F5677" s="24"/>
      <c r="G5677" s="24"/>
    </row>
    <row r="5678" spans="2:7" x14ac:dyDescent="0.2">
      <c r="B5678" s="24"/>
      <c r="C5678" s="24"/>
      <c r="D5678" s="24"/>
      <c r="E5678" s="24"/>
      <c r="F5678" s="24"/>
      <c r="G5678" s="24"/>
    </row>
    <row r="5679" spans="2:7" x14ac:dyDescent="0.2">
      <c r="B5679" s="24"/>
      <c r="C5679" s="24"/>
      <c r="D5679" s="24"/>
      <c r="E5679" s="24"/>
      <c r="F5679" s="24"/>
      <c r="G5679" s="24"/>
    </row>
    <row r="5680" spans="2:7" x14ac:dyDescent="0.2">
      <c r="B5680" s="24"/>
      <c r="C5680" s="24"/>
      <c r="D5680" s="24"/>
      <c r="E5680" s="24"/>
      <c r="F5680" s="24"/>
      <c r="G5680" s="24"/>
    </row>
    <row r="5681" spans="2:7" x14ac:dyDescent="0.2">
      <c r="B5681" s="24"/>
      <c r="C5681" s="24"/>
      <c r="D5681" s="24"/>
      <c r="E5681" s="24"/>
      <c r="F5681" s="24"/>
      <c r="G5681" s="24"/>
    </row>
    <row r="5682" spans="2:7" x14ac:dyDescent="0.2">
      <c r="B5682" s="24"/>
      <c r="C5682" s="24"/>
      <c r="D5682" s="24"/>
      <c r="E5682" s="24"/>
      <c r="F5682" s="24"/>
      <c r="G5682" s="24"/>
    </row>
    <row r="5683" spans="2:7" x14ac:dyDescent="0.2">
      <c r="B5683" s="24"/>
      <c r="C5683" s="24"/>
      <c r="D5683" s="24"/>
      <c r="E5683" s="24"/>
      <c r="F5683" s="24"/>
      <c r="G5683" s="24"/>
    </row>
    <row r="5684" spans="2:7" x14ac:dyDescent="0.2">
      <c r="B5684" s="24"/>
      <c r="C5684" s="24"/>
      <c r="D5684" s="24"/>
      <c r="E5684" s="24"/>
      <c r="F5684" s="24"/>
      <c r="G5684" s="24"/>
    </row>
    <row r="5685" spans="2:7" x14ac:dyDescent="0.2">
      <c r="B5685" s="24"/>
      <c r="C5685" s="24"/>
      <c r="D5685" s="24"/>
      <c r="E5685" s="24"/>
      <c r="F5685" s="24"/>
      <c r="G5685" s="24"/>
    </row>
    <row r="5686" spans="2:7" x14ac:dyDescent="0.2">
      <c r="B5686" s="24"/>
      <c r="C5686" s="24"/>
      <c r="D5686" s="24"/>
      <c r="E5686" s="24"/>
      <c r="F5686" s="24"/>
      <c r="G5686" s="24"/>
    </row>
    <row r="5687" spans="2:7" x14ac:dyDescent="0.2">
      <c r="B5687" s="24"/>
      <c r="C5687" s="24"/>
      <c r="D5687" s="24"/>
      <c r="E5687" s="24"/>
      <c r="F5687" s="24"/>
      <c r="G5687" s="24"/>
    </row>
    <row r="5688" spans="2:7" x14ac:dyDescent="0.2">
      <c r="B5688" s="24"/>
      <c r="C5688" s="24"/>
      <c r="D5688" s="24"/>
      <c r="E5688" s="24"/>
      <c r="F5688" s="24"/>
      <c r="G5688" s="24"/>
    </row>
    <row r="5689" spans="2:7" x14ac:dyDescent="0.2">
      <c r="B5689" s="24"/>
      <c r="C5689" s="24"/>
      <c r="D5689" s="24"/>
      <c r="E5689" s="24"/>
      <c r="F5689" s="24"/>
      <c r="G5689" s="24"/>
    </row>
    <row r="5690" spans="2:7" x14ac:dyDescent="0.2">
      <c r="B5690" s="24"/>
      <c r="C5690" s="24"/>
      <c r="D5690" s="24"/>
      <c r="E5690" s="24"/>
      <c r="F5690" s="24"/>
      <c r="G5690" s="24"/>
    </row>
    <row r="5691" spans="2:7" x14ac:dyDescent="0.2">
      <c r="B5691" s="24"/>
      <c r="C5691" s="24"/>
      <c r="D5691" s="24"/>
      <c r="E5691" s="24"/>
      <c r="F5691" s="24"/>
      <c r="G5691" s="24"/>
    </row>
    <row r="5692" spans="2:7" x14ac:dyDescent="0.2">
      <c r="B5692" s="24"/>
      <c r="C5692" s="24"/>
      <c r="D5692" s="24"/>
      <c r="E5692" s="24"/>
      <c r="F5692" s="24"/>
      <c r="G5692" s="24"/>
    </row>
    <row r="5693" spans="2:7" x14ac:dyDescent="0.2">
      <c r="B5693" s="24"/>
      <c r="C5693" s="24"/>
      <c r="D5693" s="24"/>
      <c r="E5693" s="24"/>
      <c r="F5693" s="24"/>
      <c r="G5693" s="24"/>
    </row>
    <row r="5694" spans="2:7" x14ac:dyDescent="0.2">
      <c r="B5694" s="24"/>
      <c r="C5694" s="24"/>
      <c r="D5694" s="24"/>
      <c r="E5694" s="24"/>
      <c r="F5694" s="24"/>
      <c r="G5694" s="24"/>
    </row>
    <row r="5695" spans="2:7" x14ac:dyDescent="0.2">
      <c r="B5695" s="24"/>
      <c r="C5695" s="24"/>
      <c r="D5695" s="24"/>
      <c r="E5695" s="24"/>
      <c r="F5695" s="24"/>
      <c r="G5695" s="24"/>
    </row>
    <row r="5696" spans="2:7" x14ac:dyDescent="0.2">
      <c r="B5696" s="24"/>
      <c r="C5696" s="24"/>
      <c r="D5696" s="24"/>
      <c r="E5696" s="24"/>
      <c r="F5696" s="24"/>
      <c r="G5696" s="24"/>
    </row>
    <row r="5697" spans="2:7" x14ac:dyDescent="0.2">
      <c r="B5697" s="24"/>
      <c r="C5697" s="24"/>
      <c r="D5697" s="24"/>
      <c r="E5697" s="24"/>
      <c r="F5697" s="24"/>
      <c r="G5697" s="24"/>
    </row>
    <row r="5698" spans="2:7" x14ac:dyDescent="0.2">
      <c r="B5698" s="24"/>
      <c r="C5698" s="24"/>
      <c r="D5698" s="24"/>
      <c r="E5698" s="24"/>
      <c r="F5698" s="24"/>
      <c r="G5698" s="24"/>
    </row>
    <row r="5699" spans="2:7" x14ac:dyDescent="0.2">
      <c r="B5699" s="24"/>
      <c r="C5699" s="24"/>
      <c r="D5699" s="24"/>
      <c r="E5699" s="24"/>
      <c r="F5699" s="24"/>
      <c r="G5699" s="24"/>
    </row>
    <row r="5700" spans="2:7" x14ac:dyDescent="0.2">
      <c r="B5700" s="24"/>
      <c r="C5700" s="24"/>
      <c r="D5700" s="24"/>
      <c r="E5700" s="24"/>
      <c r="F5700" s="24"/>
      <c r="G5700" s="24"/>
    </row>
    <row r="5701" spans="2:7" x14ac:dyDescent="0.2">
      <c r="B5701" s="24"/>
      <c r="C5701" s="24"/>
      <c r="D5701" s="24"/>
      <c r="E5701" s="24"/>
      <c r="F5701" s="24"/>
      <c r="G5701" s="24"/>
    </row>
    <row r="5702" spans="2:7" x14ac:dyDescent="0.2">
      <c r="B5702" s="24"/>
      <c r="C5702" s="24"/>
      <c r="D5702" s="24"/>
      <c r="E5702" s="24"/>
      <c r="F5702" s="24"/>
      <c r="G5702" s="24"/>
    </row>
    <row r="5703" spans="2:7" x14ac:dyDescent="0.2">
      <c r="B5703" s="24"/>
      <c r="C5703" s="24"/>
      <c r="D5703" s="24"/>
      <c r="E5703" s="24"/>
      <c r="F5703" s="24"/>
      <c r="G5703" s="24"/>
    </row>
    <row r="5704" spans="2:7" x14ac:dyDescent="0.2">
      <c r="B5704" s="24"/>
      <c r="C5704" s="24"/>
      <c r="D5704" s="24"/>
      <c r="E5704" s="24"/>
      <c r="F5704" s="24"/>
      <c r="G5704" s="24"/>
    </row>
    <row r="5705" spans="2:7" x14ac:dyDescent="0.2">
      <c r="B5705" s="24"/>
      <c r="C5705" s="24"/>
      <c r="D5705" s="24"/>
      <c r="E5705" s="24"/>
      <c r="F5705" s="24"/>
      <c r="G5705" s="24"/>
    </row>
    <row r="5706" spans="2:7" x14ac:dyDescent="0.2">
      <c r="B5706" s="24"/>
      <c r="C5706" s="24"/>
      <c r="D5706" s="24"/>
      <c r="E5706" s="24"/>
      <c r="F5706" s="24"/>
      <c r="G5706" s="24"/>
    </row>
    <row r="5707" spans="2:7" x14ac:dyDescent="0.2">
      <c r="B5707" s="24"/>
      <c r="C5707" s="24"/>
      <c r="D5707" s="24"/>
      <c r="E5707" s="24"/>
      <c r="F5707" s="24"/>
      <c r="G5707" s="24"/>
    </row>
    <row r="5708" spans="2:7" x14ac:dyDescent="0.2">
      <c r="B5708" s="24"/>
      <c r="C5708" s="24"/>
      <c r="D5708" s="24"/>
      <c r="E5708" s="24"/>
      <c r="F5708" s="24"/>
      <c r="G5708" s="24"/>
    </row>
    <row r="5709" spans="2:7" x14ac:dyDescent="0.2">
      <c r="B5709" s="24"/>
      <c r="C5709" s="24"/>
      <c r="D5709" s="24"/>
      <c r="E5709" s="24"/>
      <c r="F5709" s="24"/>
      <c r="G5709" s="24"/>
    </row>
    <row r="5710" spans="2:7" x14ac:dyDescent="0.2">
      <c r="B5710" s="24"/>
      <c r="C5710" s="24"/>
      <c r="D5710" s="24"/>
      <c r="E5710" s="24"/>
      <c r="F5710" s="24"/>
      <c r="G5710" s="24"/>
    </row>
    <row r="5711" spans="2:7" x14ac:dyDescent="0.2">
      <c r="B5711" s="24"/>
      <c r="C5711" s="24"/>
      <c r="D5711" s="24"/>
      <c r="E5711" s="24"/>
      <c r="F5711" s="24"/>
      <c r="G5711" s="24"/>
    </row>
    <row r="5712" spans="2:7" x14ac:dyDescent="0.2">
      <c r="B5712" s="24"/>
      <c r="C5712" s="24"/>
      <c r="D5712" s="24"/>
      <c r="E5712" s="24"/>
      <c r="F5712" s="24"/>
      <c r="G5712" s="24"/>
    </row>
    <row r="5713" spans="2:7" x14ac:dyDescent="0.2">
      <c r="B5713" s="24"/>
      <c r="C5713" s="24"/>
      <c r="D5713" s="24"/>
      <c r="E5713" s="24"/>
      <c r="F5713" s="24"/>
      <c r="G5713" s="24"/>
    </row>
    <row r="5714" spans="2:7" x14ac:dyDescent="0.2">
      <c r="B5714" s="24"/>
      <c r="C5714" s="24"/>
      <c r="D5714" s="24"/>
      <c r="E5714" s="24"/>
      <c r="F5714" s="24"/>
      <c r="G5714" s="24"/>
    </row>
    <row r="5715" spans="2:7" x14ac:dyDescent="0.2">
      <c r="B5715" s="24"/>
      <c r="C5715" s="24"/>
      <c r="D5715" s="24"/>
      <c r="E5715" s="24"/>
      <c r="F5715" s="24"/>
      <c r="G5715" s="24"/>
    </row>
    <row r="5716" spans="2:7" x14ac:dyDescent="0.2">
      <c r="B5716" s="24"/>
      <c r="C5716" s="24"/>
      <c r="D5716" s="24"/>
      <c r="E5716" s="24"/>
      <c r="F5716" s="24"/>
      <c r="G5716" s="24"/>
    </row>
    <row r="5717" spans="2:7" x14ac:dyDescent="0.2">
      <c r="B5717" s="24"/>
      <c r="C5717" s="24"/>
      <c r="D5717" s="24"/>
      <c r="E5717" s="24"/>
      <c r="F5717" s="24"/>
      <c r="G5717" s="24"/>
    </row>
    <row r="5718" spans="2:7" x14ac:dyDescent="0.2">
      <c r="B5718" s="24"/>
      <c r="C5718" s="24"/>
      <c r="D5718" s="24"/>
      <c r="E5718" s="24"/>
      <c r="F5718" s="24"/>
      <c r="G5718" s="24"/>
    </row>
    <row r="5719" spans="2:7" x14ac:dyDescent="0.2">
      <c r="B5719" s="24"/>
      <c r="C5719" s="24"/>
      <c r="D5719" s="24"/>
      <c r="E5719" s="24"/>
      <c r="F5719" s="24"/>
      <c r="G5719" s="24"/>
    </row>
    <row r="5720" spans="2:7" x14ac:dyDescent="0.2">
      <c r="B5720" s="24"/>
      <c r="C5720" s="24"/>
      <c r="D5720" s="24"/>
      <c r="E5720" s="24"/>
      <c r="F5720" s="24"/>
      <c r="G5720" s="24"/>
    </row>
    <row r="5721" spans="2:7" x14ac:dyDescent="0.2">
      <c r="B5721" s="24"/>
      <c r="C5721" s="24"/>
      <c r="D5721" s="24"/>
      <c r="E5721" s="24"/>
      <c r="F5721" s="24"/>
      <c r="G5721" s="24"/>
    </row>
    <row r="5722" spans="2:7" x14ac:dyDescent="0.2">
      <c r="B5722" s="24"/>
      <c r="C5722" s="24"/>
      <c r="D5722" s="24"/>
      <c r="E5722" s="24"/>
      <c r="F5722" s="24"/>
      <c r="G5722" s="24"/>
    </row>
    <row r="5723" spans="2:7" x14ac:dyDescent="0.2">
      <c r="B5723" s="24"/>
      <c r="C5723" s="24"/>
      <c r="D5723" s="24"/>
      <c r="E5723" s="24"/>
      <c r="F5723" s="24"/>
      <c r="G5723" s="24"/>
    </row>
    <row r="5724" spans="2:7" x14ac:dyDescent="0.2">
      <c r="B5724" s="24"/>
      <c r="C5724" s="24"/>
      <c r="D5724" s="24"/>
      <c r="E5724" s="24"/>
      <c r="F5724" s="24"/>
      <c r="G5724" s="24"/>
    </row>
    <row r="5725" spans="2:7" x14ac:dyDescent="0.2">
      <c r="B5725" s="24"/>
      <c r="C5725" s="24"/>
      <c r="D5725" s="24"/>
      <c r="E5725" s="24"/>
      <c r="F5725" s="24"/>
      <c r="G5725" s="24"/>
    </row>
    <row r="5726" spans="2:7" x14ac:dyDescent="0.2">
      <c r="B5726" s="24"/>
      <c r="C5726" s="24"/>
      <c r="D5726" s="24"/>
      <c r="E5726" s="24"/>
      <c r="F5726" s="24"/>
      <c r="G5726" s="24"/>
    </row>
    <row r="5727" spans="2:7" x14ac:dyDescent="0.2">
      <c r="B5727" s="24"/>
      <c r="C5727" s="24"/>
      <c r="D5727" s="24"/>
      <c r="E5727" s="24"/>
      <c r="F5727" s="24"/>
      <c r="G5727" s="24"/>
    </row>
    <row r="5728" spans="2:7" x14ac:dyDescent="0.2">
      <c r="B5728" s="24"/>
      <c r="C5728" s="24"/>
      <c r="D5728" s="24"/>
      <c r="E5728" s="24"/>
      <c r="F5728" s="24"/>
      <c r="G5728" s="24"/>
    </row>
    <row r="5729" spans="2:7" x14ac:dyDescent="0.2">
      <c r="B5729" s="24"/>
      <c r="C5729" s="24"/>
      <c r="D5729" s="24"/>
      <c r="E5729" s="24"/>
      <c r="F5729" s="24"/>
      <c r="G5729" s="24"/>
    </row>
    <row r="5730" spans="2:7" x14ac:dyDescent="0.2">
      <c r="B5730" s="24"/>
      <c r="C5730" s="24"/>
      <c r="D5730" s="24"/>
      <c r="E5730" s="24"/>
      <c r="F5730" s="24"/>
      <c r="G5730" s="24"/>
    </row>
    <row r="5731" spans="2:7" x14ac:dyDescent="0.2">
      <c r="B5731" s="24"/>
      <c r="C5731" s="24"/>
      <c r="D5731" s="24"/>
      <c r="E5731" s="24"/>
      <c r="F5731" s="24"/>
      <c r="G5731" s="24"/>
    </row>
    <row r="5732" spans="2:7" x14ac:dyDescent="0.2">
      <c r="B5732" s="24"/>
      <c r="C5732" s="24"/>
      <c r="D5732" s="24"/>
      <c r="E5732" s="24"/>
      <c r="F5732" s="24"/>
      <c r="G5732" s="24"/>
    </row>
    <row r="5733" spans="2:7" x14ac:dyDescent="0.2">
      <c r="B5733" s="24"/>
      <c r="C5733" s="24"/>
      <c r="D5733" s="24"/>
      <c r="E5733" s="24"/>
      <c r="F5733" s="24"/>
      <c r="G5733" s="24"/>
    </row>
    <row r="5734" spans="2:7" x14ac:dyDescent="0.2">
      <c r="B5734" s="24"/>
      <c r="C5734" s="24"/>
      <c r="D5734" s="24"/>
      <c r="E5734" s="24"/>
      <c r="F5734" s="24"/>
      <c r="G5734" s="24"/>
    </row>
    <row r="5735" spans="2:7" x14ac:dyDescent="0.2">
      <c r="B5735" s="24"/>
      <c r="C5735" s="24"/>
      <c r="D5735" s="24"/>
      <c r="E5735" s="24"/>
      <c r="F5735" s="24"/>
      <c r="G5735" s="24"/>
    </row>
    <row r="5736" spans="2:7" x14ac:dyDescent="0.2">
      <c r="B5736" s="24"/>
      <c r="C5736" s="24"/>
      <c r="D5736" s="24"/>
      <c r="E5736" s="24"/>
      <c r="F5736" s="24"/>
      <c r="G5736" s="24"/>
    </row>
    <row r="5737" spans="2:7" x14ac:dyDescent="0.2">
      <c r="B5737" s="24"/>
      <c r="C5737" s="24"/>
      <c r="D5737" s="24"/>
      <c r="E5737" s="24"/>
      <c r="F5737" s="24"/>
      <c r="G5737" s="24"/>
    </row>
    <row r="5738" spans="2:7" x14ac:dyDescent="0.2">
      <c r="B5738" s="24"/>
      <c r="C5738" s="24"/>
      <c r="D5738" s="24"/>
      <c r="E5738" s="24"/>
      <c r="F5738" s="24"/>
      <c r="G5738" s="24"/>
    </row>
    <row r="5739" spans="2:7" x14ac:dyDescent="0.2">
      <c r="B5739" s="24"/>
      <c r="C5739" s="24"/>
      <c r="D5739" s="24"/>
      <c r="E5739" s="24"/>
      <c r="F5739" s="24"/>
      <c r="G5739" s="24"/>
    </row>
    <row r="5740" spans="2:7" x14ac:dyDescent="0.2">
      <c r="B5740" s="24"/>
      <c r="C5740" s="24"/>
      <c r="D5740" s="24"/>
      <c r="E5740" s="24"/>
      <c r="F5740" s="24"/>
      <c r="G5740" s="24"/>
    </row>
    <row r="5741" spans="2:7" x14ac:dyDescent="0.2">
      <c r="B5741" s="24"/>
      <c r="C5741" s="24"/>
      <c r="D5741" s="24"/>
      <c r="E5741" s="24"/>
      <c r="F5741" s="24"/>
      <c r="G5741" s="24"/>
    </row>
    <row r="5742" spans="2:7" x14ac:dyDescent="0.2">
      <c r="B5742" s="24"/>
      <c r="C5742" s="24"/>
      <c r="D5742" s="24"/>
      <c r="E5742" s="24"/>
      <c r="F5742" s="24"/>
      <c r="G5742" s="24"/>
    </row>
    <row r="5743" spans="2:7" x14ac:dyDescent="0.2">
      <c r="B5743" s="24"/>
      <c r="C5743" s="24"/>
      <c r="D5743" s="24"/>
      <c r="E5743" s="24"/>
      <c r="F5743" s="24"/>
      <c r="G5743" s="24"/>
    </row>
    <row r="5744" spans="2:7" x14ac:dyDescent="0.2">
      <c r="B5744" s="24"/>
      <c r="C5744" s="24"/>
      <c r="D5744" s="24"/>
      <c r="E5744" s="24"/>
      <c r="F5744" s="24"/>
      <c r="G5744" s="24"/>
    </row>
    <row r="5745" spans="2:7" x14ac:dyDescent="0.2">
      <c r="B5745" s="24"/>
      <c r="C5745" s="24"/>
      <c r="D5745" s="24"/>
      <c r="E5745" s="24"/>
      <c r="F5745" s="24"/>
      <c r="G5745" s="24"/>
    </row>
    <row r="5746" spans="2:7" x14ac:dyDescent="0.2">
      <c r="B5746" s="24"/>
      <c r="C5746" s="24"/>
      <c r="D5746" s="24"/>
      <c r="E5746" s="24"/>
      <c r="F5746" s="24"/>
      <c r="G5746" s="24"/>
    </row>
    <row r="5747" spans="2:7" x14ac:dyDescent="0.2">
      <c r="B5747" s="24"/>
      <c r="C5747" s="24"/>
      <c r="D5747" s="24"/>
      <c r="E5747" s="24"/>
      <c r="F5747" s="24"/>
      <c r="G5747" s="24"/>
    </row>
    <row r="5748" spans="2:7" x14ac:dyDescent="0.2">
      <c r="B5748" s="24"/>
      <c r="C5748" s="24"/>
      <c r="D5748" s="24"/>
      <c r="E5748" s="24"/>
      <c r="F5748" s="24"/>
      <c r="G5748" s="24"/>
    </row>
    <row r="5749" spans="2:7" x14ac:dyDescent="0.2">
      <c r="B5749" s="24"/>
      <c r="C5749" s="24"/>
      <c r="D5749" s="24"/>
      <c r="E5749" s="24"/>
      <c r="F5749" s="24"/>
      <c r="G5749" s="24"/>
    </row>
    <row r="5750" spans="2:7" x14ac:dyDescent="0.2">
      <c r="B5750" s="24"/>
      <c r="C5750" s="24"/>
      <c r="D5750" s="24"/>
      <c r="E5750" s="24"/>
      <c r="F5750" s="24"/>
      <c r="G5750" s="24"/>
    </row>
    <row r="5751" spans="2:7" x14ac:dyDescent="0.2">
      <c r="B5751" s="24"/>
      <c r="C5751" s="24"/>
      <c r="D5751" s="24"/>
      <c r="E5751" s="24"/>
      <c r="F5751" s="24"/>
      <c r="G5751" s="24"/>
    </row>
    <row r="5752" spans="2:7" x14ac:dyDescent="0.2">
      <c r="B5752" s="24"/>
      <c r="C5752" s="24"/>
      <c r="D5752" s="24"/>
      <c r="E5752" s="24"/>
      <c r="F5752" s="24"/>
      <c r="G5752" s="24"/>
    </row>
    <row r="5753" spans="2:7" x14ac:dyDescent="0.2">
      <c r="B5753" s="24"/>
      <c r="C5753" s="24"/>
      <c r="D5753" s="24"/>
      <c r="E5753" s="24"/>
      <c r="F5753" s="24"/>
      <c r="G5753" s="24"/>
    </row>
    <row r="5754" spans="2:7" x14ac:dyDescent="0.2">
      <c r="B5754" s="24"/>
      <c r="C5754" s="24"/>
      <c r="D5754" s="24"/>
      <c r="E5754" s="24"/>
      <c r="F5754" s="24"/>
      <c r="G5754" s="24"/>
    </row>
    <row r="5755" spans="2:7" x14ac:dyDescent="0.2">
      <c r="B5755" s="24"/>
      <c r="C5755" s="24"/>
      <c r="D5755" s="24"/>
      <c r="E5755" s="24"/>
      <c r="F5755" s="24"/>
      <c r="G5755" s="24"/>
    </row>
    <row r="5756" spans="2:7" x14ac:dyDescent="0.2">
      <c r="B5756" s="24"/>
      <c r="C5756" s="24"/>
      <c r="D5756" s="24"/>
      <c r="E5756" s="24"/>
      <c r="F5756" s="24"/>
      <c r="G5756" s="24"/>
    </row>
    <row r="5757" spans="2:7" x14ac:dyDescent="0.2">
      <c r="B5757" s="24"/>
      <c r="C5757" s="24"/>
      <c r="D5757" s="24"/>
      <c r="E5757" s="24"/>
      <c r="F5757" s="24"/>
      <c r="G5757" s="24"/>
    </row>
    <row r="5758" spans="2:7" x14ac:dyDescent="0.2">
      <c r="B5758" s="24"/>
      <c r="C5758" s="24"/>
      <c r="D5758" s="24"/>
      <c r="E5758" s="24"/>
      <c r="F5758" s="24"/>
      <c r="G5758" s="24"/>
    </row>
    <row r="5759" spans="2:7" x14ac:dyDescent="0.2">
      <c r="B5759" s="24"/>
      <c r="C5759" s="24"/>
      <c r="D5759" s="24"/>
      <c r="E5759" s="24"/>
      <c r="F5759" s="24"/>
      <c r="G5759" s="24"/>
    </row>
    <row r="5760" spans="2:7" x14ac:dyDescent="0.2">
      <c r="B5760" s="24"/>
      <c r="C5760" s="24"/>
      <c r="D5760" s="24"/>
      <c r="E5760" s="24"/>
      <c r="F5760" s="24"/>
      <c r="G5760" s="24"/>
    </row>
    <row r="5761" spans="2:7" x14ac:dyDescent="0.2">
      <c r="B5761" s="24"/>
      <c r="C5761" s="24"/>
      <c r="D5761" s="24"/>
      <c r="E5761" s="24"/>
      <c r="F5761" s="24"/>
      <c r="G5761" s="24"/>
    </row>
    <row r="5762" spans="2:7" x14ac:dyDescent="0.2">
      <c r="B5762" s="24"/>
      <c r="C5762" s="24"/>
      <c r="D5762" s="24"/>
      <c r="E5762" s="24"/>
      <c r="F5762" s="24"/>
      <c r="G5762" s="24"/>
    </row>
    <row r="5763" spans="2:7" x14ac:dyDescent="0.2">
      <c r="B5763" s="24"/>
      <c r="C5763" s="24"/>
      <c r="D5763" s="24"/>
      <c r="E5763" s="24"/>
      <c r="F5763" s="24"/>
      <c r="G5763" s="24"/>
    </row>
    <row r="5764" spans="2:7" x14ac:dyDescent="0.2">
      <c r="B5764" s="24"/>
      <c r="C5764" s="24"/>
      <c r="D5764" s="24"/>
      <c r="E5764" s="24"/>
      <c r="F5764" s="24"/>
      <c r="G5764" s="24"/>
    </row>
    <row r="5765" spans="2:7" x14ac:dyDescent="0.2">
      <c r="B5765" s="24"/>
      <c r="C5765" s="24"/>
      <c r="D5765" s="24"/>
      <c r="E5765" s="24"/>
      <c r="F5765" s="24"/>
      <c r="G5765" s="24"/>
    </row>
    <row r="5766" spans="2:7" x14ac:dyDescent="0.2">
      <c r="B5766" s="24"/>
      <c r="C5766" s="24"/>
      <c r="D5766" s="24"/>
      <c r="E5766" s="24"/>
      <c r="F5766" s="24"/>
      <c r="G5766" s="24"/>
    </row>
    <row r="5767" spans="2:7" x14ac:dyDescent="0.2">
      <c r="B5767" s="24"/>
      <c r="C5767" s="24"/>
      <c r="D5767" s="24"/>
      <c r="E5767" s="24"/>
      <c r="F5767" s="24"/>
      <c r="G5767" s="24"/>
    </row>
    <row r="5768" spans="2:7" x14ac:dyDescent="0.2">
      <c r="B5768" s="24"/>
      <c r="C5768" s="24"/>
      <c r="D5768" s="24"/>
      <c r="E5768" s="24"/>
      <c r="F5768" s="24"/>
      <c r="G5768" s="24"/>
    </row>
    <row r="5769" spans="2:7" x14ac:dyDescent="0.2">
      <c r="B5769" s="24"/>
      <c r="C5769" s="24"/>
      <c r="D5769" s="24"/>
      <c r="E5769" s="24"/>
      <c r="F5769" s="24"/>
      <c r="G5769" s="24"/>
    </row>
    <row r="5770" spans="2:7" x14ac:dyDescent="0.2">
      <c r="B5770" s="24"/>
      <c r="C5770" s="24"/>
      <c r="D5770" s="24"/>
      <c r="E5770" s="24"/>
      <c r="F5770" s="24"/>
      <c r="G5770" s="24"/>
    </row>
    <row r="5771" spans="2:7" x14ac:dyDescent="0.2">
      <c r="B5771" s="24"/>
      <c r="C5771" s="24"/>
      <c r="D5771" s="24"/>
      <c r="E5771" s="24"/>
      <c r="F5771" s="24"/>
      <c r="G5771" s="24"/>
    </row>
    <row r="5772" spans="2:7" x14ac:dyDescent="0.2">
      <c r="B5772" s="24"/>
      <c r="C5772" s="24"/>
      <c r="D5772" s="24"/>
      <c r="E5772" s="24"/>
      <c r="F5772" s="24"/>
      <c r="G5772" s="24"/>
    </row>
    <row r="5773" spans="2:7" x14ac:dyDescent="0.2">
      <c r="B5773" s="24"/>
      <c r="C5773" s="24"/>
      <c r="D5773" s="24"/>
      <c r="E5773" s="24"/>
      <c r="F5773" s="24"/>
      <c r="G5773" s="24"/>
    </row>
    <row r="5774" spans="2:7" x14ac:dyDescent="0.2">
      <c r="B5774" s="24"/>
      <c r="C5774" s="24"/>
      <c r="D5774" s="24"/>
      <c r="E5774" s="24"/>
      <c r="F5774" s="24"/>
      <c r="G5774" s="24"/>
    </row>
    <row r="5775" spans="2:7" x14ac:dyDescent="0.2">
      <c r="B5775" s="24"/>
      <c r="C5775" s="24"/>
      <c r="D5775" s="24"/>
      <c r="E5775" s="24"/>
      <c r="F5775" s="24"/>
      <c r="G5775" s="24"/>
    </row>
    <row r="5776" spans="2:7" x14ac:dyDescent="0.2">
      <c r="B5776" s="24"/>
      <c r="C5776" s="24"/>
      <c r="D5776" s="24"/>
      <c r="E5776" s="24"/>
      <c r="F5776" s="24"/>
      <c r="G5776" s="24"/>
    </row>
    <row r="5777" spans="2:7" x14ac:dyDescent="0.2">
      <c r="B5777" s="24"/>
      <c r="C5777" s="24"/>
      <c r="D5777" s="24"/>
      <c r="E5777" s="24"/>
      <c r="F5777" s="24"/>
      <c r="G5777" s="24"/>
    </row>
    <row r="5778" spans="2:7" x14ac:dyDescent="0.2">
      <c r="B5778" s="24"/>
      <c r="C5778" s="24"/>
      <c r="D5778" s="24"/>
      <c r="E5778" s="24"/>
      <c r="F5778" s="24"/>
      <c r="G5778" s="24"/>
    </row>
    <row r="5779" spans="2:7" x14ac:dyDescent="0.2">
      <c r="B5779" s="24"/>
      <c r="C5779" s="24"/>
      <c r="D5779" s="24"/>
      <c r="E5779" s="24"/>
      <c r="F5779" s="24"/>
      <c r="G5779" s="24"/>
    </row>
    <row r="5780" spans="2:7" x14ac:dyDescent="0.2">
      <c r="B5780" s="24"/>
      <c r="C5780" s="24"/>
      <c r="D5780" s="24"/>
      <c r="E5780" s="24"/>
      <c r="F5780" s="24"/>
      <c r="G5780" s="24"/>
    </row>
    <row r="5781" spans="2:7" x14ac:dyDescent="0.2">
      <c r="B5781" s="24"/>
      <c r="C5781" s="24"/>
      <c r="D5781" s="24"/>
      <c r="E5781" s="24"/>
      <c r="F5781" s="24"/>
      <c r="G5781" s="24"/>
    </row>
    <row r="5782" spans="2:7" x14ac:dyDescent="0.2">
      <c r="B5782" s="24"/>
      <c r="C5782" s="24"/>
      <c r="D5782" s="24"/>
      <c r="E5782" s="24"/>
      <c r="F5782" s="24"/>
      <c r="G5782" s="24"/>
    </row>
    <row r="5783" spans="2:7" x14ac:dyDescent="0.2">
      <c r="B5783" s="24"/>
      <c r="C5783" s="24"/>
      <c r="D5783" s="24"/>
      <c r="E5783" s="24"/>
      <c r="F5783" s="24"/>
      <c r="G5783" s="24"/>
    </row>
    <row r="5784" spans="2:7" x14ac:dyDescent="0.2">
      <c r="B5784" s="24"/>
      <c r="C5784" s="24"/>
      <c r="D5784" s="24"/>
      <c r="E5784" s="24"/>
      <c r="F5784" s="24"/>
      <c r="G5784" s="24"/>
    </row>
    <row r="5785" spans="2:7" x14ac:dyDescent="0.2">
      <c r="B5785" s="24"/>
      <c r="C5785" s="24"/>
      <c r="D5785" s="24"/>
      <c r="E5785" s="24"/>
      <c r="F5785" s="24"/>
      <c r="G5785" s="24"/>
    </row>
    <row r="5786" spans="2:7" x14ac:dyDescent="0.2">
      <c r="B5786" s="24"/>
      <c r="C5786" s="24"/>
      <c r="D5786" s="24"/>
      <c r="E5786" s="24"/>
      <c r="F5786" s="24"/>
      <c r="G5786" s="24"/>
    </row>
    <row r="5787" spans="2:7" x14ac:dyDescent="0.2">
      <c r="B5787" s="24"/>
      <c r="C5787" s="24"/>
      <c r="D5787" s="24"/>
      <c r="E5787" s="24"/>
      <c r="F5787" s="24"/>
      <c r="G5787" s="24"/>
    </row>
    <row r="5788" spans="2:7" x14ac:dyDescent="0.2">
      <c r="B5788" s="24"/>
      <c r="C5788" s="24"/>
      <c r="D5788" s="24"/>
      <c r="E5788" s="24"/>
      <c r="F5788" s="24"/>
      <c r="G5788" s="24"/>
    </row>
    <row r="5789" spans="2:7" x14ac:dyDescent="0.2">
      <c r="B5789" s="24"/>
      <c r="C5789" s="24"/>
      <c r="D5789" s="24"/>
      <c r="E5789" s="24"/>
      <c r="F5789" s="24"/>
      <c r="G5789" s="24"/>
    </row>
    <row r="5790" spans="2:7" x14ac:dyDescent="0.2">
      <c r="B5790" s="24"/>
      <c r="C5790" s="24"/>
      <c r="D5790" s="24"/>
      <c r="E5790" s="24"/>
      <c r="F5790" s="24"/>
      <c r="G5790" s="24"/>
    </row>
    <row r="5791" spans="2:7" x14ac:dyDescent="0.2">
      <c r="B5791" s="24"/>
      <c r="C5791" s="24"/>
      <c r="D5791" s="24"/>
      <c r="E5791" s="24"/>
      <c r="F5791" s="24"/>
      <c r="G5791" s="24"/>
    </row>
    <row r="5792" spans="2:7" x14ac:dyDescent="0.2">
      <c r="B5792" s="24"/>
      <c r="C5792" s="24"/>
      <c r="D5792" s="24"/>
      <c r="E5792" s="24"/>
      <c r="F5792" s="24"/>
      <c r="G5792" s="24"/>
    </row>
    <row r="5793" spans="2:7" x14ac:dyDescent="0.2">
      <c r="B5793" s="24"/>
      <c r="C5793" s="24"/>
      <c r="D5793" s="24"/>
      <c r="E5793" s="24"/>
      <c r="F5793" s="24"/>
      <c r="G5793" s="24"/>
    </row>
    <row r="5794" spans="2:7" x14ac:dyDescent="0.2">
      <c r="B5794" s="24"/>
      <c r="C5794" s="24"/>
      <c r="D5794" s="24"/>
      <c r="E5794" s="24"/>
      <c r="F5794" s="24"/>
      <c r="G5794" s="24"/>
    </row>
    <row r="5795" spans="2:7" x14ac:dyDescent="0.2">
      <c r="B5795" s="24"/>
      <c r="C5795" s="24"/>
      <c r="D5795" s="24"/>
      <c r="E5795" s="24"/>
      <c r="F5795" s="24"/>
      <c r="G5795" s="24"/>
    </row>
    <row r="5796" spans="2:7" x14ac:dyDescent="0.2">
      <c r="B5796" s="24"/>
      <c r="C5796" s="24"/>
      <c r="D5796" s="24"/>
      <c r="E5796" s="24"/>
      <c r="F5796" s="24"/>
      <c r="G5796" s="24"/>
    </row>
    <row r="5797" spans="2:7" x14ac:dyDescent="0.2">
      <c r="B5797" s="24"/>
      <c r="C5797" s="24"/>
      <c r="D5797" s="24"/>
      <c r="E5797" s="24"/>
      <c r="F5797" s="24"/>
      <c r="G5797" s="24"/>
    </row>
    <row r="5798" spans="2:7" x14ac:dyDescent="0.2">
      <c r="B5798" s="24"/>
      <c r="C5798" s="24"/>
      <c r="D5798" s="24"/>
      <c r="E5798" s="24"/>
      <c r="F5798" s="24"/>
      <c r="G5798" s="24"/>
    </row>
    <row r="5799" spans="2:7" x14ac:dyDescent="0.2">
      <c r="B5799" s="24"/>
      <c r="C5799" s="24"/>
      <c r="D5799" s="24"/>
      <c r="E5799" s="24"/>
      <c r="F5799" s="24"/>
      <c r="G5799" s="24"/>
    </row>
    <row r="5800" spans="2:7" x14ac:dyDescent="0.2">
      <c r="B5800" s="24"/>
      <c r="C5800" s="24"/>
      <c r="D5800" s="24"/>
      <c r="E5800" s="24"/>
      <c r="F5800" s="24"/>
      <c r="G5800" s="24"/>
    </row>
    <row r="5801" spans="2:7" x14ac:dyDescent="0.2">
      <c r="B5801" s="24"/>
      <c r="C5801" s="24"/>
      <c r="D5801" s="24"/>
      <c r="E5801" s="24"/>
      <c r="F5801" s="24"/>
      <c r="G5801" s="24"/>
    </row>
    <row r="5802" spans="2:7" x14ac:dyDescent="0.2">
      <c r="B5802" s="24"/>
      <c r="C5802" s="24"/>
      <c r="D5802" s="24"/>
      <c r="E5802" s="24"/>
      <c r="F5802" s="24"/>
      <c r="G5802" s="24"/>
    </row>
    <row r="5803" spans="2:7" x14ac:dyDescent="0.2">
      <c r="B5803" s="24"/>
      <c r="C5803" s="24"/>
      <c r="D5803" s="24"/>
      <c r="E5803" s="24"/>
      <c r="F5803" s="24"/>
      <c r="G5803" s="24"/>
    </row>
    <row r="5804" spans="2:7" x14ac:dyDescent="0.2">
      <c r="B5804" s="24"/>
      <c r="C5804" s="24"/>
      <c r="D5804" s="24"/>
      <c r="E5804" s="24"/>
      <c r="F5804" s="24"/>
      <c r="G5804" s="24"/>
    </row>
    <row r="5805" spans="2:7" x14ac:dyDescent="0.2">
      <c r="B5805" s="24"/>
      <c r="C5805" s="24"/>
      <c r="D5805" s="24"/>
      <c r="E5805" s="24"/>
      <c r="F5805" s="24"/>
      <c r="G5805" s="24"/>
    </row>
    <row r="5806" spans="2:7" x14ac:dyDescent="0.2">
      <c r="B5806" s="24"/>
      <c r="C5806" s="24"/>
      <c r="D5806" s="24"/>
      <c r="E5806" s="24"/>
      <c r="F5806" s="24"/>
      <c r="G5806" s="24"/>
    </row>
    <row r="5807" spans="2:7" x14ac:dyDescent="0.2">
      <c r="B5807" s="24"/>
      <c r="C5807" s="24"/>
      <c r="D5807" s="24"/>
      <c r="E5807" s="24"/>
      <c r="F5807" s="24"/>
      <c r="G5807" s="24"/>
    </row>
    <row r="5808" spans="2:7" x14ac:dyDescent="0.2">
      <c r="B5808" s="24"/>
      <c r="C5808" s="24"/>
      <c r="D5808" s="24"/>
      <c r="E5808" s="24"/>
      <c r="F5808" s="24"/>
      <c r="G5808" s="24"/>
    </row>
    <row r="5809" spans="2:7" x14ac:dyDescent="0.2">
      <c r="B5809" s="24"/>
      <c r="C5809" s="24"/>
      <c r="D5809" s="24"/>
      <c r="E5809" s="24"/>
      <c r="F5809" s="24"/>
      <c r="G5809" s="24"/>
    </row>
    <row r="5810" spans="2:7" x14ac:dyDescent="0.2">
      <c r="B5810" s="24"/>
      <c r="C5810" s="24"/>
      <c r="D5810" s="24"/>
      <c r="E5810" s="24"/>
      <c r="F5810" s="24"/>
      <c r="G5810" s="24"/>
    </row>
    <row r="5811" spans="2:7" x14ac:dyDescent="0.2">
      <c r="B5811" s="24"/>
      <c r="C5811" s="24"/>
      <c r="D5811" s="24"/>
      <c r="E5811" s="24"/>
      <c r="F5811" s="24"/>
      <c r="G5811" s="24"/>
    </row>
    <row r="5812" spans="2:7" x14ac:dyDescent="0.2">
      <c r="B5812" s="24"/>
      <c r="C5812" s="24"/>
      <c r="D5812" s="24"/>
      <c r="E5812" s="24"/>
      <c r="F5812" s="24"/>
      <c r="G5812" s="24"/>
    </row>
    <row r="5813" spans="2:7" x14ac:dyDescent="0.2">
      <c r="B5813" s="24"/>
      <c r="C5813" s="24"/>
      <c r="D5813" s="24"/>
      <c r="E5813" s="24"/>
      <c r="F5813" s="24"/>
      <c r="G5813" s="24"/>
    </row>
    <row r="5814" spans="2:7" x14ac:dyDescent="0.2">
      <c r="B5814" s="24"/>
      <c r="C5814" s="24"/>
      <c r="D5814" s="24"/>
      <c r="E5814" s="24"/>
      <c r="F5814" s="24"/>
      <c r="G5814" s="24"/>
    </row>
    <row r="5815" spans="2:7" x14ac:dyDescent="0.2">
      <c r="B5815" s="24"/>
      <c r="C5815" s="24"/>
      <c r="D5815" s="24"/>
      <c r="E5815" s="24"/>
      <c r="F5815" s="24"/>
      <c r="G5815" s="24"/>
    </row>
    <row r="5816" spans="2:7" x14ac:dyDescent="0.2">
      <c r="B5816" s="24"/>
      <c r="C5816" s="24"/>
      <c r="D5816" s="24"/>
      <c r="E5816" s="24"/>
      <c r="F5816" s="24"/>
      <c r="G5816" s="24"/>
    </row>
    <row r="5817" spans="2:7" x14ac:dyDescent="0.2">
      <c r="B5817" s="24"/>
      <c r="C5817" s="24"/>
      <c r="D5817" s="24"/>
      <c r="E5817" s="24"/>
      <c r="F5817" s="24"/>
      <c r="G5817" s="24"/>
    </row>
    <row r="5818" spans="2:7" x14ac:dyDescent="0.2">
      <c r="B5818" s="24"/>
      <c r="C5818" s="24"/>
      <c r="D5818" s="24"/>
      <c r="E5818" s="24"/>
      <c r="F5818" s="24"/>
      <c r="G5818" s="24"/>
    </row>
    <row r="5819" spans="2:7" x14ac:dyDescent="0.2">
      <c r="B5819" s="24"/>
      <c r="C5819" s="24"/>
      <c r="D5819" s="24"/>
      <c r="E5819" s="24"/>
      <c r="F5819" s="24"/>
      <c r="G5819" s="24"/>
    </row>
    <row r="5820" spans="2:7" x14ac:dyDescent="0.2">
      <c r="B5820" s="24"/>
      <c r="C5820" s="24"/>
      <c r="D5820" s="24"/>
      <c r="E5820" s="24"/>
      <c r="F5820" s="24"/>
      <c r="G5820" s="24"/>
    </row>
    <row r="5821" spans="2:7" x14ac:dyDescent="0.2">
      <c r="B5821" s="24"/>
      <c r="C5821" s="24"/>
      <c r="D5821" s="24"/>
      <c r="E5821" s="24"/>
      <c r="F5821" s="24"/>
      <c r="G5821" s="24"/>
    </row>
    <row r="5822" spans="2:7" x14ac:dyDescent="0.2">
      <c r="B5822" s="24"/>
      <c r="C5822" s="24"/>
      <c r="D5822" s="24"/>
      <c r="E5822" s="24"/>
      <c r="F5822" s="24"/>
      <c r="G5822" s="24"/>
    </row>
    <row r="5823" spans="2:7" x14ac:dyDescent="0.2">
      <c r="B5823" s="24"/>
      <c r="C5823" s="24"/>
      <c r="D5823" s="24"/>
      <c r="E5823" s="24"/>
      <c r="F5823" s="24"/>
      <c r="G5823" s="24"/>
    </row>
    <row r="5824" spans="2:7" x14ac:dyDescent="0.2">
      <c r="B5824" s="24"/>
      <c r="C5824" s="24"/>
      <c r="D5824" s="24"/>
      <c r="E5824" s="24"/>
      <c r="F5824" s="24"/>
      <c r="G5824" s="24"/>
    </row>
    <row r="5825" spans="2:7" x14ac:dyDescent="0.2">
      <c r="B5825" s="24"/>
      <c r="C5825" s="24"/>
      <c r="D5825" s="24"/>
      <c r="E5825" s="24"/>
      <c r="F5825" s="24"/>
      <c r="G5825" s="24"/>
    </row>
    <row r="5826" spans="2:7" x14ac:dyDescent="0.2">
      <c r="B5826" s="24"/>
      <c r="C5826" s="24"/>
      <c r="D5826" s="24"/>
      <c r="E5826" s="24"/>
      <c r="F5826" s="24"/>
      <c r="G5826" s="24"/>
    </row>
    <row r="5827" spans="2:7" x14ac:dyDescent="0.2">
      <c r="B5827" s="24"/>
      <c r="C5827" s="24"/>
      <c r="D5827" s="24"/>
      <c r="E5827" s="24"/>
      <c r="F5827" s="24"/>
      <c r="G5827" s="24"/>
    </row>
    <row r="5828" spans="2:7" x14ac:dyDescent="0.2">
      <c r="B5828" s="24"/>
      <c r="C5828" s="24"/>
      <c r="D5828" s="24"/>
      <c r="E5828" s="24"/>
      <c r="F5828" s="24"/>
      <c r="G5828" s="24"/>
    </row>
    <row r="5829" spans="2:7" x14ac:dyDescent="0.2">
      <c r="B5829" s="24"/>
      <c r="C5829" s="24"/>
      <c r="D5829" s="24"/>
      <c r="E5829" s="24"/>
      <c r="F5829" s="24"/>
      <c r="G5829" s="24"/>
    </row>
    <row r="5830" spans="2:7" x14ac:dyDescent="0.2">
      <c r="B5830" s="24"/>
      <c r="C5830" s="24"/>
      <c r="D5830" s="24"/>
      <c r="E5830" s="24"/>
      <c r="F5830" s="24"/>
      <c r="G5830" s="24"/>
    </row>
    <row r="5831" spans="2:7" x14ac:dyDescent="0.2">
      <c r="B5831" s="24"/>
      <c r="C5831" s="24"/>
      <c r="D5831" s="24"/>
      <c r="E5831" s="24"/>
      <c r="F5831" s="24"/>
      <c r="G5831" s="24"/>
    </row>
    <row r="5832" spans="2:7" x14ac:dyDescent="0.2">
      <c r="B5832" s="24"/>
      <c r="C5832" s="24"/>
      <c r="D5832" s="24"/>
      <c r="E5832" s="24"/>
      <c r="F5832" s="24"/>
      <c r="G5832" s="24"/>
    </row>
    <row r="5833" spans="2:7" x14ac:dyDescent="0.2">
      <c r="B5833" s="24"/>
      <c r="C5833" s="24"/>
      <c r="D5833" s="24"/>
      <c r="E5833" s="24"/>
      <c r="F5833" s="24"/>
      <c r="G5833" s="24"/>
    </row>
    <row r="5834" spans="2:7" x14ac:dyDescent="0.2">
      <c r="B5834" s="24"/>
      <c r="C5834" s="24"/>
      <c r="D5834" s="24"/>
      <c r="E5834" s="24"/>
      <c r="F5834" s="24"/>
      <c r="G5834" s="24"/>
    </row>
    <row r="5835" spans="2:7" x14ac:dyDescent="0.2">
      <c r="B5835" s="24"/>
      <c r="C5835" s="24"/>
      <c r="D5835" s="24"/>
      <c r="E5835" s="24"/>
      <c r="F5835" s="24"/>
      <c r="G5835" s="24"/>
    </row>
    <row r="5836" spans="2:7" x14ac:dyDescent="0.2">
      <c r="B5836" s="24"/>
      <c r="C5836" s="24"/>
      <c r="D5836" s="24"/>
      <c r="E5836" s="24"/>
      <c r="F5836" s="24"/>
      <c r="G5836" s="24"/>
    </row>
    <row r="5837" spans="2:7" x14ac:dyDescent="0.2">
      <c r="B5837" s="24"/>
      <c r="C5837" s="24"/>
      <c r="D5837" s="24"/>
      <c r="E5837" s="24"/>
      <c r="F5837" s="24"/>
      <c r="G5837" s="24"/>
    </row>
    <row r="5838" spans="2:7" x14ac:dyDescent="0.2">
      <c r="B5838" s="24"/>
      <c r="C5838" s="24"/>
      <c r="D5838" s="24"/>
      <c r="E5838" s="24"/>
      <c r="F5838" s="24"/>
      <c r="G5838" s="24"/>
    </row>
    <row r="5839" spans="2:7" x14ac:dyDescent="0.2">
      <c r="B5839" s="24"/>
      <c r="C5839" s="24"/>
      <c r="D5839" s="24"/>
      <c r="E5839" s="24"/>
      <c r="F5839" s="24"/>
      <c r="G5839" s="24"/>
    </row>
    <row r="5840" spans="2:7" x14ac:dyDescent="0.2">
      <c r="B5840" s="24"/>
      <c r="C5840" s="24"/>
      <c r="D5840" s="24"/>
      <c r="E5840" s="24"/>
      <c r="F5840" s="24"/>
      <c r="G5840" s="24"/>
    </row>
    <row r="5841" spans="2:7" x14ac:dyDescent="0.2">
      <c r="B5841" s="24"/>
      <c r="C5841" s="24"/>
      <c r="D5841" s="24"/>
      <c r="E5841" s="24"/>
      <c r="F5841" s="24"/>
      <c r="G5841" s="24"/>
    </row>
    <row r="5842" spans="2:7" x14ac:dyDescent="0.2">
      <c r="B5842" s="24"/>
      <c r="C5842" s="24"/>
      <c r="D5842" s="24"/>
      <c r="E5842" s="24"/>
      <c r="F5842" s="24"/>
      <c r="G5842" s="24"/>
    </row>
    <row r="5843" spans="2:7" x14ac:dyDescent="0.2">
      <c r="B5843" s="24"/>
      <c r="C5843" s="24"/>
      <c r="D5843" s="24"/>
      <c r="E5843" s="24"/>
      <c r="F5843" s="24"/>
      <c r="G5843" s="24"/>
    </row>
    <row r="5844" spans="2:7" x14ac:dyDescent="0.2">
      <c r="B5844" s="24"/>
      <c r="C5844" s="24"/>
      <c r="D5844" s="24"/>
      <c r="E5844" s="24"/>
      <c r="F5844" s="24"/>
      <c r="G5844" s="24"/>
    </row>
    <row r="5845" spans="2:7" x14ac:dyDescent="0.2">
      <c r="B5845" s="24"/>
      <c r="C5845" s="24"/>
      <c r="D5845" s="24"/>
      <c r="E5845" s="24"/>
      <c r="F5845" s="24"/>
      <c r="G5845" s="24"/>
    </row>
    <row r="5846" spans="2:7" x14ac:dyDescent="0.2">
      <c r="B5846" s="24"/>
      <c r="C5846" s="24"/>
      <c r="D5846" s="24"/>
      <c r="E5846" s="24"/>
      <c r="F5846" s="24"/>
      <c r="G5846" s="24"/>
    </row>
    <row r="5847" spans="2:7" x14ac:dyDescent="0.2">
      <c r="B5847" s="24"/>
      <c r="C5847" s="24"/>
      <c r="D5847" s="24"/>
      <c r="E5847" s="24"/>
      <c r="F5847" s="24"/>
      <c r="G5847" s="24"/>
    </row>
    <row r="5848" spans="2:7" x14ac:dyDescent="0.2">
      <c r="B5848" s="24"/>
      <c r="C5848" s="24"/>
      <c r="D5848" s="24"/>
      <c r="E5848" s="24"/>
      <c r="F5848" s="24"/>
      <c r="G5848" s="24"/>
    </row>
    <row r="5849" spans="2:7" x14ac:dyDescent="0.2">
      <c r="B5849" s="24"/>
      <c r="C5849" s="24"/>
      <c r="D5849" s="24"/>
      <c r="E5849" s="24"/>
      <c r="F5849" s="24"/>
      <c r="G5849" s="24"/>
    </row>
    <row r="5850" spans="2:7" x14ac:dyDescent="0.2">
      <c r="B5850" s="24"/>
      <c r="C5850" s="24"/>
      <c r="D5850" s="24"/>
      <c r="E5850" s="24"/>
      <c r="F5850" s="24"/>
      <c r="G5850" s="24"/>
    </row>
    <row r="5851" spans="2:7" x14ac:dyDescent="0.2">
      <c r="B5851" s="24"/>
      <c r="C5851" s="24"/>
      <c r="D5851" s="24"/>
      <c r="E5851" s="24"/>
      <c r="F5851" s="24"/>
      <c r="G5851" s="24"/>
    </row>
    <row r="5852" spans="2:7" x14ac:dyDescent="0.2">
      <c r="B5852" s="24"/>
      <c r="C5852" s="24"/>
      <c r="D5852" s="24"/>
      <c r="E5852" s="24"/>
      <c r="F5852" s="24"/>
      <c r="G5852" s="24"/>
    </row>
    <row r="5853" spans="2:7" x14ac:dyDescent="0.2">
      <c r="B5853" s="24"/>
      <c r="C5853" s="24"/>
      <c r="D5853" s="24"/>
      <c r="E5853" s="24"/>
      <c r="F5853" s="24"/>
      <c r="G5853" s="24"/>
    </row>
    <row r="5854" spans="2:7" x14ac:dyDescent="0.2">
      <c r="B5854" s="24"/>
      <c r="C5854" s="24"/>
      <c r="D5854" s="24"/>
      <c r="E5854" s="24"/>
      <c r="F5854" s="24"/>
      <c r="G5854" s="24"/>
    </row>
    <row r="5855" spans="2:7" x14ac:dyDescent="0.2">
      <c r="B5855" s="24"/>
      <c r="C5855" s="24"/>
      <c r="D5855" s="24"/>
      <c r="E5855" s="24"/>
      <c r="F5855" s="24"/>
      <c r="G5855" s="24"/>
    </row>
    <row r="5856" spans="2:7" x14ac:dyDescent="0.2">
      <c r="B5856" s="24"/>
      <c r="C5856" s="24"/>
      <c r="D5856" s="24"/>
      <c r="E5856" s="24"/>
      <c r="F5856" s="24"/>
      <c r="G5856" s="24"/>
    </row>
    <row r="5857" spans="2:7" x14ac:dyDescent="0.2">
      <c r="B5857" s="24"/>
      <c r="C5857" s="24"/>
      <c r="D5857" s="24"/>
      <c r="E5857" s="24"/>
      <c r="F5857" s="24"/>
      <c r="G5857" s="24"/>
    </row>
    <row r="5858" spans="2:7" x14ac:dyDescent="0.2">
      <c r="B5858" s="24"/>
      <c r="C5858" s="24"/>
      <c r="D5858" s="24"/>
      <c r="E5858" s="24"/>
      <c r="F5858" s="24"/>
      <c r="G5858" s="24"/>
    </row>
    <row r="5859" spans="2:7" x14ac:dyDescent="0.2">
      <c r="B5859" s="24"/>
      <c r="C5859" s="24"/>
      <c r="D5859" s="24"/>
      <c r="E5859" s="24"/>
      <c r="F5859" s="24"/>
      <c r="G5859" s="24"/>
    </row>
    <row r="5860" spans="2:7" x14ac:dyDescent="0.2">
      <c r="B5860" s="24"/>
      <c r="C5860" s="24"/>
      <c r="D5860" s="24"/>
      <c r="E5860" s="24"/>
      <c r="F5860" s="24"/>
      <c r="G5860" s="24"/>
    </row>
    <row r="5861" spans="2:7" x14ac:dyDescent="0.2">
      <c r="B5861" s="24"/>
      <c r="C5861" s="24"/>
      <c r="D5861" s="24"/>
      <c r="E5861" s="24"/>
      <c r="F5861" s="24"/>
      <c r="G5861" s="24"/>
    </row>
    <row r="5862" spans="2:7" x14ac:dyDescent="0.2">
      <c r="B5862" s="24"/>
      <c r="C5862" s="24"/>
      <c r="D5862" s="24"/>
      <c r="E5862" s="24"/>
      <c r="F5862" s="24"/>
      <c r="G5862" s="24"/>
    </row>
    <row r="5863" spans="2:7" x14ac:dyDescent="0.2">
      <c r="B5863" s="24"/>
      <c r="C5863" s="24"/>
      <c r="D5863" s="24"/>
      <c r="E5863" s="24"/>
      <c r="F5863" s="24"/>
      <c r="G5863" s="24"/>
    </row>
    <row r="5864" spans="2:7" x14ac:dyDescent="0.2">
      <c r="B5864" s="24"/>
      <c r="C5864" s="24"/>
      <c r="D5864" s="24"/>
      <c r="E5864" s="24"/>
      <c r="F5864" s="24"/>
      <c r="G5864" s="24"/>
    </row>
    <row r="5865" spans="2:7" x14ac:dyDescent="0.2">
      <c r="B5865" s="24"/>
      <c r="C5865" s="24"/>
      <c r="D5865" s="24"/>
      <c r="E5865" s="24"/>
      <c r="F5865" s="24"/>
      <c r="G5865" s="24"/>
    </row>
    <row r="5866" spans="2:7" x14ac:dyDescent="0.2">
      <c r="B5866" s="24"/>
      <c r="C5866" s="24"/>
      <c r="D5866" s="24"/>
      <c r="E5866" s="24"/>
      <c r="F5866" s="24"/>
      <c r="G5866" s="24"/>
    </row>
    <row r="5867" spans="2:7" x14ac:dyDescent="0.2">
      <c r="B5867" s="24"/>
      <c r="C5867" s="24"/>
      <c r="D5867" s="24"/>
      <c r="E5867" s="24"/>
      <c r="F5867" s="24"/>
      <c r="G5867" s="24"/>
    </row>
    <row r="5868" spans="2:7" x14ac:dyDescent="0.2">
      <c r="B5868" s="24"/>
      <c r="C5868" s="24"/>
      <c r="D5868" s="24"/>
      <c r="E5868" s="24"/>
      <c r="F5868" s="24"/>
      <c r="G5868" s="24"/>
    </row>
    <row r="5869" spans="2:7" x14ac:dyDescent="0.2">
      <c r="B5869" s="24"/>
      <c r="C5869" s="24"/>
      <c r="D5869" s="24"/>
      <c r="E5869" s="24"/>
      <c r="F5869" s="24"/>
      <c r="G5869" s="24"/>
    </row>
    <row r="5870" spans="2:7" x14ac:dyDescent="0.2">
      <c r="B5870" s="24"/>
      <c r="C5870" s="24"/>
      <c r="D5870" s="24"/>
      <c r="E5870" s="24"/>
      <c r="F5870" s="24"/>
      <c r="G5870" s="24"/>
    </row>
    <row r="5871" spans="2:7" x14ac:dyDescent="0.2">
      <c r="B5871" s="24"/>
      <c r="C5871" s="24"/>
      <c r="D5871" s="24"/>
      <c r="E5871" s="24"/>
      <c r="F5871" s="24"/>
      <c r="G5871" s="24"/>
    </row>
    <row r="5872" spans="2:7" x14ac:dyDescent="0.2">
      <c r="B5872" s="24"/>
      <c r="C5872" s="24"/>
      <c r="D5872" s="24"/>
      <c r="E5872" s="24"/>
      <c r="F5872" s="24"/>
      <c r="G5872" s="24"/>
    </row>
    <row r="5873" spans="2:7" x14ac:dyDescent="0.2">
      <c r="B5873" s="24"/>
      <c r="C5873" s="24"/>
      <c r="D5873" s="24"/>
      <c r="E5873" s="24"/>
      <c r="F5873" s="24"/>
      <c r="G5873" s="24"/>
    </row>
    <row r="5874" spans="2:7" x14ac:dyDescent="0.2">
      <c r="B5874" s="24"/>
      <c r="C5874" s="24"/>
      <c r="D5874" s="24"/>
      <c r="E5874" s="24"/>
      <c r="F5874" s="24"/>
      <c r="G5874" s="24"/>
    </row>
    <row r="5875" spans="2:7" x14ac:dyDescent="0.2">
      <c r="B5875" s="24"/>
      <c r="C5875" s="24"/>
      <c r="D5875" s="24"/>
      <c r="E5875" s="24"/>
      <c r="F5875" s="24"/>
      <c r="G5875" s="24"/>
    </row>
    <row r="5876" spans="2:7" x14ac:dyDescent="0.2">
      <c r="B5876" s="24"/>
      <c r="C5876" s="24"/>
      <c r="D5876" s="24"/>
      <c r="E5876" s="24"/>
      <c r="F5876" s="24"/>
      <c r="G5876" s="24"/>
    </row>
    <row r="5877" spans="2:7" x14ac:dyDescent="0.2">
      <c r="B5877" s="24"/>
      <c r="C5877" s="24"/>
      <c r="D5877" s="24"/>
      <c r="E5877" s="24"/>
      <c r="F5877" s="24"/>
      <c r="G5877" s="24"/>
    </row>
    <row r="5878" spans="2:7" x14ac:dyDescent="0.2">
      <c r="B5878" s="24"/>
      <c r="C5878" s="24"/>
      <c r="D5878" s="24"/>
      <c r="E5878" s="24"/>
      <c r="F5878" s="24"/>
      <c r="G5878" s="24"/>
    </row>
    <row r="5879" spans="2:7" x14ac:dyDescent="0.2">
      <c r="B5879" s="24"/>
      <c r="C5879" s="24"/>
      <c r="D5879" s="24"/>
      <c r="E5879" s="24"/>
      <c r="F5879" s="24"/>
      <c r="G5879" s="24"/>
    </row>
    <row r="5880" spans="2:7" x14ac:dyDescent="0.2">
      <c r="B5880" s="24"/>
      <c r="C5880" s="24"/>
      <c r="D5880" s="24"/>
      <c r="E5880" s="24"/>
      <c r="F5880" s="24"/>
      <c r="G5880" s="24"/>
    </row>
    <row r="5881" spans="2:7" x14ac:dyDescent="0.2">
      <c r="B5881" s="24"/>
      <c r="C5881" s="24"/>
      <c r="D5881" s="24"/>
      <c r="E5881" s="24"/>
      <c r="F5881" s="24"/>
      <c r="G5881" s="24"/>
    </row>
    <row r="5882" spans="2:7" x14ac:dyDescent="0.2">
      <c r="B5882" s="24"/>
      <c r="C5882" s="24"/>
      <c r="D5882" s="24"/>
      <c r="E5882" s="24"/>
      <c r="F5882" s="24"/>
      <c r="G5882" s="24"/>
    </row>
    <row r="5883" spans="2:7" x14ac:dyDescent="0.2">
      <c r="B5883" s="24"/>
      <c r="C5883" s="24"/>
      <c r="D5883" s="24"/>
      <c r="E5883" s="24"/>
      <c r="F5883" s="24"/>
      <c r="G5883" s="24"/>
    </row>
    <row r="5884" spans="2:7" x14ac:dyDescent="0.2">
      <c r="B5884" s="24"/>
      <c r="C5884" s="24"/>
      <c r="D5884" s="24"/>
      <c r="E5884" s="24"/>
      <c r="F5884" s="24"/>
      <c r="G5884" s="24"/>
    </row>
    <row r="5885" spans="2:7" x14ac:dyDescent="0.2">
      <c r="B5885" s="24"/>
      <c r="C5885" s="24"/>
      <c r="D5885" s="24"/>
      <c r="E5885" s="24"/>
      <c r="F5885" s="24"/>
      <c r="G5885" s="24"/>
    </row>
    <row r="5886" spans="2:7" x14ac:dyDescent="0.2">
      <c r="B5886" s="24"/>
      <c r="C5886" s="24"/>
      <c r="D5886" s="24"/>
      <c r="E5886" s="24"/>
      <c r="F5886" s="24"/>
      <c r="G5886" s="24"/>
    </row>
    <row r="5887" spans="2:7" x14ac:dyDescent="0.2">
      <c r="B5887" s="24"/>
      <c r="C5887" s="24"/>
      <c r="D5887" s="24"/>
      <c r="E5887" s="24"/>
      <c r="F5887" s="24"/>
      <c r="G5887" s="24"/>
    </row>
    <row r="5888" spans="2:7" x14ac:dyDescent="0.2">
      <c r="B5888" s="24"/>
      <c r="C5888" s="24"/>
      <c r="D5888" s="24"/>
      <c r="E5888" s="24"/>
      <c r="F5888" s="24"/>
      <c r="G5888" s="24"/>
    </row>
    <row r="5889" spans="2:7" x14ac:dyDescent="0.2">
      <c r="B5889" s="24"/>
      <c r="C5889" s="24"/>
      <c r="D5889" s="24"/>
      <c r="E5889" s="24"/>
      <c r="F5889" s="24"/>
      <c r="G5889" s="24"/>
    </row>
    <row r="5890" spans="2:7" x14ac:dyDescent="0.2">
      <c r="B5890" s="24"/>
      <c r="C5890" s="24"/>
      <c r="D5890" s="24"/>
      <c r="E5890" s="24"/>
      <c r="F5890" s="24"/>
      <c r="G5890" s="24"/>
    </row>
    <row r="5891" spans="2:7" x14ac:dyDescent="0.2">
      <c r="B5891" s="24"/>
      <c r="C5891" s="24"/>
      <c r="D5891" s="24"/>
      <c r="E5891" s="24"/>
      <c r="F5891" s="24"/>
      <c r="G5891" s="24"/>
    </row>
    <row r="5892" spans="2:7" x14ac:dyDescent="0.2">
      <c r="B5892" s="24"/>
      <c r="C5892" s="24"/>
      <c r="D5892" s="24"/>
      <c r="E5892" s="24"/>
      <c r="F5892" s="24"/>
      <c r="G5892" s="24"/>
    </row>
    <row r="5893" spans="2:7" x14ac:dyDescent="0.2">
      <c r="B5893" s="24"/>
      <c r="C5893" s="24"/>
      <c r="D5893" s="24"/>
      <c r="E5893" s="24"/>
      <c r="F5893" s="24"/>
      <c r="G5893" s="24"/>
    </row>
    <row r="5894" spans="2:7" x14ac:dyDescent="0.2">
      <c r="B5894" s="24"/>
      <c r="C5894" s="24"/>
      <c r="D5894" s="24"/>
      <c r="E5894" s="24"/>
      <c r="F5894" s="24"/>
      <c r="G5894" s="24"/>
    </row>
    <row r="5895" spans="2:7" x14ac:dyDescent="0.2">
      <c r="B5895" s="24"/>
      <c r="C5895" s="24"/>
      <c r="D5895" s="24"/>
      <c r="E5895" s="24"/>
      <c r="F5895" s="24"/>
      <c r="G5895" s="24"/>
    </row>
    <row r="5896" spans="2:7" x14ac:dyDescent="0.2">
      <c r="B5896" s="24"/>
      <c r="C5896" s="24"/>
      <c r="D5896" s="24"/>
      <c r="E5896" s="24"/>
      <c r="F5896" s="24"/>
      <c r="G5896" s="24"/>
    </row>
    <row r="5897" spans="2:7" x14ac:dyDescent="0.2">
      <c r="B5897" s="24"/>
      <c r="C5897" s="24"/>
      <c r="D5897" s="24"/>
      <c r="E5897" s="24"/>
      <c r="F5897" s="24"/>
      <c r="G5897" s="24"/>
    </row>
    <row r="5898" spans="2:7" x14ac:dyDescent="0.2">
      <c r="B5898" s="24"/>
      <c r="C5898" s="24"/>
      <c r="D5898" s="24"/>
      <c r="E5898" s="24"/>
      <c r="F5898" s="24"/>
      <c r="G5898" s="24"/>
    </row>
    <row r="5899" spans="2:7" x14ac:dyDescent="0.2">
      <c r="B5899" s="24"/>
      <c r="C5899" s="24"/>
      <c r="D5899" s="24"/>
      <c r="E5899" s="24"/>
      <c r="F5899" s="24"/>
      <c r="G5899" s="24"/>
    </row>
    <row r="5900" spans="2:7" x14ac:dyDescent="0.2">
      <c r="B5900" s="24"/>
      <c r="C5900" s="24"/>
      <c r="D5900" s="24"/>
      <c r="E5900" s="24"/>
      <c r="F5900" s="24"/>
      <c r="G5900" s="24"/>
    </row>
    <row r="5901" spans="2:7" x14ac:dyDescent="0.2">
      <c r="B5901" s="24"/>
      <c r="C5901" s="24"/>
      <c r="D5901" s="24"/>
      <c r="E5901" s="24"/>
      <c r="F5901" s="24"/>
      <c r="G5901" s="24"/>
    </row>
    <row r="5902" spans="2:7" x14ac:dyDescent="0.2">
      <c r="B5902" s="24"/>
      <c r="C5902" s="24"/>
      <c r="D5902" s="24"/>
      <c r="E5902" s="24"/>
      <c r="F5902" s="24"/>
      <c r="G5902" s="24"/>
    </row>
    <row r="5903" spans="2:7" x14ac:dyDescent="0.2">
      <c r="B5903" s="24"/>
      <c r="C5903" s="24"/>
      <c r="D5903" s="24"/>
      <c r="E5903" s="24"/>
      <c r="F5903" s="24"/>
      <c r="G5903" s="24"/>
    </row>
    <row r="5904" spans="2:7" x14ac:dyDescent="0.2">
      <c r="B5904" s="24"/>
      <c r="C5904" s="24"/>
      <c r="D5904" s="24"/>
      <c r="E5904" s="24"/>
      <c r="F5904" s="24"/>
      <c r="G5904" s="24"/>
    </row>
    <row r="5905" spans="2:7" x14ac:dyDescent="0.2">
      <c r="B5905" s="24"/>
      <c r="C5905" s="24"/>
      <c r="D5905" s="24"/>
      <c r="E5905" s="24"/>
      <c r="F5905" s="24"/>
      <c r="G5905" s="24"/>
    </row>
    <row r="5906" spans="2:7" x14ac:dyDescent="0.2">
      <c r="B5906" s="24"/>
      <c r="C5906" s="24"/>
      <c r="D5906" s="24"/>
      <c r="E5906" s="24"/>
      <c r="F5906" s="24"/>
      <c r="G5906" s="24"/>
    </row>
    <row r="5907" spans="2:7" x14ac:dyDescent="0.2">
      <c r="B5907" s="24"/>
      <c r="C5907" s="24"/>
      <c r="D5907" s="24"/>
      <c r="E5907" s="24"/>
      <c r="F5907" s="24"/>
      <c r="G5907" s="24"/>
    </row>
    <row r="5908" spans="2:7" x14ac:dyDescent="0.2">
      <c r="B5908" s="24"/>
      <c r="C5908" s="24"/>
      <c r="D5908" s="24"/>
      <c r="E5908" s="24"/>
      <c r="F5908" s="24"/>
      <c r="G5908" s="24"/>
    </row>
    <row r="5909" spans="2:7" x14ac:dyDescent="0.2">
      <c r="B5909" s="24"/>
      <c r="C5909" s="24"/>
      <c r="D5909" s="24"/>
      <c r="E5909" s="24"/>
      <c r="F5909" s="24"/>
      <c r="G5909" s="24"/>
    </row>
    <row r="5910" spans="2:7" x14ac:dyDescent="0.2">
      <c r="B5910" s="24"/>
      <c r="C5910" s="24"/>
      <c r="D5910" s="24"/>
      <c r="E5910" s="24"/>
      <c r="F5910" s="24"/>
      <c r="G5910" s="24"/>
    </row>
    <row r="5911" spans="2:7" x14ac:dyDescent="0.2">
      <c r="B5911" s="24"/>
      <c r="C5911" s="24"/>
      <c r="D5911" s="24"/>
      <c r="E5911" s="24"/>
      <c r="F5911" s="24"/>
      <c r="G5911" s="24"/>
    </row>
    <row r="5912" spans="2:7" x14ac:dyDescent="0.2">
      <c r="B5912" s="24"/>
      <c r="C5912" s="24"/>
      <c r="D5912" s="24"/>
      <c r="E5912" s="24"/>
      <c r="F5912" s="24"/>
      <c r="G5912" s="24"/>
    </row>
    <row r="5913" spans="2:7" x14ac:dyDescent="0.2">
      <c r="B5913" s="24"/>
      <c r="C5913" s="24"/>
      <c r="D5913" s="24"/>
      <c r="E5913" s="24"/>
      <c r="F5913" s="24"/>
      <c r="G5913" s="24"/>
    </row>
    <row r="5914" spans="2:7" x14ac:dyDescent="0.2">
      <c r="B5914" s="24"/>
      <c r="C5914" s="24"/>
      <c r="D5914" s="24"/>
      <c r="E5914" s="24"/>
      <c r="F5914" s="24"/>
      <c r="G5914" s="24"/>
    </row>
    <row r="5915" spans="2:7" x14ac:dyDescent="0.2">
      <c r="B5915" s="24"/>
      <c r="C5915" s="24"/>
      <c r="D5915" s="24"/>
      <c r="E5915" s="24"/>
      <c r="F5915" s="24"/>
      <c r="G5915" s="24"/>
    </row>
    <row r="5916" spans="2:7" x14ac:dyDescent="0.2">
      <c r="B5916" s="24"/>
      <c r="C5916" s="24"/>
      <c r="D5916" s="24"/>
      <c r="E5916" s="24"/>
      <c r="F5916" s="24"/>
      <c r="G5916" s="24"/>
    </row>
    <row r="5917" spans="2:7" x14ac:dyDescent="0.2">
      <c r="B5917" s="24"/>
      <c r="C5917" s="24"/>
      <c r="D5917" s="24"/>
      <c r="E5917" s="24"/>
      <c r="F5917" s="24"/>
      <c r="G5917" s="24"/>
    </row>
    <row r="5918" spans="2:7" x14ac:dyDescent="0.2">
      <c r="B5918" s="24"/>
      <c r="C5918" s="24"/>
      <c r="D5918" s="24"/>
      <c r="E5918" s="24"/>
      <c r="F5918" s="24"/>
      <c r="G5918" s="24"/>
    </row>
    <row r="5919" spans="2:7" x14ac:dyDescent="0.2">
      <c r="B5919" s="24"/>
      <c r="C5919" s="24"/>
      <c r="D5919" s="24"/>
      <c r="E5919" s="24"/>
      <c r="F5919" s="24"/>
      <c r="G5919" s="24"/>
    </row>
    <row r="5920" spans="2:7" x14ac:dyDescent="0.2">
      <c r="B5920" s="24"/>
      <c r="C5920" s="24"/>
      <c r="D5920" s="24"/>
      <c r="E5920" s="24"/>
      <c r="F5920" s="24"/>
      <c r="G5920" s="24"/>
    </row>
    <row r="5921" spans="2:7" x14ac:dyDescent="0.2">
      <c r="B5921" s="24"/>
      <c r="C5921" s="24"/>
      <c r="D5921" s="24"/>
      <c r="E5921" s="24"/>
      <c r="F5921" s="24"/>
      <c r="G5921" s="24"/>
    </row>
    <row r="5922" spans="2:7" x14ac:dyDescent="0.2">
      <c r="B5922" s="24"/>
      <c r="C5922" s="24"/>
      <c r="D5922" s="24"/>
      <c r="E5922" s="24"/>
      <c r="F5922" s="24"/>
      <c r="G5922" s="24"/>
    </row>
    <row r="5923" spans="2:7" x14ac:dyDescent="0.2">
      <c r="B5923" s="24"/>
      <c r="C5923" s="24"/>
      <c r="D5923" s="24"/>
      <c r="E5923" s="24"/>
      <c r="F5923" s="24"/>
      <c r="G5923" s="24"/>
    </row>
    <row r="5924" spans="2:7" x14ac:dyDescent="0.2">
      <c r="B5924" s="24"/>
      <c r="C5924" s="24"/>
      <c r="D5924" s="24"/>
      <c r="E5924" s="24"/>
      <c r="F5924" s="24"/>
      <c r="G5924" s="24"/>
    </row>
    <row r="5925" spans="2:7" x14ac:dyDescent="0.2">
      <c r="B5925" s="24"/>
      <c r="C5925" s="24"/>
      <c r="D5925" s="24"/>
      <c r="E5925" s="24"/>
      <c r="F5925" s="24"/>
      <c r="G5925" s="24"/>
    </row>
    <row r="5926" spans="2:7" x14ac:dyDescent="0.2">
      <c r="B5926" s="24"/>
      <c r="C5926" s="24"/>
      <c r="D5926" s="24"/>
      <c r="E5926" s="24"/>
      <c r="F5926" s="24"/>
      <c r="G5926" s="24"/>
    </row>
    <row r="5927" spans="2:7" x14ac:dyDescent="0.2">
      <c r="B5927" s="24"/>
      <c r="C5927" s="24"/>
      <c r="D5927" s="24"/>
      <c r="E5927" s="24"/>
      <c r="F5927" s="24"/>
      <c r="G5927" s="24"/>
    </row>
    <row r="5928" spans="2:7" x14ac:dyDescent="0.2">
      <c r="B5928" s="24"/>
      <c r="C5928" s="24"/>
      <c r="D5928" s="24"/>
      <c r="E5928" s="24"/>
      <c r="F5928" s="24"/>
      <c r="G5928" s="24"/>
    </row>
    <row r="5929" spans="2:7" x14ac:dyDescent="0.2">
      <c r="B5929" s="24"/>
      <c r="C5929" s="24"/>
      <c r="D5929" s="24"/>
      <c r="E5929" s="24"/>
      <c r="F5929" s="24"/>
      <c r="G5929" s="24"/>
    </row>
    <row r="5930" spans="2:7" x14ac:dyDescent="0.2">
      <c r="B5930" s="24"/>
      <c r="C5930" s="24"/>
      <c r="D5930" s="24"/>
      <c r="E5930" s="24"/>
      <c r="F5930" s="24"/>
      <c r="G5930" s="24"/>
    </row>
    <row r="5931" spans="2:7" x14ac:dyDescent="0.2">
      <c r="B5931" s="24"/>
      <c r="C5931" s="24"/>
      <c r="D5931" s="24"/>
      <c r="E5931" s="24"/>
      <c r="F5931" s="24"/>
      <c r="G5931" s="24"/>
    </row>
    <row r="5932" spans="2:7" x14ac:dyDescent="0.2">
      <c r="B5932" s="24"/>
      <c r="C5932" s="24"/>
      <c r="D5932" s="24"/>
      <c r="E5932" s="24"/>
      <c r="F5932" s="24"/>
      <c r="G5932" s="24"/>
    </row>
    <row r="5933" spans="2:7" x14ac:dyDescent="0.2">
      <c r="B5933" s="24"/>
      <c r="C5933" s="24"/>
      <c r="D5933" s="24"/>
      <c r="E5933" s="24"/>
      <c r="F5933" s="24"/>
      <c r="G5933" s="24"/>
    </row>
    <row r="5934" spans="2:7" x14ac:dyDescent="0.2">
      <c r="B5934" s="24"/>
      <c r="C5934" s="24"/>
      <c r="D5934" s="24"/>
      <c r="E5934" s="24"/>
      <c r="F5934" s="24"/>
      <c r="G5934" s="24"/>
    </row>
    <row r="5935" spans="2:7" x14ac:dyDescent="0.2">
      <c r="B5935" s="24"/>
      <c r="C5935" s="24"/>
      <c r="D5935" s="24"/>
      <c r="E5935" s="24"/>
      <c r="F5935" s="24"/>
      <c r="G5935" s="24"/>
    </row>
    <row r="5936" spans="2:7" x14ac:dyDescent="0.2">
      <c r="B5936" s="24"/>
      <c r="C5936" s="24"/>
      <c r="D5936" s="24"/>
      <c r="E5936" s="24"/>
      <c r="F5936" s="24"/>
      <c r="G5936" s="24"/>
    </row>
    <row r="5937" spans="2:7" x14ac:dyDescent="0.2">
      <c r="B5937" s="24"/>
      <c r="C5937" s="24"/>
      <c r="D5937" s="24"/>
      <c r="E5937" s="24"/>
      <c r="F5937" s="24"/>
      <c r="G5937" s="24"/>
    </row>
    <row r="5938" spans="2:7" x14ac:dyDescent="0.2">
      <c r="B5938" s="24"/>
      <c r="C5938" s="24"/>
      <c r="D5938" s="24"/>
      <c r="E5938" s="24"/>
      <c r="F5938" s="24"/>
      <c r="G5938" s="24"/>
    </row>
    <row r="5939" spans="2:7" x14ac:dyDescent="0.2">
      <c r="B5939" s="24"/>
      <c r="C5939" s="24"/>
      <c r="D5939" s="24"/>
      <c r="E5939" s="24"/>
      <c r="F5939" s="24"/>
      <c r="G5939" s="24"/>
    </row>
    <row r="5940" spans="2:7" x14ac:dyDescent="0.2">
      <c r="B5940" s="24"/>
      <c r="C5940" s="24"/>
      <c r="D5940" s="24"/>
      <c r="E5940" s="24"/>
      <c r="F5940" s="24"/>
      <c r="G5940" s="24"/>
    </row>
    <row r="5941" spans="2:7" x14ac:dyDescent="0.2">
      <c r="B5941" s="24"/>
      <c r="C5941" s="24"/>
      <c r="D5941" s="24"/>
      <c r="E5941" s="24"/>
      <c r="F5941" s="24"/>
      <c r="G5941" s="24"/>
    </row>
    <row r="5942" spans="2:7" x14ac:dyDescent="0.2">
      <c r="B5942" s="24"/>
      <c r="C5942" s="24"/>
      <c r="D5942" s="24"/>
      <c r="E5942" s="24"/>
      <c r="F5942" s="24"/>
      <c r="G5942" s="24"/>
    </row>
    <row r="5943" spans="2:7" x14ac:dyDescent="0.2">
      <c r="B5943" s="24"/>
      <c r="C5943" s="24"/>
      <c r="D5943" s="24"/>
      <c r="E5943" s="24"/>
      <c r="F5943" s="24"/>
      <c r="G5943" s="24"/>
    </row>
    <row r="5944" spans="2:7" x14ac:dyDescent="0.2">
      <c r="B5944" s="24"/>
      <c r="C5944" s="24"/>
      <c r="D5944" s="24"/>
      <c r="E5944" s="24"/>
      <c r="F5944" s="24"/>
      <c r="G5944" s="24"/>
    </row>
    <row r="5945" spans="2:7" x14ac:dyDescent="0.2">
      <c r="B5945" s="24"/>
      <c r="C5945" s="24"/>
      <c r="D5945" s="24"/>
      <c r="E5945" s="24"/>
      <c r="F5945" s="24"/>
      <c r="G5945" s="24"/>
    </row>
    <row r="5946" spans="2:7" x14ac:dyDescent="0.2">
      <c r="B5946" s="24"/>
      <c r="C5946" s="24"/>
      <c r="D5946" s="24"/>
      <c r="E5946" s="24"/>
      <c r="F5946" s="24"/>
      <c r="G5946" s="24"/>
    </row>
    <row r="5947" spans="2:7" x14ac:dyDescent="0.2">
      <c r="B5947" s="24"/>
      <c r="C5947" s="24"/>
      <c r="D5947" s="24"/>
      <c r="E5947" s="24"/>
      <c r="F5947" s="24"/>
      <c r="G5947" s="24"/>
    </row>
    <row r="5948" spans="2:7" x14ac:dyDescent="0.2">
      <c r="B5948" s="24"/>
      <c r="C5948" s="24"/>
      <c r="D5948" s="24"/>
      <c r="E5948" s="24"/>
      <c r="F5948" s="24"/>
      <c r="G5948" s="24"/>
    </row>
    <row r="5949" spans="2:7" x14ac:dyDescent="0.2">
      <c r="B5949" s="24"/>
      <c r="C5949" s="24"/>
      <c r="D5949" s="24"/>
      <c r="E5949" s="24"/>
      <c r="F5949" s="24"/>
      <c r="G5949" s="24"/>
    </row>
    <row r="5950" spans="2:7" x14ac:dyDescent="0.2">
      <c r="B5950" s="24"/>
      <c r="C5950" s="24"/>
      <c r="D5950" s="24"/>
      <c r="E5950" s="24"/>
      <c r="F5950" s="24"/>
      <c r="G5950" s="24"/>
    </row>
    <row r="5951" spans="2:7" x14ac:dyDescent="0.2">
      <c r="B5951" s="24"/>
      <c r="C5951" s="24"/>
      <c r="D5951" s="24"/>
      <c r="E5951" s="24"/>
      <c r="F5951" s="24"/>
      <c r="G5951" s="24"/>
    </row>
    <row r="5952" spans="2:7" x14ac:dyDescent="0.2">
      <c r="B5952" s="24"/>
      <c r="C5952" s="24"/>
      <c r="D5952" s="24"/>
      <c r="E5952" s="24"/>
      <c r="F5952" s="24"/>
      <c r="G5952" s="24"/>
    </row>
    <row r="5953" spans="2:7" x14ac:dyDescent="0.2">
      <c r="B5953" s="24"/>
      <c r="C5953" s="24"/>
      <c r="D5953" s="24"/>
      <c r="E5953" s="24"/>
      <c r="F5953" s="24"/>
      <c r="G5953" s="24"/>
    </row>
    <row r="5954" spans="2:7" x14ac:dyDescent="0.2">
      <c r="B5954" s="24"/>
      <c r="C5954" s="24"/>
      <c r="D5954" s="24"/>
      <c r="E5954" s="24"/>
      <c r="F5954" s="24"/>
      <c r="G5954" s="24"/>
    </row>
    <row r="5955" spans="2:7" x14ac:dyDescent="0.2">
      <c r="B5955" s="24"/>
      <c r="C5955" s="24"/>
      <c r="D5955" s="24"/>
      <c r="E5955" s="24"/>
      <c r="F5955" s="24"/>
      <c r="G5955" s="24"/>
    </row>
    <row r="5956" spans="2:7" x14ac:dyDescent="0.2">
      <c r="B5956" s="24"/>
      <c r="C5956" s="24"/>
      <c r="D5956" s="24"/>
      <c r="E5956" s="24"/>
      <c r="F5956" s="24"/>
      <c r="G5956" s="24"/>
    </row>
    <row r="5957" spans="2:7" x14ac:dyDescent="0.2">
      <c r="B5957" s="24"/>
      <c r="C5957" s="24"/>
      <c r="D5957" s="24"/>
      <c r="E5957" s="24"/>
      <c r="F5957" s="24"/>
      <c r="G5957" s="24"/>
    </row>
    <row r="5958" spans="2:7" x14ac:dyDescent="0.2">
      <c r="B5958" s="24"/>
      <c r="C5958" s="24"/>
      <c r="D5958" s="24"/>
      <c r="E5958" s="24"/>
      <c r="F5958" s="24"/>
      <c r="G5958" s="24"/>
    </row>
    <row r="5959" spans="2:7" x14ac:dyDescent="0.2">
      <c r="B5959" s="24"/>
      <c r="C5959" s="24"/>
      <c r="D5959" s="24"/>
      <c r="E5959" s="24"/>
      <c r="F5959" s="24"/>
      <c r="G5959" s="24"/>
    </row>
    <row r="5960" spans="2:7" x14ac:dyDescent="0.2">
      <c r="B5960" s="24"/>
      <c r="C5960" s="24"/>
      <c r="D5960" s="24"/>
      <c r="E5960" s="24"/>
      <c r="F5960" s="24"/>
      <c r="G5960" s="24"/>
    </row>
    <row r="5961" spans="2:7" x14ac:dyDescent="0.2">
      <c r="B5961" s="24"/>
      <c r="C5961" s="24"/>
      <c r="D5961" s="24"/>
      <c r="E5961" s="24"/>
      <c r="F5961" s="24"/>
      <c r="G5961" s="24"/>
    </row>
    <row r="5962" spans="2:7" x14ac:dyDescent="0.2">
      <c r="B5962" s="24"/>
      <c r="C5962" s="24"/>
      <c r="D5962" s="24"/>
      <c r="E5962" s="24"/>
      <c r="F5962" s="24"/>
      <c r="G5962" s="24"/>
    </row>
    <row r="5963" spans="2:7" x14ac:dyDescent="0.2">
      <c r="B5963" s="24"/>
      <c r="C5963" s="24"/>
      <c r="D5963" s="24"/>
      <c r="E5963" s="24"/>
      <c r="F5963" s="24"/>
      <c r="G5963" s="24"/>
    </row>
    <row r="5964" spans="2:7" x14ac:dyDescent="0.2">
      <c r="B5964" s="24"/>
      <c r="C5964" s="24"/>
      <c r="D5964" s="24"/>
      <c r="E5964" s="24"/>
      <c r="F5964" s="24"/>
      <c r="G5964" s="24"/>
    </row>
    <row r="5965" spans="2:7" x14ac:dyDescent="0.2">
      <c r="B5965" s="24"/>
      <c r="C5965" s="24"/>
      <c r="D5965" s="24"/>
      <c r="E5965" s="24"/>
      <c r="F5965" s="24"/>
      <c r="G5965" s="24"/>
    </row>
    <row r="5966" spans="2:7" x14ac:dyDescent="0.2">
      <c r="B5966" s="24"/>
      <c r="C5966" s="24"/>
      <c r="D5966" s="24"/>
      <c r="E5966" s="24"/>
      <c r="F5966" s="24"/>
      <c r="G5966" s="24"/>
    </row>
    <row r="5967" spans="2:7" x14ac:dyDescent="0.2">
      <c r="B5967" s="24"/>
      <c r="C5967" s="24"/>
      <c r="D5967" s="24"/>
      <c r="E5967" s="24"/>
      <c r="F5967" s="24"/>
      <c r="G5967" s="24"/>
    </row>
    <row r="5968" spans="2:7" x14ac:dyDescent="0.2">
      <c r="B5968" s="24"/>
      <c r="C5968" s="24"/>
      <c r="D5968" s="24"/>
      <c r="E5968" s="24"/>
      <c r="F5968" s="24"/>
      <c r="G5968" s="24"/>
    </row>
    <row r="5969" spans="2:7" x14ac:dyDescent="0.2">
      <c r="B5969" s="24"/>
      <c r="C5969" s="24"/>
      <c r="D5969" s="24"/>
      <c r="E5969" s="24"/>
      <c r="F5969" s="24"/>
      <c r="G5969" s="24"/>
    </row>
    <row r="5970" spans="2:7" x14ac:dyDescent="0.2">
      <c r="B5970" s="24"/>
      <c r="C5970" s="24"/>
      <c r="D5970" s="24"/>
      <c r="E5970" s="24"/>
      <c r="F5970" s="24"/>
      <c r="G5970" s="24"/>
    </row>
    <row r="5971" spans="2:7" x14ac:dyDescent="0.2">
      <c r="B5971" s="24"/>
      <c r="C5971" s="24"/>
      <c r="D5971" s="24"/>
      <c r="E5971" s="24"/>
      <c r="F5971" s="24"/>
      <c r="G5971" s="24"/>
    </row>
    <row r="5972" spans="2:7" x14ac:dyDescent="0.2">
      <c r="B5972" s="24"/>
      <c r="C5972" s="24"/>
      <c r="D5972" s="24"/>
      <c r="E5972" s="24"/>
      <c r="F5972" s="24"/>
      <c r="G5972" s="24"/>
    </row>
    <row r="5973" spans="2:7" x14ac:dyDescent="0.2">
      <c r="B5973" s="24"/>
      <c r="C5973" s="24"/>
      <c r="D5973" s="24"/>
      <c r="E5973" s="24"/>
      <c r="F5973" s="24"/>
      <c r="G5973" s="24"/>
    </row>
    <row r="5974" spans="2:7" x14ac:dyDescent="0.2">
      <c r="B5974" s="24"/>
      <c r="C5974" s="24"/>
      <c r="D5974" s="24"/>
      <c r="E5974" s="24"/>
      <c r="F5974" s="24"/>
      <c r="G5974" s="24"/>
    </row>
    <row r="5975" spans="2:7" x14ac:dyDescent="0.2">
      <c r="B5975" s="24"/>
      <c r="C5975" s="24"/>
      <c r="D5975" s="24"/>
      <c r="E5975" s="24"/>
      <c r="F5975" s="24"/>
      <c r="G5975" s="24"/>
    </row>
    <row r="5976" spans="2:7" x14ac:dyDescent="0.2">
      <c r="B5976" s="24"/>
      <c r="C5976" s="24"/>
      <c r="D5976" s="24"/>
      <c r="E5976" s="24"/>
      <c r="F5976" s="24"/>
      <c r="G5976" s="24"/>
    </row>
    <row r="5977" spans="2:7" x14ac:dyDescent="0.2">
      <c r="B5977" s="24"/>
      <c r="C5977" s="24"/>
      <c r="D5977" s="24"/>
      <c r="E5977" s="24"/>
      <c r="F5977" s="24"/>
      <c r="G5977" s="24"/>
    </row>
    <row r="5978" spans="2:7" x14ac:dyDescent="0.2">
      <c r="B5978" s="24"/>
      <c r="C5978" s="24"/>
      <c r="D5978" s="24"/>
      <c r="E5978" s="24"/>
      <c r="F5978" s="24"/>
      <c r="G5978" s="24"/>
    </row>
    <row r="5979" spans="2:7" x14ac:dyDescent="0.2">
      <c r="B5979" s="24"/>
      <c r="C5979" s="24"/>
      <c r="D5979" s="24"/>
      <c r="E5979" s="24"/>
      <c r="F5979" s="24"/>
      <c r="G5979" s="24"/>
    </row>
    <row r="5980" spans="2:7" x14ac:dyDescent="0.2">
      <c r="B5980" s="24"/>
      <c r="C5980" s="24"/>
      <c r="D5980" s="24"/>
      <c r="E5980" s="24"/>
      <c r="F5980" s="24"/>
      <c r="G5980" s="24"/>
    </row>
    <row r="5981" spans="2:7" x14ac:dyDescent="0.2">
      <c r="B5981" s="24"/>
      <c r="C5981" s="24"/>
      <c r="D5981" s="24"/>
      <c r="E5981" s="24"/>
      <c r="F5981" s="24"/>
      <c r="G5981" s="24"/>
    </row>
    <row r="5982" spans="2:7" x14ac:dyDescent="0.2">
      <c r="B5982" s="24"/>
      <c r="C5982" s="24"/>
      <c r="D5982" s="24"/>
      <c r="E5982" s="24"/>
      <c r="F5982" s="24"/>
      <c r="G5982" s="24"/>
    </row>
    <row r="5983" spans="2:7" x14ac:dyDescent="0.2">
      <c r="B5983" s="24"/>
      <c r="C5983" s="24"/>
      <c r="D5983" s="24"/>
      <c r="E5983" s="24"/>
      <c r="F5983" s="24"/>
      <c r="G5983" s="24"/>
    </row>
    <row r="5984" spans="2:7" x14ac:dyDescent="0.2">
      <c r="B5984" s="24"/>
      <c r="C5984" s="24"/>
      <c r="D5984" s="24"/>
      <c r="E5984" s="24"/>
      <c r="F5984" s="24"/>
      <c r="G5984" s="24"/>
    </row>
    <row r="5985" spans="2:7" x14ac:dyDescent="0.2">
      <c r="B5985" s="24"/>
      <c r="C5985" s="24"/>
      <c r="D5985" s="24"/>
      <c r="E5985" s="24"/>
      <c r="F5985" s="24"/>
      <c r="G5985" s="24"/>
    </row>
    <row r="5986" spans="2:7" x14ac:dyDescent="0.2">
      <c r="B5986" s="24"/>
      <c r="C5986" s="24"/>
      <c r="D5986" s="24"/>
      <c r="E5986" s="24"/>
      <c r="F5986" s="24"/>
      <c r="G5986" s="24"/>
    </row>
    <row r="5987" spans="2:7" x14ac:dyDescent="0.2">
      <c r="B5987" s="24"/>
      <c r="C5987" s="24"/>
      <c r="D5987" s="24"/>
      <c r="E5987" s="24"/>
      <c r="F5987" s="24"/>
      <c r="G5987" s="24"/>
    </row>
    <row r="5988" spans="2:7" x14ac:dyDescent="0.2">
      <c r="B5988" s="24"/>
      <c r="C5988" s="24"/>
      <c r="D5988" s="24"/>
      <c r="E5988" s="24"/>
      <c r="F5988" s="24"/>
      <c r="G5988" s="24"/>
    </row>
    <row r="5989" spans="2:7" x14ac:dyDescent="0.2">
      <c r="B5989" s="24"/>
      <c r="C5989" s="24"/>
      <c r="D5989" s="24"/>
      <c r="E5989" s="24"/>
      <c r="F5989" s="24"/>
      <c r="G5989" s="24"/>
    </row>
    <row r="5990" spans="2:7" x14ac:dyDescent="0.2">
      <c r="B5990" s="24"/>
      <c r="C5990" s="24"/>
      <c r="D5990" s="24"/>
      <c r="E5990" s="24"/>
      <c r="F5990" s="24"/>
      <c r="G5990" s="24"/>
    </row>
    <row r="5991" spans="2:7" x14ac:dyDescent="0.2">
      <c r="B5991" s="24"/>
      <c r="C5991" s="24"/>
      <c r="D5991" s="24"/>
      <c r="E5991" s="24"/>
      <c r="F5991" s="24"/>
      <c r="G5991" s="24"/>
    </row>
    <row r="5992" spans="2:7" x14ac:dyDescent="0.2">
      <c r="B5992" s="24"/>
      <c r="C5992" s="24"/>
      <c r="D5992" s="24"/>
      <c r="E5992" s="24"/>
      <c r="F5992" s="24"/>
      <c r="G5992" s="24"/>
    </row>
    <row r="5993" spans="2:7" x14ac:dyDescent="0.2">
      <c r="B5993" s="24"/>
      <c r="C5993" s="24"/>
      <c r="D5993" s="24"/>
      <c r="E5993" s="24"/>
      <c r="F5993" s="24"/>
      <c r="G5993" s="24"/>
    </row>
    <row r="5994" spans="2:7" x14ac:dyDescent="0.2">
      <c r="B5994" s="24"/>
      <c r="C5994" s="24"/>
      <c r="D5994" s="24"/>
      <c r="E5994" s="24"/>
      <c r="F5994" s="24"/>
      <c r="G5994" s="24"/>
    </row>
    <row r="5995" spans="2:7" x14ac:dyDescent="0.2">
      <c r="B5995" s="24"/>
      <c r="C5995" s="24"/>
      <c r="D5995" s="24"/>
      <c r="E5995" s="24"/>
      <c r="F5995" s="24"/>
      <c r="G5995" s="24"/>
    </row>
    <row r="5996" spans="2:7" x14ac:dyDescent="0.2">
      <c r="B5996" s="24"/>
      <c r="C5996" s="24"/>
      <c r="D5996" s="24"/>
      <c r="E5996" s="24"/>
      <c r="F5996" s="24"/>
      <c r="G5996" s="24"/>
    </row>
    <row r="5997" spans="2:7" x14ac:dyDescent="0.2">
      <c r="B5997" s="24"/>
      <c r="C5997" s="24"/>
      <c r="D5997" s="24"/>
      <c r="E5997" s="24"/>
      <c r="F5997" s="24"/>
      <c r="G5997" s="24"/>
    </row>
    <row r="5998" spans="2:7" x14ac:dyDescent="0.2">
      <c r="B5998" s="24"/>
      <c r="C5998" s="24"/>
      <c r="D5998" s="24"/>
      <c r="E5998" s="24"/>
      <c r="F5998" s="24"/>
      <c r="G5998" s="24"/>
    </row>
    <row r="5999" spans="2:7" x14ac:dyDescent="0.2">
      <c r="B5999" s="24"/>
      <c r="C5999" s="24"/>
      <c r="D5999" s="24"/>
      <c r="E5999" s="24"/>
      <c r="F5999" s="24"/>
      <c r="G5999" s="24"/>
    </row>
    <row r="6000" spans="2:7" x14ac:dyDescent="0.2">
      <c r="B6000" s="24"/>
      <c r="C6000" s="24"/>
      <c r="D6000" s="24"/>
      <c r="E6000" s="24"/>
      <c r="F6000" s="24"/>
      <c r="G6000" s="24"/>
    </row>
    <row r="6001" spans="2:7" x14ac:dyDescent="0.2">
      <c r="B6001" s="24"/>
      <c r="C6001" s="24"/>
      <c r="D6001" s="24"/>
      <c r="E6001" s="24"/>
      <c r="F6001" s="24"/>
      <c r="G6001" s="24"/>
    </row>
    <row r="6002" spans="2:7" x14ac:dyDescent="0.2">
      <c r="B6002" s="24"/>
      <c r="C6002" s="24"/>
      <c r="D6002" s="24"/>
      <c r="E6002" s="24"/>
      <c r="F6002" s="24"/>
      <c r="G6002" s="24"/>
    </row>
    <row r="6003" spans="2:7" x14ac:dyDescent="0.2">
      <c r="B6003" s="24"/>
      <c r="C6003" s="24"/>
      <c r="D6003" s="24"/>
      <c r="E6003" s="24"/>
      <c r="F6003" s="24"/>
      <c r="G6003" s="24"/>
    </row>
    <row r="6004" spans="2:7" x14ac:dyDescent="0.2">
      <c r="B6004" s="24"/>
      <c r="C6004" s="24"/>
      <c r="D6004" s="24"/>
      <c r="E6004" s="24"/>
      <c r="F6004" s="24"/>
      <c r="G6004" s="24"/>
    </row>
    <row r="6005" spans="2:7" x14ac:dyDescent="0.2">
      <c r="B6005" s="24"/>
      <c r="C6005" s="24"/>
      <c r="D6005" s="24"/>
      <c r="E6005" s="24"/>
      <c r="F6005" s="24"/>
      <c r="G6005" s="24"/>
    </row>
    <row r="6006" spans="2:7" x14ac:dyDescent="0.2">
      <c r="B6006" s="24"/>
      <c r="C6006" s="24"/>
      <c r="D6006" s="24"/>
      <c r="E6006" s="24"/>
      <c r="F6006" s="24"/>
      <c r="G6006" s="24"/>
    </row>
    <row r="6007" spans="2:7" x14ac:dyDescent="0.2">
      <c r="B6007" s="24"/>
      <c r="C6007" s="24"/>
      <c r="D6007" s="24"/>
      <c r="E6007" s="24"/>
      <c r="F6007" s="24"/>
      <c r="G6007" s="24"/>
    </row>
    <row r="6008" spans="2:7" x14ac:dyDescent="0.2">
      <c r="B6008" s="24"/>
      <c r="C6008" s="24"/>
      <c r="D6008" s="24"/>
      <c r="E6008" s="24"/>
      <c r="F6008" s="24"/>
      <c r="G6008" s="24"/>
    </row>
    <row r="6009" spans="2:7" x14ac:dyDescent="0.2">
      <c r="B6009" s="24"/>
      <c r="C6009" s="24"/>
      <c r="D6009" s="24"/>
      <c r="E6009" s="24"/>
      <c r="F6009" s="24"/>
      <c r="G6009" s="24"/>
    </row>
    <row r="6010" spans="2:7" x14ac:dyDescent="0.2">
      <c r="B6010" s="24"/>
      <c r="C6010" s="24"/>
      <c r="D6010" s="24"/>
      <c r="E6010" s="24"/>
      <c r="F6010" s="24"/>
      <c r="G6010" s="24"/>
    </row>
    <row r="6011" spans="2:7" x14ac:dyDescent="0.2">
      <c r="B6011" s="24"/>
      <c r="C6011" s="24"/>
      <c r="D6011" s="24"/>
      <c r="E6011" s="24"/>
      <c r="F6011" s="24"/>
      <c r="G6011" s="24"/>
    </row>
    <row r="6012" spans="2:7" x14ac:dyDescent="0.2">
      <c r="B6012" s="24"/>
      <c r="C6012" s="24"/>
      <c r="D6012" s="24"/>
      <c r="E6012" s="24"/>
      <c r="F6012" s="24"/>
      <c r="G6012" s="24"/>
    </row>
    <row r="6013" spans="2:7" x14ac:dyDescent="0.2">
      <c r="B6013" s="24"/>
      <c r="C6013" s="24"/>
      <c r="D6013" s="24"/>
      <c r="E6013" s="24"/>
      <c r="F6013" s="24"/>
      <c r="G6013" s="24"/>
    </row>
    <row r="6014" spans="2:7" x14ac:dyDescent="0.2">
      <c r="B6014" s="24"/>
      <c r="C6014" s="24"/>
      <c r="D6014" s="24"/>
      <c r="E6014" s="24"/>
      <c r="F6014" s="24"/>
      <c r="G6014" s="24"/>
    </row>
    <row r="6015" spans="2:7" x14ac:dyDescent="0.2">
      <c r="B6015" s="24"/>
      <c r="C6015" s="24"/>
      <c r="D6015" s="24"/>
      <c r="E6015" s="24"/>
      <c r="F6015" s="24"/>
      <c r="G6015" s="24"/>
    </row>
    <row r="6016" spans="2:7" x14ac:dyDescent="0.2">
      <c r="B6016" s="24"/>
      <c r="C6016" s="24"/>
      <c r="D6016" s="24"/>
      <c r="E6016" s="24"/>
      <c r="F6016" s="24"/>
      <c r="G6016" s="24"/>
    </row>
    <row r="6017" spans="2:7" x14ac:dyDescent="0.2">
      <c r="B6017" s="24"/>
      <c r="C6017" s="24"/>
      <c r="D6017" s="24"/>
      <c r="E6017" s="24"/>
      <c r="F6017" s="24"/>
      <c r="G6017" s="24"/>
    </row>
    <row r="6018" spans="2:7" x14ac:dyDescent="0.2">
      <c r="B6018" s="24"/>
      <c r="C6018" s="24"/>
      <c r="D6018" s="24"/>
      <c r="E6018" s="24"/>
      <c r="F6018" s="24"/>
      <c r="G6018" s="24"/>
    </row>
    <row r="6019" spans="2:7" x14ac:dyDescent="0.2">
      <c r="B6019" s="24"/>
      <c r="C6019" s="24"/>
      <c r="D6019" s="24"/>
      <c r="E6019" s="24"/>
      <c r="F6019" s="24"/>
      <c r="G6019" s="24"/>
    </row>
    <row r="6020" spans="2:7" x14ac:dyDescent="0.2">
      <c r="B6020" s="24"/>
      <c r="C6020" s="24"/>
      <c r="D6020" s="24"/>
      <c r="E6020" s="24"/>
      <c r="F6020" s="24"/>
      <c r="G6020" s="24"/>
    </row>
    <row r="6021" spans="2:7" x14ac:dyDescent="0.2">
      <c r="B6021" s="24"/>
      <c r="C6021" s="24"/>
      <c r="D6021" s="24"/>
      <c r="E6021" s="24"/>
      <c r="F6021" s="24"/>
      <c r="G6021" s="24"/>
    </row>
    <row r="6022" spans="2:7" x14ac:dyDescent="0.2">
      <c r="B6022" s="24"/>
      <c r="C6022" s="24"/>
      <c r="D6022" s="24"/>
      <c r="E6022" s="24"/>
      <c r="F6022" s="24"/>
      <c r="G6022" s="24"/>
    </row>
    <row r="6023" spans="2:7" x14ac:dyDescent="0.2">
      <c r="B6023" s="24"/>
      <c r="C6023" s="24"/>
      <c r="D6023" s="24"/>
      <c r="E6023" s="24"/>
      <c r="F6023" s="24"/>
      <c r="G6023" s="24"/>
    </row>
    <row r="6024" spans="2:7" x14ac:dyDescent="0.2">
      <c r="B6024" s="24"/>
      <c r="C6024" s="24"/>
      <c r="D6024" s="24"/>
      <c r="E6024" s="24"/>
      <c r="F6024" s="24"/>
      <c r="G6024" s="24"/>
    </row>
    <row r="6025" spans="2:7" x14ac:dyDescent="0.2">
      <c r="B6025" s="24"/>
      <c r="C6025" s="24"/>
      <c r="D6025" s="24"/>
      <c r="E6025" s="24"/>
      <c r="F6025" s="24"/>
      <c r="G6025" s="24"/>
    </row>
    <row r="6026" spans="2:7" x14ac:dyDescent="0.2">
      <c r="B6026" s="24"/>
      <c r="C6026" s="24"/>
      <c r="D6026" s="24"/>
      <c r="E6026" s="24"/>
      <c r="F6026" s="24"/>
      <c r="G6026" s="24"/>
    </row>
    <row r="6027" spans="2:7" x14ac:dyDescent="0.2">
      <c r="B6027" s="24"/>
      <c r="C6027" s="24"/>
      <c r="D6027" s="24"/>
      <c r="E6027" s="24"/>
      <c r="F6027" s="24"/>
      <c r="G6027" s="24"/>
    </row>
    <row r="6028" spans="2:7" x14ac:dyDescent="0.2">
      <c r="B6028" s="24"/>
      <c r="C6028" s="24"/>
      <c r="D6028" s="24"/>
      <c r="E6028" s="24"/>
      <c r="F6028" s="24"/>
      <c r="G6028" s="24"/>
    </row>
    <row r="6029" spans="2:7" x14ac:dyDescent="0.2">
      <c r="B6029" s="24"/>
      <c r="C6029" s="24"/>
      <c r="D6029" s="24"/>
      <c r="E6029" s="24"/>
      <c r="F6029" s="24"/>
      <c r="G6029" s="24"/>
    </row>
    <row r="6030" spans="2:7" x14ac:dyDescent="0.2">
      <c r="B6030" s="24"/>
      <c r="C6030" s="24"/>
      <c r="D6030" s="24"/>
      <c r="E6030" s="24"/>
      <c r="F6030" s="24"/>
      <c r="G6030" s="24"/>
    </row>
    <row r="6031" spans="2:7" x14ac:dyDescent="0.2">
      <c r="B6031" s="24"/>
      <c r="C6031" s="24"/>
      <c r="D6031" s="24"/>
      <c r="E6031" s="24"/>
      <c r="F6031" s="24"/>
      <c r="G6031" s="24"/>
    </row>
    <row r="6032" spans="2:7" x14ac:dyDescent="0.2">
      <c r="B6032" s="24"/>
      <c r="C6032" s="24"/>
      <c r="D6032" s="24"/>
      <c r="E6032" s="24"/>
      <c r="F6032" s="24"/>
      <c r="G6032" s="24"/>
    </row>
    <row r="6033" spans="2:7" x14ac:dyDescent="0.2">
      <c r="B6033" s="24"/>
      <c r="C6033" s="24"/>
      <c r="D6033" s="24"/>
      <c r="E6033" s="24"/>
      <c r="F6033" s="24"/>
      <c r="G6033" s="24"/>
    </row>
    <row r="6034" spans="2:7" x14ac:dyDescent="0.2">
      <c r="B6034" s="24"/>
      <c r="C6034" s="24"/>
      <c r="D6034" s="24"/>
      <c r="E6034" s="24"/>
      <c r="F6034" s="24"/>
      <c r="G6034" s="24"/>
    </row>
    <row r="6035" spans="2:7" x14ac:dyDescent="0.2">
      <c r="B6035" s="24"/>
      <c r="C6035" s="24"/>
      <c r="D6035" s="24"/>
      <c r="E6035" s="24"/>
      <c r="F6035" s="24"/>
      <c r="G6035" s="24"/>
    </row>
    <row r="6036" spans="2:7" x14ac:dyDescent="0.2">
      <c r="B6036" s="24"/>
      <c r="C6036" s="24"/>
      <c r="D6036" s="24"/>
      <c r="E6036" s="24"/>
      <c r="F6036" s="24"/>
      <c r="G6036" s="24"/>
    </row>
    <row r="6037" spans="2:7" x14ac:dyDescent="0.2">
      <c r="B6037" s="24"/>
      <c r="C6037" s="24"/>
      <c r="D6037" s="24"/>
      <c r="E6037" s="24"/>
      <c r="F6037" s="24"/>
      <c r="G6037" s="24"/>
    </row>
    <row r="6038" spans="2:7" x14ac:dyDescent="0.2">
      <c r="B6038" s="24"/>
      <c r="C6038" s="24"/>
      <c r="D6038" s="24"/>
      <c r="E6038" s="24"/>
      <c r="F6038" s="24"/>
      <c r="G6038" s="24"/>
    </row>
    <row r="6039" spans="2:7" x14ac:dyDescent="0.2">
      <c r="B6039" s="24"/>
      <c r="C6039" s="24"/>
      <c r="D6039" s="24"/>
      <c r="E6039" s="24"/>
      <c r="F6039" s="24"/>
      <c r="G6039" s="24"/>
    </row>
    <row r="6040" spans="2:7" x14ac:dyDescent="0.2">
      <c r="B6040" s="24"/>
      <c r="C6040" s="24"/>
      <c r="D6040" s="24"/>
      <c r="E6040" s="24"/>
      <c r="F6040" s="24"/>
      <c r="G6040" s="24"/>
    </row>
    <row r="6041" spans="2:7" x14ac:dyDescent="0.2">
      <c r="B6041" s="24"/>
      <c r="C6041" s="24"/>
      <c r="D6041" s="24"/>
      <c r="E6041" s="24"/>
      <c r="F6041" s="24"/>
      <c r="G6041" s="24"/>
    </row>
    <row r="6042" spans="2:7" x14ac:dyDescent="0.2">
      <c r="B6042" s="24"/>
      <c r="C6042" s="24"/>
      <c r="D6042" s="24"/>
      <c r="E6042" s="24"/>
      <c r="F6042" s="24"/>
      <c r="G6042" s="24"/>
    </row>
    <row r="6043" spans="2:7" x14ac:dyDescent="0.2">
      <c r="B6043" s="24"/>
      <c r="C6043" s="24"/>
      <c r="D6043" s="24"/>
      <c r="E6043" s="24"/>
      <c r="F6043" s="24"/>
      <c r="G6043" s="24"/>
    </row>
    <row r="6044" spans="2:7" x14ac:dyDescent="0.2">
      <c r="B6044" s="24"/>
      <c r="C6044" s="24"/>
      <c r="D6044" s="24"/>
      <c r="E6044" s="24"/>
      <c r="F6044" s="24"/>
      <c r="G6044" s="24"/>
    </row>
    <row r="6045" spans="2:7" x14ac:dyDescent="0.2">
      <c r="B6045" s="24"/>
      <c r="C6045" s="24"/>
      <c r="D6045" s="24"/>
      <c r="E6045" s="24"/>
      <c r="F6045" s="24"/>
      <c r="G6045" s="24"/>
    </row>
    <row r="6046" spans="2:7" x14ac:dyDescent="0.2">
      <c r="B6046" s="24"/>
      <c r="C6046" s="24"/>
      <c r="D6046" s="24"/>
      <c r="E6046" s="24"/>
      <c r="F6046" s="24"/>
      <c r="G6046" s="24"/>
    </row>
    <row r="6047" spans="2:7" x14ac:dyDescent="0.2">
      <c r="B6047" s="24"/>
      <c r="C6047" s="24"/>
      <c r="D6047" s="24"/>
      <c r="E6047" s="24"/>
      <c r="F6047" s="24"/>
      <c r="G6047" s="24"/>
    </row>
    <row r="6048" spans="2:7" x14ac:dyDescent="0.2">
      <c r="B6048" s="24"/>
      <c r="C6048" s="24"/>
      <c r="D6048" s="24"/>
      <c r="E6048" s="24"/>
      <c r="F6048" s="24"/>
      <c r="G6048" s="24"/>
    </row>
    <row r="6049" spans="2:7" x14ac:dyDescent="0.2">
      <c r="B6049" s="24"/>
      <c r="C6049" s="24"/>
      <c r="D6049" s="24"/>
      <c r="E6049" s="24"/>
      <c r="F6049" s="24"/>
      <c r="G6049" s="24"/>
    </row>
    <row r="6050" spans="2:7" x14ac:dyDescent="0.2">
      <c r="B6050" s="24"/>
      <c r="C6050" s="24"/>
      <c r="D6050" s="24"/>
      <c r="E6050" s="24"/>
      <c r="F6050" s="24"/>
      <c r="G6050" s="24"/>
    </row>
    <row r="6051" spans="2:7" x14ac:dyDescent="0.2">
      <c r="B6051" s="24"/>
      <c r="C6051" s="24"/>
      <c r="D6051" s="24"/>
      <c r="E6051" s="24"/>
      <c r="F6051" s="24"/>
      <c r="G6051" s="24"/>
    </row>
    <row r="6052" spans="2:7" x14ac:dyDescent="0.2">
      <c r="B6052" s="24"/>
      <c r="C6052" s="24"/>
      <c r="D6052" s="24"/>
      <c r="E6052" s="24"/>
      <c r="F6052" s="24"/>
      <c r="G6052" s="24"/>
    </row>
    <row r="6053" spans="2:7" x14ac:dyDescent="0.2">
      <c r="B6053" s="24"/>
      <c r="C6053" s="24"/>
      <c r="D6053" s="24"/>
      <c r="E6053" s="24"/>
      <c r="F6053" s="24"/>
      <c r="G6053" s="24"/>
    </row>
    <row r="6054" spans="2:7" x14ac:dyDescent="0.2">
      <c r="B6054" s="24"/>
      <c r="C6054" s="24"/>
      <c r="D6054" s="24"/>
      <c r="E6054" s="24"/>
      <c r="F6054" s="24"/>
      <c r="G6054" s="24"/>
    </row>
    <row r="6055" spans="2:7" x14ac:dyDescent="0.2">
      <c r="B6055" s="24"/>
      <c r="C6055" s="24"/>
      <c r="D6055" s="24"/>
      <c r="E6055" s="24"/>
      <c r="F6055" s="24"/>
      <c r="G6055" s="24"/>
    </row>
    <row r="6056" spans="2:7" x14ac:dyDescent="0.2">
      <c r="B6056" s="24"/>
      <c r="C6056" s="24"/>
      <c r="D6056" s="24"/>
      <c r="E6056" s="24"/>
      <c r="F6056" s="24"/>
      <c r="G6056" s="24"/>
    </row>
    <row r="6057" spans="2:7" x14ac:dyDescent="0.2">
      <c r="B6057" s="24"/>
      <c r="C6057" s="24"/>
      <c r="D6057" s="24"/>
      <c r="E6057" s="24"/>
      <c r="F6057" s="24"/>
      <c r="G6057" s="24"/>
    </row>
    <row r="6058" spans="2:7" x14ac:dyDescent="0.2">
      <c r="B6058" s="24"/>
      <c r="C6058" s="24"/>
      <c r="D6058" s="24"/>
      <c r="E6058" s="24"/>
      <c r="F6058" s="24"/>
      <c r="G6058" s="24"/>
    </row>
    <row r="6059" spans="2:7" x14ac:dyDescent="0.2">
      <c r="B6059" s="24"/>
      <c r="C6059" s="24"/>
      <c r="D6059" s="24"/>
      <c r="E6059" s="24"/>
      <c r="F6059" s="24"/>
      <c r="G6059" s="24"/>
    </row>
    <row r="6060" spans="2:7" x14ac:dyDescent="0.2">
      <c r="B6060" s="24"/>
      <c r="C6060" s="24"/>
      <c r="D6060" s="24"/>
      <c r="E6060" s="24"/>
      <c r="F6060" s="24"/>
      <c r="G6060" s="24"/>
    </row>
    <row r="6061" spans="2:7" x14ac:dyDescent="0.2">
      <c r="B6061" s="24"/>
      <c r="C6061" s="24"/>
      <c r="D6061" s="24"/>
      <c r="E6061" s="24"/>
      <c r="F6061" s="24"/>
      <c r="G6061" s="24"/>
    </row>
    <row r="6062" spans="2:7" x14ac:dyDescent="0.2">
      <c r="B6062" s="24"/>
      <c r="C6062" s="24"/>
      <c r="D6062" s="24"/>
      <c r="E6062" s="24"/>
      <c r="F6062" s="24"/>
      <c r="G6062" s="24"/>
    </row>
    <row r="6063" spans="2:7" x14ac:dyDescent="0.2">
      <c r="B6063" s="24"/>
      <c r="C6063" s="24"/>
      <c r="D6063" s="24"/>
      <c r="E6063" s="24"/>
      <c r="F6063" s="24"/>
      <c r="G6063" s="24"/>
    </row>
    <row r="6064" spans="2:7" x14ac:dyDescent="0.2">
      <c r="B6064" s="24"/>
      <c r="C6064" s="24"/>
      <c r="D6064" s="24"/>
      <c r="E6064" s="24"/>
      <c r="F6064" s="24"/>
      <c r="G6064" s="24"/>
    </row>
    <row r="6065" spans="2:7" x14ac:dyDescent="0.2">
      <c r="B6065" s="24"/>
      <c r="C6065" s="24"/>
      <c r="D6065" s="24"/>
      <c r="E6065" s="24"/>
      <c r="F6065" s="24"/>
      <c r="G6065" s="24"/>
    </row>
    <row r="6066" spans="2:7" x14ac:dyDescent="0.2">
      <c r="B6066" s="24"/>
      <c r="C6066" s="24"/>
      <c r="D6066" s="24"/>
      <c r="E6066" s="24"/>
      <c r="F6066" s="24"/>
      <c r="G6066" s="24"/>
    </row>
    <row r="6067" spans="2:7" x14ac:dyDescent="0.2">
      <c r="B6067" s="24"/>
      <c r="C6067" s="24"/>
      <c r="D6067" s="24"/>
      <c r="E6067" s="24"/>
      <c r="F6067" s="24"/>
      <c r="G6067" s="24"/>
    </row>
    <row r="6068" spans="2:7" x14ac:dyDescent="0.2">
      <c r="B6068" s="24"/>
      <c r="C6068" s="24"/>
      <c r="D6068" s="24"/>
      <c r="E6068" s="24"/>
      <c r="F6068" s="24"/>
      <c r="G6068" s="24"/>
    </row>
    <row r="6069" spans="2:7" x14ac:dyDescent="0.2">
      <c r="B6069" s="24"/>
      <c r="C6069" s="24"/>
      <c r="D6069" s="24"/>
      <c r="E6069" s="24"/>
      <c r="F6069" s="24"/>
      <c r="G6069" s="24"/>
    </row>
    <row r="6070" spans="2:7" x14ac:dyDescent="0.2">
      <c r="B6070" s="24"/>
      <c r="C6070" s="24"/>
      <c r="D6070" s="24"/>
      <c r="E6070" s="24"/>
      <c r="F6070" s="24"/>
      <c r="G6070" s="24"/>
    </row>
    <row r="6071" spans="2:7" x14ac:dyDescent="0.2">
      <c r="B6071" s="24"/>
      <c r="C6071" s="24"/>
      <c r="D6071" s="24"/>
      <c r="E6071" s="24"/>
      <c r="F6071" s="24"/>
      <c r="G6071" s="24"/>
    </row>
    <row r="6072" spans="2:7" x14ac:dyDescent="0.2">
      <c r="B6072" s="24"/>
      <c r="C6072" s="24"/>
      <c r="D6072" s="24"/>
      <c r="E6072" s="24"/>
      <c r="F6072" s="24"/>
      <c r="G6072" s="24"/>
    </row>
    <row r="6073" spans="2:7" x14ac:dyDescent="0.2">
      <c r="B6073" s="24"/>
      <c r="C6073" s="24"/>
      <c r="D6073" s="24"/>
      <c r="E6073" s="24"/>
      <c r="F6073" s="24"/>
      <c r="G6073" s="24"/>
    </row>
    <row r="6074" spans="2:7" x14ac:dyDescent="0.2">
      <c r="B6074" s="24"/>
      <c r="C6074" s="24"/>
      <c r="D6074" s="24"/>
      <c r="E6074" s="24"/>
      <c r="F6074" s="24"/>
      <c r="G6074" s="24"/>
    </row>
    <row r="6075" spans="2:7" x14ac:dyDescent="0.2">
      <c r="B6075" s="24"/>
      <c r="C6075" s="24"/>
      <c r="D6075" s="24"/>
      <c r="E6075" s="24"/>
      <c r="F6075" s="24"/>
      <c r="G6075" s="24"/>
    </row>
    <row r="6076" spans="2:7" x14ac:dyDescent="0.2">
      <c r="B6076" s="24"/>
      <c r="C6076" s="24"/>
      <c r="D6076" s="24"/>
      <c r="E6076" s="24"/>
      <c r="F6076" s="24"/>
      <c r="G6076" s="24"/>
    </row>
    <row r="6077" spans="2:7" x14ac:dyDescent="0.2">
      <c r="B6077" s="24"/>
      <c r="C6077" s="24"/>
      <c r="D6077" s="24"/>
      <c r="E6077" s="24"/>
      <c r="F6077" s="24"/>
      <c r="G6077" s="24"/>
    </row>
    <row r="6078" spans="2:7" x14ac:dyDescent="0.2">
      <c r="B6078" s="24"/>
      <c r="C6078" s="24"/>
      <c r="D6078" s="24"/>
      <c r="E6078" s="24"/>
      <c r="F6078" s="24"/>
      <c r="G6078" s="24"/>
    </row>
    <row r="6079" spans="2:7" x14ac:dyDescent="0.2">
      <c r="B6079" s="24"/>
      <c r="C6079" s="24"/>
      <c r="D6079" s="24"/>
      <c r="E6079" s="24"/>
      <c r="F6079" s="24"/>
      <c r="G6079" s="24"/>
    </row>
    <row r="6080" spans="2:7" x14ac:dyDescent="0.2">
      <c r="B6080" s="24"/>
      <c r="C6080" s="24"/>
      <c r="D6080" s="24"/>
      <c r="E6080" s="24"/>
      <c r="F6080" s="24"/>
      <c r="G6080" s="24"/>
    </row>
    <row r="6081" spans="2:7" x14ac:dyDescent="0.2">
      <c r="B6081" s="24"/>
      <c r="C6081" s="24"/>
      <c r="D6081" s="24"/>
      <c r="E6081" s="24"/>
      <c r="F6081" s="24"/>
      <c r="G6081" s="24"/>
    </row>
    <row r="6082" spans="2:7" x14ac:dyDescent="0.2">
      <c r="B6082" s="24"/>
      <c r="C6082" s="24"/>
      <c r="D6082" s="24"/>
      <c r="E6082" s="24"/>
      <c r="F6082" s="24"/>
      <c r="G6082" s="24"/>
    </row>
    <row r="6083" spans="2:7" x14ac:dyDescent="0.2">
      <c r="B6083" s="24"/>
      <c r="C6083" s="24"/>
      <c r="D6083" s="24"/>
      <c r="E6083" s="24"/>
      <c r="F6083" s="24"/>
      <c r="G6083" s="24"/>
    </row>
    <row r="6084" spans="2:7" x14ac:dyDescent="0.2">
      <c r="B6084" s="24"/>
      <c r="C6084" s="24"/>
      <c r="D6084" s="24"/>
      <c r="E6084" s="24"/>
      <c r="F6084" s="24"/>
      <c r="G6084" s="24"/>
    </row>
    <row r="6085" spans="2:7" x14ac:dyDescent="0.2">
      <c r="B6085" s="24"/>
      <c r="C6085" s="24"/>
      <c r="D6085" s="24"/>
      <c r="E6085" s="24"/>
      <c r="F6085" s="24"/>
      <c r="G6085" s="24"/>
    </row>
    <row r="6086" spans="2:7" x14ac:dyDescent="0.2">
      <c r="B6086" s="24"/>
      <c r="C6086" s="24"/>
      <c r="D6086" s="24"/>
      <c r="E6086" s="24"/>
      <c r="F6086" s="24"/>
      <c r="G6086" s="24"/>
    </row>
    <row r="6087" spans="2:7" x14ac:dyDescent="0.2">
      <c r="B6087" s="24"/>
      <c r="C6087" s="24"/>
      <c r="D6087" s="24"/>
      <c r="E6087" s="24"/>
      <c r="F6087" s="24"/>
      <c r="G6087" s="24"/>
    </row>
    <row r="6088" spans="2:7" x14ac:dyDescent="0.2">
      <c r="B6088" s="24"/>
      <c r="C6088" s="24"/>
      <c r="D6088" s="24"/>
      <c r="E6088" s="24"/>
      <c r="F6088" s="24"/>
      <c r="G6088" s="24"/>
    </row>
    <row r="6089" spans="2:7" x14ac:dyDescent="0.2">
      <c r="B6089" s="24"/>
      <c r="C6089" s="24"/>
      <c r="D6089" s="24"/>
      <c r="E6089" s="24"/>
      <c r="F6089" s="24"/>
      <c r="G6089" s="24"/>
    </row>
    <row r="6090" spans="2:7" x14ac:dyDescent="0.2">
      <c r="B6090" s="24"/>
      <c r="C6090" s="24"/>
      <c r="D6090" s="24"/>
      <c r="E6090" s="24"/>
      <c r="F6090" s="24"/>
      <c r="G6090" s="24"/>
    </row>
    <row r="6091" spans="2:7" x14ac:dyDescent="0.2">
      <c r="B6091" s="24"/>
      <c r="C6091" s="24"/>
      <c r="D6091" s="24"/>
      <c r="E6091" s="24"/>
      <c r="F6091" s="24"/>
      <c r="G6091" s="24"/>
    </row>
    <row r="6092" spans="2:7" x14ac:dyDescent="0.2">
      <c r="B6092" s="24"/>
      <c r="C6092" s="24"/>
      <c r="D6092" s="24"/>
      <c r="E6092" s="24"/>
      <c r="F6092" s="24"/>
      <c r="G6092" s="24"/>
    </row>
    <row r="6093" spans="2:7" x14ac:dyDescent="0.2">
      <c r="B6093" s="24"/>
      <c r="C6093" s="24"/>
      <c r="D6093" s="24"/>
      <c r="E6093" s="24"/>
      <c r="F6093" s="24"/>
      <c r="G6093" s="24"/>
    </row>
    <row r="6094" spans="2:7" x14ac:dyDescent="0.2">
      <c r="B6094" s="24"/>
      <c r="C6094" s="24"/>
      <c r="D6094" s="24"/>
      <c r="E6094" s="24"/>
      <c r="F6094" s="24"/>
      <c r="G6094" s="24"/>
    </row>
    <row r="6095" spans="2:7" x14ac:dyDescent="0.2">
      <c r="B6095" s="24"/>
      <c r="C6095" s="24"/>
      <c r="D6095" s="24"/>
      <c r="E6095" s="24"/>
      <c r="F6095" s="24"/>
      <c r="G6095" s="24"/>
    </row>
    <row r="6096" spans="2:7" x14ac:dyDescent="0.2">
      <c r="B6096" s="24"/>
      <c r="C6096" s="24"/>
      <c r="D6096" s="24"/>
      <c r="E6096" s="24"/>
      <c r="F6096" s="24"/>
      <c r="G6096" s="24"/>
    </row>
    <row r="6097" spans="2:7" x14ac:dyDescent="0.2">
      <c r="B6097" s="24"/>
      <c r="C6097" s="24"/>
      <c r="D6097" s="24"/>
      <c r="E6097" s="24"/>
      <c r="F6097" s="24"/>
      <c r="G6097" s="24"/>
    </row>
    <row r="6098" spans="2:7" x14ac:dyDescent="0.2">
      <c r="B6098" s="24"/>
      <c r="C6098" s="24"/>
      <c r="D6098" s="24"/>
      <c r="E6098" s="24"/>
      <c r="F6098" s="24"/>
      <c r="G6098" s="24"/>
    </row>
    <row r="6099" spans="2:7" x14ac:dyDescent="0.2">
      <c r="B6099" s="24"/>
      <c r="C6099" s="24"/>
      <c r="D6099" s="24"/>
      <c r="E6099" s="24"/>
      <c r="F6099" s="24"/>
      <c r="G6099" s="24"/>
    </row>
    <row r="6100" spans="2:7" x14ac:dyDescent="0.2">
      <c r="B6100" s="24"/>
      <c r="C6100" s="24"/>
      <c r="D6100" s="24"/>
      <c r="E6100" s="24"/>
      <c r="F6100" s="24"/>
      <c r="G6100" s="24"/>
    </row>
    <row r="6101" spans="2:7" x14ac:dyDescent="0.2">
      <c r="B6101" s="24"/>
      <c r="C6101" s="24"/>
      <c r="D6101" s="24"/>
      <c r="E6101" s="24"/>
      <c r="F6101" s="24"/>
      <c r="G6101" s="24"/>
    </row>
    <row r="6102" spans="2:7" x14ac:dyDescent="0.2">
      <c r="B6102" s="24"/>
      <c r="C6102" s="24"/>
      <c r="D6102" s="24"/>
      <c r="E6102" s="24"/>
      <c r="F6102" s="24"/>
      <c r="G6102" s="24"/>
    </row>
    <row r="6103" spans="2:7" x14ac:dyDescent="0.2">
      <c r="B6103" s="24"/>
      <c r="C6103" s="24"/>
      <c r="D6103" s="24"/>
      <c r="E6103" s="24"/>
      <c r="F6103" s="24"/>
      <c r="G6103" s="24"/>
    </row>
    <row r="6104" spans="2:7" x14ac:dyDescent="0.2">
      <c r="B6104" s="24"/>
      <c r="C6104" s="24"/>
      <c r="D6104" s="24"/>
      <c r="E6104" s="24"/>
      <c r="F6104" s="24"/>
      <c r="G6104" s="24"/>
    </row>
    <row r="6105" spans="2:7" x14ac:dyDescent="0.2">
      <c r="B6105" s="24"/>
      <c r="C6105" s="24"/>
      <c r="D6105" s="24"/>
      <c r="E6105" s="24"/>
      <c r="F6105" s="24"/>
      <c r="G6105" s="24"/>
    </row>
    <row r="6106" spans="2:7" x14ac:dyDescent="0.2">
      <c r="B6106" s="24"/>
      <c r="C6106" s="24"/>
      <c r="D6106" s="24"/>
      <c r="E6106" s="24"/>
      <c r="F6106" s="24"/>
      <c r="G6106" s="24"/>
    </row>
    <row r="6107" spans="2:7" x14ac:dyDescent="0.2">
      <c r="B6107" s="24"/>
      <c r="C6107" s="24"/>
      <c r="D6107" s="24"/>
      <c r="E6107" s="24"/>
      <c r="F6107" s="24"/>
      <c r="G6107" s="24"/>
    </row>
    <row r="6108" spans="2:7" x14ac:dyDescent="0.2">
      <c r="B6108" s="24"/>
      <c r="C6108" s="24"/>
      <c r="D6108" s="24"/>
      <c r="E6108" s="24"/>
      <c r="F6108" s="24"/>
      <c r="G6108" s="24"/>
    </row>
    <row r="6109" spans="2:7" x14ac:dyDescent="0.2">
      <c r="B6109" s="24"/>
      <c r="C6109" s="24"/>
      <c r="D6109" s="24"/>
      <c r="E6109" s="24"/>
      <c r="F6109" s="24"/>
      <c r="G6109" s="24"/>
    </row>
    <row r="6110" spans="2:7" x14ac:dyDescent="0.2">
      <c r="B6110" s="24"/>
      <c r="C6110" s="24"/>
      <c r="D6110" s="24"/>
      <c r="E6110" s="24"/>
      <c r="F6110" s="24"/>
      <c r="G6110" s="24"/>
    </row>
    <row r="6111" spans="2:7" x14ac:dyDescent="0.2">
      <c r="B6111" s="24"/>
      <c r="C6111" s="24"/>
      <c r="D6111" s="24"/>
      <c r="E6111" s="24"/>
      <c r="F6111" s="24"/>
      <c r="G6111" s="24"/>
    </row>
    <row r="6112" spans="2:7" x14ac:dyDescent="0.2">
      <c r="B6112" s="24"/>
      <c r="C6112" s="24"/>
      <c r="D6112" s="24"/>
      <c r="E6112" s="24"/>
      <c r="F6112" s="24"/>
      <c r="G6112" s="24"/>
    </row>
    <row r="6113" spans="2:7" x14ac:dyDescent="0.2">
      <c r="B6113" s="24"/>
      <c r="C6113" s="24"/>
      <c r="D6113" s="24"/>
      <c r="E6113" s="24"/>
      <c r="F6113" s="24"/>
      <c r="G6113" s="24"/>
    </row>
    <row r="6114" spans="2:7" x14ac:dyDescent="0.2">
      <c r="B6114" s="24"/>
      <c r="C6114" s="24"/>
      <c r="D6114" s="24"/>
      <c r="E6114" s="24"/>
      <c r="F6114" s="24"/>
      <c r="G6114" s="24"/>
    </row>
    <row r="6115" spans="2:7" x14ac:dyDescent="0.2">
      <c r="B6115" s="24"/>
      <c r="C6115" s="24"/>
      <c r="D6115" s="24"/>
      <c r="E6115" s="24"/>
      <c r="F6115" s="24"/>
      <c r="G6115" s="24"/>
    </row>
    <row r="6116" spans="2:7" x14ac:dyDescent="0.2">
      <c r="B6116" s="24"/>
      <c r="C6116" s="24"/>
      <c r="D6116" s="24"/>
      <c r="E6116" s="24"/>
      <c r="F6116" s="24"/>
      <c r="G6116" s="24"/>
    </row>
    <row r="6117" spans="2:7" x14ac:dyDescent="0.2">
      <c r="B6117" s="24"/>
      <c r="C6117" s="24"/>
      <c r="D6117" s="24"/>
      <c r="E6117" s="24"/>
      <c r="F6117" s="24"/>
      <c r="G6117" s="24"/>
    </row>
    <row r="6118" spans="2:7" x14ac:dyDescent="0.2">
      <c r="B6118" s="24"/>
      <c r="C6118" s="24"/>
      <c r="D6118" s="24"/>
      <c r="E6118" s="24"/>
      <c r="F6118" s="24"/>
      <c r="G6118" s="24"/>
    </row>
    <row r="6119" spans="2:7" x14ac:dyDescent="0.2">
      <c r="B6119" s="24"/>
      <c r="C6119" s="24"/>
      <c r="D6119" s="24"/>
      <c r="E6119" s="24"/>
      <c r="F6119" s="24"/>
      <c r="G6119" s="24"/>
    </row>
    <row r="6120" spans="2:7" x14ac:dyDescent="0.2">
      <c r="B6120" s="24"/>
      <c r="C6120" s="24"/>
      <c r="D6120" s="24"/>
      <c r="E6120" s="24"/>
      <c r="F6120" s="24"/>
      <c r="G6120" s="24"/>
    </row>
    <row r="6121" spans="2:7" x14ac:dyDescent="0.2">
      <c r="B6121" s="24"/>
      <c r="C6121" s="24"/>
      <c r="D6121" s="24"/>
      <c r="E6121" s="24"/>
      <c r="F6121" s="24"/>
      <c r="G6121" s="24"/>
    </row>
    <row r="6122" spans="2:7" x14ac:dyDescent="0.2">
      <c r="B6122" s="24"/>
      <c r="C6122" s="24"/>
      <c r="D6122" s="24"/>
      <c r="E6122" s="24"/>
      <c r="F6122" s="24"/>
      <c r="G6122" s="24"/>
    </row>
    <row r="6123" spans="2:7" x14ac:dyDescent="0.2">
      <c r="B6123" s="24"/>
      <c r="C6123" s="24"/>
      <c r="D6123" s="24"/>
      <c r="E6123" s="24"/>
      <c r="F6123" s="24"/>
      <c r="G6123" s="24"/>
    </row>
    <row r="6124" spans="2:7" x14ac:dyDescent="0.2">
      <c r="B6124" s="24"/>
      <c r="C6124" s="24"/>
      <c r="D6124" s="24"/>
      <c r="E6124" s="24"/>
      <c r="F6124" s="24"/>
      <c r="G6124" s="24"/>
    </row>
    <row r="6125" spans="2:7" x14ac:dyDescent="0.2">
      <c r="B6125" s="24"/>
      <c r="C6125" s="24"/>
      <c r="D6125" s="24"/>
      <c r="E6125" s="24"/>
      <c r="F6125" s="24"/>
      <c r="G6125" s="24"/>
    </row>
    <row r="6126" spans="2:7" x14ac:dyDescent="0.2">
      <c r="B6126" s="24"/>
      <c r="C6126" s="24"/>
      <c r="D6126" s="24"/>
      <c r="E6126" s="24"/>
      <c r="F6126" s="24"/>
      <c r="G6126" s="24"/>
    </row>
    <row r="6127" spans="2:7" x14ac:dyDescent="0.2">
      <c r="B6127" s="24"/>
      <c r="C6127" s="24"/>
      <c r="D6127" s="24"/>
      <c r="E6127" s="24"/>
      <c r="F6127" s="24"/>
      <c r="G6127" s="24"/>
    </row>
    <row r="6128" spans="2:7" x14ac:dyDescent="0.2">
      <c r="B6128" s="24"/>
      <c r="C6128" s="24"/>
      <c r="D6128" s="24"/>
      <c r="E6128" s="24"/>
      <c r="F6128" s="24"/>
      <c r="G6128" s="24"/>
    </row>
    <row r="6129" spans="2:7" x14ac:dyDescent="0.2">
      <c r="B6129" s="24"/>
      <c r="C6129" s="24"/>
      <c r="D6129" s="24"/>
      <c r="E6129" s="24"/>
      <c r="F6129" s="24"/>
      <c r="G6129" s="24"/>
    </row>
    <row r="6130" spans="2:7" x14ac:dyDescent="0.2">
      <c r="B6130" s="24"/>
      <c r="C6130" s="24"/>
      <c r="D6130" s="24"/>
      <c r="E6130" s="24"/>
      <c r="F6130" s="24"/>
      <c r="G6130" s="24"/>
    </row>
    <row r="6131" spans="2:7" x14ac:dyDescent="0.2">
      <c r="B6131" s="24"/>
      <c r="C6131" s="24"/>
      <c r="D6131" s="24"/>
      <c r="E6131" s="24"/>
      <c r="F6131" s="24"/>
      <c r="G6131" s="24"/>
    </row>
    <row r="6132" spans="2:7" x14ac:dyDescent="0.2">
      <c r="B6132" s="24"/>
      <c r="C6132" s="24"/>
      <c r="D6132" s="24"/>
      <c r="E6132" s="24"/>
      <c r="F6132" s="24"/>
      <c r="G6132" s="24"/>
    </row>
    <row r="6133" spans="2:7" x14ac:dyDescent="0.2">
      <c r="B6133" s="24"/>
      <c r="C6133" s="24"/>
      <c r="D6133" s="24"/>
      <c r="E6133" s="24"/>
      <c r="F6133" s="24"/>
      <c r="G6133" s="24"/>
    </row>
    <row r="6134" spans="2:7" x14ac:dyDescent="0.2">
      <c r="B6134" s="24"/>
      <c r="C6134" s="24"/>
      <c r="D6134" s="24"/>
      <c r="E6134" s="24"/>
      <c r="F6134" s="24"/>
      <c r="G6134" s="24"/>
    </row>
    <row r="6135" spans="2:7" x14ac:dyDescent="0.2">
      <c r="B6135" s="24"/>
      <c r="C6135" s="24"/>
      <c r="D6135" s="24"/>
      <c r="E6135" s="24"/>
      <c r="F6135" s="24"/>
      <c r="G6135" s="24"/>
    </row>
    <row r="6136" spans="2:7" x14ac:dyDescent="0.2">
      <c r="B6136" s="24"/>
      <c r="C6136" s="24"/>
      <c r="D6136" s="24"/>
      <c r="E6136" s="24"/>
      <c r="F6136" s="24"/>
      <c r="G6136" s="24"/>
    </row>
    <row r="6137" spans="2:7" x14ac:dyDescent="0.2">
      <c r="B6137" s="24"/>
      <c r="C6137" s="24"/>
      <c r="D6137" s="24"/>
      <c r="E6137" s="24"/>
      <c r="F6137" s="24"/>
      <c r="G6137" s="24"/>
    </row>
    <row r="6138" spans="2:7" x14ac:dyDescent="0.2">
      <c r="B6138" s="24"/>
      <c r="C6138" s="24"/>
      <c r="D6138" s="24"/>
      <c r="E6138" s="24"/>
      <c r="F6138" s="24"/>
      <c r="G6138" s="24"/>
    </row>
    <row r="6139" spans="2:7" x14ac:dyDescent="0.2">
      <c r="B6139" s="24"/>
      <c r="C6139" s="24"/>
      <c r="D6139" s="24"/>
      <c r="E6139" s="24"/>
      <c r="F6139" s="24"/>
      <c r="G6139" s="24"/>
    </row>
    <row r="6140" spans="2:7" x14ac:dyDescent="0.2">
      <c r="B6140" s="24"/>
      <c r="C6140" s="24"/>
      <c r="D6140" s="24"/>
      <c r="E6140" s="24"/>
      <c r="F6140" s="24"/>
      <c r="G6140" s="24"/>
    </row>
    <row r="6141" spans="2:7" x14ac:dyDescent="0.2">
      <c r="B6141" s="24"/>
      <c r="C6141" s="24"/>
      <c r="D6141" s="24"/>
      <c r="E6141" s="24"/>
      <c r="F6141" s="24"/>
      <c r="G6141" s="24"/>
    </row>
    <row r="6142" spans="2:7" x14ac:dyDescent="0.2">
      <c r="B6142" s="24"/>
      <c r="C6142" s="24"/>
      <c r="D6142" s="24"/>
      <c r="E6142" s="24"/>
      <c r="F6142" s="24"/>
      <c r="G6142" s="24"/>
    </row>
    <row r="6143" spans="2:7" x14ac:dyDescent="0.2">
      <c r="B6143" s="24"/>
      <c r="C6143" s="24"/>
      <c r="D6143" s="24"/>
      <c r="E6143" s="24"/>
      <c r="F6143" s="24"/>
      <c r="G6143" s="24"/>
    </row>
    <row r="6144" spans="2:7" x14ac:dyDescent="0.2">
      <c r="B6144" s="24"/>
      <c r="C6144" s="24"/>
      <c r="D6144" s="24"/>
      <c r="E6144" s="24"/>
      <c r="F6144" s="24"/>
      <c r="G6144" s="24"/>
    </row>
    <row r="6145" spans="2:7" x14ac:dyDescent="0.2">
      <c r="B6145" s="24"/>
      <c r="C6145" s="24"/>
      <c r="D6145" s="24"/>
      <c r="E6145" s="24"/>
      <c r="F6145" s="24"/>
      <c r="G6145" s="24"/>
    </row>
    <row r="6146" spans="2:7" x14ac:dyDescent="0.2">
      <c r="B6146" s="24"/>
      <c r="C6146" s="24"/>
      <c r="D6146" s="24"/>
      <c r="E6146" s="24"/>
      <c r="F6146" s="24"/>
      <c r="G6146" s="24"/>
    </row>
    <row r="6147" spans="2:7" x14ac:dyDescent="0.2">
      <c r="B6147" s="24"/>
      <c r="C6147" s="24"/>
      <c r="D6147" s="24"/>
      <c r="E6147" s="24"/>
      <c r="F6147" s="24"/>
      <c r="G6147" s="24"/>
    </row>
    <row r="6148" spans="2:7" x14ac:dyDescent="0.2">
      <c r="B6148" s="24"/>
      <c r="C6148" s="24"/>
      <c r="D6148" s="24"/>
      <c r="E6148" s="24"/>
      <c r="F6148" s="24"/>
      <c r="G6148" s="24"/>
    </row>
    <row r="6149" spans="2:7" x14ac:dyDescent="0.2">
      <c r="B6149" s="24"/>
      <c r="C6149" s="24"/>
      <c r="D6149" s="24"/>
      <c r="E6149" s="24"/>
      <c r="F6149" s="24"/>
      <c r="G6149" s="24"/>
    </row>
    <row r="6150" spans="2:7" x14ac:dyDescent="0.2">
      <c r="B6150" s="24"/>
      <c r="C6150" s="24"/>
      <c r="D6150" s="24"/>
      <c r="E6150" s="24"/>
      <c r="F6150" s="24"/>
      <c r="G6150" s="24"/>
    </row>
    <row r="6151" spans="2:7" x14ac:dyDescent="0.2">
      <c r="B6151" s="24"/>
      <c r="C6151" s="24"/>
      <c r="D6151" s="24"/>
      <c r="E6151" s="24"/>
      <c r="F6151" s="24"/>
      <c r="G6151" s="24"/>
    </row>
    <row r="6152" spans="2:7" x14ac:dyDescent="0.2">
      <c r="B6152" s="24"/>
      <c r="C6152" s="24"/>
      <c r="D6152" s="24"/>
      <c r="E6152" s="24"/>
      <c r="F6152" s="24"/>
      <c r="G6152" s="24"/>
    </row>
    <row r="6153" spans="2:7" x14ac:dyDescent="0.2">
      <c r="B6153" s="24"/>
      <c r="C6153" s="24"/>
      <c r="D6153" s="24"/>
      <c r="E6153" s="24"/>
      <c r="F6153" s="24"/>
      <c r="G6153" s="24"/>
    </row>
    <row r="6154" spans="2:7" x14ac:dyDescent="0.2">
      <c r="B6154" s="24"/>
      <c r="C6154" s="24"/>
      <c r="D6154" s="24"/>
      <c r="E6154" s="24"/>
      <c r="F6154" s="24"/>
      <c r="G6154" s="24"/>
    </row>
    <row r="6155" spans="2:7" x14ac:dyDescent="0.2">
      <c r="B6155" s="24"/>
      <c r="C6155" s="24"/>
      <c r="D6155" s="24"/>
      <c r="E6155" s="24"/>
      <c r="F6155" s="24"/>
      <c r="G6155" s="24"/>
    </row>
    <row r="6156" spans="2:7" x14ac:dyDescent="0.2">
      <c r="B6156" s="24"/>
      <c r="C6156" s="24"/>
      <c r="D6156" s="24"/>
      <c r="E6156" s="24"/>
      <c r="F6156" s="24"/>
      <c r="G6156" s="24"/>
    </row>
    <row r="6157" spans="2:7" x14ac:dyDescent="0.2">
      <c r="B6157" s="24"/>
      <c r="C6157" s="24"/>
      <c r="D6157" s="24"/>
      <c r="E6157" s="24"/>
      <c r="F6157" s="24"/>
      <c r="G6157" s="24"/>
    </row>
    <row r="6158" spans="2:7" x14ac:dyDescent="0.2">
      <c r="B6158" s="24"/>
      <c r="C6158" s="24"/>
      <c r="D6158" s="24"/>
      <c r="E6158" s="24"/>
      <c r="F6158" s="24"/>
      <c r="G6158" s="24"/>
    </row>
    <row r="6159" spans="2:7" x14ac:dyDescent="0.2">
      <c r="B6159" s="24"/>
      <c r="C6159" s="24"/>
      <c r="D6159" s="24"/>
      <c r="E6159" s="24"/>
      <c r="F6159" s="24"/>
      <c r="G6159" s="24"/>
    </row>
    <row r="6160" spans="2:7" x14ac:dyDescent="0.2">
      <c r="B6160" s="24"/>
      <c r="C6160" s="24"/>
      <c r="D6160" s="24"/>
      <c r="E6160" s="24"/>
      <c r="F6160" s="24"/>
      <c r="G6160" s="24"/>
    </row>
    <row r="6161" spans="2:7" x14ac:dyDescent="0.2">
      <c r="B6161" s="24"/>
      <c r="C6161" s="24"/>
      <c r="D6161" s="24"/>
      <c r="E6161" s="24"/>
      <c r="F6161" s="24"/>
      <c r="G6161" s="24"/>
    </row>
    <row r="6162" spans="2:7" x14ac:dyDescent="0.2">
      <c r="B6162" s="24"/>
      <c r="C6162" s="24"/>
      <c r="D6162" s="24"/>
      <c r="E6162" s="24"/>
      <c r="F6162" s="24"/>
      <c r="G6162" s="24"/>
    </row>
    <row r="6163" spans="2:7" x14ac:dyDescent="0.2">
      <c r="B6163" s="24"/>
      <c r="C6163" s="24"/>
      <c r="D6163" s="24"/>
      <c r="E6163" s="24"/>
      <c r="F6163" s="24"/>
      <c r="G6163" s="24"/>
    </row>
    <row r="6164" spans="2:7" x14ac:dyDescent="0.2">
      <c r="B6164" s="24"/>
      <c r="C6164" s="24"/>
      <c r="D6164" s="24"/>
      <c r="E6164" s="24"/>
      <c r="F6164" s="24"/>
      <c r="G6164" s="24"/>
    </row>
    <row r="6165" spans="2:7" x14ac:dyDescent="0.2">
      <c r="B6165" s="24"/>
      <c r="C6165" s="24"/>
      <c r="D6165" s="24"/>
      <c r="E6165" s="24"/>
      <c r="F6165" s="24"/>
      <c r="G6165" s="24"/>
    </row>
    <row r="6166" spans="2:7" x14ac:dyDescent="0.2">
      <c r="B6166" s="24"/>
      <c r="C6166" s="24"/>
      <c r="D6166" s="24"/>
      <c r="E6166" s="24"/>
      <c r="F6166" s="24"/>
      <c r="G6166" s="24"/>
    </row>
    <row r="6167" spans="2:7" x14ac:dyDescent="0.2">
      <c r="B6167" s="24"/>
      <c r="C6167" s="24"/>
      <c r="D6167" s="24"/>
      <c r="E6167" s="24"/>
      <c r="F6167" s="24"/>
      <c r="G6167" s="24"/>
    </row>
    <row r="6168" spans="2:7" x14ac:dyDescent="0.2">
      <c r="B6168" s="24"/>
      <c r="C6168" s="24"/>
      <c r="D6168" s="24"/>
      <c r="E6168" s="24"/>
      <c r="F6168" s="24"/>
      <c r="G6168" s="24"/>
    </row>
    <row r="6169" spans="2:7" x14ac:dyDescent="0.2">
      <c r="B6169" s="24"/>
      <c r="C6169" s="24"/>
      <c r="D6169" s="24"/>
      <c r="E6169" s="24"/>
      <c r="F6169" s="24"/>
      <c r="G6169" s="24"/>
    </row>
    <row r="6170" spans="2:7" x14ac:dyDescent="0.2">
      <c r="B6170" s="24"/>
      <c r="C6170" s="24"/>
      <c r="D6170" s="24"/>
      <c r="E6170" s="24"/>
      <c r="F6170" s="24"/>
      <c r="G6170" s="24"/>
    </row>
    <row r="6171" spans="2:7" x14ac:dyDescent="0.2">
      <c r="B6171" s="24"/>
      <c r="C6171" s="24"/>
      <c r="D6171" s="24"/>
      <c r="E6171" s="24"/>
      <c r="F6171" s="24"/>
      <c r="G6171" s="24"/>
    </row>
    <row r="6172" spans="2:7" x14ac:dyDescent="0.2">
      <c r="B6172" s="24"/>
      <c r="C6172" s="24"/>
      <c r="D6172" s="24"/>
      <c r="E6172" s="24"/>
      <c r="F6172" s="24"/>
      <c r="G6172" s="24"/>
    </row>
    <row r="6173" spans="2:7" x14ac:dyDescent="0.2">
      <c r="B6173" s="24"/>
      <c r="C6173" s="24"/>
      <c r="D6173" s="24"/>
      <c r="E6173" s="24"/>
      <c r="F6173" s="24"/>
      <c r="G6173" s="24"/>
    </row>
    <row r="6174" spans="2:7" x14ac:dyDescent="0.2">
      <c r="B6174" s="24"/>
      <c r="C6174" s="24"/>
      <c r="D6174" s="24"/>
      <c r="E6174" s="24"/>
      <c r="F6174" s="24"/>
      <c r="G6174" s="24"/>
    </row>
    <row r="6175" spans="2:7" x14ac:dyDescent="0.2">
      <c r="B6175" s="24"/>
      <c r="C6175" s="24"/>
      <c r="D6175" s="24"/>
      <c r="E6175" s="24"/>
      <c r="F6175" s="24"/>
      <c r="G6175" s="24"/>
    </row>
    <row r="6176" spans="2:7" x14ac:dyDescent="0.2">
      <c r="B6176" s="24"/>
      <c r="C6176" s="24"/>
      <c r="D6176" s="24"/>
      <c r="E6176" s="24"/>
      <c r="F6176" s="24"/>
      <c r="G6176" s="24"/>
    </row>
    <row r="6177" spans="2:7" x14ac:dyDescent="0.2">
      <c r="B6177" s="24"/>
      <c r="C6177" s="24"/>
      <c r="D6177" s="24"/>
      <c r="E6177" s="24"/>
      <c r="F6177" s="24"/>
      <c r="G6177" s="24"/>
    </row>
    <row r="6178" spans="2:7" x14ac:dyDescent="0.2">
      <c r="B6178" s="24"/>
      <c r="C6178" s="24"/>
      <c r="D6178" s="24"/>
      <c r="E6178" s="24"/>
      <c r="F6178" s="24"/>
      <c r="G6178" s="24"/>
    </row>
    <row r="6179" spans="2:7" x14ac:dyDescent="0.2">
      <c r="B6179" s="24"/>
      <c r="C6179" s="24"/>
      <c r="D6179" s="24"/>
      <c r="E6179" s="24"/>
      <c r="F6179" s="24"/>
      <c r="G6179" s="24"/>
    </row>
    <row r="6180" spans="2:7" x14ac:dyDescent="0.2">
      <c r="B6180" s="24"/>
      <c r="C6180" s="24"/>
      <c r="D6180" s="24"/>
      <c r="E6180" s="24"/>
      <c r="F6180" s="24"/>
      <c r="G6180" s="24"/>
    </row>
    <row r="6181" spans="2:7" x14ac:dyDescent="0.2">
      <c r="B6181" s="24"/>
      <c r="C6181" s="24"/>
      <c r="D6181" s="24"/>
      <c r="E6181" s="24"/>
      <c r="F6181" s="24"/>
      <c r="G6181" s="24"/>
    </row>
    <row r="6182" spans="2:7" x14ac:dyDescent="0.2">
      <c r="B6182" s="24"/>
      <c r="C6182" s="24"/>
      <c r="D6182" s="24"/>
      <c r="E6182" s="24"/>
      <c r="F6182" s="24"/>
      <c r="G6182" s="24"/>
    </row>
    <row r="6183" spans="2:7" x14ac:dyDescent="0.2">
      <c r="B6183" s="24"/>
      <c r="C6183" s="24"/>
      <c r="D6183" s="24"/>
      <c r="E6183" s="24"/>
      <c r="F6183" s="24"/>
      <c r="G6183" s="24"/>
    </row>
    <row r="6184" spans="2:7" x14ac:dyDescent="0.2">
      <c r="B6184" s="24"/>
      <c r="C6184" s="24"/>
      <c r="D6184" s="24"/>
      <c r="E6184" s="24"/>
      <c r="F6184" s="24"/>
      <c r="G6184" s="24"/>
    </row>
    <row r="6185" spans="2:7" x14ac:dyDescent="0.2">
      <c r="B6185" s="24"/>
      <c r="C6185" s="24"/>
      <c r="D6185" s="24"/>
      <c r="E6185" s="24"/>
      <c r="F6185" s="24"/>
      <c r="G6185" s="24"/>
    </row>
    <row r="6186" spans="2:7" x14ac:dyDescent="0.2">
      <c r="B6186" s="24"/>
      <c r="C6186" s="24"/>
      <c r="D6186" s="24"/>
      <c r="E6186" s="24"/>
      <c r="F6186" s="24"/>
      <c r="G6186" s="24"/>
    </row>
    <row r="6187" spans="2:7" x14ac:dyDescent="0.2">
      <c r="B6187" s="24"/>
      <c r="C6187" s="24"/>
      <c r="D6187" s="24"/>
      <c r="E6187" s="24"/>
      <c r="F6187" s="24"/>
      <c r="G6187" s="24"/>
    </row>
    <row r="6188" spans="2:7" x14ac:dyDescent="0.2">
      <c r="B6188" s="24"/>
      <c r="C6188" s="24"/>
      <c r="D6188" s="24"/>
      <c r="E6188" s="24"/>
      <c r="F6188" s="24"/>
      <c r="G6188" s="24"/>
    </row>
    <row r="6189" spans="2:7" x14ac:dyDescent="0.2">
      <c r="B6189" s="24"/>
      <c r="C6189" s="24"/>
      <c r="D6189" s="24"/>
      <c r="E6189" s="24"/>
      <c r="F6189" s="24"/>
      <c r="G6189" s="24"/>
    </row>
    <row r="6190" spans="2:7" x14ac:dyDescent="0.2">
      <c r="B6190" s="24"/>
      <c r="C6190" s="24"/>
      <c r="D6190" s="24"/>
      <c r="E6190" s="24"/>
      <c r="F6190" s="24"/>
      <c r="G6190" s="24"/>
    </row>
    <row r="6191" spans="2:7" x14ac:dyDescent="0.2">
      <c r="B6191" s="24"/>
      <c r="C6191" s="24"/>
      <c r="D6191" s="24"/>
      <c r="E6191" s="24"/>
      <c r="F6191" s="24"/>
      <c r="G6191" s="24"/>
    </row>
    <row r="6192" spans="2:7" x14ac:dyDescent="0.2">
      <c r="B6192" s="24"/>
      <c r="C6192" s="24"/>
      <c r="D6192" s="24"/>
      <c r="E6192" s="24"/>
      <c r="F6192" s="24"/>
      <c r="G6192" s="24"/>
    </row>
    <row r="6193" spans="2:7" x14ac:dyDescent="0.2">
      <c r="B6193" s="24"/>
      <c r="C6193" s="24"/>
      <c r="D6193" s="24"/>
      <c r="E6193" s="24"/>
      <c r="F6193" s="24"/>
      <c r="G6193" s="24"/>
    </row>
    <row r="6194" spans="2:7" x14ac:dyDescent="0.2">
      <c r="B6194" s="24"/>
      <c r="C6194" s="24"/>
      <c r="D6194" s="24"/>
      <c r="E6194" s="24"/>
      <c r="F6194" s="24"/>
      <c r="G6194" s="24"/>
    </row>
    <row r="6195" spans="2:7" x14ac:dyDescent="0.2">
      <c r="B6195" s="24"/>
      <c r="C6195" s="24"/>
      <c r="D6195" s="24"/>
      <c r="E6195" s="24"/>
      <c r="F6195" s="24"/>
      <c r="G6195" s="24"/>
    </row>
    <row r="6196" spans="2:7" x14ac:dyDescent="0.2">
      <c r="B6196" s="24"/>
      <c r="C6196" s="24"/>
      <c r="D6196" s="24"/>
      <c r="E6196" s="24"/>
      <c r="F6196" s="24"/>
      <c r="G6196" s="24"/>
    </row>
    <row r="6197" spans="2:7" x14ac:dyDescent="0.2">
      <c r="B6197" s="24"/>
      <c r="C6197" s="24"/>
      <c r="D6197" s="24"/>
      <c r="E6197" s="24"/>
      <c r="F6197" s="24"/>
      <c r="G6197" s="24"/>
    </row>
    <row r="6198" spans="2:7" x14ac:dyDescent="0.2">
      <c r="B6198" s="24"/>
      <c r="C6198" s="24"/>
      <c r="D6198" s="24"/>
      <c r="E6198" s="24"/>
      <c r="F6198" s="24"/>
      <c r="G6198" s="24"/>
    </row>
    <row r="6199" spans="2:7" x14ac:dyDescent="0.2">
      <c r="B6199" s="24"/>
      <c r="C6199" s="24"/>
      <c r="D6199" s="24"/>
      <c r="E6199" s="24"/>
      <c r="F6199" s="24"/>
      <c r="G6199" s="24"/>
    </row>
    <row r="6200" spans="2:7" x14ac:dyDescent="0.2">
      <c r="B6200" s="24"/>
      <c r="C6200" s="24"/>
      <c r="D6200" s="24"/>
      <c r="E6200" s="24"/>
      <c r="F6200" s="24"/>
      <c r="G6200" s="24"/>
    </row>
    <row r="6201" spans="2:7" x14ac:dyDescent="0.2">
      <c r="B6201" s="24"/>
      <c r="C6201" s="24"/>
      <c r="D6201" s="24"/>
      <c r="E6201" s="24"/>
      <c r="F6201" s="24"/>
      <c r="G6201" s="24"/>
    </row>
    <row r="6202" spans="2:7" x14ac:dyDescent="0.2">
      <c r="B6202" s="24"/>
      <c r="C6202" s="24"/>
      <c r="D6202" s="24"/>
      <c r="E6202" s="24"/>
      <c r="F6202" s="24"/>
      <c r="G6202" s="24"/>
    </row>
    <row r="6203" spans="2:7" x14ac:dyDescent="0.2">
      <c r="B6203" s="24"/>
      <c r="C6203" s="24"/>
      <c r="D6203" s="24"/>
      <c r="E6203" s="24"/>
      <c r="F6203" s="24"/>
      <c r="G6203" s="24"/>
    </row>
    <row r="6204" spans="2:7" x14ac:dyDescent="0.2">
      <c r="B6204" s="24"/>
      <c r="C6204" s="24"/>
      <c r="D6204" s="24"/>
      <c r="E6204" s="24"/>
      <c r="F6204" s="24"/>
      <c r="G6204" s="24"/>
    </row>
    <row r="6205" spans="2:7" x14ac:dyDescent="0.2">
      <c r="B6205" s="24"/>
      <c r="C6205" s="24"/>
      <c r="D6205" s="24"/>
      <c r="E6205" s="24"/>
      <c r="F6205" s="24"/>
      <c r="G6205" s="24"/>
    </row>
    <row r="6206" spans="2:7" x14ac:dyDescent="0.2">
      <c r="B6206" s="24"/>
      <c r="C6206" s="24"/>
      <c r="D6206" s="24"/>
      <c r="E6206" s="24"/>
      <c r="F6206" s="24"/>
      <c r="G6206" s="24"/>
    </row>
    <row r="6207" spans="2:7" x14ac:dyDescent="0.2">
      <c r="B6207" s="24"/>
      <c r="C6207" s="24"/>
      <c r="D6207" s="24"/>
      <c r="E6207" s="24"/>
      <c r="F6207" s="24"/>
      <c r="G6207" s="24"/>
    </row>
    <row r="6208" spans="2:7" x14ac:dyDescent="0.2">
      <c r="B6208" s="24"/>
      <c r="C6208" s="24"/>
      <c r="D6208" s="24"/>
      <c r="E6208" s="24"/>
      <c r="F6208" s="24"/>
      <c r="G6208" s="24"/>
    </row>
    <row r="6209" spans="2:7" x14ac:dyDescent="0.2">
      <c r="B6209" s="24"/>
      <c r="C6209" s="24"/>
      <c r="D6209" s="24"/>
      <c r="E6209" s="24"/>
      <c r="F6209" s="24"/>
      <c r="G6209" s="24"/>
    </row>
    <row r="6210" spans="2:7" x14ac:dyDescent="0.2">
      <c r="B6210" s="24"/>
      <c r="C6210" s="24"/>
      <c r="D6210" s="24"/>
      <c r="E6210" s="24"/>
      <c r="F6210" s="24"/>
      <c r="G6210" s="24"/>
    </row>
    <row r="6211" spans="2:7" x14ac:dyDescent="0.2">
      <c r="B6211" s="24"/>
      <c r="C6211" s="24"/>
      <c r="D6211" s="24"/>
      <c r="E6211" s="24"/>
      <c r="F6211" s="24"/>
      <c r="G6211" s="24"/>
    </row>
    <row r="6212" spans="2:7" x14ac:dyDescent="0.2">
      <c r="B6212" s="24"/>
      <c r="C6212" s="24"/>
      <c r="D6212" s="24"/>
      <c r="E6212" s="24"/>
      <c r="F6212" s="24"/>
      <c r="G6212" s="24"/>
    </row>
    <row r="6213" spans="2:7" x14ac:dyDescent="0.2">
      <c r="B6213" s="24"/>
      <c r="C6213" s="24"/>
      <c r="D6213" s="24"/>
      <c r="E6213" s="24"/>
      <c r="F6213" s="24"/>
      <c r="G6213" s="24"/>
    </row>
    <row r="6214" spans="2:7" x14ac:dyDescent="0.2">
      <c r="B6214" s="24"/>
      <c r="C6214" s="24"/>
      <c r="D6214" s="24"/>
      <c r="E6214" s="24"/>
      <c r="F6214" s="24"/>
      <c r="G6214" s="24"/>
    </row>
    <row r="6215" spans="2:7" x14ac:dyDescent="0.2">
      <c r="B6215" s="24"/>
      <c r="C6215" s="24"/>
      <c r="D6215" s="24"/>
      <c r="E6215" s="24"/>
      <c r="F6215" s="24"/>
      <c r="G6215" s="24"/>
    </row>
    <row r="6216" spans="2:7" x14ac:dyDescent="0.2">
      <c r="B6216" s="24"/>
      <c r="C6216" s="24"/>
      <c r="D6216" s="24"/>
      <c r="E6216" s="24"/>
      <c r="F6216" s="24"/>
      <c r="G6216" s="24"/>
    </row>
    <row r="6217" spans="2:7" x14ac:dyDescent="0.2">
      <c r="B6217" s="24"/>
      <c r="C6217" s="24"/>
      <c r="D6217" s="24"/>
      <c r="E6217" s="24"/>
      <c r="F6217" s="24"/>
      <c r="G6217" s="24"/>
    </row>
    <row r="6218" spans="2:7" x14ac:dyDescent="0.2">
      <c r="B6218" s="24"/>
      <c r="C6218" s="24"/>
      <c r="D6218" s="24"/>
      <c r="E6218" s="24"/>
      <c r="F6218" s="24"/>
      <c r="G6218" s="24"/>
    </row>
    <row r="6219" spans="2:7" x14ac:dyDescent="0.2">
      <c r="B6219" s="24"/>
      <c r="C6219" s="24"/>
      <c r="D6219" s="24"/>
      <c r="E6219" s="24"/>
      <c r="F6219" s="24"/>
      <c r="G6219" s="24"/>
    </row>
    <row r="6220" spans="2:7" x14ac:dyDescent="0.2">
      <c r="B6220" s="24"/>
      <c r="C6220" s="24"/>
      <c r="D6220" s="24"/>
      <c r="E6220" s="24"/>
      <c r="F6220" s="24"/>
      <c r="G6220" s="24"/>
    </row>
    <row r="6221" spans="2:7" x14ac:dyDescent="0.2">
      <c r="B6221" s="24"/>
      <c r="C6221" s="24"/>
      <c r="D6221" s="24"/>
      <c r="E6221" s="24"/>
      <c r="F6221" s="24"/>
      <c r="G6221" s="24"/>
    </row>
    <row r="6222" spans="2:7" x14ac:dyDescent="0.2">
      <c r="B6222" s="24"/>
      <c r="C6222" s="24"/>
      <c r="D6222" s="24"/>
      <c r="E6222" s="24"/>
      <c r="F6222" s="24"/>
      <c r="G6222" s="24"/>
    </row>
    <row r="6223" spans="2:7" x14ac:dyDescent="0.2">
      <c r="B6223" s="24"/>
      <c r="C6223" s="24"/>
      <c r="D6223" s="24"/>
      <c r="E6223" s="24"/>
      <c r="F6223" s="24"/>
      <c r="G6223" s="24"/>
    </row>
    <row r="6224" spans="2:7" x14ac:dyDescent="0.2">
      <c r="B6224" s="24"/>
      <c r="C6224" s="24"/>
      <c r="D6224" s="24"/>
      <c r="E6224" s="24"/>
      <c r="F6224" s="24"/>
      <c r="G6224" s="24"/>
    </row>
    <row r="6225" spans="2:7" x14ac:dyDescent="0.2">
      <c r="B6225" s="24"/>
      <c r="C6225" s="24"/>
      <c r="D6225" s="24"/>
      <c r="E6225" s="24"/>
      <c r="F6225" s="24"/>
      <c r="G6225" s="24"/>
    </row>
    <row r="6226" spans="2:7" x14ac:dyDescent="0.2">
      <c r="B6226" s="24"/>
      <c r="C6226" s="24"/>
      <c r="D6226" s="24"/>
      <c r="E6226" s="24"/>
      <c r="F6226" s="24"/>
      <c r="G6226" s="24"/>
    </row>
    <row r="6227" spans="2:7" x14ac:dyDescent="0.2">
      <c r="B6227" s="24"/>
      <c r="C6227" s="24"/>
      <c r="D6227" s="24"/>
      <c r="E6227" s="24"/>
      <c r="F6227" s="24"/>
      <c r="G6227" s="24"/>
    </row>
    <row r="6228" spans="2:7" x14ac:dyDescent="0.2">
      <c r="B6228" s="24"/>
      <c r="C6228" s="24"/>
      <c r="D6228" s="24"/>
      <c r="E6228" s="24"/>
      <c r="F6228" s="24"/>
      <c r="G6228" s="24"/>
    </row>
    <row r="6229" spans="2:7" x14ac:dyDescent="0.2">
      <c r="B6229" s="24"/>
      <c r="C6229" s="24"/>
      <c r="D6229" s="24"/>
      <c r="E6229" s="24"/>
      <c r="F6229" s="24"/>
      <c r="G6229" s="24"/>
    </row>
    <row r="6230" spans="2:7" x14ac:dyDescent="0.2">
      <c r="B6230" s="24"/>
      <c r="C6230" s="24"/>
      <c r="D6230" s="24"/>
      <c r="E6230" s="24"/>
      <c r="F6230" s="24"/>
      <c r="G6230" s="24"/>
    </row>
    <row r="6231" spans="2:7" x14ac:dyDescent="0.2">
      <c r="B6231" s="24"/>
      <c r="C6231" s="24"/>
      <c r="D6231" s="24"/>
      <c r="E6231" s="24"/>
      <c r="F6231" s="24"/>
      <c r="G6231" s="24"/>
    </row>
    <row r="6232" spans="2:7" x14ac:dyDescent="0.2">
      <c r="B6232" s="24"/>
      <c r="C6232" s="24"/>
      <c r="D6232" s="24"/>
      <c r="E6232" s="24"/>
      <c r="F6232" s="24"/>
      <c r="G6232" s="24"/>
    </row>
    <row r="6233" spans="2:7" x14ac:dyDescent="0.2">
      <c r="B6233" s="24"/>
      <c r="C6233" s="24"/>
      <c r="D6233" s="24"/>
      <c r="E6233" s="24"/>
      <c r="F6233" s="24"/>
      <c r="G6233" s="24"/>
    </row>
    <row r="6234" spans="2:7" x14ac:dyDescent="0.2">
      <c r="B6234" s="24"/>
      <c r="C6234" s="24"/>
      <c r="D6234" s="24"/>
      <c r="E6234" s="24"/>
      <c r="F6234" s="24"/>
      <c r="G6234" s="24"/>
    </row>
    <row r="6235" spans="2:7" x14ac:dyDescent="0.2">
      <c r="B6235" s="24"/>
      <c r="C6235" s="24"/>
      <c r="D6235" s="24"/>
      <c r="E6235" s="24"/>
      <c r="F6235" s="24"/>
      <c r="G6235" s="24"/>
    </row>
    <row r="6236" spans="2:7" x14ac:dyDescent="0.2">
      <c r="B6236" s="24"/>
      <c r="C6236" s="24"/>
      <c r="D6236" s="24"/>
      <c r="E6236" s="24"/>
      <c r="F6236" s="24"/>
      <c r="G6236" s="24"/>
    </row>
    <row r="6237" spans="2:7" x14ac:dyDescent="0.2">
      <c r="B6237" s="24"/>
      <c r="C6237" s="24"/>
      <c r="D6237" s="24"/>
      <c r="E6237" s="24"/>
      <c r="F6237" s="24"/>
      <c r="G6237" s="24"/>
    </row>
    <row r="6238" spans="2:7" x14ac:dyDescent="0.2">
      <c r="B6238" s="24"/>
      <c r="C6238" s="24"/>
      <c r="D6238" s="24"/>
      <c r="E6238" s="24"/>
      <c r="F6238" s="24"/>
      <c r="G6238" s="24"/>
    </row>
    <row r="6239" spans="2:7" x14ac:dyDescent="0.2">
      <c r="B6239" s="24"/>
      <c r="C6239" s="24"/>
      <c r="D6239" s="24"/>
      <c r="E6239" s="24"/>
      <c r="F6239" s="24"/>
      <c r="G6239" s="24"/>
    </row>
    <row r="6240" spans="2:7" x14ac:dyDescent="0.2">
      <c r="B6240" s="24"/>
      <c r="C6240" s="24"/>
      <c r="D6240" s="24"/>
      <c r="E6240" s="24"/>
      <c r="F6240" s="24"/>
      <c r="G6240" s="24"/>
    </row>
    <row r="6241" spans="2:7" x14ac:dyDescent="0.2">
      <c r="B6241" s="24"/>
      <c r="C6241" s="24"/>
      <c r="D6241" s="24"/>
      <c r="E6241" s="24"/>
      <c r="F6241" s="24"/>
      <c r="G6241" s="24"/>
    </row>
    <row r="6242" spans="2:7" x14ac:dyDescent="0.2">
      <c r="B6242" s="24"/>
      <c r="C6242" s="24"/>
      <c r="D6242" s="24"/>
      <c r="E6242" s="24"/>
      <c r="F6242" s="24"/>
      <c r="G6242" s="24"/>
    </row>
    <row r="6243" spans="2:7" x14ac:dyDescent="0.2">
      <c r="B6243" s="24"/>
      <c r="C6243" s="24"/>
      <c r="D6243" s="24"/>
      <c r="E6243" s="24"/>
      <c r="F6243" s="24"/>
      <c r="G6243" s="24"/>
    </row>
    <row r="6244" spans="2:7" x14ac:dyDescent="0.2">
      <c r="B6244" s="24"/>
      <c r="C6244" s="24"/>
      <c r="D6244" s="24"/>
      <c r="E6244" s="24"/>
      <c r="F6244" s="24"/>
      <c r="G6244" s="24"/>
    </row>
    <row r="6245" spans="2:7" x14ac:dyDescent="0.2">
      <c r="B6245" s="24"/>
      <c r="C6245" s="24"/>
      <c r="D6245" s="24"/>
      <c r="E6245" s="24"/>
      <c r="F6245" s="24"/>
      <c r="G6245" s="24"/>
    </row>
    <row r="6246" spans="2:7" x14ac:dyDescent="0.2">
      <c r="B6246" s="24"/>
      <c r="C6246" s="24"/>
      <c r="D6246" s="24"/>
      <c r="E6246" s="24"/>
      <c r="F6246" s="24"/>
      <c r="G6246" s="24"/>
    </row>
    <row r="6247" spans="2:7" x14ac:dyDescent="0.2">
      <c r="B6247" s="24"/>
      <c r="C6247" s="24"/>
      <c r="D6247" s="24"/>
      <c r="E6247" s="24"/>
      <c r="F6247" s="24"/>
      <c r="G6247" s="24"/>
    </row>
    <row r="6248" spans="2:7" x14ac:dyDescent="0.2">
      <c r="B6248" s="24"/>
      <c r="C6248" s="24"/>
      <c r="D6248" s="24"/>
      <c r="E6248" s="24"/>
      <c r="F6248" s="24"/>
      <c r="G6248" s="24"/>
    </row>
    <row r="6249" spans="2:7" x14ac:dyDescent="0.2">
      <c r="B6249" s="24"/>
      <c r="C6249" s="24"/>
      <c r="D6249" s="24"/>
      <c r="E6249" s="24"/>
      <c r="F6249" s="24"/>
      <c r="G6249" s="24"/>
    </row>
    <row r="6250" spans="2:7" x14ac:dyDescent="0.2">
      <c r="B6250" s="24"/>
      <c r="C6250" s="24"/>
      <c r="D6250" s="24"/>
      <c r="E6250" s="24"/>
      <c r="F6250" s="24"/>
      <c r="G6250" s="24"/>
    </row>
    <row r="6251" spans="2:7" x14ac:dyDescent="0.2">
      <c r="B6251" s="24"/>
      <c r="C6251" s="24"/>
      <c r="D6251" s="24"/>
      <c r="E6251" s="24"/>
      <c r="F6251" s="24"/>
      <c r="G6251" s="24"/>
    </row>
    <row r="6252" spans="2:7" x14ac:dyDescent="0.2">
      <c r="B6252" s="24"/>
      <c r="C6252" s="24"/>
      <c r="D6252" s="24"/>
      <c r="E6252" s="24"/>
      <c r="F6252" s="24"/>
      <c r="G6252" s="24"/>
    </row>
    <row r="6253" spans="2:7" x14ac:dyDescent="0.2">
      <c r="B6253" s="24"/>
      <c r="C6253" s="24"/>
      <c r="D6253" s="24"/>
      <c r="E6253" s="24"/>
      <c r="F6253" s="24"/>
      <c r="G6253" s="24"/>
    </row>
    <row r="6254" spans="2:7" x14ac:dyDescent="0.2">
      <c r="B6254" s="24"/>
      <c r="C6254" s="24"/>
      <c r="D6254" s="24"/>
      <c r="E6254" s="24"/>
      <c r="F6254" s="24"/>
      <c r="G6254" s="24"/>
    </row>
    <row r="6255" spans="2:7" x14ac:dyDescent="0.2">
      <c r="B6255" s="24"/>
      <c r="C6255" s="24"/>
      <c r="D6255" s="24"/>
      <c r="E6255" s="24"/>
      <c r="F6255" s="24"/>
      <c r="G6255" s="24"/>
    </row>
    <row r="6256" spans="2:7" x14ac:dyDescent="0.2">
      <c r="B6256" s="24"/>
      <c r="C6256" s="24"/>
      <c r="D6256" s="24"/>
      <c r="E6256" s="24"/>
      <c r="F6256" s="24"/>
      <c r="G6256" s="24"/>
    </row>
    <row r="6257" spans="2:7" x14ac:dyDescent="0.2">
      <c r="B6257" s="24"/>
      <c r="C6257" s="24"/>
      <c r="D6257" s="24"/>
      <c r="E6257" s="24"/>
      <c r="F6257" s="24"/>
      <c r="G6257" s="24"/>
    </row>
    <row r="6258" spans="2:7" x14ac:dyDescent="0.2">
      <c r="B6258" s="24"/>
      <c r="C6258" s="24"/>
      <c r="D6258" s="24"/>
      <c r="E6258" s="24"/>
      <c r="F6258" s="24"/>
      <c r="G6258" s="24"/>
    </row>
    <row r="6259" spans="2:7" x14ac:dyDescent="0.2">
      <c r="B6259" s="24"/>
      <c r="C6259" s="24"/>
      <c r="D6259" s="24"/>
      <c r="E6259" s="24"/>
      <c r="F6259" s="24"/>
      <c r="G6259" s="24"/>
    </row>
    <row r="6260" spans="2:7" x14ac:dyDescent="0.2">
      <c r="B6260" s="24"/>
      <c r="C6260" s="24"/>
      <c r="D6260" s="24"/>
      <c r="E6260" s="24"/>
      <c r="F6260" s="24"/>
      <c r="G6260" s="24"/>
    </row>
    <row r="6261" spans="2:7" x14ac:dyDescent="0.2">
      <c r="B6261" s="24"/>
      <c r="C6261" s="24"/>
      <c r="D6261" s="24"/>
      <c r="E6261" s="24"/>
      <c r="F6261" s="24"/>
      <c r="G6261" s="24"/>
    </row>
    <row r="6262" spans="2:7" x14ac:dyDescent="0.2">
      <c r="B6262" s="24"/>
      <c r="C6262" s="24"/>
      <c r="D6262" s="24"/>
      <c r="E6262" s="24"/>
      <c r="F6262" s="24"/>
      <c r="G6262" s="24"/>
    </row>
    <row r="6263" spans="2:7" x14ac:dyDescent="0.2">
      <c r="B6263" s="24"/>
      <c r="C6263" s="24"/>
      <c r="D6263" s="24"/>
      <c r="E6263" s="24"/>
      <c r="F6263" s="24"/>
      <c r="G6263" s="24"/>
    </row>
    <row r="6264" spans="2:7" x14ac:dyDescent="0.2">
      <c r="B6264" s="24"/>
      <c r="C6264" s="24"/>
      <c r="D6264" s="24"/>
      <c r="E6264" s="24"/>
      <c r="F6264" s="24"/>
      <c r="G6264" s="24"/>
    </row>
    <row r="6265" spans="2:7" x14ac:dyDescent="0.2">
      <c r="B6265" s="24"/>
      <c r="C6265" s="24"/>
      <c r="D6265" s="24"/>
      <c r="E6265" s="24"/>
      <c r="F6265" s="24"/>
      <c r="G6265" s="24"/>
    </row>
    <row r="6266" spans="2:7" x14ac:dyDescent="0.2">
      <c r="B6266" s="24"/>
      <c r="C6266" s="24"/>
      <c r="D6266" s="24"/>
      <c r="E6266" s="24"/>
      <c r="F6266" s="24"/>
      <c r="G6266" s="24"/>
    </row>
    <row r="6267" spans="2:7" x14ac:dyDescent="0.2">
      <c r="B6267" s="24"/>
      <c r="C6267" s="24"/>
      <c r="D6267" s="24"/>
      <c r="E6267" s="24"/>
      <c r="F6267" s="24"/>
      <c r="G6267" s="24"/>
    </row>
    <row r="6268" spans="2:7" x14ac:dyDescent="0.2">
      <c r="B6268" s="24"/>
      <c r="C6268" s="24"/>
      <c r="D6268" s="24"/>
      <c r="E6268" s="24"/>
      <c r="F6268" s="24"/>
      <c r="G6268" s="24"/>
    </row>
    <row r="6269" spans="2:7" x14ac:dyDescent="0.2">
      <c r="B6269" s="24"/>
      <c r="C6269" s="24"/>
      <c r="D6269" s="24"/>
      <c r="E6269" s="24"/>
      <c r="F6269" s="24"/>
      <c r="G6269" s="24"/>
    </row>
    <row r="6270" spans="2:7" x14ac:dyDescent="0.2">
      <c r="B6270" s="24"/>
      <c r="C6270" s="24"/>
      <c r="D6270" s="24"/>
      <c r="E6270" s="24"/>
      <c r="F6270" s="24"/>
      <c r="G6270" s="24"/>
    </row>
    <row r="6271" spans="2:7" x14ac:dyDescent="0.2">
      <c r="B6271" s="24"/>
      <c r="C6271" s="24"/>
      <c r="D6271" s="24"/>
      <c r="E6271" s="24"/>
      <c r="F6271" s="24"/>
      <c r="G6271" s="24"/>
    </row>
    <row r="6272" spans="2:7" x14ac:dyDescent="0.2">
      <c r="B6272" s="24"/>
      <c r="C6272" s="24"/>
      <c r="D6272" s="24"/>
      <c r="E6272" s="24"/>
      <c r="F6272" s="24"/>
      <c r="G6272" s="24"/>
    </row>
    <row r="6273" spans="2:7" x14ac:dyDescent="0.2">
      <c r="B6273" s="24"/>
      <c r="C6273" s="24"/>
      <c r="D6273" s="24"/>
      <c r="E6273" s="24"/>
      <c r="F6273" s="24"/>
      <c r="G6273" s="24"/>
    </row>
    <row r="6274" spans="2:7" x14ac:dyDescent="0.2">
      <c r="B6274" s="24"/>
      <c r="C6274" s="24"/>
      <c r="D6274" s="24"/>
      <c r="E6274" s="24"/>
      <c r="F6274" s="24"/>
      <c r="G6274" s="24"/>
    </row>
    <row r="6275" spans="2:7" x14ac:dyDescent="0.2">
      <c r="B6275" s="24"/>
      <c r="C6275" s="24"/>
      <c r="D6275" s="24"/>
      <c r="E6275" s="24"/>
      <c r="F6275" s="24"/>
      <c r="G6275" s="24"/>
    </row>
    <row r="6276" spans="2:7" x14ac:dyDescent="0.2">
      <c r="B6276" s="24"/>
      <c r="C6276" s="24"/>
      <c r="D6276" s="24"/>
      <c r="E6276" s="24"/>
      <c r="F6276" s="24"/>
      <c r="G6276" s="24"/>
    </row>
    <row r="6277" spans="2:7" x14ac:dyDescent="0.2">
      <c r="B6277" s="24"/>
      <c r="C6277" s="24"/>
      <c r="D6277" s="24"/>
      <c r="E6277" s="24"/>
      <c r="F6277" s="24"/>
      <c r="G6277" s="24"/>
    </row>
    <row r="6278" spans="2:7" x14ac:dyDescent="0.2">
      <c r="B6278" s="24"/>
      <c r="C6278" s="24"/>
      <c r="D6278" s="24"/>
      <c r="E6278" s="24"/>
      <c r="F6278" s="24"/>
      <c r="G6278" s="24"/>
    </row>
    <row r="6279" spans="2:7" x14ac:dyDescent="0.2">
      <c r="B6279" s="24"/>
      <c r="C6279" s="24"/>
      <c r="D6279" s="24"/>
      <c r="E6279" s="24"/>
      <c r="F6279" s="24"/>
      <c r="G6279" s="24"/>
    </row>
    <row r="6280" spans="2:7" x14ac:dyDescent="0.2">
      <c r="B6280" s="24"/>
      <c r="C6280" s="24"/>
      <c r="D6280" s="24"/>
      <c r="E6280" s="24"/>
      <c r="F6280" s="24"/>
      <c r="G6280" s="24"/>
    </row>
    <row r="6281" spans="2:7" x14ac:dyDescent="0.2">
      <c r="B6281" s="24"/>
      <c r="C6281" s="24"/>
      <c r="D6281" s="24"/>
      <c r="E6281" s="24"/>
      <c r="F6281" s="24"/>
      <c r="G6281" s="24"/>
    </row>
    <row r="6282" spans="2:7" x14ac:dyDescent="0.2">
      <c r="B6282" s="24"/>
      <c r="C6282" s="24"/>
      <c r="D6282" s="24"/>
      <c r="E6282" s="24"/>
      <c r="F6282" s="24"/>
      <c r="G6282" s="24"/>
    </row>
    <row r="6283" spans="2:7" x14ac:dyDescent="0.2">
      <c r="B6283" s="24"/>
      <c r="C6283" s="24"/>
      <c r="D6283" s="24"/>
      <c r="E6283" s="24"/>
      <c r="F6283" s="24"/>
      <c r="G6283" s="24"/>
    </row>
    <row r="6284" spans="2:7" x14ac:dyDescent="0.2">
      <c r="B6284" s="24"/>
      <c r="C6284" s="24"/>
      <c r="D6284" s="24"/>
      <c r="E6284" s="24"/>
      <c r="F6284" s="24"/>
      <c r="G6284" s="24"/>
    </row>
    <row r="6285" spans="2:7" x14ac:dyDescent="0.2">
      <c r="B6285" s="24"/>
      <c r="C6285" s="24"/>
      <c r="D6285" s="24"/>
      <c r="E6285" s="24"/>
      <c r="F6285" s="24"/>
      <c r="G6285" s="24"/>
    </row>
    <row r="6286" spans="2:7" x14ac:dyDescent="0.2">
      <c r="B6286" s="24"/>
      <c r="C6286" s="24"/>
      <c r="D6286" s="24"/>
      <c r="E6286" s="24"/>
      <c r="F6286" s="24"/>
      <c r="G6286" s="24"/>
    </row>
    <row r="6287" spans="2:7" x14ac:dyDescent="0.2">
      <c r="B6287" s="24"/>
      <c r="C6287" s="24"/>
      <c r="D6287" s="24"/>
      <c r="E6287" s="24"/>
      <c r="F6287" s="24"/>
      <c r="G6287" s="24"/>
    </row>
    <row r="6288" spans="2:7" x14ac:dyDescent="0.2">
      <c r="B6288" s="24"/>
      <c r="C6288" s="24"/>
      <c r="D6288" s="24"/>
      <c r="E6288" s="24"/>
      <c r="F6288" s="24"/>
      <c r="G6288" s="24"/>
    </row>
    <row r="6289" spans="2:7" x14ac:dyDescent="0.2">
      <c r="B6289" s="24"/>
      <c r="C6289" s="24"/>
      <c r="D6289" s="24"/>
      <c r="E6289" s="24"/>
      <c r="F6289" s="24"/>
      <c r="G6289" s="24"/>
    </row>
    <row r="6290" spans="2:7" x14ac:dyDescent="0.2">
      <c r="B6290" s="24"/>
      <c r="C6290" s="24"/>
      <c r="D6290" s="24"/>
      <c r="E6290" s="24"/>
      <c r="F6290" s="24"/>
      <c r="G6290" s="24"/>
    </row>
    <row r="6291" spans="2:7" x14ac:dyDescent="0.2">
      <c r="B6291" s="24"/>
      <c r="C6291" s="24"/>
      <c r="D6291" s="24"/>
      <c r="E6291" s="24"/>
      <c r="F6291" s="24"/>
      <c r="G6291" s="24"/>
    </row>
    <row r="6292" spans="2:7" x14ac:dyDescent="0.2">
      <c r="B6292" s="24"/>
      <c r="C6292" s="24"/>
      <c r="D6292" s="24"/>
      <c r="E6292" s="24"/>
      <c r="F6292" s="24"/>
      <c r="G6292" s="24"/>
    </row>
    <row r="6293" spans="2:7" x14ac:dyDescent="0.2">
      <c r="B6293" s="24"/>
      <c r="C6293" s="24"/>
      <c r="D6293" s="24"/>
      <c r="E6293" s="24"/>
      <c r="F6293" s="24"/>
      <c r="G6293" s="24"/>
    </row>
    <row r="6294" spans="2:7" x14ac:dyDescent="0.2">
      <c r="B6294" s="24"/>
      <c r="C6294" s="24"/>
      <c r="D6294" s="24"/>
      <c r="E6294" s="24"/>
      <c r="F6294" s="24"/>
      <c r="G6294" s="24"/>
    </row>
    <row r="6295" spans="2:7" x14ac:dyDescent="0.2">
      <c r="B6295" s="24"/>
      <c r="C6295" s="24"/>
      <c r="D6295" s="24"/>
      <c r="E6295" s="24"/>
      <c r="F6295" s="24"/>
      <c r="G6295" s="24"/>
    </row>
    <row r="6296" spans="2:7" x14ac:dyDescent="0.2">
      <c r="B6296" s="24"/>
      <c r="C6296" s="24"/>
      <c r="D6296" s="24"/>
      <c r="E6296" s="24"/>
      <c r="F6296" s="24"/>
      <c r="G6296" s="24"/>
    </row>
    <row r="6297" spans="2:7" x14ac:dyDescent="0.2">
      <c r="B6297" s="24"/>
      <c r="C6297" s="24"/>
      <c r="D6297" s="24"/>
      <c r="E6297" s="24"/>
      <c r="F6297" s="24"/>
      <c r="G6297" s="24"/>
    </row>
    <row r="6298" spans="2:7" x14ac:dyDescent="0.2">
      <c r="B6298" s="24"/>
      <c r="C6298" s="24"/>
      <c r="D6298" s="24"/>
      <c r="E6298" s="24"/>
      <c r="F6298" s="24"/>
      <c r="G6298" s="24"/>
    </row>
    <row r="6299" spans="2:7" x14ac:dyDescent="0.2">
      <c r="B6299" s="24"/>
      <c r="C6299" s="24"/>
      <c r="D6299" s="24"/>
      <c r="E6299" s="24"/>
      <c r="F6299" s="24"/>
      <c r="G6299" s="24"/>
    </row>
    <row r="6300" spans="2:7" x14ac:dyDescent="0.2">
      <c r="B6300" s="24"/>
      <c r="C6300" s="24"/>
      <c r="D6300" s="24"/>
      <c r="E6300" s="24"/>
      <c r="F6300" s="24"/>
      <c r="G6300" s="24"/>
    </row>
    <row r="6301" spans="2:7" x14ac:dyDescent="0.2">
      <c r="B6301" s="24"/>
      <c r="C6301" s="24"/>
      <c r="D6301" s="24"/>
      <c r="E6301" s="24"/>
      <c r="F6301" s="24"/>
      <c r="G6301" s="24"/>
    </row>
    <row r="6302" spans="2:7" x14ac:dyDescent="0.2">
      <c r="B6302" s="24"/>
      <c r="C6302" s="24"/>
      <c r="D6302" s="24"/>
      <c r="E6302" s="24"/>
      <c r="F6302" s="24"/>
      <c r="G6302" s="24"/>
    </row>
    <row r="6303" spans="2:7" x14ac:dyDescent="0.2">
      <c r="B6303" s="24"/>
      <c r="C6303" s="24"/>
      <c r="D6303" s="24"/>
      <c r="E6303" s="24"/>
      <c r="F6303" s="24"/>
      <c r="G6303" s="24"/>
    </row>
    <row r="6304" spans="2:7" x14ac:dyDescent="0.2">
      <c r="B6304" s="24"/>
      <c r="C6304" s="24"/>
      <c r="D6304" s="24"/>
      <c r="E6304" s="24"/>
      <c r="F6304" s="24"/>
      <c r="G6304" s="24"/>
    </row>
    <row r="6305" spans="2:7" x14ac:dyDescent="0.2">
      <c r="B6305" s="24"/>
      <c r="C6305" s="24"/>
      <c r="D6305" s="24"/>
      <c r="E6305" s="24"/>
      <c r="F6305" s="24"/>
      <c r="G6305" s="24"/>
    </row>
    <row r="6306" spans="2:7" x14ac:dyDescent="0.2">
      <c r="B6306" s="24"/>
      <c r="C6306" s="24"/>
      <c r="D6306" s="24"/>
      <c r="E6306" s="24"/>
      <c r="F6306" s="24"/>
      <c r="G6306" s="24"/>
    </row>
    <row r="6307" spans="2:7" x14ac:dyDescent="0.2">
      <c r="B6307" s="24"/>
      <c r="C6307" s="24"/>
      <c r="D6307" s="24"/>
      <c r="E6307" s="24"/>
      <c r="F6307" s="24"/>
      <c r="G6307" s="24"/>
    </row>
    <row r="6308" spans="2:7" x14ac:dyDescent="0.2">
      <c r="B6308" s="24"/>
      <c r="C6308" s="24"/>
      <c r="D6308" s="24"/>
      <c r="E6308" s="24"/>
      <c r="F6308" s="24"/>
      <c r="G6308" s="24"/>
    </row>
    <row r="6309" spans="2:7" x14ac:dyDescent="0.2">
      <c r="B6309" s="24"/>
      <c r="C6309" s="24"/>
      <c r="D6309" s="24"/>
      <c r="E6309" s="24"/>
      <c r="F6309" s="24"/>
      <c r="G6309" s="24"/>
    </row>
    <row r="6310" spans="2:7" x14ac:dyDescent="0.2">
      <c r="B6310" s="24"/>
      <c r="C6310" s="24"/>
      <c r="D6310" s="24"/>
      <c r="E6310" s="24"/>
      <c r="F6310" s="24"/>
      <c r="G6310" s="24"/>
    </row>
    <row r="6311" spans="2:7" x14ac:dyDescent="0.2">
      <c r="B6311" s="24"/>
      <c r="C6311" s="24"/>
      <c r="D6311" s="24"/>
      <c r="E6311" s="24"/>
      <c r="F6311" s="24"/>
      <c r="G6311" s="24"/>
    </row>
    <row r="6312" spans="2:7" x14ac:dyDescent="0.2">
      <c r="B6312" s="24"/>
      <c r="C6312" s="24"/>
      <c r="D6312" s="24"/>
      <c r="E6312" s="24"/>
      <c r="F6312" s="24"/>
      <c r="G6312" s="24"/>
    </row>
    <row r="6313" spans="2:7" x14ac:dyDescent="0.2">
      <c r="B6313" s="24"/>
      <c r="C6313" s="24"/>
      <c r="D6313" s="24"/>
      <c r="E6313" s="24"/>
      <c r="F6313" s="24"/>
      <c r="G6313" s="24"/>
    </row>
    <row r="6314" spans="2:7" x14ac:dyDescent="0.2">
      <c r="B6314" s="24"/>
      <c r="C6314" s="24"/>
      <c r="D6314" s="24"/>
      <c r="E6314" s="24"/>
      <c r="F6314" s="24"/>
      <c r="G6314" s="24"/>
    </row>
    <row r="6315" spans="2:7" x14ac:dyDescent="0.2">
      <c r="B6315" s="24"/>
      <c r="C6315" s="24"/>
      <c r="D6315" s="24"/>
      <c r="E6315" s="24"/>
      <c r="F6315" s="24"/>
      <c r="G6315" s="24"/>
    </row>
    <row r="6316" spans="2:7" x14ac:dyDescent="0.2">
      <c r="B6316" s="24"/>
      <c r="C6316" s="24"/>
      <c r="D6316" s="24"/>
      <c r="E6316" s="24"/>
      <c r="F6316" s="24"/>
      <c r="G6316" s="24"/>
    </row>
    <row r="6317" spans="2:7" x14ac:dyDescent="0.2">
      <c r="B6317" s="24"/>
      <c r="C6317" s="24"/>
      <c r="D6317" s="24"/>
      <c r="E6317" s="24"/>
      <c r="F6317" s="24"/>
      <c r="G6317" s="24"/>
    </row>
    <row r="6318" spans="2:7" x14ac:dyDescent="0.2">
      <c r="B6318" s="24"/>
      <c r="C6318" s="24"/>
      <c r="D6318" s="24"/>
      <c r="E6318" s="24"/>
      <c r="F6318" s="24"/>
      <c r="G6318" s="24"/>
    </row>
    <row r="6319" spans="2:7" x14ac:dyDescent="0.2">
      <c r="B6319" s="24"/>
      <c r="C6319" s="24"/>
      <c r="D6319" s="24"/>
      <c r="E6319" s="24"/>
      <c r="F6319" s="24"/>
      <c r="G6319" s="24"/>
    </row>
    <row r="6320" spans="2:7" x14ac:dyDescent="0.2">
      <c r="B6320" s="24"/>
      <c r="C6320" s="24"/>
      <c r="D6320" s="24"/>
      <c r="E6320" s="24"/>
      <c r="F6320" s="24"/>
      <c r="G6320" s="24"/>
    </row>
    <row r="6321" spans="2:7" x14ac:dyDescent="0.2">
      <c r="B6321" s="24"/>
      <c r="C6321" s="24"/>
      <c r="D6321" s="24"/>
      <c r="E6321" s="24"/>
      <c r="F6321" s="24"/>
      <c r="G6321" s="24"/>
    </row>
    <row r="6322" spans="2:7" x14ac:dyDescent="0.2">
      <c r="B6322" s="24"/>
      <c r="C6322" s="24"/>
      <c r="D6322" s="24"/>
      <c r="E6322" s="24"/>
      <c r="F6322" s="24"/>
      <c r="G6322" s="24"/>
    </row>
    <row r="6323" spans="2:7" x14ac:dyDescent="0.2">
      <c r="B6323" s="24"/>
      <c r="C6323" s="24"/>
      <c r="D6323" s="24"/>
      <c r="E6323" s="24"/>
      <c r="F6323" s="24"/>
      <c r="G6323" s="24"/>
    </row>
    <row r="6324" spans="2:7" x14ac:dyDescent="0.2">
      <c r="B6324" s="24"/>
      <c r="C6324" s="24"/>
      <c r="D6324" s="24"/>
      <c r="E6324" s="24"/>
      <c r="F6324" s="24"/>
      <c r="G6324" s="24"/>
    </row>
    <row r="6325" spans="2:7" x14ac:dyDescent="0.2">
      <c r="B6325" s="24"/>
      <c r="C6325" s="24"/>
      <c r="D6325" s="24"/>
      <c r="E6325" s="24"/>
      <c r="F6325" s="24"/>
      <c r="G6325" s="24"/>
    </row>
    <row r="6326" spans="2:7" x14ac:dyDescent="0.2">
      <c r="B6326" s="24"/>
      <c r="C6326" s="24"/>
      <c r="D6326" s="24"/>
      <c r="E6326" s="24"/>
      <c r="F6326" s="24"/>
      <c r="G6326" s="24"/>
    </row>
    <row r="6327" spans="2:7" x14ac:dyDescent="0.2">
      <c r="B6327" s="24"/>
      <c r="C6327" s="24"/>
      <c r="D6327" s="24"/>
      <c r="E6327" s="24"/>
      <c r="F6327" s="24"/>
      <c r="G6327" s="24"/>
    </row>
    <row r="6328" spans="2:7" x14ac:dyDescent="0.2">
      <c r="B6328" s="24"/>
      <c r="C6328" s="24"/>
      <c r="D6328" s="24"/>
      <c r="E6328" s="24"/>
      <c r="F6328" s="24"/>
      <c r="G6328" s="24"/>
    </row>
    <row r="6329" spans="2:7" x14ac:dyDescent="0.2">
      <c r="B6329" s="24"/>
      <c r="C6329" s="24"/>
      <c r="D6329" s="24"/>
      <c r="E6329" s="24"/>
      <c r="F6329" s="24"/>
      <c r="G6329" s="24"/>
    </row>
    <row r="6330" spans="2:7" x14ac:dyDescent="0.2">
      <c r="B6330" s="24"/>
      <c r="C6330" s="24"/>
      <c r="D6330" s="24"/>
      <c r="E6330" s="24"/>
      <c r="F6330" s="24"/>
      <c r="G6330" s="24"/>
    </row>
    <row r="6331" spans="2:7" x14ac:dyDescent="0.2">
      <c r="B6331" s="24"/>
      <c r="C6331" s="24"/>
      <c r="D6331" s="24"/>
      <c r="E6331" s="24"/>
      <c r="F6331" s="24"/>
      <c r="G6331" s="24"/>
    </row>
    <row r="6332" spans="2:7" x14ac:dyDescent="0.2">
      <c r="B6332" s="24"/>
      <c r="C6332" s="24"/>
      <c r="D6332" s="24"/>
      <c r="E6332" s="24"/>
      <c r="F6332" s="24"/>
      <c r="G6332" s="24"/>
    </row>
    <row r="6333" spans="2:7" x14ac:dyDescent="0.2">
      <c r="B6333" s="24"/>
      <c r="C6333" s="24"/>
      <c r="D6333" s="24"/>
      <c r="E6333" s="24"/>
      <c r="F6333" s="24"/>
      <c r="G6333" s="24"/>
    </row>
    <row r="6334" spans="2:7" x14ac:dyDescent="0.2">
      <c r="B6334" s="24"/>
      <c r="C6334" s="24"/>
      <c r="D6334" s="24"/>
      <c r="E6334" s="24"/>
      <c r="F6334" s="24"/>
      <c r="G6334" s="24"/>
    </row>
    <row r="6335" spans="2:7" x14ac:dyDescent="0.2">
      <c r="B6335" s="24"/>
      <c r="C6335" s="24"/>
      <c r="D6335" s="24"/>
      <c r="E6335" s="24"/>
      <c r="F6335" s="24"/>
      <c r="G6335" s="24"/>
    </row>
    <row r="6336" spans="2:7" x14ac:dyDescent="0.2">
      <c r="B6336" s="24"/>
      <c r="C6336" s="24"/>
      <c r="D6336" s="24"/>
      <c r="E6336" s="24"/>
      <c r="F6336" s="24"/>
      <c r="G6336" s="24"/>
    </row>
    <row r="6337" spans="2:7" x14ac:dyDescent="0.2">
      <c r="B6337" s="24"/>
      <c r="C6337" s="24"/>
      <c r="D6337" s="24"/>
      <c r="E6337" s="24"/>
      <c r="F6337" s="24"/>
      <c r="G6337" s="24"/>
    </row>
    <row r="6338" spans="2:7" x14ac:dyDescent="0.2">
      <c r="B6338" s="24"/>
      <c r="C6338" s="24"/>
      <c r="D6338" s="24"/>
      <c r="E6338" s="24"/>
      <c r="F6338" s="24"/>
      <c r="G6338" s="24"/>
    </row>
    <row r="6339" spans="2:7" x14ac:dyDescent="0.2">
      <c r="B6339" s="24"/>
      <c r="C6339" s="24"/>
      <c r="D6339" s="24"/>
      <c r="E6339" s="24"/>
      <c r="F6339" s="24"/>
      <c r="G6339" s="24"/>
    </row>
    <row r="6340" spans="2:7" x14ac:dyDescent="0.2">
      <c r="B6340" s="24"/>
      <c r="C6340" s="24"/>
      <c r="D6340" s="24"/>
      <c r="E6340" s="24"/>
      <c r="F6340" s="24"/>
      <c r="G6340" s="24"/>
    </row>
    <row r="6341" spans="2:7" x14ac:dyDescent="0.2">
      <c r="B6341" s="24"/>
      <c r="C6341" s="24"/>
      <c r="D6341" s="24"/>
      <c r="E6341" s="24"/>
      <c r="F6341" s="24"/>
      <c r="G6341" s="24"/>
    </row>
    <row r="6342" spans="2:7" x14ac:dyDescent="0.2">
      <c r="B6342" s="24"/>
      <c r="C6342" s="24"/>
      <c r="D6342" s="24"/>
      <c r="E6342" s="24"/>
      <c r="F6342" s="24"/>
      <c r="G6342" s="24"/>
    </row>
    <row r="6343" spans="2:7" x14ac:dyDescent="0.2">
      <c r="B6343" s="24"/>
      <c r="C6343" s="24"/>
      <c r="D6343" s="24"/>
      <c r="E6343" s="24"/>
      <c r="F6343" s="24"/>
      <c r="G6343" s="24"/>
    </row>
    <row r="6344" spans="2:7" x14ac:dyDescent="0.2">
      <c r="B6344" s="24"/>
      <c r="C6344" s="24"/>
      <c r="D6344" s="24"/>
      <c r="E6344" s="24"/>
      <c r="F6344" s="24"/>
      <c r="G6344" s="24"/>
    </row>
    <row r="6345" spans="2:7" x14ac:dyDescent="0.2">
      <c r="B6345" s="24"/>
      <c r="C6345" s="24"/>
      <c r="D6345" s="24"/>
      <c r="E6345" s="24"/>
      <c r="F6345" s="24"/>
      <c r="G6345" s="24"/>
    </row>
    <row r="6346" spans="2:7" x14ac:dyDescent="0.2">
      <c r="B6346" s="24"/>
      <c r="C6346" s="24"/>
      <c r="D6346" s="24"/>
      <c r="E6346" s="24"/>
      <c r="F6346" s="24"/>
      <c r="G6346" s="24"/>
    </row>
    <row r="6347" spans="2:7" x14ac:dyDescent="0.2">
      <c r="B6347" s="24"/>
      <c r="C6347" s="24"/>
      <c r="D6347" s="24"/>
      <c r="E6347" s="24"/>
      <c r="F6347" s="24"/>
      <c r="G6347" s="24"/>
    </row>
    <row r="6348" spans="2:7" x14ac:dyDescent="0.2">
      <c r="B6348" s="24"/>
      <c r="C6348" s="24"/>
      <c r="D6348" s="24"/>
      <c r="E6348" s="24"/>
      <c r="F6348" s="24"/>
      <c r="G6348" s="24"/>
    </row>
    <row r="6349" spans="2:7" x14ac:dyDescent="0.2">
      <c r="B6349" s="24"/>
      <c r="C6349" s="24"/>
      <c r="D6349" s="24"/>
      <c r="E6349" s="24"/>
      <c r="F6349" s="24"/>
      <c r="G6349" s="24"/>
    </row>
    <row r="6350" spans="2:7" x14ac:dyDescent="0.2">
      <c r="B6350" s="24"/>
      <c r="C6350" s="24"/>
      <c r="D6350" s="24"/>
      <c r="E6350" s="24"/>
      <c r="F6350" s="24"/>
      <c r="G6350" s="24"/>
    </row>
    <row r="6351" spans="2:7" x14ac:dyDescent="0.2">
      <c r="B6351" s="24"/>
      <c r="C6351" s="24"/>
      <c r="D6351" s="24"/>
      <c r="E6351" s="24"/>
      <c r="F6351" s="24"/>
      <c r="G6351" s="24"/>
    </row>
    <row r="6352" spans="2:7" x14ac:dyDescent="0.2">
      <c r="B6352" s="24"/>
      <c r="C6352" s="24"/>
      <c r="D6352" s="24"/>
      <c r="E6352" s="24"/>
      <c r="F6352" s="24"/>
      <c r="G6352" s="24"/>
    </row>
    <row r="6353" spans="2:7" x14ac:dyDescent="0.2">
      <c r="B6353" s="24"/>
      <c r="C6353" s="24"/>
      <c r="D6353" s="24"/>
      <c r="E6353" s="24"/>
      <c r="F6353" s="24"/>
      <c r="G6353" s="24"/>
    </row>
    <row r="6354" spans="2:7" x14ac:dyDescent="0.2">
      <c r="B6354" s="24"/>
      <c r="C6354" s="24"/>
      <c r="D6354" s="24"/>
      <c r="E6354" s="24"/>
      <c r="F6354" s="24"/>
      <c r="G6354" s="24"/>
    </row>
    <row r="6355" spans="2:7" x14ac:dyDescent="0.2">
      <c r="B6355" s="24"/>
      <c r="C6355" s="24"/>
      <c r="D6355" s="24"/>
      <c r="E6355" s="24"/>
      <c r="F6355" s="24"/>
      <c r="G6355" s="24"/>
    </row>
    <row r="6356" spans="2:7" x14ac:dyDescent="0.2">
      <c r="B6356" s="24"/>
      <c r="C6356" s="24"/>
      <c r="D6356" s="24"/>
      <c r="E6356" s="24"/>
      <c r="F6356" s="24"/>
      <c r="G6356" s="24"/>
    </row>
    <row r="6357" spans="2:7" x14ac:dyDescent="0.2">
      <c r="B6357" s="24"/>
      <c r="C6357" s="24"/>
      <c r="D6357" s="24"/>
      <c r="E6357" s="24"/>
      <c r="F6357" s="24"/>
      <c r="G6357" s="24"/>
    </row>
    <row r="6358" spans="2:7" x14ac:dyDescent="0.2">
      <c r="B6358" s="24"/>
      <c r="C6358" s="24"/>
      <c r="D6358" s="24"/>
      <c r="E6358" s="24"/>
      <c r="F6358" s="24"/>
      <c r="G6358" s="24"/>
    </row>
    <row r="6359" spans="2:7" x14ac:dyDescent="0.2">
      <c r="B6359" s="24"/>
      <c r="C6359" s="24"/>
      <c r="D6359" s="24"/>
      <c r="E6359" s="24"/>
      <c r="F6359" s="24"/>
      <c r="G6359" s="24"/>
    </row>
    <row r="6360" spans="2:7" x14ac:dyDescent="0.2">
      <c r="B6360" s="24"/>
      <c r="C6360" s="24"/>
      <c r="D6360" s="24"/>
      <c r="E6360" s="24"/>
      <c r="F6360" s="24"/>
      <c r="G6360" s="24"/>
    </row>
    <row r="6361" spans="2:7" x14ac:dyDescent="0.2">
      <c r="B6361" s="24"/>
      <c r="C6361" s="24"/>
      <c r="D6361" s="24"/>
      <c r="E6361" s="24"/>
      <c r="F6361" s="24"/>
      <c r="G6361" s="24"/>
    </row>
    <row r="6362" spans="2:7" x14ac:dyDescent="0.2">
      <c r="B6362" s="24"/>
      <c r="C6362" s="24"/>
      <c r="D6362" s="24"/>
      <c r="E6362" s="24"/>
      <c r="F6362" s="24"/>
      <c r="G6362" s="24"/>
    </row>
    <row r="6363" spans="2:7" x14ac:dyDescent="0.2">
      <c r="B6363" s="24"/>
      <c r="C6363" s="24"/>
      <c r="D6363" s="24"/>
      <c r="E6363" s="24"/>
      <c r="F6363" s="24"/>
      <c r="G6363" s="24"/>
    </row>
    <row r="6364" spans="2:7" x14ac:dyDescent="0.2">
      <c r="B6364" s="24"/>
      <c r="C6364" s="24"/>
      <c r="D6364" s="24"/>
      <c r="E6364" s="24"/>
      <c r="F6364" s="24"/>
      <c r="G6364" s="24"/>
    </row>
    <row r="6365" spans="2:7" x14ac:dyDescent="0.2">
      <c r="B6365" s="24"/>
      <c r="C6365" s="24"/>
      <c r="D6365" s="24"/>
      <c r="E6365" s="24"/>
      <c r="F6365" s="24"/>
      <c r="G6365" s="24"/>
    </row>
    <row r="6366" spans="2:7" x14ac:dyDescent="0.2">
      <c r="B6366" s="24"/>
      <c r="C6366" s="24"/>
      <c r="D6366" s="24"/>
      <c r="E6366" s="24"/>
      <c r="F6366" s="24"/>
      <c r="G6366" s="24"/>
    </row>
    <row r="6367" spans="2:7" x14ac:dyDescent="0.2">
      <c r="B6367" s="24"/>
      <c r="C6367" s="24"/>
      <c r="D6367" s="24"/>
      <c r="E6367" s="24"/>
      <c r="F6367" s="24"/>
      <c r="G6367" s="24"/>
    </row>
    <row r="6368" spans="2:7" x14ac:dyDescent="0.2">
      <c r="B6368" s="24"/>
      <c r="C6368" s="24"/>
      <c r="D6368" s="24"/>
      <c r="E6368" s="24"/>
      <c r="F6368" s="24"/>
      <c r="G6368" s="24"/>
    </row>
    <row r="6369" spans="2:7" x14ac:dyDescent="0.2">
      <c r="B6369" s="24"/>
      <c r="C6369" s="24"/>
      <c r="D6369" s="24"/>
      <c r="E6369" s="24"/>
      <c r="F6369" s="24"/>
      <c r="G6369" s="24"/>
    </row>
    <row r="6370" spans="2:7" x14ac:dyDescent="0.2">
      <c r="B6370" s="24"/>
      <c r="C6370" s="24"/>
      <c r="D6370" s="24"/>
      <c r="E6370" s="24"/>
      <c r="F6370" s="24"/>
      <c r="G6370" s="24"/>
    </row>
    <row r="6371" spans="2:7" x14ac:dyDescent="0.2">
      <c r="B6371" s="24"/>
      <c r="C6371" s="24"/>
      <c r="D6371" s="24"/>
      <c r="E6371" s="24"/>
      <c r="F6371" s="24"/>
      <c r="G6371" s="24"/>
    </row>
    <row r="6372" spans="2:7" x14ac:dyDescent="0.2">
      <c r="B6372" s="24"/>
      <c r="C6372" s="24"/>
      <c r="D6372" s="24"/>
      <c r="E6372" s="24"/>
      <c r="F6372" s="24"/>
      <c r="G6372" s="24"/>
    </row>
    <row r="6373" spans="2:7" x14ac:dyDescent="0.2">
      <c r="B6373" s="24"/>
      <c r="C6373" s="24"/>
      <c r="D6373" s="24"/>
      <c r="E6373" s="24"/>
      <c r="F6373" s="24"/>
      <c r="G6373" s="24"/>
    </row>
    <row r="6374" spans="2:7" x14ac:dyDescent="0.2">
      <c r="B6374" s="24"/>
      <c r="C6374" s="24"/>
      <c r="D6374" s="24"/>
      <c r="E6374" s="24"/>
      <c r="F6374" s="24"/>
      <c r="G6374" s="24"/>
    </row>
    <row r="6375" spans="2:7" x14ac:dyDescent="0.2">
      <c r="B6375" s="24"/>
      <c r="C6375" s="24"/>
      <c r="D6375" s="24"/>
      <c r="E6375" s="24"/>
      <c r="F6375" s="24"/>
      <c r="G6375" s="24"/>
    </row>
    <row r="6376" spans="2:7" x14ac:dyDescent="0.2">
      <c r="B6376" s="24"/>
      <c r="C6376" s="24"/>
      <c r="D6376" s="24"/>
      <c r="E6376" s="24"/>
      <c r="F6376" s="24"/>
      <c r="G6376" s="24"/>
    </row>
    <row r="6377" spans="2:7" x14ac:dyDescent="0.2">
      <c r="B6377" s="24"/>
      <c r="C6377" s="24"/>
      <c r="D6377" s="24"/>
      <c r="E6377" s="24"/>
      <c r="F6377" s="24"/>
      <c r="G6377" s="24"/>
    </row>
    <row r="6378" spans="2:7" x14ac:dyDescent="0.2">
      <c r="B6378" s="24"/>
      <c r="C6378" s="24"/>
      <c r="D6378" s="24"/>
      <c r="E6378" s="24"/>
      <c r="F6378" s="24"/>
      <c r="G6378" s="24"/>
    </row>
    <row r="6379" spans="2:7" x14ac:dyDescent="0.2">
      <c r="B6379" s="24"/>
      <c r="C6379" s="24"/>
      <c r="D6379" s="24"/>
      <c r="E6379" s="24"/>
      <c r="F6379" s="24"/>
      <c r="G6379" s="24"/>
    </row>
    <row r="6380" spans="2:7" x14ac:dyDescent="0.2">
      <c r="B6380" s="24"/>
      <c r="C6380" s="24"/>
      <c r="D6380" s="24"/>
      <c r="E6380" s="24"/>
      <c r="F6380" s="24"/>
      <c r="G6380" s="24"/>
    </row>
    <row r="6381" spans="2:7" x14ac:dyDescent="0.2">
      <c r="B6381" s="24"/>
      <c r="C6381" s="24"/>
      <c r="D6381" s="24"/>
      <c r="E6381" s="24"/>
      <c r="F6381" s="24"/>
      <c r="G6381" s="24"/>
    </row>
    <row r="6382" spans="2:7" x14ac:dyDescent="0.2">
      <c r="B6382" s="24"/>
      <c r="C6382" s="24"/>
      <c r="D6382" s="24"/>
      <c r="E6382" s="24"/>
      <c r="F6382" s="24"/>
      <c r="G6382" s="24"/>
    </row>
    <row r="6383" spans="2:7" x14ac:dyDescent="0.2">
      <c r="B6383" s="24"/>
      <c r="C6383" s="24"/>
      <c r="D6383" s="24"/>
      <c r="E6383" s="24"/>
      <c r="F6383" s="24"/>
      <c r="G6383" s="24"/>
    </row>
    <row r="6384" spans="2:7" x14ac:dyDescent="0.2">
      <c r="B6384" s="24"/>
      <c r="C6384" s="24"/>
      <c r="D6384" s="24"/>
      <c r="E6384" s="24"/>
      <c r="F6384" s="24"/>
      <c r="G6384" s="24"/>
    </row>
    <row r="6385" spans="2:7" x14ac:dyDescent="0.2">
      <c r="B6385" s="24"/>
      <c r="C6385" s="24"/>
      <c r="D6385" s="24"/>
      <c r="E6385" s="24"/>
      <c r="F6385" s="24"/>
      <c r="G6385" s="24"/>
    </row>
    <row r="6386" spans="2:7" x14ac:dyDescent="0.2">
      <c r="B6386" s="24"/>
      <c r="C6386" s="24"/>
      <c r="D6386" s="24"/>
      <c r="E6386" s="24"/>
      <c r="F6386" s="24"/>
      <c r="G6386" s="24"/>
    </row>
    <row r="6387" spans="2:7" x14ac:dyDescent="0.2">
      <c r="B6387" s="24"/>
      <c r="C6387" s="24"/>
      <c r="D6387" s="24"/>
      <c r="E6387" s="24"/>
      <c r="F6387" s="24"/>
      <c r="G6387" s="24"/>
    </row>
    <row r="6388" spans="2:7" x14ac:dyDescent="0.2">
      <c r="B6388" s="24"/>
      <c r="C6388" s="24"/>
      <c r="D6388" s="24"/>
      <c r="E6388" s="24"/>
      <c r="F6388" s="24"/>
      <c r="G6388" s="24"/>
    </row>
    <row r="6389" spans="2:7" x14ac:dyDescent="0.2">
      <c r="B6389" s="24"/>
      <c r="C6389" s="24"/>
      <c r="D6389" s="24"/>
      <c r="E6389" s="24"/>
      <c r="F6389" s="24"/>
      <c r="G6389" s="24"/>
    </row>
    <row r="6390" spans="2:7" x14ac:dyDescent="0.2">
      <c r="B6390" s="24"/>
      <c r="C6390" s="24"/>
      <c r="D6390" s="24"/>
      <c r="E6390" s="24"/>
      <c r="F6390" s="24"/>
      <c r="G6390" s="24"/>
    </row>
    <row r="6391" spans="2:7" x14ac:dyDescent="0.2">
      <c r="B6391" s="24"/>
      <c r="C6391" s="24"/>
      <c r="D6391" s="24"/>
      <c r="E6391" s="24"/>
      <c r="F6391" s="24"/>
      <c r="G6391" s="24"/>
    </row>
    <row r="6392" spans="2:7" x14ac:dyDescent="0.2">
      <c r="B6392" s="24"/>
      <c r="C6392" s="24"/>
      <c r="D6392" s="24"/>
      <c r="E6392" s="24"/>
      <c r="F6392" s="24"/>
      <c r="G6392" s="24"/>
    </row>
    <row r="6393" spans="2:7" x14ac:dyDescent="0.2">
      <c r="B6393" s="24"/>
      <c r="C6393" s="24"/>
      <c r="D6393" s="24"/>
      <c r="E6393" s="24"/>
      <c r="F6393" s="24"/>
      <c r="G6393" s="24"/>
    </row>
    <row r="6394" spans="2:7" x14ac:dyDescent="0.2">
      <c r="B6394" s="24"/>
      <c r="C6394" s="24"/>
      <c r="D6394" s="24"/>
      <c r="E6394" s="24"/>
      <c r="F6394" s="24"/>
      <c r="G6394" s="24"/>
    </row>
    <row r="6395" spans="2:7" x14ac:dyDescent="0.2">
      <c r="B6395" s="24"/>
      <c r="C6395" s="24"/>
      <c r="D6395" s="24"/>
      <c r="E6395" s="24"/>
      <c r="F6395" s="24"/>
      <c r="G6395" s="24"/>
    </row>
    <row r="6396" spans="2:7" x14ac:dyDescent="0.2">
      <c r="B6396" s="24"/>
      <c r="C6396" s="24"/>
      <c r="D6396" s="24"/>
      <c r="E6396" s="24"/>
      <c r="F6396" s="24"/>
      <c r="G6396" s="24"/>
    </row>
    <row r="6397" spans="2:7" x14ac:dyDescent="0.2">
      <c r="B6397" s="24"/>
      <c r="C6397" s="24"/>
      <c r="D6397" s="24"/>
      <c r="E6397" s="24"/>
      <c r="F6397" s="24"/>
      <c r="G6397" s="24"/>
    </row>
    <row r="6398" spans="2:7" x14ac:dyDescent="0.2">
      <c r="B6398" s="24"/>
      <c r="C6398" s="24"/>
      <c r="D6398" s="24"/>
      <c r="E6398" s="24"/>
      <c r="F6398" s="24"/>
      <c r="G6398" s="24"/>
    </row>
    <row r="6399" spans="2:7" x14ac:dyDescent="0.2">
      <c r="B6399" s="24"/>
      <c r="C6399" s="24"/>
      <c r="D6399" s="24"/>
      <c r="E6399" s="24"/>
      <c r="F6399" s="24"/>
      <c r="G6399" s="24"/>
    </row>
    <row r="6400" spans="2:7" x14ac:dyDescent="0.2">
      <c r="B6400" s="24"/>
      <c r="C6400" s="24"/>
      <c r="D6400" s="24"/>
      <c r="E6400" s="24"/>
      <c r="F6400" s="24"/>
      <c r="G6400" s="24"/>
    </row>
    <row r="6401" spans="2:7" x14ac:dyDescent="0.2">
      <c r="B6401" s="24"/>
      <c r="C6401" s="24"/>
      <c r="D6401" s="24"/>
      <c r="E6401" s="24"/>
      <c r="F6401" s="24"/>
      <c r="G6401" s="24"/>
    </row>
    <row r="6402" spans="2:7" x14ac:dyDescent="0.2">
      <c r="B6402" s="24"/>
      <c r="C6402" s="24"/>
      <c r="D6402" s="24"/>
      <c r="E6402" s="24"/>
      <c r="F6402" s="24"/>
      <c r="G6402" s="24"/>
    </row>
    <row r="6403" spans="2:7" x14ac:dyDescent="0.2">
      <c r="B6403" s="24"/>
      <c r="C6403" s="24"/>
      <c r="D6403" s="24"/>
      <c r="E6403" s="24"/>
      <c r="F6403" s="24"/>
      <c r="G6403" s="24"/>
    </row>
    <row r="6404" spans="2:7" x14ac:dyDescent="0.2">
      <c r="B6404" s="24"/>
      <c r="C6404" s="24"/>
      <c r="D6404" s="24"/>
      <c r="E6404" s="24"/>
      <c r="F6404" s="24"/>
      <c r="G6404" s="24"/>
    </row>
    <row r="6405" spans="2:7" x14ac:dyDescent="0.2">
      <c r="B6405" s="24"/>
      <c r="C6405" s="24"/>
      <c r="D6405" s="24"/>
      <c r="E6405" s="24"/>
      <c r="F6405" s="24"/>
      <c r="G6405" s="24"/>
    </row>
    <row r="6406" spans="2:7" x14ac:dyDescent="0.2">
      <c r="B6406" s="24"/>
      <c r="C6406" s="24"/>
      <c r="D6406" s="24"/>
      <c r="E6406" s="24"/>
      <c r="F6406" s="24"/>
      <c r="G6406" s="24"/>
    </row>
    <row r="6407" spans="2:7" x14ac:dyDescent="0.2">
      <c r="B6407" s="24"/>
      <c r="C6407" s="24"/>
      <c r="D6407" s="24"/>
      <c r="E6407" s="24"/>
      <c r="F6407" s="24"/>
      <c r="G6407" s="24"/>
    </row>
    <row r="6408" spans="2:7" x14ac:dyDescent="0.2">
      <c r="B6408" s="24"/>
      <c r="C6408" s="24"/>
      <c r="D6408" s="24"/>
      <c r="E6408" s="24"/>
      <c r="F6408" s="24"/>
      <c r="G6408" s="24"/>
    </row>
    <row r="6409" spans="2:7" x14ac:dyDescent="0.2">
      <c r="B6409" s="24"/>
      <c r="C6409" s="24"/>
      <c r="D6409" s="24"/>
      <c r="E6409" s="24"/>
      <c r="F6409" s="24"/>
      <c r="G6409" s="24"/>
    </row>
    <row r="6410" spans="2:7" x14ac:dyDescent="0.2">
      <c r="B6410" s="24"/>
      <c r="C6410" s="24"/>
      <c r="D6410" s="24"/>
      <c r="E6410" s="24"/>
      <c r="F6410" s="24"/>
      <c r="G6410" s="24"/>
    </row>
    <row r="6411" spans="2:7" x14ac:dyDescent="0.2">
      <c r="B6411" s="24"/>
      <c r="C6411" s="24"/>
      <c r="D6411" s="24"/>
      <c r="E6411" s="24"/>
      <c r="F6411" s="24"/>
      <c r="G6411" s="24"/>
    </row>
    <row r="6412" spans="2:7" x14ac:dyDescent="0.2">
      <c r="B6412" s="24"/>
      <c r="C6412" s="24"/>
      <c r="D6412" s="24"/>
      <c r="E6412" s="24"/>
      <c r="F6412" s="24"/>
      <c r="G6412" s="24"/>
    </row>
    <row r="6413" spans="2:7" x14ac:dyDescent="0.2">
      <c r="B6413" s="24"/>
      <c r="C6413" s="24"/>
      <c r="D6413" s="24"/>
      <c r="E6413" s="24"/>
      <c r="F6413" s="24"/>
      <c r="G6413" s="24"/>
    </row>
    <row r="6414" spans="2:7" x14ac:dyDescent="0.2">
      <c r="B6414" s="24"/>
      <c r="C6414" s="24"/>
      <c r="D6414" s="24"/>
      <c r="E6414" s="24"/>
      <c r="F6414" s="24"/>
      <c r="G6414" s="24"/>
    </row>
    <row r="6415" spans="2:7" x14ac:dyDescent="0.2">
      <c r="B6415" s="24"/>
      <c r="C6415" s="24"/>
      <c r="D6415" s="24"/>
      <c r="E6415" s="24"/>
      <c r="F6415" s="24"/>
      <c r="G6415" s="24"/>
    </row>
    <row r="6416" spans="2:7" x14ac:dyDescent="0.2">
      <c r="B6416" s="24"/>
      <c r="C6416" s="24"/>
      <c r="D6416" s="24"/>
      <c r="E6416" s="24"/>
      <c r="F6416" s="24"/>
      <c r="G6416" s="24"/>
    </row>
    <row r="6417" spans="2:7" x14ac:dyDescent="0.2">
      <c r="B6417" s="24"/>
      <c r="C6417" s="24"/>
      <c r="D6417" s="24"/>
      <c r="E6417" s="24"/>
      <c r="F6417" s="24"/>
      <c r="G6417" s="24"/>
    </row>
    <row r="6418" spans="2:7" x14ac:dyDescent="0.2">
      <c r="B6418" s="24"/>
      <c r="C6418" s="24"/>
      <c r="D6418" s="24"/>
      <c r="E6418" s="24"/>
      <c r="F6418" s="24"/>
      <c r="G6418" s="24"/>
    </row>
    <row r="6419" spans="2:7" x14ac:dyDescent="0.2">
      <c r="B6419" s="24"/>
      <c r="C6419" s="24"/>
      <c r="D6419" s="24"/>
      <c r="E6419" s="24"/>
      <c r="F6419" s="24"/>
      <c r="G6419" s="24"/>
    </row>
    <row r="6420" spans="2:7" x14ac:dyDescent="0.2">
      <c r="B6420" s="24"/>
      <c r="C6420" s="24"/>
      <c r="D6420" s="24"/>
      <c r="E6420" s="24"/>
      <c r="F6420" s="24"/>
      <c r="G6420" s="24"/>
    </row>
    <row r="6421" spans="2:7" x14ac:dyDescent="0.2">
      <c r="B6421" s="24"/>
      <c r="C6421" s="24"/>
      <c r="D6421" s="24"/>
      <c r="E6421" s="24"/>
      <c r="F6421" s="24"/>
      <c r="G6421" s="24"/>
    </row>
    <row r="6422" spans="2:7" x14ac:dyDescent="0.2">
      <c r="B6422" s="24"/>
      <c r="C6422" s="24"/>
      <c r="D6422" s="24"/>
      <c r="E6422" s="24"/>
      <c r="F6422" s="24"/>
      <c r="G6422" s="24"/>
    </row>
    <row r="6423" spans="2:7" x14ac:dyDescent="0.2">
      <c r="B6423" s="24"/>
      <c r="C6423" s="24"/>
      <c r="D6423" s="24"/>
      <c r="E6423" s="24"/>
      <c r="F6423" s="24"/>
      <c r="G6423" s="24"/>
    </row>
    <row r="6424" spans="2:7" x14ac:dyDescent="0.2">
      <c r="B6424" s="24"/>
      <c r="C6424" s="24"/>
      <c r="D6424" s="24"/>
      <c r="E6424" s="24"/>
      <c r="F6424" s="24"/>
      <c r="G6424" s="24"/>
    </row>
    <row r="6425" spans="2:7" x14ac:dyDescent="0.2">
      <c r="B6425" s="24"/>
      <c r="C6425" s="24"/>
      <c r="D6425" s="24"/>
      <c r="E6425" s="24"/>
      <c r="F6425" s="24"/>
      <c r="G6425" s="24"/>
    </row>
    <row r="6426" spans="2:7" x14ac:dyDescent="0.2">
      <c r="B6426" s="24"/>
      <c r="C6426" s="24"/>
      <c r="D6426" s="24"/>
      <c r="E6426" s="24"/>
      <c r="F6426" s="24"/>
      <c r="G6426" s="24"/>
    </row>
    <row r="6427" spans="2:7" x14ac:dyDescent="0.2">
      <c r="B6427" s="24"/>
      <c r="C6427" s="24"/>
      <c r="D6427" s="24"/>
      <c r="E6427" s="24"/>
      <c r="F6427" s="24"/>
      <c r="G6427" s="24"/>
    </row>
    <row r="6428" spans="2:7" x14ac:dyDescent="0.2">
      <c r="B6428" s="24"/>
      <c r="C6428" s="24"/>
      <c r="D6428" s="24"/>
      <c r="E6428" s="24"/>
      <c r="F6428" s="24"/>
      <c r="G6428" s="24"/>
    </row>
    <row r="6429" spans="2:7" x14ac:dyDescent="0.2">
      <c r="B6429" s="24"/>
      <c r="C6429" s="24"/>
      <c r="D6429" s="24"/>
      <c r="E6429" s="24"/>
      <c r="F6429" s="24"/>
      <c r="G6429" s="24"/>
    </row>
    <row r="6430" spans="2:7" x14ac:dyDescent="0.2">
      <c r="B6430" s="24"/>
      <c r="C6430" s="24"/>
      <c r="D6430" s="24"/>
      <c r="E6430" s="24"/>
      <c r="F6430" s="24"/>
      <c r="G6430" s="24"/>
    </row>
    <row r="6431" spans="2:7" x14ac:dyDescent="0.2">
      <c r="B6431" s="24"/>
      <c r="C6431" s="24"/>
      <c r="D6431" s="24"/>
      <c r="E6431" s="24"/>
      <c r="F6431" s="24"/>
      <c r="G6431" s="24"/>
    </row>
    <row r="6432" spans="2:7" x14ac:dyDescent="0.2">
      <c r="B6432" s="24"/>
      <c r="C6432" s="24"/>
      <c r="D6432" s="24"/>
      <c r="E6432" s="24"/>
      <c r="F6432" s="24"/>
      <c r="G6432" s="24"/>
    </row>
    <row r="6433" spans="2:7" x14ac:dyDescent="0.2">
      <c r="B6433" s="24"/>
      <c r="C6433" s="24"/>
      <c r="D6433" s="24"/>
      <c r="E6433" s="24"/>
      <c r="F6433" s="24"/>
      <c r="G6433" s="24"/>
    </row>
    <row r="6434" spans="2:7" x14ac:dyDescent="0.2">
      <c r="B6434" s="24"/>
      <c r="C6434" s="24"/>
      <c r="D6434" s="24"/>
      <c r="E6434" s="24"/>
      <c r="F6434" s="24"/>
      <c r="G6434" s="24"/>
    </row>
    <row r="6435" spans="2:7" x14ac:dyDescent="0.2">
      <c r="B6435" s="24"/>
      <c r="C6435" s="24"/>
      <c r="D6435" s="24"/>
      <c r="E6435" s="24"/>
      <c r="F6435" s="24"/>
      <c r="G6435" s="24"/>
    </row>
    <row r="6436" spans="2:7" x14ac:dyDescent="0.2">
      <c r="B6436" s="24"/>
      <c r="C6436" s="24"/>
      <c r="D6436" s="24"/>
      <c r="E6436" s="24"/>
      <c r="F6436" s="24"/>
      <c r="G6436" s="24"/>
    </row>
    <row r="6437" spans="2:7" x14ac:dyDescent="0.2">
      <c r="B6437" s="24"/>
      <c r="C6437" s="24"/>
      <c r="D6437" s="24"/>
      <c r="E6437" s="24"/>
      <c r="F6437" s="24"/>
      <c r="G6437" s="24"/>
    </row>
    <row r="6438" spans="2:7" x14ac:dyDescent="0.2">
      <c r="B6438" s="24"/>
      <c r="C6438" s="24"/>
      <c r="D6438" s="24"/>
      <c r="E6438" s="24"/>
      <c r="F6438" s="24"/>
      <c r="G6438" s="24"/>
    </row>
    <row r="6439" spans="2:7" x14ac:dyDescent="0.2">
      <c r="B6439" s="24"/>
      <c r="C6439" s="24"/>
      <c r="D6439" s="24"/>
      <c r="E6439" s="24"/>
      <c r="F6439" s="24"/>
      <c r="G6439" s="24"/>
    </row>
    <row r="6440" spans="2:7" x14ac:dyDescent="0.2">
      <c r="B6440" s="24"/>
      <c r="C6440" s="24"/>
      <c r="D6440" s="24"/>
      <c r="E6440" s="24"/>
      <c r="F6440" s="24"/>
      <c r="G6440" s="24"/>
    </row>
    <row r="6441" spans="2:7" x14ac:dyDescent="0.2">
      <c r="B6441" s="24"/>
      <c r="C6441" s="24"/>
      <c r="D6441" s="24"/>
      <c r="E6441" s="24"/>
      <c r="F6441" s="24"/>
      <c r="G6441" s="24"/>
    </row>
    <row r="6442" spans="2:7" x14ac:dyDescent="0.2">
      <c r="B6442" s="24"/>
      <c r="C6442" s="24"/>
      <c r="D6442" s="24"/>
      <c r="E6442" s="24"/>
      <c r="F6442" s="24"/>
      <c r="G6442" s="24"/>
    </row>
    <row r="6443" spans="2:7" x14ac:dyDescent="0.2">
      <c r="B6443" s="24"/>
      <c r="C6443" s="24"/>
      <c r="D6443" s="24"/>
      <c r="E6443" s="24"/>
      <c r="F6443" s="24"/>
      <c r="G6443" s="24"/>
    </row>
    <row r="6444" spans="2:7" x14ac:dyDescent="0.2">
      <c r="B6444" s="24"/>
      <c r="C6444" s="24"/>
      <c r="D6444" s="24"/>
      <c r="E6444" s="24"/>
      <c r="F6444" s="24"/>
      <c r="G6444" s="24"/>
    </row>
    <row r="6445" spans="2:7" x14ac:dyDescent="0.2">
      <c r="B6445" s="24"/>
      <c r="C6445" s="24"/>
      <c r="D6445" s="24"/>
      <c r="E6445" s="24"/>
      <c r="F6445" s="24"/>
      <c r="G6445" s="24"/>
    </row>
    <row r="6446" spans="2:7" x14ac:dyDescent="0.2">
      <c r="B6446" s="24"/>
      <c r="C6446" s="24"/>
      <c r="D6446" s="24"/>
      <c r="E6446" s="24"/>
      <c r="F6446" s="24"/>
      <c r="G6446" s="24"/>
    </row>
    <row r="6447" spans="2:7" x14ac:dyDescent="0.2">
      <c r="B6447" s="24"/>
      <c r="C6447" s="24"/>
      <c r="D6447" s="24"/>
      <c r="E6447" s="24"/>
      <c r="F6447" s="24"/>
      <c r="G6447" s="24"/>
    </row>
    <row r="6448" spans="2:7" x14ac:dyDescent="0.2">
      <c r="B6448" s="24"/>
      <c r="C6448" s="24"/>
      <c r="D6448" s="24"/>
      <c r="E6448" s="24"/>
      <c r="F6448" s="24"/>
      <c r="G6448" s="24"/>
    </row>
    <row r="6449" spans="2:7" x14ac:dyDescent="0.2">
      <c r="B6449" s="24"/>
      <c r="C6449" s="24"/>
      <c r="D6449" s="24"/>
      <c r="E6449" s="24"/>
      <c r="F6449" s="24"/>
      <c r="G6449" s="24"/>
    </row>
    <row r="6450" spans="2:7" x14ac:dyDescent="0.2">
      <c r="B6450" s="24"/>
      <c r="C6450" s="24"/>
      <c r="D6450" s="24"/>
      <c r="E6450" s="24"/>
      <c r="F6450" s="24"/>
      <c r="G6450" s="24"/>
    </row>
    <row r="6451" spans="2:7" x14ac:dyDescent="0.2">
      <c r="B6451" s="24"/>
      <c r="C6451" s="24"/>
      <c r="D6451" s="24"/>
      <c r="E6451" s="24"/>
      <c r="F6451" s="24"/>
      <c r="G6451" s="24"/>
    </row>
    <row r="6452" spans="2:7" x14ac:dyDescent="0.2">
      <c r="B6452" s="24"/>
      <c r="C6452" s="24"/>
      <c r="D6452" s="24"/>
      <c r="E6452" s="24"/>
      <c r="F6452" s="24"/>
      <c r="G6452" s="24"/>
    </row>
    <row r="6453" spans="2:7" x14ac:dyDescent="0.2">
      <c r="B6453" s="24"/>
      <c r="C6453" s="24"/>
      <c r="D6453" s="24"/>
      <c r="E6453" s="24"/>
      <c r="F6453" s="24"/>
      <c r="G6453" s="24"/>
    </row>
    <row r="6454" spans="2:7" x14ac:dyDescent="0.2">
      <c r="B6454" s="24"/>
      <c r="C6454" s="24"/>
      <c r="D6454" s="24"/>
      <c r="E6454" s="24"/>
      <c r="F6454" s="24"/>
      <c r="G6454" s="24"/>
    </row>
    <row r="6455" spans="2:7" x14ac:dyDescent="0.2">
      <c r="B6455" s="24"/>
      <c r="C6455" s="24"/>
      <c r="D6455" s="24"/>
      <c r="E6455" s="24"/>
      <c r="F6455" s="24"/>
      <c r="G6455" s="24"/>
    </row>
    <row r="6456" spans="2:7" x14ac:dyDescent="0.2">
      <c r="B6456" s="24"/>
      <c r="C6456" s="24"/>
      <c r="D6456" s="24"/>
      <c r="E6456" s="24"/>
      <c r="F6456" s="24"/>
      <c r="G6456" s="24"/>
    </row>
    <row r="6457" spans="2:7" x14ac:dyDescent="0.2">
      <c r="B6457" s="24"/>
      <c r="C6457" s="24"/>
      <c r="D6457" s="24"/>
      <c r="E6457" s="24"/>
      <c r="F6457" s="24"/>
      <c r="G6457" s="24"/>
    </row>
    <row r="6458" spans="2:7" x14ac:dyDescent="0.2">
      <c r="B6458" s="24"/>
      <c r="C6458" s="24"/>
      <c r="D6458" s="24"/>
      <c r="E6458" s="24"/>
      <c r="F6458" s="24"/>
      <c r="G6458" s="24"/>
    </row>
    <row r="6459" spans="2:7" x14ac:dyDescent="0.2">
      <c r="B6459" s="24"/>
      <c r="C6459" s="24"/>
      <c r="D6459" s="24"/>
      <c r="E6459" s="24"/>
      <c r="F6459" s="24"/>
      <c r="G6459" s="24"/>
    </row>
    <row r="6460" spans="2:7" x14ac:dyDescent="0.2">
      <c r="B6460" s="24"/>
      <c r="C6460" s="24"/>
      <c r="D6460" s="24"/>
      <c r="E6460" s="24"/>
      <c r="F6460" s="24"/>
      <c r="G6460" s="24"/>
    </row>
    <row r="6461" spans="2:7" x14ac:dyDescent="0.2">
      <c r="B6461" s="24"/>
      <c r="C6461" s="24"/>
      <c r="D6461" s="24"/>
      <c r="E6461" s="24"/>
      <c r="F6461" s="24"/>
      <c r="G6461" s="24"/>
    </row>
    <row r="6462" spans="2:7" x14ac:dyDescent="0.2">
      <c r="B6462" s="24"/>
      <c r="C6462" s="24"/>
      <c r="D6462" s="24"/>
      <c r="E6462" s="24"/>
      <c r="F6462" s="24"/>
      <c r="G6462" s="24"/>
    </row>
    <row r="6463" spans="2:7" x14ac:dyDescent="0.2">
      <c r="B6463" s="24"/>
      <c r="C6463" s="24"/>
      <c r="D6463" s="24"/>
      <c r="E6463" s="24"/>
      <c r="F6463" s="24"/>
      <c r="G6463" s="24"/>
    </row>
    <row r="6464" spans="2:7" x14ac:dyDescent="0.2">
      <c r="B6464" s="24"/>
      <c r="C6464" s="24"/>
      <c r="D6464" s="24"/>
      <c r="E6464" s="24"/>
      <c r="F6464" s="24"/>
      <c r="G6464" s="24"/>
    </row>
    <row r="6465" spans="2:7" x14ac:dyDescent="0.2">
      <c r="B6465" s="24"/>
      <c r="C6465" s="24"/>
      <c r="D6465" s="24"/>
      <c r="E6465" s="24"/>
      <c r="F6465" s="24"/>
      <c r="G6465" s="24"/>
    </row>
    <row r="6466" spans="2:7" x14ac:dyDescent="0.2">
      <c r="B6466" s="24"/>
      <c r="C6466" s="24"/>
      <c r="D6466" s="24"/>
      <c r="E6466" s="24"/>
      <c r="F6466" s="24"/>
      <c r="G6466" s="24"/>
    </row>
    <row r="6467" spans="2:7" x14ac:dyDescent="0.2">
      <c r="B6467" s="24"/>
      <c r="C6467" s="24"/>
      <c r="D6467" s="24"/>
      <c r="E6467" s="24"/>
      <c r="F6467" s="24"/>
      <c r="G6467" s="24"/>
    </row>
    <row r="6468" spans="2:7" x14ac:dyDescent="0.2">
      <c r="B6468" s="24"/>
      <c r="C6468" s="24"/>
      <c r="D6468" s="24"/>
      <c r="E6468" s="24"/>
      <c r="F6468" s="24"/>
      <c r="G6468" s="24"/>
    </row>
    <row r="6469" spans="2:7" x14ac:dyDescent="0.2">
      <c r="B6469" s="24"/>
      <c r="C6469" s="24"/>
      <c r="D6469" s="24"/>
      <c r="E6469" s="24"/>
      <c r="F6469" s="24"/>
      <c r="G6469" s="24"/>
    </row>
    <row r="6470" spans="2:7" x14ac:dyDescent="0.2">
      <c r="B6470" s="24"/>
      <c r="C6470" s="24"/>
      <c r="D6470" s="24"/>
      <c r="E6470" s="24"/>
      <c r="F6470" s="24"/>
      <c r="G6470" s="24"/>
    </row>
    <row r="6471" spans="2:7" x14ac:dyDescent="0.2">
      <c r="B6471" s="24"/>
      <c r="C6471" s="24"/>
      <c r="D6471" s="24"/>
      <c r="E6471" s="24"/>
      <c r="F6471" s="24"/>
      <c r="G6471" s="24"/>
    </row>
    <row r="6472" spans="2:7" x14ac:dyDescent="0.2">
      <c r="B6472" s="24"/>
      <c r="C6472" s="24"/>
      <c r="D6472" s="24"/>
      <c r="E6472" s="24"/>
      <c r="F6472" s="24"/>
      <c r="G6472" s="24"/>
    </row>
    <row r="6473" spans="2:7" x14ac:dyDescent="0.2">
      <c r="B6473" s="24"/>
      <c r="C6473" s="24"/>
      <c r="D6473" s="24"/>
      <c r="E6473" s="24"/>
      <c r="F6473" s="24"/>
      <c r="G6473" s="24"/>
    </row>
    <row r="6474" spans="2:7" x14ac:dyDescent="0.2">
      <c r="B6474" s="24"/>
      <c r="C6474" s="24"/>
      <c r="D6474" s="24"/>
      <c r="E6474" s="24"/>
      <c r="F6474" s="24"/>
      <c r="G6474" s="24"/>
    </row>
    <row r="6475" spans="2:7" x14ac:dyDescent="0.2">
      <c r="B6475" s="24"/>
      <c r="C6475" s="24"/>
      <c r="D6475" s="24"/>
      <c r="E6475" s="24"/>
      <c r="F6475" s="24"/>
      <c r="G6475" s="24"/>
    </row>
    <row r="6476" spans="2:7" x14ac:dyDescent="0.2">
      <c r="B6476" s="24"/>
      <c r="C6476" s="24"/>
      <c r="D6476" s="24"/>
      <c r="E6476" s="24"/>
      <c r="F6476" s="24"/>
      <c r="G6476" s="24"/>
    </row>
    <row r="6477" spans="2:7" x14ac:dyDescent="0.2">
      <c r="B6477" s="24"/>
      <c r="C6477" s="24"/>
      <c r="D6477" s="24"/>
      <c r="E6477" s="24"/>
      <c r="F6477" s="24"/>
      <c r="G6477" s="24"/>
    </row>
    <row r="6478" spans="2:7" x14ac:dyDescent="0.2">
      <c r="B6478" s="24"/>
      <c r="C6478" s="24"/>
      <c r="D6478" s="24"/>
      <c r="E6478" s="24"/>
      <c r="F6478" s="24"/>
      <c r="G6478" s="24"/>
    </row>
    <row r="6479" spans="2:7" x14ac:dyDescent="0.2">
      <c r="B6479" s="24"/>
      <c r="C6479" s="24"/>
      <c r="D6479" s="24"/>
      <c r="E6479" s="24"/>
      <c r="F6479" s="24"/>
      <c r="G6479" s="24"/>
    </row>
    <row r="6480" spans="2:7" x14ac:dyDescent="0.2">
      <c r="B6480" s="24"/>
      <c r="C6480" s="24"/>
      <c r="D6480" s="24"/>
      <c r="E6480" s="24"/>
      <c r="F6480" s="24"/>
      <c r="G6480" s="24"/>
    </row>
    <row r="6481" spans="2:7" x14ac:dyDescent="0.2">
      <c r="B6481" s="24"/>
      <c r="C6481" s="24"/>
      <c r="D6481" s="24"/>
      <c r="E6481" s="24"/>
      <c r="F6481" s="24"/>
      <c r="G6481" s="24"/>
    </row>
    <row r="6482" spans="2:7" x14ac:dyDescent="0.2">
      <c r="B6482" s="24"/>
      <c r="C6482" s="24"/>
      <c r="D6482" s="24"/>
      <c r="E6482" s="24"/>
      <c r="F6482" s="24"/>
      <c r="G6482" s="24"/>
    </row>
    <row r="6483" spans="2:7" x14ac:dyDescent="0.2">
      <c r="B6483" s="24"/>
      <c r="C6483" s="24"/>
      <c r="D6483" s="24"/>
      <c r="E6483" s="24"/>
      <c r="F6483" s="24"/>
      <c r="G6483" s="24"/>
    </row>
    <row r="6484" spans="2:7" x14ac:dyDescent="0.2">
      <c r="B6484" s="24"/>
      <c r="C6484" s="24"/>
      <c r="D6484" s="24"/>
      <c r="E6484" s="24"/>
      <c r="F6484" s="24"/>
      <c r="G6484" s="24"/>
    </row>
    <row r="6485" spans="2:7" x14ac:dyDescent="0.2">
      <c r="B6485" s="24"/>
      <c r="C6485" s="24"/>
      <c r="D6485" s="24"/>
      <c r="E6485" s="24"/>
      <c r="F6485" s="24"/>
      <c r="G6485" s="24"/>
    </row>
    <row r="6486" spans="2:7" x14ac:dyDescent="0.2">
      <c r="B6486" s="24"/>
      <c r="C6486" s="24"/>
      <c r="D6486" s="24"/>
      <c r="E6486" s="24"/>
      <c r="F6486" s="24"/>
      <c r="G6486" s="24"/>
    </row>
    <row r="6487" spans="2:7" x14ac:dyDescent="0.2">
      <c r="B6487" s="24"/>
      <c r="C6487" s="24"/>
      <c r="D6487" s="24"/>
      <c r="E6487" s="24"/>
      <c r="F6487" s="24"/>
      <c r="G6487" s="24"/>
    </row>
    <row r="6488" spans="2:7" x14ac:dyDescent="0.2">
      <c r="B6488" s="24"/>
      <c r="C6488" s="24"/>
      <c r="D6488" s="24"/>
      <c r="E6488" s="24"/>
      <c r="F6488" s="24"/>
      <c r="G6488" s="24"/>
    </row>
    <row r="6489" spans="2:7" x14ac:dyDescent="0.2">
      <c r="B6489" s="24"/>
      <c r="C6489" s="24"/>
      <c r="D6489" s="24"/>
      <c r="E6489" s="24"/>
      <c r="F6489" s="24"/>
      <c r="G6489" s="24"/>
    </row>
    <row r="6490" spans="2:7" x14ac:dyDescent="0.2">
      <c r="B6490" s="24"/>
      <c r="C6490" s="24"/>
      <c r="D6490" s="24"/>
      <c r="E6490" s="24"/>
      <c r="F6490" s="24"/>
      <c r="G6490" s="24"/>
    </row>
    <row r="6491" spans="2:7" x14ac:dyDescent="0.2">
      <c r="B6491" s="24"/>
      <c r="C6491" s="24"/>
      <c r="D6491" s="24"/>
      <c r="E6491" s="24"/>
      <c r="F6491" s="24"/>
      <c r="G6491" s="24"/>
    </row>
    <row r="6492" spans="2:7" x14ac:dyDescent="0.2">
      <c r="B6492" s="24"/>
      <c r="C6492" s="24"/>
      <c r="D6492" s="24"/>
      <c r="E6492" s="24"/>
      <c r="F6492" s="24"/>
      <c r="G6492" s="24"/>
    </row>
    <row r="6493" spans="2:7" x14ac:dyDescent="0.2">
      <c r="B6493" s="24"/>
      <c r="C6493" s="24"/>
      <c r="D6493" s="24"/>
      <c r="E6493" s="24"/>
      <c r="F6493" s="24"/>
      <c r="G6493" s="24"/>
    </row>
    <row r="6494" spans="2:7" x14ac:dyDescent="0.2">
      <c r="B6494" s="24"/>
      <c r="C6494" s="24"/>
      <c r="D6494" s="24"/>
      <c r="E6494" s="24"/>
      <c r="F6494" s="24"/>
      <c r="G6494" s="24"/>
    </row>
    <row r="6495" spans="2:7" x14ac:dyDescent="0.2">
      <c r="B6495" s="24"/>
      <c r="C6495" s="24"/>
      <c r="D6495" s="24"/>
      <c r="E6495" s="24"/>
      <c r="F6495" s="24"/>
      <c r="G6495" s="24"/>
    </row>
    <row r="6496" spans="2:7" x14ac:dyDescent="0.2">
      <c r="B6496" s="24"/>
      <c r="C6496" s="24"/>
      <c r="D6496" s="24"/>
      <c r="E6496" s="24"/>
      <c r="F6496" s="24"/>
      <c r="G6496" s="24"/>
    </row>
    <row r="6497" spans="2:7" x14ac:dyDescent="0.2">
      <c r="B6497" s="24"/>
      <c r="C6497" s="24"/>
      <c r="D6497" s="24"/>
      <c r="E6497" s="24"/>
      <c r="F6497" s="24"/>
      <c r="G6497" s="24"/>
    </row>
    <row r="6498" spans="2:7" x14ac:dyDescent="0.2">
      <c r="B6498" s="24"/>
      <c r="C6498" s="24"/>
      <c r="D6498" s="24"/>
      <c r="E6498" s="24"/>
      <c r="F6498" s="24"/>
      <c r="G6498" s="24"/>
    </row>
    <row r="6499" spans="2:7" x14ac:dyDescent="0.2">
      <c r="B6499" s="24"/>
      <c r="C6499" s="24"/>
      <c r="D6499" s="24"/>
      <c r="E6499" s="24"/>
      <c r="F6499" s="24"/>
      <c r="G6499" s="24"/>
    </row>
    <row r="6500" spans="2:7" x14ac:dyDescent="0.2">
      <c r="B6500" s="24"/>
      <c r="C6500" s="24"/>
      <c r="D6500" s="24"/>
      <c r="E6500" s="24"/>
      <c r="F6500" s="24"/>
      <c r="G6500" s="24"/>
    </row>
    <row r="6501" spans="2:7" x14ac:dyDescent="0.2">
      <c r="B6501" s="24"/>
      <c r="C6501" s="24"/>
      <c r="D6501" s="24"/>
      <c r="E6501" s="24"/>
      <c r="F6501" s="24"/>
      <c r="G6501" s="24"/>
    </row>
    <row r="6502" spans="2:7" x14ac:dyDescent="0.2">
      <c r="B6502" s="24"/>
      <c r="C6502" s="24"/>
      <c r="D6502" s="24"/>
      <c r="E6502" s="24"/>
      <c r="F6502" s="24"/>
      <c r="G6502" s="24"/>
    </row>
    <row r="6503" spans="2:7" x14ac:dyDescent="0.2">
      <c r="B6503" s="24"/>
      <c r="C6503" s="24"/>
      <c r="D6503" s="24"/>
      <c r="E6503" s="24"/>
      <c r="F6503" s="24"/>
      <c r="G6503" s="24"/>
    </row>
    <row r="6504" spans="2:7" x14ac:dyDescent="0.2">
      <c r="B6504" s="24"/>
      <c r="C6504" s="24"/>
      <c r="D6504" s="24"/>
      <c r="E6504" s="24"/>
      <c r="F6504" s="24"/>
      <c r="G6504" s="24"/>
    </row>
    <row r="6505" spans="2:7" x14ac:dyDescent="0.2">
      <c r="B6505" s="24"/>
      <c r="C6505" s="24"/>
      <c r="D6505" s="24"/>
      <c r="E6505" s="24"/>
      <c r="F6505" s="24"/>
      <c r="G6505" s="24"/>
    </row>
    <row r="6506" spans="2:7" x14ac:dyDescent="0.2">
      <c r="B6506" s="24"/>
      <c r="C6506" s="24"/>
      <c r="D6506" s="24"/>
      <c r="E6506" s="24"/>
      <c r="F6506" s="24"/>
      <c r="G6506" s="24"/>
    </row>
    <row r="6507" spans="2:7" x14ac:dyDescent="0.2">
      <c r="B6507" s="24"/>
      <c r="C6507" s="24"/>
      <c r="D6507" s="24"/>
      <c r="E6507" s="24"/>
      <c r="F6507" s="24"/>
      <c r="G6507" s="24"/>
    </row>
    <row r="6508" spans="2:7" x14ac:dyDescent="0.2">
      <c r="B6508" s="24"/>
      <c r="C6508" s="24"/>
      <c r="D6508" s="24"/>
      <c r="E6508" s="24"/>
      <c r="F6508" s="24"/>
      <c r="G6508" s="24"/>
    </row>
    <row r="6509" spans="2:7" x14ac:dyDescent="0.2">
      <c r="B6509" s="24"/>
      <c r="C6509" s="24"/>
      <c r="D6509" s="24"/>
      <c r="E6509" s="24"/>
      <c r="F6509" s="24"/>
      <c r="G6509" s="24"/>
    </row>
    <row r="6510" spans="2:7" x14ac:dyDescent="0.2">
      <c r="B6510" s="24"/>
      <c r="C6510" s="24"/>
      <c r="D6510" s="24"/>
      <c r="E6510" s="24"/>
      <c r="F6510" s="24"/>
      <c r="G6510" s="24"/>
    </row>
    <row r="6511" spans="2:7" x14ac:dyDescent="0.2">
      <c r="B6511" s="24"/>
      <c r="C6511" s="24"/>
      <c r="D6511" s="24"/>
      <c r="E6511" s="24"/>
      <c r="F6511" s="24"/>
      <c r="G6511" s="24"/>
    </row>
    <row r="6512" spans="2:7" x14ac:dyDescent="0.2">
      <c r="B6512" s="24"/>
      <c r="C6512" s="24"/>
      <c r="D6512" s="24"/>
      <c r="E6512" s="24"/>
      <c r="F6512" s="24"/>
      <c r="G6512" s="24"/>
    </row>
    <row r="6513" spans="2:7" x14ac:dyDescent="0.2">
      <c r="B6513" s="24"/>
      <c r="C6513" s="24"/>
      <c r="D6513" s="24"/>
      <c r="E6513" s="24"/>
      <c r="F6513" s="24"/>
      <c r="G6513" s="24"/>
    </row>
    <row r="6514" spans="2:7" x14ac:dyDescent="0.2">
      <c r="B6514" s="24"/>
      <c r="C6514" s="24"/>
      <c r="D6514" s="24"/>
      <c r="E6514" s="24"/>
      <c r="F6514" s="24"/>
      <c r="G6514" s="24"/>
    </row>
    <row r="6515" spans="2:7" x14ac:dyDescent="0.2">
      <c r="B6515" s="24"/>
      <c r="C6515" s="24"/>
      <c r="D6515" s="24"/>
      <c r="E6515" s="24"/>
      <c r="F6515" s="24"/>
      <c r="G6515" s="24"/>
    </row>
    <row r="6516" spans="2:7" x14ac:dyDescent="0.2">
      <c r="B6516" s="24"/>
      <c r="C6516" s="24"/>
      <c r="D6516" s="24"/>
      <c r="E6516" s="24"/>
      <c r="F6516" s="24"/>
      <c r="G6516" s="24"/>
    </row>
    <row r="6517" spans="2:7" x14ac:dyDescent="0.2">
      <c r="B6517" s="24"/>
      <c r="C6517" s="24"/>
      <c r="D6517" s="24"/>
      <c r="E6517" s="24"/>
      <c r="F6517" s="24"/>
      <c r="G6517" s="24"/>
    </row>
    <row r="6518" spans="2:7" x14ac:dyDescent="0.2">
      <c r="B6518" s="24"/>
      <c r="C6518" s="24"/>
      <c r="D6518" s="24"/>
      <c r="E6518" s="24"/>
      <c r="F6518" s="24"/>
      <c r="G6518" s="24"/>
    </row>
    <row r="6519" spans="2:7" x14ac:dyDescent="0.2">
      <c r="B6519" s="24"/>
      <c r="C6519" s="24"/>
      <c r="D6519" s="24"/>
      <c r="E6519" s="24"/>
      <c r="F6519" s="24"/>
      <c r="G6519" s="24"/>
    </row>
    <row r="6520" spans="2:7" x14ac:dyDescent="0.2">
      <c r="B6520" s="24"/>
      <c r="C6520" s="24"/>
      <c r="D6520" s="24"/>
      <c r="E6520" s="24"/>
      <c r="F6520" s="24"/>
      <c r="G6520" s="24"/>
    </row>
    <row r="6521" spans="2:7" x14ac:dyDescent="0.2">
      <c r="B6521" s="24"/>
      <c r="C6521" s="24"/>
      <c r="D6521" s="24"/>
      <c r="E6521" s="24"/>
      <c r="F6521" s="24"/>
      <c r="G6521" s="24"/>
    </row>
    <row r="6522" spans="2:7" x14ac:dyDescent="0.2">
      <c r="B6522" s="24"/>
      <c r="C6522" s="24"/>
      <c r="D6522" s="24"/>
      <c r="E6522" s="24"/>
      <c r="F6522" s="24"/>
      <c r="G6522" s="24"/>
    </row>
    <row r="6523" spans="2:7" x14ac:dyDescent="0.2">
      <c r="B6523" s="24"/>
      <c r="C6523" s="24"/>
      <c r="D6523" s="24"/>
      <c r="E6523" s="24"/>
      <c r="F6523" s="24"/>
      <c r="G6523" s="24"/>
    </row>
    <row r="6524" spans="2:7" x14ac:dyDescent="0.2">
      <c r="B6524" s="24"/>
      <c r="C6524" s="24"/>
      <c r="D6524" s="24"/>
      <c r="E6524" s="24"/>
      <c r="F6524" s="24"/>
      <c r="G6524" s="24"/>
    </row>
    <row r="6525" spans="2:7" x14ac:dyDescent="0.2">
      <c r="B6525" s="24"/>
      <c r="C6525" s="24"/>
      <c r="D6525" s="24"/>
      <c r="E6525" s="24"/>
      <c r="F6525" s="24"/>
      <c r="G6525" s="24"/>
    </row>
    <row r="6526" spans="2:7" x14ac:dyDescent="0.2">
      <c r="B6526" s="24"/>
      <c r="C6526" s="24"/>
      <c r="D6526" s="24"/>
      <c r="E6526" s="24"/>
      <c r="F6526" s="24"/>
      <c r="G6526" s="24"/>
    </row>
    <row r="6527" spans="2:7" x14ac:dyDescent="0.2">
      <c r="B6527" s="24"/>
      <c r="C6527" s="24"/>
      <c r="D6527" s="24"/>
      <c r="E6527" s="24"/>
      <c r="F6527" s="24"/>
      <c r="G6527" s="24"/>
    </row>
    <row r="6528" spans="2:7" x14ac:dyDescent="0.2">
      <c r="B6528" s="24"/>
      <c r="C6528" s="24"/>
      <c r="D6528" s="24"/>
      <c r="E6528" s="24"/>
      <c r="F6528" s="24"/>
      <c r="G6528" s="24"/>
    </row>
    <row r="6529" spans="2:7" x14ac:dyDescent="0.2">
      <c r="B6529" s="24"/>
      <c r="C6529" s="24"/>
      <c r="D6529" s="24"/>
      <c r="E6529" s="24"/>
      <c r="F6529" s="24"/>
      <c r="G6529" s="24"/>
    </row>
    <row r="6530" spans="2:7" x14ac:dyDescent="0.2">
      <c r="B6530" s="24"/>
      <c r="C6530" s="24"/>
      <c r="D6530" s="24"/>
      <c r="E6530" s="24"/>
      <c r="F6530" s="24"/>
      <c r="G6530" s="24"/>
    </row>
    <row r="6531" spans="2:7" x14ac:dyDescent="0.2">
      <c r="B6531" s="24"/>
      <c r="C6531" s="24"/>
      <c r="D6531" s="24"/>
      <c r="E6531" s="24"/>
      <c r="F6531" s="24"/>
      <c r="G6531" s="24"/>
    </row>
    <row r="6532" spans="2:7" x14ac:dyDescent="0.2">
      <c r="B6532" s="24"/>
      <c r="C6532" s="24"/>
      <c r="D6532" s="24"/>
      <c r="E6532" s="24"/>
      <c r="F6532" s="24"/>
      <c r="G6532" s="24"/>
    </row>
    <row r="6533" spans="2:7" x14ac:dyDescent="0.2">
      <c r="B6533" s="24"/>
      <c r="C6533" s="24"/>
      <c r="D6533" s="24"/>
      <c r="E6533" s="24"/>
      <c r="F6533" s="24"/>
      <c r="G6533" s="24"/>
    </row>
    <row r="6534" spans="2:7" x14ac:dyDescent="0.2">
      <c r="B6534" s="24"/>
      <c r="C6534" s="24"/>
      <c r="D6534" s="24"/>
      <c r="E6534" s="24"/>
      <c r="F6534" s="24"/>
      <c r="G6534" s="24"/>
    </row>
    <row r="6535" spans="2:7" x14ac:dyDescent="0.2">
      <c r="B6535" s="24"/>
      <c r="C6535" s="24"/>
      <c r="D6535" s="24"/>
      <c r="E6535" s="24"/>
      <c r="F6535" s="24"/>
      <c r="G6535" s="24"/>
    </row>
    <row r="6536" spans="2:7" x14ac:dyDescent="0.2">
      <c r="B6536" s="24"/>
      <c r="C6536" s="24"/>
      <c r="D6536" s="24"/>
      <c r="E6536" s="24"/>
      <c r="F6536" s="24"/>
      <c r="G6536" s="24"/>
    </row>
    <row r="6537" spans="2:7" x14ac:dyDescent="0.2">
      <c r="B6537" s="24"/>
      <c r="C6537" s="24"/>
      <c r="D6537" s="24"/>
      <c r="E6537" s="24"/>
      <c r="F6537" s="24"/>
      <c r="G6537" s="24"/>
    </row>
    <row r="6538" spans="2:7" x14ac:dyDescent="0.2">
      <c r="B6538" s="24"/>
      <c r="C6538" s="24"/>
      <c r="D6538" s="24"/>
      <c r="E6538" s="24"/>
      <c r="F6538" s="24"/>
      <c r="G6538" s="24"/>
    </row>
    <row r="6539" spans="2:7" x14ac:dyDescent="0.2">
      <c r="B6539" s="24"/>
      <c r="C6539" s="24"/>
      <c r="D6539" s="24"/>
      <c r="E6539" s="24"/>
      <c r="F6539" s="24"/>
      <c r="G6539" s="24"/>
    </row>
    <row r="6540" spans="2:7" x14ac:dyDescent="0.2">
      <c r="B6540" s="24"/>
      <c r="C6540" s="24"/>
      <c r="D6540" s="24"/>
      <c r="E6540" s="24"/>
      <c r="F6540" s="24"/>
      <c r="G6540" s="24"/>
    </row>
    <row r="6541" spans="2:7" x14ac:dyDescent="0.2">
      <c r="B6541" s="24"/>
      <c r="C6541" s="24"/>
      <c r="D6541" s="24"/>
      <c r="E6541" s="24"/>
      <c r="F6541" s="24"/>
      <c r="G6541" s="24"/>
    </row>
    <row r="6542" spans="2:7" x14ac:dyDescent="0.2">
      <c r="B6542" s="24"/>
      <c r="C6542" s="24"/>
      <c r="D6542" s="24"/>
      <c r="E6542" s="24"/>
      <c r="F6542" s="24"/>
      <c r="G6542" s="24"/>
    </row>
    <row r="6543" spans="2:7" x14ac:dyDescent="0.2">
      <c r="B6543" s="24"/>
      <c r="C6543" s="24"/>
      <c r="D6543" s="24"/>
      <c r="E6543" s="24"/>
      <c r="F6543" s="24"/>
      <c r="G6543" s="24"/>
    </row>
    <row r="6544" spans="2:7" x14ac:dyDescent="0.2">
      <c r="B6544" s="24"/>
      <c r="C6544" s="24"/>
      <c r="D6544" s="24"/>
      <c r="E6544" s="24"/>
      <c r="F6544" s="24"/>
      <c r="G6544" s="24"/>
    </row>
    <row r="6545" spans="2:7" x14ac:dyDescent="0.2">
      <c r="B6545" s="24"/>
      <c r="C6545" s="24"/>
      <c r="D6545" s="24"/>
      <c r="E6545" s="24"/>
      <c r="F6545" s="24"/>
      <c r="G6545" s="24"/>
    </row>
    <row r="6546" spans="2:7" x14ac:dyDescent="0.2">
      <c r="B6546" s="24"/>
      <c r="C6546" s="24"/>
      <c r="D6546" s="24"/>
      <c r="E6546" s="24"/>
      <c r="F6546" s="24"/>
      <c r="G6546" s="24"/>
    </row>
    <row r="6547" spans="2:7" x14ac:dyDescent="0.2">
      <c r="B6547" s="24"/>
      <c r="C6547" s="24"/>
      <c r="D6547" s="24"/>
      <c r="E6547" s="24"/>
      <c r="F6547" s="24"/>
      <c r="G6547" s="24"/>
    </row>
    <row r="6548" spans="2:7" x14ac:dyDescent="0.2">
      <c r="B6548" s="24"/>
      <c r="C6548" s="24"/>
      <c r="D6548" s="24"/>
      <c r="E6548" s="24"/>
      <c r="F6548" s="24"/>
      <c r="G6548" s="24"/>
    </row>
    <row r="6549" spans="2:7" x14ac:dyDescent="0.2">
      <c r="B6549" s="24"/>
      <c r="C6549" s="24"/>
      <c r="D6549" s="24"/>
      <c r="E6549" s="24"/>
      <c r="F6549" s="24"/>
      <c r="G6549" s="24"/>
    </row>
    <row r="6550" spans="2:7" x14ac:dyDescent="0.2">
      <c r="B6550" s="24"/>
      <c r="C6550" s="24"/>
      <c r="D6550" s="24"/>
      <c r="E6550" s="24"/>
      <c r="F6550" s="24"/>
      <c r="G6550" s="24"/>
    </row>
    <row r="6551" spans="2:7" x14ac:dyDescent="0.2">
      <c r="B6551" s="24"/>
      <c r="C6551" s="24"/>
      <c r="D6551" s="24"/>
      <c r="E6551" s="24"/>
      <c r="F6551" s="24"/>
      <c r="G6551" s="24"/>
    </row>
    <row r="6552" spans="2:7" x14ac:dyDescent="0.2">
      <c r="B6552" s="24"/>
      <c r="C6552" s="24"/>
      <c r="D6552" s="24"/>
      <c r="E6552" s="24"/>
      <c r="F6552" s="24"/>
      <c r="G6552" s="24"/>
    </row>
    <row r="6553" spans="2:7" x14ac:dyDescent="0.2">
      <c r="B6553" s="24"/>
      <c r="C6553" s="24"/>
      <c r="D6553" s="24"/>
      <c r="E6553" s="24"/>
      <c r="F6553" s="24"/>
      <c r="G6553" s="24"/>
    </row>
    <row r="6554" spans="2:7" x14ac:dyDescent="0.2">
      <c r="B6554" s="24"/>
      <c r="C6554" s="24"/>
      <c r="D6554" s="24"/>
      <c r="E6554" s="24"/>
      <c r="F6554" s="24"/>
      <c r="G6554" s="24"/>
    </row>
    <row r="6555" spans="2:7" x14ac:dyDescent="0.2">
      <c r="B6555" s="24"/>
      <c r="C6555" s="24"/>
      <c r="D6555" s="24"/>
      <c r="E6555" s="24"/>
      <c r="F6555" s="24"/>
      <c r="G6555" s="24"/>
    </row>
    <row r="6556" spans="2:7" x14ac:dyDescent="0.2">
      <c r="B6556" s="24"/>
      <c r="C6556" s="24"/>
      <c r="D6556" s="24"/>
      <c r="E6556" s="24"/>
      <c r="F6556" s="24"/>
      <c r="G6556" s="24"/>
    </row>
    <row r="6557" spans="2:7" x14ac:dyDescent="0.2">
      <c r="B6557" s="24"/>
      <c r="C6557" s="24"/>
      <c r="D6557" s="24"/>
      <c r="E6557" s="24"/>
      <c r="F6557" s="24"/>
      <c r="G6557" s="24"/>
    </row>
    <row r="6558" spans="2:7" x14ac:dyDescent="0.2">
      <c r="B6558" s="24"/>
      <c r="C6558" s="24"/>
      <c r="D6558" s="24"/>
      <c r="E6558" s="24"/>
      <c r="F6558" s="24"/>
      <c r="G6558" s="24"/>
    </row>
    <row r="6559" spans="2:7" x14ac:dyDescent="0.2">
      <c r="B6559" s="24"/>
      <c r="C6559" s="24"/>
      <c r="D6559" s="24"/>
      <c r="E6559" s="24"/>
      <c r="F6559" s="24"/>
      <c r="G6559" s="24"/>
    </row>
    <row r="6560" spans="2:7" x14ac:dyDescent="0.2">
      <c r="B6560" s="24"/>
      <c r="C6560" s="24"/>
      <c r="D6560" s="24"/>
      <c r="E6560" s="24"/>
      <c r="F6560" s="24"/>
      <c r="G6560" s="24"/>
    </row>
    <row r="6561" spans="2:7" x14ac:dyDescent="0.2">
      <c r="B6561" s="24"/>
      <c r="C6561" s="24"/>
      <c r="D6561" s="24"/>
      <c r="E6561" s="24"/>
      <c r="F6561" s="24"/>
      <c r="G6561" s="24"/>
    </row>
    <row r="6562" spans="2:7" x14ac:dyDescent="0.2">
      <c r="B6562" s="24"/>
      <c r="C6562" s="24"/>
      <c r="D6562" s="24"/>
      <c r="E6562" s="24"/>
      <c r="F6562" s="24"/>
      <c r="G6562" s="24"/>
    </row>
    <row r="6563" spans="2:7" x14ac:dyDescent="0.2">
      <c r="B6563" s="24"/>
      <c r="C6563" s="24"/>
      <c r="D6563" s="24"/>
      <c r="E6563" s="24"/>
      <c r="F6563" s="24"/>
      <c r="G6563" s="24"/>
    </row>
    <row r="6564" spans="2:7" x14ac:dyDescent="0.2">
      <c r="B6564" s="24"/>
      <c r="C6564" s="24"/>
      <c r="D6564" s="24"/>
      <c r="E6564" s="24"/>
      <c r="F6564" s="24"/>
      <c r="G6564" s="24"/>
    </row>
    <row r="6565" spans="2:7" x14ac:dyDescent="0.2">
      <c r="B6565" s="24"/>
      <c r="C6565" s="24"/>
      <c r="D6565" s="24"/>
      <c r="E6565" s="24"/>
      <c r="F6565" s="24"/>
      <c r="G6565" s="24"/>
    </row>
    <row r="6566" spans="2:7" x14ac:dyDescent="0.2">
      <c r="B6566" s="24"/>
      <c r="C6566" s="24"/>
      <c r="D6566" s="24"/>
      <c r="E6566" s="24"/>
      <c r="F6566" s="24"/>
      <c r="G6566" s="24"/>
    </row>
    <row r="6567" spans="2:7" x14ac:dyDescent="0.2">
      <c r="B6567" s="24"/>
      <c r="C6567" s="24"/>
      <c r="D6567" s="24"/>
      <c r="E6567" s="24"/>
      <c r="F6567" s="24"/>
      <c r="G6567" s="24"/>
    </row>
    <row r="6568" spans="2:7" x14ac:dyDescent="0.2">
      <c r="B6568" s="24"/>
      <c r="C6568" s="24"/>
      <c r="D6568" s="24"/>
      <c r="E6568" s="24"/>
      <c r="F6568" s="24"/>
      <c r="G6568" s="24"/>
    </row>
    <row r="6569" spans="2:7" x14ac:dyDescent="0.2">
      <c r="B6569" s="24"/>
      <c r="C6569" s="24"/>
      <c r="D6569" s="24"/>
      <c r="E6569" s="24"/>
      <c r="F6569" s="24"/>
      <c r="G6569" s="24"/>
    </row>
    <row r="6570" spans="2:7" x14ac:dyDescent="0.2">
      <c r="B6570" s="24"/>
      <c r="C6570" s="24"/>
      <c r="D6570" s="24"/>
      <c r="E6570" s="24"/>
      <c r="F6570" s="24"/>
      <c r="G6570" s="24"/>
    </row>
    <row r="6571" spans="2:7" x14ac:dyDescent="0.2">
      <c r="B6571" s="24"/>
      <c r="C6571" s="24"/>
      <c r="D6571" s="24"/>
      <c r="E6571" s="24"/>
      <c r="F6571" s="24"/>
      <c r="G6571" s="24"/>
    </row>
    <row r="6572" spans="2:7" x14ac:dyDescent="0.2">
      <c r="B6572" s="24"/>
      <c r="C6572" s="24"/>
      <c r="D6572" s="24"/>
      <c r="E6572" s="24"/>
      <c r="F6572" s="24"/>
      <c r="G6572" s="24"/>
    </row>
    <row r="6573" spans="2:7" x14ac:dyDescent="0.2">
      <c r="B6573" s="24"/>
      <c r="C6573" s="24"/>
      <c r="D6573" s="24"/>
      <c r="E6573" s="24"/>
      <c r="F6573" s="24"/>
      <c r="G6573" s="24"/>
    </row>
    <row r="6574" spans="2:7" x14ac:dyDescent="0.2">
      <c r="B6574" s="24"/>
      <c r="C6574" s="24"/>
      <c r="D6574" s="24"/>
      <c r="E6574" s="24"/>
      <c r="F6574" s="24"/>
      <c r="G6574" s="24"/>
    </row>
    <row r="6575" spans="2:7" x14ac:dyDescent="0.2">
      <c r="B6575" s="24"/>
      <c r="C6575" s="24"/>
      <c r="D6575" s="24"/>
      <c r="E6575" s="24"/>
      <c r="F6575" s="24"/>
      <c r="G6575" s="24"/>
    </row>
    <row r="6576" spans="2:7" x14ac:dyDescent="0.2">
      <c r="B6576" s="24"/>
      <c r="C6576" s="24"/>
      <c r="D6576" s="24"/>
      <c r="E6576" s="24"/>
      <c r="F6576" s="24"/>
      <c r="G6576" s="24"/>
    </row>
    <row r="6577" spans="2:7" x14ac:dyDescent="0.2">
      <c r="B6577" s="24"/>
      <c r="C6577" s="24"/>
      <c r="D6577" s="24"/>
      <c r="E6577" s="24"/>
      <c r="F6577" s="24"/>
      <c r="G6577" s="24"/>
    </row>
    <row r="6578" spans="2:7" x14ac:dyDescent="0.2">
      <c r="B6578" s="24"/>
      <c r="C6578" s="24"/>
      <c r="D6578" s="24"/>
      <c r="E6578" s="24"/>
      <c r="F6578" s="24"/>
      <c r="G6578" s="24"/>
    </row>
    <row r="6579" spans="2:7" x14ac:dyDescent="0.2">
      <c r="B6579" s="24"/>
      <c r="C6579" s="24"/>
      <c r="D6579" s="24"/>
      <c r="E6579" s="24"/>
      <c r="F6579" s="24"/>
      <c r="G6579" s="24"/>
    </row>
    <row r="6580" spans="2:7" x14ac:dyDescent="0.2">
      <c r="B6580" s="24"/>
      <c r="C6580" s="24"/>
      <c r="D6580" s="24"/>
      <c r="E6580" s="24"/>
      <c r="F6580" s="24"/>
      <c r="G6580" s="24"/>
    </row>
    <row r="6581" spans="2:7" x14ac:dyDescent="0.2">
      <c r="B6581" s="24"/>
      <c r="C6581" s="24"/>
      <c r="D6581" s="24"/>
      <c r="E6581" s="24"/>
      <c r="F6581" s="24"/>
      <c r="G6581" s="24"/>
    </row>
    <row r="6582" spans="2:7" x14ac:dyDescent="0.2">
      <c r="B6582" s="24"/>
      <c r="C6582" s="24"/>
      <c r="D6582" s="24"/>
      <c r="E6582" s="24"/>
      <c r="F6582" s="24"/>
      <c r="G6582" s="24"/>
    </row>
    <row r="6583" spans="2:7" x14ac:dyDescent="0.2">
      <c r="B6583" s="24"/>
      <c r="C6583" s="24"/>
      <c r="D6583" s="24"/>
      <c r="E6583" s="24"/>
      <c r="F6583" s="24"/>
      <c r="G6583" s="24"/>
    </row>
    <row r="6584" spans="2:7" x14ac:dyDescent="0.2">
      <c r="B6584" s="24"/>
      <c r="C6584" s="24"/>
      <c r="D6584" s="24"/>
      <c r="E6584" s="24"/>
      <c r="F6584" s="24"/>
      <c r="G6584" s="24"/>
    </row>
    <row r="6585" spans="2:7" x14ac:dyDescent="0.2">
      <c r="B6585" s="24"/>
      <c r="C6585" s="24"/>
      <c r="D6585" s="24"/>
      <c r="E6585" s="24"/>
      <c r="F6585" s="24"/>
      <c r="G6585" s="24"/>
    </row>
    <row r="6586" spans="2:7" x14ac:dyDescent="0.2">
      <c r="B6586" s="24"/>
      <c r="C6586" s="24"/>
      <c r="D6586" s="24"/>
      <c r="E6586" s="24"/>
      <c r="F6586" s="24"/>
      <c r="G6586" s="24"/>
    </row>
    <row r="6587" spans="2:7" x14ac:dyDescent="0.2">
      <c r="B6587" s="24"/>
      <c r="C6587" s="24"/>
      <c r="D6587" s="24"/>
      <c r="E6587" s="24"/>
      <c r="F6587" s="24"/>
      <c r="G6587" s="24"/>
    </row>
    <row r="6588" spans="2:7" x14ac:dyDescent="0.2">
      <c r="B6588" s="24"/>
      <c r="C6588" s="24"/>
      <c r="D6588" s="24"/>
      <c r="E6588" s="24"/>
      <c r="F6588" s="24"/>
      <c r="G6588" s="24"/>
    </row>
    <row r="6589" spans="2:7" x14ac:dyDescent="0.2">
      <c r="B6589" s="24"/>
      <c r="C6589" s="24"/>
      <c r="D6589" s="24"/>
      <c r="E6589" s="24"/>
      <c r="F6589" s="24"/>
      <c r="G6589" s="24"/>
    </row>
    <row r="6590" spans="2:7" x14ac:dyDescent="0.2">
      <c r="B6590" s="24"/>
      <c r="C6590" s="24"/>
      <c r="D6590" s="24"/>
      <c r="E6590" s="24"/>
      <c r="F6590" s="24"/>
      <c r="G6590" s="24"/>
    </row>
    <row r="6591" spans="2:7" x14ac:dyDescent="0.2">
      <c r="B6591" s="24"/>
      <c r="C6591" s="24"/>
      <c r="D6591" s="24"/>
      <c r="E6591" s="24"/>
      <c r="F6591" s="24"/>
      <c r="G6591" s="24"/>
    </row>
    <row r="6592" spans="2:7" x14ac:dyDescent="0.2">
      <c r="B6592" s="24"/>
      <c r="C6592" s="24"/>
      <c r="D6592" s="24"/>
      <c r="E6592" s="24"/>
      <c r="F6592" s="24"/>
      <c r="G6592" s="24"/>
    </row>
    <row r="6593" spans="2:7" x14ac:dyDescent="0.2">
      <c r="B6593" s="24"/>
      <c r="C6593" s="24"/>
      <c r="D6593" s="24"/>
      <c r="E6593" s="24"/>
      <c r="F6593" s="24"/>
      <c r="G6593" s="24"/>
    </row>
    <row r="6594" spans="2:7" x14ac:dyDescent="0.2">
      <c r="B6594" s="24"/>
      <c r="C6594" s="24"/>
      <c r="D6594" s="24"/>
      <c r="E6594" s="24"/>
      <c r="F6594" s="24"/>
      <c r="G6594" s="24"/>
    </row>
    <row r="6595" spans="2:7" x14ac:dyDescent="0.2">
      <c r="B6595" s="24"/>
      <c r="C6595" s="24"/>
      <c r="D6595" s="24"/>
      <c r="E6595" s="24"/>
      <c r="F6595" s="24"/>
      <c r="G6595" s="24"/>
    </row>
    <row r="6596" spans="2:7" x14ac:dyDescent="0.2">
      <c r="B6596" s="24"/>
      <c r="C6596" s="24"/>
      <c r="D6596" s="24"/>
      <c r="E6596" s="24"/>
      <c r="F6596" s="24"/>
      <c r="G6596" s="24"/>
    </row>
    <row r="6597" spans="2:7" x14ac:dyDescent="0.2">
      <c r="B6597" s="24"/>
      <c r="C6597" s="24"/>
      <c r="D6597" s="24"/>
      <c r="E6597" s="24"/>
      <c r="F6597" s="24"/>
      <c r="G6597" s="24"/>
    </row>
    <row r="6598" spans="2:7" x14ac:dyDescent="0.2">
      <c r="B6598" s="24"/>
      <c r="C6598" s="24"/>
      <c r="D6598" s="24"/>
      <c r="E6598" s="24"/>
      <c r="F6598" s="24"/>
      <c r="G6598" s="24"/>
    </row>
    <row r="6599" spans="2:7" x14ac:dyDescent="0.2">
      <c r="B6599" s="24"/>
      <c r="C6599" s="24"/>
      <c r="D6599" s="24"/>
      <c r="E6599" s="24"/>
      <c r="F6599" s="24"/>
      <c r="G6599" s="24"/>
    </row>
    <row r="6600" spans="2:7" x14ac:dyDescent="0.2">
      <c r="B6600" s="24"/>
      <c r="C6600" s="24"/>
      <c r="D6600" s="24"/>
      <c r="E6600" s="24"/>
      <c r="F6600" s="24"/>
      <c r="G6600" s="24"/>
    </row>
    <row r="6601" spans="2:7" x14ac:dyDescent="0.2">
      <c r="B6601" s="24"/>
      <c r="C6601" s="24"/>
      <c r="D6601" s="24"/>
      <c r="E6601" s="24"/>
      <c r="F6601" s="24"/>
      <c r="G6601" s="24"/>
    </row>
    <row r="6602" spans="2:7" x14ac:dyDescent="0.2">
      <c r="B6602" s="24"/>
      <c r="C6602" s="24"/>
      <c r="D6602" s="24"/>
      <c r="E6602" s="24"/>
      <c r="F6602" s="24"/>
      <c r="G6602" s="24"/>
    </row>
    <row r="6603" spans="2:7" x14ac:dyDescent="0.2">
      <c r="B6603" s="24"/>
      <c r="C6603" s="24"/>
      <c r="D6603" s="24"/>
      <c r="E6603" s="24"/>
      <c r="F6603" s="24"/>
      <c r="G6603" s="24"/>
    </row>
    <row r="6604" spans="2:7" x14ac:dyDescent="0.2">
      <c r="B6604" s="24"/>
      <c r="C6604" s="24"/>
      <c r="D6604" s="24"/>
      <c r="E6604" s="24"/>
      <c r="F6604" s="24"/>
      <c r="G6604" s="24"/>
    </row>
    <row r="6605" spans="2:7" x14ac:dyDescent="0.2">
      <c r="B6605" s="24"/>
      <c r="C6605" s="24"/>
      <c r="D6605" s="24"/>
      <c r="E6605" s="24"/>
      <c r="F6605" s="24"/>
      <c r="G6605" s="24"/>
    </row>
    <row r="6606" spans="2:7" x14ac:dyDescent="0.2">
      <c r="B6606" s="24"/>
      <c r="C6606" s="24"/>
      <c r="D6606" s="24"/>
      <c r="E6606" s="24"/>
      <c r="F6606" s="24"/>
      <c r="G6606" s="24"/>
    </row>
    <row r="6607" spans="2:7" x14ac:dyDescent="0.2">
      <c r="B6607" s="24"/>
      <c r="C6607" s="24"/>
      <c r="D6607" s="24"/>
      <c r="E6607" s="24"/>
      <c r="F6607" s="24"/>
      <c r="G6607" s="24"/>
    </row>
    <row r="6608" spans="2:7" x14ac:dyDescent="0.2">
      <c r="B6608" s="24"/>
      <c r="C6608" s="24"/>
      <c r="D6608" s="24"/>
      <c r="E6608" s="24"/>
      <c r="F6608" s="24"/>
      <c r="G6608" s="24"/>
    </row>
    <row r="6609" spans="2:7" x14ac:dyDescent="0.2">
      <c r="B6609" s="24"/>
      <c r="C6609" s="24"/>
      <c r="D6609" s="24"/>
      <c r="E6609" s="24"/>
      <c r="F6609" s="24"/>
      <c r="G6609" s="24"/>
    </row>
    <row r="6610" spans="2:7" x14ac:dyDescent="0.2">
      <c r="B6610" s="24"/>
      <c r="C6610" s="24"/>
      <c r="D6610" s="24"/>
      <c r="E6610" s="24"/>
      <c r="F6610" s="24"/>
      <c r="G6610" s="24"/>
    </row>
    <row r="6611" spans="2:7" x14ac:dyDescent="0.2">
      <c r="B6611" s="24"/>
      <c r="C6611" s="24"/>
      <c r="D6611" s="24"/>
      <c r="E6611" s="24"/>
      <c r="F6611" s="24"/>
      <c r="G6611" s="24"/>
    </row>
    <row r="6612" spans="2:7" x14ac:dyDescent="0.2">
      <c r="B6612" s="24"/>
      <c r="C6612" s="24"/>
      <c r="D6612" s="24"/>
      <c r="E6612" s="24"/>
      <c r="F6612" s="24"/>
      <c r="G6612" s="24"/>
    </row>
    <row r="6613" spans="2:7" x14ac:dyDescent="0.2">
      <c r="B6613" s="24"/>
      <c r="C6613" s="24"/>
      <c r="D6613" s="24"/>
      <c r="E6613" s="24"/>
      <c r="F6613" s="24"/>
      <c r="G6613" s="24"/>
    </row>
    <row r="6614" spans="2:7" x14ac:dyDescent="0.2">
      <c r="B6614" s="24"/>
      <c r="C6614" s="24"/>
      <c r="D6614" s="24"/>
      <c r="E6614" s="24"/>
      <c r="F6614" s="24"/>
      <c r="G6614" s="24"/>
    </row>
    <row r="6615" spans="2:7" x14ac:dyDescent="0.2">
      <c r="B6615" s="24"/>
      <c r="C6615" s="24"/>
      <c r="D6615" s="24"/>
      <c r="E6615" s="24"/>
      <c r="F6615" s="24"/>
      <c r="G6615" s="24"/>
    </row>
    <row r="6616" spans="2:7" x14ac:dyDescent="0.2">
      <c r="B6616" s="24"/>
      <c r="C6616" s="24"/>
      <c r="D6616" s="24"/>
      <c r="E6616" s="24"/>
      <c r="F6616" s="24"/>
      <c r="G6616" s="24"/>
    </row>
    <row r="6617" spans="2:7" x14ac:dyDescent="0.2">
      <c r="B6617" s="24"/>
      <c r="C6617" s="24"/>
      <c r="D6617" s="24"/>
      <c r="E6617" s="24"/>
      <c r="F6617" s="24"/>
      <c r="G6617" s="24"/>
    </row>
    <row r="6618" spans="2:7" x14ac:dyDescent="0.2">
      <c r="B6618" s="24"/>
      <c r="C6618" s="24"/>
      <c r="D6618" s="24"/>
      <c r="E6618" s="24"/>
      <c r="F6618" s="24"/>
      <c r="G6618" s="24"/>
    </row>
    <row r="6619" spans="2:7" x14ac:dyDescent="0.2">
      <c r="B6619" s="24"/>
      <c r="C6619" s="24"/>
      <c r="D6619" s="24"/>
      <c r="E6619" s="24"/>
      <c r="F6619" s="24"/>
      <c r="G6619" s="24"/>
    </row>
    <row r="6620" spans="2:7" x14ac:dyDescent="0.2">
      <c r="B6620" s="24"/>
      <c r="C6620" s="24"/>
      <c r="D6620" s="24"/>
      <c r="E6620" s="24"/>
      <c r="F6620" s="24"/>
      <c r="G6620" s="24"/>
    </row>
    <row r="6621" spans="2:7" x14ac:dyDescent="0.2">
      <c r="B6621" s="24"/>
      <c r="C6621" s="24"/>
      <c r="D6621" s="24"/>
      <c r="E6621" s="24"/>
      <c r="F6621" s="24"/>
      <c r="G6621" s="24"/>
    </row>
    <row r="6622" spans="2:7" x14ac:dyDescent="0.2">
      <c r="B6622" s="24"/>
      <c r="C6622" s="24"/>
      <c r="D6622" s="24"/>
      <c r="E6622" s="24"/>
      <c r="F6622" s="24"/>
      <c r="G6622" s="24"/>
    </row>
    <row r="6623" spans="2:7" x14ac:dyDescent="0.2">
      <c r="B6623" s="24"/>
      <c r="C6623" s="24"/>
      <c r="D6623" s="24"/>
      <c r="E6623" s="24"/>
      <c r="F6623" s="24"/>
      <c r="G6623" s="24"/>
    </row>
    <row r="6624" spans="2:7" x14ac:dyDescent="0.2">
      <c r="B6624" s="24"/>
      <c r="C6624" s="24"/>
      <c r="D6624" s="24"/>
      <c r="E6624" s="24"/>
      <c r="F6624" s="24"/>
      <c r="G6624" s="24"/>
    </row>
    <row r="6625" spans="2:7" x14ac:dyDescent="0.2">
      <c r="B6625" s="24"/>
      <c r="C6625" s="24"/>
      <c r="D6625" s="24"/>
      <c r="E6625" s="24"/>
      <c r="F6625" s="24"/>
      <c r="G6625" s="24"/>
    </row>
    <row r="6626" spans="2:7" x14ac:dyDescent="0.2">
      <c r="B6626" s="24"/>
      <c r="C6626" s="24"/>
      <c r="D6626" s="24"/>
      <c r="E6626" s="24"/>
      <c r="F6626" s="24"/>
      <c r="G6626" s="24"/>
    </row>
    <row r="6627" spans="2:7" x14ac:dyDescent="0.2">
      <c r="B6627" s="24"/>
      <c r="C6627" s="24"/>
      <c r="D6627" s="24"/>
      <c r="E6627" s="24"/>
      <c r="F6627" s="24"/>
      <c r="G6627" s="24"/>
    </row>
    <row r="6628" spans="2:7" x14ac:dyDescent="0.2">
      <c r="B6628" s="24"/>
      <c r="C6628" s="24"/>
      <c r="D6628" s="24"/>
      <c r="E6628" s="24"/>
      <c r="F6628" s="24"/>
      <c r="G6628" s="24"/>
    </row>
    <row r="6629" spans="2:7" x14ac:dyDescent="0.2">
      <c r="B6629" s="24"/>
      <c r="C6629" s="24"/>
      <c r="D6629" s="24"/>
      <c r="E6629" s="24"/>
      <c r="F6629" s="24"/>
      <c r="G6629" s="24"/>
    </row>
    <row r="6630" spans="2:7" x14ac:dyDescent="0.2">
      <c r="B6630" s="24"/>
      <c r="C6630" s="24"/>
      <c r="D6630" s="24"/>
      <c r="E6630" s="24"/>
      <c r="F6630" s="24"/>
      <c r="G6630" s="24"/>
    </row>
    <row r="6631" spans="2:7" x14ac:dyDescent="0.2">
      <c r="B6631" s="24"/>
      <c r="C6631" s="24"/>
      <c r="D6631" s="24"/>
      <c r="E6631" s="24"/>
      <c r="F6631" s="24"/>
      <c r="G6631" s="24"/>
    </row>
    <row r="6632" spans="2:7" x14ac:dyDescent="0.2">
      <c r="B6632" s="24"/>
      <c r="C6632" s="24"/>
      <c r="D6632" s="24"/>
      <c r="E6632" s="24"/>
      <c r="F6632" s="24"/>
      <c r="G6632" s="24"/>
    </row>
    <row r="6633" spans="2:7" x14ac:dyDescent="0.2">
      <c r="B6633" s="24"/>
      <c r="C6633" s="24"/>
      <c r="D6633" s="24"/>
      <c r="E6633" s="24"/>
      <c r="F6633" s="24"/>
      <c r="G6633" s="24"/>
    </row>
    <row r="6634" spans="2:7" x14ac:dyDescent="0.2">
      <c r="B6634" s="24"/>
      <c r="C6634" s="24"/>
      <c r="D6634" s="24"/>
      <c r="E6634" s="24"/>
      <c r="F6634" s="24"/>
      <c r="G6634" s="24"/>
    </row>
    <row r="6635" spans="2:7" x14ac:dyDescent="0.2">
      <c r="B6635" s="24"/>
      <c r="C6635" s="24"/>
      <c r="D6635" s="24"/>
      <c r="E6635" s="24"/>
      <c r="F6635" s="24"/>
      <c r="G6635" s="24"/>
    </row>
    <row r="6636" spans="2:7" x14ac:dyDescent="0.2">
      <c r="B6636" s="24"/>
      <c r="C6636" s="24"/>
      <c r="D6636" s="24"/>
      <c r="E6636" s="24"/>
      <c r="F6636" s="24"/>
      <c r="G6636" s="24"/>
    </row>
    <row r="6637" spans="2:7" x14ac:dyDescent="0.2">
      <c r="B6637" s="24"/>
      <c r="C6637" s="24"/>
      <c r="D6637" s="24"/>
      <c r="E6637" s="24"/>
      <c r="F6637" s="24"/>
      <c r="G6637" s="24"/>
    </row>
    <row r="6638" spans="2:7" x14ac:dyDescent="0.2">
      <c r="B6638" s="24"/>
      <c r="C6638" s="24"/>
      <c r="D6638" s="24"/>
      <c r="E6638" s="24"/>
      <c r="F6638" s="24"/>
      <c r="G6638" s="24"/>
    </row>
    <row r="6639" spans="2:7" x14ac:dyDescent="0.2">
      <c r="B6639" s="24"/>
      <c r="C6639" s="24"/>
      <c r="D6639" s="24"/>
      <c r="E6639" s="24"/>
      <c r="F6639" s="24"/>
      <c r="G6639" s="24"/>
    </row>
    <row r="6640" spans="2:7" x14ac:dyDescent="0.2">
      <c r="B6640" s="24"/>
      <c r="C6640" s="24"/>
      <c r="D6640" s="24"/>
      <c r="E6640" s="24"/>
      <c r="F6640" s="24"/>
      <c r="G6640" s="24"/>
    </row>
    <row r="6641" spans="2:7" x14ac:dyDescent="0.2">
      <c r="B6641" s="24"/>
      <c r="C6641" s="24"/>
      <c r="D6641" s="24"/>
      <c r="E6641" s="24"/>
      <c r="F6641" s="24"/>
      <c r="G6641" s="24"/>
    </row>
    <row r="6642" spans="2:7" x14ac:dyDescent="0.2">
      <c r="B6642" s="24"/>
      <c r="C6642" s="24"/>
      <c r="D6642" s="24"/>
      <c r="E6642" s="24"/>
      <c r="F6642" s="24"/>
      <c r="G6642" s="24"/>
    </row>
    <row r="6643" spans="2:7" x14ac:dyDescent="0.2">
      <c r="B6643" s="24"/>
      <c r="C6643" s="24"/>
      <c r="D6643" s="24"/>
      <c r="E6643" s="24"/>
      <c r="F6643" s="24"/>
      <c r="G6643" s="24"/>
    </row>
    <row r="6644" spans="2:7" x14ac:dyDescent="0.2">
      <c r="B6644" s="24"/>
      <c r="C6644" s="24"/>
      <c r="D6644" s="24"/>
      <c r="E6644" s="24"/>
      <c r="F6644" s="24"/>
      <c r="G6644" s="24"/>
    </row>
    <row r="6645" spans="2:7" x14ac:dyDescent="0.2">
      <c r="B6645" s="24"/>
      <c r="C6645" s="24"/>
      <c r="D6645" s="24"/>
      <c r="E6645" s="24"/>
      <c r="F6645" s="24"/>
      <c r="G6645" s="24"/>
    </row>
    <row r="6646" spans="2:7" x14ac:dyDescent="0.2">
      <c r="B6646" s="24"/>
      <c r="C6646" s="24"/>
      <c r="D6646" s="24"/>
      <c r="E6646" s="24"/>
      <c r="F6646" s="24"/>
      <c r="G6646" s="24"/>
    </row>
    <row r="6647" spans="2:7" x14ac:dyDescent="0.2">
      <c r="B6647" s="24"/>
      <c r="C6647" s="24"/>
      <c r="D6647" s="24"/>
      <c r="E6647" s="24"/>
      <c r="F6647" s="24"/>
      <c r="G6647" s="24"/>
    </row>
    <row r="6648" spans="2:7" x14ac:dyDescent="0.2">
      <c r="B6648" s="24"/>
      <c r="C6648" s="24"/>
      <c r="D6648" s="24"/>
      <c r="E6648" s="24"/>
      <c r="F6648" s="24"/>
      <c r="G6648" s="24"/>
    </row>
    <row r="6649" spans="2:7" x14ac:dyDescent="0.2">
      <c r="B6649" s="24"/>
      <c r="C6649" s="24"/>
      <c r="D6649" s="24"/>
      <c r="E6649" s="24"/>
      <c r="F6649" s="24"/>
      <c r="G6649" s="24"/>
    </row>
    <row r="6650" spans="2:7" x14ac:dyDescent="0.2">
      <c r="B6650" s="24"/>
      <c r="C6650" s="24"/>
      <c r="D6650" s="24"/>
      <c r="E6650" s="24"/>
      <c r="F6650" s="24"/>
      <c r="G6650" s="24"/>
    </row>
    <row r="6651" spans="2:7" x14ac:dyDescent="0.2">
      <c r="B6651" s="24"/>
      <c r="C6651" s="24"/>
      <c r="D6651" s="24"/>
      <c r="E6651" s="24"/>
      <c r="F6651" s="24"/>
      <c r="G6651" s="24"/>
    </row>
    <row r="6652" spans="2:7" x14ac:dyDescent="0.2">
      <c r="B6652" s="24"/>
      <c r="C6652" s="24"/>
      <c r="D6652" s="24"/>
      <c r="E6652" s="24"/>
      <c r="F6652" s="24"/>
      <c r="G6652" s="24"/>
    </row>
    <row r="6653" spans="2:7" x14ac:dyDescent="0.2">
      <c r="B6653" s="24"/>
      <c r="C6653" s="24"/>
      <c r="D6653" s="24"/>
      <c r="E6653" s="24"/>
      <c r="F6653" s="24"/>
      <c r="G6653" s="24"/>
    </row>
    <row r="6654" spans="2:7" x14ac:dyDescent="0.2">
      <c r="B6654" s="24"/>
      <c r="C6654" s="24"/>
      <c r="D6654" s="24"/>
      <c r="E6654" s="24"/>
      <c r="F6654" s="24"/>
      <c r="G6654" s="24"/>
    </row>
    <row r="6655" spans="2:7" x14ac:dyDescent="0.2">
      <c r="B6655" s="24"/>
      <c r="C6655" s="24"/>
      <c r="D6655" s="24"/>
      <c r="E6655" s="24"/>
      <c r="F6655" s="24"/>
      <c r="G6655" s="24"/>
    </row>
    <row r="6656" spans="2:7" x14ac:dyDescent="0.2">
      <c r="B6656" s="24"/>
      <c r="C6656" s="24"/>
      <c r="D6656" s="24"/>
      <c r="E6656" s="24"/>
      <c r="F6656" s="24"/>
      <c r="G6656" s="24"/>
    </row>
    <row r="6657" spans="2:7" x14ac:dyDescent="0.2">
      <c r="B6657" s="24"/>
      <c r="C6657" s="24"/>
      <c r="D6657" s="24"/>
      <c r="E6657" s="24"/>
      <c r="F6657" s="24"/>
      <c r="G6657" s="24"/>
    </row>
    <row r="6658" spans="2:7" x14ac:dyDescent="0.2">
      <c r="B6658" s="24"/>
      <c r="C6658" s="24"/>
      <c r="D6658" s="24"/>
      <c r="E6658" s="24"/>
      <c r="F6658" s="24"/>
      <c r="G6658" s="24"/>
    </row>
    <row r="6659" spans="2:7" x14ac:dyDescent="0.2">
      <c r="B6659" s="24"/>
      <c r="C6659" s="24"/>
      <c r="D6659" s="24"/>
      <c r="E6659" s="24"/>
      <c r="F6659" s="24"/>
      <c r="G6659" s="24"/>
    </row>
    <row r="6660" spans="2:7" x14ac:dyDescent="0.2">
      <c r="B6660" s="24"/>
      <c r="C6660" s="24"/>
      <c r="D6660" s="24"/>
      <c r="E6660" s="24"/>
      <c r="F6660" s="24"/>
      <c r="G6660" s="24"/>
    </row>
    <row r="6661" spans="2:7" x14ac:dyDescent="0.2">
      <c r="B6661" s="24"/>
      <c r="C6661" s="24"/>
      <c r="D6661" s="24"/>
      <c r="E6661" s="24"/>
      <c r="F6661" s="24"/>
      <c r="G6661" s="24"/>
    </row>
    <row r="6662" spans="2:7" x14ac:dyDescent="0.2">
      <c r="B6662" s="24"/>
      <c r="C6662" s="24"/>
      <c r="D6662" s="24"/>
      <c r="E6662" s="24"/>
      <c r="F6662" s="24"/>
      <c r="G6662" s="24"/>
    </row>
    <row r="6663" spans="2:7" x14ac:dyDescent="0.2">
      <c r="B6663" s="24"/>
      <c r="C6663" s="24"/>
      <c r="D6663" s="24"/>
      <c r="E6663" s="24"/>
      <c r="F6663" s="24"/>
      <c r="G6663" s="24"/>
    </row>
    <row r="6664" spans="2:7" x14ac:dyDescent="0.2">
      <c r="B6664" s="24"/>
      <c r="C6664" s="24"/>
      <c r="D6664" s="24"/>
      <c r="E6664" s="24"/>
      <c r="F6664" s="24"/>
      <c r="G6664" s="24"/>
    </row>
    <row r="6665" spans="2:7" x14ac:dyDescent="0.2">
      <c r="B6665" s="24"/>
      <c r="C6665" s="24"/>
      <c r="D6665" s="24"/>
      <c r="E6665" s="24"/>
      <c r="F6665" s="24"/>
      <c r="G6665" s="24"/>
    </row>
    <row r="6666" spans="2:7" x14ac:dyDescent="0.2">
      <c r="B6666" s="24"/>
      <c r="C6666" s="24"/>
      <c r="D6666" s="24"/>
      <c r="E6666" s="24"/>
      <c r="F6666" s="24"/>
      <c r="G6666" s="24"/>
    </row>
    <row r="6667" spans="2:7" x14ac:dyDescent="0.2">
      <c r="B6667" s="24"/>
      <c r="C6667" s="24"/>
      <c r="D6667" s="24"/>
      <c r="E6667" s="24"/>
      <c r="F6667" s="24"/>
      <c r="G6667" s="24"/>
    </row>
    <row r="6668" spans="2:7" x14ac:dyDescent="0.2">
      <c r="B6668" s="24"/>
      <c r="C6668" s="24"/>
      <c r="D6668" s="24"/>
      <c r="E6668" s="24"/>
      <c r="F6668" s="24"/>
      <c r="G6668" s="24"/>
    </row>
    <row r="6669" spans="2:7" x14ac:dyDescent="0.2">
      <c r="B6669" s="24"/>
      <c r="C6669" s="24"/>
      <c r="D6669" s="24"/>
      <c r="E6669" s="24"/>
      <c r="F6669" s="24"/>
      <c r="G6669" s="24"/>
    </row>
    <row r="6670" spans="2:7" x14ac:dyDescent="0.2">
      <c r="B6670" s="24"/>
      <c r="C6670" s="24"/>
      <c r="D6670" s="24"/>
      <c r="E6670" s="24"/>
      <c r="F6670" s="24"/>
      <c r="G6670" s="24"/>
    </row>
    <row r="6671" spans="2:7" x14ac:dyDescent="0.2">
      <c r="B6671" s="24"/>
      <c r="C6671" s="24"/>
      <c r="D6671" s="24"/>
      <c r="E6671" s="24"/>
      <c r="F6671" s="24"/>
      <c r="G6671" s="24"/>
    </row>
    <row r="6672" spans="2:7" x14ac:dyDescent="0.2">
      <c r="B6672" s="24"/>
      <c r="C6672" s="24"/>
      <c r="D6672" s="24"/>
      <c r="E6672" s="24"/>
      <c r="F6672" s="24"/>
      <c r="G6672" s="24"/>
    </row>
    <row r="6673" spans="2:7" x14ac:dyDescent="0.2">
      <c r="B6673" s="24"/>
      <c r="C6673" s="24"/>
      <c r="D6673" s="24"/>
      <c r="E6673" s="24"/>
      <c r="F6673" s="24"/>
      <c r="G6673" s="24"/>
    </row>
    <row r="6674" spans="2:7" x14ac:dyDescent="0.2">
      <c r="B6674" s="24"/>
      <c r="C6674" s="24"/>
      <c r="D6674" s="24"/>
      <c r="E6674" s="24"/>
      <c r="F6674" s="24"/>
      <c r="G6674" s="24"/>
    </row>
    <row r="6675" spans="2:7" x14ac:dyDescent="0.2">
      <c r="B6675" s="24"/>
      <c r="C6675" s="24"/>
      <c r="D6675" s="24"/>
      <c r="E6675" s="24"/>
      <c r="F6675" s="24"/>
      <c r="G6675" s="24"/>
    </row>
    <row r="6676" spans="2:7" x14ac:dyDescent="0.2">
      <c r="B6676" s="24"/>
      <c r="C6676" s="24"/>
      <c r="D6676" s="24"/>
      <c r="E6676" s="24"/>
      <c r="F6676" s="24"/>
      <c r="G6676" s="24"/>
    </row>
    <row r="6677" spans="2:7" x14ac:dyDescent="0.2">
      <c r="B6677" s="24"/>
      <c r="C6677" s="24"/>
      <c r="D6677" s="24"/>
      <c r="E6677" s="24"/>
      <c r="F6677" s="24"/>
      <c r="G6677" s="24"/>
    </row>
    <row r="6678" spans="2:7" x14ac:dyDescent="0.2">
      <c r="B6678" s="24"/>
      <c r="C6678" s="24"/>
      <c r="D6678" s="24"/>
      <c r="E6678" s="24"/>
      <c r="F6678" s="24"/>
      <c r="G6678" s="24"/>
    </row>
    <row r="6679" spans="2:7" x14ac:dyDescent="0.2">
      <c r="B6679" s="24"/>
      <c r="C6679" s="24"/>
      <c r="D6679" s="24"/>
      <c r="E6679" s="24"/>
      <c r="F6679" s="24"/>
      <c r="G6679" s="24"/>
    </row>
    <row r="6680" spans="2:7" x14ac:dyDescent="0.2">
      <c r="B6680" s="24"/>
      <c r="C6680" s="24"/>
      <c r="D6680" s="24"/>
      <c r="E6680" s="24"/>
      <c r="F6680" s="24"/>
      <c r="G6680" s="24"/>
    </row>
    <row r="6681" spans="2:7" x14ac:dyDescent="0.2">
      <c r="B6681" s="24"/>
      <c r="C6681" s="24"/>
      <c r="D6681" s="24"/>
      <c r="E6681" s="24"/>
      <c r="F6681" s="24"/>
      <c r="G6681" s="24"/>
    </row>
    <row r="6682" spans="2:7" x14ac:dyDescent="0.2">
      <c r="B6682" s="24"/>
      <c r="C6682" s="24"/>
      <c r="D6682" s="24"/>
      <c r="E6682" s="24"/>
      <c r="F6682" s="24"/>
      <c r="G6682" s="24"/>
    </row>
    <row r="6683" spans="2:7" x14ac:dyDescent="0.2">
      <c r="B6683" s="24"/>
      <c r="C6683" s="24"/>
      <c r="D6683" s="24"/>
      <c r="E6683" s="24"/>
      <c r="F6683" s="24"/>
      <c r="G6683" s="24"/>
    </row>
    <row r="6684" spans="2:7" x14ac:dyDescent="0.2">
      <c r="B6684" s="24"/>
      <c r="C6684" s="24"/>
      <c r="D6684" s="24"/>
      <c r="E6684" s="24"/>
      <c r="F6684" s="24"/>
      <c r="G6684" s="24"/>
    </row>
    <row r="6685" spans="2:7" x14ac:dyDescent="0.2">
      <c r="B6685" s="24"/>
      <c r="C6685" s="24"/>
      <c r="D6685" s="24"/>
      <c r="E6685" s="24"/>
      <c r="F6685" s="24"/>
      <c r="G6685" s="24"/>
    </row>
    <row r="6686" spans="2:7" x14ac:dyDescent="0.2">
      <c r="B6686" s="24"/>
      <c r="C6686" s="24"/>
      <c r="D6686" s="24"/>
      <c r="E6686" s="24"/>
      <c r="F6686" s="24"/>
      <c r="G6686" s="24"/>
    </row>
    <row r="6687" spans="2:7" x14ac:dyDescent="0.2">
      <c r="B6687" s="24"/>
      <c r="C6687" s="24"/>
      <c r="D6687" s="24"/>
      <c r="E6687" s="24"/>
      <c r="F6687" s="24"/>
      <c r="G6687" s="24"/>
    </row>
    <row r="6688" spans="2:7" x14ac:dyDescent="0.2">
      <c r="B6688" s="24"/>
      <c r="C6688" s="24"/>
      <c r="D6688" s="24"/>
      <c r="E6688" s="24"/>
      <c r="F6688" s="24"/>
      <c r="G6688" s="24"/>
    </row>
    <row r="6689" spans="2:7" x14ac:dyDescent="0.2">
      <c r="B6689" s="24"/>
      <c r="C6689" s="24"/>
      <c r="D6689" s="24"/>
      <c r="E6689" s="24"/>
      <c r="F6689" s="24"/>
      <c r="G6689" s="24"/>
    </row>
    <row r="6690" spans="2:7" x14ac:dyDescent="0.2">
      <c r="B6690" s="24"/>
      <c r="C6690" s="24"/>
      <c r="D6690" s="24"/>
      <c r="E6690" s="24"/>
      <c r="F6690" s="24"/>
      <c r="G6690" s="24"/>
    </row>
    <row r="6691" spans="2:7" x14ac:dyDescent="0.2">
      <c r="B6691" s="24"/>
      <c r="C6691" s="24"/>
      <c r="D6691" s="24"/>
      <c r="E6691" s="24"/>
      <c r="F6691" s="24"/>
      <c r="G6691" s="24"/>
    </row>
    <row r="6692" spans="2:7" x14ac:dyDescent="0.2">
      <c r="B6692" s="24"/>
      <c r="C6692" s="24"/>
      <c r="D6692" s="24"/>
      <c r="E6692" s="24"/>
      <c r="F6692" s="24"/>
      <c r="G6692" s="24"/>
    </row>
    <row r="6693" spans="2:7" x14ac:dyDescent="0.2">
      <c r="B6693" s="24"/>
      <c r="C6693" s="24"/>
      <c r="D6693" s="24"/>
      <c r="E6693" s="24"/>
      <c r="F6693" s="24"/>
      <c r="G6693" s="24"/>
    </row>
    <row r="6694" spans="2:7" x14ac:dyDescent="0.2">
      <c r="B6694" s="24"/>
      <c r="C6694" s="24"/>
      <c r="D6694" s="24"/>
      <c r="E6694" s="24"/>
      <c r="F6694" s="24"/>
      <c r="G6694" s="24"/>
    </row>
    <row r="6695" spans="2:7" x14ac:dyDescent="0.2">
      <c r="B6695" s="24"/>
      <c r="C6695" s="24"/>
      <c r="D6695" s="24"/>
      <c r="E6695" s="24"/>
      <c r="F6695" s="24"/>
      <c r="G6695" s="24"/>
    </row>
    <row r="6696" spans="2:7" x14ac:dyDescent="0.2">
      <c r="B6696" s="24"/>
      <c r="C6696" s="24"/>
      <c r="D6696" s="24"/>
      <c r="E6696" s="24"/>
      <c r="F6696" s="24"/>
      <c r="G6696" s="24"/>
    </row>
    <row r="6697" spans="2:7" x14ac:dyDescent="0.2">
      <c r="B6697" s="24"/>
      <c r="C6697" s="24"/>
      <c r="D6697" s="24"/>
      <c r="E6697" s="24"/>
      <c r="F6697" s="24"/>
      <c r="G6697" s="24"/>
    </row>
    <row r="6698" spans="2:7" x14ac:dyDescent="0.2">
      <c r="B6698" s="24"/>
      <c r="C6698" s="24"/>
      <c r="D6698" s="24"/>
      <c r="E6698" s="24"/>
      <c r="F6698" s="24"/>
      <c r="G6698" s="24"/>
    </row>
    <row r="6699" spans="2:7" x14ac:dyDescent="0.2">
      <c r="B6699" s="24"/>
      <c r="C6699" s="24"/>
      <c r="D6699" s="24"/>
      <c r="E6699" s="24"/>
      <c r="F6699" s="24"/>
      <c r="G6699" s="24"/>
    </row>
    <row r="6700" spans="2:7" x14ac:dyDescent="0.2">
      <c r="B6700" s="24"/>
      <c r="C6700" s="24"/>
      <c r="D6700" s="24"/>
      <c r="E6700" s="24"/>
      <c r="F6700" s="24"/>
      <c r="G6700" s="24"/>
    </row>
    <row r="6701" spans="2:7" x14ac:dyDescent="0.2">
      <c r="B6701" s="24"/>
      <c r="C6701" s="24"/>
      <c r="D6701" s="24"/>
      <c r="E6701" s="24"/>
      <c r="F6701" s="24"/>
      <c r="G6701" s="24"/>
    </row>
    <row r="6702" spans="2:7" x14ac:dyDescent="0.2">
      <c r="B6702" s="24"/>
      <c r="C6702" s="24"/>
      <c r="D6702" s="24"/>
      <c r="E6702" s="24"/>
      <c r="F6702" s="24"/>
      <c r="G6702" s="24"/>
    </row>
    <row r="6703" spans="2:7" x14ac:dyDescent="0.2">
      <c r="B6703" s="24"/>
      <c r="C6703" s="24"/>
      <c r="D6703" s="24"/>
      <c r="E6703" s="24"/>
      <c r="F6703" s="24"/>
      <c r="G6703" s="24"/>
    </row>
    <row r="6704" spans="2:7" x14ac:dyDescent="0.2">
      <c r="B6704" s="24"/>
      <c r="C6704" s="24"/>
      <c r="D6704" s="24"/>
      <c r="E6704" s="24"/>
      <c r="F6704" s="24"/>
      <c r="G6704" s="24"/>
    </row>
    <row r="6705" spans="2:7" x14ac:dyDescent="0.2">
      <c r="B6705" s="24"/>
      <c r="C6705" s="24"/>
      <c r="D6705" s="24"/>
      <c r="E6705" s="24"/>
      <c r="F6705" s="24"/>
      <c r="G6705" s="24"/>
    </row>
    <row r="6706" spans="2:7" x14ac:dyDescent="0.2">
      <c r="B6706" s="24"/>
      <c r="C6706" s="24"/>
      <c r="D6706" s="24"/>
      <c r="E6706" s="24"/>
      <c r="F6706" s="24"/>
      <c r="G6706" s="24"/>
    </row>
    <row r="6707" spans="2:7" x14ac:dyDescent="0.2">
      <c r="B6707" s="24"/>
      <c r="C6707" s="24"/>
      <c r="D6707" s="24"/>
      <c r="E6707" s="24"/>
      <c r="F6707" s="24"/>
      <c r="G6707" s="24"/>
    </row>
    <row r="6708" spans="2:7" x14ac:dyDescent="0.2">
      <c r="B6708" s="24"/>
      <c r="C6708" s="24"/>
      <c r="D6708" s="24"/>
      <c r="E6708" s="24"/>
      <c r="F6708" s="24"/>
      <c r="G6708" s="24"/>
    </row>
    <row r="6709" spans="2:7" x14ac:dyDescent="0.2">
      <c r="B6709" s="24"/>
      <c r="C6709" s="24"/>
      <c r="D6709" s="24"/>
      <c r="E6709" s="24"/>
      <c r="F6709" s="24"/>
      <c r="G6709" s="24"/>
    </row>
    <row r="6710" spans="2:7" x14ac:dyDescent="0.2">
      <c r="B6710" s="24"/>
      <c r="C6710" s="24"/>
      <c r="D6710" s="24"/>
      <c r="E6710" s="24"/>
      <c r="F6710" s="24"/>
      <c r="G6710" s="24"/>
    </row>
    <row r="6711" spans="2:7" x14ac:dyDescent="0.2">
      <c r="B6711" s="24"/>
      <c r="C6711" s="24"/>
      <c r="D6711" s="24"/>
      <c r="E6711" s="24"/>
      <c r="F6711" s="24"/>
      <c r="G6711" s="24"/>
    </row>
    <row r="6712" spans="2:7" x14ac:dyDescent="0.2">
      <c r="B6712" s="24"/>
      <c r="C6712" s="24"/>
      <c r="D6712" s="24"/>
      <c r="E6712" s="24"/>
      <c r="F6712" s="24"/>
      <c r="G6712" s="24"/>
    </row>
    <row r="6713" spans="2:7" x14ac:dyDescent="0.2">
      <c r="B6713" s="24"/>
      <c r="C6713" s="24"/>
      <c r="D6713" s="24"/>
      <c r="E6713" s="24"/>
      <c r="F6713" s="24"/>
      <c r="G6713" s="24"/>
    </row>
    <row r="6714" spans="2:7" x14ac:dyDescent="0.2">
      <c r="B6714" s="24"/>
      <c r="C6714" s="24"/>
      <c r="D6714" s="24"/>
      <c r="E6714" s="24"/>
      <c r="F6714" s="24"/>
      <c r="G6714" s="24"/>
    </row>
    <row r="6715" spans="2:7" x14ac:dyDescent="0.2">
      <c r="B6715" s="24"/>
      <c r="C6715" s="24"/>
      <c r="D6715" s="24"/>
      <c r="E6715" s="24"/>
      <c r="F6715" s="24"/>
      <c r="G6715" s="24"/>
    </row>
    <row r="6716" spans="2:7" x14ac:dyDescent="0.2">
      <c r="B6716" s="24"/>
      <c r="C6716" s="24"/>
      <c r="D6716" s="24"/>
      <c r="E6716" s="24"/>
      <c r="F6716" s="24"/>
      <c r="G6716" s="24"/>
    </row>
    <row r="6717" spans="2:7" x14ac:dyDescent="0.2">
      <c r="B6717" s="24"/>
      <c r="C6717" s="24"/>
      <c r="D6717" s="24"/>
      <c r="E6717" s="24"/>
      <c r="F6717" s="24"/>
      <c r="G6717" s="24"/>
    </row>
    <row r="6718" spans="2:7" x14ac:dyDescent="0.2">
      <c r="B6718" s="24"/>
      <c r="C6718" s="24"/>
      <c r="D6718" s="24"/>
      <c r="E6718" s="24"/>
      <c r="F6718" s="24"/>
      <c r="G6718" s="24"/>
    </row>
    <row r="6719" spans="2:7" x14ac:dyDescent="0.2">
      <c r="B6719" s="24"/>
      <c r="C6719" s="24"/>
      <c r="D6719" s="24"/>
      <c r="E6719" s="24"/>
      <c r="F6719" s="24"/>
      <c r="G6719" s="24"/>
    </row>
    <row r="6720" spans="2:7" x14ac:dyDescent="0.2">
      <c r="B6720" s="24"/>
      <c r="C6720" s="24"/>
      <c r="D6720" s="24"/>
      <c r="E6720" s="24"/>
      <c r="F6720" s="24"/>
      <c r="G6720" s="24"/>
    </row>
    <row r="6721" spans="2:7" x14ac:dyDescent="0.2">
      <c r="B6721" s="24"/>
      <c r="C6721" s="24"/>
      <c r="D6721" s="24"/>
      <c r="E6721" s="24"/>
      <c r="F6721" s="24"/>
      <c r="G6721" s="24"/>
    </row>
    <row r="6722" spans="2:7" x14ac:dyDescent="0.2">
      <c r="B6722" s="24"/>
      <c r="C6722" s="24"/>
      <c r="D6722" s="24"/>
      <c r="E6722" s="24"/>
      <c r="F6722" s="24"/>
      <c r="G6722" s="24"/>
    </row>
    <row r="6723" spans="2:7" x14ac:dyDescent="0.2">
      <c r="B6723" s="24"/>
      <c r="C6723" s="24"/>
      <c r="D6723" s="24"/>
      <c r="E6723" s="24"/>
      <c r="F6723" s="24"/>
      <c r="G6723" s="24"/>
    </row>
    <row r="6724" spans="2:7" x14ac:dyDescent="0.2">
      <c r="B6724" s="24"/>
      <c r="C6724" s="24"/>
      <c r="D6724" s="24"/>
      <c r="E6724" s="24"/>
      <c r="F6724" s="24"/>
      <c r="G6724" s="24"/>
    </row>
    <row r="6725" spans="2:7" x14ac:dyDescent="0.2">
      <c r="B6725" s="24"/>
      <c r="C6725" s="24"/>
      <c r="D6725" s="24"/>
      <c r="E6725" s="24"/>
      <c r="F6725" s="24"/>
      <c r="G6725" s="24"/>
    </row>
    <row r="6726" spans="2:7" x14ac:dyDescent="0.2">
      <c r="B6726" s="24"/>
      <c r="C6726" s="24"/>
      <c r="D6726" s="24"/>
      <c r="E6726" s="24"/>
      <c r="F6726" s="24"/>
      <c r="G6726" s="24"/>
    </row>
    <row r="6727" spans="2:7" x14ac:dyDescent="0.2">
      <c r="B6727" s="24"/>
      <c r="C6727" s="24"/>
      <c r="D6727" s="24"/>
      <c r="E6727" s="24"/>
      <c r="F6727" s="24"/>
      <c r="G6727" s="24"/>
    </row>
    <row r="6728" spans="2:7" x14ac:dyDescent="0.2">
      <c r="B6728" s="24"/>
      <c r="C6728" s="24"/>
      <c r="D6728" s="24"/>
      <c r="E6728" s="24"/>
      <c r="F6728" s="24"/>
      <c r="G6728" s="24"/>
    </row>
    <row r="6729" spans="2:7" x14ac:dyDescent="0.2">
      <c r="B6729" s="24"/>
      <c r="C6729" s="24"/>
      <c r="D6729" s="24"/>
      <c r="E6729" s="24"/>
      <c r="F6729" s="24"/>
      <c r="G6729" s="24"/>
    </row>
    <row r="6730" spans="2:7" x14ac:dyDescent="0.2">
      <c r="B6730" s="24"/>
      <c r="C6730" s="24"/>
      <c r="D6730" s="24"/>
      <c r="E6730" s="24"/>
      <c r="F6730" s="24"/>
      <c r="G6730" s="24"/>
    </row>
    <row r="6731" spans="2:7" x14ac:dyDescent="0.2">
      <c r="B6731" s="24"/>
      <c r="C6731" s="24"/>
      <c r="D6731" s="24"/>
      <c r="E6731" s="24"/>
      <c r="F6731" s="24"/>
      <c r="G6731" s="24"/>
    </row>
    <row r="6732" spans="2:7" x14ac:dyDescent="0.2">
      <c r="B6732" s="24"/>
      <c r="C6732" s="24"/>
      <c r="D6732" s="24"/>
      <c r="E6732" s="24"/>
      <c r="F6732" s="24"/>
      <c r="G6732" s="24"/>
    </row>
    <row r="6733" spans="2:7" x14ac:dyDescent="0.2">
      <c r="B6733" s="24"/>
      <c r="C6733" s="24"/>
      <c r="D6733" s="24"/>
      <c r="E6733" s="24"/>
      <c r="F6733" s="24"/>
      <c r="G6733" s="24"/>
    </row>
    <row r="6734" spans="2:7" x14ac:dyDescent="0.2">
      <c r="B6734" s="24"/>
      <c r="C6734" s="24"/>
      <c r="D6734" s="24"/>
      <c r="E6734" s="24"/>
      <c r="F6734" s="24"/>
      <c r="G6734" s="24"/>
    </row>
    <row r="6735" spans="2:7" x14ac:dyDescent="0.2">
      <c r="B6735" s="24"/>
      <c r="C6735" s="24"/>
      <c r="D6735" s="24"/>
      <c r="E6735" s="24"/>
      <c r="F6735" s="24"/>
      <c r="G6735" s="24"/>
    </row>
    <row r="6736" spans="2:7" x14ac:dyDescent="0.2">
      <c r="B6736" s="24"/>
      <c r="C6736" s="24"/>
      <c r="D6736" s="24"/>
      <c r="E6736" s="24"/>
      <c r="F6736" s="24"/>
      <c r="G6736" s="24"/>
    </row>
    <row r="6737" spans="2:7" x14ac:dyDescent="0.2">
      <c r="B6737" s="24"/>
      <c r="C6737" s="24"/>
      <c r="D6737" s="24"/>
      <c r="E6737" s="24"/>
      <c r="F6737" s="24"/>
      <c r="G6737" s="24"/>
    </row>
    <row r="6738" spans="2:7" x14ac:dyDescent="0.2">
      <c r="B6738" s="24"/>
      <c r="C6738" s="24"/>
      <c r="D6738" s="24"/>
      <c r="E6738" s="24"/>
      <c r="F6738" s="24"/>
      <c r="G6738" s="24"/>
    </row>
    <row r="6739" spans="2:7" x14ac:dyDescent="0.2">
      <c r="B6739" s="24"/>
      <c r="C6739" s="24"/>
      <c r="D6739" s="24"/>
      <c r="E6739" s="24"/>
      <c r="F6739" s="24"/>
      <c r="G6739" s="24"/>
    </row>
    <row r="6740" spans="2:7" x14ac:dyDescent="0.2">
      <c r="B6740" s="24"/>
      <c r="C6740" s="24"/>
      <c r="D6740" s="24"/>
      <c r="E6740" s="24"/>
      <c r="F6740" s="24"/>
      <c r="G6740" s="24"/>
    </row>
    <row r="6741" spans="2:7" x14ac:dyDescent="0.2">
      <c r="B6741" s="24"/>
      <c r="C6741" s="24"/>
      <c r="D6741" s="24"/>
      <c r="E6741" s="24"/>
      <c r="F6741" s="24"/>
      <c r="G6741" s="24"/>
    </row>
    <row r="6742" spans="2:7" x14ac:dyDescent="0.2">
      <c r="B6742" s="24"/>
      <c r="C6742" s="24"/>
      <c r="D6742" s="24"/>
      <c r="E6742" s="24"/>
      <c r="F6742" s="24"/>
      <c r="G6742" s="24"/>
    </row>
    <row r="6743" spans="2:7" x14ac:dyDescent="0.2">
      <c r="B6743" s="24"/>
      <c r="C6743" s="24"/>
      <c r="D6743" s="24"/>
      <c r="E6743" s="24"/>
      <c r="F6743" s="24"/>
      <c r="G6743" s="24"/>
    </row>
    <row r="6744" spans="2:7" x14ac:dyDescent="0.2">
      <c r="B6744" s="24"/>
      <c r="C6744" s="24"/>
      <c r="D6744" s="24"/>
      <c r="E6744" s="24"/>
      <c r="F6744" s="24"/>
      <c r="G6744" s="24"/>
    </row>
    <row r="6745" spans="2:7" x14ac:dyDescent="0.2">
      <c r="B6745" s="24"/>
      <c r="C6745" s="24"/>
      <c r="D6745" s="24"/>
      <c r="E6745" s="24"/>
      <c r="F6745" s="24"/>
      <c r="G6745" s="24"/>
    </row>
    <row r="6746" spans="2:7" x14ac:dyDescent="0.2">
      <c r="B6746" s="24"/>
      <c r="C6746" s="24"/>
      <c r="D6746" s="24"/>
      <c r="E6746" s="24"/>
      <c r="F6746" s="24"/>
      <c r="G6746" s="24"/>
    </row>
    <row r="6747" spans="2:7" x14ac:dyDescent="0.2">
      <c r="B6747" s="24"/>
      <c r="C6747" s="24"/>
      <c r="D6747" s="24"/>
      <c r="E6747" s="24"/>
      <c r="F6747" s="24"/>
      <c r="G6747" s="24"/>
    </row>
    <row r="6748" spans="2:7" x14ac:dyDescent="0.2">
      <c r="B6748" s="24"/>
      <c r="C6748" s="24"/>
      <c r="D6748" s="24"/>
      <c r="E6748" s="24"/>
      <c r="F6748" s="24"/>
      <c r="G6748" s="24"/>
    </row>
    <row r="6749" spans="2:7" x14ac:dyDescent="0.2">
      <c r="B6749" s="24"/>
      <c r="C6749" s="24"/>
      <c r="D6749" s="24"/>
      <c r="E6749" s="24"/>
      <c r="F6749" s="24"/>
      <c r="G6749" s="24"/>
    </row>
    <row r="6750" spans="2:7" x14ac:dyDescent="0.2">
      <c r="B6750" s="24"/>
      <c r="C6750" s="24"/>
      <c r="D6750" s="24"/>
      <c r="E6750" s="24"/>
      <c r="F6750" s="24"/>
      <c r="G6750" s="24"/>
    </row>
    <row r="6751" spans="2:7" x14ac:dyDescent="0.2">
      <c r="B6751" s="24"/>
      <c r="C6751" s="24"/>
      <c r="D6751" s="24"/>
      <c r="E6751" s="24"/>
      <c r="F6751" s="24"/>
      <c r="G6751" s="24"/>
    </row>
    <row r="6752" spans="2:7" x14ac:dyDescent="0.2">
      <c r="B6752" s="24"/>
      <c r="C6752" s="24"/>
      <c r="D6752" s="24"/>
      <c r="E6752" s="24"/>
      <c r="F6752" s="24"/>
      <c r="G6752" s="24"/>
    </row>
    <row r="6753" spans="2:7" x14ac:dyDescent="0.2">
      <c r="B6753" s="24"/>
      <c r="C6753" s="24"/>
      <c r="D6753" s="24"/>
      <c r="E6753" s="24"/>
      <c r="F6753" s="24"/>
      <c r="G6753" s="24"/>
    </row>
    <row r="6754" spans="2:7" x14ac:dyDescent="0.2">
      <c r="B6754" s="24"/>
      <c r="C6754" s="24"/>
      <c r="D6754" s="24"/>
      <c r="E6754" s="24"/>
      <c r="F6754" s="24"/>
      <c r="G6754" s="24"/>
    </row>
    <row r="6755" spans="2:7" x14ac:dyDescent="0.2">
      <c r="B6755" s="24"/>
      <c r="C6755" s="24"/>
      <c r="D6755" s="24"/>
      <c r="E6755" s="24"/>
      <c r="F6755" s="24"/>
      <c r="G6755" s="24"/>
    </row>
    <row r="6756" spans="2:7" x14ac:dyDescent="0.2">
      <c r="B6756" s="24"/>
      <c r="C6756" s="24"/>
      <c r="D6756" s="24"/>
      <c r="E6756" s="24"/>
      <c r="F6756" s="24"/>
      <c r="G6756" s="24"/>
    </row>
    <row r="6757" spans="2:7" x14ac:dyDescent="0.2">
      <c r="B6757" s="24"/>
      <c r="C6757" s="24"/>
      <c r="D6757" s="24"/>
      <c r="E6757" s="24"/>
      <c r="F6757" s="24"/>
      <c r="G6757" s="24"/>
    </row>
    <row r="6758" spans="2:7" x14ac:dyDescent="0.2">
      <c r="B6758" s="24"/>
      <c r="C6758" s="24"/>
      <c r="D6758" s="24"/>
      <c r="E6758" s="24"/>
      <c r="F6758" s="24"/>
      <c r="G6758" s="24"/>
    </row>
    <row r="6759" spans="2:7" x14ac:dyDescent="0.2">
      <c r="B6759" s="24"/>
      <c r="C6759" s="24"/>
      <c r="D6759" s="24"/>
      <c r="E6759" s="24"/>
      <c r="F6759" s="24"/>
      <c r="G6759" s="24"/>
    </row>
    <row r="6760" spans="2:7" x14ac:dyDescent="0.2">
      <c r="B6760" s="24"/>
      <c r="C6760" s="24"/>
      <c r="D6760" s="24"/>
      <c r="E6760" s="24"/>
      <c r="F6760" s="24"/>
      <c r="G6760" s="24"/>
    </row>
    <row r="6761" spans="2:7" x14ac:dyDescent="0.2">
      <c r="B6761" s="24"/>
      <c r="C6761" s="24"/>
      <c r="D6761" s="24"/>
      <c r="E6761" s="24"/>
      <c r="F6761" s="24"/>
      <c r="G6761" s="24"/>
    </row>
    <row r="6762" spans="2:7" x14ac:dyDescent="0.2">
      <c r="B6762" s="24"/>
      <c r="C6762" s="24"/>
      <c r="D6762" s="24"/>
      <c r="E6762" s="24"/>
      <c r="F6762" s="24"/>
      <c r="G6762" s="24"/>
    </row>
    <row r="6763" spans="2:7" x14ac:dyDescent="0.2">
      <c r="B6763" s="24"/>
      <c r="C6763" s="24"/>
      <c r="D6763" s="24"/>
      <c r="E6763" s="24"/>
      <c r="F6763" s="24"/>
      <c r="G6763" s="24"/>
    </row>
    <row r="6764" spans="2:7" x14ac:dyDescent="0.2">
      <c r="B6764" s="24"/>
      <c r="C6764" s="24"/>
      <c r="D6764" s="24"/>
      <c r="E6764" s="24"/>
      <c r="F6764" s="24"/>
      <c r="G6764" s="24"/>
    </row>
    <row r="6765" spans="2:7" x14ac:dyDescent="0.2">
      <c r="B6765" s="24"/>
      <c r="C6765" s="24"/>
      <c r="D6765" s="24"/>
      <c r="E6765" s="24"/>
      <c r="F6765" s="24"/>
      <c r="G6765" s="24"/>
    </row>
    <row r="6766" spans="2:7" x14ac:dyDescent="0.2">
      <c r="B6766" s="24"/>
      <c r="C6766" s="24"/>
      <c r="D6766" s="24"/>
      <c r="E6766" s="24"/>
      <c r="F6766" s="24"/>
      <c r="G6766" s="24"/>
    </row>
    <row r="6767" spans="2:7" x14ac:dyDescent="0.2">
      <c r="B6767" s="24"/>
      <c r="C6767" s="24"/>
      <c r="D6767" s="24"/>
      <c r="E6767" s="24"/>
      <c r="F6767" s="24"/>
      <c r="G6767" s="24"/>
    </row>
    <row r="6768" spans="2:7" x14ac:dyDescent="0.2">
      <c r="B6768" s="24"/>
      <c r="C6768" s="24"/>
      <c r="D6768" s="24"/>
      <c r="E6768" s="24"/>
      <c r="F6768" s="24"/>
      <c r="G6768" s="24"/>
    </row>
    <row r="6769" spans="2:7" x14ac:dyDescent="0.2">
      <c r="B6769" s="24"/>
      <c r="C6769" s="24"/>
      <c r="D6769" s="24"/>
      <c r="E6769" s="24"/>
      <c r="F6769" s="24"/>
      <c r="G6769" s="24"/>
    </row>
    <row r="6770" spans="2:7" x14ac:dyDescent="0.2">
      <c r="B6770" s="24"/>
      <c r="C6770" s="24"/>
      <c r="D6770" s="24"/>
      <c r="E6770" s="24"/>
      <c r="F6770" s="24"/>
      <c r="G6770" s="24"/>
    </row>
    <row r="6771" spans="2:7" x14ac:dyDescent="0.2">
      <c r="B6771" s="24"/>
      <c r="C6771" s="24"/>
      <c r="D6771" s="24"/>
      <c r="E6771" s="24"/>
      <c r="F6771" s="24"/>
      <c r="G6771" s="24"/>
    </row>
    <row r="6772" spans="2:7" x14ac:dyDescent="0.2">
      <c r="B6772" s="24"/>
      <c r="C6772" s="24"/>
      <c r="D6772" s="24"/>
      <c r="E6772" s="24"/>
      <c r="F6772" s="24"/>
      <c r="G6772" s="24"/>
    </row>
    <row r="6773" spans="2:7" x14ac:dyDescent="0.2">
      <c r="B6773" s="24"/>
      <c r="C6773" s="24"/>
      <c r="D6773" s="24"/>
      <c r="E6773" s="24"/>
      <c r="F6773" s="24"/>
      <c r="G6773" s="24"/>
    </row>
    <row r="6774" spans="2:7" x14ac:dyDescent="0.2">
      <c r="B6774" s="24"/>
      <c r="C6774" s="24"/>
      <c r="D6774" s="24"/>
      <c r="E6774" s="24"/>
      <c r="F6774" s="24"/>
      <c r="G6774" s="24"/>
    </row>
    <row r="6775" spans="2:7" x14ac:dyDescent="0.2">
      <c r="B6775" s="24"/>
      <c r="C6775" s="24"/>
      <c r="D6775" s="24"/>
      <c r="E6775" s="24"/>
      <c r="F6775" s="24"/>
      <c r="G6775" s="24"/>
    </row>
    <row r="6776" spans="2:7" x14ac:dyDescent="0.2">
      <c r="B6776" s="24"/>
      <c r="C6776" s="24"/>
      <c r="D6776" s="24"/>
      <c r="E6776" s="24"/>
      <c r="F6776" s="24"/>
      <c r="G6776" s="24"/>
    </row>
    <row r="6777" spans="2:7" x14ac:dyDescent="0.2">
      <c r="B6777" s="24"/>
      <c r="C6777" s="24"/>
      <c r="D6777" s="24"/>
      <c r="E6777" s="24"/>
      <c r="F6777" s="24"/>
      <c r="G6777" s="24"/>
    </row>
    <row r="6778" spans="2:7" x14ac:dyDescent="0.2">
      <c r="B6778" s="24"/>
      <c r="C6778" s="24"/>
      <c r="D6778" s="24"/>
      <c r="E6778" s="24"/>
      <c r="F6778" s="24"/>
      <c r="G6778" s="24"/>
    </row>
    <row r="6779" spans="2:7" x14ac:dyDescent="0.2">
      <c r="B6779" s="24"/>
      <c r="C6779" s="24"/>
      <c r="D6779" s="24"/>
      <c r="E6779" s="24"/>
      <c r="F6779" s="24"/>
      <c r="G6779" s="24"/>
    </row>
    <row r="6780" spans="2:7" x14ac:dyDescent="0.2">
      <c r="B6780" s="24"/>
      <c r="C6780" s="24"/>
      <c r="D6780" s="24"/>
      <c r="E6780" s="24"/>
      <c r="F6780" s="24"/>
      <c r="G6780" s="24"/>
    </row>
    <row r="6781" spans="2:7" x14ac:dyDescent="0.2">
      <c r="B6781" s="24"/>
      <c r="C6781" s="24"/>
      <c r="D6781" s="24"/>
      <c r="E6781" s="24"/>
      <c r="F6781" s="24"/>
      <c r="G6781" s="24"/>
    </row>
    <row r="6782" spans="2:7" x14ac:dyDescent="0.2">
      <c r="B6782" s="24"/>
      <c r="C6782" s="24"/>
      <c r="D6782" s="24"/>
      <c r="E6782" s="24"/>
      <c r="F6782" s="24"/>
      <c r="G6782" s="24"/>
    </row>
    <row r="6783" spans="2:7" x14ac:dyDescent="0.2">
      <c r="B6783" s="24"/>
      <c r="C6783" s="24"/>
      <c r="D6783" s="24"/>
      <c r="E6783" s="24"/>
      <c r="F6783" s="24"/>
      <c r="G6783" s="24"/>
    </row>
    <row r="6784" spans="2:7" x14ac:dyDescent="0.2">
      <c r="B6784" s="24"/>
      <c r="C6784" s="24"/>
      <c r="D6784" s="24"/>
      <c r="E6784" s="24"/>
      <c r="F6784" s="24"/>
      <c r="G6784" s="24"/>
    </row>
    <row r="6785" spans="2:7" x14ac:dyDescent="0.2">
      <c r="B6785" s="24"/>
      <c r="C6785" s="24"/>
      <c r="D6785" s="24"/>
      <c r="E6785" s="24"/>
      <c r="F6785" s="24"/>
      <c r="G6785" s="24"/>
    </row>
    <row r="6786" spans="2:7" x14ac:dyDescent="0.2">
      <c r="B6786" s="24"/>
      <c r="C6786" s="24"/>
      <c r="D6786" s="24"/>
      <c r="E6786" s="24"/>
      <c r="F6786" s="24"/>
      <c r="G6786" s="24"/>
    </row>
    <row r="6787" spans="2:7" x14ac:dyDescent="0.2">
      <c r="B6787" s="24"/>
      <c r="C6787" s="24"/>
      <c r="D6787" s="24"/>
      <c r="E6787" s="24"/>
      <c r="F6787" s="24"/>
      <c r="G6787" s="24"/>
    </row>
    <row r="6788" spans="2:7" x14ac:dyDescent="0.2">
      <c r="B6788" s="24"/>
      <c r="C6788" s="24"/>
      <c r="D6788" s="24"/>
      <c r="E6788" s="24"/>
      <c r="F6788" s="24"/>
      <c r="G6788" s="24"/>
    </row>
    <row r="6789" spans="2:7" x14ac:dyDescent="0.2">
      <c r="B6789" s="24"/>
      <c r="C6789" s="24"/>
      <c r="D6789" s="24"/>
      <c r="E6789" s="24"/>
      <c r="F6789" s="24"/>
      <c r="G6789" s="24"/>
    </row>
    <row r="6790" spans="2:7" x14ac:dyDescent="0.2">
      <c r="B6790" s="24"/>
      <c r="C6790" s="24"/>
      <c r="D6790" s="24"/>
      <c r="E6790" s="24"/>
      <c r="F6790" s="24"/>
      <c r="G6790" s="24"/>
    </row>
    <row r="6791" spans="2:7" x14ac:dyDescent="0.2">
      <c r="B6791" s="24"/>
      <c r="C6791" s="24"/>
      <c r="D6791" s="24"/>
      <c r="E6791" s="24"/>
      <c r="F6791" s="24"/>
      <c r="G6791" s="24"/>
    </row>
    <row r="6792" spans="2:7" x14ac:dyDescent="0.2">
      <c r="B6792" s="24"/>
      <c r="C6792" s="24"/>
      <c r="D6792" s="24"/>
      <c r="E6792" s="24"/>
      <c r="F6792" s="24"/>
      <c r="G6792" s="24"/>
    </row>
    <row r="6793" spans="2:7" x14ac:dyDescent="0.2">
      <c r="B6793" s="24"/>
      <c r="C6793" s="24"/>
      <c r="D6793" s="24"/>
      <c r="E6793" s="24"/>
      <c r="F6793" s="24"/>
      <c r="G6793" s="24"/>
    </row>
    <row r="6794" spans="2:7" x14ac:dyDescent="0.2">
      <c r="B6794" s="24"/>
      <c r="C6794" s="24"/>
      <c r="D6794" s="24"/>
      <c r="E6794" s="24"/>
      <c r="F6794" s="24"/>
      <c r="G6794" s="24"/>
    </row>
    <row r="6795" spans="2:7" x14ac:dyDescent="0.2">
      <c r="B6795" s="24"/>
      <c r="C6795" s="24"/>
      <c r="D6795" s="24"/>
      <c r="E6795" s="24"/>
      <c r="F6795" s="24"/>
      <c r="G6795" s="24"/>
    </row>
    <row r="6796" spans="2:7" x14ac:dyDescent="0.2">
      <c r="B6796" s="24"/>
      <c r="C6796" s="24"/>
      <c r="D6796" s="24"/>
      <c r="E6796" s="24"/>
      <c r="F6796" s="24"/>
      <c r="G6796" s="24"/>
    </row>
    <row r="6797" spans="2:7" x14ac:dyDescent="0.2">
      <c r="B6797" s="24"/>
      <c r="C6797" s="24"/>
      <c r="D6797" s="24"/>
      <c r="E6797" s="24"/>
      <c r="F6797" s="24"/>
      <c r="G6797" s="24"/>
    </row>
    <row r="6798" spans="2:7" x14ac:dyDescent="0.2">
      <c r="B6798" s="24"/>
      <c r="C6798" s="24"/>
      <c r="D6798" s="24"/>
      <c r="E6798" s="24"/>
      <c r="F6798" s="24"/>
      <c r="G6798" s="24"/>
    </row>
    <row r="6799" spans="2:7" x14ac:dyDescent="0.2">
      <c r="B6799" s="24"/>
      <c r="C6799" s="24"/>
      <c r="D6799" s="24"/>
      <c r="E6799" s="24"/>
      <c r="F6799" s="24"/>
      <c r="G6799" s="24"/>
    </row>
    <row r="6800" spans="2:7" x14ac:dyDescent="0.2">
      <c r="B6800" s="24"/>
      <c r="C6800" s="24"/>
      <c r="D6800" s="24"/>
      <c r="E6800" s="24"/>
      <c r="F6800" s="24"/>
      <c r="G6800" s="24"/>
    </row>
    <row r="6801" spans="2:7" x14ac:dyDescent="0.2">
      <c r="B6801" s="24"/>
      <c r="C6801" s="24"/>
      <c r="D6801" s="24"/>
      <c r="E6801" s="24"/>
      <c r="F6801" s="24"/>
      <c r="G6801" s="24"/>
    </row>
    <row r="6802" spans="2:7" x14ac:dyDescent="0.2">
      <c r="B6802" s="24"/>
      <c r="C6802" s="24"/>
      <c r="D6802" s="24"/>
      <c r="E6802" s="24"/>
      <c r="F6802" s="24"/>
      <c r="G6802" s="24"/>
    </row>
    <row r="6803" spans="2:7" x14ac:dyDescent="0.2">
      <c r="B6803" s="24"/>
      <c r="C6803" s="24"/>
      <c r="D6803" s="24"/>
      <c r="E6803" s="24"/>
      <c r="F6803" s="24"/>
      <c r="G6803" s="24"/>
    </row>
    <row r="6804" spans="2:7" x14ac:dyDescent="0.2">
      <c r="B6804" s="24"/>
      <c r="C6804" s="24"/>
      <c r="D6804" s="24"/>
      <c r="E6804" s="24"/>
      <c r="F6804" s="24"/>
      <c r="G6804" s="24"/>
    </row>
    <row r="6805" spans="2:7" x14ac:dyDescent="0.2">
      <c r="B6805" s="24"/>
      <c r="C6805" s="24"/>
      <c r="D6805" s="24"/>
      <c r="E6805" s="24"/>
      <c r="F6805" s="24"/>
      <c r="G6805" s="24"/>
    </row>
    <row r="6806" spans="2:7" x14ac:dyDescent="0.2">
      <c r="B6806" s="24"/>
      <c r="C6806" s="24"/>
      <c r="D6806" s="24"/>
      <c r="E6806" s="24"/>
      <c r="F6806" s="24"/>
      <c r="G6806" s="24"/>
    </row>
    <row r="6807" spans="2:7" x14ac:dyDescent="0.2">
      <c r="B6807" s="24"/>
      <c r="C6807" s="24"/>
      <c r="D6807" s="24"/>
      <c r="E6807" s="24"/>
      <c r="F6807" s="24"/>
      <c r="G6807" s="24"/>
    </row>
    <row r="6808" spans="2:7" x14ac:dyDescent="0.2">
      <c r="B6808" s="24"/>
      <c r="C6808" s="24"/>
      <c r="D6808" s="24"/>
      <c r="E6808" s="24"/>
      <c r="F6808" s="24"/>
      <c r="G6808" s="24"/>
    </row>
    <row r="6809" spans="2:7" x14ac:dyDescent="0.2">
      <c r="B6809" s="24"/>
      <c r="C6809" s="24"/>
      <c r="D6809" s="24"/>
      <c r="E6809" s="24"/>
      <c r="F6809" s="24"/>
      <c r="G6809" s="24"/>
    </row>
    <row r="6810" spans="2:7" x14ac:dyDescent="0.2">
      <c r="B6810" s="24"/>
      <c r="C6810" s="24"/>
      <c r="D6810" s="24"/>
      <c r="E6810" s="24"/>
      <c r="F6810" s="24"/>
      <c r="G6810" s="24"/>
    </row>
    <row r="6811" spans="2:7" x14ac:dyDescent="0.2">
      <c r="B6811" s="24"/>
      <c r="C6811" s="24"/>
      <c r="D6811" s="24"/>
      <c r="E6811" s="24"/>
      <c r="F6811" s="24"/>
      <c r="G6811" s="24"/>
    </row>
    <row r="6812" spans="2:7" x14ac:dyDescent="0.2">
      <c r="B6812" s="24"/>
      <c r="C6812" s="24"/>
      <c r="D6812" s="24"/>
      <c r="E6812" s="24"/>
      <c r="F6812" s="24"/>
      <c r="G6812" s="24"/>
    </row>
    <row r="6813" spans="2:7" x14ac:dyDescent="0.2">
      <c r="B6813" s="24"/>
      <c r="C6813" s="24"/>
      <c r="D6813" s="24"/>
      <c r="E6813" s="24"/>
      <c r="F6813" s="24"/>
      <c r="G6813" s="24"/>
    </row>
    <row r="6814" spans="2:7" x14ac:dyDescent="0.2">
      <c r="B6814" s="24"/>
      <c r="C6814" s="24"/>
      <c r="D6814" s="24"/>
      <c r="E6814" s="24"/>
      <c r="F6814" s="24"/>
      <c r="G6814" s="24"/>
    </row>
    <row r="6815" spans="2:7" x14ac:dyDescent="0.2">
      <c r="B6815" s="24"/>
      <c r="C6815" s="24"/>
      <c r="D6815" s="24"/>
      <c r="E6815" s="24"/>
      <c r="F6815" s="24"/>
      <c r="G6815" s="24"/>
    </row>
    <row r="6816" spans="2:7" x14ac:dyDescent="0.2">
      <c r="B6816" s="24"/>
      <c r="C6816" s="24"/>
      <c r="D6816" s="24"/>
      <c r="E6816" s="24"/>
      <c r="F6816" s="24"/>
      <c r="G6816" s="24"/>
    </row>
    <row r="6817" spans="2:7" x14ac:dyDescent="0.2">
      <c r="B6817" s="24"/>
      <c r="C6817" s="24"/>
      <c r="D6817" s="24"/>
      <c r="E6817" s="24"/>
      <c r="F6817" s="24"/>
      <c r="G6817" s="24"/>
    </row>
    <row r="6818" spans="2:7" x14ac:dyDescent="0.2">
      <c r="B6818" s="24"/>
      <c r="C6818" s="24"/>
      <c r="D6818" s="24"/>
      <c r="E6818" s="24"/>
      <c r="F6818" s="24"/>
      <c r="G6818" s="24"/>
    </row>
    <row r="6819" spans="2:7" x14ac:dyDescent="0.2">
      <c r="B6819" s="24"/>
      <c r="C6819" s="24"/>
      <c r="D6819" s="24"/>
      <c r="E6819" s="24"/>
      <c r="F6819" s="24"/>
      <c r="G6819" s="24"/>
    </row>
    <row r="6820" spans="2:7" x14ac:dyDescent="0.2">
      <c r="B6820" s="24"/>
      <c r="C6820" s="24"/>
      <c r="D6820" s="24"/>
      <c r="E6820" s="24"/>
      <c r="F6820" s="24"/>
      <c r="G6820" s="24"/>
    </row>
    <row r="6821" spans="2:7" x14ac:dyDescent="0.2">
      <c r="B6821" s="24"/>
      <c r="C6821" s="24"/>
      <c r="D6821" s="24"/>
      <c r="E6821" s="24"/>
      <c r="F6821" s="24"/>
      <c r="G6821" s="24"/>
    </row>
    <row r="6822" spans="2:7" x14ac:dyDescent="0.2">
      <c r="B6822" s="24"/>
      <c r="C6822" s="24"/>
      <c r="D6822" s="24"/>
      <c r="E6822" s="24"/>
      <c r="F6822" s="24"/>
      <c r="G6822" s="24"/>
    </row>
    <row r="6823" spans="2:7" x14ac:dyDescent="0.2">
      <c r="B6823" s="24"/>
      <c r="C6823" s="24"/>
      <c r="D6823" s="24"/>
      <c r="E6823" s="24"/>
      <c r="F6823" s="24"/>
      <c r="G6823" s="24"/>
    </row>
    <row r="6824" spans="2:7" x14ac:dyDescent="0.2">
      <c r="B6824" s="24"/>
      <c r="C6824" s="24"/>
      <c r="D6824" s="24"/>
      <c r="E6824" s="24"/>
      <c r="F6824" s="24"/>
      <c r="G6824" s="24"/>
    </row>
    <row r="6825" spans="2:7" x14ac:dyDescent="0.2">
      <c r="B6825" s="24"/>
      <c r="C6825" s="24"/>
      <c r="D6825" s="24"/>
      <c r="E6825" s="24"/>
      <c r="F6825" s="24"/>
      <c r="G6825" s="24"/>
    </row>
    <row r="6826" spans="2:7" x14ac:dyDescent="0.2">
      <c r="B6826" s="24"/>
      <c r="C6826" s="24"/>
      <c r="D6826" s="24"/>
      <c r="E6826" s="24"/>
      <c r="F6826" s="24"/>
      <c r="G6826" s="24"/>
    </row>
    <row r="6827" spans="2:7" x14ac:dyDescent="0.2">
      <c r="B6827" s="24"/>
      <c r="C6827" s="24"/>
      <c r="D6827" s="24"/>
      <c r="E6827" s="24"/>
      <c r="F6827" s="24"/>
      <c r="G6827" s="24"/>
    </row>
    <row r="6828" spans="2:7" x14ac:dyDescent="0.2">
      <c r="B6828" s="24"/>
      <c r="C6828" s="24"/>
      <c r="D6828" s="24"/>
      <c r="E6828" s="24"/>
      <c r="F6828" s="24"/>
      <c r="G6828" s="24"/>
    </row>
    <row r="6829" spans="2:7" x14ac:dyDescent="0.2">
      <c r="B6829" s="24"/>
      <c r="C6829" s="24"/>
      <c r="D6829" s="24"/>
      <c r="E6829" s="24"/>
      <c r="F6829" s="24"/>
      <c r="G6829" s="24"/>
    </row>
    <row r="6830" spans="2:7" x14ac:dyDescent="0.2">
      <c r="B6830" s="24"/>
      <c r="C6830" s="24"/>
      <c r="D6830" s="24"/>
      <c r="E6830" s="24"/>
      <c r="F6830" s="24"/>
      <c r="G6830" s="24"/>
    </row>
    <row r="6831" spans="2:7" x14ac:dyDescent="0.2">
      <c r="B6831" s="24"/>
      <c r="C6831" s="24"/>
      <c r="D6831" s="24"/>
      <c r="E6831" s="24"/>
      <c r="F6831" s="24"/>
      <c r="G6831" s="24"/>
    </row>
    <row r="6832" spans="2:7" x14ac:dyDescent="0.2">
      <c r="B6832" s="24"/>
      <c r="C6832" s="24"/>
      <c r="D6832" s="24"/>
      <c r="E6832" s="24"/>
      <c r="F6832" s="24"/>
      <c r="G6832" s="24"/>
    </row>
    <row r="6833" spans="2:7" x14ac:dyDescent="0.2">
      <c r="B6833" s="24"/>
      <c r="C6833" s="24"/>
      <c r="D6833" s="24"/>
      <c r="E6833" s="24"/>
      <c r="F6833" s="24"/>
      <c r="G6833" s="24"/>
    </row>
    <row r="6834" spans="2:7" x14ac:dyDescent="0.2">
      <c r="B6834" s="24"/>
      <c r="C6834" s="24"/>
      <c r="D6834" s="24"/>
      <c r="E6834" s="24"/>
      <c r="F6834" s="24"/>
      <c r="G6834" s="24"/>
    </row>
    <row r="6835" spans="2:7" x14ac:dyDescent="0.2">
      <c r="B6835" s="24"/>
      <c r="C6835" s="24"/>
      <c r="D6835" s="24"/>
      <c r="E6835" s="24"/>
      <c r="F6835" s="24"/>
      <c r="G6835" s="24"/>
    </row>
    <row r="6836" spans="2:7" x14ac:dyDescent="0.2">
      <c r="B6836" s="24"/>
      <c r="C6836" s="24"/>
      <c r="D6836" s="24"/>
      <c r="E6836" s="24"/>
      <c r="F6836" s="24"/>
      <c r="G6836" s="24"/>
    </row>
    <row r="6837" spans="2:7" x14ac:dyDescent="0.2">
      <c r="B6837" s="24"/>
      <c r="C6837" s="24"/>
      <c r="D6837" s="24"/>
      <c r="E6837" s="24"/>
      <c r="F6837" s="24"/>
      <c r="G6837" s="24"/>
    </row>
    <row r="6838" spans="2:7" x14ac:dyDescent="0.2">
      <c r="B6838" s="24"/>
      <c r="C6838" s="24"/>
      <c r="D6838" s="24"/>
      <c r="E6838" s="24"/>
      <c r="F6838" s="24"/>
      <c r="G6838" s="24"/>
    </row>
    <row r="6839" spans="2:7" x14ac:dyDescent="0.2">
      <c r="B6839" s="24"/>
      <c r="C6839" s="24"/>
      <c r="D6839" s="24"/>
      <c r="E6839" s="24"/>
      <c r="F6839" s="24"/>
      <c r="G6839" s="24"/>
    </row>
    <row r="6840" spans="2:7" x14ac:dyDescent="0.2">
      <c r="B6840" s="24"/>
      <c r="C6840" s="24"/>
      <c r="D6840" s="24"/>
      <c r="E6840" s="24"/>
      <c r="F6840" s="24"/>
      <c r="G6840" s="24"/>
    </row>
    <row r="6841" spans="2:7" x14ac:dyDescent="0.2">
      <c r="B6841" s="24"/>
      <c r="C6841" s="24"/>
      <c r="D6841" s="24"/>
      <c r="E6841" s="24"/>
      <c r="F6841" s="24"/>
      <c r="G6841" s="24"/>
    </row>
    <row r="6842" spans="2:7" x14ac:dyDescent="0.2">
      <c r="B6842" s="24"/>
      <c r="C6842" s="24"/>
      <c r="D6842" s="24"/>
      <c r="E6842" s="24"/>
      <c r="F6842" s="24"/>
      <c r="G6842" s="24"/>
    </row>
    <row r="6843" spans="2:7" x14ac:dyDescent="0.2">
      <c r="B6843" s="24"/>
      <c r="C6843" s="24"/>
      <c r="D6843" s="24"/>
      <c r="E6843" s="24"/>
      <c r="F6843" s="24"/>
      <c r="G6843" s="24"/>
    </row>
    <row r="6844" spans="2:7" x14ac:dyDescent="0.2">
      <c r="B6844" s="24"/>
      <c r="C6844" s="24"/>
      <c r="D6844" s="24"/>
      <c r="E6844" s="24"/>
      <c r="F6844" s="24"/>
      <c r="G6844" s="24"/>
    </row>
    <row r="6845" spans="2:7" x14ac:dyDescent="0.2">
      <c r="B6845" s="24"/>
      <c r="C6845" s="24"/>
      <c r="D6845" s="24"/>
      <c r="E6845" s="24"/>
      <c r="F6845" s="24"/>
      <c r="G6845" s="24"/>
    </row>
    <row r="6846" spans="2:7" x14ac:dyDescent="0.2">
      <c r="B6846" s="24"/>
      <c r="C6846" s="24"/>
      <c r="D6846" s="24"/>
      <c r="E6846" s="24"/>
      <c r="F6846" s="24"/>
      <c r="G6846" s="24"/>
    </row>
    <row r="6847" spans="2:7" x14ac:dyDescent="0.2">
      <c r="B6847" s="24"/>
      <c r="C6847" s="24"/>
      <c r="D6847" s="24"/>
      <c r="E6847" s="24"/>
      <c r="F6847" s="24"/>
      <c r="G6847" s="24"/>
    </row>
    <row r="6848" spans="2:7" x14ac:dyDescent="0.2">
      <c r="B6848" s="24"/>
      <c r="C6848" s="24"/>
      <c r="D6848" s="24"/>
      <c r="E6848" s="24"/>
      <c r="F6848" s="24"/>
      <c r="G6848" s="24"/>
    </row>
    <row r="6849" spans="2:7" x14ac:dyDescent="0.2">
      <c r="B6849" s="24"/>
      <c r="C6849" s="24"/>
      <c r="D6849" s="24"/>
      <c r="E6849" s="24"/>
      <c r="F6849" s="24"/>
      <c r="G6849" s="24"/>
    </row>
    <row r="6850" spans="2:7" x14ac:dyDescent="0.2">
      <c r="B6850" s="24"/>
      <c r="C6850" s="24"/>
      <c r="D6850" s="24"/>
      <c r="E6850" s="24"/>
      <c r="F6850" s="24"/>
      <c r="G6850" s="24"/>
    </row>
    <row r="6851" spans="2:7" x14ac:dyDescent="0.2">
      <c r="B6851" s="24"/>
      <c r="C6851" s="24"/>
      <c r="D6851" s="24"/>
      <c r="E6851" s="24"/>
      <c r="F6851" s="24"/>
      <c r="G6851" s="24"/>
    </row>
    <row r="6852" spans="2:7" x14ac:dyDescent="0.2">
      <c r="B6852" s="24"/>
      <c r="C6852" s="24"/>
      <c r="D6852" s="24"/>
      <c r="E6852" s="24"/>
      <c r="F6852" s="24"/>
      <c r="G6852" s="24"/>
    </row>
    <row r="6853" spans="2:7" x14ac:dyDescent="0.2">
      <c r="B6853" s="24"/>
      <c r="C6853" s="24"/>
      <c r="D6853" s="24"/>
      <c r="E6853" s="24"/>
      <c r="F6853" s="24"/>
      <c r="G6853" s="24"/>
    </row>
    <row r="6854" spans="2:7" x14ac:dyDescent="0.2">
      <c r="B6854" s="24"/>
      <c r="C6854" s="24"/>
      <c r="D6854" s="24"/>
      <c r="E6854" s="24"/>
      <c r="F6854" s="24"/>
      <c r="G6854" s="24"/>
    </row>
    <row r="6855" spans="2:7" x14ac:dyDescent="0.2">
      <c r="B6855" s="24"/>
      <c r="C6855" s="24"/>
      <c r="D6855" s="24"/>
      <c r="E6855" s="24"/>
      <c r="F6855" s="24"/>
      <c r="G6855" s="24"/>
    </row>
    <row r="6856" spans="2:7" x14ac:dyDescent="0.2">
      <c r="B6856" s="24"/>
      <c r="C6856" s="24"/>
      <c r="D6856" s="24"/>
      <c r="E6856" s="24"/>
      <c r="F6856" s="24"/>
      <c r="G6856" s="24"/>
    </row>
    <row r="6857" spans="2:7" x14ac:dyDescent="0.2">
      <c r="B6857" s="24"/>
      <c r="C6857" s="24"/>
      <c r="D6857" s="24"/>
      <c r="E6857" s="24"/>
      <c r="F6857" s="24"/>
      <c r="G6857" s="24"/>
    </row>
    <row r="6858" spans="2:7" x14ac:dyDescent="0.2">
      <c r="B6858" s="24"/>
      <c r="C6858" s="24"/>
      <c r="D6858" s="24"/>
      <c r="E6858" s="24"/>
      <c r="F6858" s="24"/>
      <c r="G6858" s="24"/>
    </row>
    <row r="6859" spans="2:7" x14ac:dyDescent="0.2">
      <c r="B6859" s="24"/>
      <c r="C6859" s="24"/>
      <c r="D6859" s="24"/>
      <c r="E6859" s="24"/>
      <c r="F6859" s="24"/>
      <c r="G6859" s="24"/>
    </row>
    <row r="6860" spans="2:7" x14ac:dyDescent="0.2">
      <c r="B6860" s="24"/>
      <c r="C6860" s="24"/>
      <c r="D6860" s="24"/>
      <c r="E6860" s="24"/>
      <c r="F6860" s="24"/>
      <c r="G6860" s="24"/>
    </row>
    <row r="6861" spans="2:7" x14ac:dyDescent="0.2">
      <c r="B6861" s="24"/>
      <c r="C6861" s="24"/>
      <c r="D6861" s="24"/>
      <c r="E6861" s="24"/>
      <c r="F6861" s="24"/>
      <c r="G6861" s="24"/>
    </row>
    <row r="6862" spans="2:7" x14ac:dyDescent="0.2">
      <c r="B6862" s="24"/>
      <c r="C6862" s="24"/>
      <c r="D6862" s="24"/>
      <c r="E6862" s="24"/>
      <c r="F6862" s="24"/>
      <c r="G6862" s="24"/>
    </row>
    <row r="6863" spans="2:7" x14ac:dyDescent="0.2">
      <c r="B6863" s="24"/>
      <c r="C6863" s="24"/>
      <c r="D6863" s="24"/>
      <c r="E6863" s="24"/>
      <c r="F6863" s="24"/>
      <c r="G6863" s="24"/>
    </row>
    <row r="6864" spans="2:7" x14ac:dyDescent="0.2">
      <c r="B6864" s="24"/>
      <c r="C6864" s="24"/>
      <c r="D6864" s="24"/>
      <c r="E6864" s="24"/>
      <c r="F6864" s="24"/>
      <c r="G6864" s="24"/>
    </row>
    <row r="6865" spans="2:7" x14ac:dyDescent="0.2">
      <c r="B6865" s="24"/>
      <c r="C6865" s="24"/>
      <c r="D6865" s="24"/>
      <c r="E6865" s="24"/>
      <c r="F6865" s="24"/>
      <c r="G6865" s="24"/>
    </row>
    <row r="6866" spans="2:7" x14ac:dyDescent="0.2">
      <c r="B6866" s="24"/>
      <c r="C6866" s="24"/>
      <c r="D6866" s="24"/>
      <c r="E6866" s="24"/>
      <c r="F6866" s="24"/>
      <c r="G6866" s="24"/>
    </row>
    <row r="6867" spans="2:7" x14ac:dyDescent="0.2">
      <c r="B6867" s="24"/>
      <c r="C6867" s="24"/>
      <c r="D6867" s="24"/>
      <c r="E6867" s="24"/>
      <c r="F6867" s="24"/>
      <c r="G6867" s="24"/>
    </row>
    <row r="6868" spans="2:7" x14ac:dyDescent="0.2">
      <c r="B6868" s="24"/>
      <c r="C6868" s="24"/>
      <c r="D6868" s="24"/>
      <c r="E6868" s="24"/>
      <c r="F6868" s="24"/>
      <c r="G6868" s="24"/>
    </row>
    <row r="6869" spans="2:7" x14ac:dyDescent="0.2">
      <c r="B6869" s="24"/>
      <c r="C6869" s="24"/>
      <c r="D6869" s="24"/>
      <c r="E6869" s="24"/>
      <c r="F6869" s="24"/>
      <c r="G6869" s="24"/>
    </row>
    <row r="6870" spans="2:7" x14ac:dyDescent="0.2">
      <c r="B6870" s="24"/>
      <c r="C6870" s="24"/>
      <c r="D6870" s="24"/>
      <c r="E6870" s="24"/>
      <c r="F6870" s="24"/>
      <c r="G6870" s="24"/>
    </row>
    <row r="6871" spans="2:7" x14ac:dyDescent="0.2">
      <c r="B6871" s="24"/>
      <c r="C6871" s="24"/>
      <c r="D6871" s="24"/>
      <c r="E6871" s="24"/>
      <c r="F6871" s="24"/>
      <c r="G6871" s="24"/>
    </row>
    <row r="6872" spans="2:7" x14ac:dyDescent="0.2">
      <c r="B6872" s="24"/>
      <c r="C6872" s="24"/>
      <c r="D6872" s="24"/>
      <c r="E6872" s="24"/>
      <c r="F6872" s="24"/>
      <c r="G6872" s="24"/>
    </row>
    <row r="6873" spans="2:7" x14ac:dyDescent="0.2">
      <c r="B6873" s="24"/>
      <c r="C6873" s="24"/>
      <c r="D6873" s="24"/>
      <c r="E6873" s="24"/>
      <c r="F6873" s="24"/>
      <c r="G6873" s="24"/>
    </row>
    <row r="6874" spans="2:7" x14ac:dyDescent="0.2">
      <c r="B6874" s="24"/>
      <c r="C6874" s="24"/>
      <c r="D6874" s="24"/>
      <c r="E6874" s="24"/>
      <c r="F6874" s="24"/>
      <c r="G6874" s="24"/>
    </row>
    <row r="6875" spans="2:7" x14ac:dyDescent="0.2">
      <c r="B6875" s="24"/>
      <c r="C6875" s="24"/>
      <c r="D6875" s="24"/>
      <c r="E6875" s="24"/>
      <c r="F6875" s="24"/>
      <c r="G6875" s="24"/>
    </row>
    <row r="6876" spans="2:7" x14ac:dyDescent="0.2">
      <c r="B6876" s="24"/>
      <c r="C6876" s="24"/>
      <c r="D6876" s="24"/>
      <c r="E6876" s="24"/>
      <c r="F6876" s="24"/>
      <c r="G6876" s="24"/>
    </row>
    <row r="6877" spans="2:7" x14ac:dyDescent="0.2">
      <c r="B6877" s="24"/>
      <c r="C6877" s="24"/>
      <c r="D6877" s="24"/>
      <c r="E6877" s="24"/>
      <c r="F6877" s="24"/>
      <c r="G6877" s="24"/>
    </row>
    <row r="6878" spans="2:7" x14ac:dyDescent="0.2">
      <c r="B6878" s="24"/>
      <c r="C6878" s="24"/>
      <c r="D6878" s="24"/>
      <c r="E6878" s="24"/>
      <c r="F6878" s="24"/>
      <c r="G6878" s="24"/>
    </row>
    <row r="6879" spans="2:7" x14ac:dyDescent="0.2">
      <c r="B6879" s="24"/>
      <c r="C6879" s="24"/>
      <c r="D6879" s="24"/>
      <c r="E6879" s="24"/>
      <c r="F6879" s="24"/>
      <c r="G6879" s="24"/>
    </row>
    <row r="6880" spans="2:7" x14ac:dyDescent="0.2">
      <c r="B6880" s="24"/>
      <c r="C6880" s="24"/>
      <c r="D6880" s="24"/>
      <c r="E6880" s="24"/>
      <c r="F6880" s="24"/>
      <c r="G6880" s="24"/>
    </row>
    <row r="6881" spans="2:7" x14ac:dyDescent="0.2">
      <c r="B6881" s="24"/>
      <c r="C6881" s="24"/>
      <c r="D6881" s="24"/>
      <c r="E6881" s="24"/>
      <c r="F6881" s="24"/>
      <c r="G6881" s="24"/>
    </row>
    <row r="6882" spans="2:7" x14ac:dyDescent="0.2">
      <c r="B6882" s="24"/>
      <c r="C6882" s="24"/>
      <c r="D6882" s="24"/>
      <c r="E6882" s="24"/>
      <c r="F6882" s="24"/>
      <c r="G6882" s="24"/>
    </row>
    <row r="6883" spans="2:7" x14ac:dyDescent="0.2">
      <c r="B6883" s="24"/>
      <c r="C6883" s="24"/>
      <c r="D6883" s="24"/>
      <c r="E6883" s="24"/>
      <c r="F6883" s="24"/>
      <c r="G6883" s="24"/>
    </row>
    <row r="6884" spans="2:7" x14ac:dyDescent="0.2">
      <c r="B6884" s="24"/>
      <c r="C6884" s="24"/>
      <c r="D6884" s="24"/>
      <c r="E6884" s="24"/>
      <c r="F6884" s="24"/>
      <c r="G6884" s="24"/>
    </row>
    <row r="6885" spans="2:7" x14ac:dyDescent="0.2">
      <c r="B6885" s="24"/>
      <c r="C6885" s="24"/>
      <c r="D6885" s="24"/>
      <c r="E6885" s="24"/>
      <c r="F6885" s="24"/>
      <c r="G6885" s="24"/>
    </row>
    <row r="6886" spans="2:7" x14ac:dyDescent="0.2">
      <c r="B6886" s="24"/>
      <c r="C6886" s="24"/>
      <c r="D6886" s="24"/>
      <c r="E6886" s="24"/>
      <c r="F6886" s="24"/>
      <c r="G6886" s="24"/>
    </row>
    <row r="6887" spans="2:7" x14ac:dyDescent="0.2">
      <c r="B6887" s="24"/>
      <c r="C6887" s="24"/>
      <c r="D6887" s="24"/>
      <c r="E6887" s="24"/>
      <c r="F6887" s="24"/>
      <c r="G6887" s="24"/>
    </row>
    <row r="6888" spans="2:7" x14ac:dyDescent="0.2">
      <c r="B6888" s="24"/>
      <c r="C6888" s="24"/>
      <c r="D6888" s="24"/>
      <c r="E6888" s="24"/>
      <c r="F6888" s="24"/>
      <c r="G6888" s="24"/>
    </row>
    <row r="6889" spans="2:7" x14ac:dyDescent="0.2">
      <c r="B6889" s="24"/>
      <c r="C6889" s="24"/>
      <c r="D6889" s="24"/>
      <c r="E6889" s="24"/>
      <c r="F6889" s="24"/>
      <c r="G6889" s="24"/>
    </row>
    <row r="6890" spans="2:7" x14ac:dyDescent="0.2">
      <c r="B6890" s="24"/>
      <c r="C6890" s="24"/>
      <c r="D6890" s="24"/>
      <c r="E6890" s="24"/>
      <c r="F6890" s="24"/>
      <c r="G6890" s="24"/>
    </row>
    <row r="6891" spans="2:7" x14ac:dyDescent="0.2">
      <c r="B6891" s="24"/>
      <c r="C6891" s="24"/>
      <c r="D6891" s="24"/>
      <c r="E6891" s="24"/>
      <c r="F6891" s="24"/>
      <c r="G6891" s="24"/>
    </row>
    <row r="6892" spans="2:7" x14ac:dyDescent="0.2">
      <c r="B6892" s="24"/>
      <c r="C6892" s="24"/>
      <c r="D6892" s="24"/>
      <c r="E6892" s="24"/>
      <c r="F6892" s="24"/>
      <c r="G6892" s="24"/>
    </row>
    <row r="6893" spans="2:7" x14ac:dyDescent="0.2">
      <c r="B6893" s="24"/>
      <c r="C6893" s="24"/>
      <c r="D6893" s="24"/>
      <c r="E6893" s="24"/>
      <c r="F6893" s="24"/>
      <c r="G6893" s="24"/>
    </row>
    <row r="6894" spans="2:7" x14ac:dyDescent="0.2">
      <c r="B6894" s="24"/>
      <c r="C6894" s="24"/>
      <c r="D6894" s="24"/>
      <c r="E6894" s="24"/>
      <c r="F6894" s="24"/>
      <c r="G6894" s="24"/>
    </row>
    <row r="6895" spans="2:7" x14ac:dyDescent="0.2">
      <c r="B6895" s="24"/>
      <c r="C6895" s="24"/>
      <c r="D6895" s="24"/>
      <c r="E6895" s="24"/>
      <c r="F6895" s="24"/>
      <c r="G6895" s="24"/>
    </row>
    <row r="6896" spans="2:7" x14ac:dyDescent="0.2">
      <c r="B6896" s="24"/>
      <c r="C6896" s="24"/>
      <c r="D6896" s="24"/>
      <c r="E6896" s="24"/>
      <c r="F6896" s="24"/>
      <c r="G6896" s="24"/>
    </row>
    <row r="6897" spans="2:7" x14ac:dyDescent="0.2">
      <c r="B6897" s="24"/>
      <c r="C6897" s="24"/>
      <c r="D6897" s="24"/>
      <c r="E6897" s="24"/>
      <c r="F6897" s="24"/>
      <c r="G6897" s="24"/>
    </row>
    <row r="6898" spans="2:7" x14ac:dyDescent="0.2">
      <c r="B6898" s="24"/>
      <c r="C6898" s="24"/>
      <c r="D6898" s="24"/>
      <c r="E6898" s="24"/>
      <c r="F6898" s="24"/>
      <c r="G6898" s="24"/>
    </row>
    <row r="6899" spans="2:7" x14ac:dyDescent="0.2">
      <c r="B6899" s="24"/>
      <c r="C6899" s="24"/>
      <c r="D6899" s="24"/>
      <c r="E6899" s="24"/>
      <c r="F6899" s="24"/>
      <c r="G6899" s="24"/>
    </row>
    <row r="6900" spans="2:7" x14ac:dyDescent="0.2">
      <c r="B6900" s="24"/>
      <c r="C6900" s="24"/>
      <c r="D6900" s="24"/>
      <c r="E6900" s="24"/>
      <c r="F6900" s="24"/>
      <c r="G6900" s="24"/>
    </row>
    <row r="6901" spans="2:7" x14ac:dyDescent="0.2">
      <c r="B6901" s="24"/>
      <c r="C6901" s="24"/>
      <c r="D6901" s="24"/>
      <c r="E6901" s="24"/>
      <c r="F6901" s="24"/>
      <c r="G6901" s="24"/>
    </row>
    <row r="6902" spans="2:7" x14ac:dyDescent="0.2">
      <c r="B6902" s="24"/>
      <c r="C6902" s="24"/>
      <c r="D6902" s="24"/>
      <c r="E6902" s="24"/>
      <c r="F6902" s="24"/>
      <c r="G6902" s="24"/>
    </row>
    <row r="6903" spans="2:7" x14ac:dyDescent="0.2">
      <c r="B6903" s="24"/>
      <c r="C6903" s="24"/>
      <c r="D6903" s="24"/>
      <c r="E6903" s="24"/>
      <c r="F6903" s="24"/>
      <c r="G6903" s="24"/>
    </row>
    <row r="6904" spans="2:7" x14ac:dyDescent="0.2">
      <c r="B6904" s="24"/>
      <c r="C6904" s="24"/>
      <c r="D6904" s="24"/>
      <c r="E6904" s="24"/>
      <c r="F6904" s="24"/>
      <c r="G6904" s="24"/>
    </row>
    <row r="6905" spans="2:7" x14ac:dyDescent="0.2">
      <c r="B6905" s="24"/>
      <c r="C6905" s="24"/>
      <c r="D6905" s="24"/>
      <c r="E6905" s="24"/>
      <c r="F6905" s="24"/>
      <c r="G6905" s="24"/>
    </row>
    <row r="6906" spans="2:7" x14ac:dyDescent="0.2">
      <c r="B6906" s="24"/>
      <c r="C6906" s="24"/>
      <c r="D6906" s="24"/>
      <c r="E6906" s="24"/>
      <c r="F6906" s="24"/>
      <c r="G6906" s="24"/>
    </row>
    <row r="6907" spans="2:7" x14ac:dyDescent="0.2">
      <c r="B6907" s="24"/>
      <c r="C6907" s="24"/>
      <c r="D6907" s="24"/>
      <c r="E6907" s="24"/>
      <c r="F6907" s="24"/>
      <c r="G6907" s="24"/>
    </row>
    <row r="6908" spans="2:7" x14ac:dyDescent="0.2">
      <c r="B6908" s="24"/>
      <c r="C6908" s="24"/>
      <c r="D6908" s="24"/>
      <c r="E6908" s="24"/>
      <c r="F6908" s="24"/>
      <c r="G6908" s="24"/>
    </row>
    <row r="6909" spans="2:7" x14ac:dyDescent="0.2">
      <c r="B6909" s="24"/>
      <c r="C6909" s="24"/>
      <c r="D6909" s="24"/>
      <c r="E6909" s="24"/>
      <c r="F6909" s="24"/>
      <c r="G6909" s="24"/>
    </row>
    <row r="6910" spans="2:7" x14ac:dyDescent="0.2">
      <c r="B6910" s="24"/>
      <c r="C6910" s="24"/>
      <c r="D6910" s="24"/>
      <c r="E6910" s="24"/>
      <c r="F6910" s="24"/>
      <c r="G6910" s="24"/>
    </row>
    <row r="6911" spans="2:7" x14ac:dyDescent="0.2">
      <c r="B6911" s="24"/>
      <c r="C6911" s="24"/>
      <c r="D6911" s="24"/>
      <c r="E6911" s="24"/>
      <c r="F6911" s="24"/>
      <c r="G6911" s="24"/>
    </row>
    <row r="6912" spans="2:7" x14ac:dyDescent="0.2">
      <c r="B6912" s="24"/>
      <c r="C6912" s="24"/>
      <c r="D6912" s="24"/>
      <c r="E6912" s="24"/>
      <c r="F6912" s="24"/>
      <c r="G6912" s="24"/>
    </row>
    <row r="6913" spans="2:7" x14ac:dyDescent="0.2">
      <c r="B6913" s="24"/>
      <c r="C6913" s="24"/>
      <c r="D6913" s="24"/>
      <c r="E6913" s="24"/>
      <c r="F6913" s="24"/>
      <c r="G6913" s="24"/>
    </row>
    <row r="6914" spans="2:7" x14ac:dyDescent="0.2">
      <c r="B6914" s="24"/>
      <c r="C6914" s="24"/>
      <c r="D6914" s="24"/>
      <c r="E6914" s="24"/>
      <c r="F6914" s="24"/>
      <c r="G6914" s="24"/>
    </row>
    <row r="6915" spans="2:7" x14ac:dyDescent="0.2">
      <c r="B6915" s="24"/>
      <c r="C6915" s="24"/>
      <c r="D6915" s="24"/>
      <c r="E6915" s="24"/>
      <c r="F6915" s="24"/>
      <c r="G6915" s="24"/>
    </row>
    <row r="6916" spans="2:7" x14ac:dyDescent="0.2">
      <c r="B6916" s="24"/>
      <c r="C6916" s="24"/>
      <c r="D6916" s="24"/>
      <c r="E6916" s="24"/>
      <c r="F6916" s="24"/>
      <c r="G6916" s="24"/>
    </row>
    <row r="6917" spans="2:7" x14ac:dyDescent="0.2">
      <c r="B6917" s="24"/>
      <c r="C6917" s="24"/>
      <c r="D6917" s="24"/>
      <c r="E6917" s="24"/>
      <c r="F6917" s="24"/>
      <c r="G6917" s="24"/>
    </row>
    <row r="6918" spans="2:7" x14ac:dyDescent="0.2">
      <c r="B6918" s="24"/>
      <c r="C6918" s="24"/>
      <c r="D6918" s="24"/>
      <c r="E6918" s="24"/>
      <c r="F6918" s="24"/>
      <c r="G6918" s="24"/>
    </row>
    <row r="6919" spans="2:7" x14ac:dyDescent="0.2">
      <c r="B6919" s="24"/>
      <c r="C6919" s="24"/>
      <c r="D6919" s="24"/>
      <c r="E6919" s="24"/>
      <c r="F6919" s="24"/>
      <c r="G6919" s="24"/>
    </row>
    <row r="6920" spans="2:7" x14ac:dyDescent="0.2">
      <c r="B6920" s="24"/>
      <c r="C6920" s="24"/>
      <c r="D6920" s="24"/>
      <c r="E6920" s="24"/>
      <c r="F6920" s="24"/>
      <c r="G6920" s="24"/>
    </row>
    <row r="6921" spans="2:7" x14ac:dyDescent="0.2">
      <c r="B6921" s="24"/>
      <c r="C6921" s="24"/>
      <c r="D6921" s="24"/>
      <c r="E6921" s="24"/>
      <c r="F6921" s="24"/>
      <c r="G6921" s="24"/>
    </row>
    <row r="6922" spans="2:7" x14ac:dyDescent="0.2">
      <c r="B6922" s="24"/>
      <c r="C6922" s="24"/>
      <c r="D6922" s="24"/>
      <c r="E6922" s="24"/>
      <c r="F6922" s="24"/>
      <c r="G6922" s="24"/>
    </row>
    <row r="6923" spans="2:7" x14ac:dyDescent="0.2">
      <c r="B6923" s="24"/>
      <c r="C6923" s="24"/>
      <c r="D6923" s="24"/>
      <c r="E6923" s="24"/>
      <c r="F6923" s="24"/>
      <c r="G6923" s="24"/>
    </row>
    <row r="6924" spans="2:7" x14ac:dyDescent="0.2">
      <c r="B6924" s="24"/>
      <c r="C6924" s="24"/>
      <c r="D6924" s="24"/>
      <c r="E6924" s="24"/>
      <c r="F6924" s="24"/>
      <c r="G6924" s="24"/>
    </row>
    <row r="6925" spans="2:7" x14ac:dyDescent="0.2">
      <c r="B6925" s="24"/>
      <c r="C6925" s="24"/>
      <c r="D6925" s="24"/>
      <c r="E6925" s="24"/>
      <c r="F6925" s="24"/>
      <c r="G6925" s="24"/>
    </row>
    <row r="6926" spans="2:7" x14ac:dyDescent="0.2">
      <c r="B6926" s="24"/>
      <c r="C6926" s="24"/>
      <c r="D6926" s="24"/>
      <c r="E6926" s="24"/>
      <c r="F6926" s="24"/>
      <c r="G6926" s="24"/>
    </row>
    <row r="6927" spans="2:7" x14ac:dyDescent="0.2">
      <c r="B6927" s="24"/>
      <c r="C6927" s="24"/>
      <c r="D6927" s="24"/>
      <c r="E6927" s="24"/>
      <c r="F6927" s="24"/>
      <c r="G6927" s="24"/>
    </row>
    <row r="6928" spans="2:7" x14ac:dyDescent="0.2">
      <c r="B6928" s="24"/>
      <c r="C6928" s="24"/>
      <c r="D6928" s="24"/>
      <c r="E6928" s="24"/>
      <c r="F6928" s="24"/>
      <c r="G6928" s="24"/>
    </row>
    <row r="6929" spans="2:7" x14ac:dyDescent="0.2">
      <c r="B6929" s="24"/>
      <c r="C6929" s="24"/>
      <c r="D6929" s="24"/>
      <c r="E6929" s="24"/>
      <c r="F6929" s="24"/>
      <c r="G6929" s="24"/>
    </row>
    <row r="6930" spans="2:7" x14ac:dyDescent="0.2">
      <c r="B6930" s="24"/>
      <c r="C6930" s="24"/>
      <c r="D6930" s="24"/>
      <c r="E6930" s="24"/>
      <c r="F6930" s="24"/>
      <c r="G6930" s="24"/>
    </row>
    <row r="6931" spans="2:7" x14ac:dyDescent="0.2">
      <c r="B6931" s="24"/>
      <c r="C6931" s="24"/>
      <c r="D6931" s="24"/>
      <c r="E6931" s="24"/>
      <c r="F6931" s="24"/>
      <c r="G6931" s="24"/>
    </row>
    <row r="6932" spans="2:7" x14ac:dyDescent="0.2">
      <c r="B6932" s="24"/>
      <c r="C6932" s="24"/>
      <c r="D6932" s="24"/>
      <c r="E6932" s="24"/>
      <c r="F6932" s="24"/>
      <c r="G6932" s="24"/>
    </row>
    <row r="6933" spans="2:7" x14ac:dyDescent="0.2">
      <c r="B6933" s="24"/>
      <c r="C6933" s="24"/>
      <c r="D6933" s="24"/>
      <c r="E6933" s="24"/>
      <c r="F6933" s="24"/>
      <c r="G6933" s="24"/>
    </row>
    <row r="6934" spans="2:7" x14ac:dyDescent="0.2">
      <c r="B6934" s="24"/>
      <c r="C6934" s="24"/>
      <c r="D6934" s="24"/>
      <c r="E6934" s="24"/>
      <c r="F6934" s="24"/>
      <c r="G6934" s="24"/>
    </row>
    <row r="6935" spans="2:7" x14ac:dyDescent="0.2">
      <c r="B6935" s="24"/>
      <c r="C6935" s="24"/>
      <c r="D6935" s="24"/>
      <c r="E6935" s="24"/>
      <c r="F6935" s="24"/>
      <c r="G6935" s="24"/>
    </row>
    <row r="6936" spans="2:7" x14ac:dyDescent="0.2">
      <c r="B6936" s="24"/>
      <c r="C6936" s="24"/>
      <c r="D6936" s="24"/>
      <c r="E6936" s="24"/>
      <c r="F6936" s="24"/>
      <c r="G6936" s="24"/>
    </row>
    <row r="6937" spans="2:7" x14ac:dyDescent="0.2">
      <c r="B6937" s="24"/>
      <c r="C6937" s="24"/>
      <c r="D6937" s="24"/>
      <c r="E6937" s="24"/>
      <c r="F6937" s="24"/>
      <c r="G6937" s="24"/>
    </row>
    <row r="6938" spans="2:7" x14ac:dyDescent="0.2">
      <c r="B6938" s="24"/>
      <c r="C6938" s="24"/>
      <c r="D6938" s="24"/>
      <c r="E6938" s="24"/>
      <c r="F6938" s="24"/>
      <c r="G6938" s="24"/>
    </row>
    <row r="6939" spans="2:7" x14ac:dyDescent="0.2">
      <c r="B6939" s="24"/>
      <c r="C6939" s="24"/>
      <c r="D6939" s="24"/>
      <c r="E6939" s="24"/>
      <c r="F6939" s="24"/>
      <c r="G6939" s="24"/>
    </row>
    <row r="6940" spans="2:7" x14ac:dyDescent="0.2">
      <c r="B6940" s="24"/>
      <c r="C6940" s="24"/>
      <c r="D6940" s="24"/>
      <c r="E6940" s="24"/>
      <c r="F6940" s="24"/>
      <c r="G6940" s="24"/>
    </row>
    <row r="6941" spans="2:7" x14ac:dyDescent="0.2">
      <c r="B6941" s="24"/>
      <c r="C6941" s="24"/>
      <c r="D6941" s="24"/>
      <c r="E6941" s="24"/>
      <c r="F6941" s="24"/>
      <c r="G6941" s="24"/>
    </row>
    <row r="6942" spans="2:7" x14ac:dyDescent="0.2">
      <c r="B6942" s="24"/>
      <c r="C6942" s="24"/>
      <c r="D6942" s="24"/>
      <c r="E6942" s="24"/>
      <c r="F6942" s="24"/>
      <c r="G6942" s="24"/>
    </row>
    <row r="6943" spans="2:7" x14ac:dyDescent="0.2">
      <c r="B6943" s="24"/>
      <c r="C6943" s="24"/>
      <c r="D6943" s="24"/>
      <c r="E6943" s="24"/>
      <c r="F6943" s="24"/>
      <c r="G6943" s="24"/>
    </row>
    <row r="6944" spans="2:7" x14ac:dyDescent="0.2">
      <c r="B6944" s="24"/>
      <c r="C6944" s="24"/>
      <c r="D6944" s="24"/>
      <c r="E6944" s="24"/>
      <c r="F6944" s="24"/>
      <c r="G6944" s="24"/>
    </row>
    <row r="6945" spans="2:7" x14ac:dyDescent="0.2">
      <c r="B6945" s="24"/>
      <c r="C6945" s="24"/>
      <c r="D6945" s="24"/>
      <c r="E6945" s="24"/>
      <c r="F6945" s="24"/>
      <c r="G6945" s="24"/>
    </row>
    <row r="6946" spans="2:7" x14ac:dyDescent="0.2">
      <c r="B6946" s="24"/>
      <c r="C6946" s="24"/>
      <c r="D6946" s="24"/>
      <c r="E6946" s="24"/>
      <c r="F6946" s="24"/>
      <c r="G6946" s="24"/>
    </row>
    <row r="6947" spans="2:7" x14ac:dyDescent="0.2">
      <c r="B6947" s="24"/>
      <c r="C6947" s="24"/>
      <c r="D6947" s="24"/>
      <c r="E6947" s="24"/>
      <c r="F6947" s="24"/>
      <c r="G6947" s="24"/>
    </row>
    <row r="6948" spans="2:7" x14ac:dyDescent="0.2">
      <c r="B6948" s="24"/>
      <c r="C6948" s="24"/>
      <c r="D6948" s="24"/>
      <c r="E6948" s="24"/>
      <c r="F6948" s="24"/>
      <c r="G6948" s="24"/>
    </row>
    <row r="6949" spans="2:7" x14ac:dyDescent="0.2">
      <c r="B6949" s="24"/>
      <c r="C6949" s="24"/>
      <c r="D6949" s="24"/>
      <c r="E6949" s="24"/>
      <c r="F6949" s="24"/>
      <c r="G6949" s="24"/>
    </row>
    <row r="6950" spans="2:7" x14ac:dyDescent="0.2">
      <c r="B6950" s="24"/>
      <c r="C6950" s="24"/>
      <c r="D6950" s="24"/>
      <c r="E6950" s="24"/>
      <c r="F6950" s="24"/>
      <c r="G6950" s="24"/>
    </row>
    <row r="6951" spans="2:7" x14ac:dyDescent="0.2">
      <c r="B6951" s="24"/>
      <c r="C6951" s="24"/>
      <c r="D6951" s="24"/>
      <c r="E6951" s="24"/>
      <c r="F6951" s="24"/>
      <c r="G6951" s="24"/>
    </row>
    <row r="6952" spans="2:7" x14ac:dyDescent="0.2">
      <c r="B6952" s="24"/>
      <c r="C6952" s="24"/>
      <c r="D6952" s="24"/>
      <c r="E6952" s="24"/>
      <c r="F6952" s="24"/>
      <c r="G6952" s="24"/>
    </row>
    <row r="6953" spans="2:7" x14ac:dyDescent="0.2">
      <c r="B6953" s="24"/>
      <c r="C6953" s="24"/>
      <c r="D6953" s="24"/>
      <c r="E6953" s="24"/>
      <c r="F6953" s="24"/>
      <c r="G6953" s="24"/>
    </row>
    <row r="6954" spans="2:7" x14ac:dyDescent="0.2">
      <c r="B6954" s="24"/>
      <c r="C6954" s="24"/>
      <c r="D6954" s="24"/>
      <c r="E6954" s="24"/>
      <c r="F6954" s="24"/>
      <c r="G6954" s="24"/>
    </row>
    <row r="6955" spans="2:7" x14ac:dyDescent="0.2">
      <c r="B6955" s="24"/>
      <c r="C6955" s="24"/>
      <c r="D6955" s="24"/>
      <c r="E6955" s="24"/>
      <c r="F6955" s="24"/>
      <c r="G6955" s="24"/>
    </row>
    <row r="6956" spans="2:7" x14ac:dyDescent="0.2">
      <c r="B6956" s="24"/>
      <c r="C6956" s="24"/>
      <c r="D6956" s="24"/>
      <c r="E6956" s="24"/>
      <c r="F6956" s="24"/>
      <c r="G6956" s="24"/>
    </row>
    <row r="6957" spans="2:7" x14ac:dyDescent="0.2">
      <c r="B6957" s="24"/>
      <c r="C6957" s="24"/>
      <c r="D6957" s="24"/>
      <c r="E6957" s="24"/>
      <c r="F6957" s="24"/>
      <c r="G6957" s="24"/>
    </row>
    <row r="6958" spans="2:7" x14ac:dyDescent="0.2">
      <c r="B6958" s="24"/>
      <c r="C6958" s="24"/>
      <c r="D6958" s="24"/>
      <c r="E6958" s="24"/>
      <c r="F6958" s="24"/>
      <c r="G6958" s="24"/>
    </row>
    <row r="6959" spans="2:7" x14ac:dyDescent="0.2">
      <c r="B6959" s="24"/>
      <c r="C6959" s="24"/>
      <c r="D6959" s="24"/>
      <c r="E6959" s="24"/>
      <c r="F6959" s="24"/>
      <c r="G6959" s="24"/>
    </row>
    <row r="6960" spans="2:7" x14ac:dyDescent="0.2">
      <c r="B6960" s="24"/>
      <c r="C6960" s="24"/>
      <c r="D6960" s="24"/>
      <c r="E6960" s="24"/>
      <c r="F6960" s="24"/>
      <c r="G6960" s="24"/>
    </row>
    <row r="6961" spans="2:7" x14ac:dyDescent="0.2">
      <c r="B6961" s="24"/>
      <c r="C6961" s="24"/>
      <c r="D6961" s="24"/>
      <c r="E6961" s="24"/>
      <c r="F6961" s="24"/>
      <c r="G6961" s="24"/>
    </row>
    <row r="6962" spans="2:7" x14ac:dyDescent="0.2">
      <c r="B6962" s="24"/>
      <c r="C6962" s="24"/>
      <c r="D6962" s="24"/>
      <c r="E6962" s="24"/>
      <c r="F6962" s="24"/>
      <c r="G6962" s="24"/>
    </row>
    <row r="6963" spans="2:7" x14ac:dyDescent="0.2">
      <c r="B6963" s="24"/>
      <c r="C6963" s="24"/>
      <c r="D6963" s="24"/>
      <c r="E6963" s="24"/>
      <c r="F6963" s="24"/>
      <c r="G6963" s="24"/>
    </row>
    <row r="6964" spans="2:7" x14ac:dyDescent="0.2">
      <c r="B6964" s="24"/>
      <c r="C6964" s="24"/>
      <c r="D6964" s="24"/>
      <c r="E6964" s="24"/>
      <c r="F6964" s="24"/>
      <c r="G6964" s="24"/>
    </row>
    <row r="6965" spans="2:7" x14ac:dyDescent="0.2">
      <c r="B6965" s="24"/>
      <c r="C6965" s="24"/>
      <c r="D6965" s="24"/>
      <c r="E6965" s="24"/>
      <c r="F6965" s="24"/>
      <c r="G6965" s="24"/>
    </row>
    <row r="6966" spans="2:7" x14ac:dyDescent="0.2">
      <c r="B6966" s="24"/>
      <c r="C6966" s="24"/>
      <c r="D6966" s="24"/>
      <c r="E6966" s="24"/>
      <c r="F6966" s="24"/>
      <c r="G6966" s="24"/>
    </row>
    <row r="6967" spans="2:7" x14ac:dyDescent="0.2">
      <c r="B6967" s="24"/>
      <c r="C6967" s="24"/>
      <c r="D6967" s="24"/>
      <c r="E6967" s="24"/>
      <c r="F6967" s="24"/>
      <c r="G6967" s="24"/>
    </row>
    <row r="6968" spans="2:7" x14ac:dyDescent="0.2">
      <c r="B6968" s="24"/>
      <c r="C6968" s="24"/>
      <c r="D6968" s="24"/>
      <c r="E6968" s="24"/>
      <c r="F6968" s="24"/>
      <c r="G6968" s="24"/>
    </row>
    <row r="6969" spans="2:7" x14ac:dyDescent="0.2">
      <c r="B6969" s="24"/>
      <c r="C6969" s="24"/>
      <c r="D6969" s="24"/>
      <c r="E6969" s="24"/>
      <c r="F6969" s="24"/>
      <c r="G6969" s="24"/>
    </row>
    <row r="6970" spans="2:7" x14ac:dyDescent="0.2">
      <c r="B6970" s="24"/>
      <c r="C6970" s="24"/>
      <c r="D6970" s="24"/>
      <c r="E6970" s="24"/>
      <c r="F6970" s="24"/>
      <c r="G6970" s="24"/>
    </row>
    <row r="6971" spans="2:7" x14ac:dyDescent="0.2">
      <c r="B6971" s="24"/>
      <c r="C6971" s="24"/>
      <c r="D6971" s="24"/>
      <c r="E6971" s="24"/>
      <c r="F6971" s="24"/>
      <c r="G6971" s="24"/>
    </row>
    <row r="6972" spans="2:7" x14ac:dyDescent="0.2">
      <c r="B6972" s="24"/>
      <c r="C6972" s="24"/>
      <c r="D6972" s="24"/>
      <c r="E6972" s="24"/>
      <c r="F6972" s="24"/>
      <c r="G6972" s="24"/>
    </row>
    <row r="6973" spans="2:7" x14ac:dyDescent="0.2">
      <c r="B6973" s="24"/>
      <c r="C6973" s="24"/>
      <c r="D6973" s="24"/>
      <c r="E6973" s="24"/>
      <c r="F6973" s="24"/>
      <c r="G6973" s="24"/>
    </row>
    <row r="6974" spans="2:7" x14ac:dyDescent="0.2">
      <c r="B6974" s="24"/>
      <c r="C6974" s="24"/>
      <c r="D6974" s="24"/>
      <c r="E6974" s="24"/>
      <c r="F6974" s="24"/>
      <c r="G6974" s="24"/>
    </row>
    <row r="6975" spans="2:7" x14ac:dyDescent="0.2">
      <c r="B6975" s="24"/>
      <c r="C6975" s="24"/>
      <c r="D6975" s="24"/>
      <c r="E6975" s="24"/>
      <c r="F6975" s="24"/>
      <c r="G6975" s="24"/>
    </row>
    <row r="6976" spans="2:7" x14ac:dyDescent="0.2">
      <c r="B6976" s="24"/>
      <c r="C6976" s="24"/>
      <c r="D6976" s="24"/>
      <c r="E6976" s="24"/>
      <c r="F6976" s="24"/>
      <c r="G6976" s="24"/>
    </row>
    <row r="6977" spans="2:7" x14ac:dyDescent="0.2">
      <c r="B6977" s="24"/>
      <c r="C6977" s="24"/>
      <c r="D6977" s="24"/>
      <c r="E6977" s="24"/>
      <c r="F6977" s="24"/>
      <c r="G6977" s="24"/>
    </row>
    <row r="6978" spans="2:7" x14ac:dyDescent="0.2">
      <c r="B6978" s="24"/>
      <c r="C6978" s="24"/>
      <c r="D6978" s="24"/>
      <c r="E6978" s="24"/>
      <c r="F6978" s="24"/>
      <c r="G6978" s="24"/>
    </row>
    <row r="6979" spans="2:7" x14ac:dyDescent="0.2">
      <c r="B6979" s="24"/>
      <c r="C6979" s="24"/>
      <c r="D6979" s="24"/>
      <c r="E6979" s="24"/>
      <c r="F6979" s="24"/>
      <c r="G6979" s="24"/>
    </row>
    <row r="6980" spans="2:7" x14ac:dyDescent="0.2">
      <c r="B6980" s="24"/>
      <c r="C6980" s="24"/>
      <c r="D6980" s="24"/>
      <c r="E6980" s="24"/>
      <c r="F6980" s="24"/>
      <c r="G6980" s="24"/>
    </row>
    <row r="6981" spans="2:7" x14ac:dyDescent="0.2">
      <c r="B6981" s="24"/>
      <c r="C6981" s="24"/>
      <c r="D6981" s="24"/>
      <c r="E6981" s="24"/>
      <c r="F6981" s="24"/>
      <c r="G6981" s="24"/>
    </row>
    <row r="6982" spans="2:7" x14ac:dyDescent="0.2">
      <c r="B6982" s="24"/>
      <c r="C6982" s="24"/>
      <c r="D6982" s="24"/>
      <c r="E6982" s="24"/>
      <c r="F6982" s="24"/>
      <c r="G6982" s="24"/>
    </row>
    <row r="6983" spans="2:7" x14ac:dyDescent="0.2">
      <c r="B6983" s="24"/>
      <c r="C6983" s="24"/>
      <c r="D6983" s="24"/>
      <c r="E6983" s="24"/>
      <c r="F6983" s="24"/>
      <c r="G6983" s="24"/>
    </row>
    <row r="6984" spans="2:7" x14ac:dyDescent="0.2">
      <c r="B6984" s="24"/>
      <c r="C6984" s="24"/>
      <c r="D6984" s="24"/>
      <c r="E6984" s="24"/>
      <c r="F6984" s="24"/>
      <c r="G6984" s="24"/>
    </row>
    <row r="6985" spans="2:7" x14ac:dyDescent="0.2">
      <c r="B6985" s="24"/>
      <c r="C6985" s="24"/>
      <c r="D6985" s="24"/>
      <c r="E6985" s="24"/>
      <c r="F6985" s="24"/>
      <c r="G6985" s="24"/>
    </row>
    <row r="6986" spans="2:7" x14ac:dyDescent="0.2">
      <c r="B6986" s="24"/>
      <c r="C6986" s="24"/>
      <c r="D6986" s="24"/>
      <c r="E6986" s="24"/>
      <c r="F6986" s="24"/>
      <c r="G6986" s="24"/>
    </row>
    <row r="6987" spans="2:7" x14ac:dyDescent="0.2">
      <c r="B6987" s="24"/>
      <c r="C6987" s="24"/>
      <c r="D6987" s="24"/>
      <c r="E6987" s="24"/>
      <c r="F6987" s="24"/>
      <c r="G6987" s="24"/>
    </row>
    <row r="6988" spans="2:7" x14ac:dyDescent="0.2">
      <c r="B6988" s="24"/>
      <c r="C6988" s="24"/>
      <c r="D6988" s="24"/>
      <c r="E6988" s="24"/>
      <c r="F6988" s="24"/>
      <c r="G6988" s="24"/>
    </row>
    <row r="6989" spans="2:7" x14ac:dyDescent="0.2">
      <c r="B6989" s="24"/>
      <c r="C6989" s="24"/>
      <c r="D6989" s="24"/>
      <c r="E6989" s="24"/>
      <c r="F6989" s="24"/>
      <c r="G6989" s="24"/>
    </row>
    <row r="6990" spans="2:7" x14ac:dyDescent="0.2">
      <c r="B6990" s="24"/>
      <c r="C6990" s="24"/>
      <c r="D6990" s="24"/>
      <c r="E6990" s="24"/>
      <c r="F6990" s="24"/>
      <c r="G6990" s="24"/>
    </row>
    <row r="6991" spans="2:7" x14ac:dyDescent="0.2">
      <c r="B6991" s="24"/>
      <c r="C6991" s="24"/>
      <c r="D6991" s="24"/>
      <c r="E6991" s="24"/>
      <c r="F6991" s="24"/>
      <c r="G6991" s="24"/>
    </row>
    <row r="6992" spans="2:7" x14ac:dyDescent="0.2">
      <c r="B6992" s="24"/>
      <c r="C6992" s="24"/>
      <c r="D6992" s="24"/>
      <c r="E6992" s="24"/>
      <c r="F6992" s="24"/>
      <c r="G6992" s="24"/>
    </row>
    <row r="6993" spans="2:7" x14ac:dyDescent="0.2">
      <c r="B6993" s="24"/>
      <c r="C6993" s="24"/>
      <c r="D6993" s="24"/>
      <c r="E6993" s="24"/>
      <c r="F6993" s="24"/>
      <c r="G6993" s="24"/>
    </row>
    <row r="6994" spans="2:7" x14ac:dyDescent="0.2">
      <c r="B6994" s="24"/>
      <c r="C6994" s="24"/>
      <c r="D6994" s="24"/>
      <c r="E6994" s="24"/>
      <c r="F6994" s="24"/>
      <c r="G6994" s="24"/>
    </row>
    <row r="6995" spans="2:7" x14ac:dyDescent="0.2">
      <c r="B6995" s="24"/>
      <c r="C6995" s="24"/>
      <c r="D6995" s="24"/>
      <c r="E6995" s="24"/>
      <c r="F6995" s="24"/>
      <c r="G6995" s="24"/>
    </row>
    <row r="6996" spans="2:7" x14ac:dyDescent="0.2">
      <c r="B6996" s="24"/>
      <c r="C6996" s="24"/>
      <c r="D6996" s="24"/>
      <c r="E6996" s="24"/>
      <c r="F6996" s="24"/>
      <c r="G6996" s="24"/>
    </row>
    <row r="6997" spans="2:7" x14ac:dyDescent="0.2">
      <c r="B6997" s="24"/>
      <c r="C6997" s="24"/>
      <c r="D6997" s="24"/>
      <c r="E6997" s="24"/>
      <c r="F6997" s="24"/>
      <c r="G6997" s="24"/>
    </row>
    <row r="6998" spans="2:7" x14ac:dyDescent="0.2">
      <c r="B6998" s="24"/>
      <c r="C6998" s="24"/>
      <c r="D6998" s="24"/>
      <c r="E6998" s="24"/>
      <c r="F6998" s="24"/>
      <c r="G6998" s="24"/>
    </row>
    <row r="6999" spans="2:7" x14ac:dyDescent="0.2">
      <c r="B6999" s="24"/>
      <c r="C6999" s="24"/>
      <c r="D6999" s="24"/>
      <c r="E6999" s="24"/>
      <c r="F6999" s="24"/>
      <c r="G6999" s="24"/>
    </row>
    <row r="7000" spans="2:7" x14ac:dyDescent="0.2">
      <c r="B7000" s="24"/>
      <c r="C7000" s="24"/>
      <c r="D7000" s="24"/>
      <c r="E7000" s="24"/>
      <c r="F7000" s="24"/>
      <c r="G7000" s="24"/>
    </row>
    <row r="7001" spans="2:7" x14ac:dyDescent="0.2">
      <c r="B7001" s="24"/>
      <c r="C7001" s="24"/>
      <c r="D7001" s="24"/>
      <c r="E7001" s="24"/>
      <c r="F7001" s="24"/>
      <c r="G7001" s="24"/>
    </row>
    <row r="7002" spans="2:7" x14ac:dyDescent="0.2">
      <c r="B7002" s="24"/>
      <c r="C7002" s="24"/>
      <c r="D7002" s="24"/>
      <c r="E7002" s="24"/>
      <c r="F7002" s="24"/>
      <c r="G7002" s="24"/>
    </row>
    <row r="7003" spans="2:7" x14ac:dyDescent="0.2">
      <c r="B7003" s="24"/>
      <c r="C7003" s="24"/>
      <c r="D7003" s="24"/>
      <c r="E7003" s="24"/>
      <c r="F7003" s="24"/>
      <c r="G7003" s="24"/>
    </row>
    <row r="7004" spans="2:7" x14ac:dyDescent="0.2">
      <c r="B7004" s="24"/>
      <c r="C7004" s="24"/>
      <c r="D7004" s="24"/>
      <c r="E7004" s="24"/>
      <c r="F7004" s="24"/>
      <c r="G7004" s="24"/>
    </row>
    <row r="7005" spans="2:7" x14ac:dyDescent="0.2">
      <c r="B7005" s="24"/>
      <c r="C7005" s="24"/>
      <c r="D7005" s="24"/>
      <c r="E7005" s="24"/>
      <c r="F7005" s="24"/>
      <c r="G7005" s="24"/>
    </row>
    <row r="7006" spans="2:7" x14ac:dyDescent="0.2">
      <c r="B7006" s="24"/>
      <c r="C7006" s="24"/>
      <c r="D7006" s="24"/>
      <c r="E7006" s="24"/>
      <c r="F7006" s="24"/>
      <c r="G7006" s="24"/>
    </row>
    <row r="7007" spans="2:7" x14ac:dyDescent="0.2">
      <c r="B7007" s="24"/>
      <c r="C7007" s="24"/>
      <c r="D7007" s="24"/>
      <c r="E7007" s="24"/>
      <c r="F7007" s="24"/>
      <c r="G7007" s="24"/>
    </row>
    <row r="7008" spans="2:7" x14ac:dyDescent="0.2">
      <c r="B7008" s="24"/>
      <c r="C7008" s="24"/>
      <c r="D7008" s="24"/>
      <c r="E7008" s="24"/>
      <c r="F7008" s="24"/>
      <c r="G7008" s="24"/>
    </row>
    <row r="7009" spans="2:7" x14ac:dyDescent="0.2">
      <c r="B7009" s="24"/>
      <c r="C7009" s="24"/>
      <c r="D7009" s="24"/>
      <c r="E7009" s="24"/>
      <c r="F7009" s="24"/>
      <c r="G7009" s="24"/>
    </row>
    <row r="7010" spans="2:7" x14ac:dyDescent="0.2">
      <c r="B7010" s="24"/>
      <c r="C7010" s="24"/>
      <c r="D7010" s="24"/>
      <c r="E7010" s="24"/>
      <c r="F7010" s="24"/>
      <c r="G7010" s="24"/>
    </row>
    <row r="7011" spans="2:7" x14ac:dyDescent="0.2">
      <c r="B7011" s="24"/>
      <c r="C7011" s="24"/>
      <c r="D7011" s="24"/>
      <c r="E7011" s="24"/>
      <c r="F7011" s="24"/>
      <c r="G7011" s="24"/>
    </row>
    <row r="7012" spans="2:7" x14ac:dyDescent="0.2">
      <c r="B7012" s="24"/>
      <c r="C7012" s="24"/>
      <c r="D7012" s="24"/>
      <c r="E7012" s="24"/>
      <c r="F7012" s="24"/>
      <c r="G7012" s="24"/>
    </row>
    <row r="7013" spans="2:7" x14ac:dyDescent="0.2">
      <c r="B7013" s="24"/>
      <c r="C7013" s="24"/>
      <c r="D7013" s="24"/>
      <c r="E7013" s="24"/>
      <c r="F7013" s="24"/>
      <c r="G7013" s="24"/>
    </row>
    <row r="7014" spans="2:7" x14ac:dyDescent="0.2">
      <c r="B7014" s="24"/>
      <c r="C7014" s="24"/>
      <c r="D7014" s="24"/>
      <c r="E7014" s="24"/>
      <c r="F7014" s="24"/>
      <c r="G7014" s="24"/>
    </row>
    <row r="7015" spans="2:7" x14ac:dyDescent="0.2">
      <c r="B7015" s="24"/>
      <c r="C7015" s="24"/>
      <c r="D7015" s="24"/>
      <c r="E7015" s="24"/>
      <c r="F7015" s="24"/>
      <c r="G7015" s="24"/>
    </row>
    <row r="7016" spans="2:7" x14ac:dyDescent="0.2">
      <c r="B7016" s="24"/>
      <c r="C7016" s="24"/>
      <c r="D7016" s="24"/>
      <c r="E7016" s="24"/>
      <c r="F7016" s="24"/>
      <c r="G7016" s="24"/>
    </row>
    <row r="7017" spans="2:7" x14ac:dyDescent="0.2">
      <c r="B7017" s="24"/>
      <c r="C7017" s="24"/>
      <c r="D7017" s="24"/>
      <c r="E7017" s="24"/>
      <c r="F7017" s="24"/>
      <c r="G7017" s="24"/>
    </row>
    <row r="7018" spans="2:7" x14ac:dyDescent="0.2">
      <c r="B7018" s="24"/>
      <c r="C7018" s="24"/>
      <c r="D7018" s="24"/>
      <c r="E7018" s="24"/>
      <c r="F7018" s="24"/>
      <c r="G7018" s="24"/>
    </row>
    <row r="7019" spans="2:7" x14ac:dyDescent="0.2">
      <c r="B7019" s="24"/>
      <c r="C7019" s="24"/>
      <c r="D7019" s="24"/>
      <c r="E7019" s="24"/>
      <c r="F7019" s="24"/>
      <c r="G7019" s="24"/>
    </row>
    <row r="7020" spans="2:7" x14ac:dyDescent="0.2">
      <c r="B7020" s="24"/>
      <c r="C7020" s="24"/>
      <c r="D7020" s="24"/>
      <c r="E7020" s="24"/>
      <c r="F7020" s="24"/>
      <c r="G7020" s="24"/>
    </row>
    <row r="7021" spans="2:7" x14ac:dyDescent="0.2">
      <c r="B7021" s="24"/>
      <c r="C7021" s="24"/>
      <c r="D7021" s="24"/>
      <c r="E7021" s="24"/>
      <c r="F7021" s="24"/>
      <c r="G7021" s="24"/>
    </row>
    <row r="7022" spans="2:7" x14ac:dyDescent="0.2">
      <c r="B7022" s="24"/>
      <c r="C7022" s="24"/>
      <c r="D7022" s="24"/>
      <c r="E7022" s="24"/>
      <c r="F7022" s="24"/>
      <c r="G7022" s="24"/>
    </row>
    <row r="7023" spans="2:7" x14ac:dyDescent="0.2">
      <c r="B7023" s="24"/>
      <c r="C7023" s="24"/>
      <c r="D7023" s="24"/>
      <c r="E7023" s="24"/>
      <c r="F7023" s="24"/>
      <c r="G7023" s="24"/>
    </row>
    <row r="7024" spans="2:7" x14ac:dyDescent="0.2">
      <c r="B7024" s="24"/>
      <c r="C7024" s="24"/>
      <c r="D7024" s="24"/>
      <c r="E7024" s="24"/>
      <c r="F7024" s="24"/>
      <c r="G7024" s="24"/>
    </row>
    <row r="7025" spans="2:7" x14ac:dyDescent="0.2">
      <c r="B7025" s="24"/>
      <c r="C7025" s="24"/>
      <c r="D7025" s="24"/>
      <c r="E7025" s="24"/>
      <c r="F7025" s="24"/>
      <c r="G7025" s="24"/>
    </row>
    <row r="7026" spans="2:7" x14ac:dyDescent="0.2">
      <c r="B7026" s="24"/>
      <c r="C7026" s="24"/>
      <c r="D7026" s="24"/>
      <c r="E7026" s="24"/>
      <c r="F7026" s="24"/>
      <c r="G7026" s="24"/>
    </row>
    <row r="7027" spans="2:7" x14ac:dyDescent="0.2">
      <c r="B7027" s="24"/>
      <c r="C7027" s="24"/>
      <c r="D7027" s="24"/>
      <c r="E7027" s="24"/>
      <c r="F7027" s="24"/>
      <c r="G7027" s="24"/>
    </row>
    <row r="7028" spans="2:7" x14ac:dyDescent="0.2">
      <c r="B7028" s="24"/>
      <c r="C7028" s="24"/>
      <c r="D7028" s="24"/>
      <c r="E7028" s="24"/>
      <c r="F7028" s="24"/>
      <c r="G7028" s="24"/>
    </row>
    <row r="7029" spans="2:7" x14ac:dyDescent="0.2">
      <c r="B7029" s="24"/>
      <c r="C7029" s="24"/>
      <c r="D7029" s="24"/>
      <c r="E7029" s="24"/>
      <c r="F7029" s="24"/>
      <c r="G7029" s="24"/>
    </row>
    <row r="7030" spans="2:7" x14ac:dyDescent="0.2">
      <c r="B7030" s="24"/>
      <c r="C7030" s="24"/>
      <c r="D7030" s="24"/>
      <c r="E7030" s="24"/>
      <c r="F7030" s="24"/>
      <c r="G7030" s="24"/>
    </row>
    <row r="7031" spans="2:7" x14ac:dyDescent="0.2">
      <c r="B7031" s="24"/>
      <c r="C7031" s="24"/>
      <c r="D7031" s="24"/>
      <c r="E7031" s="24"/>
      <c r="F7031" s="24"/>
      <c r="G7031" s="24"/>
    </row>
    <row r="7032" spans="2:7" x14ac:dyDescent="0.2">
      <c r="B7032" s="24"/>
      <c r="C7032" s="24"/>
      <c r="D7032" s="24"/>
      <c r="E7032" s="24"/>
      <c r="F7032" s="24"/>
      <c r="G7032" s="24"/>
    </row>
    <row r="7033" spans="2:7" x14ac:dyDescent="0.2">
      <c r="B7033" s="24"/>
      <c r="C7033" s="24"/>
      <c r="D7033" s="24"/>
      <c r="E7033" s="24"/>
      <c r="F7033" s="24"/>
      <c r="G7033" s="24"/>
    </row>
    <row r="7034" spans="2:7" x14ac:dyDescent="0.2">
      <c r="B7034" s="24"/>
      <c r="C7034" s="24"/>
      <c r="D7034" s="24"/>
      <c r="E7034" s="24"/>
      <c r="F7034" s="24"/>
      <c r="G7034" s="24"/>
    </row>
    <row r="7035" spans="2:7" x14ac:dyDescent="0.2">
      <c r="B7035" s="24"/>
      <c r="C7035" s="24"/>
      <c r="D7035" s="24"/>
      <c r="E7035" s="24"/>
      <c r="F7035" s="24"/>
      <c r="G7035" s="24"/>
    </row>
    <row r="7036" spans="2:7" x14ac:dyDescent="0.2">
      <c r="B7036" s="24"/>
      <c r="C7036" s="24"/>
      <c r="D7036" s="24"/>
      <c r="E7036" s="24"/>
      <c r="F7036" s="24"/>
      <c r="G7036" s="24"/>
    </row>
    <row r="7037" spans="2:7" x14ac:dyDescent="0.2">
      <c r="B7037" s="24"/>
      <c r="C7037" s="24"/>
      <c r="D7037" s="24"/>
      <c r="E7037" s="24"/>
      <c r="F7037" s="24"/>
      <c r="G7037" s="24"/>
    </row>
    <row r="7038" spans="2:7" x14ac:dyDescent="0.2">
      <c r="B7038" s="24"/>
      <c r="C7038" s="24"/>
      <c r="D7038" s="24"/>
      <c r="E7038" s="24"/>
      <c r="F7038" s="24"/>
      <c r="G7038" s="24"/>
    </row>
    <row r="7039" spans="2:7" x14ac:dyDescent="0.2">
      <c r="B7039" s="24"/>
      <c r="C7039" s="24"/>
      <c r="D7039" s="24"/>
      <c r="E7039" s="24"/>
      <c r="F7039" s="24"/>
      <c r="G7039" s="24"/>
    </row>
    <row r="7040" spans="2:7" x14ac:dyDescent="0.2">
      <c r="B7040" s="24"/>
      <c r="C7040" s="24"/>
      <c r="D7040" s="24"/>
      <c r="E7040" s="24"/>
      <c r="F7040" s="24"/>
      <c r="G7040" s="24"/>
    </row>
    <row r="7041" spans="2:7" x14ac:dyDescent="0.2">
      <c r="B7041" s="24"/>
      <c r="C7041" s="24"/>
      <c r="D7041" s="24"/>
      <c r="E7041" s="24"/>
      <c r="F7041" s="24"/>
      <c r="G7041" s="24"/>
    </row>
    <row r="7042" spans="2:7" x14ac:dyDescent="0.2">
      <c r="B7042" s="24"/>
      <c r="C7042" s="24"/>
      <c r="D7042" s="24"/>
      <c r="E7042" s="24"/>
      <c r="F7042" s="24"/>
      <c r="G7042" s="24"/>
    </row>
    <row r="7043" spans="2:7" x14ac:dyDescent="0.2">
      <c r="B7043" s="24"/>
      <c r="C7043" s="24"/>
      <c r="D7043" s="24"/>
      <c r="E7043" s="24"/>
      <c r="F7043" s="24"/>
      <c r="G7043" s="24"/>
    </row>
    <row r="7044" spans="2:7" x14ac:dyDescent="0.2">
      <c r="B7044" s="24"/>
      <c r="C7044" s="24"/>
      <c r="D7044" s="24"/>
      <c r="E7044" s="24"/>
      <c r="F7044" s="24"/>
      <c r="G7044" s="24"/>
    </row>
    <row r="7045" spans="2:7" x14ac:dyDescent="0.2">
      <c r="B7045" s="24"/>
      <c r="C7045" s="24"/>
      <c r="D7045" s="24"/>
      <c r="E7045" s="24"/>
      <c r="F7045" s="24"/>
      <c r="G7045" s="24"/>
    </row>
    <row r="7046" spans="2:7" x14ac:dyDescent="0.2">
      <c r="B7046" s="24"/>
      <c r="C7046" s="24"/>
      <c r="D7046" s="24"/>
      <c r="E7046" s="24"/>
      <c r="F7046" s="24"/>
      <c r="G7046" s="24"/>
    </row>
    <row r="7047" spans="2:7" x14ac:dyDescent="0.2">
      <c r="B7047" s="24"/>
      <c r="C7047" s="24"/>
      <c r="D7047" s="24"/>
      <c r="E7047" s="24"/>
      <c r="F7047" s="24"/>
      <c r="G7047" s="24"/>
    </row>
    <row r="7048" spans="2:7" x14ac:dyDescent="0.2">
      <c r="B7048" s="24"/>
      <c r="C7048" s="24"/>
      <c r="D7048" s="24"/>
      <c r="E7048" s="24"/>
      <c r="F7048" s="24"/>
      <c r="G7048" s="24"/>
    </row>
    <row r="7049" spans="2:7" x14ac:dyDescent="0.2">
      <c r="B7049" s="24"/>
      <c r="C7049" s="24"/>
      <c r="D7049" s="24"/>
      <c r="E7049" s="24"/>
      <c r="F7049" s="24"/>
      <c r="G7049" s="24"/>
    </row>
    <row r="7050" spans="2:7" x14ac:dyDescent="0.2">
      <c r="B7050" s="24"/>
      <c r="C7050" s="24"/>
      <c r="D7050" s="24"/>
      <c r="E7050" s="24"/>
      <c r="F7050" s="24"/>
      <c r="G7050" s="24"/>
    </row>
    <row r="7051" spans="2:7" x14ac:dyDescent="0.2">
      <c r="B7051" s="24"/>
      <c r="C7051" s="24"/>
      <c r="D7051" s="24"/>
      <c r="E7051" s="24"/>
      <c r="F7051" s="24"/>
      <c r="G7051" s="24"/>
    </row>
    <row r="7052" spans="2:7" x14ac:dyDescent="0.2">
      <c r="B7052" s="24"/>
      <c r="C7052" s="24"/>
      <c r="D7052" s="24"/>
      <c r="E7052" s="24"/>
      <c r="F7052" s="24"/>
      <c r="G7052" s="24"/>
    </row>
    <row r="7053" spans="2:7" x14ac:dyDescent="0.2">
      <c r="B7053" s="24"/>
      <c r="C7053" s="24"/>
      <c r="D7053" s="24"/>
      <c r="E7053" s="24"/>
      <c r="F7053" s="24"/>
      <c r="G7053" s="24"/>
    </row>
    <row r="7054" spans="2:7" x14ac:dyDescent="0.2">
      <c r="B7054" s="24"/>
      <c r="C7054" s="24"/>
      <c r="D7054" s="24"/>
      <c r="E7054" s="24"/>
      <c r="F7054" s="24"/>
      <c r="G7054" s="24"/>
    </row>
    <row r="7055" spans="2:7" x14ac:dyDescent="0.2">
      <c r="B7055" s="24"/>
      <c r="C7055" s="24"/>
      <c r="D7055" s="24"/>
      <c r="E7055" s="24"/>
      <c r="F7055" s="24"/>
      <c r="G7055" s="24"/>
    </row>
    <row r="7056" spans="2:7" x14ac:dyDescent="0.2">
      <c r="B7056" s="24"/>
      <c r="C7056" s="24"/>
      <c r="D7056" s="24"/>
      <c r="E7056" s="24"/>
      <c r="F7056" s="24"/>
      <c r="G7056" s="24"/>
    </row>
    <row r="7057" spans="2:7" x14ac:dyDescent="0.2">
      <c r="B7057" s="24"/>
      <c r="C7057" s="24"/>
      <c r="D7057" s="24"/>
      <c r="E7057" s="24"/>
      <c r="F7057" s="24"/>
      <c r="G7057" s="24"/>
    </row>
    <row r="7058" spans="2:7" x14ac:dyDescent="0.2">
      <c r="B7058" s="24"/>
      <c r="C7058" s="24"/>
      <c r="D7058" s="24"/>
      <c r="E7058" s="24"/>
      <c r="F7058" s="24"/>
      <c r="G7058" s="24"/>
    </row>
    <row r="7059" spans="2:7" x14ac:dyDescent="0.2">
      <c r="B7059" s="24"/>
      <c r="C7059" s="24"/>
      <c r="D7059" s="24"/>
      <c r="E7059" s="24"/>
      <c r="F7059" s="24"/>
      <c r="G7059" s="24"/>
    </row>
    <row r="7060" spans="2:7" x14ac:dyDescent="0.2">
      <c r="B7060" s="24"/>
      <c r="C7060" s="24"/>
      <c r="D7060" s="24"/>
      <c r="E7060" s="24"/>
      <c r="F7060" s="24"/>
      <c r="G7060" s="24"/>
    </row>
    <row r="7061" spans="2:7" x14ac:dyDescent="0.2">
      <c r="B7061" s="24"/>
      <c r="C7061" s="24"/>
      <c r="D7061" s="24"/>
      <c r="E7061" s="24"/>
      <c r="F7061" s="24"/>
      <c r="G7061" s="24"/>
    </row>
    <row r="7062" spans="2:7" x14ac:dyDescent="0.2">
      <c r="B7062" s="24"/>
      <c r="C7062" s="24"/>
      <c r="D7062" s="24"/>
      <c r="E7062" s="24"/>
      <c r="F7062" s="24"/>
      <c r="G7062" s="24"/>
    </row>
    <row r="7063" spans="2:7" x14ac:dyDescent="0.2">
      <c r="B7063" s="24"/>
      <c r="C7063" s="24"/>
      <c r="D7063" s="24"/>
      <c r="E7063" s="24"/>
      <c r="F7063" s="24"/>
      <c r="G7063" s="24"/>
    </row>
    <row r="7064" spans="2:7" x14ac:dyDescent="0.2">
      <c r="B7064" s="24"/>
      <c r="C7064" s="24"/>
      <c r="D7064" s="24"/>
      <c r="E7064" s="24"/>
      <c r="F7064" s="24"/>
      <c r="G7064" s="24"/>
    </row>
    <row r="7065" spans="2:7" x14ac:dyDescent="0.2">
      <c r="B7065" s="24"/>
      <c r="C7065" s="24"/>
      <c r="D7065" s="24"/>
      <c r="E7065" s="24"/>
      <c r="F7065" s="24"/>
      <c r="G7065" s="24"/>
    </row>
    <row r="7066" spans="2:7" x14ac:dyDescent="0.2">
      <c r="B7066" s="24"/>
      <c r="C7066" s="24"/>
      <c r="D7066" s="24"/>
      <c r="E7066" s="24"/>
      <c r="F7066" s="24"/>
      <c r="G7066" s="24"/>
    </row>
    <row r="7067" spans="2:7" x14ac:dyDescent="0.2">
      <c r="B7067" s="24"/>
      <c r="C7067" s="24"/>
      <c r="D7067" s="24"/>
      <c r="E7067" s="24"/>
      <c r="F7067" s="24"/>
      <c r="G7067" s="24"/>
    </row>
    <row r="7068" spans="2:7" x14ac:dyDescent="0.2">
      <c r="B7068" s="24"/>
      <c r="C7068" s="24"/>
      <c r="D7068" s="24"/>
      <c r="E7068" s="24"/>
      <c r="F7068" s="24"/>
      <c r="G7068" s="24"/>
    </row>
    <row r="7069" spans="2:7" x14ac:dyDescent="0.2">
      <c r="B7069" s="24"/>
      <c r="C7069" s="24"/>
      <c r="D7069" s="24"/>
      <c r="E7069" s="24"/>
      <c r="F7069" s="24"/>
      <c r="G7069" s="24"/>
    </row>
    <row r="7070" spans="2:7" x14ac:dyDescent="0.2">
      <c r="B7070" s="24"/>
      <c r="C7070" s="24"/>
      <c r="D7070" s="24"/>
      <c r="E7070" s="24"/>
      <c r="F7070" s="24"/>
      <c r="G7070" s="24"/>
    </row>
    <row r="7071" spans="2:7" x14ac:dyDescent="0.2">
      <c r="B7071" s="24"/>
      <c r="C7071" s="24"/>
      <c r="D7071" s="24"/>
      <c r="E7071" s="24"/>
      <c r="F7071" s="24"/>
      <c r="G7071" s="24"/>
    </row>
    <row r="7072" spans="2:7" x14ac:dyDescent="0.2">
      <c r="B7072" s="24"/>
      <c r="C7072" s="24"/>
      <c r="D7072" s="24"/>
      <c r="E7072" s="24"/>
      <c r="F7072" s="24"/>
      <c r="G7072" s="24"/>
    </row>
    <row r="7073" spans="2:7" x14ac:dyDescent="0.2">
      <c r="B7073" s="24"/>
      <c r="C7073" s="24"/>
      <c r="D7073" s="24"/>
      <c r="E7073" s="24"/>
      <c r="F7073" s="24"/>
      <c r="G7073" s="24"/>
    </row>
    <row r="7074" spans="2:7" x14ac:dyDescent="0.2">
      <c r="B7074" s="24"/>
      <c r="C7074" s="24"/>
      <c r="D7074" s="24"/>
      <c r="E7074" s="24"/>
      <c r="F7074" s="24"/>
      <c r="G7074" s="24"/>
    </row>
    <row r="7075" spans="2:7" x14ac:dyDescent="0.2">
      <c r="B7075" s="24"/>
      <c r="C7075" s="24"/>
      <c r="D7075" s="24"/>
      <c r="E7075" s="24"/>
      <c r="F7075" s="24"/>
      <c r="G7075" s="24"/>
    </row>
    <row r="7076" spans="2:7" x14ac:dyDescent="0.2">
      <c r="B7076" s="24"/>
      <c r="C7076" s="24"/>
      <c r="D7076" s="24"/>
      <c r="E7076" s="24"/>
      <c r="F7076" s="24"/>
      <c r="G7076" s="24"/>
    </row>
    <row r="7077" spans="2:7" x14ac:dyDescent="0.2">
      <c r="B7077" s="24"/>
      <c r="C7077" s="24"/>
      <c r="D7077" s="24"/>
      <c r="E7077" s="24"/>
      <c r="F7077" s="24"/>
      <c r="G7077" s="24"/>
    </row>
    <row r="7078" spans="2:7" x14ac:dyDescent="0.2">
      <c r="B7078" s="24"/>
      <c r="C7078" s="24"/>
      <c r="D7078" s="24"/>
      <c r="E7078" s="24"/>
      <c r="F7078" s="24"/>
      <c r="G7078" s="24"/>
    </row>
    <row r="7079" spans="2:7" x14ac:dyDescent="0.2">
      <c r="B7079" s="24"/>
      <c r="C7079" s="24"/>
      <c r="D7079" s="24"/>
      <c r="E7079" s="24"/>
      <c r="F7079" s="24"/>
      <c r="G7079" s="24"/>
    </row>
    <row r="7080" spans="2:7" x14ac:dyDescent="0.2">
      <c r="B7080" s="24"/>
      <c r="C7080" s="24"/>
      <c r="D7080" s="24"/>
      <c r="E7080" s="24"/>
      <c r="F7080" s="24"/>
      <c r="G7080" s="24"/>
    </row>
    <row r="7081" spans="2:7" x14ac:dyDescent="0.2">
      <c r="B7081" s="24"/>
      <c r="C7081" s="24"/>
      <c r="D7081" s="24"/>
      <c r="E7081" s="24"/>
      <c r="F7081" s="24"/>
      <c r="G7081" s="24"/>
    </row>
    <row r="7082" spans="2:7" x14ac:dyDescent="0.2">
      <c r="B7082" s="24"/>
      <c r="C7082" s="24"/>
      <c r="D7082" s="24"/>
      <c r="E7082" s="24"/>
      <c r="F7082" s="24"/>
      <c r="G7082" s="24"/>
    </row>
    <row r="7083" spans="2:7" x14ac:dyDescent="0.2">
      <c r="B7083" s="24"/>
      <c r="C7083" s="24"/>
      <c r="D7083" s="24"/>
      <c r="E7083" s="24"/>
      <c r="F7083" s="24"/>
      <c r="G7083" s="24"/>
    </row>
    <row r="7084" spans="2:7" x14ac:dyDescent="0.2">
      <c r="B7084" s="24"/>
      <c r="C7084" s="24"/>
      <c r="D7084" s="24"/>
      <c r="E7084" s="24"/>
      <c r="F7084" s="24"/>
      <c r="G7084" s="24"/>
    </row>
    <row r="7085" spans="2:7" x14ac:dyDescent="0.2">
      <c r="B7085" s="24"/>
      <c r="C7085" s="24"/>
      <c r="D7085" s="24"/>
      <c r="E7085" s="24"/>
      <c r="F7085" s="24"/>
      <c r="G7085" s="24"/>
    </row>
    <row r="7086" spans="2:7" x14ac:dyDescent="0.2">
      <c r="B7086" s="24"/>
      <c r="C7086" s="24"/>
      <c r="D7086" s="24"/>
      <c r="E7086" s="24"/>
      <c r="F7086" s="24"/>
      <c r="G7086" s="24"/>
    </row>
    <row r="7087" spans="2:7" x14ac:dyDescent="0.2">
      <c r="B7087" s="24"/>
      <c r="C7087" s="24"/>
      <c r="D7087" s="24"/>
      <c r="E7087" s="24"/>
      <c r="F7087" s="24"/>
      <c r="G7087" s="24"/>
    </row>
    <row r="7088" spans="2:7" x14ac:dyDescent="0.2">
      <c r="B7088" s="24"/>
      <c r="C7088" s="24"/>
      <c r="D7088" s="24"/>
      <c r="E7088" s="24"/>
      <c r="F7088" s="24"/>
      <c r="G7088" s="24"/>
    </row>
    <row r="7089" spans="2:7" x14ac:dyDescent="0.2">
      <c r="B7089" s="24"/>
      <c r="C7089" s="24"/>
      <c r="D7089" s="24"/>
      <c r="E7089" s="24"/>
      <c r="F7089" s="24"/>
      <c r="G7089" s="24"/>
    </row>
    <row r="7090" spans="2:7" x14ac:dyDescent="0.2">
      <c r="B7090" s="24"/>
      <c r="C7090" s="24"/>
      <c r="D7090" s="24"/>
      <c r="E7090" s="24"/>
      <c r="F7090" s="24"/>
      <c r="G7090" s="24"/>
    </row>
    <row r="7091" spans="2:7" x14ac:dyDescent="0.2">
      <c r="B7091" s="24"/>
      <c r="C7091" s="24"/>
      <c r="D7091" s="24"/>
      <c r="E7091" s="24"/>
      <c r="F7091" s="24"/>
      <c r="G7091" s="24"/>
    </row>
    <row r="7092" spans="2:7" x14ac:dyDescent="0.2">
      <c r="B7092" s="24"/>
      <c r="C7092" s="24"/>
      <c r="D7092" s="24"/>
      <c r="E7092" s="24"/>
      <c r="F7092" s="24"/>
      <c r="G7092" s="24"/>
    </row>
    <row r="7093" spans="2:7" x14ac:dyDescent="0.2">
      <c r="B7093" s="24"/>
      <c r="C7093" s="24"/>
      <c r="D7093" s="24"/>
      <c r="E7093" s="24"/>
      <c r="F7093" s="24"/>
      <c r="G7093" s="24"/>
    </row>
    <row r="7094" spans="2:7" x14ac:dyDescent="0.2">
      <c r="B7094" s="24"/>
      <c r="C7094" s="24"/>
      <c r="D7094" s="24"/>
      <c r="E7094" s="24"/>
      <c r="F7094" s="24"/>
      <c r="G7094" s="24"/>
    </row>
    <row r="7095" spans="2:7" x14ac:dyDescent="0.2">
      <c r="B7095" s="24"/>
      <c r="C7095" s="24"/>
      <c r="D7095" s="24"/>
      <c r="E7095" s="24"/>
      <c r="F7095" s="24"/>
      <c r="G7095" s="24"/>
    </row>
    <row r="7096" spans="2:7" x14ac:dyDescent="0.2">
      <c r="B7096" s="24"/>
      <c r="C7096" s="24"/>
      <c r="D7096" s="24"/>
      <c r="E7096" s="24"/>
      <c r="F7096" s="24"/>
      <c r="G7096" s="24"/>
    </row>
    <row r="7097" spans="2:7" x14ac:dyDescent="0.2">
      <c r="B7097" s="24"/>
      <c r="C7097" s="24"/>
      <c r="D7097" s="24"/>
      <c r="E7097" s="24"/>
      <c r="F7097" s="24"/>
      <c r="G7097" s="24"/>
    </row>
    <row r="7098" spans="2:7" x14ac:dyDescent="0.2">
      <c r="B7098" s="24"/>
      <c r="C7098" s="24"/>
      <c r="D7098" s="24"/>
      <c r="E7098" s="24"/>
      <c r="F7098" s="24"/>
      <c r="G7098" s="24"/>
    </row>
    <row r="7099" spans="2:7" x14ac:dyDescent="0.2">
      <c r="B7099" s="24"/>
      <c r="C7099" s="24"/>
      <c r="D7099" s="24"/>
      <c r="E7099" s="24"/>
      <c r="F7099" s="24"/>
      <c r="G7099" s="24"/>
    </row>
    <row r="7100" spans="2:7" x14ac:dyDescent="0.2">
      <c r="B7100" s="24"/>
      <c r="C7100" s="24"/>
      <c r="D7100" s="24"/>
      <c r="E7100" s="24"/>
      <c r="F7100" s="24"/>
      <c r="G7100" s="24"/>
    </row>
    <row r="7101" spans="2:7" x14ac:dyDescent="0.2">
      <c r="B7101" s="24"/>
      <c r="C7101" s="24"/>
      <c r="D7101" s="24"/>
      <c r="E7101" s="24"/>
      <c r="F7101" s="24"/>
      <c r="G7101" s="24"/>
    </row>
    <row r="7102" spans="2:7" x14ac:dyDescent="0.2">
      <c r="B7102" s="24"/>
      <c r="C7102" s="24"/>
      <c r="D7102" s="24"/>
      <c r="E7102" s="24"/>
      <c r="F7102" s="24"/>
      <c r="G7102" s="24"/>
    </row>
    <row r="7103" spans="2:7" x14ac:dyDescent="0.2">
      <c r="B7103" s="24"/>
      <c r="C7103" s="24"/>
      <c r="D7103" s="24"/>
      <c r="E7103" s="24"/>
      <c r="F7103" s="24"/>
      <c r="G7103" s="24"/>
    </row>
    <row r="7104" spans="2:7" x14ac:dyDescent="0.2">
      <c r="B7104" s="24"/>
      <c r="C7104" s="24"/>
      <c r="D7104" s="24"/>
      <c r="E7104" s="24"/>
      <c r="F7104" s="24"/>
      <c r="G7104" s="24"/>
    </row>
    <row r="7105" spans="2:7" x14ac:dyDescent="0.2">
      <c r="B7105" s="24"/>
      <c r="C7105" s="24"/>
      <c r="D7105" s="24"/>
      <c r="E7105" s="24"/>
      <c r="F7105" s="24"/>
      <c r="G7105" s="24"/>
    </row>
    <row r="7106" spans="2:7" x14ac:dyDescent="0.2">
      <c r="B7106" s="24"/>
      <c r="C7106" s="24"/>
      <c r="D7106" s="24"/>
      <c r="E7106" s="24"/>
      <c r="F7106" s="24"/>
      <c r="G7106" s="24"/>
    </row>
    <row r="7107" spans="2:7" x14ac:dyDescent="0.2">
      <c r="B7107" s="24"/>
      <c r="C7107" s="24"/>
      <c r="D7107" s="24"/>
      <c r="E7107" s="24"/>
      <c r="F7107" s="24"/>
      <c r="G7107" s="24"/>
    </row>
    <row r="7108" spans="2:7" x14ac:dyDescent="0.2">
      <c r="B7108" s="24"/>
      <c r="C7108" s="24"/>
      <c r="D7108" s="24"/>
      <c r="E7108" s="24"/>
      <c r="F7108" s="24"/>
      <c r="G7108" s="24"/>
    </row>
    <row r="7109" spans="2:7" x14ac:dyDescent="0.2">
      <c r="B7109" s="24"/>
      <c r="C7109" s="24"/>
      <c r="D7109" s="24"/>
      <c r="E7109" s="24"/>
      <c r="F7109" s="24"/>
      <c r="G7109" s="24"/>
    </row>
    <row r="7110" spans="2:7" x14ac:dyDescent="0.2">
      <c r="B7110" s="24"/>
      <c r="C7110" s="24"/>
      <c r="D7110" s="24"/>
      <c r="E7110" s="24"/>
      <c r="F7110" s="24"/>
      <c r="G7110" s="24"/>
    </row>
    <row r="7111" spans="2:7" x14ac:dyDescent="0.2">
      <c r="B7111" s="24"/>
      <c r="C7111" s="24"/>
      <c r="D7111" s="24"/>
      <c r="E7111" s="24"/>
      <c r="F7111" s="24"/>
      <c r="G7111" s="24"/>
    </row>
    <row r="7112" spans="2:7" x14ac:dyDescent="0.2">
      <c r="B7112" s="24"/>
      <c r="C7112" s="24"/>
      <c r="D7112" s="24"/>
      <c r="E7112" s="24"/>
      <c r="F7112" s="24"/>
      <c r="G7112" s="24"/>
    </row>
    <row r="7113" spans="2:7" x14ac:dyDescent="0.2">
      <c r="B7113" s="24"/>
      <c r="C7113" s="24"/>
      <c r="D7113" s="24"/>
      <c r="E7113" s="24"/>
      <c r="F7113" s="24"/>
      <c r="G7113" s="24"/>
    </row>
    <row r="7114" spans="2:7" x14ac:dyDescent="0.2">
      <c r="B7114" s="24"/>
      <c r="C7114" s="24"/>
      <c r="D7114" s="24"/>
      <c r="E7114" s="24"/>
      <c r="F7114" s="24"/>
      <c r="G7114" s="24"/>
    </row>
    <row r="7115" spans="2:7" x14ac:dyDescent="0.2">
      <c r="B7115" s="24"/>
      <c r="C7115" s="24"/>
      <c r="D7115" s="24"/>
      <c r="E7115" s="24"/>
      <c r="F7115" s="24"/>
      <c r="G7115" s="24"/>
    </row>
    <row r="7116" spans="2:7" x14ac:dyDescent="0.2">
      <c r="B7116" s="24"/>
      <c r="C7116" s="24"/>
      <c r="D7116" s="24"/>
      <c r="E7116" s="24"/>
      <c r="F7116" s="24"/>
      <c r="G7116" s="24"/>
    </row>
    <row r="7117" spans="2:7" x14ac:dyDescent="0.2">
      <c r="B7117" s="24"/>
      <c r="C7117" s="24"/>
      <c r="D7117" s="24"/>
      <c r="E7117" s="24"/>
      <c r="F7117" s="24"/>
      <c r="G7117" s="24"/>
    </row>
    <row r="7118" spans="2:7" x14ac:dyDescent="0.2">
      <c r="B7118" s="24"/>
      <c r="C7118" s="24"/>
      <c r="D7118" s="24"/>
      <c r="E7118" s="24"/>
      <c r="F7118" s="24"/>
      <c r="G7118" s="24"/>
    </row>
    <row r="7119" spans="2:7" x14ac:dyDescent="0.2">
      <c r="B7119" s="24"/>
      <c r="C7119" s="24"/>
      <c r="D7119" s="24"/>
      <c r="E7119" s="24"/>
      <c r="F7119" s="24"/>
      <c r="G7119" s="24"/>
    </row>
    <row r="7120" spans="2:7" x14ac:dyDescent="0.2">
      <c r="B7120" s="24"/>
      <c r="C7120" s="24"/>
      <c r="D7120" s="24"/>
      <c r="E7120" s="24"/>
      <c r="F7120" s="24"/>
      <c r="G7120" s="24"/>
    </row>
    <row r="7121" spans="2:7" x14ac:dyDescent="0.2">
      <c r="B7121" s="24"/>
      <c r="C7121" s="24"/>
      <c r="D7121" s="24"/>
      <c r="E7121" s="24"/>
      <c r="F7121" s="24"/>
      <c r="G7121" s="24"/>
    </row>
    <row r="7122" spans="2:7" x14ac:dyDescent="0.2">
      <c r="B7122" s="24"/>
      <c r="C7122" s="24"/>
      <c r="D7122" s="24"/>
      <c r="E7122" s="24"/>
      <c r="F7122" s="24"/>
      <c r="G7122" s="24"/>
    </row>
    <row r="7123" spans="2:7" x14ac:dyDescent="0.2">
      <c r="B7123" s="24"/>
      <c r="C7123" s="24"/>
      <c r="D7123" s="24"/>
      <c r="E7123" s="24"/>
      <c r="F7123" s="24"/>
      <c r="G7123" s="24"/>
    </row>
    <row r="7124" spans="2:7" x14ac:dyDescent="0.2">
      <c r="B7124" s="24"/>
      <c r="C7124" s="24"/>
      <c r="D7124" s="24"/>
      <c r="E7124" s="24"/>
      <c r="F7124" s="24"/>
      <c r="G7124" s="24"/>
    </row>
    <row r="7125" spans="2:7" x14ac:dyDescent="0.2">
      <c r="B7125" s="24"/>
      <c r="C7125" s="24"/>
      <c r="D7125" s="24"/>
      <c r="E7125" s="24"/>
      <c r="F7125" s="24"/>
      <c r="G7125" s="24"/>
    </row>
    <row r="7126" spans="2:7" x14ac:dyDescent="0.2">
      <c r="B7126" s="24"/>
      <c r="C7126" s="24"/>
      <c r="D7126" s="24"/>
      <c r="E7126" s="24"/>
      <c r="F7126" s="24"/>
      <c r="G7126" s="24"/>
    </row>
    <row r="7127" spans="2:7" x14ac:dyDescent="0.2">
      <c r="B7127" s="24"/>
      <c r="C7127" s="24"/>
      <c r="D7127" s="24"/>
      <c r="E7127" s="24"/>
      <c r="F7127" s="24"/>
      <c r="G7127" s="24"/>
    </row>
    <row r="7128" spans="2:7" x14ac:dyDescent="0.2">
      <c r="B7128" s="24"/>
      <c r="C7128" s="24"/>
      <c r="D7128" s="24"/>
      <c r="E7128" s="24"/>
      <c r="F7128" s="24"/>
      <c r="G7128" s="24"/>
    </row>
    <row r="7129" spans="2:7" x14ac:dyDescent="0.2">
      <c r="B7129" s="24"/>
      <c r="C7129" s="24"/>
      <c r="D7129" s="24"/>
      <c r="E7129" s="24"/>
      <c r="F7129" s="24"/>
      <c r="G7129" s="24"/>
    </row>
    <row r="7130" spans="2:7" x14ac:dyDescent="0.2">
      <c r="B7130" s="24"/>
      <c r="C7130" s="24"/>
      <c r="D7130" s="24"/>
      <c r="E7130" s="24"/>
      <c r="F7130" s="24"/>
      <c r="G7130" s="24"/>
    </row>
    <row r="7131" spans="2:7" x14ac:dyDescent="0.2">
      <c r="B7131" s="24"/>
      <c r="C7131" s="24"/>
      <c r="D7131" s="24"/>
      <c r="E7131" s="24"/>
      <c r="F7131" s="24"/>
      <c r="G7131" s="24"/>
    </row>
    <row r="7132" spans="2:7" x14ac:dyDescent="0.2">
      <c r="B7132" s="24"/>
      <c r="C7132" s="24"/>
      <c r="D7132" s="24"/>
      <c r="E7132" s="24"/>
      <c r="F7132" s="24"/>
      <c r="G7132" s="24"/>
    </row>
    <row r="7133" spans="2:7" x14ac:dyDescent="0.2">
      <c r="B7133" s="24"/>
      <c r="C7133" s="24"/>
      <c r="D7133" s="24"/>
      <c r="E7133" s="24"/>
      <c r="F7133" s="24"/>
      <c r="G7133" s="24"/>
    </row>
    <row r="7134" spans="2:7" x14ac:dyDescent="0.2">
      <c r="B7134" s="24"/>
      <c r="C7134" s="24"/>
      <c r="D7134" s="24"/>
      <c r="E7134" s="24"/>
      <c r="F7134" s="24"/>
      <c r="G7134" s="24"/>
    </row>
    <row r="7135" spans="2:7" x14ac:dyDescent="0.2">
      <c r="B7135" s="24"/>
      <c r="C7135" s="24"/>
      <c r="D7135" s="24"/>
      <c r="E7135" s="24"/>
      <c r="F7135" s="24"/>
      <c r="G7135" s="24"/>
    </row>
    <row r="7136" spans="2:7" x14ac:dyDescent="0.2">
      <c r="B7136" s="24"/>
      <c r="C7136" s="24"/>
      <c r="D7136" s="24"/>
      <c r="E7136" s="24"/>
      <c r="F7136" s="24"/>
      <c r="G7136" s="24"/>
    </row>
    <row r="7137" spans="2:7" x14ac:dyDescent="0.2">
      <c r="B7137" s="24"/>
      <c r="C7137" s="24"/>
      <c r="D7137" s="24"/>
      <c r="E7137" s="24"/>
      <c r="F7137" s="24"/>
      <c r="G7137" s="24"/>
    </row>
    <row r="7138" spans="2:7" x14ac:dyDescent="0.2">
      <c r="B7138" s="24"/>
      <c r="C7138" s="24"/>
      <c r="D7138" s="24"/>
      <c r="E7138" s="24"/>
      <c r="F7138" s="24"/>
      <c r="G7138" s="24"/>
    </row>
    <row r="7139" spans="2:7" x14ac:dyDescent="0.2">
      <c r="B7139" s="24"/>
      <c r="C7139" s="24"/>
      <c r="D7139" s="24"/>
      <c r="E7139" s="24"/>
      <c r="F7139" s="24"/>
      <c r="G7139" s="24"/>
    </row>
    <row r="7140" spans="2:7" x14ac:dyDescent="0.2">
      <c r="B7140" s="24"/>
      <c r="C7140" s="24"/>
      <c r="D7140" s="24"/>
      <c r="E7140" s="24"/>
      <c r="F7140" s="24"/>
      <c r="G7140" s="24"/>
    </row>
    <row r="7141" spans="2:7" x14ac:dyDescent="0.2">
      <c r="B7141" s="24"/>
      <c r="C7141" s="24"/>
      <c r="D7141" s="24"/>
      <c r="E7141" s="24"/>
      <c r="F7141" s="24"/>
      <c r="G7141" s="24"/>
    </row>
    <row r="7142" spans="2:7" x14ac:dyDescent="0.2">
      <c r="B7142" s="24"/>
      <c r="C7142" s="24"/>
      <c r="D7142" s="24"/>
      <c r="E7142" s="24"/>
      <c r="F7142" s="24"/>
      <c r="G7142" s="24"/>
    </row>
    <row r="7143" spans="2:7" x14ac:dyDescent="0.2">
      <c r="B7143" s="24"/>
      <c r="C7143" s="24"/>
      <c r="D7143" s="24"/>
      <c r="E7143" s="24"/>
      <c r="F7143" s="24"/>
      <c r="G7143" s="24"/>
    </row>
    <row r="7144" spans="2:7" x14ac:dyDescent="0.2">
      <c r="B7144" s="24"/>
      <c r="C7144" s="24"/>
      <c r="D7144" s="24"/>
      <c r="E7144" s="24"/>
      <c r="F7144" s="24"/>
      <c r="G7144" s="24"/>
    </row>
    <row r="7145" spans="2:7" x14ac:dyDescent="0.2">
      <c r="B7145" s="24"/>
      <c r="C7145" s="24"/>
      <c r="D7145" s="24"/>
      <c r="E7145" s="24"/>
      <c r="F7145" s="24"/>
      <c r="G7145" s="24"/>
    </row>
    <row r="7146" spans="2:7" x14ac:dyDescent="0.2">
      <c r="B7146" s="24"/>
      <c r="C7146" s="24"/>
      <c r="D7146" s="24"/>
      <c r="E7146" s="24"/>
      <c r="F7146" s="24"/>
      <c r="G7146" s="24"/>
    </row>
    <row r="7147" spans="2:7" x14ac:dyDescent="0.2">
      <c r="B7147" s="24"/>
      <c r="C7147" s="24"/>
      <c r="D7147" s="24"/>
      <c r="E7147" s="24"/>
      <c r="F7147" s="24"/>
      <c r="G7147" s="24"/>
    </row>
    <row r="7148" spans="2:7" x14ac:dyDescent="0.2">
      <c r="B7148" s="24"/>
      <c r="C7148" s="24"/>
      <c r="D7148" s="24"/>
      <c r="E7148" s="24"/>
      <c r="F7148" s="24"/>
      <c r="G7148" s="24"/>
    </row>
    <row r="7149" spans="2:7" x14ac:dyDescent="0.2">
      <c r="B7149" s="24"/>
      <c r="C7149" s="24"/>
      <c r="D7149" s="24"/>
      <c r="E7149" s="24"/>
      <c r="F7149" s="24"/>
      <c r="G7149" s="24"/>
    </row>
    <row r="7150" spans="2:7" x14ac:dyDescent="0.2">
      <c r="B7150" s="24"/>
      <c r="C7150" s="24"/>
      <c r="D7150" s="24"/>
      <c r="E7150" s="24"/>
      <c r="F7150" s="24"/>
      <c r="G7150" s="24"/>
    </row>
    <row r="7151" spans="2:7" x14ac:dyDescent="0.2">
      <c r="B7151" s="24"/>
      <c r="C7151" s="24"/>
      <c r="D7151" s="24"/>
      <c r="E7151" s="24"/>
      <c r="F7151" s="24"/>
      <c r="G7151" s="24"/>
    </row>
    <row r="7152" spans="2:7" x14ac:dyDescent="0.2">
      <c r="B7152" s="24"/>
      <c r="C7152" s="24"/>
      <c r="D7152" s="24"/>
      <c r="E7152" s="24"/>
      <c r="F7152" s="24"/>
      <c r="G7152" s="24"/>
    </row>
    <row r="7153" spans="2:7" x14ac:dyDescent="0.2">
      <c r="B7153" s="24"/>
      <c r="C7153" s="24"/>
      <c r="D7153" s="24"/>
      <c r="E7153" s="24"/>
      <c r="F7153" s="24"/>
      <c r="G7153" s="24"/>
    </row>
    <row r="7154" spans="2:7" x14ac:dyDescent="0.2">
      <c r="B7154" s="24"/>
      <c r="C7154" s="24"/>
      <c r="D7154" s="24"/>
      <c r="E7154" s="24"/>
      <c r="F7154" s="24"/>
      <c r="G7154" s="24"/>
    </row>
    <row r="7155" spans="2:7" x14ac:dyDescent="0.2">
      <c r="B7155" s="24"/>
      <c r="C7155" s="24"/>
      <c r="D7155" s="24"/>
      <c r="E7155" s="24"/>
      <c r="F7155" s="24"/>
      <c r="G7155" s="24"/>
    </row>
    <row r="7156" spans="2:7" x14ac:dyDescent="0.2">
      <c r="B7156" s="24"/>
      <c r="C7156" s="24"/>
      <c r="D7156" s="24"/>
      <c r="E7156" s="24"/>
      <c r="F7156" s="24"/>
      <c r="G7156" s="24"/>
    </row>
    <row r="7157" spans="2:7" x14ac:dyDescent="0.2">
      <c r="B7157" s="24"/>
      <c r="C7157" s="24"/>
      <c r="D7157" s="24"/>
      <c r="E7157" s="24"/>
      <c r="F7157" s="24"/>
      <c r="G7157" s="24"/>
    </row>
    <row r="7158" spans="2:7" x14ac:dyDescent="0.2">
      <c r="B7158" s="24"/>
      <c r="C7158" s="24"/>
      <c r="D7158" s="24"/>
      <c r="E7158" s="24"/>
      <c r="F7158" s="24"/>
      <c r="G7158" s="24"/>
    </row>
    <row r="7159" spans="2:7" x14ac:dyDescent="0.2">
      <c r="B7159" s="24"/>
      <c r="C7159" s="24"/>
      <c r="D7159" s="24"/>
      <c r="E7159" s="24"/>
      <c r="F7159" s="24"/>
      <c r="G7159" s="24"/>
    </row>
    <row r="7160" spans="2:7" x14ac:dyDescent="0.2">
      <c r="B7160" s="24"/>
      <c r="C7160" s="24"/>
      <c r="D7160" s="24"/>
      <c r="E7160" s="24"/>
      <c r="F7160" s="24"/>
      <c r="G7160" s="24"/>
    </row>
    <row r="7161" spans="2:7" x14ac:dyDescent="0.2">
      <c r="B7161" s="24"/>
      <c r="C7161" s="24"/>
      <c r="D7161" s="24"/>
      <c r="E7161" s="24"/>
      <c r="F7161" s="24"/>
      <c r="G7161" s="24"/>
    </row>
    <row r="7162" spans="2:7" x14ac:dyDescent="0.2">
      <c r="B7162" s="24"/>
      <c r="C7162" s="24"/>
      <c r="D7162" s="24"/>
      <c r="E7162" s="24"/>
      <c r="F7162" s="24"/>
      <c r="G7162" s="24"/>
    </row>
    <row r="7163" spans="2:7" x14ac:dyDescent="0.2">
      <c r="B7163" s="24"/>
      <c r="C7163" s="24"/>
      <c r="D7163" s="24"/>
      <c r="E7163" s="24"/>
      <c r="F7163" s="24"/>
      <c r="G7163" s="24"/>
    </row>
    <row r="7164" spans="2:7" x14ac:dyDescent="0.2">
      <c r="B7164" s="24"/>
      <c r="C7164" s="24"/>
      <c r="D7164" s="24"/>
      <c r="E7164" s="24"/>
      <c r="F7164" s="24"/>
      <c r="G7164" s="24"/>
    </row>
    <row r="7165" spans="2:7" x14ac:dyDescent="0.2">
      <c r="B7165" s="24"/>
      <c r="C7165" s="24"/>
      <c r="D7165" s="24"/>
      <c r="E7165" s="24"/>
      <c r="F7165" s="24"/>
      <c r="G7165" s="24"/>
    </row>
    <row r="7166" spans="2:7" x14ac:dyDescent="0.2">
      <c r="B7166" s="24"/>
      <c r="C7166" s="24"/>
      <c r="D7166" s="24"/>
      <c r="E7166" s="24"/>
      <c r="F7166" s="24"/>
      <c r="G7166" s="24"/>
    </row>
    <row r="7167" spans="2:7" x14ac:dyDescent="0.2">
      <c r="B7167" s="24"/>
      <c r="C7167" s="24"/>
      <c r="D7167" s="24"/>
      <c r="E7167" s="24"/>
      <c r="F7167" s="24"/>
      <c r="G7167" s="24"/>
    </row>
    <row r="7168" spans="2:7" x14ac:dyDescent="0.2">
      <c r="B7168" s="24"/>
      <c r="C7168" s="24"/>
      <c r="D7168" s="24"/>
      <c r="E7168" s="24"/>
      <c r="F7168" s="24"/>
      <c r="G7168" s="24"/>
    </row>
    <row r="7169" spans="2:7" x14ac:dyDescent="0.2">
      <c r="B7169" s="24"/>
      <c r="C7169" s="24"/>
      <c r="D7169" s="24"/>
      <c r="E7169" s="24"/>
      <c r="F7169" s="24"/>
      <c r="G7169" s="24"/>
    </row>
    <row r="7170" spans="2:7" x14ac:dyDescent="0.2">
      <c r="B7170" s="24"/>
      <c r="C7170" s="24"/>
      <c r="D7170" s="24"/>
      <c r="E7170" s="24"/>
      <c r="F7170" s="24"/>
      <c r="G7170" s="24"/>
    </row>
    <row r="7171" spans="2:7" x14ac:dyDescent="0.2">
      <c r="B7171" s="24"/>
      <c r="C7171" s="24"/>
      <c r="D7171" s="24"/>
      <c r="E7171" s="24"/>
      <c r="F7171" s="24"/>
      <c r="G7171" s="24"/>
    </row>
    <row r="7172" spans="2:7" x14ac:dyDescent="0.2">
      <c r="B7172" s="24"/>
      <c r="C7172" s="24"/>
      <c r="D7172" s="24"/>
      <c r="E7172" s="24"/>
      <c r="F7172" s="24"/>
      <c r="G7172" s="24"/>
    </row>
    <row r="7173" spans="2:7" x14ac:dyDescent="0.2">
      <c r="B7173" s="24"/>
      <c r="C7173" s="24"/>
      <c r="D7173" s="24"/>
      <c r="E7173" s="24"/>
      <c r="F7173" s="24"/>
      <c r="G7173" s="24"/>
    </row>
    <row r="7174" spans="2:7" x14ac:dyDescent="0.2">
      <c r="B7174" s="24"/>
      <c r="C7174" s="24"/>
      <c r="D7174" s="24"/>
      <c r="E7174" s="24"/>
      <c r="F7174" s="24"/>
      <c r="G7174" s="24"/>
    </row>
    <row r="7175" spans="2:7" x14ac:dyDescent="0.2">
      <c r="B7175" s="24"/>
      <c r="C7175" s="24"/>
      <c r="D7175" s="24"/>
      <c r="E7175" s="24"/>
      <c r="F7175" s="24"/>
      <c r="G7175" s="24"/>
    </row>
    <row r="7176" spans="2:7" x14ac:dyDescent="0.2">
      <c r="B7176" s="24"/>
      <c r="C7176" s="24"/>
      <c r="D7176" s="24"/>
      <c r="E7176" s="24"/>
      <c r="F7176" s="24"/>
      <c r="G7176" s="24"/>
    </row>
    <row r="7177" spans="2:7" x14ac:dyDescent="0.2">
      <c r="B7177" s="24"/>
      <c r="C7177" s="24"/>
      <c r="D7177" s="24"/>
      <c r="E7177" s="24"/>
      <c r="F7177" s="24"/>
      <c r="G7177" s="24"/>
    </row>
    <row r="7178" spans="2:7" x14ac:dyDescent="0.2">
      <c r="B7178" s="24"/>
      <c r="C7178" s="24"/>
      <c r="D7178" s="24"/>
      <c r="E7178" s="24"/>
      <c r="F7178" s="24"/>
      <c r="G7178" s="24"/>
    </row>
    <row r="7179" spans="2:7" x14ac:dyDescent="0.2">
      <c r="B7179" s="24"/>
      <c r="C7179" s="24"/>
      <c r="D7179" s="24"/>
      <c r="E7179" s="24"/>
      <c r="F7179" s="24"/>
      <c r="G7179" s="24"/>
    </row>
    <row r="7180" spans="2:7" x14ac:dyDescent="0.2">
      <c r="B7180" s="24"/>
      <c r="C7180" s="24"/>
      <c r="D7180" s="24"/>
      <c r="E7180" s="24"/>
      <c r="F7180" s="24"/>
      <c r="G7180" s="24"/>
    </row>
    <row r="7181" spans="2:7" x14ac:dyDescent="0.2">
      <c r="B7181" s="24"/>
      <c r="C7181" s="24"/>
      <c r="D7181" s="24"/>
      <c r="E7181" s="24"/>
      <c r="F7181" s="24"/>
      <c r="G7181" s="24"/>
    </row>
    <row r="7182" spans="2:7" x14ac:dyDescent="0.2">
      <c r="B7182" s="24"/>
      <c r="C7182" s="24"/>
      <c r="D7182" s="24"/>
      <c r="E7182" s="24"/>
      <c r="F7182" s="24"/>
      <c r="G7182" s="24"/>
    </row>
    <row r="7183" spans="2:7" x14ac:dyDescent="0.2">
      <c r="B7183" s="24"/>
      <c r="C7183" s="24"/>
      <c r="D7183" s="24"/>
      <c r="E7183" s="24"/>
      <c r="F7183" s="24"/>
      <c r="G7183" s="24"/>
    </row>
    <row r="7184" spans="2:7" x14ac:dyDescent="0.2">
      <c r="B7184" s="24"/>
      <c r="C7184" s="24"/>
      <c r="D7184" s="24"/>
      <c r="E7184" s="24"/>
      <c r="F7184" s="24"/>
      <c r="G7184" s="24"/>
    </row>
    <row r="7185" spans="2:7" x14ac:dyDescent="0.2">
      <c r="B7185" s="24"/>
      <c r="C7185" s="24"/>
      <c r="D7185" s="24"/>
      <c r="E7185" s="24"/>
      <c r="F7185" s="24"/>
      <c r="G7185" s="24"/>
    </row>
    <row r="7186" spans="2:7" x14ac:dyDescent="0.2">
      <c r="B7186" s="24"/>
      <c r="C7186" s="24"/>
      <c r="D7186" s="24"/>
      <c r="E7186" s="24"/>
      <c r="F7186" s="24"/>
      <c r="G7186" s="24"/>
    </row>
    <row r="7187" spans="2:7" x14ac:dyDescent="0.2">
      <c r="B7187" s="24"/>
      <c r="C7187" s="24"/>
      <c r="D7187" s="24"/>
      <c r="E7187" s="24"/>
      <c r="F7187" s="24"/>
      <c r="G7187" s="24"/>
    </row>
    <row r="7188" spans="2:7" x14ac:dyDescent="0.2">
      <c r="B7188" s="24"/>
      <c r="C7188" s="24"/>
      <c r="D7188" s="24"/>
      <c r="E7188" s="24"/>
      <c r="F7188" s="24"/>
      <c r="G7188" s="24"/>
    </row>
    <row r="7189" spans="2:7" x14ac:dyDescent="0.2">
      <c r="B7189" s="24"/>
      <c r="C7189" s="24"/>
      <c r="D7189" s="24"/>
      <c r="E7189" s="24"/>
      <c r="F7189" s="24"/>
      <c r="G7189" s="24"/>
    </row>
    <row r="7190" spans="2:7" x14ac:dyDescent="0.2">
      <c r="B7190" s="24"/>
      <c r="C7190" s="24"/>
      <c r="D7190" s="24"/>
      <c r="E7190" s="24"/>
      <c r="F7190" s="24"/>
      <c r="G7190" s="24"/>
    </row>
    <row r="7191" spans="2:7" x14ac:dyDescent="0.2">
      <c r="B7191" s="24"/>
      <c r="C7191" s="24"/>
      <c r="D7191" s="24"/>
      <c r="E7191" s="24"/>
      <c r="F7191" s="24"/>
      <c r="G7191" s="24"/>
    </row>
    <row r="7192" spans="2:7" x14ac:dyDescent="0.2">
      <c r="B7192" s="24"/>
      <c r="C7192" s="24"/>
      <c r="D7192" s="24"/>
      <c r="E7192" s="24"/>
      <c r="F7192" s="24"/>
      <c r="G7192" s="24"/>
    </row>
    <row r="7193" spans="2:7" x14ac:dyDescent="0.2">
      <c r="B7193" s="24"/>
      <c r="C7193" s="24"/>
      <c r="D7193" s="24"/>
      <c r="E7193" s="24"/>
      <c r="F7193" s="24"/>
      <c r="G7193" s="24"/>
    </row>
    <row r="7194" spans="2:7" x14ac:dyDescent="0.2">
      <c r="B7194" s="24"/>
      <c r="C7194" s="24"/>
      <c r="D7194" s="24"/>
      <c r="E7194" s="24"/>
      <c r="F7194" s="24"/>
      <c r="G7194" s="24"/>
    </row>
    <row r="7195" spans="2:7" x14ac:dyDescent="0.2">
      <c r="B7195" s="24"/>
      <c r="C7195" s="24"/>
      <c r="D7195" s="24"/>
      <c r="E7195" s="24"/>
      <c r="F7195" s="24"/>
      <c r="G7195" s="24"/>
    </row>
    <row r="7196" spans="2:7" x14ac:dyDescent="0.2">
      <c r="B7196" s="24"/>
      <c r="C7196" s="24"/>
      <c r="D7196" s="24"/>
      <c r="E7196" s="24"/>
      <c r="F7196" s="24"/>
      <c r="G7196" s="24"/>
    </row>
    <row r="7197" spans="2:7" x14ac:dyDescent="0.2">
      <c r="B7197" s="24"/>
      <c r="C7197" s="24"/>
      <c r="D7197" s="24"/>
      <c r="E7197" s="24"/>
      <c r="F7197" s="24"/>
      <c r="G7197" s="24"/>
    </row>
    <row r="7198" spans="2:7" x14ac:dyDescent="0.2">
      <c r="B7198" s="24"/>
      <c r="C7198" s="24"/>
      <c r="D7198" s="24"/>
      <c r="E7198" s="24"/>
      <c r="F7198" s="24"/>
      <c r="G7198" s="24"/>
    </row>
    <row r="7199" spans="2:7" x14ac:dyDescent="0.2">
      <c r="B7199" s="24"/>
      <c r="C7199" s="24"/>
      <c r="D7199" s="24"/>
      <c r="E7199" s="24"/>
      <c r="F7199" s="24"/>
      <c r="G7199" s="24"/>
    </row>
    <row r="7200" spans="2:7" x14ac:dyDescent="0.2">
      <c r="B7200" s="24"/>
      <c r="C7200" s="24"/>
      <c r="D7200" s="24"/>
      <c r="E7200" s="24"/>
      <c r="F7200" s="24"/>
      <c r="G7200" s="24"/>
    </row>
    <row r="7201" spans="2:7" x14ac:dyDescent="0.2">
      <c r="B7201" s="24"/>
      <c r="C7201" s="24"/>
      <c r="D7201" s="24"/>
      <c r="E7201" s="24"/>
      <c r="F7201" s="24"/>
      <c r="G7201" s="24"/>
    </row>
    <row r="7202" spans="2:7" x14ac:dyDescent="0.2">
      <c r="B7202" s="24"/>
      <c r="C7202" s="24"/>
      <c r="D7202" s="24"/>
      <c r="E7202" s="24"/>
      <c r="F7202" s="24"/>
      <c r="G7202" s="24"/>
    </row>
    <row r="7203" spans="2:7" x14ac:dyDescent="0.2">
      <c r="B7203" s="24"/>
      <c r="C7203" s="24"/>
      <c r="D7203" s="24"/>
      <c r="E7203" s="24"/>
      <c r="F7203" s="24"/>
      <c r="G7203" s="24"/>
    </row>
    <row r="7204" spans="2:7" x14ac:dyDescent="0.2">
      <c r="B7204" s="24"/>
      <c r="C7204" s="24"/>
      <c r="D7204" s="24"/>
      <c r="E7204" s="24"/>
      <c r="F7204" s="24"/>
      <c r="G7204" s="24"/>
    </row>
    <row r="7205" spans="2:7" x14ac:dyDescent="0.2">
      <c r="B7205" s="24"/>
      <c r="C7205" s="24"/>
      <c r="D7205" s="24"/>
      <c r="E7205" s="24"/>
      <c r="F7205" s="24"/>
      <c r="G7205" s="24"/>
    </row>
    <row r="7206" spans="2:7" x14ac:dyDescent="0.2">
      <c r="B7206" s="24"/>
      <c r="C7206" s="24"/>
      <c r="D7206" s="24"/>
      <c r="E7206" s="24"/>
      <c r="F7206" s="24"/>
      <c r="G7206" s="24"/>
    </row>
    <row r="7207" spans="2:7" x14ac:dyDescent="0.2">
      <c r="B7207" s="24"/>
      <c r="C7207" s="24"/>
      <c r="D7207" s="24"/>
      <c r="E7207" s="24"/>
      <c r="F7207" s="24"/>
      <c r="G7207" s="24"/>
    </row>
    <row r="7208" spans="2:7" x14ac:dyDescent="0.2">
      <c r="B7208" s="24"/>
      <c r="C7208" s="24"/>
      <c r="D7208" s="24"/>
      <c r="E7208" s="24"/>
      <c r="F7208" s="24"/>
      <c r="G7208" s="24"/>
    </row>
    <row r="7209" spans="2:7" x14ac:dyDescent="0.2">
      <c r="B7209" s="24"/>
      <c r="C7209" s="24"/>
      <c r="D7209" s="24"/>
      <c r="E7209" s="24"/>
      <c r="F7209" s="24"/>
      <c r="G7209" s="24"/>
    </row>
    <row r="7210" spans="2:7" x14ac:dyDescent="0.2">
      <c r="B7210" s="24"/>
      <c r="C7210" s="24"/>
      <c r="D7210" s="24"/>
      <c r="E7210" s="24"/>
      <c r="F7210" s="24"/>
      <c r="G7210" s="24"/>
    </row>
    <row r="7211" spans="2:7" x14ac:dyDescent="0.2">
      <c r="B7211" s="24"/>
      <c r="C7211" s="24"/>
      <c r="D7211" s="24"/>
      <c r="E7211" s="24"/>
      <c r="F7211" s="24"/>
      <c r="G7211" s="24"/>
    </row>
    <row r="7212" spans="2:7" x14ac:dyDescent="0.2">
      <c r="B7212" s="24"/>
      <c r="C7212" s="24"/>
      <c r="D7212" s="24"/>
      <c r="E7212" s="24"/>
      <c r="F7212" s="24"/>
      <c r="G7212" s="24"/>
    </row>
    <row r="7213" spans="2:7" x14ac:dyDescent="0.2">
      <c r="B7213" s="24"/>
      <c r="C7213" s="24"/>
      <c r="D7213" s="24"/>
      <c r="E7213" s="24"/>
      <c r="F7213" s="24"/>
      <c r="G7213" s="24"/>
    </row>
    <row r="7214" spans="2:7" x14ac:dyDescent="0.2">
      <c r="B7214" s="24"/>
      <c r="C7214" s="24"/>
      <c r="D7214" s="24"/>
      <c r="E7214" s="24"/>
      <c r="F7214" s="24"/>
      <c r="G7214" s="24"/>
    </row>
    <row r="7215" spans="2:7" x14ac:dyDescent="0.2">
      <c r="B7215" s="24"/>
      <c r="C7215" s="24"/>
      <c r="D7215" s="24"/>
      <c r="E7215" s="24"/>
      <c r="F7215" s="24"/>
      <c r="G7215" s="24"/>
    </row>
    <row r="7216" spans="2:7" x14ac:dyDescent="0.2">
      <c r="B7216" s="24"/>
      <c r="C7216" s="24"/>
      <c r="D7216" s="24"/>
      <c r="E7216" s="24"/>
      <c r="F7216" s="24"/>
      <c r="G7216" s="24"/>
    </row>
    <row r="7217" spans="2:7" x14ac:dyDescent="0.2">
      <c r="B7217" s="24"/>
      <c r="C7217" s="24"/>
      <c r="D7217" s="24"/>
      <c r="E7217" s="24"/>
      <c r="F7217" s="24"/>
      <c r="G7217" s="24"/>
    </row>
    <row r="7218" spans="2:7" x14ac:dyDescent="0.2">
      <c r="B7218" s="24"/>
      <c r="C7218" s="24"/>
      <c r="D7218" s="24"/>
      <c r="E7218" s="24"/>
      <c r="F7218" s="24"/>
      <c r="G7218" s="24"/>
    </row>
    <row r="7219" spans="2:7" x14ac:dyDescent="0.2">
      <c r="B7219" s="24"/>
      <c r="C7219" s="24"/>
      <c r="D7219" s="24"/>
      <c r="E7219" s="24"/>
      <c r="F7219" s="24"/>
      <c r="G7219" s="24"/>
    </row>
    <row r="7220" spans="2:7" x14ac:dyDescent="0.2">
      <c r="B7220" s="24"/>
      <c r="C7220" s="24"/>
      <c r="D7220" s="24"/>
      <c r="E7220" s="24"/>
      <c r="F7220" s="24"/>
      <c r="G7220" s="24"/>
    </row>
    <row r="7221" spans="2:7" x14ac:dyDescent="0.2">
      <c r="B7221" s="24"/>
      <c r="C7221" s="24"/>
      <c r="D7221" s="24"/>
      <c r="E7221" s="24"/>
      <c r="F7221" s="24"/>
      <c r="G7221" s="24"/>
    </row>
    <row r="7222" spans="2:7" x14ac:dyDescent="0.2">
      <c r="B7222" s="24"/>
      <c r="C7222" s="24"/>
      <c r="D7222" s="24"/>
      <c r="E7222" s="24"/>
      <c r="F7222" s="24"/>
      <c r="G7222" s="24"/>
    </row>
    <row r="7223" spans="2:7" x14ac:dyDescent="0.2">
      <c r="B7223" s="24"/>
      <c r="C7223" s="24"/>
      <c r="D7223" s="24"/>
      <c r="E7223" s="24"/>
      <c r="F7223" s="24"/>
      <c r="G7223" s="24"/>
    </row>
    <row r="7224" spans="2:7" x14ac:dyDescent="0.2">
      <c r="B7224" s="24"/>
      <c r="C7224" s="24"/>
      <c r="D7224" s="24"/>
      <c r="E7224" s="24"/>
      <c r="F7224" s="24"/>
      <c r="G7224" s="24"/>
    </row>
    <row r="7225" spans="2:7" x14ac:dyDescent="0.2">
      <c r="B7225" s="24"/>
      <c r="C7225" s="24"/>
      <c r="D7225" s="24"/>
      <c r="E7225" s="24"/>
      <c r="F7225" s="24"/>
      <c r="G7225" s="24"/>
    </row>
    <row r="7226" spans="2:7" x14ac:dyDescent="0.2">
      <c r="B7226" s="24"/>
      <c r="C7226" s="24"/>
      <c r="D7226" s="24"/>
      <c r="E7226" s="24"/>
      <c r="F7226" s="24"/>
      <c r="G7226" s="24"/>
    </row>
    <row r="7227" spans="2:7" x14ac:dyDescent="0.2">
      <c r="B7227" s="24"/>
      <c r="C7227" s="24"/>
      <c r="D7227" s="24"/>
      <c r="E7227" s="24"/>
      <c r="F7227" s="24"/>
      <c r="G7227" s="24"/>
    </row>
    <row r="7228" spans="2:7" x14ac:dyDescent="0.2">
      <c r="B7228" s="24"/>
      <c r="C7228" s="24"/>
      <c r="D7228" s="24"/>
      <c r="E7228" s="24"/>
      <c r="F7228" s="24"/>
      <c r="G7228" s="24"/>
    </row>
    <row r="7229" spans="2:7" x14ac:dyDescent="0.2">
      <c r="B7229" s="24"/>
      <c r="C7229" s="24"/>
      <c r="D7229" s="24"/>
      <c r="E7229" s="24"/>
      <c r="F7229" s="24"/>
      <c r="G7229" s="24"/>
    </row>
    <row r="7230" spans="2:7" x14ac:dyDescent="0.2">
      <c r="B7230" s="24"/>
      <c r="C7230" s="24"/>
      <c r="D7230" s="24"/>
      <c r="E7230" s="24"/>
      <c r="F7230" s="24"/>
      <c r="G7230" s="24"/>
    </row>
    <row r="7231" spans="2:7" x14ac:dyDescent="0.2">
      <c r="B7231" s="24"/>
      <c r="C7231" s="24"/>
      <c r="D7231" s="24"/>
      <c r="E7231" s="24"/>
      <c r="F7231" s="24"/>
      <c r="G7231" s="24"/>
    </row>
    <row r="7232" spans="2:7" x14ac:dyDescent="0.2">
      <c r="B7232" s="24"/>
      <c r="C7232" s="24"/>
      <c r="D7232" s="24"/>
      <c r="E7232" s="24"/>
      <c r="F7232" s="24"/>
      <c r="G7232" s="24"/>
    </row>
    <row r="7233" spans="2:7" x14ac:dyDescent="0.2">
      <c r="B7233" s="24"/>
      <c r="C7233" s="24"/>
      <c r="D7233" s="24"/>
      <c r="E7233" s="24"/>
      <c r="F7233" s="24"/>
      <c r="G7233" s="24"/>
    </row>
    <row r="7234" spans="2:7" x14ac:dyDescent="0.2">
      <c r="B7234" s="24"/>
      <c r="C7234" s="24"/>
      <c r="D7234" s="24"/>
      <c r="E7234" s="24"/>
      <c r="F7234" s="24"/>
      <c r="G7234" s="24"/>
    </row>
    <row r="7235" spans="2:7" x14ac:dyDescent="0.2">
      <c r="B7235" s="24"/>
      <c r="C7235" s="24"/>
      <c r="D7235" s="24"/>
      <c r="E7235" s="24"/>
      <c r="F7235" s="24"/>
      <c r="G7235" s="24"/>
    </row>
    <row r="7236" spans="2:7" x14ac:dyDescent="0.2">
      <c r="B7236" s="24"/>
      <c r="C7236" s="24"/>
      <c r="D7236" s="24"/>
      <c r="E7236" s="24"/>
      <c r="F7236" s="24"/>
      <c r="G7236" s="24"/>
    </row>
    <row r="7237" spans="2:7" x14ac:dyDescent="0.2">
      <c r="B7237" s="24"/>
      <c r="C7237" s="24"/>
      <c r="D7237" s="24"/>
      <c r="E7237" s="24"/>
      <c r="F7237" s="24"/>
      <c r="G7237" s="24"/>
    </row>
    <row r="7238" spans="2:7" x14ac:dyDescent="0.2">
      <c r="B7238" s="24"/>
      <c r="C7238" s="24"/>
      <c r="D7238" s="24"/>
      <c r="E7238" s="24"/>
      <c r="F7238" s="24"/>
      <c r="G7238" s="24"/>
    </row>
    <row r="7239" spans="2:7" x14ac:dyDescent="0.2">
      <c r="B7239" s="24"/>
      <c r="C7239" s="24"/>
      <c r="D7239" s="24"/>
      <c r="E7239" s="24"/>
      <c r="F7239" s="24"/>
      <c r="G7239" s="24"/>
    </row>
    <row r="7240" spans="2:7" x14ac:dyDescent="0.2">
      <c r="B7240" s="24"/>
      <c r="C7240" s="24"/>
      <c r="D7240" s="24"/>
      <c r="E7240" s="24"/>
      <c r="F7240" s="24"/>
      <c r="G7240" s="24"/>
    </row>
    <row r="7241" spans="2:7" x14ac:dyDescent="0.2">
      <c r="B7241" s="24"/>
      <c r="C7241" s="24"/>
      <c r="D7241" s="24"/>
      <c r="E7241" s="24"/>
      <c r="F7241" s="24"/>
      <c r="G7241" s="24"/>
    </row>
    <row r="7242" spans="2:7" x14ac:dyDescent="0.2">
      <c r="B7242" s="24"/>
      <c r="C7242" s="24"/>
      <c r="D7242" s="24"/>
      <c r="E7242" s="24"/>
      <c r="F7242" s="24"/>
      <c r="G7242" s="24"/>
    </row>
    <row r="7243" spans="2:7" x14ac:dyDescent="0.2">
      <c r="B7243" s="24"/>
      <c r="C7243" s="24"/>
      <c r="D7243" s="24"/>
      <c r="E7243" s="24"/>
      <c r="F7243" s="24"/>
      <c r="G7243" s="24"/>
    </row>
    <row r="7244" spans="2:7" x14ac:dyDescent="0.2">
      <c r="B7244" s="24"/>
      <c r="C7244" s="24"/>
      <c r="D7244" s="24"/>
      <c r="E7244" s="24"/>
      <c r="F7244" s="24"/>
      <c r="G7244" s="24"/>
    </row>
    <row r="7245" spans="2:7" x14ac:dyDescent="0.2">
      <c r="B7245" s="24"/>
      <c r="C7245" s="24"/>
      <c r="D7245" s="24"/>
      <c r="E7245" s="24"/>
      <c r="F7245" s="24"/>
      <c r="G7245" s="24"/>
    </row>
    <row r="7246" spans="2:7" x14ac:dyDescent="0.2">
      <c r="B7246" s="24"/>
      <c r="C7246" s="24"/>
      <c r="D7246" s="24"/>
      <c r="E7246" s="24"/>
      <c r="F7246" s="24"/>
      <c r="G7246" s="24"/>
    </row>
    <row r="7247" spans="2:7" x14ac:dyDescent="0.2">
      <c r="B7247" s="24"/>
      <c r="C7247" s="24"/>
      <c r="D7247" s="24"/>
      <c r="E7247" s="24"/>
      <c r="F7247" s="24"/>
      <c r="G7247" s="24"/>
    </row>
    <row r="7248" spans="2:7" x14ac:dyDescent="0.2">
      <c r="B7248" s="24"/>
      <c r="C7248" s="24"/>
      <c r="D7248" s="24"/>
      <c r="E7248" s="24"/>
      <c r="F7248" s="24"/>
      <c r="G7248" s="24"/>
    </row>
    <row r="7249" spans="2:7" x14ac:dyDescent="0.2">
      <c r="B7249" s="24"/>
      <c r="C7249" s="24"/>
      <c r="D7249" s="24"/>
      <c r="E7249" s="24"/>
      <c r="F7249" s="24"/>
      <c r="G7249" s="24"/>
    </row>
    <row r="7250" spans="2:7" x14ac:dyDescent="0.2">
      <c r="B7250" s="24"/>
      <c r="C7250" s="24"/>
      <c r="D7250" s="24"/>
      <c r="E7250" s="24"/>
      <c r="F7250" s="24"/>
      <c r="G7250" s="24"/>
    </row>
    <row r="7251" spans="2:7" x14ac:dyDescent="0.2">
      <c r="B7251" s="24"/>
      <c r="C7251" s="24"/>
      <c r="D7251" s="24"/>
      <c r="E7251" s="24"/>
      <c r="F7251" s="24"/>
      <c r="G7251" s="24"/>
    </row>
    <row r="7252" spans="2:7" x14ac:dyDescent="0.2">
      <c r="B7252" s="24"/>
      <c r="C7252" s="24"/>
      <c r="D7252" s="24"/>
      <c r="E7252" s="24"/>
      <c r="F7252" s="24"/>
      <c r="G7252" s="24"/>
    </row>
    <row r="7253" spans="2:7" x14ac:dyDescent="0.2">
      <c r="B7253" s="24"/>
      <c r="C7253" s="24"/>
      <c r="D7253" s="24"/>
      <c r="E7253" s="24"/>
      <c r="F7253" s="24"/>
      <c r="G7253" s="24"/>
    </row>
    <row r="7254" spans="2:7" x14ac:dyDescent="0.2">
      <c r="B7254" s="24"/>
      <c r="C7254" s="24"/>
      <c r="D7254" s="24"/>
      <c r="E7254" s="24"/>
      <c r="F7254" s="24"/>
      <c r="G7254" s="24"/>
    </row>
    <row r="7255" spans="2:7" x14ac:dyDescent="0.2">
      <c r="B7255" s="24"/>
      <c r="C7255" s="24"/>
      <c r="D7255" s="24"/>
      <c r="E7255" s="24"/>
      <c r="F7255" s="24"/>
      <c r="G7255" s="24"/>
    </row>
    <row r="7256" spans="2:7" x14ac:dyDescent="0.2">
      <c r="B7256" s="24"/>
      <c r="C7256" s="24"/>
      <c r="D7256" s="24"/>
      <c r="E7256" s="24"/>
      <c r="F7256" s="24"/>
      <c r="G7256" s="24"/>
    </row>
    <row r="7257" spans="2:7" x14ac:dyDescent="0.2">
      <c r="B7257" s="24"/>
      <c r="C7257" s="24"/>
      <c r="D7257" s="24"/>
      <c r="E7257" s="24"/>
      <c r="F7257" s="24"/>
      <c r="G7257" s="24"/>
    </row>
    <row r="7258" spans="2:7" x14ac:dyDescent="0.2">
      <c r="B7258" s="24"/>
      <c r="C7258" s="24"/>
      <c r="D7258" s="24"/>
      <c r="E7258" s="24"/>
      <c r="F7258" s="24"/>
      <c r="G7258" s="24"/>
    </row>
    <row r="7259" spans="2:7" x14ac:dyDescent="0.2">
      <c r="B7259" s="24"/>
      <c r="C7259" s="24"/>
      <c r="D7259" s="24"/>
      <c r="E7259" s="24"/>
      <c r="F7259" s="24"/>
      <c r="G7259" s="24"/>
    </row>
    <row r="7260" spans="2:7" x14ac:dyDescent="0.2">
      <c r="B7260" s="24"/>
      <c r="C7260" s="24"/>
      <c r="D7260" s="24"/>
      <c r="E7260" s="24"/>
      <c r="F7260" s="24"/>
      <c r="G7260" s="24"/>
    </row>
    <row r="7261" spans="2:7" x14ac:dyDescent="0.2">
      <c r="B7261" s="24"/>
      <c r="C7261" s="24"/>
      <c r="D7261" s="24"/>
      <c r="E7261" s="24"/>
      <c r="F7261" s="24"/>
      <c r="G7261" s="24"/>
    </row>
    <row r="7262" spans="2:7" x14ac:dyDescent="0.2">
      <c r="B7262" s="24"/>
      <c r="C7262" s="24"/>
      <c r="D7262" s="24"/>
      <c r="E7262" s="24"/>
      <c r="F7262" s="24"/>
      <c r="G7262" s="24"/>
    </row>
    <row r="7263" spans="2:7" x14ac:dyDescent="0.2">
      <c r="B7263" s="24"/>
      <c r="C7263" s="24"/>
      <c r="D7263" s="24"/>
      <c r="E7263" s="24"/>
      <c r="F7263" s="24"/>
      <c r="G7263" s="24"/>
    </row>
    <row r="7264" spans="2:7" x14ac:dyDescent="0.2">
      <c r="B7264" s="24"/>
      <c r="C7264" s="24"/>
      <c r="D7264" s="24"/>
      <c r="E7264" s="24"/>
      <c r="F7264" s="24"/>
      <c r="G7264" s="24"/>
    </row>
    <row r="7265" spans="2:7" x14ac:dyDescent="0.2">
      <c r="B7265" s="24"/>
      <c r="C7265" s="24"/>
      <c r="D7265" s="24"/>
      <c r="E7265" s="24"/>
      <c r="F7265" s="24"/>
      <c r="G7265" s="24"/>
    </row>
    <row r="7266" spans="2:7" x14ac:dyDescent="0.2">
      <c r="B7266" s="24"/>
      <c r="C7266" s="24"/>
      <c r="D7266" s="24"/>
      <c r="E7266" s="24"/>
      <c r="F7266" s="24"/>
      <c r="G7266" s="24"/>
    </row>
    <row r="7267" spans="2:7" x14ac:dyDescent="0.2">
      <c r="B7267" s="24"/>
      <c r="C7267" s="24"/>
      <c r="D7267" s="24"/>
      <c r="E7267" s="24"/>
      <c r="F7267" s="24"/>
      <c r="G7267" s="24"/>
    </row>
    <row r="7268" spans="2:7" x14ac:dyDescent="0.2">
      <c r="B7268" s="24"/>
      <c r="C7268" s="24"/>
      <c r="D7268" s="24"/>
      <c r="E7268" s="24"/>
      <c r="F7268" s="24"/>
      <c r="G7268" s="24"/>
    </row>
    <row r="7269" spans="2:7" x14ac:dyDescent="0.2">
      <c r="B7269" s="24"/>
      <c r="C7269" s="24"/>
      <c r="D7269" s="24"/>
      <c r="E7269" s="24"/>
      <c r="F7269" s="24"/>
      <c r="G7269" s="24"/>
    </row>
    <row r="7270" spans="2:7" x14ac:dyDescent="0.2">
      <c r="B7270" s="24"/>
      <c r="C7270" s="24"/>
      <c r="D7270" s="24"/>
      <c r="E7270" s="24"/>
      <c r="F7270" s="24"/>
      <c r="G7270" s="24"/>
    </row>
    <row r="7271" spans="2:7" x14ac:dyDescent="0.2">
      <c r="B7271" s="24"/>
      <c r="C7271" s="24"/>
      <c r="D7271" s="24"/>
      <c r="E7271" s="24"/>
      <c r="F7271" s="24"/>
      <c r="G7271" s="24"/>
    </row>
    <row r="7272" spans="2:7" x14ac:dyDescent="0.2">
      <c r="B7272" s="24"/>
      <c r="C7272" s="24"/>
      <c r="D7272" s="24"/>
      <c r="E7272" s="24"/>
      <c r="F7272" s="24"/>
      <c r="G7272" s="24"/>
    </row>
    <row r="7273" spans="2:7" x14ac:dyDescent="0.2">
      <c r="B7273" s="24"/>
      <c r="C7273" s="24"/>
      <c r="D7273" s="24"/>
      <c r="E7273" s="24"/>
      <c r="F7273" s="24"/>
      <c r="G7273" s="24"/>
    </row>
    <row r="7274" spans="2:7" x14ac:dyDescent="0.2">
      <c r="B7274" s="24"/>
      <c r="C7274" s="24"/>
      <c r="D7274" s="24"/>
      <c r="E7274" s="24"/>
      <c r="F7274" s="24"/>
      <c r="G7274" s="24"/>
    </row>
    <row r="7275" spans="2:7" x14ac:dyDescent="0.2">
      <c r="B7275" s="24"/>
      <c r="C7275" s="24"/>
      <c r="D7275" s="24"/>
      <c r="E7275" s="24"/>
      <c r="F7275" s="24"/>
      <c r="G7275" s="24"/>
    </row>
    <row r="7276" spans="2:7" x14ac:dyDescent="0.2">
      <c r="B7276" s="24"/>
      <c r="C7276" s="24"/>
      <c r="D7276" s="24"/>
      <c r="E7276" s="24"/>
      <c r="F7276" s="24"/>
      <c r="G7276" s="24"/>
    </row>
    <row r="7277" spans="2:7" x14ac:dyDescent="0.2">
      <c r="B7277" s="24"/>
      <c r="C7277" s="24"/>
      <c r="D7277" s="24"/>
      <c r="E7277" s="24"/>
      <c r="F7277" s="24"/>
      <c r="G7277" s="24"/>
    </row>
    <row r="7278" spans="2:7" x14ac:dyDescent="0.2">
      <c r="B7278" s="24"/>
      <c r="C7278" s="24"/>
      <c r="D7278" s="24"/>
      <c r="E7278" s="24"/>
      <c r="F7278" s="24"/>
      <c r="G7278" s="24"/>
    </row>
    <row r="7279" spans="2:7" x14ac:dyDescent="0.2">
      <c r="B7279" s="24"/>
      <c r="C7279" s="24"/>
      <c r="D7279" s="24"/>
      <c r="E7279" s="24"/>
      <c r="F7279" s="24"/>
      <c r="G7279" s="24"/>
    </row>
    <row r="7280" spans="2:7" x14ac:dyDescent="0.2">
      <c r="B7280" s="24"/>
      <c r="C7280" s="24"/>
      <c r="D7280" s="24"/>
      <c r="E7280" s="24"/>
      <c r="F7280" s="24"/>
      <c r="G7280" s="24"/>
    </row>
    <row r="7281" spans="2:7" x14ac:dyDescent="0.2">
      <c r="B7281" s="24"/>
      <c r="C7281" s="24"/>
      <c r="D7281" s="24"/>
      <c r="E7281" s="24"/>
      <c r="F7281" s="24"/>
      <c r="G7281" s="24"/>
    </row>
    <row r="7282" spans="2:7" x14ac:dyDescent="0.2">
      <c r="B7282" s="24"/>
      <c r="C7282" s="24"/>
      <c r="D7282" s="24"/>
      <c r="E7282" s="24"/>
      <c r="F7282" s="24"/>
      <c r="G7282" s="24"/>
    </row>
    <row r="7283" spans="2:7" x14ac:dyDescent="0.2">
      <c r="B7283" s="24"/>
      <c r="C7283" s="24"/>
      <c r="D7283" s="24"/>
      <c r="E7283" s="24"/>
      <c r="F7283" s="24"/>
      <c r="G7283" s="24"/>
    </row>
    <row r="7284" spans="2:7" x14ac:dyDescent="0.2">
      <c r="B7284" s="24"/>
      <c r="C7284" s="24"/>
      <c r="D7284" s="24"/>
      <c r="E7284" s="24"/>
      <c r="F7284" s="24"/>
      <c r="G7284" s="24"/>
    </row>
    <row r="7285" spans="2:7" x14ac:dyDescent="0.2">
      <c r="B7285" s="24"/>
      <c r="C7285" s="24"/>
      <c r="D7285" s="24"/>
      <c r="E7285" s="24"/>
      <c r="F7285" s="24"/>
      <c r="G7285" s="24"/>
    </row>
    <row r="7286" spans="2:7" x14ac:dyDescent="0.2">
      <c r="B7286" s="24"/>
      <c r="C7286" s="24"/>
      <c r="D7286" s="24"/>
      <c r="E7286" s="24"/>
      <c r="F7286" s="24"/>
      <c r="G7286" s="24"/>
    </row>
    <row r="7287" spans="2:7" x14ac:dyDescent="0.2">
      <c r="B7287" s="24"/>
      <c r="C7287" s="24"/>
      <c r="D7287" s="24"/>
      <c r="E7287" s="24"/>
      <c r="F7287" s="24"/>
      <c r="G7287" s="24"/>
    </row>
    <row r="7288" spans="2:7" x14ac:dyDescent="0.2">
      <c r="B7288" s="24"/>
      <c r="C7288" s="24"/>
      <c r="D7288" s="24"/>
      <c r="E7288" s="24"/>
      <c r="F7288" s="24"/>
      <c r="G7288" s="24"/>
    </row>
    <row r="7289" spans="2:7" x14ac:dyDescent="0.2">
      <c r="B7289" s="24"/>
      <c r="C7289" s="24"/>
      <c r="D7289" s="24"/>
      <c r="E7289" s="24"/>
      <c r="F7289" s="24"/>
      <c r="G7289" s="24"/>
    </row>
    <row r="7290" spans="2:7" x14ac:dyDescent="0.2">
      <c r="B7290" s="24"/>
      <c r="C7290" s="24"/>
      <c r="D7290" s="24"/>
      <c r="E7290" s="24"/>
      <c r="F7290" s="24"/>
      <c r="G7290" s="24"/>
    </row>
    <row r="7291" spans="2:7" x14ac:dyDescent="0.2">
      <c r="B7291" s="24"/>
      <c r="C7291" s="24"/>
      <c r="D7291" s="24"/>
      <c r="E7291" s="24"/>
      <c r="F7291" s="24"/>
      <c r="G7291" s="24"/>
    </row>
    <row r="7292" spans="2:7" x14ac:dyDescent="0.2">
      <c r="B7292" s="24"/>
      <c r="C7292" s="24"/>
      <c r="D7292" s="24"/>
      <c r="E7292" s="24"/>
      <c r="F7292" s="24"/>
      <c r="G7292" s="24"/>
    </row>
    <row r="7293" spans="2:7" x14ac:dyDescent="0.2">
      <c r="B7293" s="24"/>
      <c r="C7293" s="24"/>
      <c r="D7293" s="24"/>
      <c r="E7293" s="24"/>
      <c r="F7293" s="24"/>
      <c r="G7293" s="24"/>
    </row>
    <row r="7294" spans="2:7" x14ac:dyDescent="0.2">
      <c r="B7294" s="24"/>
      <c r="C7294" s="24"/>
      <c r="D7294" s="24"/>
      <c r="E7294" s="24"/>
      <c r="F7294" s="24"/>
      <c r="G7294" s="24"/>
    </row>
    <row r="7295" spans="2:7" x14ac:dyDescent="0.2">
      <c r="B7295" s="24"/>
      <c r="C7295" s="24"/>
      <c r="D7295" s="24"/>
      <c r="E7295" s="24"/>
      <c r="F7295" s="24"/>
      <c r="G7295" s="24"/>
    </row>
    <row r="7296" spans="2:7" x14ac:dyDescent="0.2">
      <c r="B7296" s="24"/>
      <c r="C7296" s="24"/>
      <c r="D7296" s="24"/>
      <c r="E7296" s="24"/>
      <c r="F7296" s="24"/>
      <c r="G7296" s="24"/>
    </row>
    <row r="7297" spans="2:7" x14ac:dyDescent="0.2">
      <c r="B7297" s="24"/>
      <c r="C7297" s="24"/>
      <c r="D7297" s="24"/>
      <c r="E7297" s="24"/>
      <c r="F7297" s="24"/>
      <c r="G7297" s="24"/>
    </row>
    <row r="7298" spans="2:7" x14ac:dyDescent="0.2">
      <c r="B7298" s="24"/>
      <c r="C7298" s="24"/>
      <c r="D7298" s="24"/>
      <c r="E7298" s="24"/>
      <c r="F7298" s="24"/>
      <c r="G7298" s="24"/>
    </row>
    <row r="7299" spans="2:7" x14ac:dyDescent="0.2">
      <c r="B7299" s="24"/>
      <c r="C7299" s="24"/>
      <c r="D7299" s="24"/>
      <c r="E7299" s="24"/>
      <c r="F7299" s="24"/>
      <c r="G7299" s="24"/>
    </row>
    <row r="7300" spans="2:7" x14ac:dyDescent="0.2">
      <c r="B7300" s="24"/>
      <c r="C7300" s="24"/>
      <c r="D7300" s="24"/>
      <c r="E7300" s="24"/>
      <c r="F7300" s="24"/>
      <c r="G7300" s="24"/>
    </row>
    <row r="7301" spans="2:7" x14ac:dyDescent="0.2">
      <c r="B7301" s="24"/>
      <c r="C7301" s="24"/>
      <c r="D7301" s="24"/>
      <c r="E7301" s="24"/>
      <c r="F7301" s="24"/>
      <c r="G7301" s="24"/>
    </row>
    <row r="7302" spans="2:7" x14ac:dyDescent="0.2">
      <c r="B7302" s="24"/>
      <c r="C7302" s="24"/>
      <c r="D7302" s="24"/>
      <c r="E7302" s="24"/>
      <c r="F7302" s="24"/>
      <c r="G7302" s="24"/>
    </row>
    <row r="7303" spans="2:7" x14ac:dyDescent="0.2">
      <c r="B7303" s="24"/>
      <c r="C7303" s="24"/>
      <c r="D7303" s="24"/>
      <c r="E7303" s="24"/>
      <c r="F7303" s="24"/>
      <c r="G7303" s="24"/>
    </row>
    <row r="7304" spans="2:7" x14ac:dyDescent="0.2">
      <c r="B7304" s="24"/>
      <c r="C7304" s="24"/>
      <c r="D7304" s="24"/>
      <c r="E7304" s="24"/>
      <c r="F7304" s="24"/>
      <c r="G7304" s="24"/>
    </row>
    <row r="7305" spans="2:7" x14ac:dyDescent="0.2">
      <c r="B7305" s="24"/>
      <c r="C7305" s="24"/>
      <c r="D7305" s="24"/>
      <c r="E7305" s="24"/>
      <c r="F7305" s="24"/>
      <c r="G7305" s="24"/>
    </row>
    <row r="7306" spans="2:7" x14ac:dyDescent="0.2">
      <c r="B7306" s="24"/>
      <c r="C7306" s="24"/>
      <c r="D7306" s="24"/>
      <c r="E7306" s="24"/>
      <c r="F7306" s="24"/>
      <c r="G7306" s="24"/>
    </row>
    <row r="7307" spans="2:7" x14ac:dyDescent="0.2">
      <c r="B7307" s="24"/>
      <c r="C7307" s="24"/>
      <c r="D7307" s="24"/>
      <c r="E7307" s="24"/>
      <c r="F7307" s="24"/>
      <c r="G7307" s="24"/>
    </row>
    <row r="7308" spans="2:7" x14ac:dyDescent="0.2">
      <c r="B7308" s="24"/>
      <c r="C7308" s="24"/>
      <c r="D7308" s="24"/>
      <c r="E7308" s="24"/>
      <c r="F7308" s="24"/>
      <c r="G7308" s="24"/>
    </row>
    <row r="7309" spans="2:7" x14ac:dyDescent="0.2">
      <c r="B7309" s="24"/>
      <c r="C7309" s="24"/>
      <c r="D7309" s="24"/>
      <c r="E7309" s="24"/>
      <c r="F7309" s="24"/>
      <c r="G7309" s="24"/>
    </row>
    <row r="7310" spans="2:7" x14ac:dyDescent="0.2">
      <c r="B7310" s="24"/>
      <c r="C7310" s="24"/>
      <c r="D7310" s="24"/>
      <c r="E7310" s="24"/>
      <c r="F7310" s="24"/>
      <c r="G7310" s="24"/>
    </row>
    <row r="7311" spans="2:7" x14ac:dyDescent="0.2">
      <c r="B7311" s="24"/>
      <c r="C7311" s="24"/>
      <c r="D7311" s="24"/>
      <c r="E7311" s="24"/>
      <c r="F7311" s="24"/>
      <c r="G7311" s="24"/>
    </row>
    <row r="7312" spans="2:7" x14ac:dyDescent="0.2">
      <c r="B7312" s="24"/>
      <c r="C7312" s="24"/>
      <c r="D7312" s="24"/>
      <c r="E7312" s="24"/>
      <c r="F7312" s="24"/>
      <c r="G7312" s="24"/>
    </row>
    <row r="7313" spans="2:7" x14ac:dyDescent="0.2">
      <c r="B7313" s="24"/>
      <c r="C7313" s="24"/>
      <c r="D7313" s="24"/>
      <c r="E7313" s="24"/>
      <c r="F7313" s="24"/>
      <c r="G7313" s="24"/>
    </row>
    <row r="7314" spans="2:7" x14ac:dyDescent="0.2">
      <c r="B7314" s="24"/>
      <c r="C7314" s="24"/>
      <c r="D7314" s="24"/>
      <c r="E7314" s="24"/>
      <c r="F7314" s="24"/>
      <c r="G7314" s="24"/>
    </row>
    <row r="7315" spans="2:7" x14ac:dyDescent="0.2">
      <c r="B7315" s="24"/>
      <c r="C7315" s="24"/>
      <c r="D7315" s="24"/>
      <c r="E7315" s="24"/>
      <c r="F7315" s="24"/>
      <c r="G7315" s="24"/>
    </row>
    <row r="7316" spans="2:7" x14ac:dyDescent="0.2">
      <c r="B7316" s="24"/>
      <c r="C7316" s="24"/>
      <c r="D7316" s="24"/>
      <c r="E7316" s="24"/>
      <c r="F7316" s="24"/>
      <c r="G7316" s="24"/>
    </row>
    <row r="7317" spans="2:7" x14ac:dyDescent="0.2">
      <c r="B7317" s="24"/>
      <c r="C7317" s="24"/>
      <c r="D7317" s="24"/>
      <c r="E7317" s="24"/>
      <c r="F7317" s="24"/>
      <c r="G7317" s="24"/>
    </row>
    <row r="7318" spans="2:7" x14ac:dyDescent="0.2">
      <c r="B7318" s="24"/>
      <c r="C7318" s="24"/>
      <c r="D7318" s="24"/>
      <c r="E7318" s="24"/>
      <c r="F7318" s="24"/>
      <c r="G7318" s="24"/>
    </row>
    <row r="7319" spans="2:7" x14ac:dyDescent="0.2">
      <c r="B7319" s="24"/>
      <c r="C7319" s="24"/>
      <c r="D7319" s="24"/>
      <c r="E7319" s="24"/>
      <c r="F7319" s="24"/>
      <c r="G7319" s="24"/>
    </row>
    <row r="7320" spans="2:7" x14ac:dyDescent="0.2">
      <c r="B7320" s="24"/>
      <c r="C7320" s="24"/>
      <c r="D7320" s="24"/>
      <c r="E7320" s="24"/>
      <c r="F7320" s="24"/>
      <c r="G7320" s="24"/>
    </row>
    <row r="7321" spans="2:7" x14ac:dyDescent="0.2">
      <c r="B7321" s="24"/>
      <c r="C7321" s="24"/>
      <c r="D7321" s="24"/>
      <c r="E7321" s="24"/>
      <c r="F7321" s="24"/>
      <c r="G7321" s="24"/>
    </row>
    <row r="7322" spans="2:7" x14ac:dyDescent="0.2">
      <c r="B7322" s="24"/>
      <c r="C7322" s="24"/>
      <c r="D7322" s="24"/>
      <c r="E7322" s="24"/>
      <c r="F7322" s="24"/>
      <c r="G7322" s="24"/>
    </row>
    <row r="7323" spans="2:7" x14ac:dyDescent="0.2">
      <c r="B7323" s="24"/>
      <c r="C7323" s="24"/>
      <c r="D7323" s="24"/>
      <c r="E7323" s="24"/>
      <c r="F7323" s="24"/>
      <c r="G7323" s="24"/>
    </row>
    <row r="7324" spans="2:7" x14ac:dyDescent="0.2">
      <c r="B7324" s="24"/>
      <c r="C7324" s="24"/>
      <c r="D7324" s="24"/>
      <c r="E7324" s="24"/>
      <c r="F7324" s="24"/>
      <c r="G7324" s="24"/>
    </row>
    <row r="7325" spans="2:7" x14ac:dyDescent="0.2">
      <c r="B7325" s="24"/>
      <c r="C7325" s="24"/>
      <c r="D7325" s="24"/>
      <c r="E7325" s="24"/>
      <c r="F7325" s="24"/>
      <c r="G7325" s="24"/>
    </row>
    <row r="7326" spans="2:7" x14ac:dyDescent="0.2">
      <c r="B7326" s="24"/>
      <c r="C7326" s="24"/>
      <c r="D7326" s="24"/>
      <c r="E7326" s="24"/>
      <c r="F7326" s="24"/>
      <c r="G7326" s="24"/>
    </row>
    <row r="7327" spans="2:7" x14ac:dyDescent="0.2">
      <c r="B7327" s="24"/>
      <c r="C7327" s="24"/>
      <c r="D7327" s="24"/>
      <c r="E7327" s="24"/>
      <c r="F7327" s="24"/>
      <c r="G7327" s="24"/>
    </row>
    <row r="7328" spans="2:7" x14ac:dyDescent="0.2">
      <c r="B7328" s="24"/>
      <c r="C7328" s="24"/>
      <c r="D7328" s="24"/>
      <c r="E7328" s="24"/>
      <c r="F7328" s="24"/>
      <c r="G7328" s="24"/>
    </row>
    <row r="7329" spans="2:7" x14ac:dyDescent="0.2">
      <c r="B7329" s="24"/>
      <c r="C7329" s="24"/>
      <c r="D7329" s="24"/>
      <c r="E7329" s="24"/>
      <c r="F7329" s="24"/>
      <c r="G7329" s="24"/>
    </row>
    <row r="7330" spans="2:7" x14ac:dyDescent="0.2">
      <c r="B7330" s="24"/>
      <c r="C7330" s="24"/>
      <c r="D7330" s="24"/>
      <c r="E7330" s="24"/>
      <c r="F7330" s="24"/>
      <c r="G7330" s="24"/>
    </row>
    <row r="7331" spans="2:7" x14ac:dyDescent="0.2">
      <c r="B7331" s="24"/>
      <c r="C7331" s="24"/>
      <c r="D7331" s="24"/>
      <c r="E7331" s="24"/>
      <c r="F7331" s="24"/>
      <c r="G7331" s="24"/>
    </row>
    <row r="7332" spans="2:7" x14ac:dyDescent="0.2">
      <c r="B7332" s="24"/>
      <c r="C7332" s="24"/>
      <c r="D7332" s="24"/>
      <c r="E7332" s="24"/>
      <c r="F7332" s="24"/>
      <c r="G7332" s="24"/>
    </row>
    <row r="7333" spans="2:7" x14ac:dyDescent="0.2">
      <c r="B7333" s="24"/>
      <c r="C7333" s="24"/>
      <c r="D7333" s="24"/>
      <c r="E7333" s="24"/>
      <c r="F7333" s="24"/>
      <c r="G7333" s="24"/>
    </row>
    <row r="7334" spans="2:7" x14ac:dyDescent="0.2">
      <c r="B7334" s="24"/>
      <c r="C7334" s="24"/>
      <c r="D7334" s="24"/>
      <c r="E7334" s="24"/>
      <c r="F7334" s="24"/>
      <c r="G7334" s="24"/>
    </row>
    <row r="7335" spans="2:7" x14ac:dyDescent="0.2">
      <c r="B7335" s="24"/>
      <c r="C7335" s="24"/>
      <c r="D7335" s="24"/>
      <c r="E7335" s="24"/>
      <c r="F7335" s="24"/>
      <c r="G7335" s="24"/>
    </row>
    <row r="7336" spans="2:7" x14ac:dyDescent="0.2">
      <c r="B7336" s="24"/>
      <c r="C7336" s="24"/>
      <c r="D7336" s="24"/>
      <c r="E7336" s="24"/>
      <c r="F7336" s="24"/>
      <c r="G7336" s="24"/>
    </row>
    <row r="7337" spans="2:7" x14ac:dyDescent="0.2">
      <c r="B7337" s="24"/>
      <c r="C7337" s="24"/>
      <c r="D7337" s="24"/>
      <c r="E7337" s="24"/>
      <c r="F7337" s="24"/>
      <c r="G7337" s="24"/>
    </row>
    <row r="7338" spans="2:7" x14ac:dyDescent="0.2">
      <c r="B7338" s="24"/>
      <c r="C7338" s="24"/>
      <c r="D7338" s="24"/>
      <c r="E7338" s="24"/>
      <c r="F7338" s="24"/>
      <c r="G7338" s="24"/>
    </row>
    <row r="7339" spans="2:7" x14ac:dyDescent="0.2">
      <c r="B7339" s="24"/>
      <c r="C7339" s="24"/>
      <c r="D7339" s="24"/>
      <c r="E7339" s="24"/>
      <c r="F7339" s="24"/>
      <c r="G7339" s="24"/>
    </row>
    <row r="7340" spans="2:7" x14ac:dyDescent="0.2">
      <c r="B7340" s="24"/>
      <c r="C7340" s="24"/>
      <c r="D7340" s="24"/>
      <c r="E7340" s="24"/>
      <c r="F7340" s="24"/>
      <c r="G7340" s="24"/>
    </row>
    <row r="7341" spans="2:7" x14ac:dyDescent="0.2">
      <c r="B7341" s="24"/>
      <c r="C7341" s="24"/>
      <c r="D7341" s="24"/>
      <c r="E7341" s="24"/>
      <c r="F7341" s="24"/>
      <c r="G7341" s="24"/>
    </row>
    <row r="7342" spans="2:7" x14ac:dyDescent="0.2">
      <c r="B7342" s="24"/>
      <c r="C7342" s="24"/>
      <c r="D7342" s="24"/>
      <c r="E7342" s="24"/>
      <c r="F7342" s="24"/>
      <c r="G7342" s="24"/>
    </row>
    <row r="7343" spans="2:7" x14ac:dyDescent="0.2">
      <c r="B7343" s="24"/>
      <c r="C7343" s="24"/>
      <c r="D7343" s="24"/>
      <c r="E7343" s="24"/>
      <c r="F7343" s="24"/>
      <c r="G7343" s="24"/>
    </row>
    <row r="7344" spans="2:7" x14ac:dyDescent="0.2">
      <c r="B7344" s="24"/>
      <c r="C7344" s="24"/>
      <c r="D7344" s="24"/>
      <c r="E7344" s="24"/>
      <c r="F7344" s="24"/>
      <c r="G7344" s="24"/>
    </row>
    <row r="7345" spans="2:7" x14ac:dyDescent="0.2">
      <c r="B7345" s="24"/>
      <c r="C7345" s="24"/>
      <c r="D7345" s="24"/>
      <c r="E7345" s="24"/>
      <c r="F7345" s="24"/>
      <c r="G7345" s="24"/>
    </row>
    <row r="7346" spans="2:7" x14ac:dyDescent="0.2">
      <c r="B7346" s="24"/>
      <c r="C7346" s="24"/>
      <c r="D7346" s="24"/>
      <c r="E7346" s="24"/>
      <c r="F7346" s="24"/>
      <c r="G7346" s="24"/>
    </row>
    <row r="7347" spans="2:7" x14ac:dyDescent="0.2">
      <c r="B7347" s="24"/>
      <c r="C7347" s="24"/>
      <c r="D7347" s="24"/>
      <c r="E7347" s="24"/>
      <c r="F7347" s="24"/>
      <c r="G7347" s="24"/>
    </row>
    <row r="7348" spans="2:7" x14ac:dyDescent="0.2">
      <c r="B7348" s="24"/>
      <c r="C7348" s="24"/>
      <c r="D7348" s="24"/>
      <c r="E7348" s="24"/>
      <c r="F7348" s="24"/>
      <c r="G7348" s="24"/>
    </row>
    <row r="7349" spans="2:7" x14ac:dyDescent="0.2">
      <c r="B7349" s="24"/>
      <c r="C7349" s="24"/>
      <c r="D7349" s="24"/>
      <c r="E7349" s="24"/>
      <c r="F7349" s="24"/>
      <c r="G7349" s="24"/>
    </row>
    <row r="7350" spans="2:7" x14ac:dyDescent="0.2">
      <c r="B7350" s="24"/>
      <c r="C7350" s="24"/>
      <c r="D7350" s="24"/>
      <c r="E7350" s="24"/>
      <c r="F7350" s="24"/>
      <c r="G7350" s="24"/>
    </row>
    <row r="7351" spans="2:7" x14ac:dyDescent="0.2">
      <c r="B7351" s="24"/>
      <c r="C7351" s="24"/>
      <c r="D7351" s="24"/>
      <c r="E7351" s="24"/>
      <c r="F7351" s="24"/>
      <c r="G7351" s="24"/>
    </row>
    <row r="7352" spans="2:7" x14ac:dyDescent="0.2">
      <c r="B7352" s="24"/>
      <c r="C7352" s="24"/>
      <c r="D7352" s="24"/>
      <c r="E7352" s="24"/>
      <c r="F7352" s="24"/>
      <c r="G7352" s="24"/>
    </row>
    <row r="7353" spans="2:7" x14ac:dyDescent="0.2">
      <c r="B7353" s="24"/>
      <c r="C7353" s="24"/>
      <c r="D7353" s="24"/>
      <c r="E7353" s="24"/>
      <c r="F7353" s="24"/>
      <c r="G7353" s="24"/>
    </row>
    <row r="7354" spans="2:7" x14ac:dyDescent="0.2">
      <c r="B7354" s="24"/>
      <c r="C7354" s="24"/>
      <c r="D7354" s="24"/>
      <c r="E7354" s="24"/>
      <c r="F7354" s="24"/>
      <c r="G7354" s="24"/>
    </row>
    <row r="7355" spans="2:7" x14ac:dyDescent="0.2">
      <c r="B7355" s="24"/>
      <c r="C7355" s="24"/>
      <c r="D7355" s="24"/>
      <c r="E7355" s="24"/>
      <c r="F7355" s="24"/>
      <c r="G7355" s="24"/>
    </row>
    <row r="7356" spans="2:7" x14ac:dyDescent="0.2">
      <c r="B7356" s="24"/>
      <c r="C7356" s="24"/>
      <c r="D7356" s="24"/>
      <c r="E7356" s="24"/>
      <c r="F7356" s="24"/>
      <c r="G7356" s="24"/>
    </row>
    <row r="7357" spans="2:7" x14ac:dyDescent="0.2">
      <c r="B7357" s="24"/>
      <c r="C7357" s="24"/>
      <c r="D7357" s="24"/>
      <c r="E7357" s="24"/>
      <c r="F7357" s="24"/>
      <c r="G7357" s="24"/>
    </row>
    <row r="7358" spans="2:7" x14ac:dyDescent="0.2">
      <c r="B7358" s="24"/>
      <c r="C7358" s="24"/>
      <c r="D7358" s="24"/>
      <c r="E7358" s="24"/>
      <c r="F7358" s="24"/>
      <c r="G7358" s="24"/>
    </row>
    <row r="7359" spans="2:7" x14ac:dyDescent="0.2">
      <c r="B7359" s="24"/>
      <c r="C7359" s="24"/>
      <c r="D7359" s="24"/>
      <c r="E7359" s="24"/>
      <c r="F7359" s="24"/>
      <c r="G7359" s="24"/>
    </row>
    <row r="7360" spans="2:7" x14ac:dyDescent="0.2">
      <c r="B7360" s="24"/>
      <c r="C7360" s="24"/>
      <c r="D7360" s="24"/>
      <c r="E7360" s="24"/>
      <c r="F7360" s="24"/>
      <c r="G7360" s="24"/>
    </row>
    <row r="7361" spans="2:7" x14ac:dyDescent="0.2">
      <c r="B7361" s="24"/>
      <c r="C7361" s="24"/>
      <c r="D7361" s="24"/>
      <c r="E7361" s="24"/>
      <c r="F7361" s="24"/>
      <c r="G7361" s="24"/>
    </row>
    <row r="7362" spans="2:7" x14ac:dyDescent="0.2">
      <c r="B7362" s="24"/>
      <c r="C7362" s="24"/>
      <c r="D7362" s="24"/>
      <c r="E7362" s="24"/>
      <c r="F7362" s="24"/>
      <c r="G7362" s="24"/>
    </row>
    <row r="7363" spans="2:7" x14ac:dyDescent="0.2">
      <c r="B7363" s="24"/>
      <c r="C7363" s="24"/>
      <c r="D7363" s="24"/>
      <c r="E7363" s="24"/>
      <c r="F7363" s="24"/>
      <c r="G7363" s="24"/>
    </row>
    <row r="7364" spans="2:7" x14ac:dyDescent="0.2">
      <c r="B7364" s="24"/>
      <c r="C7364" s="24"/>
      <c r="D7364" s="24"/>
      <c r="E7364" s="24"/>
      <c r="F7364" s="24"/>
      <c r="G7364" s="24"/>
    </row>
    <row r="7365" spans="2:7" x14ac:dyDescent="0.2">
      <c r="B7365" s="24"/>
      <c r="C7365" s="24"/>
      <c r="D7365" s="24"/>
      <c r="E7365" s="24"/>
      <c r="F7365" s="24"/>
      <c r="G7365" s="24"/>
    </row>
    <row r="7366" spans="2:7" x14ac:dyDescent="0.2">
      <c r="B7366" s="24"/>
      <c r="C7366" s="24"/>
      <c r="D7366" s="24"/>
      <c r="E7366" s="24"/>
      <c r="F7366" s="24"/>
      <c r="G7366" s="24"/>
    </row>
    <row r="7367" spans="2:7" x14ac:dyDescent="0.2">
      <c r="B7367" s="24"/>
      <c r="C7367" s="24"/>
      <c r="D7367" s="24"/>
      <c r="E7367" s="24"/>
      <c r="F7367" s="24"/>
      <c r="G7367" s="24"/>
    </row>
    <row r="7368" spans="2:7" x14ac:dyDescent="0.2">
      <c r="B7368" s="24"/>
      <c r="C7368" s="24"/>
      <c r="D7368" s="24"/>
      <c r="E7368" s="24"/>
      <c r="F7368" s="24"/>
      <c r="G7368" s="24"/>
    </row>
    <row r="7369" spans="2:7" x14ac:dyDescent="0.2">
      <c r="B7369" s="24"/>
      <c r="C7369" s="24"/>
      <c r="D7369" s="24"/>
      <c r="E7369" s="24"/>
      <c r="F7369" s="24"/>
      <c r="G7369" s="24"/>
    </row>
    <row r="7370" spans="2:7" x14ac:dyDescent="0.2">
      <c r="B7370" s="24"/>
      <c r="C7370" s="24"/>
      <c r="D7370" s="24"/>
      <c r="E7370" s="24"/>
      <c r="F7370" s="24"/>
      <c r="G7370" s="24"/>
    </row>
    <row r="7371" spans="2:7" x14ac:dyDescent="0.2">
      <c r="B7371" s="24"/>
      <c r="C7371" s="24"/>
      <c r="D7371" s="24"/>
      <c r="E7371" s="24"/>
      <c r="F7371" s="24"/>
      <c r="G7371" s="24"/>
    </row>
    <row r="7372" spans="2:7" x14ac:dyDescent="0.2">
      <c r="B7372" s="24"/>
      <c r="C7372" s="24"/>
      <c r="D7372" s="24"/>
      <c r="E7372" s="24"/>
      <c r="F7372" s="24"/>
      <c r="G7372" s="24"/>
    </row>
    <row r="7373" spans="2:7" x14ac:dyDescent="0.2">
      <c r="B7373" s="24"/>
      <c r="C7373" s="24"/>
      <c r="D7373" s="24"/>
      <c r="E7373" s="24"/>
      <c r="F7373" s="24"/>
      <c r="G7373" s="24"/>
    </row>
    <row r="7374" spans="2:7" x14ac:dyDescent="0.2">
      <c r="B7374" s="24"/>
      <c r="C7374" s="24"/>
      <c r="D7374" s="24"/>
      <c r="E7374" s="24"/>
      <c r="F7374" s="24"/>
      <c r="G7374" s="24"/>
    </row>
    <row r="7375" spans="2:7" x14ac:dyDescent="0.2">
      <c r="B7375" s="24"/>
      <c r="C7375" s="24"/>
      <c r="D7375" s="24"/>
      <c r="E7375" s="24"/>
      <c r="F7375" s="24"/>
      <c r="G7375" s="24"/>
    </row>
    <row r="7376" spans="2:7" x14ac:dyDescent="0.2">
      <c r="B7376" s="24"/>
      <c r="C7376" s="24"/>
      <c r="D7376" s="24"/>
      <c r="E7376" s="24"/>
      <c r="F7376" s="24"/>
      <c r="G7376" s="24"/>
    </row>
    <row r="7377" spans="2:7" x14ac:dyDescent="0.2">
      <c r="B7377" s="24"/>
      <c r="C7377" s="24"/>
      <c r="D7377" s="24"/>
      <c r="E7377" s="24"/>
      <c r="F7377" s="24"/>
      <c r="G7377" s="24"/>
    </row>
    <row r="7378" spans="2:7" x14ac:dyDescent="0.2">
      <c r="B7378" s="24"/>
      <c r="C7378" s="24"/>
      <c r="D7378" s="24"/>
      <c r="E7378" s="24"/>
      <c r="F7378" s="24"/>
      <c r="G7378" s="24"/>
    </row>
    <row r="7379" spans="2:7" x14ac:dyDescent="0.2">
      <c r="B7379" s="24"/>
      <c r="C7379" s="24"/>
      <c r="D7379" s="24"/>
      <c r="E7379" s="24"/>
      <c r="F7379" s="24"/>
      <c r="G7379" s="24"/>
    </row>
    <row r="7380" spans="2:7" x14ac:dyDescent="0.2">
      <c r="B7380" s="24"/>
      <c r="C7380" s="24"/>
      <c r="D7380" s="24"/>
      <c r="E7380" s="24"/>
      <c r="F7380" s="24"/>
      <c r="G7380" s="24"/>
    </row>
    <row r="7381" spans="2:7" x14ac:dyDescent="0.2">
      <c r="B7381" s="24"/>
      <c r="C7381" s="24"/>
      <c r="D7381" s="24"/>
      <c r="E7381" s="24"/>
      <c r="F7381" s="24"/>
      <c r="G7381" s="24"/>
    </row>
    <row r="7382" spans="2:7" x14ac:dyDescent="0.2">
      <c r="B7382" s="24"/>
      <c r="C7382" s="24"/>
      <c r="D7382" s="24"/>
      <c r="E7382" s="24"/>
      <c r="F7382" s="24"/>
      <c r="G7382" s="24"/>
    </row>
    <row r="7383" spans="2:7" x14ac:dyDescent="0.2">
      <c r="B7383" s="24"/>
      <c r="C7383" s="24"/>
      <c r="D7383" s="24"/>
      <c r="E7383" s="24"/>
      <c r="F7383" s="24"/>
      <c r="G7383" s="24"/>
    </row>
    <row r="7384" spans="2:7" x14ac:dyDescent="0.2">
      <c r="B7384" s="24"/>
      <c r="C7384" s="24"/>
      <c r="D7384" s="24"/>
      <c r="E7384" s="24"/>
      <c r="F7384" s="24"/>
      <c r="G7384" s="24"/>
    </row>
    <row r="7385" spans="2:7" x14ac:dyDescent="0.2">
      <c r="B7385" s="24"/>
      <c r="C7385" s="24"/>
      <c r="D7385" s="24"/>
      <c r="E7385" s="24"/>
      <c r="F7385" s="24"/>
      <c r="G7385" s="24"/>
    </row>
    <row r="7386" spans="2:7" x14ac:dyDescent="0.2">
      <c r="B7386" s="24"/>
      <c r="C7386" s="24"/>
      <c r="D7386" s="24"/>
      <c r="E7386" s="24"/>
      <c r="F7386" s="24"/>
      <c r="G7386" s="24"/>
    </row>
    <row r="7387" spans="2:7" x14ac:dyDescent="0.2">
      <c r="B7387" s="24"/>
      <c r="C7387" s="24"/>
      <c r="D7387" s="24"/>
      <c r="E7387" s="24"/>
      <c r="F7387" s="24"/>
      <c r="G7387" s="24"/>
    </row>
    <row r="7388" spans="2:7" x14ac:dyDescent="0.2">
      <c r="B7388" s="24"/>
      <c r="C7388" s="24"/>
      <c r="D7388" s="24"/>
      <c r="E7388" s="24"/>
      <c r="F7388" s="24"/>
      <c r="G7388" s="24"/>
    </row>
    <row r="7389" spans="2:7" x14ac:dyDescent="0.2">
      <c r="B7389" s="24"/>
      <c r="C7389" s="24"/>
      <c r="D7389" s="24"/>
      <c r="E7389" s="24"/>
      <c r="F7389" s="24"/>
      <c r="G7389" s="24"/>
    </row>
    <row r="7390" spans="2:7" x14ac:dyDescent="0.2">
      <c r="B7390" s="24"/>
      <c r="C7390" s="24"/>
      <c r="D7390" s="24"/>
      <c r="E7390" s="24"/>
      <c r="F7390" s="24"/>
      <c r="G7390" s="24"/>
    </row>
    <row r="7391" spans="2:7" x14ac:dyDescent="0.2">
      <c r="B7391" s="24"/>
      <c r="C7391" s="24"/>
      <c r="D7391" s="24"/>
      <c r="E7391" s="24"/>
      <c r="F7391" s="24"/>
      <c r="G7391" s="24"/>
    </row>
    <row r="7392" spans="2:7" x14ac:dyDescent="0.2">
      <c r="B7392" s="24"/>
      <c r="C7392" s="24"/>
      <c r="D7392" s="24"/>
      <c r="E7392" s="24"/>
      <c r="F7392" s="24"/>
      <c r="G7392" s="24"/>
    </row>
    <row r="7393" spans="2:7" x14ac:dyDescent="0.2">
      <c r="B7393" s="24"/>
      <c r="C7393" s="24"/>
      <c r="D7393" s="24"/>
      <c r="E7393" s="24"/>
      <c r="F7393" s="24"/>
      <c r="G7393" s="24"/>
    </row>
    <row r="7394" spans="2:7" x14ac:dyDescent="0.2">
      <c r="B7394" s="24"/>
      <c r="C7394" s="24"/>
      <c r="D7394" s="24"/>
      <c r="E7394" s="24"/>
      <c r="F7394" s="24"/>
      <c r="G7394" s="24"/>
    </row>
    <row r="7395" spans="2:7" x14ac:dyDescent="0.2">
      <c r="B7395" s="24"/>
      <c r="C7395" s="24"/>
      <c r="D7395" s="24"/>
      <c r="E7395" s="24"/>
      <c r="F7395" s="24"/>
      <c r="G7395" s="24"/>
    </row>
    <row r="7396" spans="2:7" x14ac:dyDescent="0.2">
      <c r="B7396" s="24"/>
      <c r="C7396" s="24"/>
      <c r="D7396" s="24"/>
      <c r="E7396" s="24"/>
      <c r="F7396" s="24"/>
      <c r="G7396" s="24"/>
    </row>
    <row r="7397" spans="2:7" x14ac:dyDescent="0.2">
      <c r="B7397" s="24"/>
      <c r="C7397" s="24"/>
      <c r="D7397" s="24"/>
      <c r="E7397" s="24"/>
      <c r="F7397" s="24"/>
      <c r="G7397" s="24"/>
    </row>
    <row r="7398" spans="2:7" x14ac:dyDescent="0.2">
      <c r="B7398" s="24"/>
      <c r="C7398" s="24"/>
      <c r="D7398" s="24"/>
      <c r="E7398" s="24"/>
      <c r="F7398" s="24"/>
      <c r="G7398" s="24"/>
    </row>
    <row r="7399" spans="2:7" x14ac:dyDescent="0.2">
      <c r="B7399" s="24"/>
      <c r="C7399" s="24"/>
      <c r="D7399" s="24"/>
      <c r="E7399" s="24"/>
      <c r="F7399" s="24"/>
      <c r="G7399" s="24"/>
    </row>
    <row r="7400" spans="2:7" x14ac:dyDescent="0.2">
      <c r="B7400" s="24"/>
      <c r="C7400" s="24"/>
      <c r="D7400" s="24"/>
      <c r="E7400" s="24"/>
      <c r="F7400" s="24"/>
      <c r="G7400" s="24"/>
    </row>
    <row r="7401" spans="2:7" x14ac:dyDescent="0.2">
      <c r="B7401" s="24"/>
      <c r="C7401" s="24"/>
      <c r="D7401" s="24"/>
      <c r="E7401" s="24"/>
      <c r="F7401" s="24"/>
      <c r="G7401" s="24"/>
    </row>
    <row r="7402" spans="2:7" x14ac:dyDescent="0.2">
      <c r="B7402" s="24"/>
      <c r="C7402" s="24"/>
      <c r="D7402" s="24"/>
      <c r="E7402" s="24"/>
      <c r="F7402" s="24"/>
      <c r="G7402" s="24"/>
    </row>
    <row r="7403" spans="2:7" x14ac:dyDescent="0.2">
      <c r="B7403" s="24"/>
      <c r="C7403" s="24"/>
      <c r="D7403" s="24"/>
      <c r="E7403" s="24"/>
      <c r="F7403" s="24"/>
      <c r="G7403" s="24"/>
    </row>
    <row r="7404" spans="2:7" x14ac:dyDescent="0.2">
      <c r="B7404" s="24"/>
      <c r="C7404" s="24"/>
      <c r="D7404" s="24"/>
      <c r="E7404" s="24"/>
      <c r="F7404" s="24"/>
      <c r="G7404" s="24"/>
    </row>
    <row r="7405" spans="2:7" x14ac:dyDescent="0.2">
      <c r="B7405" s="24"/>
      <c r="C7405" s="24"/>
      <c r="D7405" s="24"/>
      <c r="E7405" s="24"/>
      <c r="F7405" s="24"/>
      <c r="G7405" s="24"/>
    </row>
    <row r="7406" spans="2:7" x14ac:dyDescent="0.2">
      <c r="B7406" s="24"/>
      <c r="C7406" s="24"/>
      <c r="D7406" s="24"/>
      <c r="E7406" s="24"/>
      <c r="F7406" s="24"/>
      <c r="G7406" s="24"/>
    </row>
    <row r="7407" spans="2:7" x14ac:dyDescent="0.2">
      <c r="B7407" s="24"/>
      <c r="C7407" s="24"/>
      <c r="D7407" s="24"/>
      <c r="E7407" s="24"/>
      <c r="F7407" s="24"/>
      <c r="G7407" s="24"/>
    </row>
    <row r="7408" spans="2:7" x14ac:dyDescent="0.2">
      <c r="B7408" s="24"/>
      <c r="C7408" s="24"/>
      <c r="D7408" s="24"/>
      <c r="E7408" s="24"/>
      <c r="F7408" s="24"/>
      <c r="G7408" s="24"/>
    </row>
    <row r="7409" spans="2:7" x14ac:dyDescent="0.2">
      <c r="B7409" s="24"/>
      <c r="C7409" s="24"/>
      <c r="D7409" s="24"/>
      <c r="E7409" s="24"/>
      <c r="F7409" s="24"/>
      <c r="G7409" s="24"/>
    </row>
    <row r="7410" spans="2:7" x14ac:dyDescent="0.2">
      <c r="B7410" s="24"/>
      <c r="C7410" s="24"/>
      <c r="D7410" s="24"/>
      <c r="E7410" s="24"/>
      <c r="F7410" s="24"/>
      <c r="G7410" s="24"/>
    </row>
    <row r="7411" spans="2:7" x14ac:dyDescent="0.2">
      <c r="B7411" s="24"/>
      <c r="C7411" s="24"/>
      <c r="D7411" s="24"/>
      <c r="E7411" s="24"/>
      <c r="F7411" s="24"/>
      <c r="G7411" s="24"/>
    </row>
    <row r="7412" spans="2:7" x14ac:dyDescent="0.2">
      <c r="B7412" s="24"/>
      <c r="C7412" s="24"/>
      <c r="D7412" s="24"/>
      <c r="E7412" s="24"/>
      <c r="F7412" s="24"/>
      <c r="G7412" s="24"/>
    </row>
    <row r="7413" spans="2:7" x14ac:dyDescent="0.2">
      <c r="B7413" s="24"/>
      <c r="C7413" s="24"/>
      <c r="D7413" s="24"/>
      <c r="E7413" s="24"/>
      <c r="F7413" s="24"/>
      <c r="G7413" s="24"/>
    </row>
    <row r="7414" spans="2:7" x14ac:dyDescent="0.2">
      <c r="B7414" s="24"/>
      <c r="C7414" s="24"/>
      <c r="D7414" s="24"/>
      <c r="E7414" s="24"/>
      <c r="F7414" s="24"/>
      <c r="G7414" s="24"/>
    </row>
    <row r="7415" spans="2:7" x14ac:dyDescent="0.2">
      <c r="B7415" s="24"/>
      <c r="C7415" s="24"/>
      <c r="D7415" s="24"/>
      <c r="E7415" s="24"/>
      <c r="F7415" s="24"/>
      <c r="G7415" s="24"/>
    </row>
    <row r="7416" spans="2:7" x14ac:dyDescent="0.2">
      <c r="B7416" s="24"/>
      <c r="C7416" s="24"/>
      <c r="D7416" s="24"/>
      <c r="E7416" s="24"/>
      <c r="F7416" s="24"/>
      <c r="G7416" s="24"/>
    </row>
    <row r="7417" spans="2:7" x14ac:dyDescent="0.2">
      <c r="B7417" s="24"/>
      <c r="C7417" s="24"/>
      <c r="D7417" s="24"/>
      <c r="E7417" s="24"/>
      <c r="F7417" s="24"/>
      <c r="G7417" s="24"/>
    </row>
    <row r="7418" spans="2:7" x14ac:dyDescent="0.2">
      <c r="B7418" s="24"/>
      <c r="C7418" s="24"/>
      <c r="D7418" s="24"/>
      <c r="E7418" s="24"/>
      <c r="F7418" s="24"/>
      <c r="G7418" s="24"/>
    </row>
    <row r="7419" spans="2:7" x14ac:dyDescent="0.2">
      <c r="B7419" s="24"/>
      <c r="C7419" s="24"/>
      <c r="D7419" s="24"/>
      <c r="E7419" s="24"/>
      <c r="F7419" s="24"/>
      <c r="G7419" s="24"/>
    </row>
    <row r="7420" spans="2:7" x14ac:dyDescent="0.2">
      <c r="B7420" s="24"/>
      <c r="C7420" s="24"/>
      <c r="D7420" s="24"/>
      <c r="E7420" s="24"/>
      <c r="F7420" s="24"/>
      <c r="G7420" s="24"/>
    </row>
    <row r="7421" spans="2:7" x14ac:dyDescent="0.2">
      <c r="B7421" s="24"/>
      <c r="C7421" s="24"/>
      <c r="D7421" s="24"/>
      <c r="E7421" s="24"/>
      <c r="F7421" s="24"/>
      <c r="G7421" s="24"/>
    </row>
    <row r="7422" spans="2:7" x14ac:dyDescent="0.2">
      <c r="B7422" s="24"/>
      <c r="C7422" s="24"/>
      <c r="D7422" s="24"/>
      <c r="E7422" s="24"/>
      <c r="F7422" s="24"/>
      <c r="G7422" s="24"/>
    </row>
    <row r="7423" spans="2:7" x14ac:dyDescent="0.2">
      <c r="B7423" s="24"/>
      <c r="C7423" s="24"/>
      <c r="D7423" s="24"/>
      <c r="E7423" s="24"/>
      <c r="F7423" s="24"/>
      <c r="G7423" s="24"/>
    </row>
    <row r="7424" spans="2:7" x14ac:dyDescent="0.2">
      <c r="B7424" s="24"/>
      <c r="C7424" s="24"/>
      <c r="D7424" s="24"/>
      <c r="E7424" s="24"/>
      <c r="F7424" s="24"/>
      <c r="G7424" s="24"/>
    </row>
    <row r="7425" spans="2:7" x14ac:dyDescent="0.2">
      <c r="B7425" s="24"/>
      <c r="C7425" s="24"/>
      <c r="D7425" s="24"/>
      <c r="E7425" s="24"/>
      <c r="F7425" s="24"/>
      <c r="G7425" s="24"/>
    </row>
    <row r="7426" spans="2:7" x14ac:dyDescent="0.2">
      <c r="B7426" s="24"/>
      <c r="C7426" s="24"/>
      <c r="D7426" s="24"/>
      <c r="E7426" s="24"/>
      <c r="F7426" s="24"/>
      <c r="G7426" s="24"/>
    </row>
    <row r="7427" spans="2:7" x14ac:dyDescent="0.2">
      <c r="B7427" s="24"/>
      <c r="C7427" s="24"/>
      <c r="D7427" s="24"/>
      <c r="E7427" s="24"/>
      <c r="F7427" s="24"/>
      <c r="G7427" s="24"/>
    </row>
    <row r="7428" spans="2:7" x14ac:dyDescent="0.2">
      <c r="B7428" s="24"/>
      <c r="C7428" s="24"/>
      <c r="D7428" s="24"/>
      <c r="E7428" s="24"/>
      <c r="F7428" s="24"/>
      <c r="G7428" s="24"/>
    </row>
    <row r="7429" spans="2:7" x14ac:dyDescent="0.2">
      <c r="B7429" s="24"/>
      <c r="C7429" s="24"/>
      <c r="D7429" s="24"/>
      <c r="E7429" s="24"/>
      <c r="F7429" s="24"/>
      <c r="G7429" s="24"/>
    </row>
    <row r="7430" spans="2:7" x14ac:dyDescent="0.2">
      <c r="B7430" s="24"/>
      <c r="C7430" s="24"/>
      <c r="D7430" s="24"/>
      <c r="E7430" s="24"/>
      <c r="F7430" s="24"/>
      <c r="G7430" s="24"/>
    </row>
    <row r="7431" spans="2:7" x14ac:dyDescent="0.2">
      <c r="B7431" s="24"/>
      <c r="C7431" s="24"/>
      <c r="D7431" s="24"/>
      <c r="E7431" s="24"/>
      <c r="F7431" s="24"/>
      <c r="G7431" s="24"/>
    </row>
    <row r="7432" spans="2:7" x14ac:dyDescent="0.2">
      <c r="B7432" s="24"/>
      <c r="C7432" s="24"/>
      <c r="D7432" s="24"/>
      <c r="E7432" s="24"/>
      <c r="F7432" s="24"/>
      <c r="G7432" s="24"/>
    </row>
    <row r="7433" spans="2:7" x14ac:dyDescent="0.2">
      <c r="B7433" s="24"/>
      <c r="C7433" s="24"/>
      <c r="D7433" s="24"/>
      <c r="E7433" s="24"/>
      <c r="F7433" s="24"/>
      <c r="G7433" s="24"/>
    </row>
    <row r="7434" spans="2:7" x14ac:dyDescent="0.2">
      <c r="B7434" s="24"/>
      <c r="C7434" s="24"/>
      <c r="D7434" s="24"/>
      <c r="E7434" s="24"/>
      <c r="F7434" s="24"/>
      <c r="G7434" s="24"/>
    </row>
    <row r="7435" spans="2:7" x14ac:dyDescent="0.2">
      <c r="B7435" s="24"/>
      <c r="C7435" s="24"/>
      <c r="D7435" s="24"/>
      <c r="E7435" s="24"/>
      <c r="F7435" s="24"/>
      <c r="G7435" s="24"/>
    </row>
    <row r="7436" spans="2:7" x14ac:dyDescent="0.2">
      <c r="B7436" s="24"/>
      <c r="C7436" s="24"/>
      <c r="D7436" s="24"/>
      <c r="E7436" s="24"/>
      <c r="F7436" s="24"/>
      <c r="G7436" s="24"/>
    </row>
    <row r="7437" spans="2:7" x14ac:dyDescent="0.2">
      <c r="B7437" s="24"/>
      <c r="C7437" s="24"/>
      <c r="D7437" s="24"/>
      <c r="E7437" s="24"/>
      <c r="F7437" s="24"/>
      <c r="G7437" s="24"/>
    </row>
    <row r="7438" spans="2:7" x14ac:dyDescent="0.2">
      <c r="B7438" s="24"/>
      <c r="C7438" s="24"/>
      <c r="D7438" s="24"/>
      <c r="E7438" s="24"/>
      <c r="F7438" s="24"/>
      <c r="G7438" s="24"/>
    </row>
    <row r="7439" spans="2:7" x14ac:dyDescent="0.2">
      <c r="B7439" s="24"/>
      <c r="C7439" s="24"/>
      <c r="D7439" s="24"/>
      <c r="E7439" s="24"/>
      <c r="F7439" s="24"/>
      <c r="G7439" s="24"/>
    </row>
    <row r="7440" spans="2:7" x14ac:dyDescent="0.2">
      <c r="B7440" s="24"/>
      <c r="C7440" s="24"/>
      <c r="D7440" s="24"/>
      <c r="E7440" s="24"/>
      <c r="F7440" s="24"/>
      <c r="G7440" s="24"/>
    </row>
    <row r="7441" spans="2:7" x14ac:dyDescent="0.2">
      <c r="B7441" s="24"/>
      <c r="C7441" s="24"/>
      <c r="D7441" s="24"/>
      <c r="E7441" s="24"/>
      <c r="F7441" s="24"/>
      <c r="G7441" s="24"/>
    </row>
    <row r="7442" spans="2:7" x14ac:dyDescent="0.2">
      <c r="B7442" s="24"/>
      <c r="C7442" s="24"/>
      <c r="D7442" s="24"/>
      <c r="E7442" s="24"/>
      <c r="F7442" s="24"/>
      <c r="G7442" s="24"/>
    </row>
    <row r="7443" spans="2:7" x14ac:dyDescent="0.2">
      <c r="B7443" s="24"/>
      <c r="C7443" s="24"/>
      <c r="D7443" s="24"/>
      <c r="E7443" s="24"/>
      <c r="F7443" s="24"/>
      <c r="G7443" s="24"/>
    </row>
    <row r="7444" spans="2:7" x14ac:dyDescent="0.2">
      <c r="B7444" s="24"/>
      <c r="C7444" s="24"/>
      <c r="D7444" s="24"/>
      <c r="E7444" s="24"/>
      <c r="F7444" s="24"/>
      <c r="G7444" s="24"/>
    </row>
    <row r="7445" spans="2:7" x14ac:dyDescent="0.2">
      <c r="B7445" s="24"/>
      <c r="C7445" s="24"/>
      <c r="D7445" s="24"/>
      <c r="E7445" s="24"/>
      <c r="F7445" s="24"/>
      <c r="G7445" s="24"/>
    </row>
    <row r="7446" spans="2:7" x14ac:dyDescent="0.2">
      <c r="B7446" s="24"/>
      <c r="C7446" s="24"/>
      <c r="D7446" s="24"/>
      <c r="E7446" s="24"/>
      <c r="F7446" s="24"/>
      <c r="G7446" s="24"/>
    </row>
    <row r="7447" spans="2:7" x14ac:dyDescent="0.2">
      <c r="B7447" s="24"/>
      <c r="C7447" s="24"/>
      <c r="D7447" s="24"/>
      <c r="E7447" s="24"/>
      <c r="F7447" s="24"/>
      <c r="G7447" s="24"/>
    </row>
    <row r="7448" spans="2:7" x14ac:dyDescent="0.2">
      <c r="B7448" s="24"/>
      <c r="C7448" s="24"/>
      <c r="D7448" s="24"/>
      <c r="E7448" s="24"/>
      <c r="F7448" s="24"/>
      <c r="G7448" s="24"/>
    </row>
    <row r="7449" spans="2:7" x14ac:dyDescent="0.2">
      <c r="B7449" s="24"/>
      <c r="C7449" s="24"/>
      <c r="D7449" s="24"/>
      <c r="E7449" s="24"/>
      <c r="F7449" s="24"/>
      <c r="G7449" s="24"/>
    </row>
    <row r="7450" spans="2:7" x14ac:dyDescent="0.2">
      <c r="B7450" s="24"/>
      <c r="C7450" s="24"/>
      <c r="D7450" s="24"/>
      <c r="E7450" s="24"/>
      <c r="F7450" s="24"/>
      <c r="G7450" s="24"/>
    </row>
    <row r="7451" spans="2:7" x14ac:dyDescent="0.2">
      <c r="B7451" s="24"/>
      <c r="C7451" s="24"/>
      <c r="D7451" s="24"/>
      <c r="E7451" s="24"/>
      <c r="F7451" s="24"/>
      <c r="G7451" s="24"/>
    </row>
    <row r="7452" spans="2:7" x14ac:dyDescent="0.2">
      <c r="B7452" s="24"/>
      <c r="C7452" s="24"/>
      <c r="D7452" s="24"/>
      <c r="E7452" s="24"/>
      <c r="F7452" s="24"/>
      <c r="G7452" s="24"/>
    </row>
    <row r="7453" spans="2:7" x14ac:dyDescent="0.2">
      <c r="B7453" s="24"/>
      <c r="C7453" s="24"/>
      <c r="D7453" s="24"/>
      <c r="E7453" s="24"/>
      <c r="F7453" s="24"/>
      <c r="G7453" s="24"/>
    </row>
    <row r="7454" spans="2:7" x14ac:dyDescent="0.2">
      <c r="B7454" s="24"/>
      <c r="C7454" s="24"/>
      <c r="D7454" s="24"/>
      <c r="E7454" s="24"/>
      <c r="F7454" s="24"/>
      <c r="G7454" s="24"/>
    </row>
    <row r="7455" spans="2:7" x14ac:dyDescent="0.2">
      <c r="B7455" s="24"/>
      <c r="C7455" s="24"/>
      <c r="D7455" s="24"/>
      <c r="E7455" s="24"/>
      <c r="F7455" s="24"/>
      <c r="G7455" s="24"/>
    </row>
    <row r="7456" spans="2:7" x14ac:dyDescent="0.2">
      <c r="B7456" s="24"/>
      <c r="C7456" s="24"/>
      <c r="D7456" s="24"/>
      <c r="E7456" s="24"/>
      <c r="F7456" s="24"/>
      <c r="G7456" s="24"/>
    </row>
    <row r="7457" spans="2:7" x14ac:dyDescent="0.2">
      <c r="B7457" s="24"/>
      <c r="C7457" s="24"/>
      <c r="D7457" s="24"/>
      <c r="E7457" s="24"/>
      <c r="F7457" s="24"/>
      <c r="G7457" s="24"/>
    </row>
    <row r="7458" spans="2:7" x14ac:dyDescent="0.2">
      <c r="B7458" s="24"/>
      <c r="C7458" s="24"/>
      <c r="D7458" s="24"/>
      <c r="E7458" s="24"/>
      <c r="F7458" s="24"/>
      <c r="G7458" s="24"/>
    </row>
    <row r="7459" spans="2:7" x14ac:dyDescent="0.2">
      <c r="B7459" s="24"/>
      <c r="C7459" s="24"/>
      <c r="D7459" s="24"/>
      <c r="E7459" s="24"/>
      <c r="F7459" s="24"/>
      <c r="G7459" s="24"/>
    </row>
    <row r="7460" spans="2:7" x14ac:dyDescent="0.2">
      <c r="B7460" s="24"/>
      <c r="C7460" s="24"/>
      <c r="D7460" s="24"/>
      <c r="E7460" s="24"/>
      <c r="F7460" s="24"/>
      <c r="G7460" s="24"/>
    </row>
    <row r="7461" spans="2:7" x14ac:dyDescent="0.2">
      <c r="B7461" s="24"/>
      <c r="C7461" s="24"/>
      <c r="D7461" s="24"/>
      <c r="E7461" s="24"/>
      <c r="F7461" s="24"/>
      <c r="G7461" s="24"/>
    </row>
    <row r="7462" spans="2:7" x14ac:dyDescent="0.2">
      <c r="B7462" s="24"/>
      <c r="C7462" s="24"/>
      <c r="D7462" s="24"/>
      <c r="E7462" s="24"/>
      <c r="F7462" s="24"/>
      <c r="G7462" s="24"/>
    </row>
    <row r="7463" spans="2:7" x14ac:dyDescent="0.2">
      <c r="B7463" s="24"/>
      <c r="C7463" s="24"/>
      <c r="D7463" s="24"/>
      <c r="E7463" s="24"/>
      <c r="F7463" s="24"/>
      <c r="G7463" s="24"/>
    </row>
    <row r="7464" spans="2:7" x14ac:dyDescent="0.2">
      <c r="B7464" s="24"/>
      <c r="C7464" s="24"/>
      <c r="D7464" s="24"/>
      <c r="E7464" s="24"/>
      <c r="F7464" s="24"/>
      <c r="G7464" s="24"/>
    </row>
    <row r="7465" spans="2:7" x14ac:dyDescent="0.2">
      <c r="B7465" s="24"/>
      <c r="C7465" s="24"/>
      <c r="D7465" s="24"/>
      <c r="E7465" s="24"/>
      <c r="F7465" s="24"/>
      <c r="G7465" s="24"/>
    </row>
    <row r="7466" spans="2:7" x14ac:dyDescent="0.2">
      <c r="B7466" s="24"/>
      <c r="C7466" s="24"/>
      <c r="D7466" s="24"/>
      <c r="E7466" s="24"/>
      <c r="F7466" s="24"/>
      <c r="G7466" s="24"/>
    </row>
    <row r="7467" spans="2:7" x14ac:dyDescent="0.2">
      <c r="B7467" s="24"/>
      <c r="C7467" s="24"/>
      <c r="D7467" s="24"/>
      <c r="E7467" s="24"/>
      <c r="F7467" s="24"/>
      <c r="G7467" s="24"/>
    </row>
    <row r="7468" spans="2:7" x14ac:dyDescent="0.2">
      <c r="B7468" s="24"/>
      <c r="C7468" s="24"/>
      <c r="D7468" s="24"/>
      <c r="E7468" s="24"/>
      <c r="F7468" s="24"/>
      <c r="G7468" s="24"/>
    </row>
    <row r="7469" spans="2:7" x14ac:dyDescent="0.2">
      <c r="B7469" s="24"/>
      <c r="C7469" s="24"/>
      <c r="D7469" s="24"/>
      <c r="E7469" s="24"/>
      <c r="F7469" s="24"/>
      <c r="G7469" s="24"/>
    </row>
    <row r="7470" spans="2:7" x14ac:dyDescent="0.2">
      <c r="B7470" s="24"/>
      <c r="C7470" s="24"/>
      <c r="D7470" s="24"/>
      <c r="E7470" s="24"/>
      <c r="F7470" s="24"/>
      <c r="G7470" s="24"/>
    </row>
    <row r="7471" spans="2:7" x14ac:dyDescent="0.2">
      <c r="B7471" s="24"/>
      <c r="C7471" s="24"/>
      <c r="D7471" s="24"/>
      <c r="E7471" s="24"/>
      <c r="F7471" s="24"/>
      <c r="G7471" s="24"/>
    </row>
    <row r="7472" spans="2:7" x14ac:dyDescent="0.2">
      <c r="B7472" s="24"/>
      <c r="C7472" s="24"/>
      <c r="D7472" s="24"/>
      <c r="E7472" s="24"/>
      <c r="F7472" s="24"/>
      <c r="G7472" s="24"/>
    </row>
    <row r="7473" spans="2:7" x14ac:dyDescent="0.2">
      <c r="B7473" s="24"/>
      <c r="C7473" s="24"/>
      <c r="D7473" s="24"/>
      <c r="E7473" s="24"/>
      <c r="F7473" s="24"/>
      <c r="G7473" s="24"/>
    </row>
    <row r="7474" spans="2:7" x14ac:dyDescent="0.2">
      <c r="B7474" s="24"/>
      <c r="C7474" s="24"/>
      <c r="D7474" s="24"/>
      <c r="E7474" s="24"/>
      <c r="F7474" s="24"/>
      <c r="G7474" s="24"/>
    </row>
    <row r="7475" spans="2:7" x14ac:dyDescent="0.2">
      <c r="B7475" s="24"/>
      <c r="C7475" s="24"/>
      <c r="D7475" s="24"/>
      <c r="E7475" s="24"/>
      <c r="F7475" s="24"/>
      <c r="G7475" s="24"/>
    </row>
    <row r="7476" spans="2:7" x14ac:dyDescent="0.2">
      <c r="B7476" s="24"/>
      <c r="C7476" s="24"/>
      <c r="D7476" s="24"/>
      <c r="E7476" s="24"/>
      <c r="F7476" s="24"/>
      <c r="G7476" s="24"/>
    </row>
    <row r="7477" spans="2:7" x14ac:dyDescent="0.2">
      <c r="B7477" s="24"/>
      <c r="C7477" s="24"/>
      <c r="D7477" s="24"/>
      <c r="E7477" s="24"/>
      <c r="F7477" s="24"/>
      <c r="G7477" s="24"/>
    </row>
    <row r="7478" spans="2:7" x14ac:dyDescent="0.2">
      <c r="B7478" s="24"/>
      <c r="C7478" s="24"/>
      <c r="D7478" s="24"/>
      <c r="E7478" s="24"/>
      <c r="F7478" s="24"/>
      <c r="G7478" s="24"/>
    </row>
    <row r="7479" spans="2:7" x14ac:dyDescent="0.2">
      <c r="B7479" s="24"/>
      <c r="C7479" s="24"/>
      <c r="D7479" s="24"/>
      <c r="E7479" s="24"/>
      <c r="F7479" s="24"/>
      <c r="G7479" s="24"/>
    </row>
    <row r="7480" spans="2:7" x14ac:dyDescent="0.2">
      <c r="B7480" s="24"/>
      <c r="C7480" s="24"/>
      <c r="D7480" s="24"/>
      <c r="E7480" s="24"/>
      <c r="F7480" s="24"/>
      <c r="G7480" s="24"/>
    </row>
    <row r="7481" spans="2:7" x14ac:dyDescent="0.2">
      <c r="B7481" s="24"/>
      <c r="C7481" s="24"/>
      <c r="D7481" s="24"/>
      <c r="E7481" s="24"/>
      <c r="F7481" s="24"/>
      <c r="G7481" s="24"/>
    </row>
    <row r="7482" spans="2:7" x14ac:dyDescent="0.2">
      <c r="B7482" s="24"/>
      <c r="C7482" s="24"/>
      <c r="D7482" s="24"/>
      <c r="E7482" s="24"/>
      <c r="F7482" s="24"/>
      <c r="G7482" s="24"/>
    </row>
    <row r="7483" spans="2:7" x14ac:dyDescent="0.2">
      <c r="B7483" s="24"/>
      <c r="C7483" s="24"/>
      <c r="D7483" s="24"/>
      <c r="E7483" s="24"/>
      <c r="F7483" s="24"/>
      <c r="G7483" s="24"/>
    </row>
    <row r="7484" spans="2:7" x14ac:dyDescent="0.2">
      <c r="B7484" s="24"/>
      <c r="C7484" s="24"/>
      <c r="D7484" s="24"/>
      <c r="E7484" s="24"/>
      <c r="F7484" s="24"/>
      <c r="G7484" s="24"/>
    </row>
    <row r="7485" spans="2:7" x14ac:dyDescent="0.2">
      <c r="B7485" s="24"/>
      <c r="C7485" s="24"/>
      <c r="D7485" s="24"/>
      <c r="E7485" s="24"/>
      <c r="F7485" s="24"/>
      <c r="G7485" s="24"/>
    </row>
    <row r="7486" spans="2:7" x14ac:dyDescent="0.2">
      <c r="B7486" s="24"/>
      <c r="C7486" s="24"/>
      <c r="D7486" s="24"/>
      <c r="E7486" s="24"/>
      <c r="F7486" s="24"/>
      <c r="G7486" s="24"/>
    </row>
    <row r="7487" spans="2:7" x14ac:dyDescent="0.2">
      <c r="B7487" s="24"/>
      <c r="C7487" s="24"/>
      <c r="D7487" s="24"/>
      <c r="E7487" s="24"/>
      <c r="F7487" s="24"/>
      <c r="G7487" s="24"/>
    </row>
    <row r="7488" spans="2:7" x14ac:dyDescent="0.2">
      <c r="B7488" s="24"/>
      <c r="C7488" s="24"/>
      <c r="D7488" s="24"/>
      <c r="E7488" s="24"/>
      <c r="F7488" s="24"/>
      <c r="G7488" s="24"/>
    </row>
    <row r="7489" spans="2:7" x14ac:dyDescent="0.2">
      <c r="B7489" s="24"/>
      <c r="C7489" s="24"/>
      <c r="D7489" s="24"/>
      <c r="E7489" s="24"/>
      <c r="F7489" s="24"/>
      <c r="G7489" s="24"/>
    </row>
    <row r="7490" spans="2:7" x14ac:dyDescent="0.2">
      <c r="B7490" s="24"/>
      <c r="C7490" s="24"/>
      <c r="D7490" s="24"/>
      <c r="E7490" s="24"/>
      <c r="F7490" s="24"/>
      <c r="G7490" s="24"/>
    </row>
    <row r="7491" spans="2:7" x14ac:dyDescent="0.2">
      <c r="B7491" s="24"/>
      <c r="C7491" s="24"/>
      <c r="D7491" s="24"/>
      <c r="E7491" s="24"/>
      <c r="F7491" s="24"/>
      <c r="G7491" s="24"/>
    </row>
    <row r="7492" spans="2:7" x14ac:dyDescent="0.2">
      <c r="B7492" s="24"/>
      <c r="C7492" s="24"/>
      <c r="D7492" s="24"/>
      <c r="E7492" s="24"/>
      <c r="F7492" s="24"/>
      <c r="G7492" s="24"/>
    </row>
    <row r="7493" spans="2:7" x14ac:dyDescent="0.2">
      <c r="B7493" s="24"/>
      <c r="C7493" s="24"/>
      <c r="D7493" s="24"/>
      <c r="E7493" s="24"/>
      <c r="F7493" s="24"/>
      <c r="G7493" s="24"/>
    </row>
    <row r="7494" spans="2:7" x14ac:dyDescent="0.2">
      <c r="B7494" s="24"/>
      <c r="C7494" s="24"/>
      <c r="D7494" s="24"/>
      <c r="E7494" s="24"/>
      <c r="F7494" s="24"/>
      <c r="G7494" s="24"/>
    </row>
    <row r="7495" spans="2:7" x14ac:dyDescent="0.2">
      <c r="B7495" s="24"/>
      <c r="C7495" s="24"/>
      <c r="D7495" s="24"/>
      <c r="E7495" s="24"/>
      <c r="F7495" s="24"/>
      <c r="G7495" s="24"/>
    </row>
    <row r="7496" spans="2:7" x14ac:dyDescent="0.2">
      <c r="B7496" s="24"/>
      <c r="C7496" s="24"/>
      <c r="D7496" s="24"/>
      <c r="E7496" s="24"/>
      <c r="F7496" s="24"/>
      <c r="G7496" s="24"/>
    </row>
    <row r="7497" spans="2:7" x14ac:dyDescent="0.2">
      <c r="B7497" s="24"/>
      <c r="C7497" s="24"/>
      <c r="D7497" s="24"/>
      <c r="E7497" s="24"/>
      <c r="F7497" s="24"/>
      <c r="G7497" s="24"/>
    </row>
    <row r="7498" spans="2:7" x14ac:dyDescent="0.2">
      <c r="B7498" s="24"/>
      <c r="C7498" s="24"/>
      <c r="D7498" s="24"/>
      <c r="E7498" s="24"/>
      <c r="F7498" s="24"/>
      <c r="G7498" s="24"/>
    </row>
    <row r="7499" spans="2:7" x14ac:dyDescent="0.2">
      <c r="B7499" s="24"/>
      <c r="C7499" s="24"/>
      <c r="D7499" s="24"/>
      <c r="E7499" s="24"/>
      <c r="F7499" s="24"/>
      <c r="G7499" s="24"/>
    </row>
    <row r="7500" spans="2:7" x14ac:dyDescent="0.2">
      <c r="B7500" s="24"/>
      <c r="C7500" s="24"/>
      <c r="D7500" s="24"/>
      <c r="E7500" s="24"/>
      <c r="F7500" s="24"/>
      <c r="G7500" s="24"/>
    </row>
    <row r="7501" spans="2:7" x14ac:dyDescent="0.2">
      <c r="B7501" s="24"/>
      <c r="C7501" s="24"/>
      <c r="D7501" s="24"/>
      <c r="E7501" s="24"/>
      <c r="F7501" s="24"/>
      <c r="G7501" s="24"/>
    </row>
    <row r="7502" spans="2:7" x14ac:dyDescent="0.2">
      <c r="B7502" s="24"/>
      <c r="C7502" s="24"/>
      <c r="D7502" s="24"/>
      <c r="E7502" s="24"/>
      <c r="F7502" s="24"/>
      <c r="G7502" s="24"/>
    </row>
    <row r="7503" spans="2:7" x14ac:dyDescent="0.2">
      <c r="B7503" s="24"/>
      <c r="C7503" s="24"/>
      <c r="D7503" s="24"/>
      <c r="E7503" s="24"/>
      <c r="F7503" s="24"/>
      <c r="G7503" s="24"/>
    </row>
    <row r="7504" spans="2:7" x14ac:dyDescent="0.2">
      <c r="B7504" s="24"/>
      <c r="C7504" s="24"/>
      <c r="D7504" s="24"/>
      <c r="E7504" s="24"/>
      <c r="F7504" s="24"/>
      <c r="G7504" s="24"/>
    </row>
    <row r="7505" spans="2:7" x14ac:dyDescent="0.2">
      <c r="B7505" s="24"/>
      <c r="C7505" s="24"/>
      <c r="D7505" s="24"/>
      <c r="E7505" s="24"/>
      <c r="F7505" s="24"/>
      <c r="G7505" s="24"/>
    </row>
    <row r="7506" spans="2:7" x14ac:dyDescent="0.2">
      <c r="B7506" s="24"/>
      <c r="C7506" s="24"/>
      <c r="D7506" s="24"/>
      <c r="E7506" s="24"/>
      <c r="F7506" s="24"/>
      <c r="G7506" s="24"/>
    </row>
    <row r="7507" spans="2:7" x14ac:dyDescent="0.2">
      <c r="B7507" s="24"/>
      <c r="C7507" s="24"/>
      <c r="D7507" s="24"/>
      <c r="E7507" s="24"/>
      <c r="F7507" s="24"/>
      <c r="G7507" s="24"/>
    </row>
    <row r="7508" spans="2:7" x14ac:dyDescent="0.2">
      <c r="B7508" s="24"/>
      <c r="C7508" s="24"/>
      <c r="D7508" s="24"/>
      <c r="E7508" s="24"/>
      <c r="F7508" s="24"/>
      <c r="G7508" s="24"/>
    </row>
    <row r="7509" spans="2:7" x14ac:dyDescent="0.2">
      <c r="B7509" s="24"/>
      <c r="C7509" s="24"/>
      <c r="D7509" s="24"/>
      <c r="E7509" s="24"/>
      <c r="F7509" s="24"/>
      <c r="G7509" s="24"/>
    </row>
    <row r="7510" spans="2:7" x14ac:dyDescent="0.2">
      <c r="B7510" s="24"/>
      <c r="C7510" s="24"/>
      <c r="D7510" s="24"/>
      <c r="E7510" s="24"/>
      <c r="F7510" s="24"/>
      <c r="G7510" s="24"/>
    </row>
    <row r="7511" spans="2:7" x14ac:dyDescent="0.2">
      <c r="B7511" s="24"/>
      <c r="C7511" s="24"/>
      <c r="D7511" s="24"/>
      <c r="E7511" s="24"/>
      <c r="F7511" s="24"/>
      <c r="G7511" s="24"/>
    </row>
    <row r="7512" spans="2:7" x14ac:dyDescent="0.2">
      <c r="B7512" s="24"/>
      <c r="C7512" s="24"/>
      <c r="D7512" s="24"/>
      <c r="E7512" s="24"/>
      <c r="F7512" s="24"/>
      <c r="G7512" s="24"/>
    </row>
    <row r="7513" spans="2:7" x14ac:dyDescent="0.2">
      <c r="B7513" s="24"/>
      <c r="C7513" s="24"/>
      <c r="D7513" s="24"/>
      <c r="E7513" s="24"/>
      <c r="F7513" s="24"/>
      <c r="G7513" s="24"/>
    </row>
    <row r="7514" spans="2:7" x14ac:dyDescent="0.2">
      <c r="B7514" s="24"/>
      <c r="C7514" s="24"/>
      <c r="D7514" s="24"/>
      <c r="E7514" s="24"/>
      <c r="F7514" s="24"/>
      <c r="G7514" s="24"/>
    </row>
    <row r="7515" spans="2:7" x14ac:dyDescent="0.2">
      <c r="B7515" s="24"/>
      <c r="C7515" s="24"/>
      <c r="D7515" s="24"/>
      <c r="E7515" s="24"/>
      <c r="F7515" s="24"/>
      <c r="G7515" s="24"/>
    </row>
    <row r="7516" spans="2:7" x14ac:dyDescent="0.2">
      <c r="B7516" s="24"/>
      <c r="C7516" s="24"/>
      <c r="D7516" s="24"/>
      <c r="E7516" s="24"/>
      <c r="F7516" s="24"/>
      <c r="G7516" s="24"/>
    </row>
    <row r="7517" spans="2:7" x14ac:dyDescent="0.2">
      <c r="B7517" s="24"/>
      <c r="C7517" s="24"/>
      <c r="D7517" s="24"/>
      <c r="E7517" s="24"/>
      <c r="F7517" s="24"/>
      <c r="G7517" s="24"/>
    </row>
    <row r="7518" spans="2:7" x14ac:dyDescent="0.2">
      <c r="B7518" s="24"/>
      <c r="C7518" s="24"/>
      <c r="D7518" s="24"/>
      <c r="E7518" s="24"/>
      <c r="F7518" s="24"/>
      <c r="G7518" s="24"/>
    </row>
    <row r="7519" spans="2:7" x14ac:dyDescent="0.2">
      <c r="B7519" s="24"/>
      <c r="C7519" s="24"/>
      <c r="D7519" s="24"/>
      <c r="E7519" s="24"/>
      <c r="F7519" s="24"/>
      <c r="G7519" s="24"/>
    </row>
    <row r="7520" spans="2:7" x14ac:dyDescent="0.2">
      <c r="B7520" s="24"/>
      <c r="C7520" s="24"/>
      <c r="D7520" s="24"/>
      <c r="E7520" s="24"/>
      <c r="F7520" s="24"/>
      <c r="G7520" s="24"/>
    </row>
    <row r="7521" spans="2:7" x14ac:dyDescent="0.2">
      <c r="B7521" s="24"/>
      <c r="C7521" s="24"/>
      <c r="D7521" s="24"/>
      <c r="E7521" s="24"/>
      <c r="F7521" s="24"/>
      <c r="G7521" s="24"/>
    </row>
    <row r="7522" spans="2:7" x14ac:dyDescent="0.2">
      <c r="B7522" s="24"/>
      <c r="C7522" s="24"/>
      <c r="D7522" s="24"/>
      <c r="E7522" s="24"/>
      <c r="F7522" s="24"/>
      <c r="G7522" s="24"/>
    </row>
    <row r="7523" spans="2:7" x14ac:dyDescent="0.2">
      <c r="B7523" s="24"/>
      <c r="C7523" s="24"/>
      <c r="D7523" s="24"/>
      <c r="E7523" s="24"/>
      <c r="F7523" s="24"/>
      <c r="G7523" s="24"/>
    </row>
    <row r="7524" spans="2:7" x14ac:dyDescent="0.2">
      <c r="B7524" s="24"/>
      <c r="C7524" s="24"/>
      <c r="D7524" s="24"/>
      <c r="E7524" s="24"/>
      <c r="F7524" s="24"/>
      <c r="G7524" s="24"/>
    </row>
    <row r="7525" spans="2:7" x14ac:dyDescent="0.2">
      <c r="B7525" s="24"/>
      <c r="C7525" s="24"/>
      <c r="D7525" s="24"/>
      <c r="E7525" s="24"/>
      <c r="F7525" s="24"/>
      <c r="G7525" s="24"/>
    </row>
    <row r="7526" spans="2:7" x14ac:dyDescent="0.2">
      <c r="B7526" s="24"/>
      <c r="C7526" s="24"/>
      <c r="D7526" s="24"/>
      <c r="E7526" s="24"/>
      <c r="F7526" s="24"/>
      <c r="G7526" s="24"/>
    </row>
    <row r="7527" spans="2:7" x14ac:dyDescent="0.2">
      <c r="B7527" s="24"/>
      <c r="C7527" s="24"/>
      <c r="D7527" s="24"/>
      <c r="E7527" s="24"/>
      <c r="F7527" s="24"/>
      <c r="G7527" s="24"/>
    </row>
    <row r="7528" spans="2:7" x14ac:dyDescent="0.2">
      <c r="B7528" s="24"/>
      <c r="C7528" s="24"/>
      <c r="D7528" s="24"/>
      <c r="E7528" s="24"/>
      <c r="F7528" s="24"/>
      <c r="G7528" s="24"/>
    </row>
    <row r="7529" spans="2:7" x14ac:dyDescent="0.2">
      <c r="B7529" s="24"/>
      <c r="C7529" s="24"/>
      <c r="D7529" s="24"/>
      <c r="E7529" s="24"/>
      <c r="F7529" s="24"/>
      <c r="G7529" s="24"/>
    </row>
    <row r="7530" spans="2:7" x14ac:dyDescent="0.2">
      <c r="B7530" s="24"/>
      <c r="C7530" s="24"/>
      <c r="D7530" s="24"/>
      <c r="E7530" s="24"/>
      <c r="F7530" s="24"/>
      <c r="G7530" s="24"/>
    </row>
    <row r="7531" spans="2:7" x14ac:dyDescent="0.2">
      <c r="B7531" s="24"/>
      <c r="C7531" s="24"/>
      <c r="D7531" s="24"/>
      <c r="E7531" s="24"/>
      <c r="F7531" s="24"/>
      <c r="G7531" s="24"/>
    </row>
    <row r="7532" spans="2:7" x14ac:dyDescent="0.2">
      <c r="B7532" s="24"/>
      <c r="C7532" s="24"/>
      <c r="D7532" s="24"/>
      <c r="E7532" s="24"/>
      <c r="F7532" s="24"/>
      <c r="G7532" s="24"/>
    </row>
    <row r="7533" spans="2:7" x14ac:dyDescent="0.2">
      <c r="B7533" s="24"/>
      <c r="C7533" s="24"/>
      <c r="D7533" s="24"/>
      <c r="E7533" s="24"/>
      <c r="F7533" s="24"/>
      <c r="G7533" s="24"/>
    </row>
    <row r="7534" spans="2:7" x14ac:dyDescent="0.2">
      <c r="B7534" s="24"/>
      <c r="C7534" s="24"/>
      <c r="D7534" s="24"/>
      <c r="E7534" s="24"/>
      <c r="F7534" s="24"/>
      <c r="G7534" s="24"/>
    </row>
    <row r="7535" spans="2:7" x14ac:dyDescent="0.2">
      <c r="B7535" s="24"/>
      <c r="C7535" s="24"/>
      <c r="D7535" s="24"/>
      <c r="E7535" s="24"/>
      <c r="F7535" s="24"/>
      <c r="G7535" s="24"/>
    </row>
    <row r="7536" spans="2:7" x14ac:dyDescent="0.2">
      <c r="B7536" s="24"/>
      <c r="C7536" s="24"/>
      <c r="D7536" s="24"/>
      <c r="E7536" s="24"/>
      <c r="F7536" s="24"/>
      <c r="G7536" s="24"/>
    </row>
    <row r="7537" spans="2:7" x14ac:dyDescent="0.2">
      <c r="B7537" s="24"/>
      <c r="C7537" s="24"/>
      <c r="D7537" s="24"/>
      <c r="E7537" s="24"/>
      <c r="F7537" s="24"/>
      <c r="G7537" s="24"/>
    </row>
    <row r="7538" spans="2:7" x14ac:dyDescent="0.2">
      <c r="B7538" s="24"/>
      <c r="C7538" s="24"/>
      <c r="D7538" s="24"/>
      <c r="E7538" s="24"/>
      <c r="F7538" s="24"/>
      <c r="G7538" s="24"/>
    </row>
    <row r="7539" spans="2:7" x14ac:dyDescent="0.2">
      <c r="B7539" s="24"/>
      <c r="C7539" s="24"/>
      <c r="D7539" s="24"/>
      <c r="E7539" s="24"/>
      <c r="F7539" s="24"/>
      <c r="G7539" s="24"/>
    </row>
    <row r="7540" spans="2:7" x14ac:dyDescent="0.2">
      <c r="B7540" s="24"/>
      <c r="C7540" s="24"/>
      <c r="D7540" s="24"/>
      <c r="E7540" s="24"/>
      <c r="F7540" s="24"/>
      <c r="G7540" s="24"/>
    </row>
    <row r="7541" spans="2:7" x14ac:dyDescent="0.2">
      <c r="B7541" s="24"/>
      <c r="C7541" s="24"/>
      <c r="D7541" s="24"/>
      <c r="E7541" s="24"/>
      <c r="F7541" s="24"/>
      <c r="G7541" s="24"/>
    </row>
    <row r="7542" spans="2:7" x14ac:dyDescent="0.2">
      <c r="B7542" s="24"/>
      <c r="C7542" s="24"/>
      <c r="D7542" s="24"/>
      <c r="E7542" s="24"/>
      <c r="F7542" s="24"/>
      <c r="G7542" s="24"/>
    </row>
    <row r="7543" spans="2:7" x14ac:dyDescent="0.2">
      <c r="B7543" s="24"/>
      <c r="C7543" s="24"/>
      <c r="D7543" s="24"/>
      <c r="E7543" s="24"/>
      <c r="F7543" s="24"/>
      <c r="G7543" s="24"/>
    </row>
    <row r="7544" spans="2:7" x14ac:dyDescent="0.2">
      <c r="B7544" s="24"/>
      <c r="C7544" s="24"/>
      <c r="D7544" s="24"/>
      <c r="E7544" s="24"/>
      <c r="F7544" s="24"/>
      <c r="G7544" s="24"/>
    </row>
    <row r="7545" spans="2:7" x14ac:dyDescent="0.2">
      <c r="B7545" s="24"/>
      <c r="C7545" s="24"/>
      <c r="D7545" s="24"/>
      <c r="E7545" s="24"/>
      <c r="F7545" s="24"/>
      <c r="G7545" s="24"/>
    </row>
    <row r="7546" spans="2:7" x14ac:dyDescent="0.2">
      <c r="B7546" s="24"/>
      <c r="C7546" s="24"/>
      <c r="D7546" s="24"/>
      <c r="E7546" s="24"/>
      <c r="F7546" s="24"/>
      <c r="G7546" s="24"/>
    </row>
    <row r="7547" spans="2:7" x14ac:dyDescent="0.2">
      <c r="B7547" s="24"/>
      <c r="C7547" s="24"/>
      <c r="D7547" s="24"/>
      <c r="E7547" s="24"/>
      <c r="F7547" s="24"/>
      <c r="G7547" s="24"/>
    </row>
    <row r="7548" spans="2:7" x14ac:dyDescent="0.2">
      <c r="B7548" s="24"/>
      <c r="C7548" s="24"/>
      <c r="D7548" s="24"/>
      <c r="E7548" s="24"/>
      <c r="F7548" s="24"/>
      <c r="G7548" s="24"/>
    </row>
    <row r="7549" spans="2:7" x14ac:dyDescent="0.2">
      <c r="B7549" s="24"/>
      <c r="C7549" s="24"/>
      <c r="D7549" s="24"/>
      <c r="E7549" s="24"/>
      <c r="F7549" s="24"/>
      <c r="G7549" s="24"/>
    </row>
    <row r="7550" spans="2:7" x14ac:dyDescent="0.2">
      <c r="B7550" s="24"/>
      <c r="C7550" s="24"/>
      <c r="D7550" s="24"/>
      <c r="E7550" s="24"/>
      <c r="F7550" s="24"/>
      <c r="G7550" s="24"/>
    </row>
    <row r="7551" spans="2:7" x14ac:dyDescent="0.2">
      <c r="B7551" s="24"/>
      <c r="C7551" s="24"/>
      <c r="D7551" s="24"/>
      <c r="E7551" s="24"/>
      <c r="F7551" s="24"/>
      <c r="G7551" s="24"/>
    </row>
    <row r="7552" spans="2:7" x14ac:dyDescent="0.2">
      <c r="B7552" s="24"/>
      <c r="C7552" s="24"/>
      <c r="D7552" s="24"/>
      <c r="E7552" s="24"/>
      <c r="F7552" s="24"/>
      <c r="G7552" s="24"/>
    </row>
    <row r="7553" spans="2:7" x14ac:dyDescent="0.2">
      <c r="B7553" s="24"/>
      <c r="C7553" s="24"/>
      <c r="D7553" s="24"/>
      <c r="E7553" s="24"/>
      <c r="F7553" s="24"/>
      <c r="G7553" s="24"/>
    </row>
    <row r="7554" spans="2:7" x14ac:dyDescent="0.2">
      <c r="B7554" s="24"/>
      <c r="C7554" s="24"/>
      <c r="D7554" s="24"/>
      <c r="E7554" s="24"/>
      <c r="F7554" s="24"/>
      <c r="G7554" s="24"/>
    </row>
    <row r="7555" spans="2:7" x14ac:dyDescent="0.2">
      <c r="B7555" s="24"/>
      <c r="C7555" s="24"/>
      <c r="D7555" s="24"/>
      <c r="E7555" s="24"/>
      <c r="F7555" s="24"/>
      <c r="G7555" s="24"/>
    </row>
    <row r="7556" spans="2:7" x14ac:dyDescent="0.2">
      <c r="B7556" s="24"/>
      <c r="C7556" s="24"/>
      <c r="D7556" s="24"/>
      <c r="E7556" s="24"/>
      <c r="F7556" s="24"/>
      <c r="G7556" s="24"/>
    </row>
    <row r="7557" spans="2:7" x14ac:dyDescent="0.2">
      <c r="B7557" s="24"/>
      <c r="C7557" s="24"/>
      <c r="D7557" s="24"/>
      <c r="E7557" s="24"/>
      <c r="F7557" s="24"/>
      <c r="G7557" s="24"/>
    </row>
    <row r="7558" spans="2:7" x14ac:dyDescent="0.2">
      <c r="B7558" s="24"/>
      <c r="C7558" s="24"/>
      <c r="D7558" s="24"/>
      <c r="E7558" s="24"/>
      <c r="F7558" s="24"/>
      <c r="G7558" s="24"/>
    </row>
    <row r="7559" spans="2:7" x14ac:dyDescent="0.2">
      <c r="B7559" s="24"/>
      <c r="C7559" s="24"/>
      <c r="D7559" s="24"/>
      <c r="E7559" s="24"/>
      <c r="F7559" s="24"/>
      <c r="G7559" s="24"/>
    </row>
    <row r="7560" spans="2:7" x14ac:dyDescent="0.2">
      <c r="B7560" s="24"/>
      <c r="C7560" s="24"/>
      <c r="D7560" s="24"/>
      <c r="E7560" s="24"/>
      <c r="F7560" s="24"/>
      <c r="G7560" s="24"/>
    </row>
    <row r="7561" spans="2:7" x14ac:dyDescent="0.2">
      <c r="B7561" s="24"/>
      <c r="C7561" s="24"/>
      <c r="D7561" s="24"/>
      <c r="E7561" s="24"/>
      <c r="F7561" s="24"/>
      <c r="G7561" s="24"/>
    </row>
    <row r="7562" spans="2:7" x14ac:dyDescent="0.2">
      <c r="B7562" s="24"/>
      <c r="C7562" s="24"/>
      <c r="D7562" s="24"/>
      <c r="E7562" s="24"/>
      <c r="F7562" s="24"/>
      <c r="G7562" s="24"/>
    </row>
    <row r="7563" spans="2:7" x14ac:dyDescent="0.2">
      <c r="B7563" s="24"/>
      <c r="C7563" s="24"/>
      <c r="D7563" s="24"/>
      <c r="E7563" s="24"/>
      <c r="F7563" s="24"/>
      <c r="G7563" s="24"/>
    </row>
    <row r="7564" spans="2:7" x14ac:dyDescent="0.2">
      <c r="B7564" s="24"/>
      <c r="C7564" s="24"/>
      <c r="D7564" s="24"/>
      <c r="E7564" s="24"/>
      <c r="F7564" s="24"/>
      <c r="G7564" s="24"/>
    </row>
    <row r="7565" spans="2:7" x14ac:dyDescent="0.2">
      <c r="B7565" s="24"/>
      <c r="C7565" s="24"/>
      <c r="D7565" s="24"/>
      <c r="E7565" s="24"/>
      <c r="F7565" s="24"/>
      <c r="G7565" s="24"/>
    </row>
    <row r="7566" spans="2:7" x14ac:dyDescent="0.2">
      <c r="B7566" s="24"/>
      <c r="C7566" s="24"/>
      <c r="D7566" s="24"/>
      <c r="E7566" s="24"/>
      <c r="F7566" s="24"/>
      <c r="G7566" s="24"/>
    </row>
    <row r="7567" spans="2:7" x14ac:dyDescent="0.2">
      <c r="B7567" s="24"/>
      <c r="C7567" s="24"/>
      <c r="D7567" s="24"/>
      <c r="E7567" s="24"/>
      <c r="F7567" s="24"/>
      <c r="G7567" s="24"/>
    </row>
    <row r="7568" spans="2:7" x14ac:dyDescent="0.2">
      <c r="B7568" s="24"/>
      <c r="C7568" s="24"/>
      <c r="D7568" s="24"/>
      <c r="E7568" s="24"/>
      <c r="F7568" s="24"/>
      <c r="G7568" s="24"/>
    </row>
    <row r="7569" spans="2:7" x14ac:dyDescent="0.2">
      <c r="B7569" s="24"/>
      <c r="C7569" s="24"/>
      <c r="D7569" s="24"/>
      <c r="E7569" s="24"/>
      <c r="F7569" s="24"/>
      <c r="G7569" s="24"/>
    </row>
    <row r="7570" spans="2:7" x14ac:dyDescent="0.2">
      <c r="B7570" s="24"/>
      <c r="C7570" s="24"/>
      <c r="D7570" s="24"/>
      <c r="E7570" s="24"/>
      <c r="F7570" s="24"/>
      <c r="G7570" s="24"/>
    </row>
    <row r="7571" spans="2:7" x14ac:dyDescent="0.2">
      <c r="B7571" s="24"/>
      <c r="C7571" s="24"/>
      <c r="D7571" s="24"/>
      <c r="E7571" s="24"/>
      <c r="F7571" s="24"/>
      <c r="G7571" s="24"/>
    </row>
    <row r="7572" spans="2:7" x14ac:dyDescent="0.2">
      <c r="B7572" s="24"/>
      <c r="C7572" s="24"/>
      <c r="D7572" s="24"/>
      <c r="E7572" s="24"/>
      <c r="F7572" s="24"/>
      <c r="G7572" s="24"/>
    </row>
    <row r="7573" spans="2:7" x14ac:dyDescent="0.2">
      <c r="B7573" s="24"/>
      <c r="C7573" s="24"/>
      <c r="D7573" s="24"/>
      <c r="E7573" s="24"/>
      <c r="F7573" s="24"/>
      <c r="G7573" s="24"/>
    </row>
    <row r="7574" spans="2:7" x14ac:dyDescent="0.2">
      <c r="B7574" s="24"/>
      <c r="C7574" s="24"/>
      <c r="D7574" s="24"/>
      <c r="E7574" s="24"/>
      <c r="F7574" s="24"/>
      <c r="G7574" s="24"/>
    </row>
    <row r="7575" spans="2:7" x14ac:dyDescent="0.2">
      <c r="B7575" s="24"/>
      <c r="C7575" s="24"/>
      <c r="D7575" s="24"/>
      <c r="E7575" s="24"/>
      <c r="F7575" s="24"/>
      <c r="G7575" s="24"/>
    </row>
    <row r="7576" spans="2:7" x14ac:dyDescent="0.2">
      <c r="B7576" s="24"/>
      <c r="C7576" s="24"/>
      <c r="D7576" s="24"/>
      <c r="E7576" s="24"/>
      <c r="F7576" s="24"/>
      <c r="G7576" s="24"/>
    </row>
    <row r="7577" spans="2:7" x14ac:dyDescent="0.2">
      <c r="B7577" s="24"/>
      <c r="C7577" s="24"/>
      <c r="D7577" s="24"/>
      <c r="E7577" s="24"/>
      <c r="F7577" s="24"/>
      <c r="G7577" s="24"/>
    </row>
    <row r="7578" spans="2:7" x14ac:dyDescent="0.2">
      <c r="B7578" s="24"/>
      <c r="C7578" s="24"/>
      <c r="D7578" s="24"/>
      <c r="E7578" s="24"/>
      <c r="F7578" s="24"/>
      <c r="G7578" s="24"/>
    </row>
    <row r="7579" spans="2:7" x14ac:dyDescent="0.2">
      <c r="B7579" s="24"/>
      <c r="C7579" s="24"/>
      <c r="D7579" s="24"/>
      <c r="E7579" s="24"/>
      <c r="F7579" s="24"/>
      <c r="G7579" s="24"/>
    </row>
    <row r="7580" spans="2:7" x14ac:dyDescent="0.2">
      <c r="B7580" s="24"/>
      <c r="C7580" s="24"/>
      <c r="D7580" s="24"/>
      <c r="E7580" s="24"/>
      <c r="F7580" s="24"/>
      <c r="G7580" s="24"/>
    </row>
    <row r="7581" spans="2:7" x14ac:dyDescent="0.2">
      <c r="B7581" s="24"/>
      <c r="C7581" s="24"/>
      <c r="D7581" s="24"/>
      <c r="E7581" s="24"/>
      <c r="F7581" s="24"/>
      <c r="G7581" s="24"/>
    </row>
    <row r="7582" spans="2:7" x14ac:dyDescent="0.2">
      <c r="B7582" s="24"/>
      <c r="C7582" s="24"/>
      <c r="D7582" s="24"/>
      <c r="E7582" s="24"/>
      <c r="F7582" s="24"/>
      <c r="G7582" s="24"/>
    </row>
    <row r="7583" spans="2:7" x14ac:dyDescent="0.2">
      <c r="B7583" s="24"/>
      <c r="C7583" s="24"/>
      <c r="D7583" s="24"/>
      <c r="E7583" s="24"/>
      <c r="F7583" s="24"/>
      <c r="G7583" s="24"/>
    </row>
    <row r="7584" spans="2:7" x14ac:dyDescent="0.2">
      <c r="B7584" s="24"/>
      <c r="C7584" s="24"/>
      <c r="D7584" s="24"/>
      <c r="E7584" s="24"/>
      <c r="F7584" s="24"/>
      <c r="G7584" s="24"/>
    </row>
    <row r="7585" spans="2:7" x14ac:dyDescent="0.2">
      <c r="B7585" s="24"/>
      <c r="C7585" s="24"/>
      <c r="D7585" s="24"/>
      <c r="E7585" s="24"/>
      <c r="F7585" s="24"/>
      <c r="G7585" s="24"/>
    </row>
    <row r="7586" spans="2:7" x14ac:dyDescent="0.2">
      <c r="B7586" s="24"/>
      <c r="C7586" s="24"/>
      <c r="D7586" s="24"/>
      <c r="E7586" s="24"/>
      <c r="F7586" s="24"/>
      <c r="G7586" s="24"/>
    </row>
    <row r="7587" spans="2:7" x14ac:dyDescent="0.2">
      <c r="B7587" s="24"/>
      <c r="C7587" s="24"/>
      <c r="D7587" s="24"/>
      <c r="E7587" s="24"/>
      <c r="F7587" s="24"/>
      <c r="G7587" s="24"/>
    </row>
    <row r="7588" spans="2:7" x14ac:dyDescent="0.2">
      <c r="B7588" s="24"/>
      <c r="C7588" s="24"/>
      <c r="D7588" s="24"/>
      <c r="E7588" s="24"/>
      <c r="F7588" s="24"/>
      <c r="G7588" s="24"/>
    </row>
    <row r="7589" spans="2:7" x14ac:dyDescent="0.2">
      <c r="B7589" s="24"/>
      <c r="C7589" s="24"/>
      <c r="D7589" s="24"/>
      <c r="E7589" s="24"/>
      <c r="F7589" s="24"/>
      <c r="G7589" s="24"/>
    </row>
    <row r="7590" spans="2:7" x14ac:dyDescent="0.2">
      <c r="B7590" s="24"/>
      <c r="C7590" s="24"/>
      <c r="D7590" s="24"/>
      <c r="E7590" s="24"/>
      <c r="F7590" s="24"/>
      <c r="G7590" s="24"/>
    </row>
    <row r="7591" spans="2:7" x14ac:dyDescent="0.2">
      <c r="B7591" s="24"/>
      <c r="C7591" s="24"/>
      <c r="D7591" s="24"/>
      <c r="E7591" s="24"/>
      <c r="F7591" s="24"/>
      <c r="G7591" s="24"/>
    </row>
    <row r="7592" spans="2:7" x14ac:dyDescent="0.2">
      <c r="B7592" s="24"/>
      <c r="C7592" s="24"/>
      <c r="D7592" s="24"/>
      <c r="E7592" s="24"/>
      <c r="F7592" s="24"/>
      <c r="G7592" s="24"/>
    </row>
    <row r="7593" spans="2:7" x14ac:dyDescent="0.2">
      <c r="B7593" s="24"/>
      <c r="C7593" s="24"/>
      <c r="D7593" s="24"/>
      <c r="E7593" s="24"/>
      <c r="F7593" s="24"/>
      <c r="G7593" s="24"/>
    </row>
    <row r="7594" spans="2:7" x14ac:dyDescent="0.2">
      <c r="B7594" s="24"/>
      <c r="C7594" s="24"/>
      <c r="D7594" s="24"/>
      <c r="E7594" s="24"/>
      <c r="F7594" s="24"/>
      <c r="G7594" s="24"/>
    </row>
    <row r="7595" spans="2:7" x14ac:dyDescent="0.2">
      <c r="B7595" s="24"/>
      <c r="C7595" s="24"/>
      <c r="D7595" s="24"/>
      <c r="E7595" s="24"/>
      <c r="F7595" s="24"/>
      <c r="G7595" s="24"/>
    </row>
    <row r="7596" spans="2:7" x14ac:dyDescent="0.2">
      <c r="B7596" s="24"/>
      <c r="C7596" s="24"/>
      <c r="D7596" s="24"/>
      <c r="E7596" s="24"/>
      <c r="F7596" s="24"/>
      <c r="G7596" s="24"/>
    </row>
    <row r="7597" spans="2:7" x14ac:dyDescent="0.2">
      <c r="B7597" s="24"/>
      <c r="C7597" s="24"/>
      <c r="D7597" s="24"/>
      <c r="E7597" s="24"/>
      <c r="F7597" s="24"/>
      <c r="G7597" s="24"/>
    </row>
    <row r="7598" spans="2:7" x14ac:dyDescent="0.2">
      <c r="B7598" s="24"/>
      <c r="C7598" s="24"/>
      <c r="D7598" s="24"/>
      <c r="E7598" s="24"/>
      <c r="F7598" s="24"/>
      <c r="G7598" s="24"/>
    </row>
    <row r="7599" spans="2:7" x14ac:dyDescent="0.2">
      <c r="B7599" s="24"/>
      <c r="C7599" s="24"/>
      <c r="D7599" s="24"/>
      <c r="E7599" s="24"/>
      <c r="F7599" s="24"/>
      <c r="G7599" s="24"/>
    </row>
    <row r="7600" spans="2:7" x14ac:dyDescent="0.2">
      <c r="B7600" s="24"/>
      <c r="C7600" s="24"/>
      <c r="D7600" s="24"/>
      <c r="E7600" s="24"/>
      <c r="F7600" s="24"/>
      <c r="G7600" s="24"/>
    </row>
    <row r="7601" spans="2:7" x14ac:dyDescent="0.2">
      <c r="B7601" s="24"/>
      <c r="C7601" s="24"/>
      <c r="D7601" s="24"/>
      <c r="E7601" s="24"/>
      <c r="F7601" s="24"/>
      <c r="G7601" s="24"/>
    </row>
    <row r="7602" spans="2:7" x14ac:dyDescent="0.2">
      <c r="B7602" s="24"/>
      <c r="C7602" s="24"/>
      <c r="D7602" s="24"/>
      <c r="E7602" s="24"/>
      <c r="F7602" s="24"/>
      <c r="G7602" s="24"/>
    </row>
    <row r="7603" spans="2:7" x14ac:dyDescent="0.2">
      <c r="B7603" s="24"/>
      <c r="C7603" s="24"/>
      <c r="D7603" s="24"/>
      <c r="E7603" s="24"/>
      <c r="F7603" s="24"/>
      <c r="G7603" s="24"/>
    </row>
    <row r="7604" spans="2:7" x14ac:dyDescent="0.2">
      <c r="B7604" s="24"/>
      <c r="C7604" s="24"/>
      <c r="D7604" s="24"/>
      <c r="E7604" s="24"/>
      <c r="F7604" s="24"/>
      <c r="G7604" s="24"/>
    </row>
    <row r="7605" spans="2:7" x14ac:dyDescent="0.2">
      <c r="B7605" s="24"/>
      <c r="C7605" s="24"/>
      <c r="D7605" s="24"/>
      <c r="E7605" s="24"/>
      <c r="F7605" s="24"/>
      <c r="G7605" s="24"/>
    </row>
    <row r="7606" spans="2:7" x14ac:dyDescent="0.2">
      <c r="B7606" s="24"/>
      <c r="C7606" s="24"/>
      <c r="D7606" s="24"/>
      <c r="E7606" s="24"/>
      <c r="F7606" s="24"/>
      <c r="G7606" s="24"/>
    </row>
    <row r="7607" spans="2:7" x14ac:dyDescent="0.2">
      <c r="B7607" s="24"/>
      <c r="C7607" s="24"/>
      <c r="D7607" s="24"/>
      <c r="E7607" s="24"/>
      <c r="F7607" s="24"/>
      <c r="G7607" s="24"/>
    </row>
    <row r="7608" spans="2:7" x14ac:dyDescent="0.2">
      <c r="B7608" s="24"/>
      <c r="C7608" s="24"/>
      <c r="D7608" s="24"/>
      <c r="E7608" s="24"/>
      <c r="F7608" s="24"/>
      <c r="G7608" s="24"/>
    </row>
    <row r="7609" spans="2:7" x14ac:dyDescent="0.2">
      <c r="B7609" s="24"/>
      <c r="C7609" s="24"/>
      <c r="D7609" s="24"/>
      <c r="E7609" s="24"/>
      <c r="F7609" s="24"/>
      <c r="G7609" s="24"/>
    </row>
    <row r="7610" spans="2:7" x14ac:dyDescent="0.2">
      <c r="B7610" s="24"/>
      <c r="C7610" s="24"/>
      <c r="D7610" s="24"/>
      <c r="E7610" s="24"/>
      <c r="F7610" s="24"/>
      <c r="G7610" s="24"/>
    </row>
    <row r="7611" spans="2:7" x14ac:dyDescent="0.2">
      <c r="B7611" s="24"/>
      <c r="C7611" s="24"/>
      <c r="D7611" s="24"/>
      <c r="E7611" s="24"/>
      <c r="F7611" s="24"/>
      <c r="G7611" s="24"/>
    </row>
    <row r="7612" spans="2:7" x14ac:dyDescent="0.2">
      <c r="B7612" s="24"/>
      <c r="C7612" s="24"/>
      <c r="D7612" s="24"/>
      <c r="E7612" s="24"/>
      <c r="F7612" s="24"/>
      <c r="G7612" s="24"/>
    </row>
    <row r="7613" spans="2:7" x14ac:dyDescent="0.2">
      <c r="B7613" s="24"/>
      <c r="C7613" s="24"/>
      <c r="D7613" s="24"/>
      <c r="E7613" s="24"/>
      <c r="F7613" s="24"/>
      <c r="G7613" s="24"/>
    </row>
    <row r="7614" spans="2:7" x14ac:dyDescent="0.2">
      <c r="B7614" s="24"/>
      <c r="C7614" s="24"/>
      <c r="D7614" s="24"/>
      <c r="E7614" s="24"/>
      <c r="F7614" s="24"/>
      <c r="G7614" s="24"/>
    </row>
    <row r="7615" spans="2:7" x14ac:dyDescent="0.2">
      <c r="B7615" s="24"/>
      <c r="C7615" s="24"/>
      <c r="D7615" s="24"/>
      <c r="E7615" s="24"/>
      <c r="F7615" s="24"/>
      <c r="G7615" s="24"/>
    </row>
    <row r="7616" spans="2:7" x14ac:dyDescent="0.2">
      <c r="B7616" s="24"/>
      <c r="C7616" s="24"/>
      <c r="D7616" s="24"/>
      <c r="E7616" s="24"/>
      <c r="F7616" s="24"/>
      <c r="G7616" s="24"/>
    </row>
    <row r="7617" spans="2:7" x14ac:dyDescent="0.2">
      <c r="B7617" s="24"/>
      <c r="C7617" s="24"/>
      <c r="D7617" s="24"/>
      <c r="E7617" s="24"/>
      <c r="F7617" s="24"/>
      <c r="G7617" s="24"/>
    </row>
    <row r="7618" spans="2:7" x14ac:dyDescent="0.2">
      <c r="B7618" s="24"/>
      <c r="C7618" s="24"/>
      <c r="D7618" s="24"/>
      <c r="E7618" s="24"/>
      <c r="F7618" s="24"/>
      <c r="G7618" s="24"/>
    </row>
    <row r="7619" spans="2:7" x14ac:dyDescent="0.2">
      <c r="B7619" s="24"/>
      <c r="C7619" s="24"/>
      <c r="D7619" s="24"/>
      <c r="E7619" s="24"/>
      <c r="F7619" s="24"/>
      <c r="G7619" s="24"/>
    </row>
    <row r="7620" spans="2:7" x14ac:dyDescent="0.2">
      <c r="B7620" s="24"/>
      <c r="C7620" s="24"/>
      <c r="D7620" s="24"/>
      <c r="E7620" s="24"/>
      <c r="F7620" s="24"/>
      <c r="G7620" s="24"/>
    </row>
    <row r="7621" spans="2:7" x14ac:dyDescent="0.2">
      <c r="B7621" s="24"/>
      <c r="C7621" s="24"/>
      <c r="D7621" s="24"/>
      <c r="E7621" s="24"/>
      <c r="F7621" s="24"/>
      <c r="G7621" s="24"/>
    </row>
    <row r="7622" spans="2:7" x14ac:dyDescent="0.2">
      <c r="B7622" s="24"/>
      <c r="C7622" s="24"/>
      <c r="D7622" s="24"/>
      <c r="E7622" s="24"/>
      <c r="F7622" s="24"/>
      <c r="G7622" s="24"/>
    </row>
    <row r="7623" spans="2:7" x14ac:dyDescent="0.2">
      <c r="B7623" s="24"/>
      <c r="C7623" s="24"/>
      <c r="D7623" s="24"/>
      <c r="E7623" s="24"/>
      <c r="F7623" s="24"/>
      <c r="G7623" s="24"/>
    </row>
    <row r="7624" spans="2:7" x14ac:dyDescent="0.2">
      <c r="B7624" s="24"/>
      <c r="C7624" s="24"/>
      <c r="D7624" s="24"/>
      <c r="E7624" s="24"/>
      <c r="F7624" s="24"/>
      <c r="G7624" s="24"/>
    </row>
    <row r="7625" spans="2:7" x14ac:dyDescent="0.2">
      <c r="B7625" s="24"/>
      <c r="C7625" s="24"/>
      <c r="D7625" s="24"/>
      <c r="E7625" s="24"/>
      <c r="F7625" s="24"/>
      <c r="G7625" s="24"/>
    </row>
    <row r="7626" spans="2:7" x14ac:dyDescent="0.2">
      <c r="B7626" s="24"/>
      <c r="C7626" s="24"/>
      <c r="D7626" s="24"/>
      <c r="E7626" s="24"/>
      <c r="F7626" s="24"/>
      <c r="G7626" s="24"/>
    </row>
    <row r="7627" spans="2:7" x14ac:dyDescent="0.2">
      <c r="B7627" s="24"/>
      <c r="C7627" s="24"/>
      <c r="D7627" s="24"/>
      <c r="E7627" s="24"/>
      <c r="F7627" s="24"/>
      <c r="G7627" s="24"/>
    </row>
    <row r="7628" spans="2:7" x14ac:dyDescent="0.2">
      <c r="B7628" s="24"/>
      <c r="C7628" s="24"/>
      <c r="D7628" s="24"/>
      <c r="E7628" s="24"/>
      <c r="F7628" s="24"/>
      <c r="G7628" s="24"/>
    </row>
    <row r="7629" spans="2:7" x14ac:dyDescent="0.2">
      <c r="B7629" s="24"/>
      <c r="C7629" s="24"/>
      <c r="D7629" s="24"/>
      <c r="E7629" s="24"/>
      <c r="F7629" s="24"/>
      <c r="G7629" s="24"/>
    </row>
    <row r="7630" spans="2:7" x14ac:dyDescent="0.2">
      <c r="B7630" s="24"/>
      <c r="C7630" s="24"/>
      <c r="D7630" s="24"/>
      <c r="E7630" s="24"/>
      <c r="F7630" s="24"/>
      <c r="G7630" s="24"/>
    </row>
    <row r="7631" spans="2:7" x14ac:dyDescent="0.2">
      <c r="B7631" s="24"/>
      <c r="C7631" s="24"/>
      <c r="D7631" s="24"/>
      <c r="E7631" s="24"/>
      <c r="F7631" s="24"/>
      <c r="G7631" s="24"/>
    </row>
    <row r="7632" spans="2:7" x14ac:dyDescent="0.2">
      <c r="B7632" s="24"/>
      <c r="C7632" s="24"/>
      <c r="D7632" s="24"/>
      <c r="E7632" s="24"/>
      <c r="F7632" s="24"/>
      <c r="G7632" s="24"/>
    </row>
    <row r="7633" spans="2:7" x14ac:dyDescent="0.2">
      <c r="B7633" s="24"/>
      <c r="C7633" s="24"/>
      <c r="D7633" s="24"/>
      <c r="E7633" s="24"/>
      <c r="F7633" s="24"/>
      <c r="G7633" s="24"/>
    </row>
    <row r="7634" spans="2:7" x14ac:dyDescent="0.2">
      <c r="B7634" s="24"/>
      <c r="C7634" s="24"/>
      <c r="D7634" s="24"/>
      <c r="E7634" s="24"/>
      <c r="F7634" s="24"/>
      <c r="G7634" s="24"/>
    </row>
    <row r="7635" spans="2:7" x14ac:dyDescent="0.2">
      <c r="B7635" s="24"/>
      <c r="C7635" s="24"/>
      <c r="D7635" s="24"/>
      <c r="E7635" s="24"/>
      <c r="F7635" s="24"/>
      <c r="G7635" s="24"/>
    </row>
    <row r="7636" spans="2:7" x14ac:dyDescent="0.2">
      <c r="B7636" s="24"/>
      <c r="C7636" s="24"/>
      <c r="D7636" s="24"/>
      <c r="E7636" s="24"/>
      <c r="F7636" s="24"/>
      <c r="G7636" s="24"/>
    </row>
    <row r="7637" spans="2:7" x14ac:dyDescent="0.2">
      <c r="B7637" s="24"/>
      <c r="C7637" s="24"/>
      <c r="D7637" s="24"/>
      <c r="E7637" s="24"/>
      <c r="F7637" s="24"/>
      <c r="G7637" s="24"/>
    </row>
    <row r="7638" spans="2:7" x14ac:dyDescent="0.2">
      <c r="B7638" s="24"/>
      <c r="C7638" s="24"/>
      <c r="D7638" s="24"/>
      <c r="E7638" s="24"/>
      <c r="F7638" s="24"/>
      <c r="G7638" s="24"/>
    </row>
    <row r="7639" spans="2:7" x14ac:dyDescent="0.2">
      <c r="B7639" s="24"/>
      <c r="C7639" s="24"/>
      <c r="D7639" s="24"/>
      <c r="E7639" s="24"/>
      <c r="F7639" s="24"/>
      <c r="G7639" s="24"/>
    </row>
    <row r="7640" spans="2:7" x14ac:dyDescent="0.2">
      <c r="B7640" s="24"/>
      <c r="C7640" s="24"/>
      <c r="D7640" s="24"/>
      <c r="E7640" s="24"/>
      <c r="F7640" s="24"/>
      <c r="G7640" s="24"/>
    </row>
    <row r="7641" spans="2:7" x14ac:dyDescent="0.2">
      <c r="B7641" s="24"/>
      <c r="C7641" s="24"/>
      <c r="D7641" s="24"/>
      <c r="E7641" s="24"/>
      <c r="F7641" s="24"/>
      <c r="G7641" s="24"/>
    </row>
    <row r="7642" spans="2:7" x14ac:dyDescent="0.2">
      <c r="B7642" s="24"/>
      <c r="C7642" s="24"/>
      <c r="D7642" s="24"/>
      <c r="E7642" s="24"/>
      <c r="F7642" s="24"/>
      <c r="G7642" s="24"/>
    </row>
    <row r="7643" spans="2:7" x14ac:dyDescent="0.2">
      <c r="B7643" s="24"/>
      <c r="C7643" s="24"/>
      <c r="D7643" s="24"/>
      <c r="E7643" s="24"/>
      <c r="F7643" s="24"/>
      <c r="G7643" s="24"/>
    </row>
    <row r="7644" spans="2:7" x14ac:dyDescent="0.2">
      <c r="B7644" s="24"/>
      <c r="C7644" s="24"/>
      <c r="D7644" s="24"/>
      <c r="E7644" s="24"/>
      <c r="F7644" s="24"/>
      <c r="G7644" s="24"/>
    </row>
    <row r="7645" spans="2:7" x14ac:dyDescent="0.2">
      <c r="B7645" s="24"/>
      <c r="C7645" s="24"/>
      <c r="D7645" s="24"/>
      <c r="E7645" s="24"/>
      <c r="F7645" s="24"/>
      <c r="G7645" s="24"/>
    </row>
    <row r="7646" spans="2:7" x14ac:dyDescent="0.2">
      <c r="B7646" s="24"/>
      <c r="C7646" s="24"/>
      <c r="D7646" s="24"/>
      <c r="E7646" s="24"/>
      <c r="F7646" s="24"/>
      <c r="G7646" s="24"/>
    </row>
    <row r="7647" spans="2:7" x14ac:dyDescent="0.2">
      <c r="B7647" s="24"/>
      <c r="C7647" s="24"/>
      <c r="D7647" s="24"/>
      <c r="E7647" s="24"/>
      <c r="F7647" s="24"/>
      <c r="G7647" s="24"/>
    </row>
    <row r="7648" spans="2:7" x14ac:dyDescent="0.2">
      <c r="B7648" s="24"/>
      <c r="C7648" s="24"/>
      <c r="D7648" s="24"/>
      <c r="E7648" s="24"/>
      <c r="F7648" s="24"/>
      <c r="G7648" s="24"/>
    </row>
    <row r="7649" spans="2:7" x14ac:dyDescent="0.2">
      <c r="B7649" s="24"/>
      <c r="C7649" s="24"/>
      <c r="D7649" s="24"/>
      <c r="E7649" s="24"/>
      <c r="F7649" s="24"/>
      <c r="G7649" s="24"/>
    </row>
    <row r="7650" spans="2:7" x14ac:dyDescent="0.2">
      <c r="B7650" s="24"/>
      <c r="C7650" s="24"/>
      <c r="D7650" s="24"/>
      <c r="E7650" s="24"/>
      <c r="F7650" s="24"/>
      <c r="G7650" s="24"/>
    </row>
    <row r="7651" spans="2:7" x14ac:dyDescent="0.2">
      <c r="B7651" s="24"/>
      <c r="C7651" s="24"/>
      <c r="D7651" s="24"/>
      <c r="E7651" s="24"/>
      <c r="F7651" s="24"/>
      <c r="G7651" s="24"/>
    </row>
    <row r="7652" spans="2:7" x14ac:dyDescent="0.2">
      <c r="B7652" s="24"/>
      <c r="C7652" s="24"/>
      <c r="D7652" s="24"/>
      <c r="E7652" s="24"/>
      <c r="F7652" s="24"/>
      <c r="G7652" s="24"/>
    </row>
    <row r="7653" spans="2:7" x14ac:dyDescent="0.2">
      <c r="B7653" s="24"/>
      <c r="C7653" s="24"/>
      <c r="D7653" s="24"/>
      <c r="E7653" s="24"/>
      <c r="F7653" s="24"/>
      <c r="G7653" s="24"/>
    </row>
    <row r="7654" spans="2:7" x14ac:dyDescent="0.2">
      <c r="B7654" s="24"/>
      <c r="C7654" s="24"/>
      <c r="D7654" s="24"/>
      <c r="E7654" s="24"/>
      <c r="F7654" s="24"/>
      <c r="G7654" s="24"/>
    </row>
    <row r="7655" spans="2:7" x14ac:dyDescent="0.2">
      <c r="B7655" s="24"/>
      <c r="C7655" s="24"/>
      <c r="D7655" s="24"/>
      <c r="E7655" s="24"/>
      <c r="F7655" s="24"/>
      <c r="G7655" s="24"/>
    </row>
    <row r="7656" spans="2:7" x14ac:dyDescent="0.2">
      <c r="B7656" s="24"/>
      <c r="C7656" s="24"/>
      <c r="D7656" s="24"/>
      <c r="E7656" s="24"/>
      <c r="F7656" s="24"/>
      <c r="G7656" s="24"/>
    </row>
    <row r="7657" spans="2:7" x14ac:dyDescent="0.2">
      <c r="B7657" s="24"/>
      <c r="C7657" s="24"/>
      <c r="D7657" s="24"/>
      <c r="E7657" s="24"/>
      <c r="F7657" s="24"/>
      <c r="G7657" s="24"/>
    </row>
    <row r="7658" spans="2:7" x14ac:dyDescent="0.2">
      <c r="B7658" s="24"/>
      <c r="C7658" s="24"/>
      <c r="D7658" s="24"/>
      <c r="E7658" s="24"/>
      <c r="F7658" s="24"/>
      <c r="G7658" s="24"/>
    </row>
    <row r="7659" spans="2:7" x14ac:dyDescent="0.2">
      <c r="B7659" s="24"/>
      <c r="C7659" s="24"/>
      <c r="D7659" s="24"/>
      <c r="E7659" s="24"/>
      <c r="F7659" s="24"/>
      <c r="G7659" s="24"/>
    </row>
    <row r="7660" spans="2:7" x14ac:dyDescent="0.2">
      <c r="B7660" s="24"/>
      <c r="C7660" s="24"/>
      <c r="D7660" s="24"/>
      <c r="E7660" s="24"/>
      <c r="F7660" s="24"/>
      <c r="G7660" s="24"/>
    </row>
    <row r="7661" spans="2:7" x14ac:dyDescent="0.2">
      <c r="B7661" s="24"/>
      <c r="C7661" s="24"/>
      <c r="D7661" s="24"/>
      <c r="E7661" s="24"/>
      <c r="F7661" s="24"/>
      <c r="G7661" s="24"/>
    </row>
    <row r="7662" spans="2:7" x14ac:dyDescent="0.2">
      <c r="B7662" s="24"/>
      <c r="C7662" s="24"/>
      <c r="D7662" s="24"/>
      <c r="E7662" s="24"/>
      <c r="F7662" s="24"/>
      <c r="G7662" s="24"/>
    </row>
    <row r="7663" spans="2:7" x14ac:dyDescent="0.2">
      <c r="B7663" s="24"/>
      <c r="C7663" s="24"/>
      <c r="D7663" s="24"/>
      <c r="E7663" s="24"/>
      <c r="F7663" s="24"/>
      <c r="G7663" s="24"/>
    </row>
    <row r="7664" spans="2:7" x14ac:dyDescent="0.2">
      <c r="B7664" s="24"/>
      <c r="C7664" s="24"/>
      <c r="D7664" s="24"/>
      <c r="E7664" s="24"/>
      <c r="F7664" s="24"/>
      <c r="G7664" s="24"/>
    </row>
    <row r="7665" spans="2:7" x14ac:dyDescent="0.2">
      <c r="B7665" s="24"/>
      <c r="C7665" s="24"/>
      <c r="D7665" s="24"/>
      <c r="E7665" s="24"/>
      <c r="F7665" s="24"/>
      <c r="G7665" s="24"/>
    </row>
    <row r="7666" spans="2:7" x14ac:dyDescent="0.2">
      <c r="B7666" s="24"/>
      <c r="C7666" s="24"/>
      <c r="D7666" s="24"/>
      <c r="E7666" s="24"/>
      <c r="F7666" s="24"/>
      <c r="G7666" s="24"/>
    </row>
    <row r="7667" spans="2:7" x14ac:dyDescent="0.2">
      <c r="B7667" s="24"/>
      <c r="C7667" s="24"/>
      <c r="D7667" s="24"/>
      <c r="E7667" s="24"/>
      <c r="F7667" s="24"/>
      <c r="G7667" s="24"/>
    </row>
    <row r="7668" spans="2:7" x14ac:dyDescent="0.2">
      <c r="B7668" s="24"/>
      <c r="C7668" s="24"/>
      <c r="D7668" s="24"/>
      <c r="E7668" s="24"/>
      <c r="F7668" s="24"/>
      <c r="G7668" s="24"/>
    </row>
    <row r="7669" spans="2:7" x14ac:dyDescent="0.2">
      <c r="B7669" s="24"/>
      <c r="C7669" s="24"/>
      <c r="D7669" s="24"/>
      <c r="E7669" s="24"/>
      <c r="F7669" s="24"/>
      <c r="G7669" s="24"/>
    </row>
    <row r="7670" spans="2:7" x14ac:dyDescent="0.2">
      <c r="B7670" s="24"/>
      <c r="C7670" s="24"/>
      <c r="D7670" s="24"/>
      <c r="E7670" s="24"/>
      <c r="F7670" s="24"/>
      <c r="G7670" s="24"/>
    </row>
    <row r="7671" spans="2:7" x14ac:dyDescent="0.2">
      <c r="B7671" s="24"/>
      <c r="C7671" s="24"/>
      <c r="D7671" s="24"/>
      <c r="E7671" s="24"/>
      <c r="F7671" s="24"/>
      <c r="G7671" s="24"/>
    </row>
    <row r="7672" spans="2:7" x14ac:dyDescent="0.2">
      <c r="B7672" s="24"/>
      <c r="C7672" s="24"/>
      <c r="D7672" s="24"/>
      <c r="E7672" s="24"/>
      <c r="F7672" s="24"/>
      <c r="G7672" s="24"/>
    </row>
    <row r="7673" spans="2:7" x14ac:dyDescent="0.2">
      <c r="B7673" s="24"/>
      <c r="C7673" s="24"/>
      <c r="D7673" s="24"/>
      <c r="E7673" s="24"/>
      <c r="F7673" s="24"/>
      <c r="G7673" s="24"/>
    </row>
    <row r="7674" spans="2:7" x14ac:dyDescent="0.2">
      <c r="B7674" s="24"/>
      <c r="C7674" s="24"/>
      <c r="D7674" s="24"/>
      <c r="E7674" s="24"/>
      <c r="F7674" s="24"/>
      <c r="G7674" s="24"/>
    </row>
    <row r="7675" spans="2:7" x14ac:dyDescent="0.2">
      <c r="B7675" s="24"/>
      <c r="C7675" s="24"/>
      <c r="D7675" s="24"/>
      <c r="E7675" s="24"/>
      <c r="F7675" s="24"/>
      <c r="G7675" s="24"/>
    </row>
    <row r="7676" spans="2:7" x14ac:dyDescent="0.2">
      <c r="B7676" s="24"/>
      <c r="C7676" s="24"/>
      <c r="D7676" s="24"/>
      <c r="E7676" s="24"/>
      <c r="F7676" s="24"/>
      <c r="G7676" s="24"/>
    </row>
    <row r="7677" spans="2:7" x14ac:dyDescent="0.2">
      <c r="B7677" s="24"/>
      <c r="C7677" s="24"/>
      <c r="D7677" s="24"/>
      <c r="E7677" s="24"/>
      <c r="F7677" s="24"/>
      <c r="G7677" s="24"/>
    </row>
    <row r="7678" spans="2:7" x14ac:dyDescent="0.2">
      <c r="B7678" s="24"/>
      <c r="C7678" s="24"/>
      <c r="D7678" s="24"/>
      <c r="E7678" s="24"/>
      <c r="F7678" s="24"/>
      <c r="G7678" s="24"/>
    </row>
    <row r="7679" spans="2:7" x14ac:dyDescent="0.2">
      <c r="B7679" s="24"/>
      <c r="C7679" s="24"/>
      <c r="D7679" s="24"/>
      <c r="E7679" s="24"/>
      <c r="F7679" s="24"/>
      <c r="G7679" s="24"/>
    </row>
    <row r="7680" spans="2:7" x14ac:dyDescent="0.2">
      <c r="B7680" s="24"/>
      <c r="C7680" s="24"/>
      <c r="D7680" s="24"/>
      <c r="E7680" s="24"/>
      <c r="F7680" s="24"/>
      <c r="G7680" s="24"/>
    </row>
    <row r="7681" spans="2:7" x14ac:dyDescent="0.2">
      <c r="B7681" s="24"/>
      <c r="C7681" s="24"/>
      <c r="D7681" s="24"/>
      <c r="E7681" s="24"/>
      <c r="F7681" s="24"/>
      <c r="G7681" s="24"/>
    </row>
    <row r="7682" spans="2:7" x14ac:dyDescent="0.2">
      <c r="B7682" s="24"/>
      <c r="C7682" s="24"/>
      <c r="D7682" s="24"/>
      <c r="E7682" s="24"/>
      <c r="F7682" s="24"/>
      <c r="G7682" s="24"/>
    </row>
    <row r="7683" spans="2:7" x14ac:dyDescent="0.2">
      <c r="B7683" s="24"/>
      <c r="C7683" s="24"/>
      <c r="D7683" s="24"/>
      <c r="E7683" s="24"/>
      <c r="F7683" s="24"/>
      <c r="G7683" s="24"/>
    </row>
    <row r="7684" spans="2:7" x14ac:dyDescent="0.2">
      <c r="B7684" s="24"/>
      <c r="C7684" s="24"/>
      <c r="D7684" s="24"/>
      <c r="E7684" s="24"/>
      <c r="F7684" s="24"/>
      <c r="G7684" s="24"/>
    </row>
    <row r="7685" spans="2:7" x14ac:dyDescent="0.2">
      <c r="B7685" s="24"/>
      <c r="C7685" s="24"/>
      <c r="D7685" s="24"/>
      <c r="E7685" s="24"/>
      <c r="F7685" s="24"/>
      <c r="G7685" s="24"/>
    </row>
    <row r="7686" spans="2:7" x14ac:dyDescent="0.2">
      <c r="B7686" s="24"/>
      <c r="C7686" s="24"/>
      <c r="D7686" s="24"/>
      <c r="E7686" s="24"/>
      <c r="F7686" s="24"/>
      <c r="G7686" s="24"/>
    </row>
    <row r="7687" spans="2:7" x14ac:dyDescent="0.2">
      <c r="B7687" s="24"/>
      <c r="C7687" s="24"/>
      <c r="D7687" s="24"/>
      <c r="E7687" s="24"/>
      <c r="F7687" s="24"/>
      <c r="G7687" s="24"/>
    </row>
    <row r="7688" spans="2:7" x14ac:dyDescent="0.2">
      <c r="B7688" s="24"/>
      <c r="C7688" s="24"/>
      <c r="D7688" s="24"/>
      <c r="E7688" s="24"/>
      <c r="F7688" s="24"/>
      <c r="G7688" s="24"/>
    </row>
    <row r="7689" spans="2:7" x14ac:dyDescent="0.2">
      <c r="B7689" s="24"/>
      <c r="C7689" s="24"/>
      <c r="D7689" s="24"/>
      <c r="E7689" s="24"/>
      <c r="F7689" s="24"/>
      <c r="G7689" s="24"/>
    </row>
    <row r="7690" spans="2:7" x14ac:dyDescent="0.2">
      <c r="B7690" s="24"/>
      <c r="C7690" s="24"/>
      <c r="D7690" s="24"/>
      <c r="E7690" s="24"/>
      <c r="F7690" s="24"/>
      <c r="G7690" s="24"/>
    </row>
    <row r="7691" spans="2:7" x14ac:dyDescent="0.2">
      <c r="B7691" s="24"/>
      <c r="C7691" s="24"/>
      <c r="D7691" s="24"/>
      <c r="E7691" s="24"/>
      <c r="F7691" s="24"/>
      <c r="G7691" s="24"/>
    </row>
    <row r="7692" spans="2:7" x14ac:dyDescent="0.2">
      <c r="B7692" s="24"/>
      <c r="C7692" s="24"/>
      <c r="D7692" s="24"/>
      <c r="E7692" s="24"/>
      <c r="F7692" s="24"/>
      <c r="G7692" s="24"/>
    </row>
    <row r="7693" spans="2:7" x14ac:dyDescent="0.2">
      <c r="B7693" s="24"/>
      <c r="C7693" s="24"/>
      <c r="D7693" s="24"/>
      <c r="E7693" s="24"/>
      <c r="F7693" s="24"/>
      <c r="G7693" s="24"/>
    </row>
    <row r="7694" spans="2:7" x14ac:dyDescent="0.2">
      <c r="B7694" s="24"/>
      <c r="C7694" s="24"/>
      <c r="D7694" s="24"/>
      <c r="E7694" s="24"/>
      <c r="F7694" s="24"/>
      <c r="G7694" s="24"/>
    </row>
    <row r="7695" spans="2:7" x14ac:dyDescent="0.2">
      <c r="B7695" s="24"/>
      <c r="C7695" s="24"/>
      <c r="D7695" s="24"/>
      <c r="E7695" s="24"/>
      <c r="F7695" s="24"/>
      <c r="G7695" s="24"/>
    </row>
    <row r="7696" spans="2:7" x14ac:dyDescent="0.2">
      <c r="B7696" s="24"/>
      <c r="C7696" s="24"/>
      <c r="D7696" s="24"/>
      <c r="E7696" s="24"/>
      <c r="F7696" s="24"/>
      <c r="G7696" s="24"/>
    </row>
    <row r="7697" spans="2:7" x14ac:dyDescent="0.2">
      <c r="B7697" s="24"/>
      <c r="C7697" s="24"/>
      <c r="D7697" s="24"/>
      <c r="E7697" s="24"/>
      <c r="F7697" s="24"/>
      <c r="G7697" s="24"/>
    </row>
    <row r="7698" spans="2:7" x14ac:dyDescent="0.2">
      <c r="B7698" s="24"/>
      <c r="C7698" s="24"/>
      <c r="D7698" s="24"/>
      <c r="E7698" s="24"/>
      <c r="F7698" s="24"/>
      <c r="G7698" s="24"/>
    </row>
    <row r="7699" spans="2:7" x14ac:dyDescent="0.2">
      <c r="B7699" s="24"/>
      <c r="C7699" s="24"/>
      <c r="D7699" s="24"/>
      <c r="E7699" s="24"/>
      <c r="F7699" s="24"/>
      <c r="G7699" s="24"/>
    </row>
    <row r="7700" spans="2:7" x14ac:dyDescent="0.2">
      <c r="B7700" s="24"/>
      <c r="C7700" s="24"/>
      <c r="D7700" s="24"/>
      <c r="E7700" s="24"/>
      <c r="F7700" s="24"/>
      <c r="G7700" s="24"/>
    </row>
    <row r="7701" spans="2:7" x14ac:dyDescent="0.2">
      <c r="B7701" s="24"/>
      <c r="C7701" s="24"/>
      <c r="D7701" s="24"/>
      <c r="E7701" s="24"/>
      <c r="F7701" s="24"/>
      <c r="G7701" s="24"/>
    </row>
    <row r="7702" spans="2:7" x14ac:dyDescent="0.2">
      <c r="B7702" s="24"/>
      <c r="C7702" s="24"/>
      <c r="D7702" s="24"/>
      <c r="E7702" s="24"/>
      <c r="F7702" s="24"/>
      <c r="G7702" s="24"/>
    </row>
    <row r="7703" spans="2:7" x14ac:dyDescent="0.2">
      <c r="B7703" s="24"/>
      <c r="C7703" s="24"/>
      <c r="D7703" s="24"/>
      <c r="E7703" s="24"/>
      <c r="F7703" s="24"/>
      <c r="G7703" s="24"/>
    </row>
    <row r="7704" spans="2:7" x14ac:dyDescent="0.2">
      <c r="B7704" s="24"/>
      <c r="C7704" s="24"/>
      <c r="D7704" s="24"/>
      <c r="E7704" s="24"/>
      <c r="F7704" s="24"/>
      <c r="G7704" s="24"/>
    </row>
    <row r="7705" spans="2:7" x14ac:dyDescent="0.2">
      <c r="B7705" s="24"/>
      <c r="C7705" s="24"/>
      <c r="D7705" s="24"/>
      <c r="E7705" s="24"/>
      <c r="F7705" s="24"/>
      <c r="G7705" s="24"/>
    </row>
    <row r="7706" spans="2:7" x14ac:dyDescent="0.2">
      <c r="B7706" s="24"/>
      <c r="C7706" s="24"/>
      <c r="D7706" s="24"/>
      <c r="E7706" s="24"/>
      <c r="F7706" s="24"/>
      <c r="G7706" s="24"/>
    </row>
    <row r="7707" spans="2:7" x14ac:dyDescent="0.2">
      <c r="B7707" s="24"/>
      <c r="C7707" s="24"/>
      <c r="D7707" s="24"/>
      <c r="E7707" s="24"/>
      <c r="F7707" s="24"/>
      <c r="G7707" s="24"/>
    </row>
    <row r="7708" spans="2:7" x14ac:dyDescent="0.2">
      <c r="B7708" s="24"/>
      <c r="C7708" s="24"/>
      <c r="D7708" s="24"/>
      <c r="E7708" s="24"/>
      <c r="F7708" s="24"/>
      <c r="G7708" s="24"/>
    </row>
    <row r="7709" spans="2:7" x14ac:dyDescent="0.2">
      <c r="B7709" s="24"/>
      <c r="C7709" s="24"/>
      <c r="D7709" s="24"/>
      <c r="E7709" s="24"/>
      <c r="F7709" s="24"/>
      <c r="G7709" s="24"/>
    </row>
    <row r="7710" spans="2:7" x14ac:dyDescent="0.2">
      <c r="B7710" s="24"/>
      <c r="C7710" s="24"/>
      <c r="D7710" s="24"/>
      <c r="E7710" s="24"/>
      <c r="F7710" s="24"/>
      <c r="G7710" s="24"/>
    </row>
    <row r="7711" spans="2:7" x14ac:dyDescent="0.2">
      <c r="B7711" s="24"/>
      <c r="C7711" s="24"/>
      <c r="D7711" s="24"/>
      <c r="E7711" s="24"/>
      <c r="F7711" s="24"/>
      <c r="G7711" s="24"/>
    </row>
    <row r="7712" spans="2:7" x14ac:dyDescent="0.2">
      <c r="B7712" s="24"/>
      <c r="C7712" s="24"/>
      <c r="D7712" s="24"/>
      <c r="E7712" s="24"/>
      <c r="F7712" s="24"/>
      <c r="G7712" s="24"/>
    </row>
    <row r="7713" spans="2:7" x14ac:dyDescent="0.2">
      <c r="B7713" s="24"/>
      <c r="C7713" s="24"/>
      <c r="D7713" s="24"/>
      <c r="E7713" s="24"/>
      <c r="F7713" s="24"/>
      <c r="G7713" s="24"/>
    </row>
    <row r="7714" spans="2:7" x14ac:dyDescent="0.2">
      <c r="B7714" s="24"/>
      <c r="C7714" s="24"/>
      <c r="D7714" s="24"/>
      <c r="E7714" s="24"/>
      <c r="F7714" s="24"/>
      <c r="G7714" s="24"/>
    </row>
    <row r="7715" spans="2:7" x14ac:dyDescent="0.2">
      <c r="B7715" s="24"/>
      <c r="C7715" s="24"/>
      <c r="D7715" s="24"/>
      <c r="E7715" s="24"/>
      <c r="F7715" s="24"/>
      <c r="G7715" s="24"/>
    </row>
    <row r="7716" spans="2:7" x14ac:dyDescent="0.2">
      <c r="B7716" s="24"/>
      <c r="C7716" s="24"/>
      <c r="D7716" s="24"/>
      <c r="E7716" s="24"/>
      <c r="F7716" s="24"/>
      <c r="G7716" s="24"/>
    </row>
    <row r="7717" spans="2:7" x14ac:dyDescent="0.2">
      <c r="B7717" s="24"/>
      <c r="C7717" s="24"/>
      <c r="D7717" s="24"/>
      <c r="E7717" s="24"/>
      <c r="F7717" s="24"/>
      <c r="G7717" s="24"/>
    </row>
    <row r="7718" spans="2:7" x14ac:dyDescent="0.2">
      <c r="B7718" s="24"/>
      <c r="C7718" s="24"/>
      <c r="D7718" s="24"/>
      <c r="E7718" s="24"/>
      <c r="F7718" s="24"/>
      <c r="G7718" s="24"/>
    </row>
    <row r="7719" spans="2:7" x14ac:dyDescent="0.2">
      <c r="B7719" s="24"/>
      <c r="C7719" s="24"/>
      <c r="D7719" s="24"/>
      <c r="E7719" s="24"/>
      <c r="F7719" s="24"/>
      <c r="G7719" s="24"/>
    </row>
    <row r="7720" spans="2:7" x14ac:dyDescent="0.2">
      <c r="B7720" s="24"/>
      <c r="C7720" s="24"/>
      <c r="D7720" s="24"/>
      <c r="E7720" s="24"/>
      <c r="F7720" s="24"/>
      <c r="G7720" s="24"/>
    </row>
    <row r="7721" spans="2:7" x14ac:dyDescent="0.2">
      <c r="B7721" s="24"/>
      <c r="C7721" s="24"/>
      <c r="D7721" s="24"/>
      <c r="E7721" s="24"/>
      <c r="F7721" s="24"/>
      <c r="G7721" s="24"/>
    </row>
    <row r="7722" spans="2:7" x14ac:dyDescent="0.2">
      <c r="B7722" s="24"/>
      <c r="C7722" s="24"/>
      <c r="D7722" s="24"/>
      <c r="E7722" s="24"/>
      <c r="F7722" s="24"/>
      <c r="G7722" s="24"/>
    </row>
    <row r="7723" spans="2:7" x14ac:dyDescent="0.2">
      <c r="B7723" s="24"/>
      <c r="C7723" s="24"/>
      <c r="D7723" s="24"/>
      <c r="E7723" s="24"/>
      <c r="F7723" s="24"/>
      <c r="G7723" s="24"/>
    </row>
    <row r="7724" spans="2:7" x14ac:dyDescent="0.2">
      <c r="B7724" s="24"/>
      <c r="C7724" s="24"/>
      <c r="D7724" s="24"/>
      <c r="E7724" s="24"/>
      <c r="F7724" s="24"/>
      <c r="G7724" s="24"/>
    </row>
    <row r="7725" spans="2:7" x14ac:dyDescent="0.2">
      <c r="B7725" s="24"/>
      <c r="C7725" s="24"/>
      <c r="D7725" s="24"/>
      <c r="E7725" s="24"/>
      <c r="F7725" s="24"/>
      <c r="G7725" s="24"/>
    </row>
    <row r="7726" spans="2:7" x14ac:dyDescent="0.2">
      <c r="B7726" s="24"/>
      <c r="C7726" s="24"/>
      <c r="D7726" s="24"/>
      <c r="E7726" s="24"/>
      <c r="F7726" s="24"/>
      <c r="G7726" s="24"/>
    </row>
    <row r="7727" spans="2:7" x14ac:dyDescent="0.2">
      <c r="B7727" s="24"/>
      <c r="C7727" s="24"/>
      <c r="D7727" s="24"/>
      <c r="E7727" s="24"/>
      <c r="F7727" s="24"/>
      <c r="G7727" s="24"/>
    </row>
    <row r="7728" spans="2:7" x14ac:dyDescent="0.2">
      <c r="B7728" s="24"/>
      <c r="C7728" s="24"/>
      <c r="D7728" s="24"/>
      <c r="E7728" s="24"/>
      <c r="F7728" s="24"/>
      <c r="G7728" s="24"/>
    </row>
    <row r="7729" spans="2:7" x14ac:dyDescent="0.2">
      <c r="B7729" s="24"/>
      <c r="C7729" s="24"/>
      <c r="D7729" s="24"/>
      <c r="E7729" s="24"/>
      <c r="F7729" s="24"/>
      <c r="G7729" s="24"/>
    </row>
    <row r="7730" spans="2:7" x14ac:dyDescent="0.2">
      <c r="B7730" s="24"/>
      <c r="C7730" s="24"/>
      <c r="D7730" s="24"/>
      <c r="E7730" s="24"/>
      <c r="F7730" s="24"/>
      <c r="G7730" s="24"/>
    </row>
    <row r="7731" spans="2:7" x14ac:dyDescent="0.2">
      <c r="B7731" s="24"/>
      <c r="C7731" s="24"/>
      <c r="D7731" s="24"/>
      <c r="E7731" s="24"/>
      <c r="F7731" s="24"/>
      <c r="G7731" s="24"/>
    </row>
    <row r="7732" spans="2:7" x14ac:dyDescent="0.2">
      <c r="B7732" s="24"/>
      <c r="C7732" s="24"/>
      <c r="D7732" s="24"/>
      <c r="E7732" s="24"/>
      <c r="F7732" s="24"/>
      <c r="G7732" s="24"/>
    </row>
    <row r="7733" spans="2:7" x14ac:dyDescent="0.2">
      <c r="B7733" s="24"/>
      <c r="C7733" s="24"/>
      <c r="D7733" s="24"/>
      <c r="E7733" s="24"/>
      <c r="F7733" s="24"/>
      <c r="G7733" s="24"/>
    </row>
    <row r="7734" spans="2:7" x14ac:dyDescent="0.2">
      <c r="B7734" s="24"/>
      <c r="C7734" s="24"/>
      <c r="D7734" s="24"/>
      <c r="E7734" s="24"/>
      <c r="F7734" s="24"/>
      <c r="G7734" s="24"/>
    </row>
    <row r="7735" spans="2:7" x14ac:dyDescent="0.2">
      <c r="B7735" s="24"/>
      <c r="C7735" s="24"/>
      <c r="D7735" s="24"/>
      <c r="E7735" s="24"/>
      <c r="F7735" s="24"/>
      <c r="G7735" s="24"/>
    </row>
    <row r="7736" spans="2:7" x14ac:dyDescent="0.2">
      <c r="B7736" s="24"/>
      <c r="C7736" s="24"/>
      <c r="D7736" s="24"/>
      <c r="E7736" s="24"/>
      <c r="F7736" s="24"/>
      <c r="G7736" s="24"/>
    </row>
    <row r="7737" spans="2:7" x14ac:dyDescent="0.2">
      <c r="B7737" s="24"/>
      <c r="C7737" s="24"/>
      <c r="D7737" s="24"/>
      <c r="E7737" s="24"/>
      <c r="F7737" s="24"/>
      <c r="G7737" s="24"/>
    </row>
    <row r="7738" spans="2:7" x14ac:dyDescent="0.2">
      <c r="B7738" s="24"/>
      <c r="C7738" s="24"/>
      <c r="D7738" s="24"/>
      <c r="E7738" s="24"/>
      <c r="F7738" s="24"/>
      <c r="G7738" s="24"/>
    </row>
    <row r="7739" spans="2:7" x14ac:dyDescent="0.2">
      <c r="B7739" s="24"/>
      <c r="C7739" s="24"/>
      <c r="D7739" s="24"/>
      <c r="E7739" s="24"/>
      <c r="F7739" s="24"/>
      <c r="G7739" s="24"/>
    </row>
    <row r="7740" spans="2:7" x14ac:dyDescent="0.2">
      <c r="B7740" s="24"/>
      <c r="C7740" s="24"/>
      <c r="D7740" s="24"/>
      <c r="E7740" s="24"/>
      <c r="F7740" s="24"/>
      <c r="G7740" s="24"/>
    </row>
    <row r="7741" spans="2:7" x14ac:dyDescent="0.2">
      <c r="B7741" s="24"/>
      <c r="C7741" s="24"/>
      <c r="D7741" s="24"/>
      <c r="E7741" s="24"/>
      <c r="F7741" s="24"/>
      <c r="G7741" s="24"/>
    </row>
    <row r="7742" spans="2:7" x14ac:dyDescent="0.2">
      <c r="B7742" s="24"/>
      <c r="C7742" s="24"/>
      <c r="D7742" s="24"/>
      <c r="E7742" s="24"/>
      <c r="F7742" s="24"/>
      <c r="G7742" s="24"/>
    </row>
    <row r="7743" spans="2:7" x14ac:dyDescent="0.2">
      <c r="B7743" s="24"/>
      <c r="C7743" s="24"/>
      <c r="D7743" s="24"/>
      <c r="E7743" s="24"/>
      <c r="F7743" s="24"/>
      <c r="G7743" s="24"/>
    </row>
    <row r="7744" spans="2:7" x14ac:dyDescent="0.2">
      <c r="B7744" s="24"/>
      <c r="C7744" s="24"/>
      <c r="D7744" s="24"/>
      <c r="E7744" s="24"/>
      <c r="F7744" s="24"/>
      <c r="G7744" s="24"/>
    </row>
    <row r="7745" spans="2:7" x14ac:dyDescent="0.2">
      <c r="B7745" s="24"/>
      <c r="C7745" s="24"/>
      <c r="D7745" s="24"/>
      <c r="E7745" s="24"/>
      <c r="F7745" s="24"/>
      <c r="G7745" s="24"/>
    </row>
    <row r="7746" spans="2:7" x14ac:dyDescent="0.2">
      <c r="B7746" s="24"/>
      <c r="C7746" s="24"/>
      <c r="D7746" s="24"/>
      <c r="E7746" s="24"/>
      <c r="F7746" s="24"/>
      <c r="G7746" s="24"/>
    </row>
    <row r="7747" spans="2:7" x14ac:dyDescent="0.2">
      <c r="B7747" s="24"/>
      <c r="C7747" s="24"/>
      <c r="D7747" s="24"/>
      <c r="E7747" s="24"/>
      <c r="F7747" s="24"/>
      <c r="G7747" s="24"/>
    </row>
    <row r="7748" spans="2:7" x14ac:dyDescent="0.2">
      <c r="B7748" s="24"/>
      <c r="C7748" s="24"/>
      <c r="D7748" s="24"/>
      <c r="E7748" s="24"/>
      <c r="F7748" s="24"/>
      <c r="G7748" s="24"/>
    </row>
    <row r="7749" spans="2:7" x14ac:dyDescent="0.2">
      <c r="B7749" s="24"/>
      <c r="C7749" s="24"/>
      <c r="D7749" s="24"/>
      <c r="E7749" s="24"/>
      <c r="F7749" s="24"/>
      <c r="G7749" s="24"/>
    </row>
    <row r="7750" spans="2:7" x14ac:dyDescent="0.2">
      <c r="B7750" s="24"/>
      <c r="C7750" s="24"/>
      <c r="D7750" s="24"/>
      <c r="E7750" s="24"/>
      <c r="F7750" s="24"/>
      <c r="G7750" s="24"/>
    </row>
    <row r="7751" spans="2:7" x14ac:dyDescent="0.2">
      <c r="B7751" s="24"/>
      <c r="C7751" s="24"/>
      <c r="D7751" s="24"/>
      <c r="E7751" s="24"/>
      <c r="F7751" s="24"/>
      <c r="G7751" s="24"/>
    </row>
    <row r="7752" spans="2:7" x14ac:dyDescent="0.2">
      <c r="B7752" s="24"/>
      <c r="C7752" s="24"/>
      <c r="D7752" s="24"/>
      <c r="E7752" s="24"/>
      <c r="F7752" s="24"/>
      <c r="G7752" s="24"/>
    </row>
    <row r="7753" spans="2:7" x14ac:dyDescent="0.2">
      <c r="B7753" s="24"/>
      <c r="C7753" s="24"/>
      <c r="D7753" s="24"/>
      <c r="E7753" s="24"/>
      <c r="F7753" s="24"/>
      <c r="G7753" s="24"/>
    </row>
    <row r="7754" spans="2:7" x14ac:dyDescent="0.2">
      <c r="B7754" s="24"/>
      <c r="C7754" s="24"/>
      <c r="D7754" s="24"/>
      <c r="E7754" s="24"/>
      <c r="F7754" s="24"/>
      <c r="G7754" s="24"/>
    </row>
    <row r="7755" spans="2:7" x14ac:dyDescent="0.2">
      <c r="B7755" s="24"/>
      <c r="C7755" s="24"/>
      <c r="D7755" s="24"/>
      <c r="E7755" s="24"/>
      <c r="F7755" s="24"/>
      <c r="G7755" s="24"/>
    </row>
    <row r="7756" spans="2:7" x14ac:dyDescent="0.2">
      <c r="B7756" s="24"/>
      <c r="C7756" s="24"/>
      <c r="D7756" s="24"/>
      <c r="E7756" s="24"/>
      <c r="F7756" s="24"/>
      <c r="G7756" s="24"/>
    </row>
    <row r="7757" spans="2:7" x14ac:dyDescent="0.2">
      <c r="B7757" s="24"/>
      <c r="C7757" s="24"/>
      <c r="D7757" s="24"/>
      <c r="E7757" s="24"/>
      <c r="F7757" s="24"/>
      <c r="G7757" s="24"/>
    </row>
    <row r="7758" spans="2:7" x14ac:dyDescent="0.2">
      <c r="B7758" s="24"/>
      <c r="C7758" s="24"/>
      <c r="D7758" s="24"/>
      <c r="E7758" s="24"/>
      <c r="F7758" s="24"/>
      <c r="G7758" s="24"/>
    </row>
    <row r="7759" spans="2:7" x14ac:dyDescent="0.2">
      <c r="B7759" s="24"/>
      <c r="C7759" s="24"/>
      <c r="D7759" s="24"/>
      <c r="E7759" s="24"/>
      <c r="F7759" s="24"/>
      <c r="G7759" s="24"/>
    </row>
    <row r="7760" spans="2:7" x14ac:dyDescent="0.2">
      <c r="B7760" s="24"/>
      <c r="C7760" s="24"/>
      <c r="D7760" s="24"/>
      <c r="E7760" s="24"/>
      <c r="F7760" s="24"/>
      <c r="G7760" s="24"/>
    </row>
    <row r="7761" spans="2:7" x14ac:dyDescent="0.2">
      <c r="B7761" s="24"/>
      <c r="C7761" s="24"/>
      <c r="D7761" s="24"/>
      <c r="E7761" s="24"/>
      <c r="F7761" s="24"/>
      <c r="G7761" s="24"/>
    </row>
    <row r="7762" spans="2:7" x14ac:dyDescent="0.2">
      <c r="B7762" s="24"/>
      <c r="C7762" s="24"/>
      <c r="D7762" s="24"/>
      <c r="E7762" s="24"/>
      <c r="F7762" s="24"/>
      <c r="G7762" s="24"/>
    </row>
    <row r="7763" spans="2:7" x14ac:dyDescent="0.2">
      <c r="B7763" s="24"/>
      <c r="C7763" s="24"/>
      <c r="D7763" s="24"/>
      <c r="E7763" s="24"/>
      <c r="F7763" s="24"/>
      <c r="G7763" s="24"/>
    </row>
    <row r="7764" spans="2:7" x14ac:dyDescent="0.2">
      <c r="B7764" s="24"/>
      <c r="C7764" s="24"/>
      <c r="D7764" s="24"/>
      <c r="E7764" s="24"/>
      <c r="F7764" s="24"/>
      <c r="G7764" s="24"/>
    </row>
    <row r="7765" spans="2:7" x14ac:dyDescent="0.2">
      <c r="B7765" s="24"/>
      <c r="C7765" s="24"/>
      <c r="D7765" s="24"/>
      <c r="E7765" s="24"/>
      <c r="F7765" s="24"/>
      <c r="G7765" s="24"/>
    </row>
    <row r="7766" spans="2:7" x14ac:dyDescent="0.2">
      <c r="B7766" s="24"/>
      <c r="C7766" s="24"/>
      <c r="D7766" s="24"/>
      <c r="E7766" s="24"/>
      <c r="F7766" s="24"/>
      <c r="G7766" s="24"/>
    </row>
    <row r="7767" spans="2:7" x14ac:dyDescent="0.2">
      <c r="B7767" s="24"/>
      <c r="C7767" s="24"/>
      <c r="D7767" s="24"/>
      <c r="E7767" s="24"/>
      <c r="F7767" s="24"/>
      <c r="G7767" s="24"/>
    </row>
    <row r="7768" spans="2:7" x14ac:dyDescent="0.2">
      <c r="B7768" s="24"/>
      <c r="C7768" s="24"/>
      <c r="D7768" s="24"/>
      <c r="E7768" s="24"/>
      <c r="F7768" s="24"/>
      <c r="G7768" s="24"/>
    </row>
    <row r="7769" spans="2:7" x14ac:dyDescent="0.2">
      <c r="B7769" s="24"/>
      <c r="C7769" s="24"/>
      <c r="D7769" s="24"/>
      <c r="E7769" s="24"/>
      <c r="F7769" s="24"/>
      <c r="G7769" s="24"/>
    </row>
    <row r="7770" spans="2:7" x14ac:dyDescent="0.2">
      <c r="B7770" s="24"/>
      <c r="C7770" s="24"/>
      <c r="D7770" s="24"/>
      <c r="E7770" s="24"/>
      <c r="F7770" s="24"/>
      <c r="G7770" s="24"/>
    </row>
    <row r="7771" spans="2:7" x14ac:dyDescent="0.2">
      <c r="B7771" s="24"/>
      <c r="C7771" s="24"/>
      <c r="D7771" s="24"/>
      <c r="E7771" s="24"/>
      <c r="F7771" s="24"/>
      <c r="G7771" s="24"/>
    </row>
    <row r="7772" spans="2:7" x14ac:dyDescent="0.2">
      <c r="B7772" s="24"/>
      <c r="C7772" s="24"/>
      <c r="D7772" s="24"/>
      <c r="E7772" s="24"/>
      <c r="F7772" s="24"/>
      <c r="G7772" s="24"/>
    </row>
    <row r="7773" spans="2:7" x14ac:dyDescent="0.2">
      <c r="B7773" s="24"/>
      <c r="C7773" s="24"/>
      <c r="D7773" s="24"/>
      <c r="E7773" s="24"/>
      <c r="F7773" s="24"/>
      <c r="G7773" s="24"/>
    </row>
    <row r="7774" spans="2:7" x14ac:dyDescent="0.2">
      <c r="B7774" s="24"/>
      <c r="C7774" s="24"/>
      <c r="D7774" s="24"/>
      <c r="E7774" s="24"/>
      <c r="F7774" s="24"/>
      <c r="G7774" s="24"/>
    </row>
    <row r="7775" spans="2:7" x14ac:dyDescent="0.2">
      <c r="B7775" s="24"/>
      <c r="C7775" s="24"/>
      <c r="D7775" s="24"/>
      <c r="E7775" s="24"/>
      <c r="F7775" s="24"/>
      <c r="G7775" s="24"/>
    </row>
    <row r="7776" spans="2:7" x14ac:dyDescent="0.2">
      <c r="B7776" s="24"/>
      <c r="C7776" s="24"/>
      <c r="D7776" s="24"/>
      <c r="E7776" s="24"/>
      <c r="F7776" s="24"/>
      <c r="G7776" s="24"/>
    </row>
    <row r="7777" spans="2:7" x14ac:dyDescent="0.2">
      <c r="B7777" s="24"/>
      <c r="C7777" s="24"/>
      <c r="D7777" s="24"/>
      <c r="E7777" s="24"/>
      <c r="F7777" s="24"/>
      <c r="G7777" s="24"/>
    </row>
    <row r="7778" spans="2:7" x14ac:dyDescent="0.2">
      <c r="B7778" s="24"/>
      <c r="C7778" s="24"/>
      <c r="D7778" s="24"/>
      <c r="E7778" s="24"/>
      <c r="F7778" s="24"/>
      <c r="G7778" s="24"/>
    </row>
    <row r="7779" spans="2:7" x14ac:dyDescent="0.2">
      <c r="B7779" s="24"/>
      <c r="C7779" s="24"/>
      <c r="D7779" s="24"/>
      <c r="E7779" s="24"/>
      <c r="F7779" s="24"/>
      <c r="G7779" s="24"/>
    </row>
    <row r="7780" spans="2:7" x14ac:dyDescent="0.2">
      <c r="B7780" s="24"/>
      <c r="C7780" s="24"/>
      <c r="D7780" s="24"/>
      <c r="E7780" s="24"/>
      <c r="F7780" s="24"/>
      <c r="G7780" s="24"/>
    </row>
    <row r="7781" spans="2:7" x14ac:dyDescent="0.2">
      <c r="B7781" s="24"/>
      <c r="C7781" s="24"/>
      <c r="D7781" s="24"/>
      <c r="E7781" s="24"/>
      <c r="F7781" s="24"/>
      <c r="G7781" s="24"/>
    </row>
    <row r="7782" spans="2:7" x14ac:dyDescent="0.2">
      <c r="B7782" s="24"/>
      <c r="C7782" s="24"/>
      <c r="D7782" s="24"/>
      <c r="E7782" s="24"/>
      <c r="F7782" s="24"/>
      <c r="G7782" s="24"/>
    </row>
    <row r="7783" spans="2:7" x14ac:dyDescent="0.2">
      <c r="B7783" s="24"/>
      <c r="C7783" s="24"/>
      <c r="D7783" s="24"/>
      <c r="E7783" s="24"/>
      <c r="F7783" s="24"/>
      <c r="G7783" s="24"/>
    </row>
    <row r="7784" spans="2:7" x14ac:dyDescent="0.2">
      <c r="B7784" s="24"/>
      <c r="C7784" s="24"/>
      <c r="D7784" s="24"/>
      <c r="E7784" s="24"/>
      <c r="F7784" s="24"/>
      <c r="G7784" s="24"/>
    </row>
    <row r="7785" spans="2:7" x14ac:dyDescent="0.2">
      <c r="B7785" s="24"/>
      <c r="C7785" s="24"/>
      <c r="D7785" s="24"/>
      <c r="E7785" s="24"/>
      <c r="F7785" s="24"/>
      <c r="G7785" s="24"/>
    </row>
    <row r="7786" spans="2:7" x14ac:dyDescent="0.2">
      <c r="B7786" s="24"/>
      <c r="C7786" s="24"/>
      <c r="D7786" s="24"/>
      <c r="E7786" s="24"/>
      <c r="F7786" s="24"/>
      <c r="G7786" s="24"/>
    </row>
    <row r="7787" spans="2:7" x14ac:dyDescent="0.2">
      <c r="B7787" s="24"/>
      <c r="C7787" s="24"/>
      <c r="D7787" s="24"/>
      <c r="E7787" s="24"/>
      <c r="F7787" s="24"/>
      <c r="G7787" s="24"/>
    </row>
    <row r="7788" spans="2:7" x14ac:dyDescent="0.2">
      <c r="B7788" s="24"/>
      <c r="C7788" s="24"/>
      <c r="D7788" s="24"/>
      <c r="E7788" s="24"/>
      <c r="F7788" s="24"/>
      <c r="G7788" s="24"/>
    </row>
    <row r="7789" spans="2:7" x14ac:dyDescent="0.2">
      <c r="B7789" s="24"/>
      <c r="C7789" s="24"/>
      <c r="D7789" s="24"/>
      <c r="E7789" s="24"/>
      <c r="F7789" s="24"/>
      <c r="G7789" s="24"/>
    </row>
    <row r="7790" spans="2:7" x14ac:dyDescent="0.2">
      <c r="B7790" s="24"/>
      <c r="C7790" s="24"/>
      <c r="D7790" s="24"/>
      <c r="E7790" s="24"/>
      <c r="F7790" s="24"/>
      <c r="G7790" s="24"/>
    </row>
    <row r="7791" spans="2:7" x14ac:dyDescent="0.2">
      <c r="B7791" s="24"/>
      <c r="C7791" s="24"/>
      <c r="D7791" s="24"/>
      <c r="E7791" s="24"/>
      <c r="F7791" s="24"/>
      <c r="G7791" s="24"/>
    </row>
    <row r="7792" spans="2:7" x14ac:dyDescent="0.2">
      <c r="B7792" s="24"/>
      <c r="C7792" s="24"/>
      <c r="D7792" s="24"/>
      <c r="E7792" s="24"/>
      <c r="F7792" s="24"/>
      <c r="G7792" s="24"/>
    </row>
    <row r="7793" spans="2:7" x14ac:dyDescent="0.2">
      <c r="B7793" s="24"/>
      <c r="C7793" s="24"/>
      <c r="D7793" s="24"/>
      <c r="E7793" s="24"/>
      <c r="F7793" s="24"/>
      <c r="G7793" s="24"/>
    </row>
    <row r="7794" spans="2:7" x14ac:dyDescent="0.2">
      <c r="B7794" s="24"/>
      <c r="C7794" s="24"/>
      <c r="D7794" s="24"/>
      <c r="E7794" s="24"/>
      <c r="F7794" s="24"/>
      <c r="G7794" s="24"/>
    </row>
    <row r="7795" spans="2:7" x14ac:dyDescent="0.2">
      <c r="B7795" s="24"/>
      <c r="C7795" s="24"/>
      <c r="D7795" s="24"/>
      <c r="E7795" s="24"/>
      <c r="F7795" s="24"/>
      <c r="G7795" s="24"/>
    </row>
    <row r="7796" spans="2:7" x14ac:dyDescent="0.2">
      <c r="B7796" s="24"/>
      <c r="C7796" s="24"/>
      <c r="D7796" s="24"/>
      <c r="E7796" s="24"/>
      <c r="F7796" s="24"/>
      <c r="G7796" s="24"/>
    </row>
    <row r="7797" spans="2:7" x14ac:dyDescent="0.2">
      <c r="B7797" s="24"/>
      <c r="C7797" s="24"/>
      <c r="D7797" s="24"/>
      <c r="E7797" s="24"/>
      <c r="F7797" s="24"/>
      <c r="G7797" s="24"/>
    </row>
    <row r="7798" spans="2:7" x14ac:dyDescent="0.2">
      <c r="B7798" s="24"/>
      <c r="C7798" s="24"/>
      <c r="D7798" s="24"/>
      <c r="E7798" s="24"/>
      <c r="F7798" s="24"/>
      <c r="G7798" s="24"/>
    </row>
    <row r="7799" spans="2:7" x14ac:dyDescent="0.2">
      <c r="B7799" s="24"/>
      <c r="C7799" s="24"/>
      <c r="D7799" s="24"/>
      <c r="E7799" s="24"/>
      <c r="F7799" s="24"/>
      <c r="G7799" s="24"/>
    </row>
    <row r="7800" spans="2:7" x14ac:dyDescent="0.2">
      <c r="B7800" s="24"/>
      <c r="C7800" s="24"/>
      <c r="D7800" s="24"/>
      <c r="E7800" s="24"/>
      <c r="F7800" s="24"/>
      <c r="G7800" s="24"/>
    </row>
    <row r="7801" spans="2:7" x14ac:dyDescent="0.2">
      <c r="B7801" s="24"/>
      <c r="C7801" s="24"/>
      <c r="D7801" s="24"/>
      <c r="E7801" s="24"/>
      <c r="F7801" s="24"/>
      <c r="G7801" s="24"/>
    </row>
    <row r="7802" spans="2:7" x14ac:dyDescent="0.2">
      <c r="B7802" s="24"/>
      <c r="C7802" s="24"/>
      <c r="D7802" s="24"/>
      <c r="E7802" s="24"/>
      <c r="F7802" s="24"/>
      <c r="G7802" s="24"/>
    </row>
    <row r="7803" spans="2:7" x14ac:dyDescent="0.2">
      <c r="B7803" s="24"/>
      <c r="C7803" s="24"/>
      <c r="D7803" s="24"/>
      <c r="E7803" s="24"/>
      <c r="F7803" s="24"/>
      <c r="G7803" s="24"/>
    </row>
    <row r="7804" spans="2:7" x14ac:dyDescent="0.2">
      <c r="B7804" s="24"/>
      <c r="C7804" s="24"/>
      <c r="D7804" s="24"/>
      <c r="E7804" s="24"/>
      <c r="F7804" s="24"/>
      <c r="G7804" s="24"/>
    </row>
    <row r="7805" spans="2:7" x14ac:dyDescent="0.2">
      <c r="B7805" s="24"/>
      <c r="C7805" s="24"/>
      <c r="D7805" s="24"/>
      <c r="E7805" s="24"/>
      <c r="F7805" s="24"/>
      <c r="G7805" s="24"/>
    </row>
    <row r="7806" spans="2:7" x14ac:dyDescent="0.2">
      <c r="B7806" s="24"/>
      <c r="C7806" s="24"/>
      <c r="D7806" s="24"/>
      <c r="E7806" s="24"/>
      <c r="F7806" s="24"/>
      <c r="G7806" s="24"/>
    </row>
    <row r="7807" spans="2:7" x14ac:dyDescent="0.2">
      <c r="B7807" s="24"/>
      <c r="C7807" s="24"/>
      <c r="D7807" s="24"/>
      <c r="E7807" s="24"/>
      <c r="F7807" s="24"/>
      <c r="G7807" s="24"/>
    </row>
    <row r="7808" spans="2:7" x14ac:dyDescent="0.2">
      <c r="B7808" s="24"/>
      <c r="C7808" s="24"/>
      <c r="D7808" s="24"/>
      <c r="E7808" s="24"/>
      <c r="F7808" s="24"/>
      <c r="G7808" s="24"/>
    </row>
    <row r="7809" spans="2:7" x14ac:dyDescent="0.2">
      <c r="B7809" s="24"/>
      <c r="C7809" s="24"/>
      <c r="D7809" s="24"/>
      <c r="E7809" s="24"/>
      <c r="F7809" s="24"/>
      <c r="G7809" s="24"/>
    </row>
    <row r="7810" spans="2:7" x14ac:dyDescent="0.2">
      <c r="B7810" s="24"/>
      <c r="C7810" s="24"/>
      <c r="D7810" s="24"/>
      <c r="E7810" s="24"/>
      <c r="F7810" s="24"/>
      <c r="G7810" s="24"/>
    </row>
    <row r="7811" spans="2:7" x14ac:dyDescent="0.2">
      <c r="B7811" s="24"/>
      <c r="C7811" s="24"/>
      <c r="D7811" s="24"/>
      <c r="E7811" s="24"/>
      <c r="F7811" s="24"/>
      <c r="G7811" s="24"/>
    </row>
    <row r="7812" spans="2:7" x14ac:dyDescent="0.2">
      <c r="B7812" s="24"/>
      <c r="C7812" s="24"/>
      <c r="D7812" s="24"/>
      <c r="E7812" s="24"/>
      <c r="F7812" s="24"/>
      <c r="G7812" s="24"/>
    </row>
    <row r="7813" spans="2:7" x14ac:dyDescent="0.2">
      <c r="B7813" s="24"/>
      <c r="C7813" s="24"/>
      <c r="D7813" s="24"/>
      <c r="E7813" s="24"/>
      <c r="F7813" s="24"/>
      <c r="G7813" s="24"/>
    </row>
    <row r="7814" spans="2:7" x14ac:dyDescent="0.2">
      <c r="B7814" s="24"/>
      <c r="C7814" s="24"/>
      <c r="D7814" s="24"/>
      <c r="E7814" s="24"/>
      <c r="F7814" s="24"/>
      <c r="G7814" s="24"/>
    </row>
    <row r="7815" spans="2:7" x14ac:dyDescent="0.2">
      <c r="B7815" s="24"/>
      <c r="C7815" s="24"/>
      <c r="D7815" s="24"/>
      <c r="E7815" s="24"/>
      <c r="F7815" s="24"/>
      <c r="G7815" s="24"/>
    </row>
    <row r="7816" spans="2:7" x14ac:dyDescent="0.2">
      <c r="B7816" s="24"/>
      <c r="C7816" s="24"/>
      <c r="D7816" s="24"/>
      <c r="E7816" s="24"/>
      <c r="F7816" s="24"/>
      <c r="G7816" s="24"/>
    </row>
    <row r="7817" spans="2:7" x14ac:dyDescent="0.2">
      <c r="B7817" s="24"/>
      <c r="C7817" s="24"/>
      <c r="D7817" s="24"/>
      <c r="E7817" s="24"/>
      <c r="F7817" s="24"/>
      <c r="G7817" s="24"/>
    </row>
    <row r="7818" spans="2:7" x14ac:dyDescent="0.2">
      <c r="B7818" s="24"/>
      <c r="C7818" s="24"/>
      <c r="D7818" s="24"/>
      <c r="E7818" s="24"/>
      <c r="F7818" s="24"/>
      <c r="G7818" s="24"/>
    </row>
    <row r="7819" spans="2:7" x14ac:dyDescent="0.2">
      <c r="B7819" s="24"/>
      <c r="C7819" s="24"/>
      <c r="D7819" s="24"/>
      <c r="E7819" s="24"/>
      <c r="F7819" s="24"/>
      <c r="G7819" s="24"/>
    </row>
    <row r="7820" spans="2:7" x14ac:dyDescent="0.2">
      <c r="B7820" s="24"/>
      <c r="C7820" s="24"/>
      <c r="D7820" s="24"/>
      <c r="E7820" s="24"/>
      <c r="F7820" s="24"/>
      <c r="G7820" s="24"/>
    </row>
    <row r="7821" spans="2:7" x14ac:dyDescent="0.2">
      <c r="B7821" s="24"/>
      <c r="C7821" s="24"/>
      <c r="D7821" s="24"/>
      <c r="E7821" s="24"/>
      <c r="F7821" s="24"/>
      <c r="G7821" s="24"/>
    </row>
    <row r="7822" spans="2:7" x14ac:dyDescent="0.2">
      <c r="B7822" s="24"/>
      <c r="C7822" s="24"/>
      <c r="D7822" s="24"/>
      <c r="E7822" s="24"/>
      <c r="F7822" s="24"/>
      <c r="G7822" s="24"/>
    </row>
    <row r="7823" spans="2:7" x14ac:dyDescent="0.2">
      <c r="B7823" s="24"/>
      <c r="C7823" s="24"/>
      <c r="D7823" s="24"/>
      <c r="E7823" s="24"/>
      <c r="F7823" s="24"/>
      <c r="G7823" s="24"/>
    </row>
    <row r="7824" spans="2:7" x14ac:dyDescent="0.2">
      <c r="B7824" s="24"/>
      <c r="C7824" s="24"/>
      <c r="D7824" s="24"/>
      <c r="E7824" s="24"/>
      <c r="F7824" s="24"/>
      <c r="G7824" s="24"/>
    </row>
    <row r="7825" spans="2:7" x14ac:dyDescent="0.2">
      <c r="B7825" s="24"/>
      <c r="C7825" s="24"/>
      <c r="D7825" s="24"/>
      <c r="E7825" s="24"/>
      <c r="F7825" s="24"/>
      <c r="G7825" s="24"/>
    </row>
    <row r="7826" spans="2:7" x14ac:dyDescent="0.2">
      <c r="B7826" s="24"/>
      <c r="C7826" s="24"/>
      <c r="D7826" s="24"/>
      <c r="E7826" s="24"/>
      <c r="F7826" s="24"/>
      <c r="G7826" s="24"/>
    </row>
    <row r="7827" spans="2:7" x14ac:dyDescent="0.2">
      <c r="B7827" s="24"/>
      <c r="C7827" s="24"/>
      <c r="D7827" s="24"/>
      <c r="E7827" s="24"/>
      <c r="F7827" s="24"/>
      <c r="G7827" s="24"/>
    </row>
    <row r="7828" spans="2:7" x14ac:dyDescent="0.2">
      <c r="B7828" s="24"/>
      <c r="C7828" s="24"/>
      <c r="D7828" s="24"/>
      <c r="E7828" s="24"/>
      <c r="F7828" s="24"/>
      <c r="G7828" s="24"/>
    </row>
    <row r="7829" spans="2:7" x14ac:dyDescent="0.2">
      <c r="B7829" s="24"/>
      <c r="C7829" s="24"/>
      <c r="D7829" s="24"/>
      <c r="E7829" s="24"/>
      <c r="F7829" s="24"/>
      <c r="G7829" s="24"/>
    </row>
    <row r="7830" spans="2:7" x14ac:dyDescent="0.2">
      <c r="B7830" s="24"/>
      <c r="C7830" s="24"/>
      <c r="D7830" s="24"/>
      <c r="E7830" s="24"/>
      <c r="F7830" s="24"/>
      <c r="G7830" s="24"/>
    </row>
    <row r="7831" spans="2:7" x14ac:dyDescent="0.2">
      <c r="B7831" s="24"/>
      <c r="C7831" s="24"/>
      <c r="D7831" s="24"/>
      <c r="E7831" s="24"/>
      <c r="F7831" s="24"/>
      <c r="G7831" s="24"/>
    </row>
    <row r="7832" spans="2:7" x14ac:dyDescent="0.2">
      <c r="B7832" s="24"/>
      <c r="C7832" s="24"/>
      <c r="D7832" s="24"/>
      <c r="E7832" s="24"/>
      <c r="F7832" s="24"/>
      <c r="G7832" s="24"/>
    </row>
    <row r="7833" spans="2:7" x14ac:dyDescent="0.2">
      <c r="B7833" s="24"/>
      <c r="C7833" s="24"/>
      <c r="D7833" s="24"/>
      <c r="E7833" s="24"/>
      <c r="F7833" s="24"/>
      <c r="G7833" s="24"/>
    </row>
    <row r="7834" spans="2:7" x14ac:dyDescent="0.2">
      <c r="B7834" s="24"/>
      <c r="C7834" s="24"/>
      <c r="D7834" s="24"/>
      <c r="E7834" s="24"/>
      <c r="F7834" s="24"/>
      <c r="G7834" s="24"/>
    </row>
    <row r="7835" spans="2:7" x14ac:dyDescent="0.2">
      <c r="B7835" s="24"/>
      <c r="C7835" s="24"/>
      <c r="D7835" s="24"/>
      <c r="E7835" s="24"/>
      <c r="F7835" s="24"/>
      <c r="G7835" s="24"/>
    </row>
    <row r="7836" spans="2:7" x14ac:dyDescent="0.2">
      <c r="B7836" s="24"/>
      <c r="C7836" s="24"/>
      <c r="D7836" s="24"/>
      <c r="E7836" s="24"/>
      <c r="F7836" s="24"/>
      <c r="G7836" s="24"/>
    </row>
    <row r="7837" spans="2:7" x14ac:dyDescent="0.2">
      <c r="B7837" s="24"/>
      <c r="C7837" s="24"/>
      <c r="D7837" s="24"/>
      <c r="E7837" s="24"/>
      <c r="F7837" s="24"/>
      <c r="G7837" s="24"/>
    </row>
    <row r="7838" spans="2:7" x14ac:dyDescent="0.2">
      <c r="B7838" s="24"/>
      <c r="C7838" s="24"/>
      <c r="D7838" s="24"/>
      <c r="E7838" s="24"/>
      <c r="F7838" s="24"/>
      <c r="G7838" s="24"/>
    </row>
    <row r="7839" spans="2:7" x14ac:dyDescent="0.2">
      <c r="B7839" s="24"/>
      <c r="C7839" s="24"/>
      <c r="D7839" s="24"/>
      <c r="E7839" s="24"/>
      <c r="F7839" s="24"/>
      <c r="G7839" s="24"/>
    </row>
    <row r="7840" spans="2:7" x14ac:dyDescent="0.2">
      <c r="B7840" s="24"/>
      <c r="C7840" s="24"/>
      <c r="D7840" s="24"/>
      <c r="E7840" s="24"/>
      <c r="F7840" s="24"/>
      <c r="G7840" s="24"/>
    </row>
    <row r="7841" spans="2:7" x14ac:dyDescent="0.2">
      <c r="B7841" s="24"/>
      <c r="C7841" s="24"/>
      <c r="D7841" s="24"/>
      <c r="E7841" s="24"/>
      <c r="F7841" s="24"/>
      <c r="G7841" s="24"/>
    </row>
    <row r="7842" spans="2:7" x14ac:dyDescent="0.2">
      <c r="B7842" s="24"/>
      <c r="C7842" s="24"/>
      <c r="D7842" s="24"/>
      <c r="E7842" s="24"/>
      <c r="F7842" s="24"/>
      <c r="G7842" s="24"/>
    </row>
    <row r="7843" spans="2:7" x14ac:dyDescent="0.2">
      <c r="B7843" s="24"/>
      <c r="C7843" s="24"/>
      <c r="D7843" s="24"/>
      <c r="E7843" s="24"/>
      <c r="F7843" s="24"/>
      <c r="G7843" s="24"/>
    </row>
    <row r="7844" spans="2:7" x14ac:dyDescent="0.2">
      <c r="B7844" s="24"/>
      <c r="C7844" s="24"/>
      <c r="D7844" s="24"/>
      <c r="E7844" s="24"/>
      <c r="F7844" s="24"/>
      <c r="G7844" s="24"/>
    </row>
    <row r="7845" spans="2:7" x14ac:dyDescent="0.2">
      <c r="B7845" s="24"/>
      <c r="C7845" s="24"/>
      <c r="D7845" s="24"/>
      <c r="E7845" s="24"/>
      <c r="F7845" s="24"/>
      <c r="G7845" s="24"/>
    </row>
    <row r="7846" spans="2:7" x14ac:dyDescent="0.2">
      <c r="B7846" s="24"/>
      <c r="C7846" s="24"/>
      <c r="D7846" s="24"/>
      <c r="E7846" s="24"/>
      <c r="F7846" s="24"/>
      <c r="G7846" s="24"/>
    </row>
    <row r="7847" spans="2:7" x14ac:dyDescent="0.2">
      <c r="B7847" s="24"/>
      <c r="C7847" s="24"/>
      <c r="D7847" s="24"/>
      <c r="E7847" s="24"/>
      <c r="F7847" s="24"/>
      <c r="G7847" s="24"/>
    </row>
    <row r="7848" spans="2:7" x14ac:dyDescent="0.2">
      <c r="B7848" s="24"/>
      <c r="C7848" s="24"/>
      <c r="D7848" s="24"/>
      <c r="E7848" s="24"/>
      <c r="F7848" s="24"/>
      <c r="G7848" s="24"/>
    </row>
    <row r="7849" spans="2:7" x14ac:dyDescent="0.2">
      <c r="B7849" s="24"/>
      <c r="C7849" s="24"/>
      <c r="D7849" s="24"/>
      <c r="E7849" s="24"/>
      <c r="F7849" s="24"/>
      <c r="G7849" s="24"/>
    </row>
    <row r="7850" spans="2:7" x14ac:dyDescent="0.2">
      <c r="B7850" s="24"/>
      <c r="C7850" s="24"/>
      <c r="D7850" s="24"/>
      <c r="E7850" s="24"/>
      <c r="F7850" s="24"/>
      <c r="G7850" s="24"/>
    </row>
    <row r="7851" spans="2:7" x14ac:dyDescent="0.2">
      <c r="B7851" s="24"/>
      <c r="C7851" s="24"/>
      <c r="D7851" s="24"/>
      <c r="E7851" s="24"/>
      <c r="F7851" s="24"/>
      <c r="G7851" s="24"/>
    </row>
    <row r="7852" spans="2:7" x14ac:dyDescent="0.2">
      <c r="B7852" s="24"/>
      <c r="C7852" s="24"/>
      <c r="D7852" s="24"/>
      <c r="E7852" s="24"/>
      <c r="F7852" s="24"/>
      <c r="G7852" s="24"/>
    </row>
    <row r="7853" spans="2:7" x14ac:dyDescent="0.2">
      <c r="B7853" s="24"/>
      <c r="C7853" s="24"/>
      <c r="D7853" s="24"/>
      <c r="E7853" s="24"/>
      <c r="F7853" s="24"/>
      <c r="G7853" s="24"/>
    </row>
    <row r="7854" spans="2:7" x14ac:dyDescent="0.2">
      <c r="B7854" s="24"/>
      <c r="C7854" s="24"/>
      <c r="D7854" s="24"/>
      <c r="E7854" s="24"/>
      <c r="F7854" s="24"/>
      <c r="G7854" s="24"/>
    </row>
    <row r="7855" spans="2:7" x14ac:dyDescent="0.2">
      <c r="B7855" s="24"/>
      <c r="C7855" s="24"/>
      <c r="D7855" s="24"/>
      <c r="E7855" s="24"/>
      <c r="F7855" s="24"/>
      <c r="G7855" s="24"/>
    </row>
    <row r="7856" spans="2:7" x14ac:dyDescent="0.2">
      <c r="B7856" s="24"/>
      <c r="C7856" s="24"/>
      <c r="D7856" s="24"/>
      <c r="E7856" s="24"/>
      <c r="F7856" s="24"/>
      <c r="G7856" s="24"/>
    </row>
    <row r="7857" spans="2:7" x14ac:dyDescent="0.2">
      <c r="B7857" s="24"/>
      <c r="C7857" s="24"/>
      <c r="D7857" s="24"/>
      <c r="E7857" s="24"/>
      <c r="F7857" s="24"/>
      <c r="G7857" s="24"/>
    </row>
    <row r="7858" spans="2:7" x14ac:dyDescent="0.2">
      <c r="B7858" s="24"/>
      <c r="C7858" s="24"/>
      <c r="D7858" s="24"/>
      <c r="E7858" s="24"/>
      <c r="F7858" s="24"/>
      <c r="G7858" s="24"/>
    </row>
    <row r="7859" spans="2:7" x14ac:dyDescent="0.2">
      <c r="B7859" s="24"/>
      <c r="C7859" s="24"/>
      <c r="D7859" s="24"/>
      <c r="E7859" s="24"/>
      <c r="F7859" s="24"/>
      <c r="G7859" s="24"/>
    </row>
    <row r="7860" spans="2:7" x14ac:dyDescent="0.2">
      <c r="B7860" s="24"/>
      <c r="C7860" s="24"/>
      <c r="D7860" s="24"/>
      <c r="E7860" s="24"/>
      <c r="F7860" s="24"/>
      <c r="G7860" s="24"/>
    </row>
    <row r="7861" spans="2:7" x14ac:dyDescent="0.2">
      <c r="B7861" s="24"/>
      <c r="C7861" s="24"/>
      <c r="D7861" s="24"/>
      <c r="E7861" s="24"/>
      <c r="F7861" s="24"/>
      <c r="G7861" s="24"/>
    </row>
    <row r="7862" spans="2:7" x14ac:dyDescent="0.2">
      <c r="B7862" s="24"/>
      <c r="C7862" s="24"/>
      <c r="D7862" s="24"/>
      <c r="E7862" s="24"/>
      <c r="F7862" s="24"/>
      <c r="G7862" s="24"/>
    </row>
    <row r="7863" spans="2:7" x14ac:dyDescent="0.2">
      <c r="B7863" s="24"/>
      <c r="C7863" s="24"/>
      <c r="D7863" s="24"/>
      <c r="E7863" s="24"/>
      <c r="F7863" s="24"/>
      <c r="G7863" s="24"/>
    </row>
    <row r="7864" spans="2:7" x14ac:dyDescent="0.2">
      <c r="B7864" s="24"/>
      <c r="C7864" s="24"/>
      <c r="D7864" s="24"/>
      <c r="E7864" s="24"/>
      <c r="F7864" s="24"/>
      <c r="G7864" s="24"/>
    </row>
    <row r="7865" spans="2:7" x14ac:dyDescent="0.2">
      <c r="B7865" s="24"/>
      <c r="C7865" s="24"/>
      <c r="D7865" s="24"/>
      <c r="E7865" s="24"/>
      <c r="F7865" s="24"/>
      <c r="G7865" s="24"/>
    </row>
    <row r="7866" spans="2:7" x14ac:dyDescent="0.2">
      <c r="B7866" s="24"/>
      <c r="C7866" s="24"/>
      <c r="D7866" s="24"/>
      <c r="E7866" s="24"/>
      <c r="F7866" s="24"/>
      <c r="G7866" s="24"/>
    </row>
    <row r="7867" spans="2:7" x14ac:dyDescent="0.2">
      <c r="B7867" s="24"/>
      <c r="C7867" s="24"/>
      <c r="D7867" s="24"/>
      <c r="E7867" s="24"/>
      <c r="F7867" s="24"/>
      <c r="G7867" s="24"/>
    </row>
    <row r="7868" spans="2:7" x14ac:dyDescent="0.2">
      <c r="B7868" s="24"/>
      <c r="C7868" s="24"/>
      <c r="D7868" s="24"/>
      <c r="E7868" s="24"/>
      <c r="F7868" s="24"/>
      <c r="G7868" s="24"/>
    </row>
    <row r="7869" spans="2:7" x14ac:dyDescent="0.2">
      <c r="B7869" s="24"/>
      <c r="C7869" s="24"/>
      <c r="D7869" s="24"/>
      <c r="E7869" s="24"/>
      <c r="F7869" s="24"/>
      <c r="G7869" s="24"/>
    </row>
    <row r="7870" spans="2:7" x14ac:dyDescent="0.2">
      <c r="B7870" s="24"/>
      <c r="C7870" s="24"/>
      <c r="D7870" s="24"/>
      <c r="E7870" s="24"/>
      <c r="F7870" s="24"/>
      <c r="G7870" s="24"/>
    </row>
    <row r="7871" spans="2:7" x14ac:dyDescent="0.2">
      <c r="B7871" s="24"/>
      <c r="C7871" s="24"/>
      <c r="D7871" s="24"/>
      <c r="E7871" s="24"/>
      <c r="F7871" s="24"/>
      <c r="G7871" s="24"/>
    </row>
    <row r="7872" spans="2:7" x14ac:dyDescent="0.2">
      <c r="B7872" s="24"/>
      <c r="C7872" s="24"/>
      <c r="D7872" s="24"/>
      <c r="E7872" s="24"/>
      <c r="F7872" s="24"/>
      <c r="G7872" s="24"/>
    </row>
    <row r="7873" spans="2:7" x14ac:dyDescent="0.2">
      <c r="B7873" s="24"/>
      <c r="C7873" s="24"/>
      <c r="D7873" s="24"/>
      <c r="E7873" s="24"/>
      <c r="F7873" s="24"/>
      <c r="G7873" s="24"/>
    </row>
    <row r="7874" spans="2:7" x14ac:dyDescent="0.2">
      <c r="B7874" s="24"/>
      <c r="C7874" s="24"/>
      <c r="D7874" s="24"/>
      <c r="E7874" s="24"/>
      <c r="F7874" s="24"/>
      <c r="G7874" s="24"/>
    </row>
    <row r="7875" spans="2:7" x14ac:dyDescent="0.2">
      <c r="B7875" s="24"/>
      <c r="C7875" s="24"/>
      <c r="D7875" s="24"/>
      <c r="E7875" s="24"/>
      <c r="F7875" s="24"/>
      <c r="G7875" s="24"/>
    </row>
    <row r="7876" spans="2:7" x14ac:dyDescent="0.2">
      <c r="B7876" s="24"/>
      <c r="C7876" s="24"/>
      <c r="D7876" s="24"/>
      <c r="E7876" s="24"/>
      <c r="F7876" s="24"/>
      <c r="G7876" s="24"/>
    </row>
    <row r="7877" spans="2:7" x14ac:dyDescent="0.2">
      <c r="B7877" s="24"/>
      <c r="C7877" s="24"/>
      <c r="D7877" s="24"/>
      <c r="E7877" s="24"/>
      <c r="F7877" s="24"/>
      <c r="G7877" s="24"/>
    </row>
    <row r="7878" spans="2:7" x14ac:dyDescent="0.2">
      <c r="B7878" s="24"/>
      <c r="C7878" s="24"/>
      <c r="D7878" s="24"/>
      <c r="E7878" s="24"/>
      <c r="F7878" s="24"/>
      <c r="G7878" s="24"/>
    </row>
    <row r="7879" spans="2:7" x14ac:dyDescent="0.2">
      <c r="B7879" s="24"/>
      <c r="C7879" s="24"/>
      <c r="D7879" s="24"/>
      <c r="E7879" s="24"/>
      <c r="F7879" s="24"/>
      <c r="G7879" s="24"/>
    </row>
    <row r="7880" spans="2:7" x14ac:dyDescent="0.2">
      <c r="B7880" s="24"/>
      <c r="C7880" s="24"/>
      <c r="D7880" s="24"/>
      <c r="E7880" s="24"/>
      <c r="F7880" s="24"/>
      <c r="G7880" s="24"/>
    </row>
    <row r="7881" spans="2:7" x14ac:dyDescent="0.2">
      <c r="B7881" s="24"/>
      <c r="C7881" s="24"/>
      <c r="D7881" s="24"/>
      <c r="E7881" s="24"/>
      <c r="F7881" s="24"/>
      <c r="G7881" s="24"/>
    </row>
    <row r="7882" spans="2:7" x14ac:dyDescent="0.2">
      <c r="B7882" s="24"/>
      <c r="C7882" s="24"/>
      <c r="D7882" s="24"/>
      <c r="E7882" s="24"/>
      <c r="F7882" s="24"/>
      <c r="G7882" s="24"/>
    </row>
    <row r="7883" spans="2:7" x14ac:dyDescent="0.2">
      <c r="B7883" s="24"/>
      <c r="C7883" s="24"/>
      <c r="D7883" s="24"/>
      <c r="E7883" s="24"/>
      <c r="F7883" s="24"/>
      <c r="G7883" s="24"/>
    </row>
    <row r="7884" spans="2:7" x14ac:dyDescent="0.2">
      <c r="B7884" s="24"/>
      <c r="C7884" s="24"/>
      <c r="D7884" s="24"/>
      <c r="E7884" s="24"/>
      <c r="F7884" s="24"/>
      <c r="G7884" s="24"/>
    </row>
    <row r="7885" spans="2:7" x14ac:dyDescent="0.2">
      <c r="B7885" s="24"/>
      <c r="C7885" s="24"/>
      <c r="D7885" s="24"/>
      <c r="E7885" s="24"/>
      <c r="F7885" s="24"/>
      <c r="G7885" s="24"/>
    </row>
    <row r="7886" spans="2:7" x14ac:dyDescent="0.2">
      <c r="B7886" s="24"/>
      <c r="C7886" s="24"/>
      <c r="D7886" s="24"/>
      <c r="E7886" s="24"/>
      <c r="F7886" s="24"/>
      <c r="G7886" s="24"/>
    </row>
    <row r="7887" spans="2:7" x14ac:dyDescent="0.2">
      <c r="B7887" s="24"/>
      <c r="C7887" s="24"/>
      <c r="D7887" s="24"/>
      <c r="E7887" s="24"/>
      <c r="F7887" s="24"/>
      <c r="G7887" s="24"/>
    </row>
    <row r="7888" spans="2:7" x14ac:dyDescent="0.2">
      <c r="B7888" s="24"/>
      <c r="C7888" s="24"/>
      <c r="D7888" s="24"/>
      <c r="E7888" s="24"/>
      <c r="F7888" s="24"/>
      <c r="G7888" s="24"/>
    </row>
    <row r="7889" spans="2:7" x14ac:dyDescent="0.2">
      <c r="B7889" s="24"/>
      <c r="C7889" s="24"/>
      <c r="D7889" s="24"/>
      <c r="E7889" s="24"/>
      <c r="F7889" s="24"/>
      <c r="G7889" s="24"/>
    </row>
    <row r="7890" spans="2:7" x14ac:dyDescent="0.2">
      <c r="B7890" s="24"/>
      <c r="C7890" s="24"/>
      <c r="D7890" s="24"/>
      <c r="E7890" s="24"/>
      <c r="F7890" s="24"/>
      <c r="G7890" s="24"/>
    </row>
    <row r="7891" spans="2:7" x14ac:dyDescent="0.2">
      <c r="B7891" s="24"/>
      <c r="C7891" s="24"/>
      <c r="D7891" s="24"/>
      <c r="E7891" s="24"/>
      <c r="F7891" s="24"/>
      <c r="G7891" s="24"/>
    </row>
    <row r="7892" spans="2:7" x14ac:dyDescent="0.2">
      <c r="B7892" s="24"/>
      <c r="C7892" s="24"/>
      <c r="D7892" s="24"/>
      <c r="E7892" s="24"/>
      <c r="F7892" s="24"/>
      <c r="G7892" s="24"/>
    </row>
    <row r="7893" spans="2:7" x14ac:dyDescent="0.2">
      <c r="B7893" s="24"/>
      <c r="C7893" s="24"/>
      <c r="D7893" s="24"/>
      <c r="E7893" s="24"/>
      <c r="F7893" s="24"/>
      <c r="G7893" s="24"/>
    </row>
    <row r="7894" spans="2:7" x14ac:dyDescent="0.2">
      <c r="B7894" s="24"/>
      <c r="C7894" s="24"/>
      <c r="D7894" s="24"/>
      <c r="E7894" s="24"/>
      <c r="F7894" s="24"/>
      <c r="G7894" s="24"/>
    </row>
    <row r="7895" spans="2:7" x14ac:dyDescent="0.2">
      <c r="B7895" s="24"/>
      <c r="C7895" s="24"/>
      <c r="D7895" s="24"/>
      <c r="E7895" s="24"/>
      <c r="F7895" s="24"/>
      <c r="G7895" s="24"/>
    </row>
    <row r="7896" spans="2:7" x14ac:dyDescent="0.2">
      <c r="B7896" s="24"/>
      <c r="C7896" s="24"/>
      <c r="D7896" s="24"/>
      <c r="E7896" s="24"/>
      <c r="F7896" s="24"/>
      <c r="G7896" s="24"/>
    </row>
    <row r="7897" spans="2:7" x14ac:dyDescent="0.2">
      <c r="B7897" s="24"/>
      <c r="C7897" s="24"/>
      <c r="D7897" s="24"/>
      <c r="E7897" s="24"/>
      <c r="F7897" s="24"/>
      <c r="G7897" s="24"/>
    </row>
    <row r="7898" spans="2:7" x14ac:dyDescent="0.2">
      <c r="B7898" s="24"/>
      <c r="C7898" s="24"/>
      <c r="D7898" s="24"/>
      <c r="E7898" s="24"/>
      <c r="F7898" s="24"/>
      <c r="G7898" s="24"/>
    </row>
    <row r="7899" spans="2:7" x14ac:dyDescent="0.2">
      <c r="B7899" s="24"/>
      <c r="C7899" s="24"/>
      <c r="D7899" s="24"/>
      <c r="E7899" s="24"/>
      <c r="F7899" s="24"/>
      <c r="G7899" s="24"/>
    </row>
    <row r="7900" spans="2:7" x14ac:dyDescent="0.2">
      <c r="B7900" s="24"/>
      <c r="C7900" s="24"/>
      <c r="D7900" s="24"/>
      <c r="E7900" s="24"/>
      <c r="F7900" s="24"/>
      <c r="G7900" s="24"/>
    </row>
    <row r="7901" spans="2:7" x14ac:dyDescent="0.2">
      <c r="B7901" s="24"/>
      <c r="C7901" s="24"/>
      <c r="D7901" s="24"/>
      <c r="E7901" s="24"/>
      <c r="F7901" s="24"/>
      <c r="G7901" s="24"/>
    </row>
    <row r="7902" spans="2:7" x14ac:dyDescent="0.2">
      <c r="B7902" s="24"/>
      <c r="C7902" s="24"/>
      <c r="D7902" s="24"/>
      <c r="E7902" s="24"/>
      <c r="F7902" s="24"/>
      <c r="G7902" s="24"/>
    </row>
    <row r="7903" spans="2:7" x14ac:dyDescent="0.2">
      <c r="B7903" s="24"/>
      <c r="C7903" s="24"/>
      <c r="D7903" s="24"/>
      <c r="E7903" s="24"/>
      <c r="F7903" s="24"/>
      <c r="G7903" s="24"/>
    </row>
    <row r="7904" spans="2:7" x14ac:dyDescent="0.2">
      <c r="B7904" s="24"/>
      <c r="C7904" s="24"/>
      <c r="D7904" s="24"/>
      <c r="E7904" s="24"/>
      <c r="F7904" s="24"/>
      <c r="G7904" s="24"/>
    </row>
    <row r="7905" spans="2:7" x14ac:dyDescent="0.2">
      <c r="B7905" s="24"/>
      <c r="C7905" s="24"/>
      <c r="D7905" s="24"/>
      <c r="E7905" s="24"/>
      <c r="F7905" s="24"/>
      <c r="G7905" s="24"/>
    </row>
    <row r="7906" spans="2:7" x14ac:dyDescent="0.2">
      <c r="B7906" s="24"/>
      <c r="C7906" s="24"/>
      <c r="D7906" s="24"/>
      <c r="E7906" s="24"/>
      <c r="F7906" s="24"/>
      <c r="G7906" s="24"/>
    </row>
    <row r="7907" spans="2:7" x14ac:dyDescent="0.2">
      <c r="B7907" s="24"/>
      <c r="C7907" s="24"/>
      <c r="D7907" s="24"/>
      <c r="E7907" s="24"/>
      <c r="F7907" s="24"/>
      <c r="G7907" s="24"/>
    </row>
    <row r="7908" spans="2:7" x14ac:dyDescent="0.2">
      <c r="B7908" s="24"/>
      <c r="C7908" s="24"/>
      <c r="D7908" s="24"/>
      <c r="E7908" s="24"/>
      <c r="F7908" s="24"/>
      <c r="G7908" s="24"/>
    </row>
    <row r="7909" spans="2:7" x14ac:dyDescent="0.2">
      <c r="B7909" s="24"/>
      <c r="C7909" s="24"/>
      <c r="D7909" s="24"/>
      <c r="E7909" s="24"/>
      <c r="F7909" s="24"/>
      <c r="G7909" s="24"/>
    </row>
    <row r="7910" spans="2:7" x14ac:dyDescent="0.2">
      <c r="B7910" s="24"/>
      <c r="C7910" s="24"/>
      <c r="D7910" s="24"/>
      <c r="E7910" s="24"/>
      <c r="F7910" s="24"/>
      <c r="G7910" s="24"/>
    </row>
    <row r="7911" spans="2:7" x14ac:dyDescent="0.2">
      <c r="B7911" s="24"/>
      <c r="C7911" s="24"/>
      <c r="D7911" s="24"/>
      <c r="E7911" s="24"/>
      <c r="F7911" s="24"/>
      <c r="G7911" s="24"/>
    </row>
    <row r="7912" spans="2:7" x14ac:dyDescent="0.2">
      <c r="B7912" s="24"/>
      <c r="C7912" s="24"/>
      <c r="D7912" s="24"/>
      <c r="E7912" s="24"/>
      <c r="F7912" s="24"/>
      <c r="G7912" s="24"/>
    </row>
    <row r="7913" spans="2:7" x14ac:dyDescent="0.2">
      <c r="B7913" s="24"/>
      <c r="C7913" s="24"/>
      <c r="D7913" s="24"/>
      <c r="E7913" s="24"/>
      <c r="F7913" s="24"/>
      <c r="G7913" s="24"/>
    </row>
    <row r="7914" spans="2:7" x14ac:dyDescent="0.2">
      <c r="B7914" s="24"/>
      <c r="C7914" s="24"/>
      <c r="D7914" s="24"/>
      <c r="E7914" s="24"/>
      <c r="F7914" s="24"/>
      <c r="G7914" s="24"/>
    </row>
    <row r="7915" spans="2:7" x14ac:dyDescent="0.2">
      <c r="B7915" s="24"/>
      <c r="C7915" s="24"/>
      <c r="D7915" s="24"/>
      <c r="E7915" s="24"/>
      <c r="F7915" s="24"/>
      <c r="G7915" s="24"/>
    </row>
    <row r="7916" spans="2:7" x14ac:dyDescent="0.2">
      <c r="B7916" s="24"/>
      <c r="C7916" s="24"/>
      <c r="D7916" s="24"/>
      <c r="E7916" s="24"/>
      <c r="F7916" s="24"/>
      <c r="G7916" s="24"/>
    </row>
    <row r="7917" spans="2:7" x14ac:dyDescent="0.2">
      <c r="B7917" s="24"/>
      <c r="C7917" s="24"/>
      <c r="D7917" s="24"/>
      <c r="E7917" s="24"/>
      <c r="F7917" s="24"/>
      <c r="G7917" s="24"/>
    </row>
    <row r="7918" spans="2:7" x14ac:dyDescent="0.2">
      <c r="B7918" s="24"/>
      <c r="C7918" s="24"/>
      <c r="D7918" s="24"/>
      <c r="E7918" s="24"/>
      <c r="F7918" s="24"/>
      <c r="G7918" s="24"/>
    </row>
    <row r="7919" spans="2:7" x14ac:dyDescent="0.2">
      <c r="B7919" s="24"/>
      <c r="C7919" s="24"/>
      <c r="D7919" s="24"/>
      <c r="E7919" s="24"/>
      <c r="F7919" s="24"/>
      <c r="G7919" s="24"/>
    </row>
    <row r="7920" spans="2:7" x14ac:dyDescent="0.2">
      <c r="B7920" s="24"/>
      <c r="C7920" s="24"/>
      <c r="D7920" s="24"/>
      <c r="E7920" s="24"/>
      <c r="F7920" s="24"/>
      <c r="G7920" s="24"/>
    </row>
    <row r="7921" spans="2:7" x14ac:dyDescent="0.2">
      <c r="B7921" s="24"/>
      <c r="C7921" s="24"/>
      <c r="D7921" s="24"/>
      <c r="E7921" s="24"/>
      <c r="F7921" s="24"/>
      <c r="G7921" s="24"/>
    </row>
    <row r="7922" spans="2:7" x14ac:dyDescent="0.2">
      <c r="B7922" s="24"/>
      <c r="C7922" s="24"/>
      <c r="D7922" s="24"/>
      <c r="E7922" s="24"/>
      <c r="F7922" s="24"/>
      <c r="G7922" s="24"/>
    </row>
    <row r="7923" spans="2:7" x14ac:dyDescent="0.2">
      <c r="B7923" s="24"/>
      <c r="C7923" s="24"/>
      <c r="D7923" s="24"/>
      <c r="E7923" s="24"/>
      <c r="F7923" s="24"/>
      <c r="G7923" s="24"/>
    </row>
    <row r="7924" spans="2:7" x14ac:dyDescent="0.2">
      <c r="B7924" s="24"/>
      <c r="C7924" s="24"/>
      <c r="D7924" s="24"/>
      <c r="E7924" s="24"/>
      <c r="F7924" s="24"/>
      <c r="G7924" s="24"/>
    </row>
    <row r="7925" spans="2:7" x14ac:dyDescent="0.2">
      <c r="B7925" s="24"/>
      <c r="C7925" s="24"/>
      <c r="D7925" s="24"/>
      <c r="E7925" s="24"/>
      <c r="F7925" s="24"/>
      <c r="G7925" s="24"/>
    </row>
    <row r="7926" spans="2:7" x14ac:dyDescent="0.2">
      <c r="B7926" s="24"/>
      <c r="C7926" s="24"/>
      <c r="D7926" s="24"/>
      <c r="E7926" s="24"/>
      <c r="F7926" s="24"/>
      <c r="G7926" s="24"/>
    </row>
    <row r="7927" spans="2:7" x14ac:dyDescent="0.2">
      <c r="B7927" s="24"/>
      <c r="C7927" s="24"/>
      <c r="D7927" s="24"/>
      <c r="E7927" s="24"/>
      <c r="F7927" s="24"/>
      <c r="G7927" s="24"/>
    </row>
    <row r="7928" spans="2:7" x14ac:dyDescent="0.2">
      <c r="B7928" s="24"/>
      <c r="C7928" s="24"/>
      <c r="D7928" s="24"/>
      <c r="E7928" s="24"/>
      <c r="F7928" s="24"/>
      <c r="G7928" s="24"/>
    </row>
    <row r="7929" spans="2:7" x14ac:dyDescent="0.2">
      <c r="B7929" s="24"/>
      <c r="C7929" s="24"/>
      <c r="D7929" s="24"/>
      <c r="E7929" s="24"/>
      <c r="F7929" s="24"/>
      <c r="G7929" s="24"/>
    </row>
    <row r="7930" spans="2:7" x14ac:dyDescent="0.2">
      <c r="B7930" s="24"/>
      <c r="C7930" s="24"/>
      <c r="D7930" s="24"/>
      <c r="E7930" s="24"/>
      <c r="F7930" s="24"/>
      <c r="G7930" s="24"/>
    </row>
    <row r="7931" spans="2:7" x14ac:dyDescent="0.2">
      <c r="B7931" s="24"/>
      <c r="C7931" s="24"/>
      <c r="D7931" s="24"/>
      <c r="E7931" s="24"/>
      <c r="F7931" s="24"/>
      <c r="G7931" s="24"/>
    </row>
    <row r="7932" spans="2:7" x14ac:dyDescent="0.2">
      <c r="B7932" s="24"/>
      <c r="C7932" s="24"/>
      <c r="D7932" s="24"/>
      <c r="E7932" s="24"/>
      <c r="F7932" s="24"/>
      <c r="G7932" s="24"/>
    </row>
    <row r="7933" spans="2:7" x14ac:dyDescent="0.2">
      <c r="B7933" s="24"/>
      <c r="C7933" s="24"/>
      <c r="D7933" s="24"/>
      <c r="E7933" s="24"/>
      <c r="F7933" s="24"/>
      <c r="G7933" s="24"/>
    </row>
    <row r="7934" spans="2:7" x14ac:dyDescent="0.2">
      <c r="B7934" s="24"/>
      <c r="C7934" s="24"/>
      <c r="D7934" s="24"/>
      <c r="E7934" s="24"/>
      <c r="F7934" s="24"/>
      <c r="G7934" s="24"/>
    </row>
    <row r="7935" spans="2:7" x14ac:dyDescent="0.2">
      <c r="B7935" s="24"/>
      <c r="C7935" s="24"/>
      <c r="D7935" s="24"/>
      <c r="E7935" s="24"/>
      <c r="F7935" s="24"/>
      <c r="G7935" s="24"/>
    </row>
    <row r="7936" spans="2:7" x14ac:dyDescent="0.2">
      <c r="B7936" s="24"/>
      <c r="C7936" s="24"/>
      <c r="D7936" s="24"/>
      <c r="E7936" s="24"/>
      <c r="F7936" s="24"/>
      <c r="G7936" s="24"/>
    </row>
    <row r="7937" spans="2:7" x14ac:dyDescent="0.2">
      <c r="B7937" s="24"/>
      <c r="C7937" s="24"/>
      <c r="D7937" s="24"/>
      <c r="E7937" s="24"/>
      <c r="F7937" s="24"/>
      <c r="G7937" s="24"/>
    </row>
    <row r="7938" spans="2:7" x14ac:dyDescent="0.2">
      <c r="B7938" s="24"/>
      <c r="C7938" s="24"/>
      <c r="D7938" s="24"/>
      <c r="E7938" s="24"/>
      <c r="F7938" s="24"/>
      <c r="G7938" s="24"/>
    </row>
    <row r="7939" spans="2:7" x14ac:dyDescent="0.2">
      <c r="B7939" s="24"/>
      <c r="C7939" s="24"/>
      <c r="D7939" s="24"/>
      <c r="E7939" s="24"/>
      <c r="F7939" s="24"/>
      <c r="G7939" s="24"/>
    </row>
    <row r="7940" spans="2:7" x14ac:dyDescent="0.2">
      <c r="B7940" s="24"/>
      <c r="C7940" s="24"/>
      <c r="D7940" s="24"/>
      <c r="E7940" s="24"/>
      <c r="F7940" s="24"/>
      <c r="G7940" s="24"/>
    </row>
    <row r="7941" spans="2:7" x14ac:dyDescent="0.2">
      <c r="B7941" s="24"/>
      <c r="C7941" s="24"/>
      <c r="D7941" s="24"/>
      <c r="E7941" s="24"/>
      <c r="F7941" s="24"/>
      <c r="G7941" s="24"/>
    </row>
    <row r="7942" spans="2:7" x14ac:dyDescent="0.2">
      <c r="B7942" s="24"/>
      <c r="C7942" s="24"/>
      <c r="D7942" s="24"/>
      <c r="E7942" s="24"/>
      <c r="F7942" s="24"/>
      <c r="G7942" s="24"/>
    </row>
    <row r="7943" spans="2:7" x14ac:dyDescent="0.2">
      <c r="B7943" s="24"/>
      <c r="C7943" s="24"/>
      <c r="D7943" s="24"/>
      <c r="E7943" s="24"/>
      <c r="F7943" s="24"/>
      <c r="G7943" s="24"/>
    </row>
    <row r="7944" spans="2:7" x14ac:dyDescent="0.2">
      <c r="B7944" s="24"/>
      <c r="C7944" s="24"/>
      <c r="D7944" s="24"/>
      <c r="E7944" s="24"/>
      <c r="F7944" s="24"/>
      <c r="G7944" s="24"/>
    </row>
    <row r="7945" spans="2:7" x14ac:dyDescent="0.2">
      <c r="B7945" s="24"/>
      <c r="C7945" s="24"/>
      <c r="D7945" s="24"/>
      <c r="E7945" s="24"/>
      <c r="F7945" s="24"/>
      <c r="G7945" s="24"/>
    </row>
    <row r="7946" spans="2:7" x14ac:dyDescent="0.2">
      <c r="B7946" s="24"/>
      <c r="C7946" s="24"/>
      <c r="D7946" s="24"/>
      <c r="E7946" s="24"/>
      <c r="F7946" s="24"/>
      <c r="G7946" s="24"/>
    </row>
    <row r="7947" spans="2:7" x14ac:dyDescent="0.2">
      <c r="B7947" s="24"/>
      <c r="C7947" s="24"/>
      <c r="D7947" s="24"/>
      <c r="E7947" s="24"/>
      <c r="F7947" s="24"/>
      <c r="G7947" s="24"/>
    </row>
    <row r="7948" spans="2:7" x14ac:dyDescent="0.2">
      <c r="B7948" s="24"/>
      <c r="C7948" s="24"/>
      <c r="D7948" s="24"/>
      <c r="E7948" s="24"/>
      <c r="F7948" s="24"/>
      <c r="G7948" s="24"/>
    </row>
    <row r="7949" spans="2:7" x14ac:dyDescent="0.2">
      <c r="B7949" s="24"/>
      <c r="C7949" s="24"/>
      <c r="D7949" s="24"/>
      <c r="E7949" s="24"/>
      <c r="F7949" s="24"/>
      <c r="G7949" s="24"/>
    </row>
    <row r="7950" spans="2:7" x14ac:dyDescent="0.2">
      <c r="B7950" s="24"/>
      <c r="C7950" s="24"/>
      <c r="D7950" s="24"/>
      <c r="E7950" s="24"/>
      <c r="F7950" s="24"/>
      <c r="G7950" s="24"/>
    </row>
    <row r="7951" spans="2:7" x14ac:dyDescent="0.2">
      <c r="B7951" s="24"/>
      <c r="C7951" s="24"/>
      <c r="D7951" s="24"/>
      <c r="E7951" s="24"/>
      <c r="F7951" s="24"/>
      <c r="G7951" s="24"/>
    </row>
    <row r="7952" spans="2:7" x14ac:dyDescent="0.2">
      <c r="B7952" s="24"/>
      <c r="C7952" s="24"/>
      <c r="D7952" s="24"/>
      <c r="E7952" s="24"/>
      <c r="F7952" s="24"/>
      <c r="G7952" s="24"/>
    </row>
    <row r="7953" spans="2:7" x14ac:dyDescent="0.2">
      <c r="B7953" s="24"/>
      <c r="C7953" s="24"/>
      <c r="D7953" s="24"/>
      <c r="E7953" s="24"/>
      <c r="F7953" s="24"/>
      <c r="G7953" s="24"/>
    </row>
    <row r="7954" spans="2:7" x14ac:dyDescent="0.2">
      <c r="B7954" s="24"/>
      <c r="C7954" s="24"/>
      <c r="D7954" s="24"/>
      <c r="E7954" s="24"/>
      <c r="F7954" s="24"/>
      <c r="G7954" s="24"/>
    </row>
    <row r="7955" spans="2:7" x14ac:dyDescent="0.2">
      <c r="B7955" s="24"/>
      <c r="C7955" s="24"/>
      <c r="D7955" s="24"/>
      <c r="E7955" s="24"/>
      <c r="F7955" s="24"/>
      <c r="G7955" s="24"/>
    </row>
    <row r="7956" spans="2:7" x14ac:dyDescent="0.2">
      <c r="B7956" s="24"/>
      <c r="C7956" s="24"/>
      <c r="D7956" s="24"/>
      <c r="E7956" s="24"/>
      <c r="F7956" s="24"/>
      <c r="G7956" s="24"/>
    </row>
    <row r="7957" spans="2:7" x14ac:dyDescent="0.2">
      <c r="B7957" s="24"/>
      <c r="C7957" s="24"/>
      <c r="D7957" s="24"/>
      <c r="E7957" s="24"/>
      <c r="F7957" s="24"/>
      <c r="G7957" s="24"/>
    </row>
    <row r="7958" spans="2:7" x14ac:dyDescent="0.2">
      <c r="B7958" s="24"/>
      <c r="C7958" s="24"/>
      <c r="D7958" s="24"/>
      <c r="E7958" s="24"/>
      <c r="F7958" s="24"/>
      <c r="G7958" s="24"/>
    </row>
    <row r="7959" spans="2:7" x14ac:dyDescent="0.2">
      <c r="B7959" s="24"/>
      <c r="C7959" s="24"/>
      <c r="D7959" s="24"/>
      <c r="E7959" s="24"/>
      <c r="F7959" s="24"/>
      <c r="G7959" s="24"/>
    </row>
    <row r="7960" spans="2:7" x14ac:dyDescent="0.2">
      <c r="B7960" s="24"/>
      <c r="C7960" s="24"/>
      <c r="D7960" s="24"/>
      <c r="E7960" s="24"/>
      <c r="F7960" s="24"/>
      <c r="G7960" s="24"/>
    </row>
    <row r="7961" spans="2:7" x14ac:dyDescent="0.2">
      <c r="B7961" s="24"/>
      <c r="C7961" s="24"/>
      <c r="D7961" s="24"/>
      <c r="E7961" s="24"/>
      <c r="F7961" s="24"/>
      <c r="G7961" s="24"/>
    </row>
    <row r="7962" spans="2:7" x14ac:dyDescent="0.2">
      <c r="B7962" s="24"/>
      <c r="C7962" s="24"/>
      <c r="D7962" s="24"/>
      <c r="E7962" s="24"/>
      <c r="F7962" s="24"/>
      <c r="G7962" s="24"/>
    </row>
    <row r="7963" spans="2:7" x14ac:dyDescent="0.2">
      <c r="B7963" s="24"/>
      <c r="C7963" s="24"/>
      <c r="D7963" s="24"/>
      <c r="E7963" s="24"/>
      <c r="F7963" s="24"/>
      <c r="G7963" s="24"/>
    </row>
    <row r="7964" spans="2:7" x14ac:dyDescent="0.2">
      <c r="B7964" s="24"/>
      <c r="C7964" s="24"/>
      <c r="D7964" s="24"/>
      <c r="E7964" s="24"/>
      <c r="F7964" s="24"/>
      <c r="G7964" s="24"/>
    </row>
    <row r="7965" spans="2:7" x14ac:dyDescent="0.2">
      <c r="B7965" s="24"/>
      <c r="C7965" s="24"/>
      <c r="D7965" s="24"/>
      <c r="E7965" s="24"/>
      <c r="F7965" s="24"/>
      <c r="G7965" s="24"/>
    </row>
    <row r="7966" spans="2:7" x14ac:dyDescent="0.2">
      <c r="B7966" s="24"/>
      <c r="C7966" s="24"/>
      <c r="D7966" s="24"/>
      <c r="E7966" s="24"/>
      <c r="F7966" s="24"/>
      <c r="G7966" s="24"/>
    </row>
    <row r="7967" spans="2:7" x14ac:dyDescent="0.2">
      <c r="B7967" s="24"/>
      <c r="C7967" s="24"/>
      <c r="D7967" s="24"/>
      <c r="E7967" s="24"/>
      <c r="F7967" s="24"/>
      <c r="G7967" s="24"/>
    </row>
    <row r="7968" spans="2:7" x14ac:dyDescent="0.2">
      <c r="B7968" s="24"/>
      <c r="C7968" s="24"/>
      <c r="D7968" s="24"/>
      <c r="E7968" s="24"/>
      <c r="F7968" s="24"/>
      <c r="G7968" s="24"/>
    </row>
    <row r="7969" spans="2:7" x14ac:dyDescent="0.2">
      <c r="B7969" s="24"/>
      <c r="C7969" s="24"/>
      <c r="D7969" s="24"/>
      <c r="E7969" s="24"/>
      <c r="F7969" s="24"/>
      <c r="G7969" s="24"/>
    </row>
    <row r="7970" spans="2:7" x14ac:dyDescent="0.2">
      <c r="B7970" s="24"/>
      <c r="C7970" s="24"/>
      <c r="D7970" s="24"/>
      <c r="E7970" s="24"/>
      <c r="F7970" s="24"/>
      <c r="G7970" s="24"/>
    </row>
    <row r="7971" spans="2:7" x14ac:dyDescent="0.2">
      <c r="B7971" s="24"/>
      <c r="C7971" s="24"/>
      <c r="D7971" s="24"/>
      <c r="E7971" s="24"/>
      <c r="F7971" s="24"/>
      <c r="G7971" s="24"/>
    </row>
    <row r="7972" spans="2:7" x14ac:dyDescent="0.2">
      <c r="B7972" s="24"/>
      <c r="C7972" s="24"/>
      <c r="D7972" s="24"/>
      <c r="E7972" s="24"/>
      <c r="F7972" s="24"/>
      <c r="G7972" s="24"/>
    </row>
    <row r="7973" spans="2:7" x14ac:dyDescent="0.2">
      <c r="B7973" s="24"/>
      <c r="C7973" s="24"/>
      <c r="D7973" s="24"/>
      <c r="E7973" s="24"/>
      <c r="F7973" s="24"/>
      <c r="G7973" s="24"/>
    </row>
    <row r="7974" spans="2:7" x14ac:dyDescent="0.2">
      <c r="B7974" s="24"/>
      <c r="C7974" s="24"/>
      <c r="D7974" s="24"/>
      <c r="E7974" s="24"/>
      <c r="F7974" s="24"/>
      <c r="G7974" s="24"/>
    </row>
    <row r="7975" spans="2:7" x14ac:dyDescent="0.2">
      <c r="B7975" s="24"/>
      <c r="C7975" s="24"/>
      <c r="D7975" s="24"/>
      <c r="E7975" s="24"/>
      <c r="F7975" s="24"/>
      <c r="G7975" s="24"/>
    </row>
    <row r="7976" spans="2:7" x14ac:dyDescent="0.2">
      <c r="B7976" s="24"/>
      <c r="C7976" s="24"/>
      <c r="D7976" s="24"/>
      <c r="E7976" s="24"/>
      <c r="F7976" s="24"/>
      <c r="G7976" s="24"/>
    </row>
    <row r="7977" spans="2:7" x14ac:dyDescent="0.2">
      <c r="B7977" s="24"/>
      <c r="C7977" s="24"/>
      <c r="D7977" s="24"/>
      <c r="E7977" s="24"/>
      <c r="F7977" s="24"/>
      <c r="G7977" s="24"/>
    </row>
    <row r="7978" spans="2:7" x14ac:dyDescent="0.2">
      <c r="B7978" s="24"/>
      <c r="C7978" s="24"/>
      <c r="D7978" s="24"/>
      <c r="E7978" s="24"/>
      <c r="F7978" s="24"/>
      <c r="G7978" s="24"/>
    </row>
    <row r="7979" spans="2:7" x14ac:dyDescent="0.2">
      <c r="B7979" s="24"/>
      <c r="C7979" s="24"/>
      <c r="D7979" s="24"/>
      <c r="E7979" s="24"/>
      <c r="F7979" s="24"/>
      <c r="G7979" s="24"/>
    </row>
    <row r="7980" spans="2:7" x14ac:dyDescent="0.2">
      <c r="B7980" s="24"/>
      <c r="C7980" s="24"/>
      <c r="D7980" s="24"/>
      <c r="E7980" s="24"/>
      <c r="F7980" s="24"/>
      <c r="G7980" s="24"/>
    </row>
    <row r="7981" spans="2:7" x14ac:dyDescent="0.2">
      <c r="B7981" s="24"/>
      <c r="C7981" s="24"/>
      <c r="D7981" s="24"/>
      <c r="E7981" s="24"/>
      <c r="F7981" s="24"/>
      <c r="G7981" s="24"/>
    </row>
    <row r="7982" spans="2:7" x14ac:dyDescent="0.2">
      <c r="B7982" s="24"/>
      <c r="C7982" s="24"/>
      <c r="D7982" s="24"/>
      <c r="E7982" s="24"/>
      <c r="F7982" s="24"/>
      <c r="G7982" s="24"/>
    </row>
    <row r="7983" spans="2:7" x14ac:dyDescent="0.2">
      <c r="B7983" s="24"/>
      <c r="C7983" s="24"/>
      <c r="D7983" s="24"/>
      <c r="E7983" s="24"/>
      <c r="F7983" s="24"/>
      <c r="G7983" s="24"/>
    </row>
    <row r="7984" spans="2:7" x14ac:dyDescent="0.2">
      <c r="B7984" s="24"/>
      <c r="C7984" s="24"/>
      <c r="D7984" s="24"/>
      <c r="E7984" s="24"/>
      <c r="F7984" s="24"/>
      <c r="G7984" s="24"/>
    </row>
    <row r="7985" spans="2:7" x14ac:dyDescent="0.2">
      <c r="B7985" s="24"/>
      <c r="C7985" s="24"/>
      <c r="D7985" s="24"/>
      <c r="E7985" s="24"/>
      <c r="F7985" s="24"/>
      <c r="G7985" s="24"/>
    </row>
    <row r="7986" spans="2:7" x14ac:dyDescent="0.2">
      <c r="B7986" s="24"/>
      <c r="C7986" s="24"/>
      <c r="D7986" s="24"/>
      <c r="E7986" s="24"/>
      <c r="F7986" s="24"/>
      <c r="G7986" s="24"/>
    </row>
    <row r="7987" spans="2:7" x14ac:dyDescent="0.2">
      <c r="B7987" s="24"/>
      <c r="C7987" s="24"/>
      <c r="D7987" s="24"/>
      <c r="E7987" s="24"/>
      <c r="F7987" s="24"/>
      <c r="G7987" s="24"/>
    </row>
    <row r="7988" spans="2:7" x14ac:dyDescent="0.2">
      <c r="B7988" s="24"/>
      <c r="C7988" s="24"/>
      <c r="D7988" s="24"/>
      <c r="E7988" s="24"/>
      <c r="F7988" s="24"/>
      <c r="G7988" s="24"/>
    </row>
    <row r="7989" spans="2:7" x14ac:dyDescent="0.2">
      <c r="B7989" s="24"/>
      <c r="C7989" s="24"/>
      <c r="D7989" s="24"/>
      <c r="E7989" s="24"/>
      <c r="F7989" s="24"/>
      <c r="G7989" s="24"/>
    </row>
    <row r="7990" spans="2:7" x14ac:dyDescent="0.2">
      <c r="B7990" s="24"/>
      <c r="C7990" s="24"/>
      <c r="D7990" s="24"/>
      <c r="E7990" s="24"/>
      <c r="F7990" s="24"/>
      <c r="G7990" s="24"/>
    </row>
    <row r="7991" spans="2:7" x14ac:dyDescent="0.2">
      <c r="B7991" s="24"/>
      <c r="C7991" s="24"/>
      <c r="D7991" s="24"/>
      <c r="E7991" s="24"/>
      <c r="F7991" s="24"/>
      <c r="G7991" s="24"/>
    </row>
    <row r="7992" spans="2:7" x14ac:dyDescent="0.2">
      <c r="B7992" s="24"/>
      <c r="C7992" s="24"/>
      <c r="D7992" s="24"/>
      <c r="E7992" s="24"/>
      <c r="F7992" s="24"/>
      <c r="G7992" s="24"/>
    </row>
    <row r="7993" spans="2:7" x14ac:dyDescent="0.2">
      <c r="B7993" s="24"/>
      <c r="C7993" s="24"/>
      <c r="D7993" s="24"/>
      <c r="E7993" s="24"/>
      <c r="F7993" s="24"/>
      <c r="G7993" s="24"/>
    </row>
    <row r="7994" spans="2:7" x14ac:dyDescent="0.2">
      <c r="B7994" s="24"/>
      <c r="C7994" s="24"/>
      <c r="D7994" s="24"/>
      <c r="E7994" s="24"/>
      <c r="F7994" s="24"/>
      <c r="G7994" s="24"/>
    </row>
    <row r="7995" spans="2:7" x14ac:dyDescent="0.2">
      <c r="B7995" s="24"/>
      <c r="C7995" s="24"/>
      <c r="D7995" s="24"/>
      <c r="E7995" s="24"/>
      <c r="F7995" s="24"/>
      <c r="G7995" s="24"/>
    </row>
    <row r="7996" spans="2:7" x14ac:dyDescent="0.2">
      <c r="B7996" s="24"/>
      <c r="C7996" s="24"/>
      <c r="D7996" s="24"/>
      <c r="E7996" s="24"/>
      <c r="F7996" s="24"/>
      <c r="G7996" s="24"/>
    </row>
    <row r="7997" spans="2:7" x14ac:dyDescent="0.2">
      <c r="B7997" s="24"/>
      <c r="C7997" s="24"/>
      <c r="D7997" s="24"/>
      <c r="E7997" s="24"/>
      <c r="F7997" s="24"/>
      <c r="G7997" s="24"/>
    </row>
    <row r="7998" spans="2:7" x14ac:dyDescent="0.2">
      <c r="B7998" s="24"/>
      <c r="C7998" s="24"/>
      <c r="D7998" s="24"/>
      <c r="E7998" s="24"/>
      <c r="F7998" s="24"/>
      <c r="G7998" s="24"/>
    </row>
    <row r="7999" spans="2:7" x14ac:dyDescent="0.2">
      <c r="B7999" s="24"/>
      <c r="C7999" s="24"/>
      <c r="D7999" s="24"/>
      <c r="E7999" s="24"/>
      <c r="F7999" s="24"/>
      <c r="G7999" s="24"/>
    </row>
    <row r="8000" spans="2:7" x14ac:dyDescent="0.2">
      <c r="B8000" s="24"/>
      <c r="C8000" s="24"/>
      <c r="D8000" s="24"/>
      <c r="E8000" s="24"/>
      <c r="F8000" s="24"/>
      <c r="G8000" s="24"/>
    </row>
    <row r="8001" spans="2:7" x14ac:dyDescent="0.2">
      <c r="B8001" s="24"/>
      <c r="C8001" s="24"/>
      <c r="D8001" s="24"/>
      <c r="E8001" s="24"/>
      <c r="F8001" s="24"/>
      <c r="G8001" s="24"/>
    </row>
    <row r="8002" spans="2:7" x14ac:dyDescent="0.2">
      <c r="B8002" s="24"/>
      <c r="C8002" s="24"/>
      <c r="D8002" s="24"/>
      <c r="E8002" s="24"/>
      <c r="F8002" s="24"/>
      <c r="G8002" s="24"/>
    </row>
    <row r="8003" spans="2:7" x14ac:dyDescent="0.2">
      <c r="B8003" s="24"/>
      <c r="C8003" s="24"/>
      <c r="D8003" s="24"/>
      <c r="E8003" s="24"/>
      <c r="F8003" s="24"/>
      <c r="G8003" s="24"/>
    </row>
    <row r="8004" spans="2:7" x14ac:dyDescent="0.2">
      <c r="B8004" s="24"/>
      <c r="C8004" s="24"/>
      <c r="D8004" s="24"/>
      <c r="E8004" s="24"/>
      <c r="F8004" s="24"/>
      <c r="G8004" s="24"/>
    </row>
    <row r="8005" spans="2:7" x14ac:dyDescent="0.2">
      <c r="B8005" s="24"/>
      <c r="C8005" s="24"/>
      <c r="D8005" s="24"/>
      <c r="E8005" s="24"/>
      <c r="F8005" s="24"/>
      <c r="G8005" s="24"/>
    </row>
    <row r="8006" spans="2:7" x14ac:dyDescent="0.2">
      <c r="B8006" s="24"/>
      <c r="C8006" s="24"/>
      <c r="D8006" s="24"/>
      <c r="E8006" s="24"/>
      <c r="F8006" s="24"/>
      <c r="G8006" s="24"/>
    </row>
    <row r="8007" spans="2:7" x14ac:dyDescent="0.2">
      <c r="B8007" s="24"/>
      <c r="C8007" s="24"/>
      <c r="D8007" s="24"/>
      <c r="E8007" s="24"/>
      <c r="F8007" s="24"/>
      <c r="G8007" s="24"/>
    </row>
    <row r="8008" spans="2:7" x14ac:dyDescent="0.2">
      <c r="B8008" s="24"/>
      <c r="C8008" s="24"/>
      <c r="D8008" s="24"/>
      <c r="E8008" s="24"/>
      <c r="F8008" s="24"/>
      <c r="G8008" s="24"/>
    </row>
    <row r="8009" spans="2:7" x14ac:dyDescent="0.2">
      <c r="B8009" s="24"/>
      <c r="C8009" s="24"/>
      <c r="D8009" s="24"/>
      <c r="E8009" s="24"/>
      <c r="F8009" s="24"/>
      <c r="G8009" s="24"/>
    </row>
    <row r="8010" spans="2:7" x14ac:dyDescent="0.2">
      <c r="B8010" s="24"/>
      <c r="C8010" s="24"/>
      <c r="D8010" s="24"/>
      <c r="E8010" s="24"/>
      <c r="F8010" s="24"/>
      <c r="G8010" s="24"/>
    </row>
    <row r="8011" spans="2:7" x14ac:dyDescent="0.2">
      <c r="B8011" s="24"/>
      <c r="C8011" s="24"/>
      <c r="D8011" s="24"/>
      <c r="E8011" s="24"/>
      <c r="F8011" s="24"/>
      <c r="G8011" s="24"/>
    </row>
    <row r="8012" spans="2:7" x14ac:dyDescent="0.2">
      <c r="B8012" s="24"/>
      <c r="C8012" s="24"/>
      <c r="D8012" s="24"/>
      <c r="E8012" s="24"/>
      <c r="F8012" s="24"/>
      <c r="G8012" s="24"/>
    </row>
    <row r="8013" spans="2:7" x14ac:dyDescent="0.2">
      <c r="B8013" s="24"/>
      <c r="C8013" s="24"/>
      <c r="D8013" s="24"/>
      <c r="E8013" s="24"/>
      <c r="F8013" s="24"/>
      <c r="G8013" s="24"/>
    </row>
    <row r="8014" spans="2:7" x14ac:dyDescent="0.2">
      <c r="B8014" s="24"/>
      <c r="C8014" s="24"/>
      <c r="D8014" s="24"/>
      <c r="E8014" s="24"/>
      <c r="F8014" s="24"/>
      <c r="G8014" s="24"/>
    </row>
    <row r="8015" spans="2:7" x14ac:dyDescent="0.2">
      <c r="B8015" s="24"/>
      <c r="C8015" s="24"/>
      <c r="D8015" s="24"/>
      <c r="E8015" s="24"/>
      <c r="F8015" s="24"/>
      <c r="G8015" s="24"/>
    </row>
    <row r="8016" spans="2:7" x14ac:dyDescent="0.2">
      <c r="B8016" s="24"/>
      <c r="C8016" s="24"/>
      <c r="D8016" s="24"/>
      <c r="E8016" s="24"/>
      <c r="F8016" s="24"/>
      <c r="G8016" s="24"/>
    </row>
    <row r="8017" spans="2:7" x14ac:dyDescent="0.2">
      <c r="B8017" s="24"/>
      <c r="C8017" s="24"/>
      <c r="D8017" s="24"/>
      <c r="E8017" s="24"/>
      <c r="F8017" s="24"/>
      <c r="G8017" s="24"/>
    </row>
    <row r="8018" spans="2:7" x14ac:dyDescent="0.2">
      <c r="B8018" s="24"/>
      <c r="C8018" s="24"/>
      <c r="D8018" s="24"/>
      <c r="E8018" s="24"/>
      <c r="F8018" s="24"/>
      <c r="G8018" s="24"/>
    </row>
    <row r="8019" spans="2:7" x14ac:dyDescent="0.2">
      <c r="B8019" s="24"/>
      <c r="C8019" s="24"/>
      <c r="D8019" s="24"/>
      <c r="E8019" s="24"/>
      <c r="F8019" s="24"/>
      <c r="G8019" s="24"/>
    </row>
    <row r="8020" spans="2:7" x14ac:dyDescent="0.2">
      <c r="B8020" s="24"/>
      <c r="C8020" s="24"/>
      <c r="D8020" s="24"/>
      <c r="E8020" s="24"/>
      <c r="F8020" s="24"/>
      <c r="G8020" s="24"/>
    </row>
    <row r="8021" spans="2:7" x14ac:dyDescent="0.2">
      <c r="B8021" s="24"/>
      <c r="C8021" s="24"/>
      <c r="D8021" s="24"/>
      <c r="E8021" s="24"/>
      <c r="F8021" s="24"/>
      <c r="G8021" s="24"/>
    </row>
    <row r="8022" spans="2:7" x14ac:dyDescent="0.2">
      <c r="B8022" s="24"/>
      <c r="C8022" s="24"/>
      <c r="D8022" s="24"/>
      <c r="E8022" s="24"/>
      <c r="F8022" s="24"/>
      <c r="G8022" s="24"/>
    </row>
    <row r="8023" spans="2:7" x14ac:dyDescent="0.2">
      <c r="B8023" s="24"/>
      <c r="C8023" s="24"/>
      <c r="D8023" s="24"/>
      <c r="E8023" s="24"/>
      <c r="F8023" s="24"/>
      <c r="G8023" s="24"/>
    </row>
    <row r="8024" spans="2:7" x14ac:dyDescent="0.2">
      <c r="B8024" s="24"/>
      <c r="C8024" s="24"/>
      <c r="D8024" s="24"/>
      <c r="E8024" s="24"/>
      <c r="F8024" s="24"/>
      <c r="G8024" s="24"/>
    </row>
    <row r="8025" spans="2:7" x14ac:dyDescent="0.2">
      <c r="B8025" s="24"/>
      <c r="C8025" s="24"/>
      <c r="D8025" s="24"/>
      <c r="E8025" s="24"/>
      <c r="F8025" s="24"/>
      <c r="G8025" s="24"/>
    </row>
    <row r="8026" spans="2:7" x14ac:dyDescent="0.2">
      <c r="B8026" s="24"/>
      <c r="C8026" s="24"/>
      <c r="D8026" s="24"/>
      <c r="E8026" s="24"/>
      <c r="F8026" s="24"/>
      <c r="G8026" s="24"/>
    </row>
    <row r="8027" spans="2:7" x14ac:dyDescent="0.2">
      <c r="B8027" s="24"/>
      <c r="C8027" s="24"/>
      <c r="D8027" s="24"/>
      <c r="E8027" s="24"/>
      <c r="F8027" s="24"/>
      <c r="G8027" s="24"/>
    </row>
    <row r="8028" spans="2:7" x14ac:dyDescent="0.2">
      <c r="B8028" s="24"/>
      <c r="C8028" s="24"/>
      <c r="D8028" s="24"/>
      <c r="E8028" s="24"/>
      <c r="F8028" s="24"/>
      <c r="G8028" s="24"/>
    </row>
    <row r="8029" spans="2:7" x14ac:dyDescent="0.2">
      <c r="B8029" s="24"/>
      <c r="C8029" s="24"/>
      <c r="D8029" s="24"/>
      <c r="E8029" s="24"/>
      <c r="F8029" s="24"/>
      <c r="G8029" s="24"/>
    </row>
    <row r="8030" spans="2:7" x14ac:dyDescent="0.2">
      <c r="B8030" s="24"/>
      <c r="C8030" s="24"/>
      <c r="D8030" s="24"/>
      <c r="E8030" s="24"/>
      <c r="F8030" s="24"/>
      <c r="G8030" s="24"/>
    </row>
    <row r="8031" spans="2:7" x14ac:dyDescent="0.2">
      <c r="B8031" s="24"/>
      <c r="C8031" s="24"/>
      <c r="D8031" s="24"/>
      <c r="E8031" s="24"/>
      <c r="F8031" s="24"/>
      <c r="G8031" s="24"/>
    </row>
    <row r="8032" spans="2:7" x14ac:dyDescent="0.2">
      <c r="B8032" s="24"/>
      <c r="C8032" s="24"/>
      <c r="D8032" s="24"/>
      <c r="E8032" s="24"/>
      <c r="F8032" s="24"/>
      <c r="G8032" s="24"/>
    </row>
    <row r="8033" spans="2:7" x14ac:dyDescent="0.2">
      <c r="B8033" s="24"/>
      <c r="C8033" s="24"/>
      <c r="D8033" s="24"/>
      <c r="E8033" s="24"/>
      <c r="F8033" s="24"/>
      <c r="G8033" s="24"/>
    </row>
    <row r="8034" spans="2:7" x14ac:dyDescent="0.2">
      <c r="B8034" s="24"/>
      <c r="C8034" s="24"/>
      <c r="D8034" s="24"/>
      <c r="E8034" s="24"/>
      <c r="F8034" s="24"/>
      <c r="G8034" s="24"/>
    </row>
    <row r="8035" spans="2:7" x14ac:dyDescent="0.2">
      <c r="B8035" s="24"/>
      <c r="C8035" s="24"/>
      <c r="D8035" s="24"/>
      <c r="E8035" s="24"/>
      <c r="F8035" s="24"/>
      <c r="G8035" s="24"/>
    </row>
    <row r="8036" spans="2:7" x14ac:dyDescent="0.2">
      <c r="B8036" s="24"/>
      <c r="C8036" s="24"/>
      <c r="D8036" s="24"/>
      <c r="E8036" s="24"/>
      <c r="F8036" s="24"/>
      <c r="G8036" s="24"/>
    </row>
    <row r="8037" spans="2:7" x14ac:dyDescent="0.2">
      <c r="B8037" s="24"/>
      <c r="C8037" s="24"/>
      <c r="D8037" s="24"/>
      <c r="E8037" s="24"/>
      <c r="F8037" s="24"/>
      <c r="G8037" s="24"/>
    </row>
    <row r="8038" spans="2:7" x14ac:dyDescent="0.2">
      <c r="B8038" s="24"/>
      <c r="C8038" s="24"/>
      <c r="D8038" s="24"/>
      <c r="E8038" s="24"/>
      <c r="F8038" s="24"/>
      <c r="G8038" s="24"/>
    </row>
    <row r="8039" spans="2:7" x14ac:dyDescent="0.2">
      <c r="B8039" s="24"/>
      <c r="C8039" s="24"/>
      <c r="D8039" s="24"/>
      <c r="E8039" s="24"/>
      <c r="F8039" s="24"/>
      <c r="G8039" s="24"/>
    </row>
    <row r="8040" spans="2:7" x14ac:dyDescent="0.2">
      <c r="B8040" s="24"/>
      <c r="C8040" s="24"/>
      <c r="D8040" s="24"/>
      <c r="E8040" s="24"/>
      <c r="F8040" s="24"/>
      <c r="G8040" s="24"/>
    </row>
    <row r="8041" spans="2:7" x14ac:dyDescent="0.2">
      <c r="B8041" s="24"/>
      <c r="C8041" s="24"/>
      <c r="D8041" s="24"/>
      <c r="E8041" s="24"/>
      <c r="F8041" s="24"/>
      <c r="G8041" s="24"/>
    </row>
    <row r="8042" spans="2:7" x14ac:dyDescent="0.2">
      <c r="B8042" s="24"/>
      <c r="C8042" s="24"/>
      <c r="D8042" s="24"/>
      <c r="E8042" s="24"/>
      <c r="F8042" s="24"/>
      <c r="G8042" s="24"/>
    </row>
    <row r="8043" spans="2:7" x14ac:dyDescent="0.2">
      <c r="B8043" s="24"/>
      <c r="C8043" s="24"/>
      <c r="D8043" s="24"/>
      <c r="E8043" s="24"/>
      <c r="F8043" s="24"/>
      <c r="G8043" s="24"/>
    </row>
    <row r="8044" spans="2:7" x14ac:dyDescent="0.2">
      <c r="B8044" s="24"/>
      <c r="C8044" s="24"/>
      <c r="D8044" s="24"/>
      <c r="E8044" s="24"/>
      <c r="F8044" s="24"/>
      <c r="G8044" s="24"/>
    </row>
    <row r="8045" spans="2:7" x14ac:dyDescent="0.2">
      <c r="B8045" s="24"/>
      <c r="C8045" s="24"/>
      <c r="D8045" s="24"/>
      <c r="E8045" s="24"/>
      <c r="F8045" s="24"/>
      <c r="G8045" s="24"/>
    </row>
    <row r="8046" spans="2:7" x14ac:dyDescent="0.2">
      <c r="B8046" s="24"/>
      <c r="C8046" s="24"/>
      <c r="D8046" s="24"/>
      <c r="E8046" s="24"/>
      <c r="F8046" s="24"/>
      <c r="G8046" s="24"/>
    </row>
    <row r="8047" spans="2:7" x14ac:dyDescent="0.2">
      <c r="B8047" s="24"/>
      <c r="C8047" s="24"/>
      <c r="D8047" s="24"/>
      <c r="E8047" s="24"/>
      <c r="F8047" s="24"/>
      <c r="G8047" s="24"/>
    </row>
    <row r="8048" spans="2:7" x14ac:dyDescent="0.2">
      <c r="B8048" s="24"/>
      <c r="C8048" s="24"/>
      <c r="D8048" s="24"/>
      <c r="E8048" s="24"/>
      <c r="F8048" s="24"/>
      <c r="G8048" s="24"/>
    </row>
    <row r="8049" spans="2:7" x14ac:dyDescent="0.2">
      <c r="B8049" s="24"/>
      <c r="C8049" s="24"/>
      <c r="D8049" s="24"/>
      <c r="E8049" s="24"/>
      <c r="F8049" s="24"/>
      <c r="G8049" s="24"/>
    </row>
    <row r="8050" spans="2:7" x14ac:dyDescent="0.2">
      <c r="B8050" s="24"/>
      <c r="C8050" s="24"/>
      <c r="D8050" s="24"/>
      <c r="E8050" s="24"/>
      <c r="F8050" s="24"/>
      <c r="G8050" s="24"/>
    </row>
    <row r="8051" spans="2:7" x14ac:dyDescent="0.2">
      <c r="B8051" s="24"/>
      <c r="C8051" s="24"/>
      <c r="D8051" s="24"/>
      <c r="E8051" s="24"/>
      <c r="F8051" s="24"/>
      <c r="G8051" s="24"/>
    </row>
    <row r="8052" spans="2:7" x14ac:dyDescent="0.2">
      <c r="B8052" s="24"/>
      <c r="C8052" s="24"/>
      <c r="D8052" s="24"/>
      <c r="E8052" s="24"/>
      <c r="F8052" s="24"/>
      <c r="G8052" s="24"/>
    </row>
    <row r="8053" spans="2:7" x14ac:dyDescent="0.2">
      <c r="B8053" s="24"/>
      <c r="C8053" s="24"/>
      <c r="D8053" s="24"/>
      <c r="E8053" s="24"/>
      <c r="F8053" s="24"/>
      <c r="G8053" s="24"/>
    </row>
    <row r="8054" spans="2:7" x14ac:dyDescent="0.2">
      <c r="B8054" s="24"/>
      <c r="C8054" s="24"/>
      <c r="D8054" s="24"/>
      <c r="E8054" s="24"/>
      <c r="F8054" s="24"/>
      <c r="G8054" s="24"/>
    </row>
    <row r="8055" spans="2:7" x14ac:dyDescent="0.2">
      <c r="B8055" s="24"/>
      <c r="C8055" s="24"/>
      <c r="D8055" s="24"/>
      <c r="E8055" s="24"/>
      <c r="F8055" s="24"/>
      <c r="G8055" s="24"/>
    </row>
    <row r="8056" spans="2:7" x14ac:dyDescent="0.2">
      <c r="B8056" s="24"/>
      <c r="C8056" s="24"/>
      <c r="D8056" s="24"/>
      <c r="E8056" s="24"/>
      <c r="F8056" s="24"/>
      <c r="G8056" s="24"/>
    </row>
    <row r="8057" spans="2:7" x14ac:dyDescent="0.2">
      <c r="B8057" s="24"/>
      <c r="C8057" s="24"/>
      <c r="D8057" s="24"/>
      <c r="E8057" s="24"/>
      <c r="F8057" s="24"/>
      <c r="G8057" s="24"/>
    </row>
    <row r="8058" spans="2:7" x14ac:dyDescent="0.2">
      <c r="B8058" s="24"/>
      <c r="C8058" s="24"/>
      <c r="D8058" s="24"/>
      <c r="E8058" s="24"/>
      <c r="F8058" s="24"/>
      <c r="G8058" s="24"/>
    </row>
    <row r="8059" spans="2:7" x14ac:dyDescent="0.2">
      <c r="B8059" s="24"/>
      <c r="C8059" s="24"/>
      <c r="D8059" s="24"/>
      <c r="E8059" s="24"/>
      <c r="F8059" s="24"/>
      <c r="G8059" s="24"/>
    </row>
    <row r="8060" spans="2:7" x14ac:dyDescent="0.2">
      <c r="B8060" s="24"/>
      <c r="C8060" s="24"/>
      <c r="D8060" s="24"/>
      <c r="E8060" s="24"/>
      <c r="F8060" s="24"/>
      <c r="G8060" s="24"/>
    </row>
    <row r="8061" spans="2:7" x14ac:dyDescent="0.2">
      <c r="B8061" s="24"/>
      <c r="C8061" s="24"/>
      <c r="D8061" s="24"/>
      <c r="E8061" s="24"/>
      <c r="F8061" s="24"/>
      <c r="G8061" s="24"/>
    </row>
    <row r="8062" spans="2:7" x14ac:dyDescent="0.2">
      <c r="B8062" s="24"/>
      <c r="C8062" s="24"/>
      <c r="D8062" s="24"/>
      <c r="E8062" s="24"/>
      <c r="F8062" s="24"/>
      <c r="G8062" s="24"/>
    </row>
    <row r="8063" spans="2:7" x14ac:dyDescent="0.2">
      <c r="B8063" s="24"/>
      <c r="C8063" s="24"/>
      <c r="D8063" s="24"/>
      <c r="E8063" s="24"/>
      <c r="F8063" s="24"/>
      <c r="G8063" s="24"/>
    </row>
    <row r="8064" spans="2:7" x14ac:dyDescent="0.2">
      <c r="B8064" s="24"/>
      <c r="C8064" s="24"/>
      <c r="D8064" s="24"/>
      <c r="E8064" s="24"/>
      <c r="F8064" s="24"/>
      <c r="G8064" s="24"/>
    </row>
    <row r="8065" spans="2:7" x14ac:dyDescent="0.2">
      <c r="B8065" s="24"/>
      <c r="C8065" s="24"/>
      <c r="D8065" s="24"/>
      <c r="E8065" s="24"/>
      <c r="F8065" s="24"/>
      <c r="G8065" s="24"/>
    </row>
    <row r="8066" spans="2:7" x14ac:dyDescent="0.2">
      <c r="B8066" s="24"/>
      <c r="C8066" s="24"/>
      <c r="D8066" s="24"/>
      <c r="E8066" s="24"/>
      <c r="F8066" s="24"/>
      <c r="G8066" s="24"/>
    </row>
    <row r="8067" spans="2:7" x14ac:dyDescent="0.2">
      <c r="B8067" s="24"/>
      <c r="C8067" s="24"/>
      <c r="D8067" s="24"/>
      <c r="E8067" s="24"/>
      <c r="F8067" s="24"/>
      <c r="G8067" s="24"/>
    </row>
    <row r="8068" spans="2:7" x14ac:dyDescent="0.2">
      <c r="B8068" s="24"/>
      <c r="C8068" s="24"/>
      <c r="D8068" s="24"/>
      <c r="E8068" s="24"/>
      <c r="F8068" s="24"/>
      <c r="G8068" s="24"/>
    </row>
    <row r="8069" spans="2:7" x14ac:dyDescent="0.2">
      <c r="B8069" s="24"/>
      <c r="C8069" s="24"/>
      <c r="D8069" s="24"/>
      <c r="E8069" s="24"/>
      <c r="F8069" s="24"/>
      <c r="G8069" s="24"/>
    </row>
    <row r="8070" spans="2:7" x14ac:dyDescent="0.2">
      <c r="B8070" s="24"/>
      <c r="C8070" s="24"/>
      <c r="D8070" s="24"/>
      <c r="E8070" s="24"/>
      <c r="F8070" s="24"/>
      <c r="G8070" s="24"/>
    </row>
    <row r="8071" spans="2:7" x14ac:dyDescent="0.2">
      <c r="B8071" s="24"/>
      <c r="C8071" s="24"/>
      <c r="D8071" s="24"/>
      <c r="E8071" s="24"/>
      <c r="F8071" s="24"/>
      <c r="G8071" s="24"/>
    </row>
    <row r="8072" spans="2:7" x14ac:dyDescent="0.2">
      <c r="B8072" s="24"/>
      <c r="C8072" s="24"/>
      <c r="D8072" s="24"/>
      <c r="E8072" s="24"/>
      <c r="F8072" s="24"/>
      <c r="G8072" s="24"/>
    </row>
    <row r="8073" spans="2:7" x14ac:dyDescent="0.2">
      <c r="B8073" s="24"/>
      <c r="C8073" s="24"/>
      <c r="D8073" s="24"/>
      <c r="E8073" s="24"/>
      <c r="F8073" s="24"/>
      <c r="G8073" s="24"/>
    </row>
    <row r="8074" spans="2:7" x14ac:dyDescent="0.2">
      <c r="B8074" s="24"/>
      <c r="C8074" s="24"/>
      <c r="D8074" s="24"/>
      <c r="E8074" s="24"/>
      <c r="F8074" s="24"/>
      <c r="G8074" s="24"/>
    </row>
    <row r="8075" spans="2:7" x14ac:dyDescent="0.2">
      <c r="B8075" s="24"/>
      <c r="C8075" s="24"/>
      <c r="D8075" s="24"/>
      <c r="E8075" s="24"/>
      <c r="F8075" s="24"/>
      <c r="G8075" s="24"/>
    </row>
    <row r="8076" spans="2:7" x14ac:dyDescent="0.2">
      <c r="B8076" s="24"/>
      <c r="C8076" s="24"/>
      <c r="D8076" s="24"/>
      <c r="E8076" s="24"/>
      <c r="F8076" s="24"/>
      <c r="G8076" s="24"/>
    </row>
    <row r="8077" spans="2:7" x14ac:dyDescent="0.2">
      <c r="B8077" s="24"/>
      <c r="C8077" s="24"/>
      <c r="D8077" s="24"/>
      <c r="E8077" s="24"/>
      <c r="F8077" s="24"/>
      <c r="G8077" s="24"/>
    </row>
    <row r="8078" spans="2:7" x14ac:dyDescent="0.2">
      <c r="B8078" s="24"/>
      <c r="C8078" s="24"/>
      <c r="D8078" s="24"/>
      <c r="E8078" s="24"/>
      <c r="F8078" s="24"/>
      <c r="G8078" s="24"/>
    </row>
    <row r="8079" spans="2:7" x14ac:dyDescent="0.2">
      <c r="B8079" s="24"/>
      <c r="C8079" s="24"/>
      <c r="D8079" s="24"/>
      <c r="E8079" s="24"/>
      <c r="F8079" s="24"/>
      <c r="G8079" s="24"/>
    </row>
    <row r="8080" spans="2:7" x14ac:dyDescent="0.2">
      <c r="B8080" s="24"/>
      <c r="C8080" s="24"/>
      <c r="D8080" s="24"/>
      <c r="E8080" s="24"/>
      <c r="F8080" s="24"/>
      <c r="G8080" s="24"/>
    </row>
    <row r="8081" spans="2:7" x14ac:dyDescent="0.2">
      <c r="B8081" s="24"/>
      <c r="C8081" s="24"/>
      <c r="D8081" s="24"/>
      <c r="E8081" s="24"/>
      <c r="F8081" s="24"/>
      <c r="G8081" s="24"/>
    </row>
    <row r="8082" spans="2:7" x14ac:dyDescent="0.2">
      <c r="B8082" s="24"/>
      <c r="C8082" s="24"/>
      <c r="D8082" s="24"/>
      <c r="E8082" s="24"/>
      <c r="F8082" s="24"/>
      <c r="G8082" s="24"/>
    </row>
    <row r="8083" spans="2:7" x14ac:dyDescent="0.2">
      <c r="B8083" s="24"/>
      <c r="C8083" s="24"/>
      <c r="D8083" s="24"/>
      <c r="E8083" s="24"/>
      <c r="F8083" s="24"/>
      <c r="G8083" s="24"/>
    </row>
    <row r="8084" spans="2:7" x14ac:dyDescent="0.2">
      <c r="B8084" s="24"/>
      <c r="C8084" s="24"/>
      <c r="D8084" s="24"/>
      <c r="E8084" s="24"/>
      <c r="F8084" s="24"/>
      <c r="G8084" s="24"/>
    </row>
    <row r="8085" spans="2:7" x14ac:dyDescent="0.2">
      <c r="B8085" s="24"/>
      <c r="C8085" s="24"/>
      <c r="D8085" s="24"/>
      <c r="E8085" s="24"/>
      <c r="F8085" s="24"/>
      <c r="G8085" s="24"/>
    </row>
    <row r="8086" spans="2:7" x14ac:dyDescent="0.2">
      <c r="B8086" s="24"/>
      <c r="C8086" s="24"/>
      <c r="D8086" s="24"/>
      <c r="E8086" s="24"/>
      <c r="F8086" s="24"/>
      <c r="G8086" s="24"/>
    </row>
    <row r="8087" spans="2:7" x14ac:dyDescent="0.2">
      <c r="B8087" s="24"/>
      <c r="C8087" s="24"/>
      <c r="D8087" s="24"/>
      <c r="E8087" s="24"/>
      <c r="F8087" s="24"/>
      <c r="G8087" s="24"/>
    </row>
    <row r="8088" spans="2:7" x14ac:dyDescent="0.2">
      <c r="B8088" s="24"/>
      <c r="C8088" s="24"/>
      <c r="D8088" s="24"/>
      <c r="E8088" s="24"/>
      <c r="F8088" s="24"/>
      <c r="G8088" s="24"/>
    </row>
    <row r="8089" spans="2:7" x14ac:dyDescent="0.2">
      <c r="B8089" s="24"/>
      <c r="C8089" s="24"/>
      <c r="D8089" s="24"/>
      <c r="E8089" s="24"/>
      <c r="F8089" s="24"/>
      <c r="G8089" s="24"/>
    </row>
    <row r="8090" spans="2:7" x14ac:dyDescent="0.2">
      <c r="B8090" s="24"/>
      <c r="C8090" s="24"/>
      <c r="D8090" s="24"/>
      <c r="E8090" s="24"/>
      <c r="F8090" s="24"/>
      <c r="G8090" s="24"/>
    </row>
    <row r="8091" spans="2:7" x14ac:dyDescent="0.2">
      <c r="B8091" s="24"/>
      <c r="C8091" s="24"/>
      <c r="D8091" s="24"/>
      <c r="E8091" s="24"/>
      <c r="F8091" s="24"/>
      <c r="G8091" s="24"/>
    </row>
    <row r="8092" spans="2:7" x14ac:dyDescent="0.2">
      <c r="B8092" s="24"/>
      <c r="C8092" s="24"/>
      <c r="D8092" s="24"/>
      <c r="E8092" s="24"/>
      <c r="F8092" s="24"/>
      <c r="G8092" s="24"/>
    </row>
    <row r="8093" spans="2:7" x14ac:dyDescent="0.2">
      <c r="B8093" s="24"/>
      <c r="C8093" s="24"/>
      <c r="D8093" s="24"/>
      <c r="E8093" s="24"/>
      <c r="F8093" s="24"/>
      <c r="G8093" s="24"/>
    </row>
    <row r="8094" spans="2:7" x14ac:dyDescent="0.2">
      <c r="B8094" s="24"/>
      <c r="C8094" s="24"/>
      <c r="D8094" s="24"/>
      <c r="E8094" s="24"/>
      <c r="F8094" s="24"/>
      <c r="G8094" s="24"/>
    </row>
    <row r="8095" spans="2:7" x14ac:dyDescent="0.2">
      <c r="B8095" s="24"/>
      <c r="C8095" s="24"/>
      <c r="D8095" s="24"/>
      <c r="E8095" s="24"/>
      <c r="F8095" s="24"/>
      <c r="G8095" s="24"/>
    </row>
    <row r="8096" spans="2:7" x14ac:dyDescent="0.2">
      <c r="B8096" s="24"/>
      <c r="C8096" s="24"/>
      <c r="D8096" s="24"/>
      <c r="E8096" s="24"/>
      <c r="F8096" s="24"/>
      <c r="G8096" s="24"/>
    </row>
    <row r="8097" spans="2:7" x14ac:dyDescent="0.2">
      <c r="B8097" s="24"/>
      <c r="C8097" s="24"/>
      <c r="D8097" s="24"/>
      <c r="E8097" s="24"/>
      <c r="F8097" s="24"/>
      <c r="G8097" s="24"/>
    </row>
    <row r="8098" spans="2:7" x14ac:dyDescent="0.2">
      <c r="B8098" s="24"/>
      <c r="C8098" s="24"/>
      <c r="D8098" s="24"/>
      <c r="E8098" s="24"/>
      <c r="F8098" s="24"/>
      <c r="G8098" s="24"/>
    </row>
    <row r="8099" spans="2:7" x14ac:dyDescent="0.2">
      <c r="B8099" s="24"/>
      <c r="C8099" s="24"/>
      <c r="D8099" s="24"/>
      <c r="E8099" s="24"/>
      <c r="F8099" s="24"/>
      <c r="G8099" s="24"/>
    </row>
    <row r="8100" spans="2:7" x14ac:dyDescent="0.2">
      <c r="B8100" s="24"/>
      <c r="C8100" s="24"/>
      <c r="D8100" s="24"/>
      <c r="E8100" s="24"/>
      <c r="F8100" s="24"/>
      <c r="G8100" s="24"/>
    </row>
    <row r="8101" spans="2:7" x14ac:dyDescent="0.2">
      <c r="B8101" s="24"/>
      <c r="C8101" s="24"/>
      <c r="D8101" s="24"/>
      <c r="E8101" s="24"/>
      <c r="F8101" s="24"/>
      <c r="G8101" s="24"/>
    </row>
    <row r="8102" spans="2:7" x14ac:dyDescent="0.2">
      <c r="B8102" s="24"/>
      <c r="C8102" s="24"/>
      <c r="D8102" s="24"/>
      <c r="E8102" s="24"/>
      <c r="F8102" s="24"/>
      <c r="G8102" s="24"/>
    </row>
    <row r="8103" spans="2:7" x14ac:dyDescent="0.2">
      <c r="B8103" s="24"/>
      <c r="C8103" s="24"/>
      <c r="D8103" s="24"/>
      <c r="E8103" s="24"/>
      <c r="F8103" s="24"/>
      <c r="G8103" s="24"/>
    </row>
    <row r="8104" spans="2:7" x14ac:dyDescent="0.2">
      <c r="B8104" s="24"/>
      <c r="C8104" s="24"/>
      <c r="D8104" s="24"/>
      <c r="E8104" s="24"/>
      <c r="F8104" s="24"/>
      <c r="G8104" s="24"/>
    </row>
    <row r="8105" spans="2:7" x14ac:dyDescent="0.2">
      <c r="B8105" s="24"/>
      <c r="C8105" s="24"/>
      <c r="D8105" s="24"/>
      <c r="E8105" s="24"/>
      <c r="F8105" s="24"/>
      <c r="G8105" s="24"/>
    </row>
    <row r="8106" spans="2:7" x14ac:dyDescent="0.2">
      <c r="B8106" s="24"/>
      <c r="C8106" s="24"/>
      <c r="D8106" s="24"/>
      <c r="E8106" s="24"/>
      <c r="F8106" s="24"/>
      <c r="G8106" s="24"/>
    </row>
    <row r="8107" spans="2:7" x14ac:dyDescent="0.2">
      <c r="B8107" s="24"/>
      <c r="C8107" s="24"/>
      <c r="D8107" s="24"/>
      <c r="E8107" s="24"/>
      <c r="F8107" s="24"/>
      <c r="G8107" s="24"/>
    </row>
    <row r="8108" spans="2:7" x14ac:dyDescent="0.2">
      <c r="B8108" s="24"/>
      <c r="C8108" s="24"/>
      <c r="D8108" s="24"/>
      <c r="E8108" s="24"/>
      <c r="F8108" s="24"/>
      <c r="G8108" s="24"/>
    </row>
    <row r="8109" spans="2:7" x14ac:dyDescent="0.2">
      <c r="B8109" s="24"/>
      <c r="C8109" s="24"/>
      <c r="D8109" s="24"/>
      <c r="E8109" s="24"/>
      <c r="F8109" s="24"/>
      <c r="G8109" s="24"/>
    </row>
    <row r="8110" spans="2:7" x14ac:dyDescent="0.2">
      <c r="B8110" s="24"/>
      <c r="C8110" s="24"/>
      <c r="D8110" s="24"/>
      <c r="E8110" s="24"/>
      <c r="F8110" s="24"/>
      <c r="G8110" s="24"/>
    </row>
    <row r="8111" spans="2:7" x14ac:dyDescent="0.2">
      <c r="B8111" s="24"/>
      <c r="C8111" s="24"/>
      <c r="D8111" s="24"/>
      <c r="E8111" s="24"/>
      <c r="F8111" s="24"/>
      <c r="G8111" s="24"/>
    </row>
    <row r="8112" spans="2:7" x14ac:dyDescent="0.2">
      <c r="B8112" s="24"/>
      <c r="C8112" s="24"/>
      <c r="D8112" s="24"/>
      <c r="E8112" s="24"/>
      <c r="F8112" s="24"/>
      <c r="G8112" s="24"/>
    </row>
    <row r="8113" spans="2:7" x14ac:dyDescent="0.2">
      <c r="B8113" s="24"/>
      <c r="C8113" s="24"/>
      <c r="D8113" s="24"/>
      <c r="E8113" s="24"/>
      <c r="F8113" s="24"/>
      <c r="G8113" s="24"/>
    </row>
    <row r="8114" spans="2:7" x14ac:dyDescent="0.2">
      <c r="B8114" s="24"/>
      <c r="C8114" s="24"/>
      <c r="D8114" s="24"/>
      <c r="E8114" s="24"/>
      <c r="F8114" s="24"/>
      <c r="G8114" s="24"/>
    </row>
    <row r="8115" spans="2:7" x14ac:dyDescent="0.2">
      <c r="B8115" s="24"/>
      <c r="C8115" s="24"/>
      <c r="D8115" s="24"/>
      <c r="E8115" s="24"/>
      <c r="F8115" s="24"/>
      <c r="G8115" s="24"/>
    </row>
    <row r="8116" spans="2:7" x14ac:dyDescent="0.2">
      <c r="B8116" s="24"/>
      <c r="C8116" s="24"/>
      <c r="D8116" s="24"/>
      <c r="E8116" s="24"/>
      <c r="F8116" s="24"/>
      <c r="G8116" s="24"/>
    </row>
    <row r="8117" spans="2:7" x14ac:dyDescent="0.2">
      <c r="B8117" s="24"/>
      <c r="C8117" s="24"/>
      <c r="D8117" s="24"/>
      <c r="E8117" s="24"/>
      <c r="F8117" s="24"/>
      <c r="G8117" s="24"/>
    </row>
    <row r="8118" spans="2:7" x14ac:dyDescent="0.2">
      <c r="B8118" s="24"/>
      <c r="C8118" s="24"/>
      <c r="D8118" s="24"/>
      <c r="E8118" s="24"/>
      <c r="F8118" s="24"/>
      <c r="G8118" s="24"/>
    </row>
    <row r="8119" spans="2:7" x14ac:dyDescent="0.2">
      <c r="B8119" s="24"/>
      <c r="C8119" s="24"/>
      <c r="D8119" s="24"/>
      <c r="E8119" s="24"/>
      <c r="F8119" s="24"/>
      <c r="G8119" s="24"/>
    </row>
    <row r="8120" spans="2:7" x14ac:dyDescent="0.2">
      <c r="B8120" s="24"/>
      <c r="C8120" s="24"/>
      <c r="D8120" s="24"/>
      <c r="E8120" s="24"/>
      <c r="F8120" s="24"/>
      <c r="G8120" s="24"/>
    </row>
    <row r="8121" spans="2:7" x14ac:dyDescent="0.2">
      <c r="B8121" s="24"/>
      <c r="C8121" s="24"/>
      <c r="D8121" s="24"/>
      <c r="E8121" s="24"/>
      <c r="F8121" s="24"/>
      <c r="G8121" s="24"/>
    </row>
    <row r="8122" spans="2:7" x14ac:dyDescent="0.2">
      <c r="B8122" s="24"/>
      <c r="C8122" s="24"/>
      <c r="D8122" s="24"/>
      <c r="E8122" s="24"/>
      <c r="F8122" s="24"/>
      <c r="G8122" s="24"/>
    </row>
    <row r="8123" spans="2:7" x14ac:dyDescent="0.2">
      <c r="B8123" s="24"/>
      <c r="C8123" s="24"/>
      <c r="D8123" s="24"/>
      <c r="E8123" s="24"/>
      <c r="F8123" s="24"/>
      <c r="G8123" s="24"/>
    </row>
    <row r="8124" spans="2:7" x14ac:dyDescent="0.2">
      <c r="B8124" s="24"/>
      <c r="C8124" s="24"/>
      <c r="D8124" s="24"/>
      <c r="E8124" s="24"/>
      <c r="F8124" s="24"/>
      <c r="G8124" s="24"/>
    </row>
    <row r="8125" spans="2:7" x14ac:dyDescent="0.2">
      <c r="B8125" s="24"/>
      <c r="C8125" s="24"/>
      <c r="D8125" s="24"/>
      <c r="E8125" s="24"/>
      <c r="F8125" s="24"/>
      <c r="G8125" s="24"/>
    </row>
    <row r="8126" spans="2:7" x14ac:dyDescent="0.2">
      <c r="B8126" s="24"/>
      <c r="C8126" s="24"/>
      <c r="D8126" s="24"/>
      <c r="E8126" s="24"/>
      <c r="F8126" s="24"/>
      <c r="G8126" s="24"/>
    </row>
    <row r="8127" spans="2:7" x14ac:dyDescent="0.2">
      <c r="B8127" s="24"/>
      <c r="C8127" s="24"/>
      <c r="D8127" s="24"/>
      <c r="E8127" s="24"/>
      <c r="F8127" s="24"/>
      <c r="G8127" s="24"/>
    </row>
    <row r="8128" spans="2:7" x14ac:dyDescent="0.2">
      <c r="B8128" s="24"/>
      <c r="C8128" s="24"/>
      <c r="D8128" s="24"/>
      <c r="E8128" s="24"/>
      <c r="F8128" s="24"/>
      <c r="G8128" s="24"/>
    </row>
    <row r="8129" spans="2:7" x14ac:dyDescent="0.2">
      <c r="B8129" s="24"/>
      <c r="C8129" s="24"/>
      <c r="D8129" s="24"/>
      <c r="E8129" s="24"/>
      <c r="F8129" s="24"/>
      <c r="G8129" s="24"/>
    </row>
    <row r="8130" spans="2:7" x14ac:dyDescent="0.2">
      <c r="B8130" s="24"/>
      <c r="C8130" s="24"/>
      <c r="D8130" s="24"/>
      <c r="E8130" s="24"/>
      <c r="F8130" s="24"/>
      <c r="G8130" s="24"/>
    </row>
    <row r="8131" spans="2:7" x14ac:dyDescent="0.2">
      <c r="B8131" s="24"/>
      <c r="C8131" s="24"/>
      <c r="D8131" s="24"/>
      <c r="E8131" s="24"/>
      <c r="F8131" s="24"/>
      <c r="G8131" s="24"/>
    </row>
    <row r="8132" spans="2:7" x14ac:dyDescent="0.2">
      <c r="B8132" s="24"/>
      <c r="C8132" s="24"/>
      <c r="D8132" s="24"/>
      <c r="E8132" s="24"/>
      <c r="F8132" s="24"/>
      <c r="G8132" s="24"/>
    </row>
    <row r="8133" spans="2:7" x14ac:dyDescent="0.2">
      <c r="B8133" s="24"/>
      <c r="C8133" s="24"/>
      <c r="D8133" s="24"/>
      <c r="E8133" s="24"/>
      <c r="F8133" s="24"/>
      <c r="G8133" s="24"/>
    </row>
    <row r="8134" spans="2:7" x14ac:dyDescent="0.2">
      <c r="B8134" s="24"/>
      <c r="C8134" s="24"/>
      <c r="D8134" s="24"/>
      <c r="E8134" s="24"/>
      <c r="F8134" s="24"/>
      <c r="G8134" s="24"/>
    </row>
    <row r="8135" spans="2:7" x14ac:dyDescent="0.2">
      <c r="B8135" s="24"/>
      <c r="C8135" s="24"/>
      <c r="D8135" s="24"/>
      <c r="E8135" s="24"/>
      <c r="F8135" s="24"/>
      <c r="G8135" s="24"/>
    </row>
    <row r="8136" spans="2:7" x14ac:dyDescent="0.2">
      <c r="B8136" s="24"/>
      <c r="C8136" s="24"/>
      <c r="D8136" s="24"/>
      <c r="E8136" s="24"/>
      <c r="F8136" s="24"/>
      <c r="G8136" s="24"/>
    </row>
    <row r="8137" spans="2:7" x14ac:dyDescent="0.2">
      <c r="B8137" s="24"/>
      <c r="C8137" s="24"/>
      <c r="D8137" s="24"/>
      <c r="E8137" s="24"/>
      <c r="F8137" s="24"/>
      <c r="G8137" s="24"/>
    </row>
    <row r="8138" spans="2:7" x14ac:dyDescent="0.2">
      <c r="B8138" s="24"/>
      <c r="C8138" s="24"/>
      <c r="D8138" s="24"/>
      <c r="E8138" s="24"/>
      <c r="F8138" s="24"/>
      <c r="G8138" s="24"/>
    </row>
    <row r="8139" spans="2:7" x14ac:dyDescent="0.2">
      <c r="B8139" s="24"/>
      <c r="C8139" s="24"/>
      <c r="D8139" s="24"/>
      <c r="E8139" s="24"/>
      <c r="F8139" s="24"/>
      <c r="G8139" s="24"/>
    </row>
    <row r="8140" spans="2:7" x14ac:dyDescent="0.2">
      <c r="B8140" s="24"/>
      <c r="C8140" s="24"/>
      <c r="D8140" s="24"/>
      <c r="E8140" s="24"/>
      <c r="F8140" s="24"/>
      <c r="G8140" s="24"/>
    </row>
    <row r="8141" spans="2:7" x14ac:dyDescent="0.2">
      <c r="B8141" s="24"/>
      <c r="C8141" s="24"/>
      <c r="D8141" s="24"/>
      <c r="E8141" s="24"/>
      <c r="F8141" s="24"/>
      <c r="G8141" s="24"/>
    </row>
    <row r="8142" spans="2:7" x14ac:dyDescent="0.2">
      <c r="B8142" s="24"/>
      <c r="C8142" s="24"/>
      <c r="D8142" s="24"/>
      <c r="E8142" s="24"/>
      <c r="F8142" s="24"/>
      <c r="G8142" s="24"/>
    </row>
    <row r="8143" spans="2:7" x14ac:dyDescent="0.2">
      <c r="B8143" s="24"/>
      <c r="C8143" s="24"/>
      <c r="D8143" s="24"/>
      <c r="E8143" s="24"/>
      <c r="F8143" s="24"/>
      <c r="G8143" s="24"/>
    </row>
    <row r="8144" spans="2:7" x14ac:dyDescent="0.2">
      <c r="B8144" s="24"/>
      <c r="C8144" s="24"/>
      <c r="D8144" s="24"/>
      <c r="E8144" s="24"/>
      <c r="F8144" s="24"/>
      <c r="G8144" s="24"/>
    </row>
    <row r="8145" spans="2:7" x14ac:dyDescent="0.2">
      <c r="B8145" s="24"/>
      <c r="C8145" s="24"/>
      <c r="D8145" s="24"/>
      <c r="E8145" s="24"/>
      <c r="F8145" s="24"/>
      <c r="G8145" s="24"/>
    </row>
    <row r="8146" spans="2:7" x14ac:dyDescent="0.2">
      <c r="B8146" s="24"/>
      <c r="C8146" s="24"/>
      <c r="D8146" s="24"/>
      <c r="E8146" s="24"/>
      <c r="F8146" s="24"/>
      <c r="G8146" s="24"/>
    </row>
    <row r="8147" spans="2:7" x14ac:dyDescent="0.2">
      <c r="B8147" s="24"/>
      <c r="C8147" s="24"/>
      <c r="D8147" s="24"/>
      <c r="E8147" s="24"/>
      <c r="F8147" s="24"/>
      <c r="G8147" s="24"/>
    </row>
    <row r="8148" spans="2:7" x14ac:dyDescent="0.2">
      <c r="B8148" s="24"/>
      <c r="C8148" s="24"/>
      <c r="D8148" s="24"/>
      <c r="E8148" s="24"/>
      <c r="F8148" s="24"/>
      <c r="G8148" s="24"/>
    </row>
    <row r="8149" spans="2:7" x14ac:dyDescent="0.2">
      <c r="B8149" s="24"/>
      <c r="C8149" s="24"/>
      <c r="D8149" s="24"/>
      <c r="E8149" s="24"/>
      <c r="F8149" s="24"/>
      <c r="G8149" s="24"/>
    </row>
    <row r="8150" spans="2:7" x14ac:dyDescent="0.2">
      <c r="B8150" s="24"/>
      <c r="C8150" s="24"/>
      <c r="D8150" s="24"/>
      <c r="E8150" s="24"/>
      <c r="F8150" s="24"/>
      <c r="G8150" s="24"/>
    </row>
    <row r="8151" spans="2:7" x14ac:dyDescent="0.2">
      <c r="B8151" s="24"/>
      <c r="C8151" s="24"/>
      <c r="D8151" s="24"/>
      <c r="E8151" s="24"/>
      <c r="F8151" s="24"/>
      <c r="G8151" s="24"/>
    </row>
    <row r="8152" spans="2:7" x14ac:dyDescent="0.2">
      <c r="B8152" s="24"/>
      <c r="C8152" s="24"/>
      <c r="D8152" s="24"/>
      <c r="E8152" s="24"/>
      <c r="F8152" s="24"/>
      <c r="G8152" s="24"/>
    </row>
    <row r="8153" spans="2:7" x14ac:dyDescent="0.2">
      <c r="B8153" s="24"/>
      <c r="C8153" s="24"/>
      <c r="D8153" s="24"/>
      <c r="E8153" s="24"/>
      <c r="F8153" s="24"/>
      <c r="G8153" s="24"/>
    </row>
    <row r="8154" spans="2:7" x14ac:dyDescent="0.2">
      <c r="B8154" s="24"/>
      <c r="C8154" s="24"/>
      <c r="D8154" s="24"/>
      <c r="E8154" s="24"/>
      <c r="F8154" s="24"/>
      <c r="G8154" s="24"/>
    </row>
    <row r="8155" spans="2:7" x14ac:dyDescent="0.2">
      <c r="B8155" s="24"/>
      <c r="C8155" s="24"/>
      <c r="D8155" s="24"/>
      <c r="E8155" s="24"/>
      <c r="F8155" s="24"/>
      <c r="G8155" s="24"/>
    </row>
    <row r="8156" spans="2:7" x14ac:dyDescent="0.2">
      <c r="B8156" s="24"/>
      <c r="C8156" s="24"/>
      <c r="D8156" s="24"/>
      <c r="E8156" s="24"/>
      <c r="F8156" s="24"/>
      <c r="G8156" s="24"/>
    </row>
    <row r="8157" spans="2:7" x14ac:dyDescent="0.2">
      <c r="B8157" s="24"/>
      <c r="C8157" s="24"/>
      <c r="D8157" s="24"/>
      <c r="E8157" s="24"/>
      <c r="F8157" s="24"/>
      <c r="G8157" s="24"/>
    </row>
    <row r="8158" spans="2:7" x14ac:dyDescent="0.2">
      <c r="B8158" s="24"/>
      <c r="C8158" s="24"/>
      <c r="D8158" s="24"/>
      <c r="E8158" s="24"/>
      <c r="F8158" s="24"/>
      <c r="G8158" s="24"/>
    </row>
    <row r="8159" spans="2:7" x14ac:dyDescent="0.2">
      <c r="B8159" s="24"/>
      <c r="C8159" s="24"/>
      <c r="D8159" s="24"/>
      <c r="E8159" s="24"/>
      <c r="F8159" s="24"/>
      <c r="G8159" s="24"/>
    </row>
    <row r="8160" spans="2:7" x14ac:dyDescent="0.2">
      <c r="B8160" s="24"/>
      <c r="C8160" s="24"/>
      <c r="D8160" s="24"/>
      <c r="E8160" s="24"/>
      <c r="F8160" s="24"/>
      <c r="G8160" s="24"/>
    </row>
    <row r="8161" spans="2:7" x14ac:dyDescent="0.2">
      <c r="B8161" s="24"/>
      <c r="C8161" s="24"/>
      <c r="D8161" s="24"/>
      <c r="E8161" s="24"/>
      <c r="F8161" s="24"/>
      <c r="G8161" s="24"/>
    </row>
    <row r="8162" spans="2:7" x14ac:dyDescent="0.2">
      <c r="B8162" s="24"/>
      <c r="C8162" s="24"/>
      <c r="D8162" s="24"/>
      <c r="E8162" s="24"/>
      <c r="F8162" s="24"/>
      <c r="G8162" s="24"/>
    </row>
    <row r="8163" spans="2:7" x14ac:dyDescent="0.2">
      <c r="B8163" s="24"/>
      <c r="C8163" s="24"/>
      <c r="D8163" s="24"/>
      <c r="E8163" s="24"/>
      <c r="F8163" s="24"/>
      <c r="G8163" s="24"/>
    </row>
    <row r="8164" spans="2:7" x14ac:dyDescent="0.2">
      <c r="B8164" s="24"/>
      <c r="C8164" s="24"/>
      <c r="D8164" s="24"/>
      <c r="E8164" s="24"/>
      <c r="F8164" s="24"/>
      <c r="G8164" s="24"/>
    </row>
    <row r="8165" spans="2:7" x14ac:dyDescent="0.2">
      <c r="B8165" s="24"/>
      <c r="C8165" s="24"/>
      <c r="D8165" s="24"/>
      <c r="E8165" s="24"/>
      <c r="F8165" s="24"/>
      <c r="G8165" s="24"/>
    </row>
    <row r="8166" spans="2:7" x14ac:dyDescent="0.2">
      <c r="B8166" s="24"/>
      <c r="C8166" s="24"/>
      <c r="D8166" s="24"/>
      <c r="E8166" s="24"/>
      <c r="F8166" s="24"/>
      <c r="G8166" s="24"/>
    </row>
    <row r="8167" spans="2:7" x14ac:dyDescent="0.2">
      <c r="B8167" s="24"/>
      <c r="C8167" s="24"/>
      <c r="D8167" s="24"/>
      <c r="E8167" s="24"/>
      <c r="F8167" s="24"/>
      <c r="G8167" s="24"/>
    </row>
    <row r="8168" spans="2:7" x14ac:dyDescent="0.2">
      <c r="B8168" s="24"/>
      <c r="C8168" s="24"/>
      <c r="D8168" s="24"/>
      <c r="E8168" s="24"/>
      <c r="F8168" s="24"/>
      <c r="G8168" s="24"/>
    </row>
    <row r="8169" spans="2:7" x14ac:dyDescent="0.2">
      <c r="B8169" s="24"/>
      <c r="C8169" s="24"/>
      <c r="D8169" s="24"/>
      <c r="E8169" s="24"/>
      <c r="F8169" s="24"/>
      <c r="G8169" s="24"/>
    </row>
    <row r="8170" spans="2:7" x14ac:dyDescent="0.2">
      <c r="B8170" s="24"/>
      <c r="C8170" s="24"/>
      <c r="D8170" s="24"/>
      <c r="E8170" s="24"/>
      <c r="F8170" s="24"/>
      <c r="G8170" s="24"/>
    </row>
    <row r="8171" spans="2:7" x14ac:dyDescent="0.2">
      <c r="B8171" s="24"/>
      <c r="C8171" s="24"/>
      <c r="D8171" s="24"/>
      <c r="E8171" s="24"/>
      <c r="F8171" s="24"/>
      <c r="G8171" s="24"/>
    </row>
    <row r="8172" spans="2:7" x14ac:dyDescent="0.2">
      <c r="B8172" s="24"/>
      <c r="C8172" s="24"/>
      <c r="D8172" s="24"/>
      <c r="E8172" s="24"/>
      <c r="F8172" s="24"/>
      <c r="G8172" s="24"/>
    </row>
    <row r="8173" spans="2:7" x14ac:dyDescent="0.2">
      <c r="B8173" s="24"/>
      <c r="C8173" s="24"/>
      <c r="D8173" s="24"/>
      <c r="E8173" s="24"/>
      <c r="F8173" s="24"/>
      <c r="G8173" s="24"/>
    </row>
    <row r="8174" spans="2:7" x14ac:dyDescent="0.2">
      <c r="B8174" s="24"/>
      <c r="C8174" s="24"/>
      <c r="D8174" s="24"/>
      <c r="E8174" s="24"/>
      <c r="F8174" s="24"/>
      <c r="G8174" s="24"/>
    </row>
    <row r="8175" spans="2:7" x14ac:dyDescent="0.2">
      <c r="B8175" s="24"/>
      <c r="C8175" s="24"/>
      <c r="D8175" s="24"/>
      <c r="E8175" s="24"/>
      <c r="F8175" s="24"/>
      <c r="G8175" s="24"/>
    </row>
    <row r="8176" spans="2:7" x14ac:dyDescent="0.2">
      <c r="B8176" s="24"/>
      <c r="C8176" s="24"/>
      <c r="D8176" s="24"/>
      <c r="E8176" s="24"/>
      <c r="F8176" s="24"/>
      <c r="G8176" s="24"/>
    </row>
    <row r="8177" spans="2:7" x14ac:dyDescent="0.2">
      <c r="B8177" s="24"/>
      <c r="C8177" s="24"/>
      <c r="D8177" s="24"/>
      <c r="E8177" s="24"/>
      <c r="F8177" s="24"/>
      <c r="G8177" s="24"/>
    </row>
    <row r="8178" spans="2:7" x14ac:dyDescent="0.2">
      <c r="B8178" s="24"/>
      <c r="C8178" s="24"/>
      <c r="D8178" s="24"/>
      <c r="E8178" s="24"/>
      <c r="F8178" s="24"/>
      <c r="G8178" s="24"/>
    </row>
    <row r="8179" spans="2:7" x14ac:dyDescent="0.2">
      <c r="B8179" s="24"/>
      <c r="C8179" s="24"/>
      <c r="D8179" s="24"/>
      <c r="E8179" s="24"/>
      <c r="F8179" s="24"/>
      <c r="G8179" s="24"/>
    </row>
    <row r="8180" spans="2:7" x14ac:dyDescent="0.2">
      <c r="B8180" s="24"/>
      <c r="C8180" s="24"/>
      <c r="D8180" s="24"/>
      <c r="E8180" s="24"/>
      <c r="F8180" s="24"/>
      <c r="G8180" s="24"/>
    </row>
    <row r="8181" spans="2:7" x14ac:dyDescent="0.2">
      <c r="B8181" s="24"/>
      <c r="C8181" s="24"/>
      <c r="D8181" s="24"/>
      <c r="E8181" s="24"/>
      <c r="F8181" s="24"/>
      <c r="G8181" s="24"/>
    </row>
    <row r="8182" spans="2:7" x14ac:dyDescent="0.2">
      <c r="B8182" s="24"/>
      <c r="C8182" s="24"/>
      <c r="D8182" s="24"/>
      <c r="E8182" s="24"/>
      <c r="F8182" s="24"/>
      <c r="G8182" s="24"/>
    </row>
    <row r="8183" spans="2:7" x14ac:dyDescent="0.2">
      <c r="B8183" s="24"/>
      <c r="C8183" s="24"/>
      <c r="D8183" s="24"/>
      <c r="E8183" s="24"/>
      <c r="F8183" s="24"/>
      <c r="G8183" s="24"/>
    </row>
    <row r="8184" spans="2:7" x14ac:dyDescent="0.2">
      <c r="B8184" s="24"/>
      <c r="C8184" s="24"/>
      <c r="D8184" s="24"/>
      <c r="E8184" s="24"/>
      <c r="F8184" s="24"/>
      <c r="G8184" s="24"/>
    </row>
    <row r="8185" spans="2:7" x14ac:dyDescent="0.2">
      <c r="B8185" s="24"/>
      <c r="C8185" s="24"/>
      <c r="D8185" s="24"/>
      <c r="E8185" s="24"/>
      <c r="F8185" s="24"/>
      <c r="G8185" s="24"/>
    </row>
    <row r="8186" spans="2:7" x14ac:dyDescent="0.2">
      <c r="B8186" s="24"/>
      <c r="C8186" s="24"/>
      <c r="D8186" s="24"/>
      <c r="E8186" s="24"/>
      <c r="F8186" s="24"/>
      <c r="G8186" s="24"/>
    </row>
    <row r="8187" spans="2:7" x14ac:dyDescent="0.2">
      <c r="B8187" s="24"/>
      <c r="C8187" s="24"/>
      <c r="D8187" s="24"/>
      <c r="E8187" s="24"/>
      <c r="F8187" s="24"/>
      <c r="G8187" s="24"/>
    </row>
    <row r="8188" spans="2:7" x14ac:dyDescent="0.2">
      <c r="B8188" s="24"/>
      <c r="C8188" s="24"/>
      <c r="D8188" s="24"/>
      <c r="E8188" s="24"/>
      <c r="F8188" s="24"/>
      <c r="G8188" s="24"/>
    </row>
    <row r="8189" spans="2:7" x14ac:dyDescent="0.2">
      <c r="B8189" s="24"/>
      <c r="C8189" s="24"/>
      <c r="D8189" s="24"/>
      <c r="E8189" s="24"/>
      <c r="F8189" s="24"/>
      <c r="G8189" s="24"/>
    </row>
    <row r="8190" spans="2:7" x14ac:dyDescent="0.2">
      <c r="B8190" s="24"/>
      <c r="C8190" s="24"/>
      <c r="D8190" s="24"/>
      <c r="E8190" s="24"/>
      <c r="F8190" s="24"/>
      <c r="G8190" s="24"/>
    </row>
    <row r="8191" spans="2:7" x14ac:dyDescent="0.2">
      <c r="B8191" s="24"/>
      <c r="C8191" s="24"/>
      <c r="D8191" s="24"/>
      <c r="E8191" s="24"/>
      <c r="F8191" s="24"/>
      <c r="G8191" s="24"/>
    </row>
    <row r="8192" spans="2:7" x14ac:dyDescent="0.2">
      <c r="B8192" s="24"/>
      <c r="C8192" s="24"/>
      <c r="D8192" s="24"/>
      <c r="E8192" s="24"/>
      <c r="F8192" s="24"/>
      <c r="G8192" s="24"/>
    </row>
    <row r="8193" spans="2:7" x14ac:dyDescent="0.2">
      <c r="B8193" s="24"/>
      <c r="C8193" s="24"/>
      <c r="D8193" s="24"/>
      <c r="E8193" s="24"/>
      <c r="F8193" s="24"/>
      <c r="G8193" s="24"/>
    </row>
    <row r="8194" spans="2:7" x14ac:dyDescent="0.2">
      <c r="B8194" s="24"/>
      <c r="C8194" s="24"/>
      <c r="D8194" s="24"/>
      <c r="E8194" s="24"/>
      <c r="F8194" s="24"/>
      <c r="G8194" s="24"/>
    </row>
    <row r="8195" spans="2:7" x14ac:dyDescent="0.2">
      <c r="B8195" s="24"/>
      <c r="C8195" s="24"/>
      <c r="D8195" s="24"/>
      <c r="E8195" s="24"/>
      <c r="F8195" s="24"/>
      <c r="G8195" s="24"/>
    </row>
    <row r="8196" spans="2:7" x14ac:dyDescent="0.2">
      <c r="B8196" s="24"/>
      <c r="C8196" s="24"/>
      <c r="D8196" s="24"/>
      <c r="E8196" s="24"/>
      <c r="F8196" s="24"/>
      <c r="G8196" s="24"/>
    </row>
    <row r="8197" spans="2:7" x14ac:dyDescent="0.2">
      <c r="B8197" s="24"/>
      <c r="C8197" s="24"/>
      <c r="D8197" s="24"/>
      <c r="E8197" s="24"/>
      <c r="F8197" s="24"/>
      <c r="G8197" s="24"/>
    </row>
    <row r="8198" spans="2:7" x14ac:dyDescent="0.2">
      <c r="B8198" s="24"/>
      <c r="C8198" s="24"/>
      <c r="D8198" s="24"/>
      <c r="E8198" s="24"/>
      <c r="F8198" s="24"/>
      <c r="G8198" s="24"/>
    </row>
    <row r="8199" spans="2:7" x14ac:dyDescent="0.2">
      <c r="B8199" s="24"/>
      <c r="C8199" s="24"/>
      <c r="D8199" s="24"/>
      <c r="E8199" s="24"/>
      <c r="F8199" s="24"/>
      <c r="G8199" s="24"/>
    </row>
    <row r="8200" spans="2:7" x14ac:dyDescent="0.2">
      <c r="B8200" s="24"/>
      <c r="C8200" s="24"/>
      <c r="D8200" s="24"/>
      <c r="E8200" s="24"/>
      <c r="F8200" s="24"/>
      <c r="G8200" s="24"/>
    </row>
    <row r="8201" spans="2:7" x14ac:dyDescent="0.2">
      <c r="B8201" s="24"/>
      <c r="C8201" s="24"/>
      <c r="D8201" s="24"/>
      <c r="E8201" s="24"/>
      <c r="F8201" s="24"/>
      <c r="G8201" s="24"/>
    </row>
    <row r="8202" spans="2:7" x14ac:dyDescent="0.2">
      <c r="B8202" s="24"/>
      <c r="C8202" s="24"/>
      <c r="D8202" s="24"/>
      <c r="E8202" s="24"/>
      <c r="F8202" s="24"/>
      <c r="G8202" s="24"/>
    </row>
    <row r="8203" spans="2:7" x14ac:dyDescent="0.2">
      <c r="B8203" s="24"/>
      <c r="C8203" s="24"/>
      <c r="D8203" s="24"/>
      <c r="E8203" s="24"/>
      <c r="F8203" s="24"/>
      <c r="G8203" s="24"/>
    </row>
    <row r="8204" spans="2:7" x14ac:dyDescent="0.2">
      <c r="B8204" s="24"/>
      <c r="C8204" s="24"/>
      <c r="D8204" s="24"/>
      <c r="E8204" s="24"/>
      <c r="F8204" s="24"/>
      <c r="G8204" s="24"/>
    </row>
    <row r="8205" spans="2:7" x14ac:dyDescent="0.2">
      <c r="B8205" s="24"/>
      <c r="C8205" s="24"/>
      <c r="D8205" s="24"/>
      <c r="E8205" s="24"/>
      <c r="F8205" s="24"/>
      <c r="G8205" s="24"/>
    </row>
    <row r="8206" spans="2:7" x14ac:dyDescent="0.2">
      <c r="B8206" s="24"/>
      <c r="C8206" s="24"/>
      <c r="D8206" s="24"/>
      <c r="E8206" s="24"/>
      <c r="F8206" s="24"/>
      <c r="G8206" s="24"/>
    </row>
    <row r="8207" spans="2:7" x14ac:dyDescent="0.2">
      <c r="B8207" s="24"/>
      <c r="C8207" s="24"/>
      <c r="D8207" s="24"/>
      <c r="E8207" s="24"/>
      <c r="F8207" s="24"/>
      <c r="G8207" s="24"/>
    </row>
    <row r="8208" spans="2:7" x14ac:dyDescent="0.2">
      <c r="B8208" s="24"/>
      <c r="C8208" s="24"/>
      <c r="D8208" s="24"/>
      <c r="E8208" s="24"/>
      <c r="F8208" s="24"/>
      <c r="G8208" s="24"/>
    </row>
    <row r="8209" spans="2:7" x14ac:dyDescent="0.2">
      <c r="B8209" s="24"/>
      <c r="C8209" s="24"/>
      <c r="D8209" s="24"/>
      <c r="E8209" s="24"/>
      <c r="F8209" s="24"/>
      <c r="G8209" s="24"/>
    </row>
    <row r="8210" spans="2:7" x14ac:dyDescent="0.2">
      <c r="B8210" s="24"/>
      <c r="C8210" s="24"/>
      <c r="D8210" s="24"/>
      <c r="E8210" s="24"/>
      <c r="F8210" s="24"/>
      <c r="G8210" s="24"/>
    </row>
    <row r="8211" spans="2:7" x14ac:dyDescent="0.2">
      <c r="B8211" s="24"/>
      <c r="C8211" s="24"/>
      <c r="D8211" s="24"/>
      <c r="E8211" s="24"/>
      <c r="F8211" s="24"/>
      <c r="G8211" s="24"/>
    </row>
    <row r="8212" spans="2:7" x14ac:dyDescent="0.2">
      <c r="B8212" s="24"/>
      <c r="C8212" s="24"/>
      <c r="D8212" s="24"/>
      <c r="E8212" s="24"/>
      <c r="F8212" s="24"/>
      <c r="G8212" s="24"/>
    </row>
    <row r="8213" spans="2:7" x14ac:dyDescent="0.2">
      <c r="B8213" s="24"/>
      <c r="C8213" s="24"/>
      <c r="D8213" s="24"/>
      <c r="E8213" s="24"/>
      <c r="F8213" s="24"/>
      <c r="G8213" s="24"/>
    </row>
    <row r="8214" spans="2:7" x14ac:dyDescent="0.2">
      <c r="B8214" s="24"/>
      <c r="C8214" s="24"/>
      <c r="D8214" s="24"/>
      <c r="E8214" s="24"/>
      <c r="F8214" s="24"/>
      <c r="G8214" s="24"/>
    </row>
    <row r="8215" spans="2:7" x14ac:dyDescent="0.2">
      <c r="B8215" s="24"/>
      <c r="C8215" s="24"/>
      <c r="D8215" s="24"/>
      <c r="E8215" s="24"/>
      <c r="F8215" s="24"/>
      <c r="G8215" s="24"/>
    </row>
    <row r="8216" spans="2:7" x14ac:dyDescent="0.2">
      <c r="B8216" s="24"/>
      <c r="C8216" s="24"/>
      <c r="D8216" s="24"/>
      <c r="E8216" s="24"/>
      <c r="F8216" s="24"/>
      <c r="G8216" s="24"/>
    </row>
    <row r="8217" spans="2:7" x14ac:dyDescent="0.2">
      <c r="B8217" s="24"/>
      <c r="C8217" s="24"/>
      <c r="D8217" s="24"/>
      <c r="E8217" s="24"/>
      <c r="F8217" s="24"/>
      <c r="G8217" s="24"/>
    </row>
    <row r="8218" spans="2:7" x14ac:dyDescent="0.2">
      <c r="B8218" s="24"/>
      <c r="C8218" s="24"/>
      <c r="D8218" s="24"/>
      <c r="E8218" s="24"/>
      <c r="F8218" s="24"/>
      <c r="G8218" s="24"/>
    </row>
    <row r="8219" spans="2:7" x14ac:dyDescent="0.2">
      <c r="B8219" s="24"/>
      <c r="C8219" s="24"/>
      <c r="D8219" s="24"/>
      <c r="E8219" s="24"/>
      <c r="F8219" s="24"/>
      <c r="G8219" s="24"/>
    </row>
    <row r="8220" spans="2:7" x14ac:dyDescent="0.2">
      <c r="B8220" s="24"/>
      <c r="C8220" s="24"/>
      <c r="D8220" s="24"/>
      <c r="E8220" s="24"/>
      <c r="F8220" s="24"/>
      <c r="G8220" s="24"/>
    </row>
    <row r="8221" spans="2:7" x14ac:dyDescent="0.2">
      <c r="B8221" s="24"/>
      <c r="C8221" s="24"/>
      <c r="D8221" s="24"/>
      <c r="E8221" s="24"/>
      <c r="F8221" s="24"/>
      <c r="G8221" s="24"/>
    </row>
    <row r="8222" spans="2:7" x14ac:dyDescent="0.2">
      <c r="B8222" s="24"/>
      <c r="C8222" s="24"/>
      <c r="D8222" s="24"/>
      <c r="E8222" s="24"/>
      <c r="F8222" s="24"/>
      <c r="G8222" s="24"/>
    </row>
    <row r="8223" spans="2:7" x14ac:dyDescent="0.2">
      <c r="B8223" s="24"/>
      <c r="C8223" s="24"/>
      <c r="D8223" s="24"/>
      <c r="E8223" s="24"/>
      <c r="F8223" s="24"/>
      <c r="G8223" s="24"/>
    </row>
    <row r="8224" spans="2:7" x14ac:dyDescent="0.2">
      <c r="B8224" s="24"/>
      <c r="C8224" s="24"/>
      <c r="D8224" s="24"/>
      <c r="E8224" s="24"/>
      <c r="F8224" s="24"/>
      <c r="G8224" s="24"/>
    </row>
    <row r="8225" spans="2:7" x14ac:dyDescent="0.2">
      <c r="B8225" s="24"/>
      <c r="C8225" s="24"/>
      <c r="D8225" s="24"/>
      <c r="E8225" s="24"/>
      <c r="F8225" s="24"/>
      <c r="G8225" s="24"/>
    </row>
    <row r="8226" spans="2:7" x14ac:dyDescent="0.2">
      <c r="B8226" s="24"/>
      <c r="C8226" s="24"/>
      <c r="D8226" s="24"/>
      <c r="E8226" s="24"/>
      <c r="F8226" s="24"/>
      <c r="G8226" s="24"/>
    </row>
    <row r="8227" spans="2:7" x14ac:dyDescent="0.2">
      <c r="B8227" s="24"/>
      <c r="C8227" s="24"/>
      <c r="D8227" s="24"/>
      <c r="E8227" s="24"/>
      <c r="F8227" s="24"/>
      <c r="G8227" s="24"/>
    </row>
    <row r="8228" spans="2:7" x14ac:dyDescent="0.2">
      <c r="B8228" s="24"/>
      <c r="C8228" s="24"/>
      <c r="D8228" s="24"/>
      <c r="E8228" s="24"/>
      <c r="F8228" s="24"/>
      <c r="G8228" s="24"/>
    </row>
    <row r="8229" spans="2:7" x14ac:dyDescent="0.2">
      <c r="B8229" s="24"/>
      <c r="C8229" s="24"/>
      <c r="D8229" s="24"/>
      <c r="E8229" s="24"/>
      <c r="F8229" s="24"/>
      <c r="G8229" s="24"/>
    </row>
    <row r="8230" spans="2:7" x14ac:dyDescent="0.2">
      <c r="B8230" s="24"/>
      <c r="C8230" s="24"/>
      <c r="D8230" s="24"/>
      <c r="E8230" s="24"/>
      <c r="F8230" s="24"/>
      <c r="G8230" s="24"/>
    </row>
    <row r="8231" spans="2:7" x14ac:dyDescent="0.2">
      <c r="B8231" s="24"/>
      <c r="C8231" s="24"/>
      <c r="D8231" s="24"/>
      <c r="E8231" s="24"/>
      <c r="F8231" s="24"/>
      <c r="G8231" s="24"/>
    </row>
    <row r="8232" spans="2:7" x14ac:dyDescent="0.2">
      <c r="B8232" s="24"/>
      <c r="C8232" s="24"/>
      <c r="D8232" s="24"/>
      <c r="E8232" s="24"/>
      <c r="F8232" s="24"/>
      <c r="G8232" s="24"/>
    </row>
    <row r="8233" spans="2:7" x14ac:dyDescent="0.2">
      <c r="B8233" s="24"/>
      <c r="C8233" s="24"/>
      <c r="D8233" s="24"/>
      <c r="E8233" s="24"/>
      <c r="F8233" s="24"/>
      <c r="G8233" s="24"/>
    </row>
    <row r="8234" spans="2:7" x14ac:dyDescent="0.2">
      <c r="B8234" s="24"/>
      <c r="C8234" s="24"/>
      <c r="D8234" s="24"/>
      <c r="E8234" s="24"/>
      <c r="F8234" s="24"/>
      <c r="G8234" s="24"/>
    </row>
    <row r="8235" spans="2:7" x14ac:dyDescent="0.2">
      <c r="B8235" s="24"/>
      <c r="C8235" s="24"/>
      <c r="D8235" s="24"/>
      <c r="E8235" s="24"/>
      <c r="F8235" s="24"/>
      <c r="G8235" s="24"/>
    </row>
    <row r="8236" spans="2:7" x14ac:dyDescent="0.2">
      <c r="B8236" s="24"/>
      <c r="C8236" s="24"/>
      <c r="D8236" s="24"/>
      <c r="E8236" s="24"/>
      <c r="F8236" s="24"/>
      <c r="G8236" s="24"/>
    </row>
    <row r="8237" spans="2:7" x14ac:dyDescent="0.2">
      <c r="B8237" s="24"/>
      <c r="C8237" s="24"/>
      <c r="D8237" s="24"/>
      <c r="E8237" s="24"/>
      <c r="F8237" s="24"/>
      <c r="G8237" s="24"/>
    </row>
    <row r="8238" spans="2:7" x14ac:dyDescent="0.2">
      <c r="B8238" s="24"/>
      <c r="C8238" s="24"/>
      <c r="D8238" s="24"/>
      <c r="E8238" s="24"/>
      <c r="F8238" s="24"/>
      <c r="G8238" s="24"/>
    </row>
    <row r="8239" spans="2:7" x14ac:dyDescent="0.2">
      <c r="B8239" s="24"/>
      <c r="C8239" s="24"/>
      <c r="D8239" s="24"/>
      <c r="E8239" s="24"/>
      <c r="F8239" s="24"/>
      <c r="G8239" s="24"/>
    </row>
    <row r="8240" spans="2:7" x14ac:dyDescent="0.2">
      <c r="B8240" s="24"/>
      <c r="C8240" s="24"/>
      <c r="D8240" s="24"/>
      <c r="E8240" s="24"/>
      <c r="F8240" s="24"/>
      <c r="G8240" s="24"/>
    </row>
    <row r="8241" spans="2:7" x14ac:dyDescent="0.2">
      <c r="B8241" s="24"/>
      <c r="C8241" s="24"/>
      <c r="D8241" s="24"/>
      <c r="E8241" s="24"/>
      <c r="F8241" s="24"/>
      <c r="G8241" s="24"/>
    </row>
    <row r="8242" spans="2:7" x14ac:dyDescent="0.2">
      <c r="B8242" s="24"/>
      <c r="C8242" s="24"/>
      <c r="D8242" s="24"/>
      <c r="E8242" s="24"/>
      <c r="F8242" s="24"/>
      <c r="G8242" s="24"/>
    </row>
    <row r="8243" spans="2:7" x14ac:dyDescent="0.2">
      <c r="B8243" s="24"/>
      <c r="C8243" s="24"/>
      <c r="D8243" s="24"/>
      <c r="E8243" s="24"/>
      <c r="F8243" s="24"/>
      <c r="G8243" s="24"/>
    </row>
    <row r="8244" spans="2:7" x14ac:dyDescent="0.2">
      <c r="B8244" s="24"/>
      <c r="C8244" s="24"/>
      <c r="D8244" s="24"/>
      <c r="E8244" s="24"/>
      <c r="F8244" s="24"/>
      <c r="G8244" s="24"/>
    </row>
    <row r="8245" spans="2:7" x14ac:dyDescent="0.2">
      <c r="B8245" s="24"/>
      <c r="C8245" s="24"/>
      <c r="D8245" s="24"/>
      <c r="E8245" s="24"/>
      <c r="F8245" s="24"/>
      <c r="G8245" s="24"/>
    </row>
    <row r="8246" spans="2:7" x14ac:dyDescent="0.2">
      <c r="B8246" s="24"/>
      <c r="C8246" s="24"/>
      <c r="D8246" s="24"/>
      <c r="E8246" s="24"/>
      <c r="F8246" s="24"/>
      <c r="G8246" s="24"/>
    </row>
    <row r="8247" spans="2:7" x14ac:dyDescent="0.2">
      <c r="B8247" s="24"/>
      <c r="C8247" s="24"/>
      <c r="D8247" s="24"/>
      <c r="E8247" s="24"/>
      <c r="F8247" s="24"/>
      <c r="G8247" s="24"/>
    </row>
    <row r="8248" spans="2:7" x14ac:dyDescent="0.2">
      <c r="B8248" s="24"/>
      <c r="C8248" s="24"/>
      <c r="D8248" s="24"/>
      <c r="E8248" s="24"/>
      <c r="F8248" s="24"/>
      <c r="G8248" s="24"/>
    </row>
    <row r="8249" spans="2:7" x14ac:dyDescent="0.2">
      <c r="B8249" s="24"/>
      <c r="C8249" s="24"/>
      <c r="D8249" s="24"/>
      <c r="E8249" s="24"/>
      <c r="F8249" s="24"/>
      <c r="G8249" s="24"/>
    </row>
    <row r="8250" spans="2:7" x14ac:dyDescent="0.2">
      <c r="B8250" s="24"/>
      <c r="C8250" s="24"/>
      <c r="D8250" s="24"/>
      <c r="E8250" s="24"/>
      <c r="F8250" s="24"/>
      <c r="G8250" s="24"/>
    </row>
    <row r="8251" spans="2:7" x14ac:dyDescent="0.2">
      <c r="B8251" s="24"/>
      <c r="C8251" s="24"/>
      <c r="D8251" s="24"/>
      <c r="E8251" s="24"/>
      <c r="F8251" s="24"/>
      <c r="G8251" s="24"/>
    </row>
    <row r="8252" spans="2:7" x14ac:dyDescent="0.2">
      <c r="B8252" s="24"/>
      <c r="C8252" s="24"/>
      <c r="D8252" s="24"/>
      <c r="E8252" s="24"/>
      <c r="F8252" s="24"/>
      <c r="G8252" s="24"/>
    </row>
    <row r="8253" spans="2:7" x14ac:dyDescent="0.2">
      <c r="B8253" s="24"/>
      <c r="C8253" s="24"/>
      <c r="D8253" s="24"/>
      <c r="E8253" s="24"/>
      <c r="F8253" s="24"/>
      <c r="G8253" s="24"/>
    </row>
    <row r="8254" spans="2:7" x14ac:dyDescent="0.2">
      <c r="B8254" s="24"/>
      <c r="C8254" s="24"/>
      <c r="D8254" s="24"/>
      <c r="E8254" s="24"/>
      <c r="F8254" s="24"/>
      <c r="G8254" s="24"/>
    </row>
    <row r="8255" spans="2:7" x14ac:dyDescent="0.2">
      <c r="B8255" s="24"/>
      <c r="C8255" s="24"/>
      <c r="D8255" s="24"/>
      <c r="E8255" s="24"/>
      <c r="F8255" s="24"/>
      <c r="G8255" s="24"/>
    </row>
    <row r="8256" spans="2:7" x14ac:dyDescent="0.2">
      <c r="B8256" s="24"/>
      <c r="C8256" s="24"/>
      <c r="D8256" s="24"/>
      <c r="E8256" s="24"/>
      <c r="F8256" s="24"/>
      <c r="G8256" s="24"/>
    </row>
    <row r="8257" spans="2:7" x14ac:dyDescent="0.2">
      <c r="B8257" s="24"/>
      <c r="C8257" s="24"/>
      <c r="D8257" s="24"/>
      <c r="E8257" s="24"/>
      <c r="F8257" s="24"/>
      <c r="G8257" s="24"/>
    </row>
    <row r="8258" spans="2:7" x14ac:dyDescent="0.2">
      <c r="B8258" s="24"/>
      <c r="C8258" s="24"/>
      <c r="D8258" s="24"/>
      <c r="E8258" s="24"/>
      <c r="F8258" s="24"/>
      <c r="G8258" s="24"/>
    </row>
    <row r="8259" spans="2:7" x14ac:dyDescent="0.2">
      <c r="B8259" s="24"/>
      <c r="C8259" s="24"/>
      <c r="D8259" s="24"/>
      <c r="E8259" s="24"/>
      <c r="F8259" s="24"/>
      <c r="G8259" s="24"/>
    </row>
    <row r="8260" spans="2:7" x14ac:dyDescent="0.2">
      <c r="B8260" s="24"/>
      <c r="C8260" s="24"/>
      <c r="D8260" s="24"/>
      <c r="E8260" s="24"/>
      <c r="F8260" s="24"/>
      <c r="G8260" s="24"/>
    </row>
    <row r="8261" spans="2:7" x14ac:dyDescent="0.2">
      <c r="B8261" s="24"/>
      <c r="C8261" s="24"/>
      <c r="D8261" s="24"/>
      <c r="E8261" s="24"/>
      <c r="F8261" s="24"/>
      <c r="G8261" s="24"/>
    </row>
    <row r="8262" spans="2:7" x14ac:dyDescent="0.2">
      <c r="B8262" s="24"/>
      <c r="C8262" s="24"/>
      <c r="D8262" s="24"/>
      <c r="E8262" s="24"/>
      <c r="F8262" s="24"/>
      <c r="G8262" s="24"/>
    </row>
    <row r="8263" spans="2:7" x14ac:dyDescent="0.2">
      <c r="B8263" s="24"/>
      <c r="C8263" s="24"/>
      <c r="D8263" s="24"/>
      <c r="E8263" s="24"/>
      <c r="F8263" s="24"/>
      <c r="G8263" s="24"/>
    </row>
    <row r="8264" spans="2:7" x14ac:dyDescent="0.2">
      <c r="B8264" s="24"/>
      <c r="C8264" s="24"/>
      <c r="D8264" s="24"/>
      <c r="E8264" s="24"/>
      <c r="F8264" s="24"/>
      <c r="G8264" s="24"/>
    </row>
    <row r="8265" spans="2:7" x14ac:dyDescent="0.2">
      <c r="B8265" s="24"/>
      <c r="C8265" s="24"/>
      <c r="D8265" s="24"/>
      <c r="E8265" s="24"/>
      <c r="F8265" s="24"/>
      <c r="G8265" s="24"/>
    </row>
    <row r="8266" spans="2:7" x14ac:dyDescent="0.2">
      <c r="B8266" s="24"/>
      <c r="C8266" s="24"/>
      <c r="D8266" s="24"/>
      <c r="E8266" s="24"/>
      <c r="F8266" s="24"/>
      <c r="G8266" s="24"/>
    </row>
    <row r="8267" spans="2:7" x14ac:dyDescent="0.2">
      <c r="B8267" s="24"/>
      <c r="C8267" s="24"/>
      <c r="D8267" s="24"/>
      <c r="E8267" s="24"/>
      <c r="F8267" s="24"/>
      <c r="G8267" s="24"/>
    </row>
    <row r="8268" spans="2:7" x14ac:dyDescent="0.2">
      <c r="B8268" s="24"/>
      <c r="C8268" s="24"/>
      <c r="D8268" s="24"/>
      <c r="E8268" s="24"/>
      <c r="F8268" s="24"/>
      <c r="G8268" s="24"/>
    </row>
    <row r="8269" spans="2:7" x14ac:dyDescent="0.2">
      <c r="B8269" s="24"/>
      <c r="C8269" s="24"/>
      <c r="D8269" s="24"/>
      <c r="E8269" s="24"/>
      <c r="F8269" s="24"/>
      <c r="G8269" s="24"/>
    </row>
    <row r="8270" spans="2:7" x14ac:dyDescent="0.2">
      <c r="B8270" s="24"/>
      <c r="C8270" s="24"/>
      <c r="D8270" s="24"/>
      <c r="E8270" s="24"/>
      <c r="F8270" s="24"/>
      <c r="G8270" s="24"/>
    </row>
    <row r="8271" spans="2:7" x14ac:dyDescent="0.2">
      <c r="B8271" s="24"/>
      <c r="C8271" s="24"/>
      <c r="D8271" s="24"/>
      <c r="E8271" s="24"/>
      <c r="F8271" s="24"/>
      <c r="G8271" s="24"/>
    </row>
    <row r="8272" spans="2:7" x14ac:dyDescent="0.2">
      <c r="B8272" s="24"/>
      <c r="C8272" s="24"/>
      <c r="D8272" s="24"/>
      <c r="E8272" s="24"/>
      <c r="F8272" s="24"/>
      <c r="G8272" s="24"/>
    </row>
    <row r="8273" spans="2:7" x14ac:dyDescent="0.2">
      <c r="B8273" s="24"/>
      <c r="C8273" s="24"/>
      <c r="D8273" s="24"/>
      <c r="E8273" s="24"/>
      <c r="F8273" s="24"/>
      <c r="G8273" s="24"/>
    </row>
    <row r="8274" spans="2:7" x14ac:dyDescent="0.2">
      <c r="B8274" s="24"/>
      <c r="C8274" s="24"/>
      <c r="D8274" s="24"/>
      <c r="E8274" s="24"/>
      <c r="F8274" s="24"/>
      <c r="G8274" s="24"/>
    </row>
    <row r="8275" spans="2:7" x14ac:dyDescent="0.2">
      <c r="B8275" s="24"/>
      <c r="C8275" s="24"/>
      <c r="D8275" s="24"/>
      <c r="E8275" s="24"/>
      <c r="F8275" s="24"/>
      <c r="G8275" s="24"/>
    </row>
    <row r="8276" spans="2:7" x14ac:dyDescent="0.2">
      <c r="B8276" s="24"/>
      <c r="C8276" s="24"/>
      <c r="D8276" s="24"/>
      <c r="E8276" s="24"/>
      <c r="F8276" s="24"/>
      <c r="G8276" s="24"/>
    </row>
    <row r="8277" spans="2:7" x14ac:dyDescent="0.2">
      <c r="B8277" s="24"/>
      <c r="C8277" s="24"/>
      <c r="D8277" s="24"/>
      <c r="E8277" s="24"/>
      <c r="F8277" s="24"/>
      <c r="G8277" s="24"/>
    </row>
    <row r="8278" spans="2:7" x14ac:dyDescent="0.2">
      <c r="B8278" s="24"/>
      <c r="C8278" s="24"/>
      <c r="D8278" s="24"/>
      <c r="E8278" s="24"/>
      <c r="F8278" s="24"/>
      <c r="G8278" s="24"/>
    </row>
    <row r="8279" spans="2:7" x14ac:dyDescent="0.2">
      <c r="B8279" s="24"/>
      <c r="C8279" s="24"/>
      <c r="D8279" s="24"/>
      <c r="E8279" s="24"/>
      <c r="F8279" s="24"/>
      <c r="G8279" s="24"/>
    </row>
    <row r="8280" spans="2:7" x14ac:dyDescent="0.2">
      <c r="B8280" s="24"/>
      <c r="C8280" s="24"/>
      <c r="D8280" s="24"/>
      <c r="E8280" s="24"/>
      <c r="F8280" s="24"/>
      <c r="G8280" s="24"/>
    </row>
    <row r="8281" spans="2:7" x14ac:dyDescent="0.2">
      <c r="B8281" s="24"/>
      <c r="C8281" s="24"/>
      <c r="D8281" s="24"/>
      <c r="E8281" s="24"/>
      <c r="F8281" s="24"/>
      <c r="G8281" s="24"/>
    </row>
    <row r="8282" spans="2:7" x14ac:dyDescent="0.2">
      <c r="B8282" s="24"/>
      <c r="C8282" s="24"/>
      <c r="D8282" s="24"/>
      <c r="E8282" s="24"/>
      <c r="F8282" s="24"/>
      <c r="G8282" s="24"/>
    </row>
    <row r="8283" spans="2:7" x14ac:dyDescent="0.2">
      <c r="B8283" s="24"/>
      <c r="C8283" s="24"/>
      <c r="D8283" s="24"/>
      <c r="E8283" s="24"/>
      <c r="F8283" s="24"/>
      <c r="G8283" s="24"/>
    </row>
    <row r="8284" spans="2:7" x14ac:dyDescent="0.2">
      <c r="B8284" s="24"/>
      <c r="C8284" s="24"/>
      <c r="D8284" s="24"/>
      <c r="E8284" s="24"/>
      <c r="F8284" s="24"/>
      <c r="G8284" s="24"/>
    </row>
    <row r="8285" spans="2:7" x14ac:dyDescent="0.2">
      <c r="B8285" s="24"/>
      <c r="C8285" s="24"/>
      <c r="D8285" s="24"/>
      <c r="E8285" s="24"/>
      <c r="F8285" s="24"/>
      <c r="G8285" s="24"/>
    </row>
    <row r="8286" spans="2:7" x14ac:dyDescent="0.2">
      <c r="B8286" s="24"/>
      <c r="C8286" s="24"/>
      <c r="D8286" s="24"/>
      <c r="E8286" s="24"/>
      <c r="F8286" s="24"/>
      <c r="G8286" s="24"/>
    </row>
    <row r="8287" spans="2:7" x14ac:dyDescent="0.2">
      <c r="B8287" s="24"/>
      <c r="C8287" s="24"/>
      <c r="D8287" s="24"/>
      <c r="E8287" s="24"/>
      <c r="F8287" s="24"/>
      <c r="G8287" s="24"/>
    </row>
    <row r="8288" spans="2:7" x14ac:dyDescent="0.2">
      <c r="B8288" s="24"/>
      <c r="C8288" s="24"/>
      <c r="D8288" s="24"/>
      <c r="E8288" s="24"/>
      <c r="F8288" s="24"/>
      <c r="G8288" s="24"/>
    </row>
    <row r="8289" spans="2:7" x14ac:dyDescent="0.2">
      <c r="B8289" s="24"/>
      <c r="C8289" s="24"/>
      <c r="D8289" s="24"/>
      <c r="E8289" s="24"/>
      <c r="F8289" s="24"/>
      <c r="G8289" s="24"/>
    </row>
    <row r="8290" spans="2:7" x14ac:dyDescent="0.2">
      <c r="B8290" s="24"/>
      <c r="C8290" s="24"/>
      <c r="D8290" s="24"/>
      <c r="E8290" s="24"/>
      <c r="F8290" s="24"/>
      <c r="G8290" s="24"/>
    </row>
    <row r="8291" spans="2:7" x14ac:dyDescent="0.2">
      <c r="B8291" s="24"/>
      <c r="C8291" s="24"/>
      <c r="D8291" s="24"/>
      <c r="E8291" s="24"/>
      <c r="F8291" s="24"/>
      <c r="G8291" s="24"/>
    </row>
    <row r="8292" spans="2:7" x14ac:dyDescent="0.2">
      <c r="B8292" s="24"/>
      <c r="C8292" s="24"/>
      <c r="D8292" s="24"/>
      <c r="E8292" s="24"/>
      <c r="F8292" s="24"/>
      <c r="G8292" s="24"/>
    </row>
    <row r="8293" spans="2:7" x14ac:dyDescent="0.2">
      <c r="B8293" s="24"/>
      <c r="C8293" s="24"/>
      <c r="D8293" s="24"/>
      <c r="E8293" s="24"/>
      <c r="F8293" s="24"/>
      <c r="G8293" s="24"/>
    </row>
    <row r="8294" spans="2:7" x14ac:dyDescent="0.2">
      <c r="B8294" s="24"/>
      <c r="C8294" s="24"/>
      <c r="D8294" s="24"/>
      <c r="E8294" s="24"/>
      <c r="F8294" s="24"/>
      <c r="G8294" s="24"/>
    </row>
    <row r="8295" spans="2:7" x14ac:dyDescent="0.2">
      <c r="B8295" s="24"/>
      <c r="C8295" s="24"/>
      <c r="D8295" s="24"/>
      <c r="E8295" s="24"/>
      <c r="F8295" s="24"/>
      <c r="G8295" s="24"/>
    </row>
    <row r="8296" spans="2:7" x14ac:dyDescent="0.2">
      <c r="B8296" s="24"/>
      <c r="C8296" s="24"/>
      <c r="D8296" s="24"/>
      <c r="E8296" s="24"/>
      <c r="F8296" s="24"/>
      <c r="G8296" s="24"/>
    </row>
    <row r="8297" spans="2:7" x14ac:dyDescent="0.2">
      <c r="B8297" s="24"/>
      <c r="C8297" s="24"/>
      <c r="D8297" s="24"/>
      <c r="E8297" s="24"/>
      <c r="F8297" s="24"/>
      <c r="G8297" s="24"/>
    </row>
    <row r="8298" spans="2:7" x14ac:dyDescent="0.2">
      <c r="B8298" s="24"/>
      <c r="C8298" s="24"/>
      <c r="D8298" s="24"/>
      <c r="E8298" s="24"/>
      <c r="F8298" s="24"/>
      <c r="G8298" s="24"/>
    </row>
    <row r="8299" spans="2:7" x14ac:dyDescent="0.2">
      <c r="B8299" s="24"/>
      <c r="C8299" s="24"/>
      <c r="D8299" s="24"/>
      <c r="E8299" s="24"/>
      <c r="F8299" s="24"/>
      <c r="G8299" s="24"/>
    </row>
    <row r="8300" spans="2:7" x14ac:dyDescent="0.2">
      <c r="B8300" s="24"/>
      <c r="C8300" s="24"/>
      <c r="D8300" s="24"/>
      <c r="E8300" s="24"/>
      <c r="F8300" s="24"/>
      <c r="G8300" s="24"/>
    </row>
    <row r="8301" spans="2:7" x14ac:dyDescent="0.2">
      <c r="B8301" s="24"/>
      <c r="C8301" s="24"/>
      <c r="D8301" s="24"/>
      <c r="E8301" s="24"/>
      <c r="F8301" s="24"/>
      <c r="G8301" s="24"/>
    </row>
    <row r="8302" spans="2:7" x14ac:dyDescent="0.2">
      <c r="B8302" s="24"/>
      <c r="C8302" s="24"/>
      <c r="D8302" s="24"/>
      <c r="E8302" s="24"/>
      <c r="F8302" s="24"/>
      <c r="G8302" s="24"/>
    </row>
    <row r="8303" spans="2:7" x14ac:dyDescent="0.2">
      <c r="B8303" s="24"/>
      <c r="C8303" s="24"/>
      <c r="D8303" s="24"/>
      <c r="E8303" s="24"/>
      <c r="F8303" s="24"/>
      <c r="G8303" s="24"/>
    </row>
    <row r="8304" spans="2:7" x14ac:dyDescent="0.2">
      <c r="B8304" s="24"/>
      <c r="C8304" s="24"/>
      <c r="D8304" s="24"/>
      <c r="E8304" s="24"/>
      <c r="F8304" s="24"/>
      <c r="G8304" s="24"/>
    </row>
    <row r="8305" spans="2:7" x14ac:dyDescent="0.2">
      <c r="B8305" s="24"/>
      <c r="C8305" s="24"/>
      <c r="D8305" s="24"/>
      <c r="E8305" s="24"/>
      <c r="F8305" s="24"/>
      <c r="G8305" s="24"/>
    </row>
    <row r="8306" spans="2:7" x14ac:dyDescent="0.2">
      <c r="B8306" s="24"/>
      <c r="C8306" s="24"/>
      <c r="D8306" s="24"/>
      <c r="E8306" s="24"/>
      <c r="F8306" s="24"/>
      <c r="G8306" s="24"/>
    </row>
    <row r="8307" spans="2:7" x14ac:dyDescent="0.2">
      <c r="B8307" s="24"/>
      <c r="C8307" s="24"/>
      <c r="D8307" s="24"/>
      <c r="E8307" s="24"/>
      <c r="F8307" s="24"/>
      <c r="G8307" s="24"/>
    </row>
    <row r="8308" spans="2:7" x14ac:dyDescent="0.2">
      <c r="B8308" s="24"/>
      <c r="C8308" s="24"/>
      <c r="D8308" s="24"/>
      <c r="E8308" s="24"/>
      <c r="F8308" s="24"/>
      <c r="G8308" s="24"/>
    </row>
    <row r="8309" spans="2:7" x14ac:dyDescent="0.2">
      <c r="B8309" s="24"/>
      <c r="C8309" s="24"/>
      <c r="D8309" s="24"/>
      <c r="E8309" s="24"/>
      <c r="F8309" s="24"/>
      <c r="G8309" s="24"/>
    </row>
    <row r="8310" spans="2:7" x14ac:dyDescent="0.2">
      <c r="B8310" s="24"/>
      <c r="C8310" s="24"/>
      <c r="D8310" s="24"/>
      <c r="E8310" s="24"/>
      <c r="F8310" s="24"/>
      <c r="G8310" s="24"/>
    </row>
    <row r="8311" spans="2:7" x14ac:dyDescent="0.2">
      <c r="B8311" s="24"/>
      <c r="C8311" s="24"/>
      <c r="D8311" s="24"/>
      <c r="E8311" s="24"/>
      <c r="F8311" s="24"/>
      <c r="G8311" s="24"/>
    </row>
    <row r="8312" spans="2:7" x14ac:dyDescent="0.2">
      <c r="B8312" s="24"/>
      <c r="C8312" s="24"/>
      <c r="D8312" s="24"/>
      <c r="E8312" s="24"/>
      <c r="F8312" s="24"/>
      <c r="G8312" s="24"/>
    </row>
    <row r="8313" spans="2:7" x14ac:dyDescent="0.2">
      <c r="B8313" s="24"/>
      <c r="C8313" s="24"/>
      <c r="D8313" s="24"/>
      <c r="E8313" s="24"/>
      <c r="F8313" s="24"/>
      <c r="G8313" s="24"/>
    </row>
    <row r="8314" spans="2:7" x14ac:dyDescent="0.2">
      <c r="B8314" s="24"/>
      <c r="C8314" s="24"/>
      <c r="D8314" s="24"/>
      <c r="E8314" s="24"/>
      <c r="F8314" s="24"/>
      <c r="G8314" s="24"/>
    </row>
    <row r="8315" spans="2:7" x14ac:dyDescent="0.2">
      <c r="B8315" s="24"/>
      <c r="C8315" s="24"/>
      <c r="D8315" s="24"/>
      <c r="E8315" s="24"/>
      <c r="F8315" s="24"/>
      <c r="G8315" s="24"/>
    </row>
    <row r="8316" spans="2:7" x14ac:dyDescent="0.2">
      <c r="B8316" s="24"/>
      <c r="C8316" s="24"/>
      <c r="D8316" s="24"/>
      <c r="E8316" s="24"/>
      <c r="F8316" s="24"/>
      <c r="G8316" s="24"/>
    </row>
    <row r="8317" spans="2:7" x14ac:dyDescent="0.2">
      <c r="B8317" s="24"/>
      <c r="C8317" s="24"/>
      <c r="D8317" s="24"/>
      <c r="E8317" s="24"/>
      <c r="F8317" s="24"/>
      <c r="G8317" s="24"/>
    </row>
    <row r="8318" spans="2:7" x14ac:dyDescent="0.2">
      <c r="B8318" s="24"/>
      <c r="C8318" s="24"/>
      <c r="D8318" s="24"/>
      <c r="E8318" s="24"/>
      <c r="F8318" s="24"/>
      <c r="G8318" s="24"/>
    </row>
    <row r="8319" spans="2:7" x14ac:dyDescent="0.2">
      <c r="B8319" s="24"/>
      <c r="C8319" s="24"/>
      <c r="D8319" s="24"/>
      <c r="E8319" s="24"/>
      <c r="F8319" s="24"/>
      <c r="G8319" s="24"/>
    </row>
    <row r="8320" spans="2:7" x14ac:dyDescent="0.2">
      <c r="B8320" s="24"/>
      <c r="C8320" s="24"/>
      <c r="D8320" s="24"/>
      <c r="E8320" s="24"/>
      <c r="F8320" s="24"/>
      <c r="G8320" s="24"/>
    </row>
    <row r="8321" spans="2:7" x14ac:dyDescent="0.2">
      <c r="B8321" s="24"/>
      <c r="C8321" s="24"/>
      <c r="D8321" s="24"/>
      <c r="E8321" s="24"/>
      <c r="F8321" s="24"/>
      <c r="G8321" s="24"/>
    </row>
    <row r="8322" spans="2:7" x14ac:dyDescent="0.2">
      <c r="B8322" s="24"/>
      <c r="C8322" s="24"/>
      <c r="D8322" s="24"/>
      <c r="E8322" s="24"/>
      <c r="F8322" s="24"/>
      <c r="G8322" s="24"/>
    </row>
    <row r="8323" spans="2:7" x14ac:dyDescent="0.2">
      <c r="B8323" s="24"/>
      <c r="C8323" s="24"/>
      <c r="D8323" s="24"/>
      <c r="E8323" s="24"/>
      <c r="F8323" s="24"/>
      <c r="G8323" s="24"/>
    </row>
    <row r="8324" spans="2:7" x14ac:dyDescent="0.2">
      <c r="B8324" s="24"/>
      <c r="C8324" s="24"/>
      <c r="D8324" s="24"/>
      <c r="E8324" s="24"/>
      <c r="F8324" s="24"/>
      <c r="G8324" s="24"/>
    </row>
    <row r="8325" spans="2:7" x14ac:dyDescent="0.2">
      <c r="B8325" s="24"/>
      <c r="C8325" s="24"/>
      <c r="D8325" s="24"/>
      <c r="E8325" s="24"/>
      <c r="F8325" s="24"/>
      <c r="G8325" s="24"/>
    </row>
    <row r="8326" spans="2:7" x14ac:dyDescent="0.2">
      <c r="B8326" s="24"/>
      <c r="C8326" s="24"/>
      <c r="D8326" s="24"/>
      <c r="E8326" s="24"/>
      <c r="F8326" s="24"/>
      <c r="G8326" s="24"/>
    </row>
    <row r="8327" spans="2:7" x14ac:dyDescent="0.2">
      <c r="B8327" s="24"/>
      <c r="C8327" s="24"/>
      <c r="D8327" s="24"/>
      <c r="E8327" s="24"/>
      <c r="F8327" s="24"/>
      <c r="G8327" s="24"/>
    </row>
    <row r="8328" spans="2:7" x14ac:dyDescent="0.2">
      <c r="B8328" s="24"/>
      <c r="C8328" s="24"/>
      <c r="D8328" s="24"/>
      <c r="E8328" s="24"/>
      <c r="F8328" s="24"/>
      <c r="G8328" s="24"/>
    </row>
    <row r="8329" spans="2:7" x14ac:dyDescent="0.2">
      <c r="B8329" s="24"/>
      <c r="C8329" s="24"/>
      <c r="D8329" s="24"/>
      <c r="E8329" s="24"/>
      <c r="F8329" s="24"/>
      <c r="G8329" s="24"/>
    </row>
    <row r="8330" spans="2:7" x14ac:dyDescent="0.2">
      <c r="B8330" s="24"/>
      <c r="C8330" s="24"/>
      <c r="D8330" s="24"/>
      <c r="E8330" s="24"/>
      <c r="F8330" s="24"/>
      <c r="G8330" s="24"/>
    </row>
    <row r="8331" spans="2:7" x14ac:dyDescent="0.2">
      <c r="B8331" s="24"/>
      <c r="C8331" s="24"/>
      <c r="D8331" s="24"/>
      <c r="E8331" s="24"/>
      <c r="F8331" s="24"/>
      <c r="G8331" s="24"/>
    </row>
    <row r="8332" spans="2:7" x14ac:dyDescent="0.2">
      <c r="B8332" s="24"/>
      <c r="C8332" s="24"/>
      <c r="D8332" s="24"/>
      <c r="E8332" s="24"/>
      <c r="F8332" s="24"/>
      <c r="G8332" s="24"/>
    </row>
    <row r="8333" spans="2:7" x14ac:dyDescent="0.2">
      <c r="B8333" s="24"/>
      <c r="C8333" s="24"/>
      <c r="D8333" s="24"/>
      <c r="E8333" s="24"/>
      <c r="F8333" s="24"/>
      <c r="G8333" s="24"/>
    </row>
    <row r="8334" spans="2:7" x14ac:dyDescent="0.2">
      <c r="B8334" s="24"/>
      <c r="C8334" s="24"/>
      <c r="D8334" s="24"/>
      <c r="E8334" s="24"/>
      <c r="F8334" s="24"/>
      <c r="G8334" s="24"/>
    </row>
    <row r="8335" spans="2:7" x14ac:dyDescent="0.2">
      <c r="B8335" s="24"/>
      <c r="C8335" s="24"/>
      <c r="D8335" s="24"/>
      <c r="E8335" s="24"/>
      <c r="F8335" s="24"/>
      <c r="G8335" s="24"/>
    </row>
    <row r="8336" spans="2:7" x14ac:dyDescent="0.2">
      <c r="B8336" s="24"/>
      <c r="C8336" s="24"/>
      <c r="D8336" s="24"/>
      <c r="E8336" s="24"/>
      <c r="F8336" s="24"/>
      <c r="G8336" s="24"/>
    </row>
    <row r="8337" spans="2:7" x14ac:dyDescent="0.2">
      <c r="B8337" s="24"/>
      <c r="C8337" s="24"/>
      <c r="D8337" s="24"/>
      <c r="E8337" s="24"/>
      <c r="F8337" s="24"/>
      <c r="G8337" s="24"/>
    </row>
    <row r="8338" spans="2:7" x14ac:dyDescent="0.2">
      <c r="B8338" s="24"/>
      <c r="C8338" s="24"/>
      <c r="D8338" s="24"/>
      <c r="E8338" s="24"/>
      <c r="F8338" s="24"/>
      <c r="G8338" s="24"/>
    </row>
    <row r="8339" spans="2:7" x14ac:dyDescent="0.2">
      <c r="B8339" s="24"/>
      <c r="C8339" s="24"/>
      <c r="D8339" s="24"/>
      <c r="E8339" s="24"/>
      <c r="F8339" s="24"/>
      <c r="G8339" s="24"/>
    </row>
    <row r="8340" spans="2:7" x14ac:dyDescent="0.2">
      <c r="B8340" s="24"/>
      <c r="C8340" s="24"/>
      <c r="D8340" s="24"/>
      <c r="E8340" s="24"/>
      <c r="F8340" s="24"/>
      <c r="G8340" s="24"/>
    </row>
    <row r="8341" spans="2:7" x14ac:dyDescent="0.2">
      <c r="B8341" s="24"/>
      <c r="C8341" s="24"/>
      <c r="D8341" s="24"/>
      <c r="E8341" s="24"/>
      <c r="F8341" s="24"/>
      <c r="G8341" s="24"/>
    </row>
    <row r="8342" spans="2:7" x14ac:dyDescent="0.2">
      <c r="B8342" s="24"/>
      <c r="C8342" s="24"/>
      <c r="D8342" s="24"/>
      <c r="E8342" s="24"/>
      <c r="F8342" s="24"/>
      <c r="G8342" s="24"/>
    </row>
    <row r="8343" spans="2:7" x14ac:dyDescent="0.2">
      <c r="B8343" s="24"/>
      <c r="C8343" s="24"/>
      <c r="D8343" s="24"/>
      <c r="E8343" s="24"/>
      <c r="F8343" s="24"/>
      <c r="G8343" s="24"/>
    </row>
    <row r="8344" spans="2:7" x14ac:dyDescent="0.2">
      <c r="B8344" s="24"/>
      <c r="C8344" s="24"/>
      <c r="D8344" s="24"/>
      <c r="E8344" s="24"/>
      <c r="F8344" s="24"/>
      <c r="G8344" s="24"/>
    </row>
    <row r="8345" spans="2:7" x14ac:dyDescent="0.2">
      <c r="B8345" s="24"/>
      <c r="C8345" s="24"/>
      <c r="D8345" s="24"/>
      <c r="E8345" s="24"/>
      <c r="F8345" s="24"/>
      <c r="G8345" s="24"/>
    </row>
    <row r="8346" spans="2:7" x14ac:dyDescent="0.2">
      <c r="B8346" s="24"/>
      <c r="C8346" s="24"/>
      <c r="D8346" s="24"/>
      <c r="E8346" s="24"/>
      <c r="F8346" s="24"/>
      <c r="G8346" s="24"/>
    </row>
    <row r="8347" spans="2:7" x14ac:dyDescent="0.2">
      <c r="B8347" s="24"/>
      <c r="C8347" s="24"/>
      <c r="D8347" s="24"/>
      <c r="E8347" s="24"/>
      <c r="F8347" s="24"/>
      <c r="G8347" s="24"/>
    </row>
    <row r="8348" spans="2:7" x14ac:dyDescent="0.2">
      <c r="B8348" s="24"/>
      <c r="C8348" s="24"/>
      <c r="D8348" s="24"/>
      <c r="E8348" s="24"/>
      <c r="F8348" s="24"/>
      <c r="G8348" s="24"/>
    </row>
    <row r="8349" spans="2:7" x14ac:dyDescent="0.2">
      <c r="B8349" s="24"/>
      <c r="C8349" s="24"/>
      <c r="D8349" s="24"/>
      <c r="E8349" s="24"/>
      <c r="F8349" s="24"/>
      <c r="G8349" s="24"/>
    </row>
    <row r="8350" spans="2:7" x14ac:dyDescent="0.2">
      <c r="B8350" s="24"/>
      <c r="C8350" s="24"/>
      <c r="D8350" s="24"/>
      <c r="E8350" s="24"/>
      <c r="F8350" s="24"/>
      <c r="G8350" s="24"/>
    </row>
    <row r="8351" spans="2:7" x14ac:dyDescent="0.2">
      <c r="B8351" s="24"/>
      <c r="C8351" s="24"/>
      <c r="D8351" s="24"/>
      <c r="E8351" s="24"/>
      <c r="F8351" s="24"/>
      <c r="G8351" s="24"/>
    </row>
    <row r="8352" spans="2:7" x14ac:dyDescent="0.2">
      <c r="B8352" s="24"/>
      <c r="C8352" s="24"/>
      <c r="D8352" s="24"/>
      <c r="E8352" s="24"/>
      <c r="F8352" s="24"/>
      <c r="G8352" s="24"/>
    </row>
    <row r="8353" spans="2:7" x14ac:dyDescent="0.2">
      <c r="B8353" s="24"/>
      <c r="C8353" s="24"/>
      <c r="D8353" s="24"/>
      <c r="E8353" s="24"/>
      <c r="F8353" s="24"/>
      <c r="G8353" s="24"/>
    </row>
    <row r="8354" spans="2:7" x14ac:dyDescent="0.2">
      <c r="B8354" s="24"/>
      <c r="C8354" s="24"/>
      <c r="D8354" s="24"/>
      <c r="E8354" s="24"/>
      <c r="F8354" s="24"/>
      <c r="G8354" s="24"/>
    </row>
    <row r="8355" spans="2:7" x14ac:dyDescent="0.2">
      <c r="B8355" s="24"/>
      <c r="C8355" s="24"/>
      <c r="D8355" s="24"/>
      <c r="E8355" s="24"/>
      <c r="F8355" s="24"/>
      <c r="G8355" s="24"/>
    </row>
    <row r="8356" spans="2:7" x14ac:dyDescent="0.2">
      <c r="B8356" s="24"/>
      <c r="C8356" s="24"/>
      <c r="D8356" s="24"/>
      <c r="E8356" s="24"/>
      <c r="F8356" s="24"/>
      <c r="G8356" s="24"/>
    </row>
    <row r="8357" spans="2:7" x14ac:dyDescent="0.2">
      <c r="B8357" s="24"/>
      <c r="C8357" s="24"/>
      <c r="D8357" s="24"/>
      <c r="E8357" s="24"/>
      <c r="F8357" s="24"/>
      <c r="G8357" s="24"/>
    </row>
    <row r="8358" spans="2:7" x14ac:dyDescent="0.2">
      <c r="B8358" s="24"/>
      <c r="C8358" s="24"/>
      <c r="D8358" s="24"/>
      <c r="E8358" s="24"/>
      <c r="F8358" s="24"/>
      <c r="G8358" s="24"/>
    </row>
    <row r="8359" spans="2:7" x14ac:dyDescent="0.2">
      <c r="B8359" s="24"/>
      <c r="C8359" s="24"/>
      <c r="D8359" s="24"/>
      <c r="E8359" s="24"/>
      <c r="F8359" s="24"/>
      <c r="G8359" s="24"/>
    </row>
    <row r="8360" spans="2:7" x14ac:dyDescent="0.2">
      <c r="B8360" s="24"/>
      <c r="C8360" s="24"/>
      <c r="D8360" s="24"/>
      <c r="E8360" s="24"/>
      <c r="F8360" s="24"/>
      <c r="G8360" s="24"/>
    </row>
    <row r="8361" spans="2:7" x14ac:dyDescent="0.2">
      <c r="B8361" s="24"/>
      <c r="C8361" s="24"/>
      <c r="D8361" s="24"/>
      <c r="E8361" s="24"/>
      <c r="F8361" s="24"/>
      <c r="G8361" s="24"/>
    </row>
    <row r="8362" spans="2:7" x14ac:dyDescent="0.2">
      <c r="B8362" s="24"/>
      <c r="C8362" s="24"/>
      <c r="D8362" s="24"/>
      <c r="E8362" s="24"/>
      <c r="F8362" s="24"/>
      <c r="G8362" s="24"/>
    </row>
    <row r="8363" spans="2:7" x14ac:dyDescent="0.2">
      <c r="B8363" s="24"/>
      <c r="C8363" s="24"/>
      <c r="D8363" s="24"/>
      <c r="E8363" s="24"/>
      <c r="F8363" s="24"/>
      <c r="G8363" s="24"/>
    </row>
    <row r="8364" spans="2:7" x14ac:dyDescent="0.2">
      <c r="B8364" s="24"/>
      <c r="C8364" s="24"/>
      <c r="D8364" s="24"/>
      <c r="E8364" s="24"/>
      <c r="F8364" s="24"/>
      <c r="G8364" s="24"/>
    </row>
    <row r="8365" spans="2:7" x14ac:dyDescent="0.2">
      <c r="B8365" s="24"/>
      <c r="C8365" s="24"/>
      <c r="D8365" s="24"/>
      <c r="E8365" s="24"/>
      <c r="F8365" s="24"/>
      <c r="G8365" s="24"/>
    </row>
    <row r="8366" spans="2:7" x14ac:dyDescent="0.2">
      <c r="B8366" s="24"/>
      <c r="C8366" s="24"/>
      <c r="D8366" s="24"/>
      <c r="E8366" s="24"/>
      <c r="F8366" s="24"/>
      <c r="G8366" s="24"/>
    </row>
    <row r="8367" spans="2:7" x14ac:dyDescent="0.2">
      <c r="B8367" s="24"/>
      <c r="C8367" s="24"/>
      <c r="D8367" s="24"/>
      <c r="E8367" s="24"/>
      <c r="F8367" s="24"/>
      <c r="G8367" s="24"/>
    </row>
    <row r="8368" spans="2:7" x14ac:dyDescent="0.2">
      <c r="B8368" s="24"/>
      <c r="C8368" s="24"/>
      <c r="D8368" s="24"/>
      <c r="E8368" s="24"/>
      <c r="F8368" s="24"/>
      <c r="G8368" s="24"/>
    </row>
    <row r="8369" spans="2:7" x14ac:dyDescent="0.2">
      <c r="B8369" s="24"/>
      <c r="C8369" s="24"/>
      <c r="D8369" s="24"/>
      <c r="E8369" s="24"/>
      <c r="F8369" s="24"/>
      <c r="G8369" s="24"/>
    </row>
    <row r="8370" spans="2:7" x14ac:dyDescent="0.2">
      <c r="B8370" s="24"/>
      <c r="C8370" s="24"/>
      <c r="D8370" s="24"/>
      <c r="E8370" s="24"/>
      <c r="F8370" s="24"/>
      <c r="G8370" s="24"/>
    </row>
    <row r="8371" spans="2:7" x14ac:dyDescent="0.2">
      <c r="B8371" s="24"/>
      <c r="C8371" s="24"/>
      <c r="D8371" s="24"/>
      <c r="E8371" s="24"/>
      <c r="F8371" s="24"/>
      <c r="G8371" s="24"/>
    </row>
    <row r="8372" spans="2:7" x14ac:dyDescent="0.2">
      <c r="B8372" s="24"/>
      <c r="C8372" s="24"/>
      <c r="D8372" s="24"/>
      <c r="E8372" s="24"/>
      <c r="F8372" s="24"/>
      <c r="G8372" s="24"/>
    </row>
    <row r="8373" spans="2:7" x14ac:dyDescent="0.2">
      <c r="B8373" s="24"/>
      <c r="C8373" s="24"/>
      <c r="D8373" s="24"/>
      <c r="E8373" s="24"/>
      <c r="F8373" s="24"/>
      <c r="G8373" s="24"/>
    </row>
    <row r="8374" spans="2:7" x14ac:dyDescent="0.2">
      <c r="B8374" s="24"/>
      <c r="C8374" s="24"/>
      <c r="D8374" s="24"/>
      <c r="E8374" s="24"/>
      <c r="F8374" s="24"/>
      <c r="G8374" s="24"/>
    </row>
    <row r="8375" spans="2:7" x14ac:dyDescent="0.2">
      <c r="B8375" s="24"/>
      <c r="C8375" s="24"/>
      <c r="D8375" s="24"/>
      <c r="E8375" s="24"/>
      <c r="F8375" s="24"/>
      <c r="G8375" s="24"/>
    </row>
    <row r="8376" spans="2:7" x14ac:dyDescent="0.2">
      <c r="B8376" s="24"/>
      <c r="C8376" s="24"/>
      <c r="D8376" s="24"/>
      <c r="E8376" s="24"/>
      <c r="F8376" s="24"/>
      <c r="G8376" s="24"/>
    </row>
    <row r="8377" spans="2:7" x14ac:dyDescent="0.2">
      <c r="B8377" s="24"/>
      <c r="C8377" s="24"/>
      <c r="D8377" s="24"/>
      <c r="E8377" s="24"/>
      <c r="F8377" s="24"/>
      <c r="G8377" s="24"/>
    </row>
    <row r="8378" spans="2:7" x14ac:dyDescent="0.2">
      <c r="B8378" s="24"/>
      <c r="C8378" s="24"/>
      <c r="D8378" s="24"/>
      <c r="E8378" s="24"/>
      <c r="F8378" s="24"/>
      <c r="G8378" s="24"/>
    </row>
    <row r="8379" spans="2:7" x14ac:dyDescent="0.2">
      <c r="B8379" s="24"/>
      <c r="C8379" s="24"/>
      <c r="D8379" s="24"/>
      <c r="E8379" s="24"/>
      <c r="F8379" s="24"/>
      <c r="G8379" s="24"/>
    </row>
    <row r="8380" spans="2:7" x14ac:dyDescent="0.2">
      <c r="B8380" s="24"/>
      <c r="C8380" s="24"/>
      <c r="D8380" s="24"/>
      <c r="E8380" s="24"/>
      <c r="F8380" s="24"/>
      <c r="G8380" s="24"/>
    </row>
    <row r="8381" spans="2:7" x14ac:dyDescent="0.2">
      <c r="B8381" s="24"/>
      <c r="C8381" s="24"/>
      <c r="D8381" s="24"/>
      <c r="E8381" s="24"/>
      <c r="F8381" s="24"/>
      <c r="G8381" s="24"/>
    </row>
    <row r="8382" spans="2:7" x14ac:dyDescent="0.2">
      <c r="B8382" s="24"/>
      <c r="C8382" s="24"/>
      <c r="D8382" s="24"/>
      <c r="E8382" s="24"/>
      <c r="F8382" s="24"/>
      <c r="G8382" s="24"/>
    </row>
    <row r="8383" spans="2:7" x14ac:dyDescent="0.2">
      <c r="B8383" s="24"/>
      <c r="C8383" s="24"/>
      <c r="D8383" s="24"/>
      <c r="E8383" s="24"/>
      <c r="F8383" s="24"/>
      <c r="G8383" s="24"/>
    </row>
    <row r="8384" spans="2:7" x14ac:dyDescent="0.2">
      <c r="B8384" s="24"/>
      <c r="C8384" s="24"/>
      <c r="D8384" s="24"/>
      <c r="E8384" s="24"/>
      <c r="F8384" s="24"/>
      <c r="G8384" s="24"/>
    </row>
    <row r="8385" spans="2:7" x14ac:dyDescent="0.2">
      <c r="B8385" s="24"/>
      <c r="C8385" s="24"/>
      <c r="D8385" s="24"/>
      <c r="E8385" s="24"/>
      <c r="F8385" s="24"/>
      <c r="G8385" s="24"/>
    </row>
    <row r="8386" spans="2:7" x14ac:dyDescent="0.2">
      <c r="B8386" s="24"/>
      <c r="C8386" s="24"/>
      <c r="D8386" s="24"/>
      <c r="E8386" s="24"/>
      <c r="F8386" s="24"/>
      <c r="G8386" s="24"/>
    </row>
    <row r="8387" spans="2:7" x14ac:dyDescent="0.2">
      <c r="B8387" s="24"/>
      <c r="C8387" s="24"/>
      <c r="D8387" s="24"/>
      <c r="E8387" s="24"/>
      <c r="F8387" s="24"/>
      <c r="G8387" s="24"/>
    </row>
    <row r="8388" spans="2:7" x14ac:dyDescent="0.2">
      <c r="B8388" s="24"/>
      <c r="C8388" s="24"/>
      <c r="D8388" s="24"/>
      <c r="E8388" s="24"/>
      <c r="F8388" s="24"/>
      <c r="G8388" s="24"/>
    </row>
    <row r="8389" spans="2:7" x14ac:dyDescent="0.2">
      <c r="B8389" s="24"/>
      <c r="C8389" s="24"/>
      <c r="D8389" s="24"/>
      <c r="E8389" s="24"/>
      <c r="F8389" s="24"/>
      <c r="G8389" s="24"/>
    </row>
    <row r="8390" spans="2:7" x14ac:dyDescent="0.2">
      <c r="B8390" s="24"/>
      <c r="C8390" s="24"/>
      <c r="D8390" s="24"/>
      <c r="E8390" s="24"/>
      <c r="F8390" s="24"/>
      <c r="G8390" s="24"/>
    </row>
    <row r="8391" spans="2:7" x14ac:dyDescent="0.2">
      <c r="B8391" s="24"/>
      <c r="C8391" s="24"/>
      <c r="D8391" s="24"/>
      <c r="E8391" s="24"/>
      <c r="F8391" s="24"/>
      <c r="G8391" s="24"/>
    </row>
    <row r="8392" spans="2:7" x14ac:dyDescent="0.2">
      <c r="B8392" s="24"/>
      <c r="C8392" s="24"/>
      <c r="D8392" s="24"/>
      <c r="E8392" s="24"/>
      <c r="F8392" s="24"/>
      <c r="G8392" s="24"/>
    </row>
    <row r="8393" spans="2:7" x14ac:dyDescent="0.2">
      <c r="B8393" s="24"/>
      <c r="C8393" s="24"/>
      <c r="D8393" s="24"/>
      <c r="E8393" s="24"/>
      <c r="F8393" s="24"/>
      <c r="G8393" s="24"/>
    </row>
    <row r="8394" spans="2:7" x14ac:dyDescent="0.2">
      <c r="B8394" s="24"/>
      <c r="C8394" s="24"/>
      <c r="D8394" s="24"/>
      <c r="E8394" s="24"/>
      <c r="F8394" s="24"/>
      <c r="G8394" s="24"/>
    </row>
    <row r="8395" spans="2:7" x14ac:dyDescent="0.2">
      <c r="B8395" s="24"/>
      <c r="C8395" s="24"/>
      <c r="D8395" s="24"/>
      <c r="E8395" s="24"/>
      <c r="F8395" s="24"/>
      <c r="G8395" s="24"/>
    </row>
    <row r="8396" spans="2:7" x14ac:dyDescent="0.2">
      <c r="B8396" s="24"/>
      <c r="C8396" s="24"/>
      <c r="D8396" s="24"/>
      <c r="E8396" s="24"/>
      <c r="F8396" s="24"/>
      <c r="G8396" s="24"/>
    </row>
    <row r="8397" spans="2:7" x14ac:dyDescent="0.2">
      <c r="B8397" s="24"/>
      <c r="C8397" s="24"/>
      <c r="D8397" s="24"/>
      <c r="E8397" s="24"/>
      <c r="F8397" s="24"/>
      <c r="G8397" s="24"/>
    </row>
    <row r="8398" spans="2:7" x14ac:dyDescent="0.2">
      <c r="B8398" s="24"/>
      <c r="C8398" s="24"/>
      <c r="D8398" s="24"/>
      <c r="E8398" s="24"/>
      <c r="F8398" s="24"/>
      <c r="G8398" s="24"/>
    </row>
    <row r="8399" spans="2:7" x14ac:dyDescent="0.2">
      <c r="B8399" s="24"/>
      <c r="C8399" s="24"/>
      <c r="D8399" s="24"/>
      <c r="E8399" s="24"/>
      <c r="F8399" s="24"/>
      <c r="G8399" s="24"/>
    </row>
    <row r="8400" spans="2:7" x14ac:dyDescent="0.2">
      <c r="B8400" s="24"/>
      <c r="C8400" s="24"/>
      <c r="D8400" s="24"/>
      <c r="E8400" s="24"/>
      <c r="F8400" s="24"/>
      <c r="G8400" s="24"/>
    </row>
    <row r="8401" spans="2:7" x14ac:dyDescent="0.2">
      <c r="B8401" s="24"/>
      <c r="C8401" s="24"/>
      <c r="D8401" s="24"/>
      <c r="E8401" s="24"/>
      <c r="F8401" s="24"/>
      <c r="G8401" s="24"/>
    </row>
    <row r="8402" spans="2:7" x14ac:dyDescent="0.2">
      <c r="B8402" s="24"/>
      <c r="C8402" s="24"/>
      <c r="D8402" s="24"/>
      <c r="E8402" s="24"/>
      <c r="F8402" s="24"/>
      <c r="G8402" s="24"/>
    </row>
    <row r="8403" spans="2:7" x14ac:dyDescent="0.2">
      <c r="B8403" s="24"/>
      <c r="C8403" s="24"/>
      <c r="D8403" s="24"/>
      <c r="E8403" s="24"/>
      <c r="F8403" s="24"/>
      <c r="G8403" s="24"/>
    </row>
    <row r="8404" spans="2:7" x14ac:dyDescent="0.2">
      <c r="B8404" s="24"/>
      <c r="C8404" s="24"/>
      <c r="D8404" s="24"/>
      <c r="E8404" s="24"/>
      <c r="F8404" s="24"/>
      <c r="G8404" s="24"/>
    </row>
    <row r="8405" spans="2:7" x14ac:dyDescent="0.2">
      <c r="B8405" s="24"/>
      <c r="C8405" s="24"/>
      <c r="D8405" s="24"/>
      <c r="E8405" s="24"/>
      <c r="F8405" s="24"/>
      <c r="G8405" s="24"/>
    </row>
    <row r="8406" spans="2:7" x14ac:dyDescent="0.2">
      <c r="B8406" s="24"/>
      <c r="C8406" s="24"/>
      <c r="D8406" s="24"/>
      <c r="E8406" s="24"/>
      <c r="F8406" s="24"/>
      <c r="G8406" s="24"/>
    </row>
    <row r="8407" spans="2:7" x14ac:dyDescent="0.2">
      <c r="B8407" s="24"/>
      <c r="C8407" s="24"/>
      <c r="D8407" s="24"/>
      <c r="E8407" s="24"/>
      <c r="F8407" s="24"/>
      <c r="G8407" s="24"/>
    </row>
    <row r="8408" spans="2:7" x14ac:dyDescent="0.2">
      <c r="B8408" s="24"/>
      <c r="C8408" s="24"/>
      <c r="D8408" s="24"/>
      <c r="E8408" s="24"/>
      <c r="F8408" s="24"/>
      <c r="G8408" s="24"/>
    </row>
    <row r="8409" spans="2:7" x14ac:dyDescent="0.2">
      <c r="B8409" s="24"/>
      <c r="C8409" s="24"/>
      <c r="D8409" s="24"/>
      <c r="E8409" s="24"/>
      <c r="F8409" s="24"/>
      <c r="G8409" s="24"/>
    </row>
    <row r="8410" spans="2:7" x14ac:dyDescent="0.2">
      <c r="B8410" s="24"/>
      <c r="C8410" s="24"/>
      <c r="D8410" s="24"/>
      <c r="E8410" s="24"/>
      <c r="F8410" s="24"/>
      <c r="G8410" s="24"/>
    </row>
    <row r="8411" spans="2:7" x14ac:dyDescent="0.2">
      <c r="B8411" s="24"/>
      <c r="C8411" s="24"/>
      <c r="D8411" s="24"/>
      <c r="E8411" s="24"/>
      <c r="F8411" s="24"/>
      <c r="G8411" s="24"/>
    </row>
    <row r="8412" spans="2:7" x14ac:dyDescent="0.2">
      <c r="B8412" s="24"/>
      <c r="C8412" s="24"/>
      <c r="D8412" s="24"/>
      <c r="E8412" s="24"/>
      <c r="F8412" s="24"/>
      <c r="G8412" s="24"/>
    </row>
    <row r="8413" spans="2:7" x14ac:dyDescent="0.2">
      <c r="B8413" s="24"/>
      <c r="C8413" s="24"/>
      <c r="D8413" s="24"/>
      <c r="E8413" s="24"/>
      <c r="F8413" s="24"/>
      <c r="G8413" s="24"/>
    </row>
    <row r="8414" spans="2:7" x14ac:dyDescent="0.2">
      <c r="B8414" s="24"/>
      <c r="C8414" s="24"/>
      <c r="D8414" s="24"/>
      <c r="E8414" s="24"/>
      <c r="F8414" s="24"/>
      <c r="G8414" s="24"/>
    </row>
    <row r="8415" spans="2:7" x14ac:dyDescent="0.2">
      <c r="B8415" s="24"/>
      <c r="C8415" s="24"/>
      <c r="D8415" s="24"/>
      <c r="E8415" s="24"/>
      <c r="F8415" s="24"/>
      <c r="G8415" s="24"/>
    </row>
    <row r="8416" spans="2:7" x14ac:dyDescent="0.2">
      <c r="B8416" s="24"/>
      <c r="C8416" s="24"/>
      <c r="D8416" s="24"/>
      <c r="E8416" s="24"/>
      <c r="F8416" s="24"/>
      <c r="G8416" s="24"/>
    </row>
    <row r="8417" spans="2:7" x14ac:dyDescent="0.2">
      <c r="B8417" s="24"/>
      <c r="C8417" s="24"/>
      <c r="D8417" s="24"/>
      <c r="E8417" s="24"/>
      <c r="F8417" s="24"/>
      <c r="G8417" s="24"/>
    </row>
    <row r="8418" spans="2:7" x14ac:dyDescent="0.2">
      <c r="B8418" s="24"/>
      <c r="C8418" s="24"/>
      <c r="D8418" s="24"/>
      <c r="E8418" s="24"/>
      <c r="F8418" s="24"/>
      <c r="G8418" s="24"/>
    </row>
    <row r="8419" spans="2:7" x14ac:dyDescent="0.2">
      <c r="B8419" s="24"/>
      <c r="C8419" s="24"/>
      <c r="D8419" s="24"/>
      <c r="E8419" s="24"/>
      <c r="F8419" s="24"/>
      <c r="G8419" s="24"/>
    </row>
    <row r="8420" spans="2:7" x14ac:dyDescent="0.2">
      <c r="B8420" s="24"/>
      <c r="C8420" s="24"/>
      <c r="D8420" s="24"/>
      <c r="E8420" s="24"/>
      <c r="F8420" s="24"/>
      <c r="G8420" s="24"/>
    </row>
    <row r="8421" spans="2:7" x14ac:dyDescent="0.2">
      <c r="B8421" s="24"/>
      <c r="C8421" s="24"/>
      <c r="D8421" s="24"/>
      <c r="E8421" s="24"/>
      <c r="F8421" s="24"/>
      <c r="G8421" s="24"/>
    </row>
    <row r="8422" spans="2:7" x14ac:dyDescent="0.2">
      <c r="B8422" s="24"/>
      <c r="C8422" s="24"/>
      <c r="D8422" s="24"/>
      <c r="E8422" s="24"/>
      <c r="F8422" s="24"/>
      <c r="G8422" s="24"/>
    </row>
    <row r="8423" spans="2:7" x14ac:dyDescent="0.2">
      <c r="B8423" s="24"/>
      <c r="C8423" s="24"/>
      <c r="D8423" s="24"/>
      <c r="E8423" s="24"/>
      <c r="F8423" s="24"/>
      <c r="G8423" s="24"/>
    </row>
    <row r="8424" spans="2:7" x14ac:dyDescent="0.2">
      <c r="B8424" s="24"/>
      <c r="C8424" s="24"/>
      <c r="D8424" s="24"/>
      <c r="E8424" s="24"/>
      <c r="F8424" s="24"/>
      <c r="G8424" s="24"/>
    </row>
    <row r="8425" spans="2:7" x14ac:dyDescent="0.2">
      <c r="B8425" s="24"/>
      <c r="C8425" s="24"/>
      <c r="D8425" s="24"/>
      <c r="E8425" s="24"/>
      <c r="F8425" s="24"/>
      <c r="G8425" s="24"/>
    </row>
    <row r="8426" spans="2:7" x14ac:dyDescent="0.2">
      <c r="B8426" s="24"/>
      <c r="C8426" s="24"/>
      <c r="D8426" s="24"/>
      <c r="E8426" s="24"/>
      <c r="F8426" s="24"/>
      <c r="G8426" s="24"/>
    </row>
    <row r="8427" spans="2:7" x14ac:dyDescent="0.2">
      <c r="B8427" s="24"/>
      <c r="C8427" s="24"/>
      <c r="D8427" s="24"/>
      <c r="E8427" s="24"/>
      <c r="F8427" s="24"/>
      <c r="G8427" s="24"/>
    </row>
    <row r="8428" spans="2:7" x14ac:dyDescent="0.2">
      <c r="B8428" s="24"/>
      <c r="C8428" s="24"/>
      <c r="D8428" s="24"/>
      <c r="E8428" s="24"/>
      <c r="F8428" s="24"/>
      <c r="G8428" s="24"/>
    </row>
    <row r="8429" spans="2:7" x14ac:dyDescent="0.2">
      <c r="B8429" s="24"/>
      <c r="C8429" s="24"/>
      <c r="D8429" s="24"/>
      <c r="E8429" s="24"/>
      <c r="F8429" s="24"/>
      <c r="G8429" s="24"/>
    </row>
    <row r="8430" spans="2:7" x14ac:dyDescent="0.2">
      <c r="B8430" s="24"/>
      <c r="C8430" s="24"/>
      <c r="D8430" s="24"/>
      <c r="E8430" s="24"/>
      <c r="F8430" s="24"/>
      <c r="G8430" s="24"/>
    </row>
    <row r="8431" spans="2:7" x14ac:dyDescent="0.2">
      <c r="B8431" s="24"/>
      <c r="C8431" s="24"/>
      <c r="D8431" s="24"/>
      <c r="E8431" s="24"/>
      <c r="F8431" s="24"/>
      <c r="G8431" s="24"/>
    </row>
    <row r="8432" spans="2:7" x14ac:dyDescent="0.2">
      <c r="B8432" s="24"/>
      <c r="C8432" s="24"/>
      <c r="D8432" s="24"/>
      <c r="E8432" s="24"/>
      <c r="F8432" s="24"/>
      <c r="G8432" s="24"/>
    </row>
    <row r="8433" spans="2:7" x14ac:dyDescent="0.2">
      <c r="B8433" s="24"/>
      <c r="C8433" s="24"/>
      <c r="D8433" s="24"/>
      <c r="E8433" s="24"/>
      <c r="F8433" s="24"/>
      <c r="G8433" s="24"/>
    </row>
    <row r="8434" spans="2:7" x14ac:dyDescent="0.2">
      <c r="B8434" s="24"/>
      <c r="C8434" s="24"/>
      <c r="D8434" s="24"/>
      <c r="E8434" s="24"/>
      <c r="F8434" s="24"/>
      <c r="G8434" s="24"/>
    </row>
    <row r="8435" spans="2:7" x14ac:dyDescent="0.2">
      <c r="B8435" s="24"/>
      <c r="C8435" s="24"/>
      <c r="D8435" s="24"/>
      <c r="E8435" s="24"/>
      <c r="F8435" s="24"/>
      <c r="G8435" s="24"/>
    </row>
    <row r="8436" spans="2:7" x14ac:dyDescent="0.2">
      <c r="B8436" s="24"/>
      <c r="C8436" s="24"/>
      <c r="D8436" s="24"/>
      <c r="E8436" s="24"/>
      <c r="F8436" s="24"/>
      <c r="G8436" s="24"/>
    </row>
    <row r="8437" spans="2:7" x14ac:dyDescent="0.2">
      <c r="B8437" s="24"/>
      <c r="C8437" s="24"/>
      <c r="D8437" s="24"/>
      <c r="E8437" s="24"/>
      <c r="F8437" s="24"/>
      <c r="G8437" s="24"/>
    </row>
    <row r="8438" spans="2:7" x14ac:dyDescent="0.2">
      <c r="B8438" s="24"/>
      <c r="C8438" s="24"/>
      <c r="D8438" s="24"/>
      <c r="E8438" s="24"/>
      <c r="F8438" s="24"/>
      <c r="G8438" s="24"/>
    </row>
    <row r="8439" spans="2:7" x14ac:dyDescent="0.2">
      <c r="B8439" s="24"/>
      <c r="C8439" s="24"/>
      <c r="D8439" s="24"/>
      <c r="E8439" s="24"/>
      <c r="F8439" s="24"/>
      <c r="G8439" s="24"/>
    </row>
    <row r="8440" spans="2:7" x14ac:dyDescent="0.2">
      <c r="B8440" s="24"/>
      <c r="C8440" s="24"/>
      <c r="D8440" s="24"/>
      <c r="E8440" s="24"/>
      <c r="F8440" s="24"/>
      <c r="G8440" s="24"/>
    </row>
    <row r="8441" spans="2:7" x14ac:dyDescent="0.2">
      <c r="B8441" s="24"/>
      <c r="C8441" s="24"/>
      <c r="D8441" s="24"/>
      <c r="E8441" s="24"/>
      <c r="F8441" s="24"/>
      <c r="G8441" s="24"/>
    </row>
    <row r="8442" spans="2:7" x14ac:dyDescent="0.2">
      <c r="B8442" s="24"/>
      <c r="C8442" s="24"/>
      <c r="D8442" s="24"/>
      <c r="E8442" s="24"/>
      <c r="F8442" s="24"/>
      <c r="G8442" s="24"/>
    </row>
    <row r="8443" spans="2:7" x14ac:dyDescent="0.2">
      <c r="B8443" s="24"/>
      <c r="C8443" s="24"/>
      <c r="D8443" s="24"/>
      <c r="E8443" s="24"/>
      <c r="F8443" s="24"/>
      <c r="G8443" s="24"/>
    </row>
    <row r="8444" spans="2:7" x14ac:dyDescent="0.2">
      <c r="B8444" s="24"/>
      <c r="C8444" s="24"/>
      <c r="D8444" s="24"/>
      <c r="E8444" s="24"/>
      <c r="F8444" s="24"/>
      <c r="G8444" s="24"/>
    </row>
    <row r="8445" spans="2:7" x14ac:dyDescent="0.2">
      <c r="B8445" s="24"/>
      <c r="C8445" s="24"/>
      <c r="D8445" s="24"/>
      <c r="E8445" s="24"/>
      <c r="F8445" s="24"/>
      <c r="G8445" s="24"/>
    </row>
    <row r="8446" spans="2:7" x14ac:dyDescent="0.2">
      <c r="B8446" s="24"/>
      <c r="C8446" s="24"/>
      <c r="D8446" s="24"/>
      <c r="E8446" s="24"/>
      <c r="F8446" s="24"/>
      <c r="G8446" s="24"/>
    </row>
    <row r="8447" spans="2:7" x14ac:dyDescent="0.2">
      <c r="B8447" s="24"/>
      <c r="C8447" s="24"/>
      <c r="D8447" s="24"/>
      <c r="E8447" s="24"/>
      <c r="F8447" s="24"/>
      <c r="G8447" s="24"/>
    </row>
    <row r="8448" spans="2:7" x14ac:dyDescent="0.2">
      <c r="B8448" s="24"/>
      <c r="C8448" s="24"/>
      <c r="D8448" s="24"/>
      <c r="E8448" s="24"/>
      <c r="F8448" s="24"/>
      <c r="G8448" s="24"/>
    </row>
    <row r="8449" spans="2:7" x14ac:dyDescent="0.2">
      <c r="B8449" s="24"/>
      <c r="C8449" s="24"/>
      <c r="D8449" s="24"/>
      <c r="E8449" s="24"/>
      <c r="F8449" s="24"/>
      <c r="G8449" s="24"/>
    </row>
    <row r="8450" spans="2:7" x14ac:dyDescent="0.2">
      <c r="B8450" s="24"/>
      <c r="C8450" s="24"/>
      <c r="D8450" s="24"/>
      <c r="E8450" s="24"/>
      <c r="F8450" s="24"/>
      <c r="G8450" s="24"/>
    </row>
    <row r="8451" spans="2:7" x14ac:dyDescent="0.2">
      <c r="B8451" s="24"/>
      <c r="C8451" s="24"/>
      <c r="D8451" s="24"/>
      <c r="E8451" s="24"/>
      <c r="F8451" s="24"/>
      <c r="G8451" s="24"/>
    </row>
    <row r="8452" spans="2:7" x14ac:dyDescent="0.2">
      <c r="B8452" s="24"/>
      <c r="C8452" s="24"/>
      <c r="D8452" s="24"/>
      <c r="E8452" s="24"/>
      <c r="F8452" s="24"/>
      <c r="G8452" s="24"/>
    </row>
    <row r="8453" spans="2:7" x14ac:dyDescent="0.2">
      <c r="B8453" s="24"/>
      <c r="C8453" s="24"/>
      <c r="D8453" s="24"/>
      <c r="E8453" s="24"/>
      <c r="F8453" s="24"/>
      <c r="G8453" s="24"/>
    </row>
    <row r="8454" spans="2:7" x14ac:dyDescent="0.2">
      <c r="B8454" s="24"/>
      <c r="C8454" s="24"/>
      <c r="D8454" s="24"/>
      <c r="E8454" s="24"/>
      <c r="F8454" s="24"/>
      <c r="G8454" s="24"/>
    </row>
    <row r="8455" spans="2:7" x14ac:dyDescent="0.2">
      <c r="B8455" s="24"/>
      <c r="C8455" s="24"/>
      <c r="D8455" s="24"/>
      <c r="E8455" s="24"/>
      <c r="F8455" s="24"/>
      <c r="G8455" s="24"/>
    </row>
    <row r="8456" spans="2:7" x14ac:dyDescent="0.2">
      <c r="B8456" s="24"/>
      <c r="C8456" s="24"/>
      <c r="D8456" s="24"/>
      <c r="E8456" s="24"/>
      <c r="F8456" s="24"/>
      <c r="G8456" s="24"/>
    </row>
    <row r="8457" spans="2:7" x14ac:dyDescent="0.2">
      <c r="B8457" s="24"/>
      <c r="C8457" s="24"/>
      <c r="D8457" s="24"/>
      <c r="E8457" s="24"/>
      <c r="F8457" s="24"/>
      <c r="G8457" s="24"/>
    </row>
    <row r="8458" spans="2:7" x14ac:dyDescent="0.2">
      <c r="B8458" s="24"/>
      <c r="C8458" s="24"/>
      <c r="D8458" s="24"/>
      <c r="E8458" s="24"/>
      <c r="F8458" s="24"/>
      <c r="G8458" s="24"/>
    </row>
    <row r="8459" spans="2:7" x14ac:dyDescent="0.2">
      <c r="B8459" s="24"/>
      <c r="C8459" s="24"/>
      <c r="D8459" s="24"/>
      <c r="E8459" s="24"/>
      <c r="F8459" s="24"/>
      <c r="G8459" s="24"/>
    </row>
    <row r="8460" spans="2:7" x14ac:dyDescent="0.2">
      <c r="B8460" s="24"/>
      <c r="C8460" s="24"/>
      <c r="D8460" s="24"/>
      <c r="E8460" s="24"/>
      <c r="F8460" s="24"/>
      <c r="G8460" s="24"/>
    </row>
    <row r="8461" spans="2:7" x14ac:dyDescent="0.2">
      <c r="B8461" s="24"/>
      <c r="C8461" s="24"/>
      <c r="D8461" s="24"/>
      <c r="E8461" s="24"/>
      <c r="F8461" s="24"/>
      <c r="G8461" s="24"/>
    </row>
    <row r="8462" spans="2:7" x14ac:dyDescent="0.2">
      <c r="B8462" s="24"/>
      <c r="C8462" s="24"/>
      <c r="D8462" s="24"/>
      <c r="E8462" s="24"/>
      <c r="F8462" s="24"/>
      <c r="G8462" s="24"/>
    </row>
    <row r="8463" spans="2:7" x14ac:dyDescent="0.2">
      <c r="B8463" s="24"/>
      <c r="C8463" s="24"/>
      <c r="D8463" s="24"/>
      <c r="E8463" s="24"/>
      <c r="F8463" s="24"/>
      <c r="G8463" s="24"/>
    </row>
    <row r="8464" spans="2:7" x14ac:dyDescent="0.2">
      <c r="B8464" s="24"/>
      <c r="C8464" s="24"/>
      <c r="D8464" s="24"/>
      <c r="E8464" s="24"/>
      <c r="F8464" s="24"/>
      <c r="G8464" s="24"/>
    </row>
    <row r="8465" spans="2:7" x14ac:dyDescent="0.2">
      <c r="B8465" s="24"/>
      <c r="C8465" s="24"/>
      <c r="D8465" s="24"/>
      <c r="E8465" s="24"/>
      <c r="F8465" s="24"/>
      <c r="G8465" s="24"/>
    </row>
    <row r="8466" spans="2:7" x14ac:dyDescent="0.2">
      <c r="B8466" s="24"/>
      <c r="C8466" s="24"/>
      <c r="D8466" s="24"/>
      <c r="E8466" s="24"/>
      <c r="F8466" s="24"/>
      <c r="G8466" s="24"/>
    </row>
    <row r="8467" spans="2:7" x14ac:dyDescent="0.2">
      <c r="B8467" s="24"/>
      <c r="C8467" s="24"/>
      <c r="D8467" s="24"/>
      <c r="E8467" s="24"/>
      <c r="F8467" s="24"/>
      <c r="G8467" s="24"/>
    </row>
    <row r="8468" spans="2:7" x14ac:dyDescent="0.2">
      <c r="B8468" s="24"/>
      <c r="C8468" s="24"/>
      <c r="D8468" s="24"/>
      <c r="E8468" s="24"/>
      <c r="F8468" s="24"/>
      <c r="G8468" s="24"/>
    </row>
    <row r="8469" spans="2:7" x14ac:dyDescent="0.2">
      <c r="B8469" s="24"/>
      <c r="C8469" s="24"/>
      <c r="D8469" s="24"/>
      <c r="E8469" s="24"/>
      <c r="F8469" s="24"/>
      <c r="G8469" s="24"/>
    </row>
    <row r="8470" spans="2:7" x14ac:dyDescent="0.2">
      <c r="B8470" s="24"/>
      <c r="C8470" s="24"/>
      <c r="D8470" s="24"/>
      <c r="E8470" s="24"/>
      <c r="F8470" s="24"/>
      <c r="G8470" s="24"/>
    </row>
    <row r="8471" spans="2:7" x14ac:dyDescent="0.2">
      <c r="B8471" s="24"/>
      <c r="C8471" s="24"/>
      <c r="D8471" s="24"/>
      <c r="E8471" s="24"/>
      <c r="F8471" s="24"/>
      <c r="G8471" s="24"/>
    </row>
    <row r="8472" spans="2:7" x14ac:dyDescent="0.2">
      <c r="B8472" s="24"/>
      <c r="C8472" s="24"/>
      <c r="D8472" s="24"/>
      <c r="E8472" s="24"/>
      <c r="F8472" s="24"/>
      <c r="G8472" s="24"/>
    </row>
    <row r="8473" spans="2:7" x14ac:dyDescent="0.2">
      <c r="B8473" s="24"/>
      <c r="C8473" s="24"/>
      <c r="D8473" s="24"/>
      <c r="E8473" s="24"/>
      <c r="F8473" s="24"/>
      <c r="G8473" s="24"/>
    </row>
    <row r="8474" spans="2:7" x14ac:dyDescent="0.2">
      <c r="B8474" s="24"/>
      <c r="C8474" s="24"/>
      <c r="D8474" s="24"/>
      <c r="E8474" s="24"/>
      <c r="F8474" s="24"/>
      <c r="G8474" s="24"/>
    </row>
    <row r="8475" spans="2:7" x14ac:dyDescent="0.2">
      <c r="B8475" s="24"/>
      <c r="C8475" s="24"/>
      <c r="D8475" s="24"/>
      <c r="E8475" s="24"/>
      <c r="F8475" s="24"/>
      <c r="G8475" s="24"/>
    </row>
    <row r="8476" spans="2:7" x14ac:dyDescent="0.2">
      <c r="B8476" s="24"/>
      <c r="C8476" s="24"/>
      <c r="D8476" s="24"/>
      <c r="E8476" s="24"/>
      <c r="F8476" s="24"/>
      <c r="G8476" s="24"/>
    </row>
    <row r="8477" spans="2:7" x14ac:dyDescent="0.2">
      <c r="B8477" s="24"/>
      <c r="C8477" s="24"/>
      <c r="D8477" s="24"/>
      <c r="E8477" s="24"/>
      <c r="F8477" s="24"/>
      <c r="G8477" s="24"/>
    </row>
    <row r="8478" spans="2:7" x14ac:dyDescent="0.2">
      <c r="B8478" s="24"/>
      <c r="C8478" s="24"/>
      <c r="D8478" s="24"/>
      <c r="E8478" s="24"/>
      <c r="F8478" s="24"/>
      <c r="G8478" s="24"/>
    </row>
    <row r="8479" spans="2:7" x14ac:dyDescent="0.2">
      <c r="B8479" s="24"/>
      <c r="C8479" s="24"/>
      <c r="D8479" s="24"/>
      <c r="E8479" s="24"/>
      <c r="F8479" s="24"/>
      <c r="G8479" s="24"/>
    </row>
    <row r="8480" spans="2:7" x14ac:dyDescent="0.2">
      <c r="B8480" s="24"/>
      <c r="C8480" s="24"/>
      <c r="D8480" s="24"/>
      <c r="E8480" s="24"/>
      <c r="F8480" s="24"/>
      <c r="G8480" s="24"/>
    </row>
    <row r="8481" spans="2:7" x14ac:dyDescent="0.2">
      <c r="B8481" s="24"/>
      <c r="C8481" s="24"/>
      <c r="D8481" s="24"/>
      <c r="E8481" s="24"/>
      <c r="F8481" s="24"/>
      <c r="G8481" s="24"/>
    </row>
    <row r="8482" spans="2:7" x14ac:dyDescent="0.2">
      <c r="B8482" s="24"/>
      <c r="C8482" s="24"/>
      <c r="D8482" s="24"/>
      <c r="E8482" s="24"/>
      <c r="F8482" s="24"/>
      <c r="G8482" s="24"/>
    </row>
    <row r="8483" spans="2:7" x14ac:dyDescent="0.2">
      <c r="B8483" s="24"/>
      <c r="C8483" s="24"/>
      <c r="D8483" s="24"/>
      <c r="E8483" s="24"/>
      <c r="F8483" s="24"/>
      <c r="G8483" s="24"/>
    </row>
    <row r="8484" spans="2:7" x14ac:dyDescent="0.2">
      <c r="B8484" s="24"/>
      <c r="C8484" s="24"/>
      <c r="D8484" s="24"/>
      <c r="E8484" s="24"/>
      <c r="F8484" s="24"/>
      <c r="G8484" s="24"/>
    </row>
    <row r="8485" spans="2:7" x14ac:dyDescent="0.2">
      <c r="B8485" s="24"/>
      <c r="C8485" s="24"/>
      <c r="D8485" s="24"/>
      <c r="E8485" s="24"/>
      <c r="F8485" s="24"/>
      <c r="G8485" s="24"/>
    </row>
    <row r="8486" spans="2:7" x14ac:dyDescent="0.2">
      <c r="B8486" s="24"/>
      <c r="C8486" s="24"/>
      <c r="D8486" s="24"/>
      <c r="E8486" s="24"/>
      <c r="F8486" s="24"/>
      <c r="G8486" s="24"/>
    </row>
    <row r="8487" spans="2:7" x14ac:dyDescent="0.2">
      <c r="B8487" s="24"/>
      <c r="C8487" s="24"/>
      <c r="D8487" s="24"/>
      <c r="E8487" s="24"/>
      <c r="F8487" s="24"/>
      <c r="G8487" s="24"/>
    </row>
    <row r="8488" spans="2:7" x14ac:dyDescent="0.2">
      <c r="B8488" s="24"/>
      <c r="C8488" s="24"/>
      <c r="D8488" s="24"/>
      <c r="E8488" s="24"/>
      <c r="F8488" s="24"/>
      <c r="G8488" s="24"/>
    </row>
    <row r="8489" spans="2:7" x14ac:dyDescent="0.2">
      <c r="B8489" s="24"/>
      <c r="C8489" s="24"/>
      <c r="D8489" s="24"/>
      <c r="E8489" s="24"/>
      <c r="F8489" s="24"/>
      <c r="G8489" s="24"/>
    </row>
    <row r="8490" spans="2:7" x14ac:dyDescent="0.2">
      <c r="B8490" s="24"/>
      <c r="C8490" s="24"/>
      <c r="D8490" s="24"/>
      <c r="E8490" s="24"/>
      <c r="F8490" s="24"/>
      <c r="G8490" s="24"/>
    </row>
    <row r="8491" spans="2:7" x14ac:dyDescent="0.2">
      <c r="B8491" s="24"/>
      <c r="C8491" s="24"/>
      <c r="D8491" s="24"/>
      <c r="E8491" s="24"/>
      <c r="F8491" s="24"/>
      <c r="G8491" s="24"/>
    </row>
    <row r="8492" spans="2:7" x14ac:dyDescent="0.2">
      <c r="B8492" s="24"/>
      <c r="C8492" s="24"/>
      <c r="D8492" s="24"/>
      <c r="E8492" s="24"/>
      <c r="F8492" s="24"/>
      <c r="G8492" s="24"/>
    </row>
    <row r="8493" spans="2:7" x14ac:dyDescent="0.2">
      <c r="B8493" s="24"/>
      <c r="C8493" s="24"/>
      <c r="D8493" s="24"/>
      <c r="E8493" s="24"/>
      <c r="F8493" s="24"/>
      <c r="G8493" s="24"/>
    </row>
    <row r="8494" spans="2:7" x14ac:dyDescent="0.2">
      <c r="B8494" s="24"/>
      <c r="C8494" s="24"/>
      <c r="D8494" s="24"/>
      <c r="E8494" s="24"/>
      <c r="F8494" s="24"/>
      <c r="G8494" s="24"/>
    </row>
    <row r="8495" spans="2:7" x14ac:dyDescent="0.2">
      <c r="B8495" s="24"/>
      <c r="C8495" s="24"/>
      <c r="D8495" s="24"/>
      <c r="E8495" s="24"/>
      <c r="F8495" s="24"/>
      <c r="G8495" s="24"/>
    </row>
    <row r="8496" spans="2:7" x14ac:dyDescent="0.2">
      <c r="B8496" s="24"/>
      <c r="C8496" s="24"/>
      <c r="D8496" s="24"/>
      <c r="E8496" s="24"/>
      <c r="F8496" s="24"/>
      <c r="G8496" s="24"/>
    </row>
    <row r="8497" spans="2:7" x14ac:dyDescent="0.2">
      <c r="B8497" s="24"/>
      <c r="C8497" s="24"/>
      <c r="D8497" s="24"/>
      <c r="E8497" s="24"/>
      <c r="F8497" s="24"/>
      <c r="G8497" s="24"/>
    </row>
    <row r="8498" spans="2:7" x14ac:dyDescent="0.2">
      <c r="B8498" s="24"/>
      <c r="C8498" s="24"/>
      <c r="D8498" s="24"/>
      <c r="E8498" s="24"/>
      <c r="F8498" s="24"/>
      <c r="G8498" s="24"/>
    </row>
    <row r="8499" spans="2:7" x14ac:dyDescent="0.2">
      <c r="B8499" s="24"/>
      <c r="C8499" s="24"/>
      <c r="D8499" s="24"/>
      <c r="E8499" s="24"/>
      <c r="F8499" s="24"/>
      <c r="G8499" s="24"/>
    </row>
    <row r="8500" spans="2:7" x14ac:dyDescent="0.2">
      <c r="B8500" s="24"/>
      <c r="C8500" s="24"/>
      <c r="D8500" s="24"/>
      <c r="E8500" s="24"/>
      <c r="F8500" s="24"/>
      <c r="G8500" s="24"/>
    </row>
    <row r="8501" spans="2:7" x14ac:dyDescent="0.2">
      <c r="B8501" s="24"/>
      <c r="C8501" s="24"/>
      <c r="D8501" s="24"/>
      <c r="E8501" s="24"/>
      <c r="F8501" s="24"/>
      <c r="G8501" s="24"/>
    </row>
    <row r="8502" spans="2:7" x14ac:dyDescent="0.2">
      <c r="B8502" s="24"/>
      <c r="C8502" s="24"/>
      <c r="D8502" s="24"/>
      <c r="E8502" s="24"/>
      <c r="F8502" s="24"/>
      <c r="G8502" s="24"/>
    </row>
    <row r="8503" spans="2:7" x14ac:dyDescent="0.2">
      <c r="B8503" s="24"/>
      <c r="C8503" s="24"/>
      <c r="D8503" s="24"/>
      <c r="E8503" s="24"/>
      <c r="F8503" s="24"/>
      <c r="G8503" s="24"/>
    </row>
    <row r="8504" spans="2:7" x14ac:dyDescent="0.2">
      <c r="B8504" s="24"/>
      <c r="C8504" s="24"/>
      <c r="D8504" s="24"/>
      <c r="E8504" s="24"/>
      <c r="F8504" s="24"/>
      <c r="G8504" s="24"/>
    </row>
    <row r="8505" spans="2:7" x14ac:dyDescent="0.2">
      <c r="B8505" s="24"/>
      <c r="C8505" s="24"/>
      <c r="D8505" s="24"/>
      <c r="E8505" s="24"/>
      <c r="F8505" s="24"/>
      <c r="G8505" s="24"/>
    </row>
    <row r="8506" spans="2:7" x14ac:dyDescent="0.2">
      <c r="B8506" s="24"/>
      <c r="C8506" s="24"/>
      <c r="D8506" s="24"/>
      <c r="E8506" s="24"/>
      <c r="F8506" s="24"/>
      <c r="G8506" s="24"/>
    </row>
    <row r="8507" spans="2:7" x14ac:dyDescent="0.2">
      <c r="B8507" s="24"/>
      <c r="C8507" s="24"/>
      <c r="D8507" s="24"/>
      <c r="E8507" s="24"/>
      <c r="F8507" s="24"/>
      <c r="G8507" s="24"/>
    </row>
    <row r="8508" spans="2:7" x14ac:dyDescent="0.2">
      <c r="B8508" s="24"/>
      <c r="C8508" s="24"/>
      <c r="D8508" s="24"/>
      <c r="E8508" s="24"/>
      <c r="F8508" s="24"/>
      <c r="G8508" s="24"/>
    </row>
    <row r="8509" spans="2:7" x14ac:dyDescent="0.2">
      <c r="B8509" s="24"/>
      <c r="C8509" s="24"/>
      <c r="D8509" s="24"/>
      <c r="E8509" s="24"/>
      <c r="F8509" s="24"/>
      <c r="G8509" s="24"/>
    </row>
    <row r="8510" spans="2:7" x14ac:dyDescent="0.2">
      <c r="B8510" s="24"/>
      <c r="C8510" s="24"/>
      <c r="D8510" s="24"/>
      <c r="E8510" s="24"/>
      <c r="F8510" s="24"/>
      <c r="G8510" s="24"/>
    </row>
    <row r="8511" spans="2:7" x14ac:dyDescent="0.2">
      <c r="B8511" s="24"/>
      <c r="C8511" s="24"/>
      <c r="D8511" s="24"/>
      <c r="E8511" s="24"/>
      <c r="F8511" s="24"/>
      <c r="G8511" s="24"/>
    </row>
    <row r="8512" spans="2:7" x14ac:dyDescent="0.2">
      <c r="B8512" s="24"/>
      <c r="C8512" s="24"/>
      <c r="D8512" s="24"/>
      <c r="E8512" s="24"/>
      <c r="F8512" s="24"/>
      <c r="G8512" s="24"/>
    </row>
    <row r="8513" spans="2:7" x14ac:dyDescent="0.2">
      <c r="B8513" s="24"/>
      <c r="C8513" s="24"/>
      <c r="D8513" s="24"/>
      <c r="E8513" s="24"/>
      <c r="F8513" s="24"/>
      <c r="G8513" s="24"/>
    </row>
    <row r="8514" spans="2:7" x14ac:dyDescent="0.2">
      <c r="B8514" s="24"/>
      <c r="C8514" s="24"/>
      <c r="D8514" s="24"/>
      <c r="E8514" s="24"/>
      <c r="F8514" s="24"/>
      <c r="G8514" s="24"/>
    </row>
    <row r="8515" spans="2:7" x14ac:dyDescent="0.2">
      <c r="B8515" s="24"/>
      <c r="C8515" s="24"/>
      <c r="D8515" s="24"/>
      <c r="E8515" s="24"/>
      <c r="F8515" s="24"/>
      <c r="G8515" s="24"/>
    </row>
    <row r="8516" spans="2:7" x14ac:dyDescent="0.2">
      <c r="B8516" s="24"/>
      <c r="C8516" s="24"/>
      <c r="D8516" s="24"/>
      <c r="E8516" s="24"/>
      <c r="F8516" s="24"/>
      <c r="G8516" s="24"/>
    </row>
    <row r="8517" spans="2:7" x14ac:dyDescent="0.2">
      <c r="B8517" s="24"/>
      <c r="C8517" s="24"/>
      <c r="D8517" s="24"/>
      <c r="E8517" s="24"/>
      <c r="F8517" s="24"/>
      <c r="G8517" s="24"/>
    </row>
    <row r="8518" spans="2:7" x14ac:dyDescent="0.2">
      <c r="B8518" s="24"/>
      <c r="C8518" s="24"/>
      <c r="D8518" s="24"/>
      <c r="E8518" s="24"/>
      <c r="F8518" s="24"/>
      <c r="G8518" s="24"/>
    </row>
    <row r="8519" spans="2:7" x14ac:dyDescent="0.2">
      <c r="B8519" s="24"/>
      <c r="C8519" s="24"/>
      <c r="D8519" s="24"/>
      <c r="E8519" s="24"/>
      <c r="F8519" s="24"/>
      <c r="G8519" s="24"/>
    </row>
    <row r="8520" spans="2:7" x14ac:dyDescent="0.2">
      <c r="B8520" s="24"/>
      <c r="C8520" s="24"/>
      <c r="D8520" s="24"/>
      <c r="E8520" s="24"/>
      <c r="F8520" s="24"/>
      <c r="G8520" s="24"/>
    </row>
    <row r="8521" spans="2:7" x14ac:dyDescent="0.2">
      <c r="B8521" s="24"/>
      <c r="C8521" s="24"/>
      <c r="D8521" s="24"/>
      <c r="E8521" s="24"/>
      <c r="F8521" s="24"/>
      <c r="G8521" s="24"/>
    </row>
    <row r="8522" spans="2:7" x14ac:dyDescent="0.2">
      <c r="B8522" s="24"/>
      <c r="C8522" s="24"/>
      <c r="D8522" s="24"/>
      <c r="E8522" s="24"/>
      <c r="F8522" s="24"/>
      <c r="G8522" s="24"/>
    </row>
    <row r="8523" spans="2:7" x14ac:dyDescent="0.2">
      <c r="B8523" s="24"/>
      <c r="C8523" s="24"/>
      <c r="D8523" s="24"/>
      <c r="E8523" s="24"/>
      <c r="F8523" s="24"/>
      <c r="G8523" s="24"/>
    </row>
    <row r="8524" spans="2:7" x14ac:dyDescent="0.2">
      <c r="B8524" s="24"/>
      <c r="C8524" s="24"/>
      <c r="D8524" s="24"/>
      <c r="E8524" s="24"/>
      <c r="F8524" s="24"/>
      <c r="G8524" s="24"/>
    </row>
    <row r="8525" spans="2:7" x14ac:dyDescent="0.2">
      <c r="B8525" s="24"/>
      <c r="C8525" s="24"/>
      <c r="D8525" s="24"/>
      <c r="E8525" s="24"/>
      <c r="F8525" s="24"/>
      <c r="G8525" s="24"/>
    </row>
    <row r="8526" spans="2:7" x14ac:dyDescent="0.2">
      <c r="B8526" s="24"/>
      <c r="C8526" s="24"/>
      <c r="D8526" s="24"/>
      <c r="E8526" s="24"/>
      <c r="F8526" s="24"/>
      <c r="G8526" s="24"/>
    </row>
    <row r="8527" spans="2:7" x14ac:dyDescent="0.2">
      <c r="B8527" s="24"/>
      <c r="C8527" s="24"/>
      <c r="D8527" s="24"/>
      <c r="E8527" s="24"/>
      <c r="F8527" s="24"/>
      <c r="G8527" s="24"/>
    </row>
    <row r="8528" spans="2:7" x14ac:dyDescent="0.2">
      <c r="B8528" s="24"/>
      <c r="C8528" s="24"/>
      <c r="D8528" s="24"/>
      <c r="E8528" s="24"/>
      <c r="F8528" s="24"/>
      <c r="G8528" s="24"/>
    </row>
    <row r="8529" spans="2:7" x14ac:dyDescent="0.2">
      <c r="B8529" s="24"/>
      <c r="C8529" s="24"/>
      <c r="D8529" s="24"/>
      <c r="E8529" s="24"/>
      <c r="F8529" s="24"/>
      <c r="G8529" s="24"/>
    </row>
    <row r="8530" spans="2:7" x14ac:dyDescent="0.2">
      <c r="B8530" s="24"/>
      <c r="C8530" s="24"/>
      <c r="D8530" s="24"/>
      <c r="E8530" s="24"/>
      <c r="F8530" s="24"/>
      <c r="G8530" s="24"/>
    </row>
    <row r="8531" spans="2:7" x14ac:dyDescent="0.2">
      <c r="B8531" s="24"/>
      <c r="C8531" s="24"/>
      <c r="D8531" s="24"/>
      <c r="E8531" s="24"/>
      <c r="F8531" s="24"/>
      <c r="G8531" s="24"/>
    </row>
    <row r="8532" spans="2:7" x14ac:dyDescent="0.2">
      <c r="B8532" s="24"/>
      <c r="C8532" s="24"/>
      <c r="D8532" s="24"/>
      <c r="E8532" s="24"/>
      <c r="F8532" s="24"/>
      <c r="G8532" s="24"/>
    </row>
    <row r="8533" spans="2:7" x14ac:dyDescent="0.2">
      <c r="B8533" s="24"/>
      <c r="C8533" s="24"/>
      <c r="D8533" s="24"/>
      <c r="E8533" s="24"/>
      <c r="F8533" s="24"/>
      <c r="G8533" s="24"/>
    </row>
    <row r="8534" spans="2:7" x14ac:dyDescent="0.2">
      <c r="B8534" s="24"/>
      <c r="C8534" s="24"/>
      <c r="D8534" s="24"/>
      <c r="E8534" s="24"/>
      <c r="F8534" s="24"/>
      <c r="G8534" s="24"/>
    </row>
    <row r="8535" spans="2:7" x14ac:dyDescent="0.2">
      <c r="B8535" s="24"/>
      <c r="C8535" s="24"/>
      <c r="D8535" s="24"/>
      <c r="E8535" s="24"/>
      <c r="F8535" s="24"/>
      <c r="G8535" s="24"/>
    </row>
    <row r="8536" spans="2:7" x14ac:dyDescent="0.2">
      <c r="B8536" s="24"/>
      <c r="C8536" s="24"/>
      <c r="D8536" s="24"/>
      <c r="E8536" s="24"/>
      <c r="F8536" s="24"/>
      <c r="G8536" s="24"/>
    </row>
    <row r="8537" spans="2:7" x14ac:dyDescent="0.2">
      <c r="B8537" s="24"/>
      <c r="C8537" s="24"/>
      <c r="D8537" s="24"/>
      <c r="E8537" s="24"/>
      <c r="F8537" s="24"/>
      <c r="G8537" s="24"/>
    </row>
    <row r="8538" spans="2:7" x14ac:dyDescent="0.2">
      <c r="B8538" s="24"/>
      <c r="C8538" s="24"/>
      <c r="D8538" s="24"/>
      <c r="E8538" s="24"/>
      <c r="F8538" s="24"/>
      <c r="G8538" s="24"/>
    </row>
    <row r="8539" spans="2:7" x14ac:dyDescent="0.2">
      <c r="B8539" s="24"/>
      <c r="C8539" s="24"/>
      <c r="D8539" s="24"/>
      <c r="E8539" s="24"/>
      <c r="F8539" s="24"/>
      <c r="G8539" s="24"/>
    </row>
    <row r="8540" spans="2:7" x14ac:dyDescent="0.2">
      <c r="B8540" s="24"/>
      <c r="C8540" s="24"/>
      <c r="D8540" s="24"/>
      <c r="E8540" s="24"/>
      <c r="F8540" s="24"/>
      <c r="G8540" s="24"/>
    </row>
    <row r="8541" spans="2:7" x14ac:dyDescent="0.2">
      <c r="B8541" s="24"/>
      <c r="C8541" s="24"/>
      <c r="D8541" s="24"/>
      <c r="E8541" s="24"/>
      <c r="F8541" s="24"/>
      <c r="G8541" s="24"/>
    </row>
    <row r="8542" spans="2:7" x14ac:dyDescent="0.2">
      <c r="B8542" s="24"/>
      <c r="C8542" s="24"/>
      <c r="D8542" s="24"/>
      <c r="E8542" s="24"/>
      <c r="F8542" s="24"/>
      <c r="G8542" s="24"/>
    </row>
    <row r="8543" spans="2:7" x14ac:dyDescent="0.2">
      <c r="B8543" s="24"/>
      <c r="C8543" s="24"/>
      <c r="D8543" s="24"/>
      <c r="E8543" s="24"/>
      <c r="F8543" s="24"/>
      <c r="G8543" s="24"/>
    </row>
    <row r="8544" spans="2:7" x14ac:dyDescent="0.2">
      <c r="B8544" s="24"/>
      <c r="C8544" s="24"/>
      <c r="D8544" s="24"/>
      <c r="E8544" s="24"/>
      <c r="F8544" s="24"/>
      <c r="G8544" s="24"/>
    </row>
    <row r="8545" spans="2:7" x14ac:dyDescent="0.2">
      <c r="B8545" s="24"/>
      <c r="C8545" s="24"/>
      <c r="D8545" s="24"/>
      <c r="E8545" s="24"/>
      <c r="F8545" s="24"/>
      <c r="G8545" s="24"/>
    </row>
    <row r="8546" spans="2:7" x14ac:dyDescent="0.2">
      <c r="B8546" s="24"/>
      <c r="C8546" s="24"/>
      <c r="D8546" s="24"/>
      <c r="E8546" s="24"/>
      <c r="F8546" s="24"/>
      <c r="G8546" s="24"/>
    </row>
    <row r="8547" spans="2:7" x14ac:dyDescent="0.2">
      <c r="B8547" s="24"/>
      <c r="C8547" s="24"/>
      <c r="D8547" s="24"/>
      <c r="E8547" s="24"/>
      <c r="F8547" s="24"/>
      <c r="G8547" s="24"/>
    </row>
    <row r="8548" spans="2:7" x14ac:dyDescent="0.2">
      <c r="B8548" s="24"/>
      <c r="C8548" s="24"/>
      <c r="D8548" s="24"/>
      <c r="E8548" s="24"/>
      <c r="F8548" s="24"/>
      <c r="G8548" s="24"/>
    </row>
    <row r="8549" spans="2:7" x14ac:dyDescent="0.2">
      <c r="B8549" s="24"/>
      <c r="C8549" s="24"/>
      <c r="D8549" s="24"/>
      <c r="E8549" s="24"/>
      <c r="F8549" s="24"/>
      <c r="G8549" s="24"/>
    </row>
    <row r="8550" spans="2:7" x14ac:dyDescent="0.2">
      <c r="B8550" s="24"/>
      <c r="C8550" s="24"/>
      <c r="D8550" s="24"/>
      <c r="E8550" s="24"/>
      <c r="F8550" s="24"/>
      <c r="G8550" s="24"/>
    </row>
    <row r="8551" spans="2:7" x14ac:dyDescent="0.2">
      <c r="B8551" s="24"/>
      <c r="C8551" s="24"/>
      <c r="D8551" s="24"/>
      <c r="E8551" s="24"/>
      <c r="F8551" s="24"/>
      <c r="G8551" s="24"/>
    </row>
    <row r="8552" spans="2:7" x14ac:dyDescent="0.2">
      <c r="B8552" s="24"/>
      <c r="C8552" s="24"/>
      <c r="D8552" s="24"/>
      <c r="E8552" s="24"/>
      <c r="F8552" s="24"/>
      <c r="G8552" s="24"/>
    </row>
    <row r="8553" spans="2:7" x14ac:dyDescent="0.2">
      <c r="B8553" s="24"/>
      <c r="C8553" s="24"/>
      <c r="D8553" s="24"/>
      <c r="E8553" s="24"/>
      <c r="F8553" s="24"/>
      <c r="G8553" s="24"/>
    </row>
    <row r="8554" spans="2:7" x14ac:dyDescent="0.2">
      <c r="B8554" s="24"/>
      <c r="C8554" s="24"/>
      <c r="D8554" s="24"/>
      <c r="E8554" s="24"/>
      <c r="F8554" s="24"/>
      <c r="G8554" s="24"/>
    </row>
    <row r="8555" spans="2:7" x14ac:dyDescent="0.2">
      <c r="B8555" s="24"/>
      <c r="C8555" s="24"/>
      <c r="D8555" s="24"/>
      <c r="E8555" s="24"/>
      <c r="F8555" s="24"/>
      <c r="G8555" s="24"/>
    </row>
    <row r="8556" spans="2:7" x14ac:dyDescent="0.2">
      <c r="B8556" s="24"/>
      <c r="C8556" s="24"/>
      <c r="D8556" s="24"/>
      <c r="E8556" s="24"/>
      <c r="F8556" s="24"/>
      <c r="G8556" s="24"/>
    </row>
    <row r="8557" spans="2:7" x14ac:dyDescent="0.2">
      <c r="B8557" s="24"/>
      <c r="C8557" s="24"/>
      <c r="D8557" s="24"/>
      <c r="E8557" s="24"/>
      <c r="F8557" s="24"/>
      <c r="G8557" s="24"/>
    </row>
    <row r="8558" spans="2:7" x14ac:dyDescent="0.2">
      <c r="B8558" s="24"/>
      <c r="C8558" s="24"/>
      <c r="D8558" s="24"/>
      <c r="E8558" s="24"/>
      <c r="F8558" s="24"/>
      <c r="G8558" s="24"/>
    </row>
    <row r="8559" spans="2:7" x14ac:dyDescent="0.2">
      <c r="B8559" s="24"/>
      <c r="C8559" s="24"/>
      <c r="D8559" s="24"/>
      <c r="E8559" s="24"/>
      <c r="F8559" s="24"/>
      <c r="G8559" s="24"/>
    </row>
    <row r="8560" spans="2:7" x14ac:dyDescent="0.2">
      <c r="B8560" s="24"/>
      <c r="C8560" s="24"/>
      <c r="D8560" s="24"/>
      <c r="E8560" s="24"/>
      <c r="F8560" s="24"/>
      <c r="G8560" s="24"/>
    </row>
    <row r="8561" spans="2:7" x14ac:dyDescent="0.2">
      <c r="B8561" s="24"/>
      <c r="C8561" s="24"/>
      <c r="D8561" s="24"/>
      <c r="E8561" s="24"/>
      <c r="F8561" s="24"/>
      <c r="G8561" s="24"/>
    </row>
    <row r="8562" spans="2:7" x14ac:dyDescent="0.2">
      <c r="B8562" s="24"/>
      <c r="C8562" s="24"/>
      <c r="D8562" s="24"/>
      <c r="E8562" s="24"/>
      <c r="F8562" s="24"/>
      <c r="G8562" s="24"/>
    </row>
    <row r="8563" spans="2:7" x14ac:dyDescent="0.2">
      <c r="B8563" s="24"/>
      <c r="C8563" s="24"/>
      <c r="D8563" s="24"/>
      <c r="E8563" s="24"/>
      <c r="F8563" s="24"/>
      <c r="G8563" s="24"/>
    </row>
    <row r="8564" spans="2:7" x14ac:dyDescent="0.2">
      <c r="B8564" s="24"/>
      <c r="C8564" s="24"/>
      <c r="D8564" s="24"/>
      <c r="E8564" s="24"/>
      <c r="F8564" s="24"/>
      <c r="G8564" s="24"/>
    </row>
    <row r="8565" spans="2:7" x14ac:dyDescent="0.2">
      <c r="B8565" s="24"/>
      <c r="C8565" s="24"/>
      <c r="D8565" s="24"/>
      <c r="E8565" s="24"/>
      <c r="F8565" s="24"/>
      <c r="G8565" s="24"/>
    </row>
    <row r="8566" spans="2:7" x14ac:dyDescent="0.2">
      <c r="B8566" s="24"/>
      <c r="C8566" s="24"/>
      <c r="D8566" s="24"/>
      <c r="E8566" s="24"/>
      <c r="F8566" s="24"/>
      <c r="G8566" s="24"/>
    </row>
    <row r="8567" spans="2:7" x14ac:dyDescent="0.2">
      <c r="B8567" s="24"/>
      <c r="C8567" s="24"/>
      <c r="D8567" s="24"/>
      <c r="E8567" s="24"/>
      <c r="F8567" s="24"/>
      <c r="G8567" s="24"/>
    </row>
    <row r="8568" spans="2:7" x14ac:dyDescent="0.2">
      <c r="B8568" s="24"/>
      <c r="C8568" s="24"/>
      <c r="D8568" s="24"/>
      <c r="E8568" s="24"/>
      <c r="F8568" s="24"/>
      <c r="G8568" s="24"/>
    </row>
    <row r="8569" spans="2:7" x14ac:dyDescent="0.2">
      <c r="B8569" s="24"/>
      <c r="C8569" s="24"/>
      <c r="D8569" s="24"/>
      <c r="E8569" s="24"/>
      <c r="F8569" s="24"/>
      <c r="G8569" s="24"/>
    </row>
    <row r="8570" spans="2:7" x14ac:dyDescent="0.2">
      <c r="B8570" s="24"/>
      <c r="C8570" s="24"/>
      <c r="D8570" s="24"/>
      <c r="E8570" s="24"/>
      <c r="F8570" s="24"/>
      <c r="G8570" s="24"/>
    </row>
    <row r="8571" spans="2:7" x14ac:dyDescent="0.2">
      <c r="B8571" s="24"/>
      <c r="C8571" s="24"/>
      <c r="D8571" s="24"/>
      <c r="E8571" s="24"/>
      <c r="F8571" s="24"/>
      <c r="G8571" s="24"/>
    </row>
    <row r="8572" spans="2:7" x14ac:dyDescent="0.2">
      <c r="B8572" s="24"/>
      <c r="C8572" s="24"/>
      <c r="D8572" s="24"/>
      <c r="E8572" s="24"/>
      <c r="F8572" s="24"/>
      <c r="G8572" s="24"/>
    </row>
    <row r="8573" spans="2:7" x14ac:dyDescent="0.2">
      <c r="B8573" s="24"/>
      <c r="C8573" s="24"/>
      <c r="D8573" s="24"/>
      <c r="E8573" s="24"/>
      <c r="F8573" s="24"/>
      <c r="G8573" s="24"/>
    </row>
    <row r="8574" spans="2:7" x14ac:dyDescent="0.2">
      <c r="B8574" s="24"/>
      <c r="C8574" s="24"/>
      <c r="D8574" s="24"/>
      <c r="E8574" s="24"/>
      <c r="F8574" s="24"/>
      <c r="G8574" s="24"/>
    </row>
    <row r="8575" spans="2:7" x14ac:dyDescent="0.2">
      <c r="B8575" s="24"/>
      <c r="C8575" s="24"/>
      <c r="D8575" s="24"/>
      <c r="E8575" s="24"/>
      <c r="F8575" s="24"/>
      <c r="G8575" s="24"/>
    </row>
    <row r="8576" spans="2:7" x14ac:dyDescent="0.2">
      <c r="B8576" s="24"/>
      <c r="C8576" s="24"/>
      <c r="D8576" s="24"/>
      <c r="E8576" s="24"/>
      <c r="F8576" s="24"/>
      <c r="G8576" s="24"/>
    </row>
    <row r="8577" spans="2:7" x14ac:dyDescent="0.2">
      <c r="B8577" s="24"/>
      <c r="C8577" s="24"/>
      <c r="D8577" s="24"/>
      <c r="E8577" s="24"/>
      <c r="F8577" s="24"/>
      <c r="G8577" s="24"/>
    </row>
    <row r="8578" spans="2:7" x14ac:dyDescent="0.2">
      <c r="B8578" s="24"/>
      <c r="C8578" s="24"/>
      <c r="D8578" s="24"/>
      <c r="E8578" s="24"/>
      <c r="F8578" s="24"/>
      <c r="G8578" s="24"/>
    </row>
    <row r="8579" spans="2:7" x14ac:dyDescent="0.2">
      <c r="B8579" s="24"/>
      <c r="C8579" s="24"/>
      <c r="D8579" s="24"/>
      <c r="E8579" s="24"/>
      <c r="F8579" s="24"/>
      <c r="G8579" s="24"/>
    </row>
    <row r="8580" spans="2:7" x14ac:dyDescent="0.2">
      <c r="B8580" s="24"/>
      <c r="C8580" s="24"/>
      <c r="D8580" s="24"/>
      <c r="E8580" s="24"/>
      <c r="F8580" s="24"/>
      <c r="G8580" s="24"/>
    </row>
    <row r="8581" spans="2:7" x14ac:dyDescent="0.2">
      <c r="B8581" s="24"/>
      <c r="C8581" s="24"/>
      <c r="D8581" s="24"/>
      <c r="E8581" s="24"/>
      <c r="F8581" s="24"/>
      <c r="G8581" s="24"/>
    </row>
    <row r="8582" spans="2:7" x14ac:dyDescent="0.2">
      <c r="B8582" s="24"/>
      <c r="C8582" s="24"/>
      <c r="D8582" s="24"/>
      <c r="E8582" s="24"/>
      <c r="F8582" s="24"/>
      <c r="G8582" s="24"/>
    </row>
    <row r="8583" spans="2:7" x14ac:dyDescent="0.2">
      <c r="B8583" s="24"/>
      <c r="C8583" s="24"/>
      <c r="D8583" s="24"/>
      <c r="E8583" s="24"/>
      <c r="F8583" s="24"/>
      <c r="G8583" s="24"/>
    </row>
    <row r="8584" spans="2:7" x14ac:dyDescent="0.2">
      <c r="B8584" s="24"/>
      <c r="C8584" s="24"/>
      <c r="D8584" s="24"/>
      <c r="E8584" s="24"/>
      <c r="F8584" s="24"/>
      <c r="G8584" s="24"/>
    </row>
    <row r="8585" spans="2:7" x14ac:dyDescent="0.2">
      <c r="B8585" s="24"/>
      <c r="C8585" s="24"/>
      <c r="D8585" s="24"/>
      <c r="E8585" s="24"/>
      <c r="F8585" s="24"/>
      <c r="G8585" s="24"/>
    </row>
    <row r="8586" spans="2:7" x14ac:dyDescent="0.2">
      <c r="B8586" s="24"/>
      <c r="C8586" s="24"/>
      <c r="D8586" s="24"/>
      <c r="E8586" s="24"/>
      <c r="F8586" s="24"/>
      <c r="G8586" s="24"/>
    </row>
    <row r="8587" spans="2:7" x14ac:dyDescent="0.2">
      <c r="B8587" s="24"/>
      <c r="C8587" s="24"/>
      <c r="D8587" s="24"/>
      <c r="E8587" s="24"/>
      <c r="F8587" s="24"/>
      <c r="G8587" s="24"/>
    </row>
    <row r="8588" spans="2:7" x14ac:dyDescent="0.2">
      <c r="B8588" s="24"/>
      <c r="C8588" s="24"/>
      <c r="D8588" s="24"/>
      <c r="E8588" s="24"/>
      <c r="F8588" s="24"/>
      <c r="G8588" s="24"/>
    </row>
    <row r="8589" spans="2:7" x14ac:dyDescent="0.2">
      <c r="B8589" s="24"/>
      <c r="C8589" s="24"/>
      <c r="D8589" s="24"/>
      <c r="E8589" s="24"/>
      <c r="F8589" s="24"/>
      <c r="G8589" s="24"/>
    </row>
    <row r="8590" spans="2:7" x14ac:dyDescent="0.2">
      <c r="B8590" s="24"/>
      <c r="C8590" s="24"/>
      <c r="D8590" s="24"/>
      <c r="E8590" s="24"/>
      <c r="F8590" s="24"/>
      <c r="G8590" s="24"/>
    </row>
    <row r="8591" spans="2:7" x14ac:dyDescent="0.2">
      <c r="B8591" s="24"/>
      <c r="C8591" s="24"/>
      <c r="D8591" s="24"/>
      <c r="E8591" s="24"/>
      <c r="F8591" s="24"/>
      <c r="G8591" s="24"/>
    </row>
    <row r="8592" spans="2:7" x14ac:dyDescent="0.2">
      <c r="B8592" s="24"/>
      <c r="C8592" s="24"/>
      <c r="D8592" s="24"/>
      <c r="E8592" s="24"/>
      <c r="F8592" s="24"/>
      <c r="G8592" s="24"/>
    </row>
    <row r="8593" spans="2:7" x14ac:dyDescent="0.2">
      <c r="B8593" s="24"/>
      <c r="C8593" s="24"/>
      <c r="D8593" s="24"/>
      <c r="E8593" s="24"/>
      <c r="F8593" s="24"/>
      <c r="G8593" s="24"/>
    </row>
    <row r="8594" spans="2:7" x14ac:dyDescent="0.2">
      <c r="B8594" s="24"/>
      <c r="C8594" s="24"/>
      <c r="D8594" s="24"/>
      <c r="E8594" s="24"/>
      <c r="F8594" s="24"/>
      <c r="G8594" s="24"/>
    </row>
    <row r="8595" spans="2:7" x14ac:dyDescent="0.2">
      <c r="B8595" s="24"/>
      <c r="C8595" s="24"/>
      <c r="D8595" s="24"/>
      <c r="E8595" s="24"/>
      <c r="F8595" s="24"/>
      <c r="G8595" s="24"/>
    </row>
    <row r="8596" spans="2:7" x14ac:dyDescent="0.2">
      <c r="B8596" s="24"/>
      <c r="C8596" s="24"/>
      <c r="D8596" s="24"/>
      <c r="E8596" s="24"/>
      <c r="F8596" s="24"/>
      <c r="G8596" s="24"/>
    </row>
    <row r="8597" spans="2:7" x14ac:dyDescent="0.2">
      <c r="B8597" s="24"/>
      <c r="C8597" s="24"/>
      <c r="D8597" s="24"/>
      <c r="E8597" s="24"/>
      <c r="F8597" s="24"/>
      <c r="G8597" s="24"/>
    </row>
    <row r="8598" spans="2:7" x14ac:dyDescent="0.2">
      <c r="B8598" s="24"/>
      <c r="C8598" s="24"/>
      <c r="D8598" s="24"/>
      <c r="E8598" s="24"/>
      <c r="F8598" s="24"/>
      <c r="G8598" s="24"/>
    </row>
    <row r="8599" spans="2:7" x14ac:dyDescent="0.2">
      <c r="B8599" s="24"/>
      <c r="C8599" s="24"/>
      <c r="D8599" s="24"/>
      <c r="E8599" s="24"/>
      <c r="F8599" s="24"/>
      <c r="G8599" s="24"/>
    </row>
    <row r="8600" spans="2:7" x14ac:dyDescent="0.2">
      <c r="B8600" s="24"/>
      <c r="C8600" s="24"/>
      <c r="D8600" s="24"/>
      <c r="E8600" s="24"/>
      <c r="F8600" s="24"/>
      <c r="G8600" s="24"/>
    </row>
    <row r="8601" spans="2:7" x14ac:dyDescent="0.2">
      <c r="B8601" s="24"/>
      <c r="C8601" s="24"/>
      <c r="D8601" s="24"/>
      <c r="E8601" s="24"/>
      <c r="F8601" s="24"/>
      <c r="G8601" s="24"/>
    </row>
    <row r="8602" spans="2:7" x14ac:dyDescent="0.2">
      <c r="B8602" s="24"/>
      <c r="C8602" s="24"/>
      <c r="D8602" s="24"/>
      <c r="E8602" s="24"/>
      <c r="F8602" s="24"/>
      <c r="G8602" s="24"/>
    </row>
    <row r="8603" spans="2:7" x14ac:dyDescent="0.2">
      <c r="B8603" s="24"/>
      <c r="C8603" s="24"/>
      <c r="D8603" s="24"/>
      <c r="E8603" s="24"/>
      <c r="F8603" s="24"/>
      <c r="G8603" s="24"/>
    </row>
    <row r="8604" spans="2:7" x14ac:dyDescent="0.2">
      <c r="B8604" s="24"/>
      <c r="C8604" s="24"/>
      <c r="D8604" s="24"/>
      <c r="E8604" s="24"/>
      <c r="F8604" s="24"/>
      <c r="G8604" s="24"/>
    </row>
    <row r="8605" spans="2:7" x14ac:dyDescent="0.2">
      <c r="B8605" s="24"/>
      <c r="C8605" s="24"/>
      <c r="D8605" s="24"/>
      <c r="E8605" s="24"/>
      <c r="F8605" s="24"/>
      <c r="G8605" s="24"/>
    </row>
    <row r="8606" spans="2:7" x14ac:dyDescent="0.2">
      <c r="B8606" s="24"/>
      <c r="C8606" s="24"/>
      <c r="D8606" s="24"/>
      <c r="E8606" s="24"/>
      <c r="F8606" s="24"/>
      <c r="G8606" s="24"/>
    </row>
    <row r="8607" spans="2:7" x14ac:dyDescent="0.2">
      <c r="B8607" s="24"/>
      <c r="C8607" s="24"/>
      <c r="D8607" s="24"/>
      <c r="E8607" s="24"/>
      <c r="F8607" s="24"/>
      <c r="G8607" s="24"/>
    </row>
    <row r="8608" spans="2:7" x14ac:dyDescent="0.2">
      <c r="B8608" s="24"/>
      <c r="C8608" s="24"/>
      <c r="D8608" s="24"/>
      <c r="E8608" s="24"/>
      <c r="F8608" s="24"/>
      <c r="G8608" s="24"/>
    </row>
    <row r="8609" spans="2:7" x14ac:dyDescent="0.2">
      <c r="B8609" s="24"/>
      <c r="C8609" s="24"/>
      <c r="D8609" s="24"/>
      <c r="E8609" s="24"/>
      <c r="F8609" s="24"/>
      <c r="G8609" s="24"/>
    </row>
    <row r="8610" spans="2:7" x14ac:dyDescent="0.2">
      <c r="B8610" s="24"/>
      <c r="C8610" s="24"/>
      <c r="D8610" s="24"/>
      <c r="E8610" s="24"/>
      <c r="F8610" s="24"/>
      <c r="G8610" s="24"/>
    </row>
    <row r="8611" spans="2:7" x14ac:dyDescent="0.2">
      <c r="B8611" s="24"/>
      <c r="C8611" s="24"/>
      <c r="D8611" s="24"/>
      <c r="E8611" s="24"/>
      <c r="F8611" s="24"/>
      <c r="G8611" s="24"/>
    </row>
    <row r="8612" spans="2:7" x14ac:dyDescent="0.2">
      <c r="B8612" s="24"/>
      <c r="C8612" s="24"/>
      <c r="D8612" s="24"/>
      <c r="E8612" s="24"/>
      <c r="F8612" s="24"/>
      <c r="G8612" s="24"/>
    </row>
    <row r="8613" spans="2:7" x14ac:dyDescent="0.2">
      <c r="B8613" s="24"/>
      <c r="C8613" s="24"/>
      <c r="D8613" s="24"/>
      <c r="E8613" s="24"/>
      <c r="F8613" s="24"/>
      <c r="G8613" s="24"/>
    </row>
    <row r="8614" spans="2:7" x14ac:dyDescent="0.2">
      <c r="B8614" s="24"/>
      <c r="C8614" s="24"/>
      <c r="D8614" s="24"/>
      <c r="E8614" s="24"/>
      <c r="F8614" s="24"/>
      <c r="G8614" s="24"/>
    </row>
    <row r="8615" spans="2:7" x14ac:dyDescent="0.2">
      <c r="B8615" s="24"/>
      <c r="C8615" s="24"/>
      <c r="D8615" s="24"/>
      <c r="E8615" s="24"/>
      <c r="F8615" s="24"/>
      <c r="G8615" s="24"/>
    </row>
    <row r="8616" spans="2:7" x14ac:dyDescent="0.2">
      <c r="B8616" s="24"/>
      <c r="C8616" s="24"/>
      <c r="D8616" s="24"/>
      <c r="E8616" s="24"/>
      <c r="F8616" s="24"/>
      <c r="G8616" s="24"/>
    </row>
    <row r="8617" spans="2:7" x14ac:dyDescent="0.2">
      <c r="B8617" s="24"/>
      <c r="C8617" s="24"/>
      <c r="D8617" s="24"/>
      <c r="E8617" s="24"/>
      <c r="F8617" s="24"/>
      <c r="G8617" s="24"/>
    </row>
    <row r="8618" spans="2:7" x14ac:dyDescent="0.2">
      <c r="B8618" s="24"/>
      <c r="C8618" s="24"/>
      <c r="D8618" s="24"/>
      <c r="E8618" s="24"/>
      <c r="F8618" s="24"/>
      <c r="G8618" s="24"/>
    </row>
    <row r="8619" spans="2:7" x14ac:dyDescent="0.2">
      <c r="B8619" s="24"/>
      <c r="C8619" s="24"/>
      <c r="D8619" s="24"/>
      <c r="E8619" s="24"/>
      <c r="F8619" s="24"/>
      <c r="G8619" s="24"/>
    </row>
    <row r="8620" spans="2:7" x14ac:dyDescent="0.2">
      <c r="B8620" s="24"/>
      <c r="C8620" s="24"/>
      <c r="D8620" s="24"/>
      <c r="E8620" s="24"/>
      <c r="F8620" s="24"/>
      <c r="G8620" s="24"/>
    </row>
    <row r="8621" spans="2:7" x14ac:dyDescent="0.2">
      <c r="B8621" s="24"/>
      <c r="C8621" s="24"/>
      <c r="D8621" s="24"/>
      <c r="E8621" s="24"/>
      <c r="F8621" s="24"/>
      <c r="G8621" s="24"/>
    </row>
    <row r="8622" spans="2:7" x14ac:dyDescent="0.2">
      <c r="B8622" s="24"/>
      <c r="C8622" s="24"/>
      <c r="D8622" s="24"/>
      <c r="E8622" s="24"/>
      <c r="F8622" s="24"/>
      <c r="G8622" s="24"/>
    </row>
    <row r="8623" spans="2:7" x14ac:dyDescent="0.2">
      <c r="B8623" s="24"/>
      <c r="C8623" s="24"/>
      <c r="D8623" s="24"/>
      <c r="E8623" s="24"/>
      <c r="F8623" s="24"/>
      <c r="G8623" s="24"/>
    </row>
    <row r="8624" spans="2:7" x14ac:dyDescent="0.2">
      <c r="B8624" s="24"/>
      <c r="C8624" s="24"/>
      <c r="D8624" s="24"/>
      <c r="E8624" s="24"/>
      <c r="F8624" s="24"/>
      <c r="G8624" s="24"/>
    </row>
    <row r="8625" spans="2:7" x14ac:dyDescent="0.2">
      <c r="B8625" s="24"/>
      <c r="C8625" s="24"/>
      <c r="D8625" s="24"/>
      <c r="E8625" s="24"/>
      <c r="F8625" s="24"/>
      <c r="G8625" s="24"/>
    </row>
    <row r="8626" spans="2:7" x14ac:dyDescent="0.2">
      <c r="B8626" s="24"/>
      <c r="C8626" s="24"/>
      <c r="D8626" s="24"/>
      <c r="E8626" s="24"/>
      <c r="F8626" s="24"/>
      <c r="G8626" s="24"/>
    </row>
    <row r="8627" spans="2:7" x14ac:dyDescent="0.2">
      <c r="B8627" s="24"/>
      <c r="C8627" s="24"/>
      <c r="D8627" s="24"/>
      <c r="E8627" s="24"/>
      <c r="F8627" s="24"/>
      <c r="G8627" s="24"/>
    </row>
    <row r="8628" spans="2:7" x14ac:dyDescent="0.2">
      <c r="B8628" s="24"/>
      <c r="C8628" s="24"/>
      <c r="D8628" s="24"/>
      <c r="E8628" s="24"/>
      <c r="F8628" s="24"/>
      <c r="G8628" s="24"/>
    </row>
    <row r="8629" spans="2:7" x14ac:dyDescent="0.2">
      <c r="B8629" s="24"/>
      <c r="C8629" s="24"/>
      <c r="D8629" s="24"/>
      <c r="E8629" s="24"/>
      <c r="F8629" s="24"/>
      <c r="G8629" s="24"/>
    </row>
    <row r="8630" spans="2:7" x14ac:dyDescent="0.2">
      <c r="B8630" s="24"/>
      <c r="C8630" s="24"/>
      <c r="D8630" s="24"/>
      <c r="E8630" s="24"/>
      <c r="F8630" s="24"/>
      <c r="G8630" s="24"/>
    </row>
    <row r="8631" spans="2:7" x14ac:dyDescent="0.2">
      <c r="B8631" s="24"/>
      <c r="C8631" s="24"/>
      <c r="D8631" s="24"/>
      <c r="E8631" s="24"/>
      <c r="F8631" s="24"/>
      <c r="G8631" s="24"/>
    </row>
    <row r="8632" spans="2:7" x14ac:dyDescent="0.2">
      <c r="B8632" s="24"/>
      <c r="C8632" s="24"/>
      <c r="D8632" s="24"/>
      <c r="E8632" s="24"/>
      <c r="F8632" s="24"/>
      <c r="G8632" s="24"/>
    </row>
    <row r="8633" spans="2:7" x14ac:dyDescent="0.2">
      <c r="B8633" s="24"/>
      <c r="C8633" s="24"/>
      <c r="D8633" s="24"/>
      <c r="E8633" s="24"/>
      <c r="F8633" s="24"/>
      <c r="G8633" s="24"/>
    </row>
    <row r="8634" spans="2:7" x14ac:dyDescent="0.2">
      <c r="B8634" s="24"/>
      <c r="C8634" s="24"/>
      <c r="D8634" s="24"/>
      <c r="E8634" s="24"/>
      <c r="F8634" s="24"/>
      <c r="G8634" s="24"/>
    </row>
    <row r="8635" spans="2:7" x14ac:dyDescent="0.2">
      <c r="B8635" s="24"/>
      <c r="C8635" s="24"/>
      <c r="D8635" s="24"/>
      <c r="E8635" s="24"/>
      <c r="F8635" s="24"/>
      <c r="G8635" s="24"/>
    </row>
    <row r="8636" spans="2:7" x14ac:dyDescent="0.2">
      <c r="B8636" s="24"/>
      <c r="C8636" s="24"/>
      <c r="D8636" s="24"/>
      <c r="E8636" s="24"/>
      <c r="F8636" s="24"/>
      <c r="G8636" s="24"/>
    </row>
    <row r="8637" spans="2:7" x14ac:dyDescent="0.2">
      <c r="B8637" s="24"/>
      <c r="C8637" s="24"/>
      <c r="D8637" s="24"/>
      <c r="E8637" s="24"/>
      <c r="F8637" s="24"/>
      <c r="G8637" s="24"/>
    </row>
    <row r="8638" spans="2:7" x14ac:dyDescent="0.2">
      <c r="B8638" s="24"/>
      <c r="C8638" s="24"/>
      <c r="D8638" s="24"/>
      <c r="E8638" s="24"/>
      <c r="F8638" s="24"/>
      <c r="G8638" s="24"/>
    </row>
    <row r="8639" spans="2:7" x14ac:dyDescent="0.2">
      <c r="B8639" s="24"/>
      <c r="C8639" s="24"/>
      <c r="D8639" s="24"/>
      <c r="E8639" s="24"/>
      <c r="F8639" s="24"/>
      <c r="G8639" s="24"/>
    </row>
    <row r="8640" spans="2:7" x14ac:dyDescent="0.2">
      <c r="B8640" s="24"/>
      <c r="C8640" s="24"/>
      <c r="D8640" s="24"/>
      <c r="E8640" s="24"/>
      <c r="F8640" s="24"/>
      <c r="G8640" s="24"/>
    </row>
    <row r="8641" spans="2:7" x14ac:dyDescent="0.2">
      <c r="B8641" s="24"/>
      <c r="C8641" s="24"/>
      <c r="D8641" s="24"/>
      <c r="E8641" s="24"/>
      <c r="F8641" s="24"/>
      <c r="G8641" s="24"/>
    </row>
    <row r="8642" spans="2:7" x14ac:dyDescent="0.2">
      <c r="B8642" s="24"/>
      <c r="C8642" s="24"/>
      <c r="D8642" s="24"/>
      <c r="E8642" s="24"/>
      <c r="F8642" s="24"/>
      <c r="G8642" s="24"/>
    </row>
    <row r="8643" spans="2:7" x14ac:dyDescent="0.2">
      <c r="B8643" s="24"/>
      <c r="C8643" s="24"/>
      <c r="D8643" s="24"/>
      <c r="E8643" s="24"/>
      <c r="F8643" s="24"/>
      <c r="G8643" s="24"/>
    </row>
    <row r="8644" spans="2:7" x14ac:dyDescent="0.2">
      <c r="B8644" s="24"/>
      <c r="C8644" s="24"/>
      <c r="D8644" s="24"/>
      <c r="E8644" s="24"/>
      <c r="F8644" s="24"/>
      <c r="G8644" s="24"/>
    </row>
    <row r="8645" spans="2:7" x14ac:dyDescent="0.2">
      <c r="B8645" s="24"/>
      <c r="C8645" s="24"/>
      <c r="D8645" s="24"/>
      <c r="E8645" s="24"/>
      <c r="F8645" s="24"/>
      <c r="G8645" s="24"/>
    </row>
    <row r="8646" spans="2:7" x14ac:dyDescent="0.2">
      <c r="B8646" s="24"/>
      <c r="C8646" s="24"/>
      <c r="D8646" s="24"/>
      <c r="E8646" s="24"/>
      <c r="F8646" s="24"/>
      <c r="G8646" s="24"/>
    </row>
    <row r="8647" spans="2:7" x14ac:dyDescent="0.2">
      <c r="B8647" s="24"/>
      <c r="C8647" s="24"/>
      <c r="D8647" s="24"/>
      <c r="E8647" s="24"/>
      <c r="F8647" s="24"/>
      <c r="G8647" s="24"/>
    </row>
    <row r="8648" spans="2:7" x14ac:dyDescent="0.2">
      <c r="B8648" s="24"/>
      <c r="C8648" s="24"/>
      <c r="D8648" s="24"/>
      <c r="E8648" s="24"/>
      <c r="F8648" s="24"/>
      <c r="G8648" s="24"/>
    </row>
    <row r="8649" spans="2:7" x14ac:dyDescent="0.2">
      <c r="B8649" s="24"/>
      <c r="C8649" s="24"/>
      <c r="D8649" s="24"/>
      <c r="E8649" s="24"/>
      <c r="F8649" s="24"/>
      <c r="G8649" s="24"/>
    </row>
    <row r="8650" spans="2:7" x14ac:dyDescent="0.2">
      <c r="B8650" s="24"/>
      <c r="C8650" s="24"/>
      <c r="D8650" s="24"/>
      <c r="E8650" s="24"/>
      <c r="F8650" s="24"/>
      <c r="G8650" s="24"/>
    </row>
    <row r="8651" spans="2:7" x14ac:dyDescent="0.2">
      <c r="B8651" s="24"/>
      <c r="C8651" s="24"/>
      <c r="D8651" s="24"/>
      <c r="E8651" s="24"/>
      <c r="F8651" s="24"/>
      <c r="G8651" s="24"/>
    </row>
    <row r="8652" spans="2:7" x14ac:dyDescent="0.2">
      <c r="B8652" s="24"/>
      <c r="C8652" s="24"/>
      <c r="D8652" s="24"/>
      <c r="E8652" s="24"/>
      <c r="F8652" s="24"/>
      <c r="G8652" s="24"/>
    </row>
    <row r="8653" spans="2:7" x14ac:dyDescent="0.2">
      <c r="B8653" s="24"/>
      <c r="C8653" s="24"/>
      <c r="D8653" s="24"/>
      <c r="E8653" s="24"/>
      <c r="F8653" s="24"/>
      <c r="G8653" s="24"/>
    </row>
    <row r="8654" spans="2:7" x14ac:dyDescent="0.2">
      <c r="B8654" s="24"/>
      <c r="C8654" s="24"/>
      <c r="D8654" s="24"/>
      <c r="E8654" s="24"/>
      <c r="F8654" s="24"/>
      <c r="G8654" s="24"/>
    </row>
    <row r="8655" spans="2:7" x14ac:dyDescent="0.2">
      <c r="B8655" s="24"/>
      <c r="C8655" s="24"/>
      <c r="D8655" s="24"/>
      <c r="E8655" s="24"/>
      <c r="F8655" s="24"/>
      <c r="G8655" s="24"/>
    </row>
    <row r="8656" spans="2:7" x14ac:dyDescent="0.2">
      <c r="B8656" s="24"/>
      <c r="C8656" s="24"/>
      <c r="D8656" s="24"/>
      <c r="E8656" s="24"/>
      <c r="F8656" s="24"/>
      <c r="G8656" s="24"/>
    </row>
    <row r="8657" spans="2:7" x14ac:dyDescent="0.2">
      <c r="B8657" s="24"/>
      <c r="C8657" s="24"/>
      <c r="D8657" s="24"/>
      <c r="E8657" s="24"/>
      <c r="F8657" s="24"/>
      <c r="G8657" s="24"/>
    </row>
    <row r="8658" spans="2:7" x14ac:dyDescent="0.2">
      <c r="B8658" s="24"/>
      <c r="C8658" s="24"/>
      <c r="D8658" s="24"/>
      <c r="E8658" s="24"/>
      <c r="F8658" s="24"/>
      <c r="G8658" s="24"/>
    </row>
    <row r="8659" spans="2:7" x14ac:dyDescent="0.2">
      <c r="B8659" s="24"/>
      <c r="C8659" s="24"/>
      <c r="D8659" s="24"/>
      <c r="E8659" s="24"/>
      <c r="F8659" s="24"/>
      <c r="G8659" s="24"/>
    </row>
    <row r="8660" spans="2:7" x14ac:dyDescent="0.2">
      <c r="B8660" s="24"/>
      <c r="C8660" s="24"/>
      <c r="D8660" s="24"/>
      <c r="E8660" s="24"/>
      <c r="F8660" s="24"/>
      <c r="G8660" s="24"/>
    </row>
    <row r="8661" spans="2:7" x14ac:dyDescent="0.2">
      <c r="B8661" s="24"/>
      <c r="C8661" s="24"/>
      <c r="D8661" s="24"/>
      <c r="E8661" s="24"/>
      <c r="F8661" s="24"/>
      <c r="G8661" s="24"/>
    </row>
    <row r="8662" spans="2:7" x14ac:dyDescent="0.2">
      <c r="B8662" s="24"/>
      <c r="C8662" s="24"/>
      <c r="D8662" s="24"/>
      <c r="E8662" s="24"/>
      <c r="F8662" s="24"/>
      <c r="G8662" s="24"/>
    </row>
    <row r="8663" spans="2:7" x14ac:dyDescent="0.2">
      <c r="B8663" s="24"/>
      <c r="C8663" s="24"/>
      <c r="D8663" s="24"/>
      <c r="E8663" s="24"/>
      <c r="F8663" s="24"/>
      <c r="G8663" s="24"/>
    </row>
    <row r="8664" spans="2:7" x14ac:dyDescent="0.2">
      <c r="B8664" s="24"/>
      <c r="C8664" s="24"/>
      <c r="D8664" s="24"/>
      <c r="E8664" s="24"/>
      <c r="F8664" s="24"/>
      <c r="G8664" s="24"/>
    </row>
    <row r="8665" spans="2:7" x14ac:dyDescent="0.2">
      <c r="B8665" s="24"/>
      <c r="C8665" s="24"/>
      <c r="D8665" s="24"/>
      <c r="E8665" s="24"/>
      <c r="F8665" s="24"/>
      <c r="G8665" s="24"/>
    </row>
    <row r="8666" spans="2:7" x14ac:dyDescent="0.2">
      <c r="B8666" s="24"/>
      <c r="C8666" s="24"/>
      <c r="D8666" s="24"/>
      <c r="E8666" s="24"/>
      <c r="F8666" s="24"/>
      <c r="G8666" s="24"/>
    </row>
    <row r="8667" spans="2:7" x14ac:dyDescent="0.2">
      <c r="B8667" s="24"/>
      <c r="C8667" s="24"/>
      <c r="D8667" s="24"/>
      <c r="E8667" s="24"/>
      <c r="F8667" s="24"/>
      <c r="G8667" s="24"/>
    </row>
    <row r="8668" spans="2:7" x14ac:dyDescent="0.2">
      <c r="B8668" s="24"/>
      <c r="C8668" s="24"/>
      <c r="D8668" s="24"/>
      <c r="E8668" s="24"/>
      <c r="F8668" s="24"/>
      <c r="G8668" s="24"/>
    </row>
    <row r="8669" spans="2:7" x14ac:dyDescent="0.2">
      <c r="B8669" s="24"/>
      <c r="C8669" s="24"/>
      <c r="D8669" s="24"/>
      <c r="E8669" s="24"/>
      <c r="F8669" s="24"/>
      <c r="G8669" s="24"/>
    </row>
    <row r="8670" spans="2:7" x14ac:dyDescent="0.2">
      <c r="B8670" s="24"/>
      <c r="C8670" s="24"/>
      <c r="D8670" s="24"/>
      <c r="E8670" s="24"/>
      <c r="F8670" s="24"/>
      <c r="G8670" s="24"/>
    </row>
    <row r="8671" spans="2:7" x14ac:dyDescent="0.2">
      <c r="B8671" s="24"/>
      <c r="C8671" s="24"/>
      <c r="D8671" s="24"/>
      <c r="E8671" s="24"/>
      <c r="F8671" s="24"/>
      <c r="G8671" s="24"/>
    </row>
    <row r="8672" spans="2:7" x14ac:dyDescent="0.2">
      <c r="B8672" s="24"/>
      <c r="C8672" s="24"/>
      <c r="D8672" s="24"/>
      <c r="E8672" s="24"/>
      <c r="F8672" s="24"/>
      <c r="G8672" s="24"/>
    </row>
    <row r="8673" spans="2:7" x14ac:dyDescent="0.2">
      <c r="B8673" s="24"/>
      <c r="C8673" s="24"/>
      <c r="D8673" s="24"/>
      <c r="E8673" s="24"/>
      <c r="F8673" s="24"/>
      <c r="G8673" s="24"/>
    </row>
    <row r="8674" spans="2:7" x14ac:dyDescent="0.2">
      <c r="B8674" s="24"/>
      <c r="C8674" s="24"/>
      <c r="D8674" s="24"/>
      <c r="E8674" s="24"/>
      <c r="F8674" s="24"/>
      <c r="G8674" s="24"/>
    </row>
    <row r="8675" spans="2:7" x14ac:dyDescent="0.2">
      <c r="B8675" s="24"/>
      <c r="C8675" s="24"/>
      <c r="D8675" s="24"/>
      <c r="E8675" s="24"/>
      <c r="F8675" s="24"/>
      <c r="G8675" s="24"/>
    </row>
    <row r="8676" spans="2:7" x14ac:dyDescent="0.2">
      <c r="B8676" s="24"/>
      <c r="C8676" s="24"/>
      <c r="D8676" s="24"/>
      <c r="E8676" s="24"/>
      <c r="F8676" s="24"/>
      <c r="G8676" s="24"/>
    </row>
    <row r="8677" spans="2:7" x14ac:dyDescent="0.2">
      <c r="B8677" s="24"/>
      <c r="C8677" s="24"/>
      <c r="D8677" s="24"/>
      <c r="E8677" s="24"/>
      <c r="F8677" s="24"/>
      <c r="G8677" s="24"/>
    </row>
    <row r="8678" spans="2:7" x14ac:dyDescent="0.2">
      <c r="B8678" s="24"/>
      <c r="C8678" s="24"/>
      <c r="D8678" s="24"/>
      <c r="E8678" s="24"/>
      <c r="F8678" s="24"/>
      <c r="G8678" s="24"/>
    </row>
    <row r="8679" spans="2:7" x14ac:dyDescent="0.2">
      <c r="B8679" s="24"/>
      <c r="C8679" s="24"/>
      <c r="D8679" s="24"/>
      <c r="E8679" s="24"/>
      <c r="F8679" s="24"/>
      <c r="G8679" s="24"/>
    </row>
    <row r="8680" spans="2:7" x14ac:dyDescent="0.2">
      <c r="B8680" s="24"/>
      <c r="C8680" s="24"/>
      <c r="D8680" s="24"/>
      <c r="E8680" s="24"/>
      <c r="F8680" s="24"/>
      <c r="G8680" s="24"/>
    </row>
    <row r="8681" spans="2:7" x14ac:dyDescent="0.2">
      <c r="B8681" s="24"/>
      <c r="C8681" s="24"/>
      <c r="D8681" s="24"/>
      <c r="E8681" s="24"/>
      <c r="F8681" s="24"/>
      <c r="G8681" s="24"/>
    </row>
    <row r="8682" spans="2:7" x14ac:dyDescent="0.2">
      <c r="B8682" s="24"/>
      <c r="C8682" s="24"/>
      <c r="D8682" s="24"/>
      <c r="E8682" s="24"/>
      <c r="F8682" s="24"/>
      <c r="G8682" s="24"/>
    </row>
    <row r="8683" spans="2:7" x14ac:dyDescent="0.2">
      <c r="B8683" s="24"/>
      <c r="C8683" s="24"/>
      <c r="D8683" s="24"/>
      <c r="E8683" s="24"/>
      <c r="F8683" s="24"/>
      <c r="G8683" s="24"/>
    </row>
    <row r="8684" spans="2:7" x14ac:dyDescent="0.2">
      <c r="B8684" s="24"/>
      <c r="C8684" s="24"/>
      <c r="D8684" s="24"/>
      <c r="E8684" s="24"/>
      <c r="F8684" s="24"/>
      <c r="G8684" s="24"/>
    </row>
    <row r="8685" spans="2:7" x14ac:dyDescent="0.2">
      <c r="B8685" s="24"/>
      <c r="C8685" s="24"/>
      <c r="D8685" s="24"/>
      <c r="E8685" s="24"/>
      <c r="F8685" s="24"/>
      <c r="G8685" s="24"/>
    </row>
    <row r="8686" spans="2:7" x14ac:dyDescent="0.2">
      <c r="B8686" s="24"/>
      <c r="C8686" s="24"/>
      <c r="D8686" s="24"/>
      <c r="E8686" s="24"/>
      <c r="F8686" s="24"/>
      <c r="G8686" s="24"/>
    </row>
    <row r="8687" spans="2:7" x14ac:dyDescent="0.2">
      <c r="B8687" s="24"/>
      <c r="C8687" s="24"/>
      <c r="D8687" s="24"/>
      <c r="E8687" s="24"/>
      <c r="F8687" s="24"/>
      <c r="G8687" s="24"/>
    </row>
    <row r="8688" spans="2:7" x14ac:dyDescent="0.2">
      <c r="B8688" s="24"/>
      <c r="C8688" s="24"/>
      <c r="D8688" s="24"/>
      <c r="E8688" s="24"/>
      <c r="F8688" s="24"/>
      <c r="G8688" s="24"/>
    </row>
    <row r="8689" spans="2:7" x14ac:dyDescent="0.2">
      <c r="B8689" s="24"/>
      <c r="C8689" s="24"/>
      <c r="D8689" s="24"/>
      <c r="E8689" s="24"/>
      <c r="F8689" s="24"/>
      <c r="G8689" s="24"/>
    </row>
    <row r="8690" spans="2:7" x14ac:dyDescent="0.2">
      <c r="B8690" s="24"/>
      <c r="C8690" s="24"/>
      <c r="D8690" s="24"/>
      <c r="E8690" s="24"/>
      <c r="F8690" s="24"/>
      <c r="G8690" s="24"/>
    </row>
    <row r="8691" spans="2:7" x14ac:dyDescent="0.2">
      <c r="B8691" s="24"/>
      <c r="C8691" s="24"/>
      <c r="D8691" s="24"/>
      <c r="E8691" s="24"/>
      <c r="F8691" s="24"/>
      <c r="G8691" s="24"/>
    </row>
    <row r="8692" spans="2:7" x14ac:dyDescent="0.2">
      <c r="B8692" s="24"/>
      <c r="C8692" s="24"/>
      <c r="D8692" s="24"/>
      <c r="E8692" s="24"/>
      <c r="F8692" s="24"/>
      <c r="G8692" s="24"/>
    </row>
    <row r="8693" spans="2:7" x14ac:dyDescent="0.2">
      <c r="B8693" s="24"/>
      <c r="C8693" s="24"/>
      <c r="D8693" s="24"/>
      <c r="E8693" s="24"/>
      <c r="F8693" s="24"/>
      <c r="G8693" s="24"/>
    </row>
    <row r="8694" spans="2:7" x14ac:dyDescent="0.2">
      <c r="B8694" s="24"/>
      <c r="C8694" s="24"/>
      <c r="D8694" s="24"/>
      <c r="E8694" s="24"/>
      <c r="F8694" s="24"/>
      <c r="G8694" s="24"/>
    </row>
    <row r="8695" spans="2:7" x14ac:dyDescent="0.2">
      <c r="B8695" s="24"/>
      <c r="C8695" s="24"/>
      <c r="D8695" s="24"/>
      <c r="E8695" s="24"/>
      <c r="F8695" s="24"/>
      <c r="G8695" s="24"/>
    </row>
    <row r="8696" spans="2:7" x14ac:dyDescent="0.2">
      <c r="B8696" s="24"/>
      <c r="C8696" s="24"/>
      <c r="D8696" s="24"/>
      <c r="E8696" s="24"/>
      <c r="F8696" s="24"/>
      <c r="G8696" s="24"/>
    </row>
    <row r="8697" spans="2:7" x14ac:dyDescent="0.2">
      <c r="B8697" s="24"/>
      <c r="C8697" s="24"/>
      <c r="D8697" s="24"/>
      <c r="E8697" s="24"/>
      <c r="F8697" s="24"/>
      <c r="G8697" s="24"/>
    </row>
    <row r="8698" spans="2:7" x14ac:dyDescent="0.2">
      <c r="B8698" s="24"/>
      <c r="C8698" s="24"/>
      <c r="D8698" s="24"/>
      <c r="E8698" s="24"/>
      <c r="F8698" s="24"/>
      <c r="G8698" s="24"/>
    </row>
    <row r="8699" spans="2:7" x14ac:dyDescent="0.2">
      <c r="B8699" s="24"/>
      <c r="C8699" s="24"/>
      <c r="D8699" s="24"/>
      <c r="E8699" s="24"/>
      <c r="F8699" s="24"/>
      <c r="G8699" s="24"/>
    </row>
    <row r="8700" spans="2:7" x14ac:dyDescent="0.2">
      <c r="B8700" s="24"/>
      <c r="C8700" s="24"/>
      <c r="D8700" s="24"/>
      <c r="E8700" s="24"/>
      <c r="F8700" s="24"/>
      <c r="G8700" s="24"/>
    </row>
    <row r="8701" spans="2:7" x14ac:dyDescent="0.2">
      <c r="B8701" s="24"/>
      <c r="C8701" s="24"/>
      <c r="D8701" s="24"/>
      <c r="E8701" s="24"/>
      <c r="F8701" s="24"/>
      <c r="G8701" s="24"/>
    </row>
    <row r="8702" spans="2:7" x14ac:dyDescent="0.2">
      <c r="B8702" s="24"/>
      <c r="C8702" s="24"/>
      <c r="D8702" s="24"/>
      <c r="E8702" s="24"/>
      <c r="F8702" s="24"/>
      <c r="G8702" s="24"/>
    </row>
    <row r="8703" spans="2:7" x14ac:dyDescent="0.2">
      <c r="B8703" s="24"/>
      <c r="C8703" s="24"/>
      <c r="D8703" s="24"/>
      <c r="E8703" s="24"/>
      <c r="F8703" s="24"/>
      <c r="G8703" s="24"/>
    </row>
    <row r="8704" spans="2:7" x14ac:dyDescent="0.2">
      <c r="B8704" s="24"/>
      <c r="C8704" s="24"/>
      <c r="D8704" s="24"/>
      <c r="E8704" s="24"/>
      <c r="F8704" s="24"/>
      <c r="G8704" s="24"/>
    </row>
    <row r="8705" spans="2:7" x14ac:dyDescent="0.2">
      <c r="B8705" s="24"/>
      <c r="C8705" s="24"/>
      <c r="D8705" s="24"/>
      <c r="E8705" s="24"/>
      <c r="F8705" s="24"/>
      <c r="G8705" s="24"/>
    </row>
    <row r="8706" spans="2:7" x14ac:dyDescent="0.2">
      <c r="B8706" s="24"/>
      <c r="C8706" s="24"/>
      <c r="D8706" s="24"/>
      <c r="E8706" s="24"/>
      <c r="F8706" s="24"/>
      <c r="G8706" s="24"/>
    </row>
    <row r="8707" spans="2:7" x14ac:dyDescent="0.2">
      <c r="B8707" s="24"/>
      <c r="C8707" s="24"/>
      <c r="D8707" s="24"/>
      <c r="E8707" s="24"/>
      <c r="F8707" s="24"/>
      <c r="G8707" s="24"/>
    </row>
    <row r="8708" spans="2:7" x14ac:dyDescent="0.2">
      <c r="B8708" s="24"/>
      <c r="C8708" s="24"/>
      <c r="D8708" s="24"/>
      <c r="E8708" s="24"/>
      <c r="F8708" s="24"/>
      <c r="G8708" s="24"/>
    </row>
    <row r="8709" spans="2:7" x14ac:dyDescent="0.2">
      <c r="B8709" s="24"/>
      <c r="C8709" s="24"/>
      <c r="D8709" s="24"/>
      <c r="E8709" s="24"/>
      <c r="F8709" s="24"/>
      <c r="G8709" s="24"/>
    </row>
    <row r="8710" spans="2:7" x14ac:dyDescent="0.2">
      <c r="B8710" s="24"/>
      <c r="C8710" s="24"/>
      <c r="D8710" s="24"/>
      <c r="E8710" s="24"/>
      <c r="F8710" s="24"/>
      <c r="G8710" s="24"/>
    </row>
    <row r="8711" spans="2:7" x14ac:dyDescent="0.2">
      <c r="B8711" s="24"/>
      <c r="C8711" s="24"/>
      <c r="D8711" s="24"/>
      <c r="E8711" s="24"/>
      <c r="F8711" s="24"/>
      <c r="G8711" s="24"/>
    </row>
    <row r="8712" spans="2:7" x14ac:dyDescent="0.2">
      <c r="B8712" s="24"/>
      <c r="C8712" s="24"/>
      <c r="D8712" s="24"/>
      <c r="E8712" s="24"/>
      <c r="F8712" s="24"/>
      <c r="G8712" s="24"/>
    </row>
    <row r="8713" spans="2:7" x14ac:dyDescent="0.2">
      <c r="B8713" s="24"/>
      <c r="C8713" s="24"/>
      <c r="D8713" s="24"/>
      <c r="E8713" s="24"/>
      <c r="F8713" s="24"/>
      <c r="G8713" s="24"/>
    </row>
    <row r="8714" spans="2:7" x14ac:dyDescent="0.2">
      <c r="B8714" s="24"/>
      <c r="C8714" s="24"/>
      <c r="D8714" s="24"/>
      <c r="E8714" s="24"/>
      <c r="F8714" s="24"/>
      <c r="G8714" s="24"/>
    </row>
    <row r="8715" spans="2:7" x14ac:dyDescent="0.2">
      <c r="B8715" s="24"/>
      <c r="C8715" s="24"/>
      <c r="D8715" s="24"/>
      <c r="E8715" s="24"/>
      <c r="F8715" s="24"/>
      <c r="G8715" s="24"/>
    </row>
    <row r="8716" spans="2:7" x14ac:dyDescent="0.2">
      <c r="B8716" s="24"/>
      <c r="C8716" s="24"/>
      <c r="D8716" s="24"/>
      <c r="E8716" s="24"/>
      <c r="F8716" s="24"/>
      <c r="G8716" s="24"/>
    </row>
    <row r="8717" spans="2:7" x14ac:dyDescent="0.2">
      <c r="B8717" s="24"/>
      <c r="C8717" s="24"/>
      <c r="D8717" s="24"/>
      <c r="E8717" s="24"/>
      <c r="F8717" s="24"/>
      <c r="G8717" s="24"/>
    </row>
    <row r="8718" spans="2:7" x14ac:dyDescent="0.2">
      <c r="B8718" s="24"/>
      <c r="C8718" s="24"/>
      <c r="D8718" s="24"/>
      <c r="E8718" s="24"/>
      <c r="F8718" s="24"/>
      <c r="G8718" s="24"/>
    </row>
    <row r="8719" spans="2:7" x14ac:dyDescent="0.2">
      <c r="B8719" s="24"/>
      <c r="C8719" s="24"/>
      <c r="D8719" s="24"/>
      <c r="E8719" s="24"/>
      <c r="F8719" s="24"/>
      <c r="G8719" s="24"/>
    </row>
    <row r="8720" spans="2:7" x14ac:dyDescent="0.2">
      <c r="B8720" s="24"/>
      <c r="C8720" s="24"/>
      <c r="D8720" s="24"/>
      <c r="E8720" s="24"/>
      <c r="F8720" s="24"/>
      <c r="G8720" s="24"/>
    </row>
    <row r="8721" spans="2:7" x14ac:dyDescent="0.2">
      <c r="B8721" s="24"/>
      <c r="C8721" s="24"/>
      <c r="D8721" s="24"/>
      <c r="E8721" s="24"/>
      <c r="F8721" s="24"/>
      <c r="G8721" s="24"/>
    </row>
    <row r="8722" spans="2:7" x14ac:dyDescent="0.2">
      <c r="B8722" s="24"/>
      <c r="C8722" s="24"/>
      <c r="D8722" s="24"/>
      <c r="E8722" s="24"/>
      <c r="F8722" s="24"/>
      <c r="G8722" s="24"/>
    </row>
    <row r="8723" spans="2:7" x14ac:dyDescent="0.2">
      <c r="B8723" s="24"/>
      <c r="C8723" s="24"/>
      <c r="D8723" s="24"/>
      <c r="E8723" s="24"/>
      <c r="F8723" s="24"/>
      <c r="G8723" s="24"/>
    </row>
    <row r="8724" spans="2:7" x14ac:dyDescent="0.2">
      <c r="B8724" s="24"/>
      <c r="C8724" s="24"/>
      <c r="D8724" s="24"/>
      <c r="E8724" s="24"/>
      <c r="F8724" s="24"/>
      <c r="G8724" s="24"/>
    </row>
    <row r="8725" spans="2:7" x14ac:dyDescent="0.2">
      <c r="B8725" s="24"/>
      <c r="C8725" s="24"/>
      <c r="D8725" s="24"/>
      <c r="E8725" s="24"/>
      <c r="F8725" s="24"/>
      <c r="G8725" s="24"/>
    </row>
    <row r="8726" spans="2:7" x14ac:dyDescent="0.2">
      <c r="B8726" s="24"/>
      <c r="C8726" s="24"/>
      <c r="D8726" s="24"/>
      <c r="E8726" s="24"/>
      <c r="F8726" s="24"/>
      <c r="G8726" s="24"/>
    </row>
    <row r="8727" spans="2:7" x14ac:dyDescent="0.2">
      <c r="B8727" s="24"/>
      <c r="C8727" s="24"/>
      <c r="D8727" s="24"/>
      <c r="E8727" s="24"/>
      <c r="F8727" s="24"/>
      <c r="G8727" s="24"/>
    </row>
    <row r="8728" spans="2:7" x14ac:dyDescent="0.2">
      <c r="B8728" s="24"/>
      <c r="C8728" s="24"/>
      <c r="D8728" s="24"/>
      <c r="E8728" s="24"/>
      <c r="F8728" s="24"/>
      <c r="G8728" s="24"/>
    </row>
    <row r="8729" spans="2:7" x14ac:dyDescent="0.2">
      <c r="B8729" s="24"/>
      <c r="C8729" s="24"/>
      <c r="D8729" s="24"/>
      <c r="E8729" s="24"/>
      <c r="F8729" s="24"/>
      <c r="G8729" s="24"/>
    </row>
    <row r="8730" spans="2:7" x14ac:dyDescent="0.2">
      <c r="B8730" s="24"/>
      <c r="C8730" s="24"/>
      <c r="D8730" s="24"/>
      <c r="E8730" s="24"/>
      <c r="F8730" s="24"/>
      <c r="G8730" s="24"/>
    </row>
    <row r="8731" spans="2:7" x14ac:dyDescent="0.2">
      <c r="B8731" s="24"/>
      <c r="C8731" s="24"/>
      <c r="D8731" s="24"/>
      <c r="E8731" s="24"/>
      <c r="F8731" s="24"/>
      <c r="G8731" s="24"/>
    </row>
    <row r="8732" spans="2:7" x14ac:dyDescent="0.2">
      <c r="B8732" s="24"/>
      <c r="C8732" s="24"/>
      <c r="D8732" s="24"/>
      <c r="E8732" s="24"/>
      <c r="F8732" s="24"/>
      <c r="G8732" s="24"/>
    </row>
    <row r="8733" spans="2:7" x14ac:dyDescent="0.2">
      <c r="B8733" s="24"/>
      <c r="C8733" s="24"/>
      <c r="D8733" s="24"/>
      <c r="E8733" s="24"/>
      <c r="F8733" s="24"/>
      <c r="G8733" s="24"/>
    </row>
    <row r="8734" spans="2:7" x14ac:dyDescent="0.2">
      <c r="B8734" s="24"/>
      <c r="C8734" s="24"/>
      <c r="D8734" s="24"/>
      <c r="E8734" s="24"/>
      <c r="F8734" s="24"/>
      <c r="G8734" s="24"/>
    </row>
    <row r="8735" spans="2:7" x14ac:dyDescent="0.2">
      <c r="B8735" s="24"/>
      <c r="C8735" s="24"/>
      <c r="D8735" s="24"/>
      <c r="E8735" s="24"/>
      <c r="F8735" s="24"/>
      <c r="G8735" s="24"/>
    </row>
    <row r="8736" spans="2:7" x14ac:dyDescent="0.2">
      <c r="B8736" s="24"/>
      <c r="C8736" s="24"/>
      <c r="D8736" s="24"/>
      <c r="E8736" s="24"/>
      <c r="F8736" s="24"/>
      <c r="G8736" s="24"/>
    </row>
    <row r="8737" spans="2:7" x14ac:dyDescent="0.2">
      <c r="B8737" s="24"/>
      <c r="C8737" s="24"/>
      <c r="D8737" s="24"/>
      <c r="E8737" s="24"/>
      <c r="F8737" s="24"/>
      <c r="G8737" s="24"/>
    </row>
    <row r="8738" spans="2:7" x14ac:dyDescent="0.2">
      <c r="B8738" s="24"/>
      <c r="C8738" s="24"/>
      <c r="D8738" s="24"/>
      <c r="E8738" s="24"/>
      <c r="F8738" s="24"/>
      <c r="G8738" s="24"/>
    </row>
    <row r="8739" spans="2:7" x14ac:dyDescent="0.2">
      <c r="B8739" s="24"/>
      <c r="C8739" s="24"/>
      <c r="D8739" s="24"/>
      <c r="E8739" s="24"/>
      <c r="F8739" s="24"/>
      <c r="G8739" s="24"/>
    </row>
    <row r="8740" spans="2:7" x14ac:dyDescent="0.2">
      <c r="B8740" s="24"/>
      <c r="C8740" s="24"/>
      <c r="D8740" s="24"/>
      <c r="E8740" s="24"/>
      <c r="F8740" s="24"/>
      <c r="G8740" s="24"/>
    </row>
    <row r="8741" spans="2:7" x14ac:dyDescent="0.2">
      <c r="B8741" s="24"/>
      <c r="C8741" s="24"/>
      <c r="D8741" s="24"/>
      <c r="E8741" s="24"/>
      <c r="F8741" s="24"/>
      <c r="G8741" s="24"/>
    </row>
    <row r="8742" spans="2:7" x14ac:dyDescent="0.2">
      <c r="B8742" s="24"/>
      <c r="C8742" s="24"/>
      <c r="D8742" s="24"/>
      <c r="E8742" s="24"/>
      <c r="F8742" s="24"/>
      <c r="G8742" s="24"/>
    </row>
    <row r="8743" spans="2:7" x14ac:dyDescent="0.2">
      <c r="B8743" s="24"/>
      <c r="C8743" s="24"/>
      <c r="D8743" s="24"/>
      <c r="E8743" s="24"/>
      <c r="F8743" s="24"/>
      <c r="G8743" s="24"/>
    </row>
    <row r="8744" spans="2:7" x14ac:dyDescent="0.2">
      <c r="B8744" s="24"/>
      <c r="C8744" s="24"/>
      <c r="D8744" s="24"/>
      <c r="E8744" s="24"/>
      <c r="F8744" s="24"/>
      <c r="G8744" s="24"/>
    </row>
    <row r="8745" spans="2:7" x14ac:dyDescent="0.2">
      <c r="B8745" s="24"/>
      <c r="C8745" s="24"/>
      <c r="D8745" s="24"/>
      <c r="E8745" s="24"/>
      <c r="F8745" s="24"/>
      <c r="G8745" s="24"/>
    </row>
    <row r="8746" spans="2:7" x14ac:dyDescent="0.2">
      <c r="B8746" s="24"/>
      <c r="C8746" s="24"/>
      <c r="D8746" s="24"/>
      <c r="E8746" s="24"/>
      <c r="F8746" s="24"/>
      <c r="G8746" s="24"/>
    </row>
    <row r="8747" spans="2:7" x14ac:dyDescent="0.2">
      <c r="B8747" s="24"/>
      <c r="C8747" s="24"/>
      <c r="D8747" s="24"/>
      <c r="E8747" s="24"/>
      <c r="F8747" s="24"/>
      <c r="G8747" s="24"/>
    </row>
    <row r="8748" spans="2:7" x14ac:dyDescent="0.2">
      <c r="B8748" s="24"/>
      <c r="C8748" s="24"/>
      <c r="D8748" s="24"/>
      <c r="E8748" s="24"/>
      <c r="F8748" s="24"/>
      <c r="G8748" s="24"/>
    </row>
    <row r="8749" spans="2:7" x14ac:dyDescent="0.2">
      <c r="B8749" s="24"/>
      <c r="C8749" s="24"/>
      <c r="D8749" s="24"/>
      <c r="E8749" s="24"/>
      <c r="F8749" s="24"/>
      <c r="G8749" s="24"/>
    </row>
    <row r="8750" spans="2:7" x14ac:dyDescent="0.2">
      <c r="B8750" s="24"/>
      <c r="C8750" s="24"/>
      <c r="D8750" s="24"/>
      <c r="E8750" s="24"/>
      <c r="F8750" s="24"/>
      <c r="G8750" s="24"/>
    </row>
    <row r="8751" spans="2:7" x14ac:dyDescent="0.2">
      <c r="B8751" s="24"/>
      <c r="C8751" s="24"/>
      <c r="D8751" s="24"/>
      <c r="E8751" s="24"/>
      <c r="F8751" s="24"/>
      <c r="G8751" s="24"/>
    </row>
    <row r="8752" spans="2:7" x14ac:dyDescent="0.2">
      <c r="B8752" s="24"/>
      <c r="C8752" s="24"/>
      <c r="D8752" s="24"/>
      <c r="E8752" s="24"/>
      <c r="F8752" s="24"/>
      <c r="G8752" s="24"/>
    </row>
    <row r="8753" spans="2:7" x14ac:dyDescent="0.2">
      <c r="B8753" s="24"/>
      <c r="C8753" s="24"/>
      <c r="D8753" s="24"/>
      <c r="E8753" s="24"/>
      <c r="F8753" s="24"/>
      <c r="G8753" s="24"/>
    </row>
    <row r="8754" spans="2:7" x14ac:dyDescent="0.2">
      <c r="B8754" s="24"/>
      <c r="C8754" s="24"/>
      <c r="D8754" s="24"/>
      <c r="E8754" s="24"/>
      <c r="F8754" s="24"/>
      <c r="G8754" s="24"/>
    </row>
    <row r="8755" spans="2:7" x14ac:dyDescent="0.2">
      <c r="B8755" s="24"/>
      <c r="C8755" s="24"/>
      <c r="D8755" s="24"/>
      <c r="E8755" s="24"/>
      <c r="F8755" s="24"/>
      <c r="G8755" s="24"/>
    </row>
    <row r="8756" spans="2:7" x14ac:dyDescent="0.2">
      <c r="B8756" s="24"/>
      <c r="C8756" s="24"/>
      <c r="D8756" s="24"/>
      <c r="E8756" s="24"/>
      <c r="F8756" s="24"/>
      <c r="G8756" s="24"/>
    </row>
    <row r="8757" spans="2:7" x14ac:dyDescent="0.2">
      <c r="B8757" s="24"/>
      <c r="C8757" s="24"/>
      <c r="D8757" s="24"/>
      <c r="E8757" s="24"/>
      <c r="F8757" s="24"/>
      <c r="G8757" s="24"/>
    </row>
    <row r="8758" spans="2:7" x14ac:dyDescent="0.2">
      <c r="B8758" s="24"/>
      <c r="C8758" s="24"/>
      <c r="D8758" s="24"/>
      <c r="E8758" s="24"/>
      <c r="F8758" s="24"/>
      <c r="G8758" s="24"/>
    </row>
    <row r="8759" spans="2:7" x14ac:dyDescent="0.2">
      <c r="B8759" s="24"/>
      <c r="C8759" s="24"/>
      <c r="D8759" s="24"/>
      <c r="E8759" s="24"/>
      <c r="F8759" s="24"/>
      <c r="G8759" s="24"/>
    </row>
    <row r="8760" spans="2:7" x14ac:dyDescent="0.2">
      <c r="B8760" s="24"/>
      <c r="C8760" s="24"/>
      <c r="D8760" s="24"/>
      <c r="E8760" s="24"/>
      <c r="F8760" s="24"/>
      <c r="G8760" s="24"/>
    </row>
    <row r="8761" spans="2:7" x14ac:dyDescent="0.2">
      <c r="B8761" s="24"/>
      <c r="C8761" s="24"/>
      <c r="D8761" s="24"/>
      <c r="E8761" s="24"/>
      <c r="F8761" s="24"/>
      <c r="G8761" s="24"/>
    </row>
    <row r="8762" spans="2:7" x14ac:dyDescent="0.2">
      <c r="B8762" s="24"/>
      <c r="C8762" s="24"/>
      <c r="D8762" s="24"/>
      <c r="E8762" s="24"/>
      <c r="F8762" s="24"/>
      <c r="G8762" s="24"/>
    </row>
    <row r="8763" spans="2:7" x14ac:dyDescent="0.2">
      <c r="B8763" s="24"/>
      <c r="C8763" s="24"/>
      <c r="D8763" s="24"/>
      <c r="E8763" s="24"/>
      <c r="F8763" s="24"/>
      <c r="G8763" s="24"/>
    </row>
    <row r="8764" spans="2:7" x14ac:dyDescent="0.2">
      <c r="B8764" s="24"/>
      <c r="C8764" s="24"/>
      <c r="D8764" s="24"/>
      <c r="E8764" s="24"/>
      <c r="F8764" s="24"/>
      <c r="G8764" s="24"/>
    </row>
    <row r="8765" spans="2:7" x14ac:dyDescent="0.2">
      <c r="B8765" s="24"/>
      <c r="C8765" s="24"/>
      <c r="D8765" s="24"/>
      <c r="E8765" s="24"/>
      <c r="F8765" s="24"/>
      <c r="G8765" s="24"/>
    </row>
    <row r="8766" spans="2:7" x14ac:dyDescent="0.2">
      <c r="B8766" s="24"/>
      <c r="C8766" s="24"/>
      <c r="D8766" s="24"/>
      <c r="E8766" s="24"/>
      <c r="F8766" s="24"/>
      <c r="G8766" s="24"/>
    </row>
    <row r="8767" spans="2:7" x14ac:dyDescent="0.2">
      <c r="B8767" s="24"/>
      <c r="C8767" s="24"/>
      <c r="D8767" s="24"/>
      <c r="E8767" s="24"/>
      <c r="F8767" s="24"/>
      <c r="G8767" s="24"/>
    </row>
    <row r="8768" spans="2:7" x14ac:dyDescent="0.2">
      <c r="B8768" s="24"/>
      <c r="C8768" s="24"/>
      <c r="D8768" s="24"/>
      <c r="E8768" s="24"/>
      <c r="F8768" s="24"/>
      <c r="G8768" s="24"/>
    </row>
    <row r="8769" spans="2:7" x14ac:dyDescent="0.2">
      <c r="B8769" s="24"/>
      <c r="C8769" s="24"/>
      <c r="D8769" s="24"/>
      <c r="E8769" s="24"/>
      <c r="F8769" s="24"/>
      <c r="G8769" s="24"/>
    </row>
    <row r="8770" spans="2:7" x14ac:dyDescent="0.2">
      <c r="B8770" s="24"/>
      <c r="C8770" s="24"/>
      <c r="D8770" s="24"/>
      <c r="E8770" s="24"/>
      <c r="F8770" s="24"/>
      <c r="G8770" s="24"/>
    </row>
    <row r="8771" spans="2:7" x14ac:dyDescent="0.2">
      <c r="B8771" s="24"/>
      <c r="C8771" s="24"/>
      <c r="D8771" s="24"/>
      <c r="E8771" s="24"/>
      <c r="F8771" s="24"/>
      <c r="G8771" s="24"/>
    </row>
    <row r="8772" spans="2:7" x14ac:dyDescent="0.2">
      <c r="B8772" s="24"/>
      <c r="C8772" s="24"/>
      <c r="D8772" s="24"/>
      <c r="E8772" s="24"/>
      <c r="F8772" s="24"/>
      <c r="G8772" s="24"/>
    </row>
    <row r="8773" spans="2:7" x14ac:dyDescent="0.2">
      <c r="B8773" s="24"/>
      <c r="C8773" s="24"/>
      <c r="D8773" s="24"/>
      <c r="E8773" s="24"/>
      <c r="F8773" s="24"/>
      <c r="G8773" s="24"/>
    </row>
    <row r="8774" spans="2:7" x14ac:dyDescent="0.2">
      <c r="B8774" s="24"/>
      <c r="C8774" s="24"/>
      <c r="D8774" s="24"/>
      <c r="E8774" s="24"/>
      <c r="F8774" s="24"/>
      <c r="G8774" s="24"/>
    </row>
    <row r="8775" spans="2:7" x14ac:dyDescent="0.2">
      <c r="B8775" s="24"/>
      <c r="C8775" s="24"/>
      <c r="D8775" s="24"/>
      <c r="E8775" s="24"/>
      <c r="F8775" s="24"/>
      <c r="G8775" s="24"/>
    </row>
    <row r="8776" spans="2:7" x14ac:dyDescent="0.2">
      <c r="B8776" s="24"/>
      <c r="C8776" s="24"/>
      <c r="D8776" s="24"/>
      <c r="E8776" s="24"/>
      <c r="F8776" s="24"/>
      <c r="G8776" s="24"/>
    </row>
    <row r="8777" spans="2:7" x14ac:dyDescent="0.2">
      <c r="B8777" s="24"/>
      <c r="C8777" s="24"/>
      <c r="D8777" s="24"/>
      <c r="E8777" s="24"/>
      <c r="F8777" s="24"/>
      <c r="G8777" s="24"/>
    </row>
    <row r="8778" spans="2:7" x14ac:dyDescent="0.2">
      <c r="B8778" s="24"/>
      <c r="C8778" s="24"/>
      <c r="D8778" s="24"/>
      <c r="E8778" s="24"/>
      <c r="F8778" s="24"/>
      <c r="G8778" s="24"/>
    </row>
    <row r="8779" spans="2:7" x14ac:dyDescent="0.2">
      <c r="B8779" s="24"/>
      <c r="C8779" s="24"/>
      <c r="D8779" s="24"/>
      <c r="E8779" s="24"/>
      <c r="F8779" s="24"/>
      <c r="G8779" s="24"/>
    </row>
    <row r="8780" spans="2:7" x14ac:dyDescent="0.2">
      <c r="B8780" s="24"/>
      <c r="C8780" s="24"/>
      <c r="D8780" s="24"/>
      <c r="E8780" s="24"/>
      <c r="F8780" s="24"/>
      <c r="G8780" s="24"/>
    </row>
    <row r="8781" spans="2:7" x14ac:dyDescent="0.2">
      <c r="B8781" s="24"/>
      <c r="C8781" s="24"/>
      <c r="D8781" s="24"/>
      <c r="E8781" s="24"/>
      <c r="F8781" s="24"/>
      <c r="G8781" s="24"/>
    </row>
    <row r="8782" spans="2:7" x14ac:dyDescent="0.2">
      <c r="B8782" s="24"/>
      <c r="C8782" s="24"/>
      <c r="D8782" s="24"/>
      <c r="E8782" s="24"/>
      <c r="F8782" s="24"/>
      <c r="G8782" s="24"/>
    </row>
    <row r="8783" spans="2:7" x14ac:dyDescent="0.2">
      <c r="B8783" s="24"/>
      <c r="C8783" s="24"/>
      <c r="D8783" s="24"/>
      <c r="E8783" s="24"/>
      <c r="F8783" s="24"/>
      <c r="G8783" s="24"/>
    </row>
    <row r="8784" spans="2:7" x14ac:dyDescent="0.2">
      <c r="B8784" s="24"/>
      <c r="C8784" s="24"/>
      <c r="D8784" s="24"/>
      <c r="E8784" s="24"/>
      <c r="F8784" s="24"/>
      <c r="G8784" s="24"/>
    </row>
    <row r="8785" spans="2:7" x14ac:dyDescent="0.2">
      <c r="B8785" s="24"/>
      <c r="C8785" s="24"/>
      <c r="D8785" s="24"/>
      <c r="E8785" s="24"/>
      <c r="F8785" s="24"/>
      <c r="G8785" s="24"/>
    </row>
    <row r="8786" spans="2:7" x14ac:dyDescent="0.2">
      <c r="B8786" s="24"/>
      <c r="C8786" s="24"/>
      <c r="D8786" s="24"/>
      <c r="E8786" s="24"/>
      <c r="F8786" s="24"/>
      <c r="G8786" s="24"/>
    </row>
    <row r="8787" spans="2:7" x14ac:dyDescent="0.2">
      <c r="B8787" s="24"/>
      <c r="C8787" s="24"/>
      <c r="D8787" s="24"/>
      <c r="E8787" s="24"/>
      <c r="F8787" s="24"/>
      <c r="G8787" s="24"/>
    </row>
    <row r="8788" spans="2:7" x14ac:dyDescent="0.2">
      <c r="B8788" s="24"/>
      <c r="C8788" s="24"/>
      <c r="D8788" s="24"/>
      <c r="E8788" s="24"/>
      <c r="F8788" s="24"/>
      <c r="G8788" s="24"/>
    </row>
    <row r="8789" spans="2:7" x14ac:dyDescent="0.2">
      <c r="B8789" s="24"/>
      <c r="C8789" s="24"/>
      <c r="D8789" s="24"/>
      <c r="E8789" s="24"/>
      <c r="F8789" s="24"/>
      <c r="G8789" s="24"/>
    </row>
    <row r="8790" spans="2:7" x14ac:dyDescent="0.2">
      <c r="B8790" s="24"/>
      <c r="C8790" s="24"/>
      <c r="D8790" s="24"/>
      <c r="E8790" s="24"/>
      <c r="F8790" s="24"/>
      <c r="G8790" s="24"/>
    </row>
    <row r="8791" spans="2:7" x14ac:dyDescent="0.2">
      <c r="B8791" s="24"/>
      <c r="C8791" s="24"/>
      <c r="D8791" s="24"/>
      <c r="E8791" s="24"/>
      <c r="F8791" s="24"/>
      <c r="G8791" s="24"/>
    </row>
    <row r="8792" spans="2:7" x14ac:dyDescent="0.2">
      <c r="B8792" s="24"/>
      <c r="C8792" s="24"/>
      <c r="D8792" s="24"/>
      <c r="E8792" s="24"/>
      <c r="F8792" s="24"/>
      <c r="G8792" s="24"/>
    </row>
    <row r="8793" spans="2:7" x14ac:dyDescent="0.2">
      <c r="B8793" s="24"/>
      <c r="C8793" s="24"/>
      <c r="D8793" s="24"/>
      <c r="E8793" s="24"/>
      <c r="F8793" s="24"/>
      <c r="G8793" s="24"/>
    </row>
    <row r="8794" spans="2:7" x14ac:dyDescent="0.2">
      <c r="B8794" s="24"/>
      <c r="C8794" s="24"/>
      <c r="D8794" s="24"/>
      <c r="E8794" s="24"/>
      <c r="F8794" s="24"/>
      <c r="G8794" s="24"/>
    </row>
    <row r="8795" spans="2:7" x14ac:dyDescent="0.2">
      <c r="B8795" s="24"/>
      <c r="C8795" s="24"/>
      <c r="D8795" s="24"/>
      <c r="E8795" s="24"/>
      <c r="F8795" s="24"/>
      <c r="G8795" s="24"/>
    </row>
    <row r="8796" spans="2:7" x14ac:dyDescent="0.2">
      <c r="B8796" s="24"/>
      <c r="C8796" s="24"/>
      <c r="D8796" s="24"/>
      <c r="E8796" s="24"/>
      <c r="F8796" s="24"/>
      <c r="G8796" s="24"/>
    </row>
    <row r="8797" spans="2:7" x14ac:dyDescent="0.2">
      <c r="B8797" s="24"/>
      <c r="C8797" s="24"/>
      <c r="D8797" s="24"/>
      <c r="E8797" s="24"/>
      <c r="F8797" s="24"/>
      <c r="G8797" s="24"/>
    </row>
    <row r="8798" spans="2:7" x14ac:dyDescent="0.2">
      <c r="B8798" s="24"/>
      <c r="C8798" s="24"/>
      <c r="D8798" s="24"/>
      <c r="E8798" s="24"/>
      <c r="F8798" s="24"/>
      <c r="G8798" s="24"/>
    </row>
    <row r="8799" spans="2:7" x14ac:dyDescent="0.2">
      <c r="B8799" s="24"/>
      <c r="C8799" s="24"/>
      <c r="D8799" s="24"/>
      <c r="E8799" s="24"/>
      <c r="F8799" s="24"/>
      <c r="G8799" s="24"/>
    </row>
    <row r="8800" spans="2:7" x14ac:dyDescent="0.2">
      <c r="B8800" s="24"/>
      <c r="C8800" s="24"/>
      <c r="D8800" s="24"/>
      <c r="E8800" s="24"/>
      <c r="F8800" s="24"/>
      <c r="G8800" s="24"/>
    </row>
    <row r="8801" spans="2:7" x14ac:dyDescent="0.2">
      <c r="B8801" s="24"/>
      <c r="C8801" s="24"/>
      <c r="D8801" s="24"/>
      <c r="E8801" s="24"/>
      <c r="F8801" s="24"/>
      <c r="G8801" s="24"/>
    </row>
    <row r="8802" spans="2:7" x14ac:dyDescent="0.2">
      <c r="B8802" s="24"/>
      <c r="C8802" s="24"/>
      <c r="D8802" s="24"/>
      <c r="E8802" s="24"/>
      <c r="F8802" s="24"/>
      <c r="G8802" s="24"/>
    </row>
    <row r="8803" spans="2:7" x14ac:dyDescent="0.2">
      <c r="B8803" s="24"/>
      <c r="C8803" s="24"/>
      <c r="D8803" s="24"/>
      <c r="E8803" s="24"/>
      <c r="F8803" s="24"/>
      <c r="G8803" s="24"/>
    </row>
    <row r="8804" spans="2:7" x14ac:dyDescent="0.2">
      <c r="B8804" s="24"/>
      <c r="C8804" s="24"/>
      <c r="D8804" s="24"/>
      <c r="E8804" s="24"/>
      <c r="F8804" s="24"/>
      <c r="G8804" s="24"/>
    </row>
    <row r="8805" spans="2:7" x14ac:dyDescent="0.2">
      <c r="B8805" s="24"/>
      <c r="C8805" s="24"/>
      <c r="D8805" s="24"/>
      <c r="E8805" s="24"/>
      <c r="F8805" s="24"/>
      <c r="G8805" s="24"/>
    </row>
    <row r="8806" spans="2:7" x14ac:dyDescent="0.2">
      <c r="B8806" s="24"/>
      <c r="C8806" s="24"/>
      <c r="D8806" s="24"/>
      <c r="E8806" s="24"/>
      <c r="F8806" s="24"/>
      <c r="G8806" s="24"/>
    </row>
    <row r="8807" spans="2:7" x14ac:dyDescent="0.2">
      <c r="B8807" s="24"/>
      <c r="C8807" s="24"/>
      <c r="D8807" s="24"/>
      <c r="E8807" s="24"/>
      <c r="F8807" s="24"/>
      <c r="G8807" s="24"/>
    </row>
    <row r="8808" spans="2:7" x14ac:dyDescent="0.2">
      <c r="B8808" s="24"/>
      <c r="C8808" s="24"/>
      <c r="D8808" s="24"/>
      <c r="E8808" s="24"/>
      <c r="F8808" s="24"/>
      <c r="G8808" s="24"/>
    </row>
    <row r="8809" spans="2:7" x14ac:dyDescent="0.2">
      <c r="B8809" s="24"/>
      <c r="C8809" s="24"/>
      <c r="D8809" s="24"/>
      <c r="E8809" s="24"/>
      <c r="F8809" s="24"/>
      <c r="G8809" s="24"/>
    </row>
    <row r="8810" spans="2:7" x14ac:dyDescent="0.2">
      <c r="B8810" s="24"/>
      <c r="C8810" s="24"/>
      <c r="D8810" s="24"/>
      <c r="E8810" s="24"/>
      <c r="F8810" s="24"/>
      <c r="G8810" s="24"/>
    </row>
    <row r="8811" spans="2:7" x14ac:dyDescent="0.2">
      <c r="B8811" s="24"/>
      <c r="C8811" s="24"/>
      <c r="D8811" s="24"/>
      <c r="E8811" s="24"/>
      <c r="F8811" s="24"/>
      <c r="G8811" s="24"/>
    </row>
    <row r="8812" spans="2:7" x14ac:dyDescent="0.2">
      <c r="B8812" s="24"/>
      <c r="C8812" s="24"/>
      <c r="D8812" s="24"/>
      <c r="E8812" s="24"/>
      <c r="F8812" s="24"/>
      <c r="G8812" s="24"/>
    </row>
    <row r="8813" spans="2:7" x14ac:dyDescent="0.2">
      <c r="B8813" s="24"/>
      <c r="C8813" s="24"/>
      <c r="D8813" s="24"/>
      <c r="E8813" s="24"/>
      <c r="F8813" s="24"/>
      <c r="G8813" s="24"/>
    </row>
    <row r="8814" spans="2:7" x14ac:dyDescent="0.2">
      <c r="B8814" s="24"/>
      <c r="C8814" s="24"/>
      <c r="D8814" s="24"/>
      <c r="E8814" s="24"/>
      <c r="F8814" s="24"/>
      <c r="G8814" s="24"/>
    </row>
    <row r="8815" spans="2:7" x14ac:dyDescent="0.2">
      <c r="B8815" s="24"/>
      <c r="C8815" s="24"/>
      <c r="D8815" s="24"/>
      <c r="E8815" s="24"/>
      <c r="F8815" s="24"/>
      <c r="G8815" s="24"/>
    </row>
    <row r="8816" spans="2:7" x14ac:dyDescent="0.2">
      <c r="B8816" s="24"/>
      <c r="C8816" s="24"/>
      <c r="D8816" s="24"/>
      <c r="E8816" s="24"/>
      <c r="F8816" s="24"/>
      <c r="G8816" s="24"/>
    </row>
    <row r="8817" spans="2:7" x14ac:dyDescent="0.2">
      <c r="B8817" s="24"/>
      <c r="C8817" s="24"/>
      <c r="D8817" s="24"/>
      <c r="E8817" s="24"/>
      <c r="F8817" s="24"/>
      <c r="G8817" s="24"/>
    </row>
    <row r="8818" spans="2:7" x14ac:dyDescent="0.2">
      <c r="B8818" s="24"/>
      <c r="C8818" s="24"/>
      <c r="D8818" s="24"/>
      <c r="E8818" s="24"/>
      <c r="F8818" s="24"/>
      <c r="G8818" s="24"/>
    </row>
    <row r="8819" spans="2:7" x14ac:dyDescent="0.2">
      <c r="B8819" s="24"/>
      <c r="C8819" s="24"/>
      <c r="D8819" s="24"/>
      <c r="E8819" s="24"/>
      <c r="F8819" s="24"/>
      <c r="G8819" s="24"/>
    </row>
    <row r="8820" spans="2:7" x14ac:dyDescent="0.2">
      <c r="B8820" s="24"/>
      <c r="C8820" s="24"/>
      <c r="D8820" s="24"/>
      <c r="E8820" s="24"/>
      <c r="F8820" s="24"/>
      <c r="G8820" s="24"/>
    </row>
    <row r="8821" spans="2:7" x14ac:dyDescent="0.2">
      <c r="B8821" s="24"/>
      <c r="C8821" s="24"/>
      <c r="D8821" s="24"/>
      <c r="E8821" s="24"/>
      <c r="F8821" s="24"/>
      <c r="G8821" s="24"/>
    </row>
    <row r="8822" spans="2:7" x14ac:dyDescent="0.2">
      <c r="B8822" s="24"/>
      <c r="C8822" s="24"/>
      <c r="D8822" s="24"/>
      <c r="E8822" s="24"/>
      <c r="F8822" s="24"/>
      <c r="G8822" s="24"/>
    </row>
    <row r="8823" spans="2:7" x14ac:dyDescent="0.2">
      <c r="B8823" s="24"/>
      <c r="C8823" s="24"/>
      <c r="D8823" s="24"/>
      <c r="E8823" s="24"/>
      <c r="F8823" s="24"/>
      <c r="G8823" s="24"/>
    </row>
    <row r="8824" spans="2:7" x14ac:dyDescent="0.2">
      <c r="B8824" s="24"/>
      <c r="C8824" s="24"/>
      <c r="D8824" s="24"/>
      <c r="E8824" s="24"/>
      <c r="F8824" s="24"/>
      <c r="G8824" s="24"/>
    </row>
    <row r="8825" spans="2:7" x14ac:dyDescent="0.2">
      <c r="B8825" s="24"/>
      <c r="C8825" s="24"/>
      <c r="D8825" s="24"/>
      <c r="E8825" s="24"/>
      <c r="F8825" s="24"/>
      <c r="G8825" s="24"/>
    </row>
    <row r="8826" spans="2:7" x14ac:dyDescent="0.2">
      <c r="B8826" s="24"/>
      <c r="C8826" s="24"/>
      <c r="D8826" s="24"/>
      <c r="E8826" s="24"/>
      <c r="F8826" s="24"/>
      <c r="G8826" s="24"/>
    </row>
    <row r="8827" spans="2:7" x14ac:dyDescent="0.2">
      <c r="B8827" s="24"/>
      <c r="C8827" s="24"/>
      <c r="D8827" s="24"/>
      <c r="E8827" s="24"/>
      <c r="F8827" s="24"/>
      <c r="G8827" s="24"/>
    </row>
    <row r="8828" spans="2:7" x14ac:dyDescent="0.2">
      <c r="B8828" s="24"/>
      <c r="C8828" s="24"/>
      <c r="D8828" s="24"/>
      <c r="E8828" s="24"/>
      <c r="F8828" s="24"/>
      <c r="G8828" s="24"/>
    </row>
    <row r="8829" spans="2:7" x14ac:dyDescent="0.2">
      <c r="B8829" s="24"/>
      <c r="C8829" s="24"/>
      <c r="D8829" s="24"/>
      <c r="E8829" s="24"/>
      <c r="F8829" s="24"/>
      <c r="G8829" s="24"/>
    </row>
    <row r="8830" spans="2:7" x14ac:dyDescent="0.2">
      <c r="B8830" s="24"/>
      <c r="C8830" s="24"/>
      <c r="D8830" s="24"/>
      <c r="E8830" s="24"/>
      <c r="F8830" s="24"/>
      <c r="G8830" s="24"/>
    </row>
    <row r="8831" spans="2:7" x14ac:dyDescent="0.2">
      <c r="B8831" s="24"/>
      <c r="C8831" s="24"/>
      <c r="D8831" s="24"/>
      <c r="E8831" s="24"/>
      <c r="F8831" s="24"/>
      <c r="G8831" s="24"/>
    </row>
    <row r="8832" spans="2:7" x14ac:dyDescent="0.2">
      <c r="B8832" s="24"/>
      <c r="C8832" s="24"/>
      <c r="D8832" s="24"/>
      <c r="E8832" s="24"/>
      <c r="F8832" s="24"/>
      <c r="G8832" s="24"/>
    </row>
    <row r="8833" spans="2:7" x14ac:dyDescent="0.2">
      <c r="B8833" s="24"/>
      <c r="C8833" s="24"/>
      <c r="D8833" s="24"/>
      <c r="E8833" s="24"/>
      <c r="F8833" s="24"/>
      <c r="G8833" s="24"/>
    </row>
    <row r="8834" spans="2:7" x14ac:dyDescent="0.2">
      <c r="B8834" s="24"/>
      <c r="C8834" s="24"/>
      <c r="D8834" s="24"/>
      <c r="E8834" s="24"/>
      <c r="F8834" s="24"/>
      <c r="G8834" s="24"/>
    </row>
    <row r="8835" spans="2:7" x14ac:dyDescent="0.2">
      <c r="B8835" s="24"/>
      <c r="C8835" s="24"/>
      <c r="D8835" s="24"/>
      <c r="E8835" s="24"/>
      <c r="F8835" s="24"/>
      <c r="G8835" s="24"/>
    </row>
    <row r="8836" spans="2:7" x14ac:dyDescent="0.2">
      <c r="B8836" s="24"/>
      <c r="C8836" s="24"/>
      <c r="D8836" s="24"/>
      <c r="E8836" s="24"/>
      <c r="F8836" s="24"/>
      <c r="G8836" s="24"/>
    </row>
    <row r="8837" spans="2:7" x14ac:dyDescent="0.2">
      <c r="B8837" s="24"/>
      <c r="C8837" s="24"/>
      <c r="D8837" s="24"/>
      <c r="E8837" s="24"/>
      <c r="F8837" s="24"/>
      <c r="G8837" s="24"/>
    </row>
    <row r="8838" spans="2:7" x14ac:dyDescent="0.2">
      <c r="B8838" s="24"/>
      <c r="C8838" s="24"/>
      <c r="D8838" s="24"/>
      <c r="E8838" s="24"/>
      <c r="F8838" s="24"/>
      <c r="G8838" s="24"/>
    </row>
    <row r="8839" spans="2:7" x14ac:dyDescent="0.2">
      <c r="B8839" s="24"/>
      <c r="C8839" s="24"/>
      <c r="D8839" s="24"/>
      <c r="E8839" s="24"/>
      <c r="F8839" s="24"/>
      <c r="G8839" s="24"/>
    </row>
    <row r="8840" spans="2:7" x14ac:dyDescent="0.2">
      <c r="B8840" s="24"/>
      <c r="C8840" s="24"/>
      <c r="D8840" s="24"/>
      <c r="E8840" s="24"/>
      <c r="F8840" s="24"/>
      <c r="G8840" s="24"/>
    </row>
    <row r="8841" spans="2:7" x14ac:dyDescent="0.2">
      <c r="B8841" s="24"/>
      <c r="C8841" s="24"/>
      <c r="D8841" s="24"/>
      <c r="E8841" s="24"/>
      <c r="F8841" s="24"/>
      <c r="G8841" s="24"/>
    </row>
    <row r="8842" spans="2:7" x14ac:dyDescent="0.2">
      <c r="B8842" s="24"/>
      <c r="C8842" s="24"/>
      <c r="D8842" s="24"/>
      <c r="E8842" s="24"/>
      <c r="F8842" s="24"/>
      <c r="G8842" s="24"/>
    </row>
    <row r="8843" spans="2:7" x14ac:dyDescent="0.2">
      <c r="B8843" s="24"/>
      <c r="C8843" s="24"/>
      <c r="D8843" s="24"/>
      <c r="E8843" s="24"/>
      <c r="F8843" s="24"/>
      <c r="G8843" s="24"/>
    </row>
    <row r="8844" spans="2:7" x14ac:dyDescent="0.2">
      <c r="B8844" s="24"/>
      <c r="C8844" s="24"/>
      <c r="D8844" s="24"/>
      <c r="E8844" s="24"/>
      <c r="F8844" s="24"/>
      <c r="G8844" s="24"/>
    </row>
    <row r="8845" spans="2:7" x14ac:dyDescent="0.2">
      <c r="B8845" s="24"/>
      <c r="C8845" s="24"/>
      <c r="D8845" s="24"/>
      <c r="E8845" s="24"/>
      <c r="F8845" s="24"/>
      <c r="G8845" s="24"/>
    </row>
    <row r="8846" spans="2:7" x14ac:dyDescent="0.2">
      <c r="B8846" s="24"/>
      <c r="C8846" s="24"/>
      <c r="D8846" s="24"/>
      <c r="E8846" s="24"/>
      <c r="F8846" s="24"/>
      <c r="G8846" s="24"/>
    </row>
    <row r="8847" spans="2:7" x14ac:dyDescent="0.2">
      <c r="B8847" s="24"/>
      <c r="C8847" s="24"/>
      <c r="D8847" s="24"/>
      <c r="E8847" s="24"/>
      <c r="F8847" s="24"/>
      <c r="G8847" s="24"/>
    </row>
    <row r="8848" spans="2:7" x14ac:dyDescent="0.2">
      <c r="B8848" s="24"/>
      <c r="C8848" s="24"/>
      <c r="D8848" s="24"/>
      <c r="E8848" s="24"/>
      <c r="F8848" s="24"/>
      <c r="G8848" s="24"/>
    </row>
    <row r="8849" spans="2:7" x14ac:dyDescent="0.2">
      <c r="B8849" s="24"/>
      <c r="C8849" s="24"/>
      <c r="D8849" s="24"/>
      <c r="E8849" s="24"/>
      <c r="F8849" s="24"/>
      <c r="G8849" s="24"/>
    </row>
    <row r="8850" spans="2:7" x14ac:dyDescent="0.2">
      <c r="B8850" s="24"/>
      <c r="C8850" s="24"/>
      <c r="D8850" s="24"/>
      <c r="E8850" s="24"/>
      <c r="F8850" s="24"/>
      <c r="G8850" s="24"/>
    </row>
    <row r="8851" spans="2:7" x14ac:dyDescent="0.2">
      <c r="B8851" s="24"/>
      <c r="C8851" s="24"/>
      <c r="D8851" s="24"/>
      <c r="E8851" s="24"/>
      <c r="F8851" s="24"/>
      <c r="G8851" s="24"/>
    </row>
    <row r="8852" spans="2:7" x14ac:dyDescent="0.2">
      <c r="B8852" s="24"/>
      <c r="C8852" s="24"/>
      <c r="D8852" s="24"/>
      <c r="E8852" s="24"/>
      <c r="F8852" s="24"/>
      <c r="G8852" s="24"/>
    </row>
    <row r="8853" spans="2:7" x14ac:dyDescent="0.2">
      <c r="B8853" s="24"/>
      <c r="C8853" s="24"/>
      <c r="D8853" s="24"/>
      <c r="E8853" s="24"/>
      <c r="F8853" s="24"/>
      <c r="G8853" s="24"/>
    </row>
    <row r="8854" spans="2:7" x14ac:dyDescent="0.2">
      <c r="B8854" s="24"/>
      <c r="C8854" s="24"/>
      <c r="D8854" s="24"/>
      <c r="E8854" s="24"/>
      <c r="F8854" s="24"/>
      <c r="G8854" s="24"/>
    </row>
    <row r="8855" spans="2:7" x14ac:dyDescent="0.2">
      <c r="B8855" s="24"/>
      <c r="C8855" s="24"/>
      <c r="D8855" s="24"/>
      <c r="E8855" s="24"/>
      <c r="F8855" s="24"/>
      <c r="G8855" s="24"/>
    </row>
    <row r="8856" spans="2:7" x14ac:dyDescent="0.2">
      <c r="B8856" s="24"/>
      <c r="C8856" s="24"/>
      <c r="D8856" s="24"/>
      <c r="E8856" s="24"/>
      <c r="F8856" s="24"/>
      <c r="G8856" s="24"/>
    </row>
    <row r="8857" spans="2:7" x14ac:dyDescent="0.2">
      <c r="B8857" s="24"/>
      <c r="C8857" s="24"/>
      <c r="D8857" s="24"/>
      <c r="E8857" s="24"/>
      <c r="F8857" s="24"/>
      <c r="G8857" s="24"/>
    </row>
    <row r="8858" spans="2:7" x14ac:dyDescent="0.2">
      <c r="B8858" s="24"/>
      <c r="C8858" s="24"/>
      <c r="D8858" s="24"/>
      <c r="E8858" s="24"/>
      <c r="F8858" s="24"/>
      <c r="G8858" s="24"/>
    </row>
    <row r="8859" spans="2:7" x14ac:dyDescent="0.2">
      <c r="B8859" s="24"/>
      <c r="C8859" s="24"/>
      <c r="D8859" s="24"/>
      <c r="E8859" s="24"/>
      <c r="F8859" s="24"/>
      <c r="G8859" s="24"/>
    </row>
    <row r="8860" spans="2:7" x14ac:dyDescent="0.2">
      <c r="B8860" s="24"/>
      <c r="C8860" s="24"/>
      <c r="D8860" s="24"/>
      <c r="E8860" s="24"/>
      <c r="F8860" s="24"/>
      <c r="G8860" s="24"/>
    </row>
    <row r="8861" spans="2:7" x14ac:dyDescent="0.2">
      <c r="B8861" s="24"/>
      <c r="C8861" s="24"/>
      <c r="D8861" s="24"/>
      <c r="E8861" s="24"/>
      <c r="F8861" s="24"/>
      <c r="G8861" s="24"/>
    </row>
    <row r="8862" spans="2:7" x14ac:dyDescent="0.2">
      <c r="B8862" s="24"/>
      <c r="C8862" s="24"/>
      <c r="D8862" s="24"/>
      <c r="E8862" s="24"/>
      <c r="F8862" s="24"/>
      <c r="G8862" s="24"/>
    </row>
    <row r="8863" spans="2:7" x14ac:dyDescent="0.2">
      <c r="B8863" s="24"/>
      <c r="C8863" s="24"/>
      <c r="D8863" s="24"/>
      <c r="E8863" s="24"/>
      <c r="F8863" s="24"/>
      <c r="G8863" s="24"/>
    </row>
    <row r="8864" spans="2:7" x14ac:dyDescent="0.2">
      <c r="B8864" s="24"/>
      <c r="C8864" s="24"/>
      <c r="D8864" s="24"/>
      <c r="E8864" s="24"/>
      <c r="F8864" s="24"/>
      <c r="G8864" s="24"/>
    </row>
    <row r="8865" spans="2:7" x14ac:dyDescent="0.2">
      <c r="B8865" s="24"/>
      <c r="C8865" s="24"/>
      <c r="D8865" s="24"/>
      <c r="E8865" s="24"/>
      <c r="F8865" s="24"/>
      <c r="G8865" s="24"/>
    </row>
    <row r="8866" spans="2:7" x14ac:dyDescent="0.2">
      <c r="B8866" s="24"/>
      <c r="C8866" s="24"/>
      <c r="D8866" s="24"/>
      <c r="E8866" s="24"/>
      <c r="F8866" s="24"/>
      <c r="G8866" s="24"/>
    </row>
    <row r="8867" spans="2:7" x14ac:dyDescent="0.2">
      <c r="B8867" s="24"/>
      <c r="C8867" s="24"/>
      <c r="D8867" s="24"/>
      <c r="E8867" s="24"/>
      <c r="F8867" s="24"/>
      <c r="G8867" s="24"/>
    </row>
    <row r="8868" spans="2:7" x14ac:dyDescent="0.2">
      <c r="B8868" s="24"/>
      <c r="C8868" s="24"/>
      <c r="D8868" s="24"/>
      <c r="E8868" s="24"/>
      <c r="F8868" s="24"/>
      <c r="G8868" s="24"/>
    </row>
    <row r="8869" spans="2:7" x14ac:dyDescent="0.2">
      <c r="B8869" s="24"/>
      <c r="C8869" s="24"/>
      <c r="D8869" s="24"/>
      <c r="E8869" s="24"/>
      <c r="F8869" s="24"/>
      <c r="G8869" s="24"/>
    </row>
    <row r="8870" spans="2:7" x14ac:dyDescent="0.2">
      <c r="B8870" s="24"/>
      <c r="C8870" s="24"/>
      <c r="D8870" s="24"/>
      <c r="E8870" s="24"/>
      <c r="F8870" s="24"/>
      <c r="G8870" s="24"/>
    </row>
    <row r="8871" spans="2:7" x14ac:dyDescent="0.2">
      <c r="B8871" s="24"/>
      <c r="C8871" s="24"/>
      <c r="D8871" s="24"/>
      <c r="E8871" s="24"/>
      <c r="F8871" s="24"/>
      <c r="G8871" s="24"/>
    </row>
    <row r="8872" spans="2:7" x14ac:dyDescent="0.2">
      <c r="B8872" s="24"/>
      <c r="C8872" s="24"/>
      <c r="D8872" s="24"/>
      <c r="E8872" s="24"/>
      <c r="F8872" s="24"/>
      <c r="G8872" s="24"/>
    </row>
    <row r="8873" spans="2:7" x14ac:dyDescent="0.2">
      <c r="B8873" s="24"/>
      <c r="C8873" s="24"/>
      <c r="D8873" s="24"/>
      <c r="E8873" s="24"/>
      <c r="F8873" s="24"/>
      <c r="G8873" s="24"/>
    </row>
    <row r="8874" spans="2:7" x14ac:dyDescent="0.2">
      <c r="B8874" s="24"/>
      <c r="C8874" s="24"/>
      <c r="D8874" s="24"/>
      <c r="E8874" s="24"/>
      <c r="F8874" s="24"/>
      <c r="G8874" s="24"/>
    </row>
    <row r="8875" spans="2:7" x14ac:dyDescent="0.2">
      <c r="B8875" s="24"/>
      <c r="C8875" s="24"/>
      <c r="D8875" s="24"/>
      <c r="E8875" s="24"/>
      <c r="F8875" s="24"/>
      <c r="G8875" s="24"/>
    </row>
    <row r="8876" spans="2:7" x14ac:dyDescent="0.2">
      <c r="B8876" s="24"/>
      <c r="C8876" s="24"/>
      <c r="D8876" s="24"/>
      <c r="E8876" s="24"/>
      <c r="F8876" s="24"/>
      <c r="G8876" s="24"/>
    </row>
    <row r="8877" spans="2:7" x14ac:dyDescent="0.2">
      <c r="B8877" s="24"/>
      <c r="C8877" s="24"/>
      <c r="D8877" s="24"/>
      <c r="E8877" s="24"/>
      <c r="F8877" s="24"/>
      <c r="G8877" s="24"/>
    </row>
    <row r="8878" spans="2:7" x14ac:dyDescent="0.2">
      <c r="B8878" s="24"/>
      <c r="C8878" s="24"/>
      <c r="D8878" s="24"/>
      <c r="E8878" s="24"/>
      <c r="F8878" s="24"/>
      <c r="G8878" s="24"/>
    </row>
    <row r="8879" spans="2:7" x14ac:dyDescent="0.2">
      <c r="B8879" s="24"/>
      <c r="C8879" s="24"/>
      <c r="D8879" s="24"/>
      <c r="E8879" s="24"/>
      <c r="F8879" s="24"/>
      <c r="G8879" s="24"/>
    </row>
    <row r="8880" spans="2:7" x14ac:dyDescent="0.2">
      <c r="B8880" s="24"/>
      <c r="C8880" s="24"/>
      <c r="D8880" s="24"/>
      <c r="E8880" s="24"/>
      <c r="F8880" s="24"/>
      <c r="G8880" s="24"/>
    </row>
    <row r="8881" spans="2:7" x14ac:dyDescent="0.2">
      <c r="B8881" s="24"/>
      <c r="C8881" s="24"/>
      <c r="D8881" s="24"/>
      <c r="E8881" s="24"/>
      <c r="F8881" s="24"/>
      <c r="G8881" s="24"/>
    </row>
    <row r="8882" spans="2:7" x14ac:dyDescent="0.2">
      <c r="B8882" s="24"/>
      <c r="C8882" s="24"/>
      <c r="D8882" s="24"/>
      <c r="E8882" s="24"/>
      <c r="F8882" s="24"/>
      <c r="G8882" s="24"/>
    </row>
    <row r="8883" spans="2:7" x14ac:dyDescent="0.2">
      <c r="B8883" s="24"/>
      <c r="C8883" s="24"/>
      <c r="D8883" s="24"/>
      <c r="E8883" s="24"/>
      <c r="F8883" s="24"/>
      <c r="G8883" s="24"/>
    </row>
    <row r="8884" spans="2:7" x14ac:dyDescent="0.2">
      <c r="B8884" s="24"/>
      <c r="C8884" s="24"/>
      <c r="D8884" s="24"/>
      <c r="E8884" s="24"/>
      <c r="F8884" s="24"/>
      <c r="G8884" s="24"/>
    </row>
    <row r="8885" spans="2:7" x14ac:dyDescent="0.2">
      <c r="B8885" s="24"/>
      <c r="C8885" s="24"/>
      <c r="D8885" s="24"/>
      <c r="E8885" s="24"/>
      <c r="F8885" s="24"/>
      <c r="G8885" s="24"/>
    </row>
    <row r="8886" spans="2:7" x14ac:dyDescent="0.2">
      <c r="B8886" s="24"/>
      <c r="C8886" s="24"/>
      <c r="D8886" s="24"/>
      <c r="E8886" s="24"/>
      <c r="F8886" s="24"/>
      <c r="G8886" s="24"/>
    </row>
    <row r="8887" spans="2:7" x14ac:dyDescent="0.2">
      <c r="B8887" s="24"/>
      <c r="C8887" s="24"/>
      <c r="D8887" s="24"/>
      <c r="E8887" s="24"/>
      <c r="F8887" s="24"/>
      <c r="G8887" s="24"/>
    </row>
    <row r="8888" spans="2:7" x14ac:dyDescent="0.2">
      <c r="B8888" s="24"/>
      <c r="C8888" s="24"/>
      <c r="D8888" s="24"/>
      <c r="E8888" s="24"/>
      <c r="F8888" s="24"/>
      <c r="G8888" s="24"/>
    </row>
    <row r="8889" spans="2:7" x14ac:dyDescent="0.2">
      <c r="B8889" s="24"/>
      <c r="C8889" s="24"/>
      <c r="D8889" s="24"/>
      <c r="E8889" s="24"/>
      <c r="F8889" s="24"/>
      <c r="G8889" s="24"/>
    </row>
    <row r="8890" spans="2:7" x14ac:dyDescent="0.2">
      <c r="B8890" s="24"/>
      <c r="C8890" s="24"/>
      <c r="D8890" s="24"/>
      <c r="E8890" s="24"/>
      <c r="F8890" s="24"/>
      <c r="G8890" s="24"/>
    </row>
    <row r="8891" spans="2:7" x14ac:dyDescent="0.2">
      <c r="B8891" s="24"/>
      <c r="C8891" s="24"/>
      <c r="D8891" s="24"/>
      <c r="E8891" s="24"/>
      <c r="F8891" s="24"/>
      <c r="G8891" s="24"/>
    </row>
    <row r="8892" spans="2:7" x14ac:dyDescent="0.2">
      <c r="B8892" s="24"/>
      <c r="C8892" s="24"/>
      <c r="D8892" s="24"/>
      <c r="E8892" s="24"/>
      <c r="F8892" s="24"/>
      <c r="G8892" s="24"/>
    </row>
    <row r="8893" spans="2:7" x14ac:dyDescent="0.2">
      <c r="B8893" s="24"/>
      <c r="C8893" s="24"/>
      <c r="D8893" s="24"/>
      <c r="E8893" s="24"/>
      <c r="F8893" s="24"/>
      <c r="G8893" s="24"/>
    </row>
    <row r="8894" spans="2:7" x14ac:dyDescent="0.2">
      <c r="B8894" s="24"/>
      <c r="C8894" s="24"/>
      <c r="D8894" s="24"/>
      <c r="E8894" s="24"/>
      <c r="F8894" s="24"/>
      <c r="G8894" s="24"/>
    </row>
    <row r="8895" spans="2:7" x14ac:dyDescent="0.2">
      <c r="B8895" s="24"/>
      <c r="C8895" s="24"/>
      <c r="D8895" s="24"/>
      <c r="E8895" s="24"/>
      <c r="F8895" s="24"/>
      <c r="G8895" s="24"/>
    </row>
    <row r="8896" spans="2:7" x14ac:dyDescent="0.2">
      <c r="B8896" s="24"/>
      <c r="C8896" s="24"/>
      <c r="D8896" s="24"/>
      <c r="E8896" s="24"/>
      <c r="F8896" s="24"/>
      <c r="G8896" s="24"/>
    </row>
    <row r="8897" spans="2:7" x14ac:dyDescent="0.2">
      <c r="B8897" s="24"/>
      <c r="C8897" s="24"/>
      <c r="D8897" s="24"/>
      <c r="E8897" s="24"/>
      <c r="F8897" s="24"/>
      <c r="G8897" s="24"/>
    </row>
    <row r="8898" spans="2:7" x14ac:dyDescent="0.2">
      <c r="B8898" s="24"/>
      <c r="C8898" s="24"/>
      <c r="D8898" s="24"/>
      <c r="E8898" s="24"/>
      <c r="F8898" s="24"/>
      <c r="G8898" s="24"/>
    </row>
    <row r="8899" spans="2:7" x14ac:dyDescent="0.2">
      <c r="B8899" s="24"/>
      <c r="C8899" s="24"/>
      <c r="D8899" s="24"/>
      <c r="E8899" s="24"/>
      <c r="F8899" s="24"/>
      <c r="G8899" s="24"/>
    </row>
    <row r="8900" spans="2:7" x14ac:dyDescent="0.2">
      <c r="B8900" s="24"/>
      <c r="C8900" s="24"/>
      <c r="D8900" s="24"/>
      <c r="E8900" s="24"/>
      <c r="F8900" s="24"/>
      <c r="G8900" s="24"/>
    </row>
    <row r="8901" spans="2:7" x14ac:dyDescent="0.2">
      <c r="B8901" s="24"/>
      <c r="C8901" s="24"/>
      <c r="D8901" s="24"/>
      <c r="E8901" s="24"/>
      <c r="F8901" s="24"/>
      <c r="G8901" s="24"/>
    </row>
    <row r="8902" spans="2:7" x14ac:dyDescent="0.2">
      <c r="B8902" s="24"/>
      <c r="C8902" s="24"/>
      <c r="D8902" s="24"/>
      <c r="E8902" s="24"/>
      <c r="F8902" s="24"/>
      <c r="G8902" s="24"/>
    </row>
    <row r="8903" spans="2:7" x14ac:dyDescent="0.2">
      <c r="B8903" s="24"/>
      <c r="C8903" s="24"/>
      <c r="D8903" s="24"/>
      <c r="E8903" s="24"/>
      <c r="F8903" s="24"/>
      <c r="G8903" s="24"/>
    </row>
    <row r="8904" spans="2:7" x14ac:dyDescent="0.2">
      <c r="B8904" s="24"/>
      <c r="C8904" s="24"/>
      <c r="D8904" s="24"/>
      <c r="E8904" s="24"/>
      <c r="F8904" s="24"/>
      <c r="G8904" s="24"/>
    </row>
    <row r="8905" spans="2:7" x14ac:dyDescent="0.2">
      <c r="B8905" s="24"/>
      <c r="C8905" s="24"/>
      <c r="D8905" s="24"/>
      <c r="E8905" s="24"/>
      <c r="F8905" s="24"/>
      <c r="G8905" s="24"/>
    </row>
    <row r="8906" spans="2:7" x14ac:dyDescent="0.2">
      <c r="B8906" s="24"/>
      <c r="C8906" s="24"/>
      <c r="D8906" s="24"/>
      <c r="E8906" s="24"/>
      <c r="F8906" s="24"/>
      <c r="G8906" s="24"/>
    </row>
    <row r="8907" spans="2:7" x14ac:dyDescent="0.2">
      <c r="B8907" s="24"/>
      <c r="C8907" s="24"/>
      <c r="D8907" s="24"/>
      <c r="E8907" s="24"/>
      <c r="F8907" s="24"/>
      <c r="G8907" s="24"/>
    </row>
    <row r="8908" spans="2:7" x14ac:dyDescent="0.2">
      <c r="B8908" s="24"/>
      <c r="C8908" s="24"/>
      <c r="D8908" s="24"/>
      <c r="E8908" s="24"/>
      <c r="F8908" s="24"/>
      <c r="G8908" s="24"/>
    </row>
    <row r="8909" spans="2:7" x14ac:dyDescent="0.2">
      <c r="B8909" s="24"/>
      <c r="C8909" s="24"/>
      <c r="D8909" s="24"/>
      <c r="E8909" s="24"/>
      <c r="F8909" s="24"/>
      <c r="G8909" s="24"/>
    </row>
    <row r="8910" spans="2:7" x14ac:dyDescent="0.2">
      <c r="B8910" s="24"/>
      <c r="C8910" s="24"/>
      <c r="D8910" s="24"/>
      <c r="E8910" s="24"/>
      <c r="F8910" s="24"/>
      <c r="G8910" s="24"/>
    </row>
    <row r="8911" spans="2:7" x14ac:dyDescent="0.2">
      <c r="B8911" s="24"/>
      <c r="C8911" s="24"/>
      <c r="D8911" s="24"/>
      <c r="E8911" s="24"/>
      <c r="F8911" s="24"/>
      <c r="G8911" s="24"/>
    </row>
    <row r="8912" spans="2:7" x14ac:dyDescent="0.2">
      <c r="B8912" s="24"/>
      <c r="C8912" s="24"/>
      <c r="D8912" s="24"/>
      <c r="E8912" s="24"/>
      <c r="F8912" s="24"/>
      <c r="G8912" s="24"/>
    </row>
    <row r="8913" spans="2:7" x14ac:dyDescent="0.2">
      <c r="B8913" s="24"/>
      <c r="C8913" s="24"/>
      <c r="D8913" s="24"/>
      <c r="E8913" s="24"/>
      <c r="F8913" s="24"/>
      <c r="G8913" s="24"/>
    </row>
    <row r="8914" spans="2:7" x14ac:dyDescent="0.2">
      <c r="B8914" s="24"/>
      <c r="C8914" s="24"/>
      <c r="D8914" s="24"/>
      <c r="E8914" s="24"/>
      <c r="F8914" s="24"/>
      <c r="G8914" s="24"/>
    </row>
    <row r="8915" spans="2:7" x14ac:dyDescent="0.2">
      <c r="B8915" s="24"/>
      <c r="C8915" s="24"/>
      <c r="D8915" s="24"/>
      <c r="E8915" s="24"/>
      <c r="F8915" s="24"/>
      <c r="G8915" s="24"/>
    </row>
    <row r="8916" spans="2:7" x14ac:dyDescent="0.2">
      <c r="B8916" s="24"/>
      <c r="C8916" s="24"/>
      <c r="D8916" s="24"/>
      <c r="E8916" s="24"/>
      <c r="F8916" s="24"/>
      <c r="G8916" s="24"/>
    </row>
    <row r="8917" spans="2:7" x14ac:dyDescent="0.2">
      <c r="B8917" s="24"/>
      <c r="C8917" s="24"/>
      <c r="D8917" s="24"/>
      <c r="E8917" s="24"/>
      <c r="F8917" s="24"/>
      <c r="G8917" s="24"/>
    </row>
    <row r="8918" spans="2:7" x14ac:dyDescent="0.2">
      <c r="B8918" s="24"/>
      <c r="C8918" s="24"/>
      <c r="D8918" s="24"/>
      <c r="E8918" s="24"/>
      <c r="F8918" s="24"/>
      <c r="G8918" s="24"/>
    </row>
    <row r="8919" spans="2:7" x14ac:dyDescent="0.2">
      <c r="B8919" s="24"/>
      <c r="C8919" s="24"/>
      <c r="D8919" s="24"/>
      <c r="E8919" s="24"/>
      <c r="F8919" s="24"/>
      <c r="G8919" s="24"/>
    </row>
    <row r="8920" spans="2:7" x14ac:dyDescent="0.2">
      <c r="B8920" s="24"/>
      <c r="C8920" s="24"/>
      <c r="D8920" s="24"/>
      <c r="E8920" s="24"/>
      <c r="F8920" s="24"/>
      <c r="G8920" s="24"/>
    </row>
    <row r="8921" spans="2:7" x14ac:dyDescent="0.2">
      <c r="B8921" s="24"/>
      <c r="C8921" s="24"/>
      <c r="D8921" s="24"/>
      <c r="E8921" s="24"/>
      <c r="F8921" s="24"/>
      <c r="G8921" s="24"/>
    </row>
    <row r="8922" spans="2:7" x14ac:dyDescent="0.2">
      <c r="B8922" s="24"/>
      <c r="C8922" s="24"/>
      <c r="D8922" s="24"/>
      <c r="E8922" s="24"/>
      <c r="F8922" s="24"/>
      <c r="G8922" s="24"/>
    </row>
    <row r="8923" spans="2:7" x14ac:dyDescent="0.2">
      <c r="B8923" s="24"/>
      <c r="C8923" s="24"/>
      <c r="D8923" s="24"/>
      <c r="E8923" s="24"/>
      <c r="F8923" s="24"/>
      <c r="G8923" s="24"/>
    </row>
    <row r="8924" spans="2:7" x14ac:dyDescent="0.2">
      <c r="B8924" s="24"/>
      <c r="C8924" s="24"/>
      <c r="D8924" s="24"/>
      <c r="E8924" s="24"/>
      <c r="F8924" s="24"/>
      <c r="G8924" s="24"/>
    </row>
    <row r="8925" spans="2:7" x14ac:dyDescent="0.2">
      <c r="B8925" s="24"/>
      <c r="C8925" s="24"/>
      <c r="D8925" s="24"/>
      <c r="E8925" s="24"/>
      <c r="F8925" s="24"/>
      <c r="G8925" s="24"/>
    </row>
    <row r="8926" spans="2:7" x14ac:dyDescent="0.2">
      <c r="B8926" s="24"/>
      <c r="C8926" s="24"/>
      <c r="D8926" s="24"/>
      <c r="E8926" s="24"/>
      <c r="F8926" s="24"/>
      <c r="G8926" s="24"/>
    </row>
    <row r="8927" spans="2:7" x14ac:dyDescent="0.2">
      <c r="B8927" s="24"/>
      <c r="C8927" s="24"/>
      <c r="D8927" s="24"/>
      <c r="E8927" s="24"/>
      <c r="F8927" s="24"/>
      <c r="G8927" s="24"/>
    </row>
    <row r="8928" spans="2:7" x14ac:dyDescent="0.2">
      <c r="B8928" s="24"/>
      <c r="C8928" s="24"/>
      <c r="D8928" s="24"/>
      <c r="E8928" s="24"/>
      <c r="F8928" s="24"/>
      <c r="G8928" s="24"/>
    </row>
    <row r="8929" spans="2:7" x14ac:dyDescent="0.2">
      <c r="B8929" s="24"/>
      <c r="C8929" s="24"/>
      <c r="D8929" s="24"/>
      <c r="E8929" s="24"/>
      <c r="F8929" s="24"/>
      <c r="G8929" s="24"/>
    </row>
    <row r="8930" spans="2:7" x14ac:dyDescent="0.2">
      <c r="B8930" s="24"/>
      <c r="C8930" s="24"/>
      <c r="D8930" s="24"/>
      <c r="E8930" s="24"/>
      <c r="F8930" s="24"/>
      <c r="G8930" s="24"/>
    </row>
    <row r="8931" spans="2:7" x14ac:dyDescent="0.2">
      <c r="B8931" s="24"/>
      <c r="C8931" s="24"/>
      <c r="D8931" s="24"/>
      <c r="E8931" s="24"/>
      <c r="F8931" s="24"/>
      <c r="G8931" s="24"/>
    </row>
  </sheetData>
  <mergeCells count="2">
    <mergeCell ref="B8:H8"/>
    <mergeCell ref="B5:D5"/>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rgb="FFFFFFCC"/>
  </sheetPr>
  <dimension ref="A2:AG1066"/>
  <sheetViews>
    <sheetView showGridLines="0" zoomScale="85" zoomScaleNormal="85" workbookViewId="0">
      <pane xSplit="9" ySplit="14" topLeftCell="J15" activePane="bottomRight" state="frozen"/>
      <selection activeCell="A25" sqref="A25:XFD25"/>
      <selection pane="topRight" activeCell="A25" sqref="A25:XFD25"/>
      <selection pane="bottomLeft" activeCell="A25" sqref="A25:XFD25"/>
      <selection pane="bottomRight" activeCell="J15" sqref="J15"/>
    </sheetView>
  </sheetViews>
  <sheetFormatPr defaultRowHeight="12.75" x14ac:dyDescent="0.2"/>
  <cols>
    <col min="1" max="1" width="4.7109375" style="2" customWidth="1"/>
    <col min="2" max="2" width="12.85546875" style="2" customWidth="1"/>
    <col min="3" max="3" width="11.28515625" style="2" customWidth="1"/>
    <col min="4" max="4" width="19.140625" style="2" customWidth="1"/>
    <col min="5" max="5" width="19.140625" style="38" customWidth="1"/>
    <col min="6" max="6" width="20.85546875" style="38" bestFit="1" customWidth="1"/>
    <col min="7" max="7" width="13.7109375" style="38" customWidth="1"/>
    <col min="8" max="8" width="3.85546875" style="2" customWidth="1"/>
    <col min="9" max="9" width="19.85546875" style="2" customWidth="1"/>
    <col min="10" max="10" width="3.85546875" style="38" customWidth="1"/>
    <col min="11" max="33" width="14.7109375" style="2" customWidth="1"/>
    <col min="34" max="16384" width="9.140625" style="2"/>
  </cols>
  <sheetData>
    <row r="2" spans="1:33" s="73" customFormat="1" ht="18" x14ac:dyDescent="0.2">
      <c r="B2" s="73" t="s">
        <v>245</v>
      </c>
    </row>
    <row r="4" spans="1:33" s="80" customFormat="1" x14ac:dyDescent="0.2">
      <c r="B4" s="80" t="s">
        <v>119</v>
      </c>
    </row>
    <row r="5" spans="1:33" s="62" customFormat="1" ht="24.75" customHeight="1" x14ac:dyDescent="0.2">
      <c r="B5" s="177" t="s">
        <v>180</v>
      </c>
      <c r="C5" s="177"/>
      <c r="D5" s="177"/>
      <c r="E5" s="177"/>
      <c r="F5" s="177"/>
      <c r="G5" s="177"/>
      <c r="H5" s="177"/>
      <c r="I5" s="177"/>
      <c r="J5" s="41"/>
    </row>
    <row r="7" spans="1:33" s="74" customFormat="1" x14ac:dyDescent="0.2">
      <c r="B7" s="74" t="s">
        <v>84</v>
      </c>
      <c r="K7" s="74">
        <v>2004</v>
      </c>
      <c r="L7" s="74">
        <v>2005</v>
      </c>
      <c r="M7" s="74">
        <v>2006</v>
      </c>
      <c r="N7" s="74">
        <v>2007</v>
      </c>
      <c r="O7" s="74">
        <v>2008</v>
      </c>
      <c r="P7" s="74">
        <v>2009</v>
      </c>
      <c r="Q7" s="74">
        <v>2010</v>
      </c>
      <c r="R7" s="74">
        <v>2011</v>
      </c>
      <c r="S7" s="74">
        <v>2012</v>
      </c>
      <c r="T7" s="74">
        <v>2013</v>
      </c>
      <c r="U7" s="74">
        <v>2014</v>
      </c>
      <c r="V7" s="74">
        <v>2015</v>
      </c>
      <c r="W7" s="74">
        <v>2016</v>
      </c>
      <c r="X7" s="74">
        <v>2017</v>
      </c>
      <c r="Y7" s="74">
        <v>2018</v>
      </c>
      <c r="Z7" s="74">
        <v>2019</v>
      </c>
      <c r="AA7" s="74">
        <v>2020</v>
      </c>
      <c r="AB7" s="74">
        <v>2021</v>
      </c>
      <c r="AC7" s="74">
        <v>2022</v>
      </c>
      <c r="AD7" s="74">
        <v>2023</v>
      </c>
      <c r="AE7" s="74">
        <v>2024</v>
      </c>
      <c r="AF7" s="74">
        <v>2025</v>
      </c>
      <c r="AG7" s="74">
        <v>2026</v>
      </c>
    </row>
    <row r="8" spans="1:33" s="13" customFormat="1" x14ac:dyDescent="0.2">
      <c r="E8" s="39"/>
      <c r="F8" s="39"/>
      <c r="G8" s="39"/>
      <c r="J8" s="39"/>
      <c r="K8" s="27"/>
      <c r="L8" s="27"/>
      <c r="M8" s="27"/>
      <c r="N8" s="27"/>
      <c r="O8" s="27"/>
      <c r="P8" s="27"/>
      <c r="Q8" s="27"/>
      <c r="R8" s="27"/>
      <c r="S8" s="27"/>
      <c r="T8" s="27"/>
      <c r="U8" s="27"/>
      <c r="V8" s="27"/>
      <c r="W8" s="27"/>
      <c r="X8" s="27"/>
      <c r="Y8" s="27"/>
      <c r="Z8" s="27"/>
      <c r="AA8" s="27"/>
      <c r="AB8" s="27"/>
      <c r="AC8" s="27"/>
      <c r="AD8" s="27"/>
      <c r="AE8" s="27"/>
      <c r="AF8" s="27"/>
      <c r="AG8" s="27"/>
    </row>
    <row r="9" spans="1:33" x14ac:dyDescent="0.2">
      <c r="B9" s="1"/>
      <c r="I9" s="28" t="s">
        <v>77</v>
      </c>
      <c r="K9" s="85">
        <f t="shared" ref="K9:AG9" si="0">SUM(K15:K1017)</f>
        <v>0</v>
      </c>
      <c r="L9" s="85">
        <f t="shared" si="0"/>
        <v>0</v>
      </c>
      <c r="M9" s="85">
        <f t="shared" si="0"/>
        <v>0</v>
      </c>
      <c r="N9" s="85">
        <f t="shared" si="0"/>
        <v>0</v>
      </c>
      <c r="O9" s="85">
        <f t="shared" si="0"/>
        <v>0</v>
      </c>
      <c r="P9" s="85">
        <f t="shared" si="0"/>
        <v>0</v>
      </c>
      <c r="Q9" s="85">
        <f t="shared" si="0"/>
        <v>0</v>
      </c>
      <c r="R9" s="85">
        <f t="shared" si="0"/>
        <v>0</v>
      </c>
      <c r="S9" s="85">
        <f t="shared" si="0"/>
        <v>0</v>
      </c>
      <c r="T9" s="85">
        <f t="shared" si="0"/>
        <v>0</v>
      </c>
      <c r="U9" s="85">
        <f t="shared" si="0"/>
        <v>0</v>
      </c>
      <c r="V9" s="85">
        <f t="shared" si="0"/>
        <v>0</v>
      </c>
      <c r="W9" s="85">
        <f t="shared" si="0"/>
        <v>0</v>
      </c>
      <c r="X9" s="85">
        <f t="shared" si="0"/>
        <v>0</v>
      </c>
      <c r="Y9" s="85">
        <f t="shared" si="0"/>
        <v>0</v>
      </c>
      <c r="Z9" s="85">
        <f t="shared" si="0"/>
        <v>0</v>
      </c>
      <c r="AA9" s="85">
        <f t="shared" si="0"/>
        <v>0</v>
      </c>
      <c r="AB9" s="85">
        <f t="shared" si="0"/>
        <v>433896500.8653143</v>
      </c>
      <c r="AC9" s="85">
        <f t="shared" si="0"/>
        <v>445011873.50539005</v>
      </c>
      <c r="AD9" s="85">
        <f t="shared" si="0"/>
        <v>456518821.70113909</v>
      </c>
      <c r="AE9" s="85">
        <f t="shared" si="0"/>
        <v>468434336.05354607</v>
      </c>
      <c r="AF9" s="85">
        <f t="shared" si="0"/>
        <v>480776213.92576039</v>
      </c>
      <c r="AG9" s="85">
        <f t="shared" si="0"/>
        <v>493563098.97868705</v>
      </c>
    </row>
    <row r="10" spans="1:33" x14ac:dyDescent="0.2">
      <c r="K10" s="38"/>
      <c r="L10" s="38"/>
      <c r="M10" s="38"/>
      <c r="N10" s="38"/>
      <c r="O10" s="38"/>
      <c r="P10" s="38"/>
      <c r="Q10" s="38"/>
      <c r="R10" s="38"/>
      <c r="S10" s="38"/>
      <c r="T10" s="38"/>
      <c r="U10" s="38"/>
      <c r="V10" s="38"/>
      <c r="W10" s="38"/>
      <c r="X10" s="38"/>
      <c r="Y10" s="38"/>
      <c r="Z10" s="38"/>
      <c r="AA10" s="38"/>
      <c r="AB10" s="38"/>
      <c r="AC10" s="38"/>
      <c r="AD10" s="38"/>
      <c r="AE10" s="38"/>
      <c r="AF10" s="38"/>
      <c r="AG10" s="38"/>
    </row>
    <row r="11" spans="1:33" s="74" customFormat="1" x14ac:dyDescent="0.2">
      <c r="B11" s="74" t="s">
        <v>86</v>
      </c>
    </row>
    <row r="12" spans="1:33" x14ac:dyDescent="0.2">
      <c r="K12" s="38"/>
      <c r="L12" s="38"/>
      <c r="M12" s="38"/>
      <c r="N12" s="38"/>
      <c r="O12" s="38"/>
      <c r="P12" s="38"/>
      <c r="Q12" s="38"/>
      <c r="R12" s="38"/>
      <c r="S12" s="38"/>
      <c r="T12" s="38"/>
      <c r="U12" s="38"/>
      <c r="V12" s="38"/>
      <c r="W12" s="38"/>
      <c r="X12" s="38"/>
      <c r="Y12" s="38"/>
      <c r="Z12" s="38"/>
      <c r="AA12" s="38"/>
      <c r="AB12" s="38"/>
      <c r="AC12" s="38"/>
      <c r="AD12" s="38"/>
      <c r="AE12" s="38"/>
      <c r="AF12" s="38"/>
      <c r="AG12" s="38"/>
    </row>
    <row r="13" spans="1:33" s="18" customFormat="1" x14ac:dyDescent="0.2">
      <c r="A13" s="2"/>
      <c r="B13" s="119" t="s">
        <v>69</v>
      </c>
      <c r="C13" s="102"/>
      <c r="D13" s="102"/>
      <c r="E13" s="102"/>
      <c r="F13" s="102"/>
      <c r="G13" s="102"/>
      <c r="H13" s="102"/>
      <c r="I13" s="119" t="s">
        <v>92</v>
      </c>
      <c r="J13" s="76"/>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row>
    <row r="14" spans="1:33" s="13" customFormat="1" ht="27.75" customHeight="1" x14ac:dyDescent="0.2">
      <c r="B14" s="120" t="s">
        <v>89</v>
      </c>
      <c r="C14" s="120" t="s">
        <v>81</v>
      </c>
      <c r="D14" s="102" t="s">
        <v>99</v>
      </c>
      <c r="E14" s="102" t="s">
        <v>80</v>
      </c>
      <c r="F14" s="102" t="s">
        <v>128</v>
      </c>
      <c r="G14" s="102" t="s">
        <v>95</v>
      </c>
      <c r="H14" s="102"/>
      <c r="I14" s="102" t="s">
        <v>71</v>
      </c>
      <c r="J14" s="76"/>
      <c r="K14" s="102">
        <v>2004</v>
      </c>
      <c r="L14" s="102">
        <v>2005</v>
      </c>
      <c r="M14" s="102">
        <v>2006</v>
      </c>
      <c r="N14" s="102">
        <v>2007</v>
      </c>
      <c r="O14" s="102">
        <v>2008</v>
      </c>
      <c r="P14" s="102">
        <v>2009</v>
      </c>
      <c r="Q14" s="102">
        <v>2010</v>
      </c>
      <c r="R14" s="102">
        <v>2011</v>
      </c>
      <c r="S14" s="102">
        <v>2012</v>
      </c>
      <c r="T14" s="102">
        <v>2013</v>
      </c>
      <c r="U14" s="102">
        <v>2014</v>
      </c>
      <c r="V14" s="102">
        <v>2015</v>
      </c>
      <c r="W14" s="102">
        <v>2016</v>
      </c>
      <c r="X14" s="102">
        <v>2017</v>
      </c>
      <c r="Y14" s="102">
        <v>2018</v>
      </c>
      <c r="Z14" s="102">
        <v>2019</v>
      </c>
      <c r="AA14" s="102">
        <v>2020</v>
      </c>
      <c r="AB14" s="102">
        <v>2021</v>
      </c>
      <c r="AC14" s="102">
        <v>2022</v>
      </c>
      <c r="AD14" s="102">
        <v>2023</v>
      </c>
      <c r="AE14" s="102">
        <v>2024</v>
      </c>
      <c r="AF14" s="102">
        <v>2025</v>
      </c>
      <c r="AG14" s="102">
        <v>2026</v>
      </c>
    </row>
    <row r="15" spans="1:33" s="18" customFormat="1" x14ac:dyDescent="0.2">
      <c r="A15" s="2"/>
      <c r="B15" s="83">
        <f>'3. Investeringen'!B12</f>
        <v>1</v>
      </c>
      <c r="C15" s="118">
        <f>'3. Investeringen'!L12</f>
        <v>2021</v>
      </c>
      <c r="D15" s="83">
        <f>'3. Investeringen'!M12</f>
        <v>1438344.9700607683</v>
      </c>
      <c r="E15" s="83">
        <f>'3. Investeringen'!K12</f>
        <v>5</v>
      </c>
      <c r="F15" s="83" t="str">
        <f>'3. Investeringen'!C12</f>
        <v>Nieuwe investeringen</v>
      </c>
      <c r="G15" s="83" t="str">
        <f>'3. Investeringen'!F12</f>
        <v>TD</v>
      </c>
      <c r="I15" s="84">
        <f>INDEX('5. Selectie'!$P$56:$P$103,MATCH('6. Investeringen per jaar'!B15,'5. Selectie'!$B$56:$B$103))</f>
        <v>1</v>
      </c>
      <c r="K15" s="84">
        <f t="shared" ref="K15:T30" si="1">($C15=K$14)*$I15*$D15</f>
        <v>0</v>
      </c>
      <c r="L15" s="84">
        <f t="shared" si="1"/>
        <v>0</v>
      </c>
      <c r="M15" s="84">
        <f t="shared" si="1"/>
        <v>0</v>
      </c>
      <c r="N15" s="84">
        <f t="shared" si="1"/>
        <v>0</v>
      </c>
      <c r="O15" s="84">
        <f t="shared" si="1"/>
        <v>0</v>
      </c>
      <c r="P15" s="84">
        <f t="shared" si="1"/>
        <v>0</v>
      </c>
      <c r="Q15" s="84">
        <f t="shared" si="1"/>
        <v>0</v>
      </c>
      <c r="R15" s="84">
        <f t="shared" si="1"/>
        <v>0</v>
      </c>
      <c r="S15" s="84">
        <f t="shared" si="1"/>
        <v>0</v>
      </c>
      <c r="T15" s="84">
        <f t="shared" si="1"/>
        <v>0</v>
      </c>
      <c r="U15" s="84">
        <f t="shared" ref="U15:AG30" si="2">($C15=U$14)*$I15*$D15</f>
        <v>0</v>
      </c>
      <c r="V15" s="84">
        <f t="shared" si="2"/>
        <v>0</v>
      </c>
      <c r="W15" s="84">
        <f t="shared" si="2"/>
        <v>0</v>
      </c>
      <c r="X15" s="84">
        <f t="shared" si="2"/>
        <v>0</v>
      </c>
      <c r="Y15" s="84">
        <f t="shared" si="2"/>
        <v>0</v>
      </c>
      <c r="Z15" s="84">
        <f t="shared" si="2"/>
        <v>0</v>
      </c>
      <c r="AA15" s="84">
        <f t="shared" si="2"/>
        <v>0</v>
      </c>
      <c r="AB15" s="84">
        <f t="shared" si="2"/>
        <v>1438344.9700607683</v>
      </c>
      <c r="AC15" s="84">
        <f t="shared" si="2"/>
        <v>0</v>
      </c>
      <c r="AD15" s="84">
        <f t="shared" si="2"/>
        <v>0</v>
      </c>
      <c r="AE15" s="84">
        <f t="shared" si="2"/>
        <v>0</v>
      </c>
      <c r="AF15" s="84">
        <f t="shared" si="2"/>
        <v>0</v>
      </c>
      <c r="AG15" s="84">
        <f t="shared" si="2"/>
        <v>0</v>
      </c>
    </row>
    <row r="16" spans="1:33" s="18" customFormat="1" x14ac:dyDescent="0.2">
      <c r="A16" s="2"/>
      <c r="B16" s="83">
        <f>'3. Investeringen'!B13</f>
        <v>2</v>
      </c>
      <c r="C16" s="118">
        <f>'3. Investeringen'!L13</f>
        <v>2021</v>
      </c>
      <c r="D16" s="83">
        <f>'3. Investeringen'!M13</f>
        <v>761188.92339491134</v>
      </c>
      <c r="E16" s="83">
        <f>'3. Investeringen'!K13</f>
        <v>10</v>
      </c>
      <c r="F16" s="83" t="str">
        <f>'3. Investeringen'!C13</f>
        <v>Nieuwe investeringen</v>
      </c>
      <c r="G16" s="83" t="str">
        <f>'3. Investeringen'!F13</f>
        <v>TD</v>
      </c>
      <c r="I16" s="84">
        <f>INDEX('5. Selectie'!$P$56:$P$103,MATCH('6. Investeringen per jaar'!B16,'5. Selectie'!$B$56:$B$103))</f>
        <v>1</v>
      </c>
      <c r="K16" s="84">
        <f t="shared" si="1"/>
        <v>0</v>
      </c>
      <c r="L16" s="84">
        <f t="shared" si="1"/>
        <v>0</v>
      </c>
      <c r="M16" s="84">
        <f t="shared" si="1"/>
        <v>0</v>
      </c>
      <c r="N16" s="84">
        <f t="shared" si="1"/>
        <v>0</v>
      </c>
      <c r="O16" s="84">
        <f t="shared" si="1"/>
        <v>0</v>
      </c>
      <c r="P16" s="84">
        <f t="shared" si="1"/>
        <v>0</v>
      </c>
      <c r="Q16" s="84">
        <f t="shared" si="1"/>
        <v>0</v>
      </c>
      <c r="R16" s="84">
        <f t="shared" si="1"/>
        <v>0</v>
      </c>
      <c r="S16" s="84">
        <f t="shared" si="1"/>
        <v>0</v>
      </c>
      <c r="T16" s="84">
        <f t="shared" si="1"/>
        <v>0</v>
      </c>
      <c r="U16" s="84">
        <f t="shared" si="2"/>
        <v>0</v>
      </c>
      <c r="V16" s="84">
        <f t="shared" si="2"/>
        <v>0</v>
      </c>
      <c r="W16" s="84">
        <f t="shared" si="2"/>
        <v>0</v>
      </c>
      <c r="X16" s="84">
        <f t="shared" si="2"/>
        <v>0</v>
      </c>
      <c r="Y16" s="84">
        <f t="shared" si="2"/>
        <v>0</v>
      </c>
      <c r="Z16" s="84">
        <f t="shared" si="2"/>
        <v>0</v>
      </c>
      <c r="AA16" s="84">
        <f t="shared" si="2"/>
        <v>0</v>
      </c>
      <c r="AB16" s="84">
        <f t="shared" si="2"/>
        <v>761188.92339491134</v>
      </c>
      <c r="AC16" s="84">
        <f t="shared" si="2"/>
        <v>0</v>
      </c>
      <c r="AD16" s="84">
        <f t="shared" si="2"/>
        <v>0</v>
      </c>
      <c r="AE16" s="84">
        <f t="shared" si="2"/>
        <v>0</v>
      </c>
      <c r="AF16" s="84">
        <f t="shared" si="2"/>
        <v>0</v>
      </c>
      <c r="AG16" s="84">
        <f t="shared" si="2"/>
        <v>0</v>
      </c>
    </row>
    <row r="17" spans="1:33" s="18" customFormat="1" x14ac:dyDescent="0.2">
      <c r="A17" s="2"/>
      <c r="B17" s="83">
        <f>'3. Investeringen'!B14</f>
        <v>3</v>
      </c>
      <c r="C17" s="118">
        <f>'3. Investeringen'!L14</f>
        <v>2021</v>
      </c>
      <c r="D17" s="83">
        <f>'3. Investeringen'!M14</f>
        <v>99574.93607123119</v>
      </c>
      <c r="E17" s="83">
        <f>'3. Investeringen'!K14</f>
        <v>25</v>
      </c>
      <c r="F17" s="83" t="str">
        <f>'3. Investeringen'!C14</f>
        <v>Nieuwe investeringen</v>
      </c>
      <c r="G17" s="83" t="str">
        <f>'3. Investeringen'!F14</f>
        <v>TD</v>
      </c>
      <c r="I17" s="84">
        <f>INDEX('5. Selectie'!$P$56:$P$103,MATCH('6. Investeringen per jaar'!B17,'5. Selectie'!$B$56:$B$103))</f>
        <v>1</v>
      </c>
      <c r="K17" s="84">
        <f t="shared" si="1"/>
        <v>0</v>
      </c>
      <c r="L17" s="84">
        <f t="shared" si="1"/>
        <v>0</v>
      </c>
      <c r="M17" s="84">
        <f t="shared" si="1"/>
        <v>0</v>
      </c>
      <c r="N17" s="84">
        <f t="shared" si="1"/>
        <v>0</v>
      </c>
      <c r="O17" s="84">
        <f t="shared" si="1"/>
        <v>0</v>
      </c>
      <c r="P17" s="84">
        <f t="shared" si="1"/>
        <v>0</v>
      </c>
      <c r="Q17" s="84">
        <f t="shared" si="1"/>
        <v>0</v>
      </c>
      <c r="R17" s="84">
        <f t="shared" si="1"/>
        <v>0</v>
      </c>
      <c r="S17" s="84">
        <f t="shared" si="1"/>
        <v>0</v>
      </c>
      <c r="T17" s="84">
        <f t="shared" si="1"/>
        <v>0</v>
      </c>
      <c r="U17" s="84">
        <f t="shared" si="2"/>
        <v>0</v>
      </c>
      <c r="V17" s="84">
        <f t="shared" si="2"/>
        <v>0</v>
      </c>
      <c r="W17" s="84">
        <f t="shared" si="2"/>
        <v>0</v>
      </c>
      <c r="X17" s="84">
        <f t="shared" si="2"/>
        <v>0</v>
      </c>
      <c r="Y17" s="84">
        <f t="shared" si="2"/>
        <v>0</v>
      </c>
      <c r="Z17" s="84">
        <f t="shared" si="2"/>
        <v>0</v>
      </c>
      <c r="AA17" s="84">
        <f t="shared" si="2"/>
        <v>0</v>
      </c>
      <c r="AB17" s="84">
        <f t="shared" si="2"/>
        <v>99574.93607123119</v>
      </c>
      <c r="AC17" s="84">
        <f t="shared" si="2"/>
        <v>0</v>
      </c>
      <c r="AD17" s="84">
        <f t="shared" si="2"/>
        <v>0</v>
      </c>
      <c r="AE17" s="84">
        <f t="shared" si="2"/>
        <v>0</v>
      </c>
      <c r="AF17" s="84">
        <f t="shared" si="2"/>
        <v>0</v>
      </c>
      <c r="AG17" s="84">
        <f t="shared" si="2"/>
        <v>0</v>
      </c>
    </row>
    <row r="18" spans="1:33" s="18" customFormat="1" x14ac:dyDescent="0.2">
      <c r="A18" s="2"/>
      <c r="B18" s="83">
        <f>'3. Investeringen'!B15</f>
        <v>4</v>
      </c>
      <c r="C18" s="118">
        <f>'3. Investeringen'!L15</f>
        <v>2021</v>
      </c>
      <c r="D18" s="83">
        <f>'3. Investeringen'!M15</f>
        <v>23748765.99686427</v>
      </c>
      <c r="E18" s="83">
        <f>'3. Investeringen'!K15</f>
        <v>30</v>
      </c>
      <c r="F18" s="83" t="str">
        <f>'3. Investeringen'!C15</f>
        <v>Nieuwe investeringen</v>
      </c>
      <c r="G18" s="83" t="str">
        <f>'3. Investeringen'!F15</f>
        <v>TD</v>
      </c>
      <c r="I18" s="84">
        <f>INDEX('5. Selectie'!$P$56:$P$103,MATCH('6. Investeringen per jaar'!B18,'5. Selectie'!$B$56:$B$103))</f>
        <v>1</v>
      </c>
      <c r="K18" s="84">
        <f t="shared" si="1"/>
        <v>0</v>
      </c>
      <c r="L18" s="84">
        <f t="shared" si="1"/>
        <v>0</v>
      </c>
      <c r="M18" s="84">
        <f t="shared" si="1"/>
        <v>0</v>
      </c>
      <c r="N18" s="84">
        <f t="shared" si="1"/>
        <v>0</v>
      </c>
      <c r="O18" s="84">
        <f t="shared" si="1"/>
        <v>0</v>
      </c>
      <c r="P18" s="84">
        <f t="shared" si="1"/>
        <v>0</v>
      </c>
      <c r="Q18" s="84">
        <f t="shared" si="1"/>
        <v>0</v>
      </c>
      <c r="R18" s="84">
        <f t="shared" si="1"/>
        <v>0</v>
      </c>
      <c r="S18" s="84">
        <f t="shared" si="1"/>
        <v>0</v>
      </c>
      <c r="T18" s="84">
        <f t="shared" si="1"/>
        <v>0</v>
      </c>
      <c r="U18" s="84">
        <f t="shared" si="2"/>
        <v>0</v>
      </c>
      <c r="V18" s="84">
        <f t="shared" si="2"/>
        <v>0</v>
      </c>
      <c r="W18" s="84">
        <f t="shared" si="2"/>
        <v>0</v>
      </c>
      <c r="X18" s="84">
        <f t="shared" si="2"/>
        <v>0</v>
      </c>
      <c r="Y18" s="84">
        <f t="shared" si="2"/>
        <v>0</v>
      </c>
      <c r="Z18" s="84">
        <f t="shared" si="2"/>
        <v>0</v>
      </c>
      <c r="AA18" s="84">
        <f t="shared" si="2"/>
        <v>0</v>
      </c>
      <c r="AB18" s="84">
        <f t="shared" si="2"/>
        <v>23748765.99686427</v>
      </c>
      <c r="AC18" s="84">
        <f t="shared" si="2"/>
        <v>0</v>
      </c>
      <c r="AD18" s="84">
        <f t="shared" si="2"/>
        <v>0</v>
      </c>
      <c r="AE18" s="84">
        <f t="shared" si="2"/>
        <v>0</v>
      </c>
      <c r="AF18" s="84">
        <f t="shared" si="2"/>
        <v>0</v>
      </c>
      <c r="AG18" s="84">
        <f t="shared" si="2"/>
        <v>0</v>
      </c>
    </row>
    <row r="19" spans="1:33" s="18" customFormat="1" x14ac:dyDescent="0.2">
      <c r="A19" s="2"/>
      <c r="B19" s="83">
        <f>'3. Investeringen'!B16</f>
        <v>5</v>
      </c>
      <c r="C19" s="118">
        <f>'3. Investeringen'!L16</f>
        <v>2021</v>
      </c>
      <c r="D19" s="83">
        <f>'3. Investeringen'!M16</f>
        <v>232989976.99160695</v>
      </c>
      <c r="E19" s="83">
        <f>'3. Investeringen'!K16</f>
        <v>45</v>
      </c>
      <c r="F19" s="83" t="str">
        <f>'3. Investeringen'!C16</f>
        <v>Nieuwe investeringen</v>
      </c>
      <c r="G19" s="83" t="str">
        <f>'3. Investeringen'!F16</f>
        <v>TD</v>
      </c>
      <c r="I19" s="84">
        <f>INDEX('5. Selectie'!$P$56:$P$103,MATCH('6. Investeringen per jaar'!B19,'5. Selectie'!$B$56:$B$103))</f>
        <v>1</v>
      </c>
      <c r="K19" s="84">
        <f t="shared" si="1"/>
        <v>0</v>
      </c>
      <c r="L19" s="84">
        <f t="shared" si="1"/>
        <v>0</v>
      </c>
      <c r="M19" s="84">
        <f t="shared" si="1"/>
        <v>0</v>
      </c>
      <c r="N19" s="84">
        <f t="shared" si="1"/>
        <v>0</v>
      </c>
      <c r="O19" s="84">
        <f t="shared" si="1"/>
        <v>0</v>
      </c>
      <c r="P19" s="84">
        <f t="shared" si="1"/>
        <v>0</v>
      </c>
      <c r="Q19" s="84">
        <f t="shared" si="1"/>
        <v>0</v>
      </c>
      <c r="R19" s="84">
        <f t="shared" si="1"/>
        <v>0</v>
      </c>
      <c r="S19" s="84">
        <f t="shared" si="1"/>
        <v>0</v>
      </c>
      <c r="T19" s="84">
        <f t="shared" si="1"/>
        <v>0</v>
      </c>
      <c r="U19" s="84">
        <f t="shared" si="2"/>
        <v>0</v>
      </c>
      <c r="V19" s="84">
        <f t="shared" si="2"/>
        <v>0</v>
      </c>
      <c r="W19" s="84">
        <f t="shared" si="2"/>
        <v>0</v>
      </c>
      <c r="X19" s="84">
        <f t="shared" si="2"/>
        <v>0</v>
      </c>
      <c r="Y19" s="84">
        <f t="shared" si="2"/>
        <v>0</v>
      </c>
      <c r="Z19" s="84">
        <f t="shared" si="2"/>
        <v>0</v>
      </c>
      <c r="AA19" s="84">
        <f t="shared" si="2"/>
        <v>0</v>
      </c>
      <c r="AB19" s="84">
        <f t="shared" si="2"/>
        <v>232989976.99160695</v>
      </c>
      <c r="AC19" s="84">
        <f t="shared" si="2"/>
        <v>0</v>
      </c>
      <c r="AD19" s="84">
        <f t="shared" si="2"/>
        <v>0</v>
      </c>
      <c r="AE19" s="84">
        <f t="shared" si="2"/>
        <v>0</v>
      </c>
      <c r="AF19" s="84">
        <f t="shared" si="2"/>
        <v>0</v>
      </c>
      <c r="AG19" s="84">
        <f t="shared" si="2"/>
        <v>0</v>
      </c>
    </row>
    <row r="20" spans="1:33" s="18" customFormat="1" x14ac:dyDescent="0.2">
      <c r="A20" s="2"/>
      <c r="B20" s="83">
        <f>'3. Investeringen'!B17</f>
        <v>6</v>
      </c>
      <c r="C20" s="118">
        <f>'3. Investeringen'!L17</f>
        <v>2021</v>
      </c>
      <c r="D20" s="83">
        <f>'3. Investeringen'!M17</f>
        <v>45494555.69278565</v>
      </c>
      <c r="E20" s="83">
        <f>'3. Investeringen'!K17</f>
        <v>55</v>
      </c>
      <c r="F20" s="83" t="str">
        <f>'3. Investeringen'!C17</f>
        <v>Nieuwe investeringen</v>
      </c>
      <c r="G20" s="83" t="str">
        <f>'3. Investeringen'!F17</f>
        <v>TD</v>
      </c>
      <c r="I20" s="84">
        <f>INDEX('5. Selectie'!$P$56:$P$103,MATCH('6. Investeringen per jaar'!B20,'5. Selectie'!$B$56:$B$103))</f>
        <v>1</v>
      </c>
      <c r="K20" s="84">
        <f t="shared" si="1"/>
        <v>0</v>
      </c>
      <c r="L20" s="84">
        <f t="shared" si="1"/>
        <v>0</v>
      </c>
      <c r="M20" s="84">
        <f t="shared" si="1"/>
        <v>0</v>
      </c>
      <c r="N20" s="84">
        <f t="shared" si="1"/>
        <v>0</v>
      </c>
      <c r="O20" s="84">
        <f t="shared" si="1"/>
        <v>0</v>
      </c>
      <c r="P20" s="84">
        <f t="shared" si="1"/>
        <v>0</v>
      </c>
      <c r="Q20" s="84">
        <f t="shared" si="1"/>
        <v>0</v>
      </c>
      <c r="R20" s="84">
        <f t="shared" si="1"/>
        <v>0</v>
      </c>
      <c r="S20" s="84">
        <f t="shared" si="1"/>
        <v>0</v>
      </c>
      <c r="T20" s="84">
        <f t="shared" si="1"/>
        <v>0</v>
      </c>
      <c r="U20" s="84">
        <f t="shared" si="2"/>
        <v>0</v>
      </c>
      <c r="V20" s="84">
        <f t="shared" si="2"/>
        <v>0</v>
      </c>
      <c r="W20" s="84">
        <f t="shared" si="2"/>
        <v>0</v>
      </c>
      <c r="X20" s="84">
        <f t="shared" si="2"/>
        <v>0</v>
      </c>
      <c r="Y20" s="84">
        <f t="shared" si="2"/>
        <v>0</v>
      </c>
      <c r="Z20" s="84">
        <f t="shared" si="2"/>
        <v>0</v>
      </c>
      <c r="AA20" s="84">
        <f t="shared" si="2"/>
        <v>0</v>
      </c>
      <c r="AB20" s="84">
        <f t="shared" si="2"/>
        <v>45494555.69278565</v>
      </c>
      <c r="AC20" s="84">
        <f t="shared" si="2"/>
        <v>0</v>
      </c>
      <c r="AD20" s="84">
        <f t="shared" si="2"/>
        <v>0</v>
      </c>
      <c r="AE20" s="84">
        <f t="shared" si="2"/>
        <v>0</v>
      </c>
      <c r="AF20" s="84">
        <f t="shared" si="2"/>
        <v>0</v>
      </c>
      <c r="AG20" s="84">
        <f t="shared" si="2"/>
        <v>0</v>
      </c>
    </row>
    <row r="21" spans="1:33" s="18" customFormat="1" x14ac:dyDescent="0.2">
      <c r="A21" s="2"/>
      <c r="B21" s="83">
        <f>'3. Investeringen'!B18</f>
        <v>7</v>
      </c>
      <c r="C21" s="118">
        <f>'3. Investeringen'!L18</f>
        <v>2021</v>
      </c>
      <c r="D21" s="83">
        <f>'3. Investeringen'!M18</f>
        <v>336409.43719418248</v>
      </c>
      <c r="E21" s="83">
        <f>'3. Investeringen'!K18</f>
        <v>0</v>
      </c>
      <c r="F21" s="83" t="str">
        <f>'3. Investeringen'!C18</f>
        <v>Nieuwe investeringen</v>
      </c>
      <c r="G21" s="83" t="str">
        <f>'3. Investeringen'!F18</f>
        <v>TD</v>
      </c>
      <c r="I21" s="84">
        <f>INDEX('5. Selectie'!$P$56:$P$103,MATCH('6. Investeringen per jaar'!B21,'5. Selectie'!$B$56:$B$103))</f>
        <v>1</v>
      </c>
      <c r="K21" s="84">
        <f t="shared" si="1"/>
        <v>0</v>
      </c>
      <c r="L21" s="84">
        <f t="shared" si="1"/>
        <v>0</v>
      </c>
      <c r="M21" s="84">
        <f t="shared" si="1"/>
        <v>0</v>
      </c>
      <c r="N21" s="84">
        <f t="shared" si="1"/>
        <v>0</v>
      </c>
      <c r="O21" s="84">
        <f t="shared" si="1"/>
        <v>0</v>
      </c>
      <c r="P21" s="84">
        <f t="shared" si="1"/>
        <v>0</v>
      </c>
      <c r="Q21" s="84">
        <f t="shared" si="1"/>
        <v>0</v>
      </c>
      <c r="R21" s="84">
        <f t="shared" si="1"/>
        <v>0</v>
      </c>
      <c r="S21" s="84">
        <f t="shared" si="1"/>
        <v>0</v>
      </c>
      <c r="T21" s="84">
        <f t="shared" si="1"/>
        <v>0</v>
      </c>
      <c r="U21" s="84">
        <f t="shared" si="2"/>
        <v>0</v>
      </c>
      <c r="V21" s="84">
        <f t="shared" si="2"/>
        <v>0</v>
      </c>
      <c r="W21" s="84">
        <f t="shared" si="2"/>
        <v>0</v>
      </c>
      <c r="X21" s="84">
        <f t="shared" si="2"/>
        <v>0</v>
      </c>
      <c r="Y21" s="84">
        <f t="shared" si="2"/>
        <v>0</v>
      </c>
      <c r="Z21" s="84">
        <f t="shared" si="2"/>
        <v>0</v>
      </c>
      <c r="AA21" s="84">
        <f t="shared" si="2"/>
        <v>0</v>
      </c>
      <c r="AB21" s="84">
        <f t="shared" si="2"/>
        <v>336409.43719418248</v>
      </c>
      <c r="AC21" s="84">
        <f t="shared" si="2"/>
        <v>0</v>
      </c>
      <c r="AD21" s="84">
        <f t="shared" si="2"/>
        <v>0</v>
      </c>
      <c r="AE21" s="84">
        <f t="shared" si="2"/>
        <v>0</v>
      </c>
      <c r="AF21" s="84">
        <f t="shared" si="2"/>
        <v>0</v>
      </c>
      <c r="AG21" s="84">
        <f t="shared" si="2"/>
        <v>0</v>
      </c>
    </row>
    <row r="22" spans="1:33" s="18" customFormat="1" x14ac:dyDescent="0.2">
      <c r="A22" s="62"/>
      <c r="B22" s="83">
        <f>'3. Investeringen'!B19</f>
        <v>8</v>
      </c>
      <c r="C22" s="118">
        <f>'3. Investeringen'!L19</f>
        <v>2022</v>
      </c>
      <c r="D22" s="83">
        <f>'3. Investeringen'!M19</f>
        <v>1460509.5396765361</v>
      </c>
      <c r="E22" s="83">
        <f>'3. Investeringen'!K19</f>
        <v>5</v>
      </c>
      <c r="F22" s="83" t="str">
        <f>'3. Investeringen'!C19</f>
        <v>Nieuwe investeringen</v>
      </c>
      <c r="G22" s="83" t="str">
        <f>'3. Investeringen'!F19</f>
        <v>TD</v>
      </c>
      <c r="I22" s="84">
        <f>INDEX('5. Selectie'!$P$56:$P$103,MATCH('6. Investeringen per jaar'!B22,'5. Selectie'!$B$56:$B$103))</f>
        <v>1</v>
      </c>
      <c r="K22" s="84">
        <f t="shared" si="1"/>
        <v>0</v>
      </c>
      <c r="L22" s="84">
        <f t="shared" si="1"/>
        <v>0</v>
      </c>
      <c r="M22" s="84">
        <f t="shared" si="1"/>
        <v>0</v>
      </c>
      <c r="N22" s="84">
        <f t="shared" si="1"/>
        <v>0</v>
      </c>
      <c r="O22" s="84">
        <f t="shared" si="1"/>
        <v>0</v>
      </c>
      <c r="P22" s="84">
        <f t="shared" si="1"/>
        <v>0</v>
      </c>
      <c r="Q22" s="84">
        <f t="shared" si="1"/>
        <v>0</v>
      </c>
      <c r="R22" s="84">
        <f t="shared" si="1"/>
        <v>0</v>
      </c>
      <c r="S22" s="84">
        <f t="shared" si="1"/>
        <v>0</v>
      </c>
      <c r="T22" s="84">
        <f t="shared" si="1"/>
        <v>0</v>
      </c>
      <c r="U22" s="84">
        <f t="shared" si="2"/>
        <v>0</v>
      </c>
      <c r="V22" s="84">
        <f t="shared" si="2"/>
        <v>0</v>
      </c>
      <c r="W22" s="84">
        <f t="shared" si="2"/>
        <v>0</v>
      </c>
      <c r="X22" s="84">
        <f t="shared" si="2"/>
        <v>0</v>
      </c>
      <c r="Y22" s="84">
        <f t="shared" si="2"/>
        <v>0</v>
      </c>
      <c r="Z22" s="84">
        <f t="shared" si="2"/>
        <v>0</v>
      </c>
      <c r="AA22" s="84">
        <f t="shared" si="2"/>
        <v>0</v>
      </c>
      <c r="AB22" s="84">
        <f t="shared" si="2"/>
        <v>0</v>
      </c>
      <c r="AC22" s="84">
        <f t="shared" si="2"/>
        <v>1460509.5396765361</v>
      </c>
      <c r="AD22" s="84">
        <f t="shared" si="2"/>
        <v>0</v>
      </c>
      <c r="AE22" s="84">
        <f t="shared" si="2"/>
        <v>0</v>
      </c>
      <c r="AF22" s="84">
        <f t="shared" si="2"/>
        <v>0</v>
      </c>
      <c r="AG22" s="84">
        <f t="shared" si="2"/>
        <v>0</v>
      </c>
    </row>
    <row r="23" spans="1:33" s="18" customFormat="1" x14ac:dyDescent="0.2">
      <c r="A23" s="62"/>
      <c r="B23" s="83">
        <f>'3. Investeringen'!B20</f>
        <v>9</v>
      </c>
      <c r="C23" s="118">
        <f>'3. Investeringen'!L20</f>
        <v>2022</v>
      </c>
      <c r="D23" s="83">
        <f>'3. Investeringen'!M20</f>
        <v>772918.6719841006</v>
      </c>
      <c r="E23" s="83">
        <f>'3. Investeringen'!K20</f>
        <v>10</v>
      </c>
      <c r="F23" s="83" t="str">
        <f>'3. Investeringen'!C20</f>
        <v>Nieuwe investeringen</v>
      </c>
      <c r="G23" s="83" t="str">
        <f>'3. Investeringen'!F20</f>
        <v>TD</v>
      </c>
      <c r="I23" s="84">
        <f>INDEX('5. Selectie'!$P$56:$P$103,MATCH('6. Investeringen per jaar'!B23,'5. Selectie'!$B$56:$B$103))</f>
        <v>1</v>
      </c>
      <c r="K23" s="84">
        <f t="shared" si="1"/>
        <v>0</v>
      </c>
      <c r="L23" s="84">
        <f t="shared" si="1"/>
        <v>0</v>
      </c>
      <c r="M23" s="84">
        <f t="shared" si="1"/>
        <v>0</v>
      </c>
      <c r="N23" s="84">
        <f t="shared" si="1"/>
        <v>0</v>
      </c>
      <c r="O23" s="84">
        <f t="shared" si="1"/>
        <v>0</v>
      </c>
      <c r="P23" s="84">
        <f t="shared" si="1"/>
        <v>0</v>
      </c>
      <c r="Q23" s="84">
        <f t="shared" si="1"/>
        <v>0</v>
      </c>
      <c r="R23" s="84">
        <f t="shared" si="1"/>
        <v>0</v>
      </c>
      <c r="S23" s="84">
        <f t="shared" si="1"/>
        <v>0</v>
      </c>
      <c r="T23" s="84">
        <f t="shared" si="1"/>
        <v>0</v>
      </c>
      <c r="U23" s="84">
        <f t="shared" si="2"/>
        <v>0</v>
      </c>
      <c r="V23" s="84">
        <f t="shared" si="2"/>
        <v>0</v>
      </c>
      <c r="W23" s="84">
        <f t="shared" si="2"/>
        <v>0</v>
      </c>
      <c r="X23" s="84">
        <f t="shared" si="2"/>
        <v>0</v>
      </c>
      <c r="Y23" s="84">
        <f t="shared" si="2"/>
        <v>0</v>
      </c>
      <c r="Z23" s="84">
        <f t="shared" si="2"/>
        <v>0</v>
      </c>
      <c r="AA23" s="84">
        <f t="shared" si="2"/>
        <v>0</v>
      </c>
      <c r="AB23" s="84">
        <f t="shared" si="2"/>
        <v>0</v>
      </c>
      <c r="AC23" s="84">
        <f t="shared" si="2"/>
        <v>772918.6719841006</v>
      </c>
      <c r="AD23" s="84">
        <f t="shared" si="2"/>
        <v>0</v>
      </c>
      <c r="AE23" s="84">
        <f t="shared" si="2"/>
        <v>0</v>
      </c>
      <c r="AF23" s="84">
        <f t="shared" si="2"/>
        <v>0</v>
      </c>
      <c r="AG23" s="84">
        <f t="shared" si="2"/>
        <v>0</v>
      </c>
    </row>
    <row r="24" spans="1:33" s="18" customFormat="1" x14ac:dyDescent="0.2">
      <c r="A24" s="62"/>
      <c r="B24" s="83">
        <f>'3. Investeringen'!B21</f>
        <v>10</v>
      </c>
      <c r="C24" s="118">
        <f>'3. Investeringen'!L21</f>
        <v>2022</v>
      </c>
      <c r="D24" s="83">
        <f>'3. Investeringen'!M21</f>
        <v>101109.36324167778</v>
      </c>
      <c r="E24" s="83">
        <f>'3. Investeringen'!K21</f>
        <v>25</v>
      </c>
      <c r="F24" s="83" t="str">
        <f>'3. Investeringen'!C21</f>
        <v>Nieuwe investeringen</v>
      </c>
      <c r="G24" s="83" t="str">
        <f>'3. Investeringen'!F21</f>
        <v>TD</v>
      </c>
      <c r="I24" s="84">
        <f>INDEX('5. Selectie'!$P$56:$P$103,MATCH('6. Investeringen per jaar'!B24,'5. Selectie'!$B$56:$B$103))</f>
        <v>1</v>
      </c>
      <c r="K24" s="84">
        <f t="shared" si="1"/>
        <v>0</v>
      </c>
      <c r="L24" s="84">
        <f t="shared" si="1"/>
        <v>0</v>
      </c>
      <c r="M24" s="84">
        <f t="shared" si="1"/>
        <v>0</v>
      </c>
      <c r="N24" s="84">
        <f t="shared" si="1"/>
        <v>0</v>
      </c>
      <c r="O24" s="84">
        <f t="shared" si="1"/>
        <v>0</v>
      </c>
      <c r="P24" s="84">
        <f t="shared" si="1"/>
        <v>0</v>
      </c>
      <c r="Q24" s="84">
        <f t="shared" si="1"/>
        <v>0</v>
      </c>
      <c r="R24" s="84">
        <f t="shared" si="1"/>
        <v>0</v>
      </c>
      <c r="S24" s="84">
        <f t="shared" si="1"/>
        <v>0</v>
      </c>
      <c r="T24" s="84">
        <f t="shared" si="1"/>
        <v>0</v>
      </c>
      <c r="U24" s="84">
        <f t="shared" si="2"/>
        <v>0</v>
      </c>
      <c r="V24" s="84">
        <f t="shared" si="2"/>
        <v>0</v>
      </c>
      <c r="W24" s="84">
        <f t="shared" si="2"/>
        <v>0</v>
      </c>
      <c r="X24" s="84">
        <f t="shared" si="2"/>
        <v>0</v>
      </c>
      <c r="Y24" s="84">
        <f t="shared" si="2"/>
        <v>0</v>
      </c>
      <c r="Z24" s="84">
        <f t="shared" si="2"/>
        <v>0</v>
      </c>
      <c r="AA24" s="84">
        <f t="shared" si="2"/>
        <v>0</v>
      </c>
      <c r="AB24" s="84">
        <f t="shared" si="2"/>
        <v>0</v>
      </c>
      <c r="AC24" s="84">
        <f t="shared" si="2"/>
        <v>101109.36324167778</v>
      </c>
      <c r="AD24" s="84">
        <f t="shared" si="2"/>
        <v>0</v>
      </c>
      <c r="AE24" s="84">
        <f t="shared" si="2"/>
        <v>0</v>
      </c>
      <c r="AF24" s="84">
        <f t="shared" si="2"/>
        <v>0</v>
      </c>
      <c r="AG24" s="84">
        <f t="shared" si="2"/>
        <v>0</v>
      </c>
    </row>
    <row r="25" spans="1:33" s="18" customFormat="1" x14ac:dyDescent="0.2">
      <c r="A25" s="62"/>
      <c r="B25" s="83">
        <f>'3. Investeringen'!B22</f>
        <v>11</v>
      </c>
      <c r="C25" s="118">
        <f>'3. Investeringen'!L22</f>
        <v>2022</v>
      </c>
      <c r="D25" s="83">
        <f>'3. Investeringen'!M22</f>
        <v>24114729.09207629</v>
      </c>
      <c r="E25" s="83">
        <f>'3. Investeringen'!K22</f>
        <v>30</v>
      </c>
      <c r="F25" s="83" t="str">
        <f>'3. Investeringen'!C22</f>
        <v>Nieuwe investeringen</v>
      </c>
      <c r="G25" s="83" t="str">
        <f>'3. Investeringen'!F22</f>
        <v>TD</v>
      </c>
      <c r="I25" s="84">
        <f>INDEX('5. Selectie'!$P$56:$P$103,MATCH('6. Investeringen per jaar'!B25,'5. Selectie'!$B$56:$B$103))</f>
        <v>1</v>
      </c>
      <c r="K25" s="84">
        <f t="shared" si="1"/>
        <v>0</v>
      </c>
      <c r="L25" s="84">
        <f t="shared" si="1"/>
        <v>0</v>
      </c>
      <c r="M25" s="84">
        <f t="shared" si="1"/>
        <v>0</v>
      </c>
      <c r="N25" s="84">
        <f t="shared" si="1"/>
        <v>0</v>
      </c>
      <c r="O25" s="84">
        <f t="shared" si="1"/>
        <v>0</v>
      </c>
      <c r="P25" s="84">
        <f t="shared" si="1"/>
        <v>0</v>
      </c>
      <c r="Q25" s="84">
        <f t="shared" si="1"/>
        <v>0</v>
      </c>
      <c r="R25" s="84">
        <f t="shared" si="1"/>
        <v>0</v>
      </c>
      <c r="S25" s="84">
        <f t="shared" si="1"/>
        <v>0</v>
      </c>
      <c r="T25" s="84">
        <f t="shared" si="1"/>
        <v>0</v>
      </c>
      <c r="U25" s="84">
        <f t="shared" si="2"/>
        <v>0</v>
      </c>
      <c r="V25" s="84">
        <f t="shared" si="2"/>
        <v>0</v>
      </c>
      <c r="W25" s="84">
        <f t="shared" si="2"/>
        <v>0</v>
      </c>
      <c r="X25" s="84">
        <f t="shared" si="2"/>
        <v>0</v>
      </c>
      <c r="Y25" s="84">
        <f t="shared" si="2"/>
        <v>0</v>
      </c>
      <c r="Z25" s="84">
        <f t="shared" si="2"/>
        <v>0</v>
      </c>
      <c r="AA25" s="84">
        <f t="shared" si="2"/>
        <v>0</v>
      </c>
      <c r="AB25" s="84">
        <f t="shared" si="2"/>
        <v>0</v>
      </c>
      <c r="AC25" s="84">
        <f t="shared" si="2"/>
        <v>24114729.09207629</v>
      </c>
      <c r="AD25" s="84">
        <f t="shared" si="2"/>
        <v>0</v>
      </c>
      <c r="AE25" s="84">
        <f t="shared" si="2"/>
        <v>0</v>
      </c>
      <c r="AF25" s="84">
        <f t="shared" si="2"/>
        <v>0</v>
      </c>
      <c r="AG25" s="84">
        <f t="shared" si="2"/>
        <v>0</v>
      </c>
    </row>
    <row r="26" spans="1:33" s="18" customFormat="1" x14ac:dyDescent="0.2">
      <c r="A26" s="62"/>
      <c r="B26" s="83">
        <f>'3. Investeringen'!B23</f>
        <v>12</v>
      </c>
      <c r="C26" s="118">
        <f>'3. Investeringen'!L23</f>
        <v>2022</v>
      </c>
      <c r="D26" s="83">
        <f>'3. Investeringen'!M23</f>
        <v>236580299.66961405</v>
      </c>
      <c r="E26" s="83">
        <f>'3. Investeringen'!K23</f>
        <v>45</v>
      </c>
      <c r="F26" s="83" t="str">
        <f>'3. Investeringen'!C23</f>
        <v>Nieuwe investeringen</v>
      </c>
      <c r="G26" s="83" t="str">
        <f>'3. Investeringen'!F23</f>
        <v>TD</v>
      </c>
      <c r="I26" s="84">
        <f>INDEX('5. Selectie'!$P$56:$P$103,MATCH('6. Investeringen per jaar'!B26,'5. Selectie'!$B$56:$B$103))</f>
        <v>1</v>
      </c>
      <c r="K26" s="84">
        <f t="shared" si="1"/>
        <v>0</v>
      </c>
      <c r="L26" s="84">
        <f t="shared" si="1"/>
        <v>0</v>
      </c>
      <c r="M26" s="84">
        <f t="shared" si="1"/>
        <v>0</v>
      </c>
      <c r="N26" s="84">
        <f t="shared" si="1"/>
        <v>0</v>
      </c>
      <c r="O26" s="84">
        <f t="shared" si="1"/>
        <v>0</v>
      </c>
      <c r="P26" s="84">
        <f t="shared" si="1"/>
        <v>0</v>
      </c>
      <c r="Q26" s="84">
        <f t="shared" si="1"/>
        <v>0</v>
      </c>
      <c r="R26" s="84">
        <f t="shared" si="1"/>
        <v>0</v>
      </c>
      <c r="S26" s="84">
        <f t="shared" si="1"/>
        <v>0</v>
      </c>
      <c r="T26" s="84">
        <f t="shared" si="1"/>
        <v>0</v>
      </c>
      <c r="U26" s="84">
        <f t="shared" si="2"/>
        <v>0</v>
      </c>
      <c r="V26" s="84">
        <f t="shared" si="2"/>
        <v>0</v>
      </c>
      <c r="W26" s="84">
        <f t="shared" si="2"/>
        <v>0</v>
      </c>
      <c r="X26" s="84">
        <f t="shared" si="2"/>
        <v>0</v>
      </c>
      <c r="Y26" s="84">
        <f t="shared" si="2"/>
        <v>0</v>
      </c>
      <c r="Z26" s="84">
        <f t="shared" si="2"/>
        <v>0</v>
      </c>
      <c r="AA26" s="84">
        <f t="shared" si="2"/>
        <v>0</v>
      </c>
      <c r="AB26" s="84">
        <f t="shared" si="2"/>
        <v>0</v>
      </c>
      <c r="AC26" s="84">
        <f t="shared" si="2"/>
        <v>236580299.66961405</v>
      </c>
      <c r="AD26" s="84">
        <f t="shared" si="2"/>
        <v>0</v>
      </c>
      <c r="AE26" s="84">
        <f t="shared" si="2"/>
        <v>0</v>
      </c>
      <c r="AF26" s="84">
        <f t="shared" si="2"/>
        <v>0</v>
      </c>
      <c r="AG26" s="84">
        <f t="shared" si="2"/>
        <v>0</v>
      </c>
    </row>
    <row r="27" spans="1:33" s="18" customFormat="1" x14ac:dyDescent="0.2">
      <c r="A27" s="62"/>
      <c r="B27" s="83">
        <f>'3. Investeringen'!B24</f>
        <v>13</v>
      </c>
      <c r="C27" s="118">
        <f>'3. Investeringen'!L24</f>
        <v>2022</v>
      </c>
      <c r="D27" s="83">
        <f>'3. Investeringen'!M24</f>
        <v>46195616.472904742</v>
      </c>
      <c r="E27" s="83">
        <f>'3. Investeringen'!K24</f>
        <v>55</v>
      </c>
      <c r="F27" s="83" t="str">
        <f>'3. Investeringen'!C24</f>
        <v>Nieuwe investeringen</v>
      </c>
      <c r="G27" s="83" t="str">
        <f>'3. Investeringen'!F24</f>
        <v>TD</v>
      </c>
      <c r="I27" s="84">
        <f>INDEX('5. Selectie'!$P$56:$P$103,MATCH('6. Investeringen per jaar'!B27,'5. Selectie'!$B$56:$B$103))</f>
        <v>1</v>
      </c>
      <c r="K27" s="84">
        <f t="shared" si="1"/>
        <v>0</v>
      </c>
      <c r="L27" s="84">
        <f t="shared" si="1"/>
        <v>0</v>
      </c>
      <c r="M27" s="84">
        <f t="shared" si="1"/>
        <v>0</v>
      </c>
      <c r="N27" s="84">
        <f t="shared" si="1"/>
        <v>0</v>
      </c>
      <c r="O27" s="84">
        <f t="shared" si="1"/>
        <v>0</v>
      </c>
      <c r="P27" s="84">
        <f t="shared" si="1"/>
        <v>0</v>
      </c>
      <c r="Q27" s="84">
        <f t="shared" si="1"/>
        <v>0</v>
      </c>
      <c r="R27" s="84">
        <f t="shared" si="1"/>
        <v>0</v>
      </c>
      <c r="S27" s="84">
        <f t="shared" si="1"/>
        <v>0</v>
      </c>
      <c r="T27" s="84">
        <f t="shared" si="1"/>
        <v>0</v>
      </c>
      <c r="U27" s="84">
        <f t="shared" si="2"/>
        <v>0</v>
      </c>
      <c r="V27" s="84">
        <f t="shared" si="2"/>
        <v>0</v>
      </c>
      <c r="W27" s="84">
        <f t="shared" si="2"/>
        <v>0</v>
      </c>
      <c r="X27" s="84">
        <f t="shared" si="2"/>
        <v>0</v>
      </c>
      <c r="Y27" s="84">
        <f t="shared" si="2"/>
        <v>0</v>
      </c>
      <c r="Z27" s="84">
        <f t="shared" si="2"/>
        <v>0</v>
      </c>
      <c r="AA27" s="84">
        <f t="shared" si="2"/>
        <v>0</v>
      </c>
      <c r="AB27" s="84">
        <f t="shared" si="2"/>
        <v>0</v>
      </c>
      <c r="AC27" s="84">
        <f t="shared" si="2"/>
        <v>46195616.472904742</v>
      </c>
      <c r="AD27" s="84">
        <f t="shared" si="2"/>
        <v>0</v>
      </c>
      <c r="AE27" s="84">
        <f t="shared" si="2"/>
        <v>0</v>
      </c>
      <c r="AF27" s="84">
        <f t="shared" si="2"/>
        <v>0</v>
      </c>
      <c r="AG27" s="84">
        <f t="shared" si="2"/>
        <v>0</v>
      </c>
    </row>
    <row r="28" spans="1:33" s="18" customFormat="1" x14ac:dyDescent="0.2">
      <c r="A28" s="62"/>
      <c r="B28" s="83">
        <f>'3. Investeringen'!B25</f>
        <v>14</v>
      </c>
      <c r="C28" s="118">
        <f>'3. Investeringen'!L25</f>
        <v>2022</v>
      </c>
      <c r="D28" s="83">
        <f>'3. Investeringen'!M25</f>
        <v>341593.43028714455</v>
      </c>
      <c r="E28" s="83">
        <f>'3. Investeringen'!K25</f>
        <v>0</v>
      </c>
      <c r="F28" s="83" t="str">
        <f>'3. Investeringen'!C25</f>
        <v>Nieuwe investeringen</v>
      </c>
      <c r="G28" s="83" t="str">
        <f>'3. Investeringen'!F25</f>
        <v>TD</v>
      </c>
      <c r="I28" s="84">
        <f>INDEX('5. Selectie'!$P$56:$P$103,MATCH('6. Investeringen per jaar'!B28,'5. Selectie'!$B$56:$B$103))</f>
        <v>1</v>
      </c>
      <c r="K28" s="84">
        <f t="shared" si="1"/>
        <v>0</v>
      </c>
      <c r="L28" s="84">
        <f t="shared" si="1"/>
        <v>0</v>
      </c>
      <c r="M28" s="84">
        <f t="shared" si="1"/>
        <v>0</v>
      </c>
      <c r="N28" s="84">
        <f t="shared" si="1"/>
        <v>0</v>
      </c>
      <c r="O28" s="84">
        <f t="shared" si="1"/>
        <v>0</v>
      </c>
      <c r="P28" s="84">
        <f t="shared" si="1"/>
        <v>0</v>
      </c>
      <c r="Q28" s="84">
        <f t="shared" si="1"/>
        <v>0</v>
      </c>
      <c r="R28" s="84">
        <f t="shared" si="1"/>
        <v>0</v>
      </c>
      <c r="S28" s="84">
        <f t="shared" si="1"/>
        <v>0</v>
      </c>
      <c r="T28" s="84">
        <f t="shared" si="1"/>
        <v>0</v>
      </c>
      <c r="U28" s="84">
        <f t="shared" si="2"/>
        <v>0</v>
      </c>
      <c r="V28" s="84">
        <f t="shared" si="2"/>
        <v>0</v>
      </c>
      <c r="W28" s="84">
        <f t="shared" si="2"/>
        <v>0</v>
      </c>
      <c r="X28" s="84">
        <f t="shared" si="2"/>
        <v>0</v>
      </c>
      <c r="Y28" s="84">
        <f t="shared" si="2"/>
        <v>0</v>
      </c>
      <c r="Z28" s="84">
        <f t="shared" si="2"/>
        <v>0</v>
      </c>
      <c r="AA28" s="84">
        <f t="shared" si="2"/>
        <v>0</v>
      </c>
      <c r="AB28" s="84">
        <f t="shared" si="2"/>
        <v>0</v>
      </c>
      <c r="AC28" s="84">
        <f t="shared" si="2"/>
        <v>341593.43028714455</v>
      </c>
      <c r="AD28" s="84">
        <f t="shared" si="2"/>
        <v>0</v>
      </c>
      <c r="AE28" s="84">
        <f t="shared" si="2"/>
        <v>0</v>
      </c>
      <c r="AF28" s="84">
        <f t="shared" si="2"/>
        <v>0</v>
      </c>
      <c r="AG28" s="84">
        <f t="shared" si="2"/>
        <v>0</v>
      </c>
    </row>
    <row r="29" spans="1:33" s="18" customFormat="1" x14ac:dyDescent="0.2">
      <c r="A29" s="62"/>
      <c r="B29" s="83">
        <f>'3. Investeringen'!B26</f>
        <v>15</v>
      </c>
      <c r="C29" s="118">
        <f>'3. Investeringen'!L26</f>
        <v>2023</v>
      </c>
      <c r="D29" s="83">
        <f>'3. Investeringen'!M26</f>
        <v>1483015.6602807511</v>
      </c>
      <c r="E29" s="83">
        <f>'3. Investeringen'!K26</f>
        <v>5</v>
      </c>
      <c r="F29" s="83" t="str">
        <f>'3. Investeringen'!C26</f>
        <v>Nieuwe investeringen</v>
      </c>
      <c r="G29" s="83" t="str">
        <f>'3. Investeringen'!F26</f>
        <v>TD</v>
      </c>
      <c r="I29" s="84">
        <f>INDEX('5. Selectie'!$P$56:$P$103,MATCH('6. Investeringen per jaar'!B29,'5. Selectie'!$B$56:$B$103))</f>
        <v>1</v>
      </c>
      <c r="K29" s="84">
        <f t="shared" si="1"/>
        <v>0</v>
      </c>
      <c r="L29" s="84">
        <f t="shared" si="1"/>
        <v>0</v>
      </c>
      <c r="M29" s="84">
        <f t="shared" si="1"/>
        <v>0</v>
      </c>
      <c r="N29" s="84">
        <f t="shared" si="1"/>
        <v>0</v>
      </c>
      <c r="O29" s="84">
        <f t="shared" si="1"/>
        <v>0</v>
      </c>
      <c r="P29" s="84">
        <f t="shared" si="1"/>
        <v>0</v>
      </c>
      <c r="Q29" s="84">
        <f t="shared" si="1"/>
        <v>0</v>
      </c>
      <c r="R29" s="84">
        <f t="shared" si="1"/>
        <v>0</v>
      </c>
      <c r="S29" s="84">
        <f t="shared" si="1"/>
        <v>0</v>
      </c>
      <c r="T29" s="84">
        <f t="shared" si="1"/>
        <v>0</v>
      </c>
      <c r="U29" s="84">
        <f t="shared" si="2"/>
        <v>0</v>
      </c>
      <c r="V29" s="84">
        <f t="shared" si="2"/>
        <v>0</v>
      </c>
      <c r="W29" s="84">
        <f t="shared" si="2"/>
        <v>0</v>
      </c>
      <c r="X29" s="84">
        <f t="shared" si="2"/>
        <v>0</v>
      </c>
      <c r="Y29" s="84">
        <f t="shared" si="2"/>
        <v>0</v>
      </c>
      <c r="Z29" s="84">
        <f t="shared" si="2"/>
        <v>0</v>
      </c>
      <c r="AA29" s="84">
        <f t="shared" si="2"/>
        <v>0</v>
      </c>
      <c r="AB29" s="84">
        <f t="shared" si="2"/>
        <v>0</v>
      </c>
      <c r="AC29" s="84">
        <f t="shared" si="2"/>
        <v>0</v>
      </c>
      <c r="AD29" s="84">
        <f t="shared" si="2"/>
        <v>1483015.6602807511</v>
      </c>
      <c r="AE29" s="84">
        <f t="shared" si="2"/>
        <v>0</v>
      </c>
      <c r="AF29" s="84">
        <f t="shared" si="2"/>
        <v>0</v>
      </c>
      <c r="AG29" s="84">
        <f t="shared" si="2"/>
        <v>0</v>
      </c>
    </row>
    <row r="30" spans="1:33" s="18" customFormat="1" x14ac:dyDescent="0.2">
      <c r="A30" s="62"/>
      <c r="B30" s="83">
        <f>'3. Investeringen'!B27</f>
        <v>16</v>
      </c>
      <c r="C30" s="118">
        <f>'3. Investeringen'!L27</f>
        <v>2023</v>
      </c>
      <c r="D30" s="83">
        <f>'3. Investeringen'!M27</f>
        <v>784829.17333746841</v>
      </c>
      <c r="E30" s="83">
        <f>'3. Investeringen'!K27</f>
        <v>10</v>
      </c>
      <c r="F30" s="83" t="str">
        <f>'3. Investeringen'!C27</f>
        <v>Nieuwe investeringen</v>
      </c>
      <c r="G30" s="83" t="str">
        <f>'3. Investeringen'!F27</f>
        <v>TD</v>
      </c>
      <c r="I30" s="84">
        <f>INDEX('5. Selectie'!$P$56:$P$103,MATCH('6. Investeringen per jaar'!B30,'5. Selectie'!$B$56:$B$103))</f>
        <v>1</v>
      </c>
      <c r="K30" s="84">
        <f t="shared" si="1"/>
        <v>0</v>
      </c>
      <c r="L30" s="84">
        <f t="shared" si="1"/>
        <v>0</v>
      </c>
      <c r="M30" s="84">
        <f t="shared" si="1"/>
        <v>0</v>
      </c>
      <c r="N30" s="84">
        <f t="shared" si="1"/>
        <v>0</v>
      </c>
      <c r="O30" s="84">
        <f t="shared" si="1"/>
        <v>0</v>
      </c>
      <c r="P30" s="84">
        <f t="shared" si="1"/>
        <v>0</v>
      </c>
      <c r="Q30" s="84">
        <f t="shared" si="1"/>
        <v>0</v>
      </c>
      <c r="R30" s="84">
        <f t="shared" si="1"/>
        <v>0</v>
      </c>
      <c r="S30" s="84">
        <f t="shared" si="1"/>
        <v>0</v>
      </c>
      <c r="T30" s="84">
        <f t="shared" si="1"/>
        <v>0</v>
      </c>
      <c r="U30" s="84">
        <f t="shared" si="2"/>
        <v>0</v>
      </c>
      <c r="V30" s="84">
        <f t="shared" si="2"/>
        <v>0</v>
      </c>
      <c r="W30" s="84">
        <f t="shared" si="2"/>
        <v>0</v>
      </c>
      <c r="X30" s="84">
        <f t="shared" si="2"/>
        <v>0</v>
      </c>
      <c r="Y30" s="84">
        <f t="shared" si="2"/>
        <v>0</v>
      </c>
      <c r="Z30" s="84">
        <f t="shared" si="2"/>
        <v>0</v>
      </c>
      <c r="AA30" s="84">
        <f t="shared" si="2"/>
        <v>0</v>
      </c>
      <c r="AB30" s="84">
        <f t="shared" si="2"/>
        <v>0</v>
      </c>
      <c r="AC30" s="84">
        <f t="shared" si="2"/>
        <v>0</v>
      </c>
      <c r="AD30" s="84">
        <f t="shared" si="2"/>
        <v>784829.17333746841</v>
      </c>
      <c r="AE30" s="84">
        <f t="shared" si="2"/>
        <v>0</v>
      </c>
      <c r="AF30" s="84">
        <f t="shared" si="2"/>
        <v>0</v>
      </c>
      <c r="AG30" s="84">
        <f t="shared" si="2"/>
        <v>0</v>
      </c>
    </row>
    <row r="31" spans="1:33" s="18" customFormat="1" x14ac:dyDescent="0.2">
      <c r="A31" s="62"/>
      <c r="B31" s="83">
        <f>'3. Investeringen'!B28</f>
        <v>17</v>
      </c>
      <c r="C31" s="118">
        <f>'3. Investeringen'!L28</f>
        <v>2023</v>
      </c>
      <c r="D31" s="83">
        <f>'3. Investeringen'!M28</f>
        <v>102667.43558664621</v>
      </c>
      <c r="E31" s="83">
        <f>'3. Investeringen'!K28</f>
        <v>25</v>
      </c>
      <c r="F31" s="83" t="str">
        <f>'3. Investeringen'!C28</f>
        <v>Nieuwe investeringen</v>
      </c>
      <c r="G31" s="83" t="str">
        <f>'3. Investeringen'!F28</f>
        <v>TD</v>
      </c>
      <c r="I31" s="84">
        <f>INDEX('5. Selectie'!$P$56:$P$103,MATCH('6. Investeringen per jaar'!B31,'5. Selectie'!$B$56:$B$103))</f>
        <v>1</v>
      </c>
      <c r="K31" s="84">
        <f t="shared" ref="K31:Z55" si="3">($C31=K$14)*$I31*$D31</f>
        <v>0</v>
      </c>
      <c r="L31" s="84">
        <f t="shared" si="3"/>
        <v>0</v>
      </c>
      <c r="M31" s="84">
        <f t="shared" si="3"/>
        <v>0</v>
      </c>
      <c r="N31" s="84">
        <f t="shared" si="3"/>
        <v>0</v>
      </c>
      <c r="O31" s="84">
        <f t="shared" si="3"/>
        <v>0</v>
      </c>
      <c r="P31" s="84">
        <f t="shared" si="3"/>
        <v>0</v>
      </c>
      <c r="Q31" s="84">
        <f t="shared" si="3"/>
        <v>0</v>
      </c>
      <c r="R31" s="84">
        <f t="shared" si="3"/>
        <v>0</v>
      </c>
      <c r="S31" s="84">
        <f t="shared" si="3"/>
        <v>0</v>
      </c>
      <c r="T31" s="84">
        <f t="shared" si="3"/>
        <v>0</v>
      </c>
      <c r="U31" s="84">
        <f t="shared" si="3"/>
        <v>0</v>
      </c>
      <c r="V31" s="84">
        <f t="shared" si="3"/>
        <v>0</v>
      </c>
      <c r="W31" s="84">
        <f t="shared" si="3"/>
        <v>0</v>
      </c>
      <c r="X31" s="84">
        <f t="shared" si="3"/>
        <v>0</v>
      </c>
      <c r="Y31" s="84">
        <f t="shared" si="3"/>
        <v>0</v>
      </c>
      <c r="Z31" s="84">
        <f t="shared" si="3"/>
        <v>0</v>
      </c>
      <c r="AA31" s="84">
        <f t="shared" ref="U31:AG51" si="4">($C31=AA$14)*$I31*$D31</f>
        <v>0</v>
      </c>
      <c r="AB31" s="84">
        <f t="shared" si="4"/>
        <v>0</v>
      </c>
      <c r="AC31" s="84">
        <f t="shared" si="4"/>
        <v>0</v>
      </c>
      <c r="AD31" s="84">
        <f t="shared" si="4"/>
        <v>102667.43558664621</v>
      </c>
      <c r="AE31" s="84">
        <f t="shared" si="4"/>
        <v>0</v>
      </c>
      <c r="AF31" s="84">
        <f t="shared" si="4"/>
        <v>0</v>
      </c>
      <c r="AG31" s="84">
        <f t="shared" si="4"/>
        <v>0</v>
      </c>
    </row>
    <row r="32" spans="1:33" s="18" customFormat="1" x14ac:dyDescent="0.2">
      <c r="A32" s="62"/>
      <c r="B32" s="83">
        <f>'3. Investeringen'!B29</f>
        <v>18</v>
      </c>
      <c r="C32" s="118">
        <f>'3. Investeringen'!L29</f>
        <v>2023</v>
      </c>
      <c r="D32" s="83">
        <f>'3. Investeringen'!M29</f>
        <v>24486331.595545344</v>
      </c>
      <c r="E32" s="83">
        <f>'3. Investeringen'!K29</f>
        <v>30</v>
      </c>
      <c r="F32" s="83" t="str">
        <f>'3. Investeringen'!C29</f>
        <v>Nieuwe investeringen</v>
      </c>
      <c r="G32" s="83" t="str">
        <f>'3. Investeringen'!F29</f>
        <v>TD</v>
      </c>
      <c r="I32" s="84">
        <f>INDEX('5. Selectie'!$P$56:$P$103,MATCH('6. Investeringen per jaar'!B32,'5. Selectie'!$B$56:$B$103))</f>
        <v>1</v>
      </c>
      <c r="K32" s="84">
        <f t="shared" si="3"/>
        <v>0</v>
      </c>
      <c r="L32" s="84">
        <f t="shared" si="3"/>
        <v>0</v>
      </c>
      <c r="M32" s="84">
        <f t="shared" si="3"/>
        <v>0</v>
      </c>
      <c r="N32" s="84">
        <f t="shared" si="3"/>
        <v>0</v>
      </c>
      <c r="O32" s="84">
        <f t="shared" si="3"/>
        <v>0</v>
      </c>
      <c r="P32" s="84">
        <f t="shared" si="3"/>
        <v>0</v>
      </c>
      <c r="Q32" s="84">
        <f t="shared" si="3"/>
        <v>0</v>
      </c>
      <c r="R32" s="84">
        <f t="shared" si="3"/>
        <v>0</v>
      </c>
      <c r="S32" s="84">
        <f t="shared" si="3"/>
        <v>0</v>
      </c>
      <c r="T32" s="84">
        <f t="shared" si="3"/>
        <v>0</v>
      </c>
      <c r="U32" s="84">
        <f t="shared" si="4"/>
        <v>0</v>
      </c>
      <c r="V32" s="84">
        <f t="shared" si="4"/>
        <v>0</v>
      </c>
      <c r="W32" s="84">
        <f t="shared" si="4"/>
        <v>0</v>
      </c>
      <c r="X32" s="84">
        <f t="shared" si="4"/>
        <v>0</v>
      </c>
      <c r="Y32" s="84">
        <f t="shared" si="4"/>
        <v>0</v>
      </c>
      <c r="Z32" s="84">
        <f t="shared" si="4"/>
        <v>0</v>
      </c>
      <c r="AA32" s="84">
        <f t="shared" si="4"/>
        <v>0</v>
      </c>
      <c r="AB32" s="84">
        <f t="shared" si="4"/>
        <v>0</v>
      </c>
      <c r="AC32" s="84">
        <f t="shared" si="4"/>
        <v>0</v>
      </c>
      <c r="AD32" s="84">
        <f t="shared" si="4"/>
        <v>24486331.595545344</v>
      </c>
      <c r="AE32" s="84">
        <f t="shared" si="4"/>
        <v>0</v>
      </c>
      <c r="AF32" s="84">
        <f t="shared" si="4"/>
        <v>0</v>
      </c>
      <c r="AG32" s="84">
        <f t="shared" si="4"/>
        <v>0</v>
      </c>
    </row>
    <row r="33" spans="1:33" s="18" customFormat="1" x14ac:dyDescent="0.2">
      <c r="A33" s="62"/>
      <c r="B33" s="83">
        <f>'3. Investeringen'!B30</f>
        <v>19</v>
      </c>
      <c r="C33" s="118">
        <f>'3. Investeringen'!L30</f>
        <v>2023</v>
      </c>
      <c r="D33" s="83">
        <f>'3. Investeringen'!M30</f>
        <v>240225948.40541407</v>
      </c>
      <c r="E33" s="83">
        <f>'3. Investeringen'!K30</f>
        <v>45</v>
      </c>
      <c r="F33" s="83" t="str">
        <f>'3. Investeringen'!C30</f>
        <v>Nieuwe investeringen</v>
      </c>
      <c r="G33" s="83" t="str">
        <f>'3. Investeringen'!F30</f>
        <v>TD</v>
      </c>
      <c r="I33" s="84">
        <f>INDEX('5. Selectie'!$P$56:$P$103,MATCH('6. Investeringen per jaar'!B33,'5. Selectie'!$B$56:$B$103))</f>
        <v>1</v>
      </c>
      <c r="K33" s="84">
        <f t="shared" si="3"/>
        <v>0</v>
      </c>
      <c r="L33" s="84">
        <f t="shared" si="3"/>
        <v>0</v>
      </c>
      <c r="M33" s="84">
        <f t="shared" si="3"/>
        <v>0</v>
      </c>
      <c r="N33" s="84">
        <f t="shared" si="3"/>
        <v>0</v>
      </c>
      <c r="O33" s="84">
        <f t="shared" si="3"/>
        <v>0</v>
      </c>
      <c r="P33" s="84">
        <f t="shared" si="3"/>
        <v>0</v>
      </c>
      <c r="Q33" s="84">
        <f t="shared" si="3"/>
        <v>0</v>
      </c>
      <c r="R33" s="84">
        <f t="shared" si="3"/>
        <v>0</v>
      </c>
      <c r="S33" s="84">
        <f t="shared" si="3"/>
        <v>0</v>
      </c>
      <c r="T33" s="84">
        <f t="shared" si="3"/>
        <v>0</v>
      </c>
      <c r="U33" s="84">
        <f t="shared" si="4"/>
        <v>0</v>
      </c>
      <c r="V33" s="84">
        <f t="shared" si="4"/>
        <v>0</v>
      </c>
      <c r="W33" s="84">
        <f t="shared" si="4"/>
        <v>0</v>
      </c>
      <c r="X33" s="84">
        <f t="shared" si="4"/>
        <v>0</v>
      </c>
      <c r="Y33" s="84">
        <f t="shared" si="4"/>
        <v>0</v>
      </c>
      <c r="Z33" s="84">
        <f t="shared" si="4"/>
        <v>0</v>
      </c>
      <c r="AA33" s="84">
        <f t="shared" si="4"/>
        <v>0</v>
      </c>
      <c r="AB33" s="84">
        <f t="shared" si="4"/>
        <v>0</v>
      </c>
      <c r="AC33" s="84">
        <f t="shared" si="4"/>
        <v>0</v>
      </c>
      <c r="AD33" s="84">
        <f t="shared" si="4"/>
        <v>240225948.40541407</v>
      </c>
      <c r="AE33" s="84">
        <f t="shared" si="4"/>
        <v>0</v>
      </c>
      <c r="AF33" s="84">
        <f t="shared" si="4"/>
        <v>0</v>
      </c>
      <c r="AG33" s="84">
        <f t="shared" si="4"/>
        <v>0</v>
      </c>
    </row>
    <row r="34" spans="1:33" s="18" customFormat="1" x14ac:dyDescent="0.2">
      <c r="A34" s="62"/>
      <c r="B34" s="83">
        <f>'3. Investeringen'!B31</f>
        <v>20</v>
      </c>
      <c r="C34" s="118">
        <f>'3. Investeringen'!L31</f>
        <v>2023</v>
      </c>
      <c r="D34" s="83">
        <f>'3. Investeringen'!M31</f>
        <v>46907480.440568738</v>
      </c>
      <c r="E34" s="83">
        <f>'3. Investeringen'!K31</f>
        <v>55</v>
      </c>
      <c r="F34" s="83" t="str">
        <f>'3. Investeringen'!C31</f>
        <v>Nieuwe investeringen</v>
      </c>
      <c r="G34" s="83" t="str">
        <f>'3. Investeringen'!F31</f>
        <v>TD</v>
      </c>
      <c r="I34" s="84">
        <f>INDEX('5. Selectie'!$P$56:$P$103,MATCH('6. Investeringen per jaar'!B34,'5. Selectie'!$B$56:$B$103))</f>
        <v>1</v>
      </c>
      <c r="K34" s="84">
        <f t="shared" si="3"/>
        <v>0</v>
      </c>
      <c r="L34" s="84">
        <f t="shared" si="3"/>
        <v>0</v>
      </c>
      <c r="M34" s="84">
        <f t="shared" si="3"/>
        <v>0</v>
      </c>
      <c r="N34" s="84">
        <f t="shared" si="3"/>
        <v>0</v>
      </c>
      <c r="O34" s="84">
        <f t="shared" si="3"/>
        <v>0</v>
      </c>
      <c r="P34" s="84">
        <f t="shared" si="3"/>
        <v>0</v>
      </c>
      <c r="Q34" s="84">
        <f t="shared" si="3"/>
        <v>0</v>
      </c>
      <c r="R34" s="84">
        <f t="shared" si="3"/>
        <v>0</v>
      </c>
      <c r="S34" s="84">
        <f t="shared" si="3"/>
        <v>0</v>
      </c>
      <c r="T34" s="84">
        <f t="shared" si="3"/>
        <v>0</v>
      </c>
      <c r="U34" s="84">
        <f t="shared" si="4"/>
        <v>0</v>
      </c>
      <c r="V34" s="84">
        <f t="shared" si="4"/>
        <v>0</v>
      </c>
      <c r="W34" s="84">
        <f t="shared" si="4"/>
        <v>0</v>
      </c>
      <c r="X34" s="84">
        <f t="shared" si="4"/>
        <v>0</v>
      </c>
      <c r="Y34" s="84">
        <f t="shared" si="4"/>
        <v>0</v>
      </c>
      <c r="Z34" s="84">
        <f t="shared" si="4"/>
        <v>0</v>
      </c>
      <c r="AA34" s="84">
        <f t="shared" si="4"/>
        <v>0</v>
      </c>
      <c r="AB34" s="84">
        <f t="shared" si="4"/>
        <v>0</v>
      </c>
      <c r="AC34" s="84">
        <f t="shared" si="4"/>
        <v>0</v>
      </c>
      <c r="AD34" s="84">
        <f t="shared" si="4"/>
        <v>46907480.440568738</v>
      </c>
      <c r="AE34" s="84">
        <f t="shared" si="4"/>
        <v>0</v>
      </c>
      <c r="AF34" s="84">
        <f t="shared" si="4"/>
        <v>0</v>
      </c>
      <c r="AG34" s="84">
        <f t="shared" si="4"/>
        <v>0</v>
      </c>
    </row>
    <row r="35" spans="1:33" s="18" customFormat="1" x14ac:dyDescent="0.2">
      <c r="A35" s="62"/>
      <c r="B35" s="83">
        <f>'3. Investeringen'!B32</f>
        <v>21</v>
      </c>
      <c r="C35" s="118">
        <f>'3. Investeringen'!L32</f>
        <v>2023</v>
      </c>
      <c r="D35" s="83">
        <f>'3. Investeringen'!M32</f>
        <v>346857.30753737641</v>
      </c>
      <c r="E35" s="83">
        <f>'3. Investeringen'!K32</f>
        <v>0</v>
      </c>
      <c r="F35" s="83" t="str">
        <f>'3. Investeringen'!C32</f>
        <v>Nieuwe investeringen</v>
      </c>
      <c r="G35" s="83" t="str">
        <f>'3. Investeringen'!F32</f>
        <v>TD</v>
      </c>
      <c r="I35" s="84">
        <f>INDEX('5. Selectie'!$P$56:$P$103,MATCH('6. Investeringen per jaar'!B35,'5. Selectie'!$B$56:$B$103))</f>
        <v>1</v>
      </c>
      <c r="K35" s="84">
        <f t="shared" si="3"/>
        <v>0</v>
      </c>
      <c r="L35" s="84">
        <f t="shared" si="3"/>
        <v>0</v>
      </c>
      <c r="M35" s="84">
        <f t="shared" si="3"/>
        <v>0</v>
      </c>
      <c r="N35" s="84">
        <f t="shared" si="3"/>
        <v>0</v>
      </c>
      <c r="O35" s="84">
        <f t="shared" si="3"/>
        <v>0</v>
      </c>
      <c r="P35" s="84">
        <f t="shared" si="3"/>
        <v>0</v>
      </c>
      <c r="Q35" s="84">
        <f t="shared" si="3"/>
        <v>0</v>
      </c>
      <c r="R35" s="84">
        <f t="shared" si="3"/>
        <v>0</v>
      </c>
      <c r="S35" s="84">
        <f t="shared" si="3"/>
        <v>0</v>
      </c>
      <c r="T35" s="84">
        <f t="shared" si="3"/>
        <v>0</v>
      </c>
      <c r="U35" s="84">
        <f t="shared" si="4"/>
        <v>0</v>
      </c>
      <c r="V35" s="84">
        <f t="shared" si="4"/>
        <v>0</v>
      </c>
      <c r="W35" s="84">
        <f t="shared" si="4"/>
        <v>0</v>
      </c>
      <c r="X35" s="84">
        <f t="shared" si="4"/>
        <v>0</v>
      </c>
      <c r="Y35" s="84">
        <f t="shared" si="4"/>
        <v>0</v>
      </c>
      <c r="Z35" s="84">
        <f t="shared" si="4"/>
        <v>0</v>
      </c>
      <c r="AA35" s="84">
        <f t="shared" si="4"/>
        <v>0</v>
      </c>
      <c r="AB35" s="84">
        <f t="shared" si="4"/>
        <v>0</v>
      </c>
      <c r="AC35" s="84">
        <f t="shared" si="4"/>
        <v>0</v>
      </c>
      <c r="AD35" s="84">
        <f t="shared" si="4"/>
        <v>346857.30753737641</v>
      </c>
      <c r="AE35" s="84">
        <f t="shared" si="4"/>
        <v>0</v>
      </c>
      <c r="AF35" s="84">
        <f t="shared" si="4"/>
        <v>0</v>
      </c>
      <c r="AG35" s="84">
        <f t="shared" si="4"/>
        <v>0</v>
      </c>
    </row>
    <row r="36" spans="1:33" s="18" customFormat="1" x14ac:dyDescent="0.2">
      <c r="A36" s="62"/>
      <c r="B36" s="83">
        <f>'3. Investeringen'!B33</f>
        <v>22</v>
      </c>
      <c r="C36" s="118">
        <f>'3. Investeringen'!L33</f>
        <v>2024</v>
      </c>
      <c r="D36" s="83">
        <f>'3. Investeringen'!M33</f>
        <v>1505868.5950966442</v>
      </c>
      <c r="E36" s="83">
        <f>'3. Investeringen'!K33</f>
        <v>5</v>
      </c>
      <c r="F36" s="83" t="str">
        <f>'3. Investeringen'!C33</f>
        <v>Nieuwe investeringen</v>
      </c>
      <c r="G36" s="83" t="str">
        <f>'3. Investeringen'!F33</f>
        <v>TD</v>
      </c>
      <c r="I36" s="84">
        <f>INDEX('5. Selectie'!$P$56:$P$103,MATCH('6. Investeringen per jaar'!B36,'5. Selectie'!$B$56:$B$103))</f>
        <v>1</v>
      </c>
      <c r="K36" s="84">
        <f t="shared" si="3"/>
        <v>0</v>
      </c>
      <c r="L36" s="84">
        <f t="shared" si="3"/>
        <v>0</v>
      </c>
      <c r="M36" s="84">
        <f t="shared" si="3"/>
        <v>0</v>
      </c>
      <c r="N36" s="84">
        <f t="shared" si="3"/>
        <v>0</v>
      </c>
      <c r="O36" s="84">
        <f t="shared" si="3"/>
        <v>0</v>
      </c>
      <c r="P36" s="84">
        <f t="shared" si="3"/>
        <v>0</v>
      </c>
      <c r="Q36" s="84">
        <f t="shared" si="3"/>
        <v>0</v>
      </c>
      <c r="R36" s="84">
        <f t="shared" si="3"/>
        <v>0</v>
      </c>
      <c r="S36" s="84">
        <f t="shared" si="3"/>
        <v>0</v>
      </c>
      <c r="T36" s="84">
        <f t="shared" si="3"/>
        <v>0</v>
      </c>
      <c r="U36" s="84">
        <f t="shared" si="4"/>
        <v>0</v>
      </c>
      <c r="V36" s="84">
        <f t="shared" si="4"/>
        <v>0</v>
      </c>
      <c r="W36" s="84">
        <f t="shared" si="4"/>
        <v>0</v>
      </c>
      <c r="X36" s="84">
        <f t="shared" si="4"/>
        <v>0</v>
      </c>
      <c r="Y36" s="84">
        <f t="shared" si="4"/>
        <v>0</v>
      </c>
      <c r="Z36" s="84">
        <f t="shared" si="4"/>
        <v>0</v>
      </c>
      <c r="AA36" s="84">
        <f t="shared" si="4"/>
        <v>0</v>
      </c>
      <c r="AB36" s="84">
        <f t="shared" si="4"/>
        <v>0</v>
      </c>
      <c r="AC36" s="84">
        <f t="shared" si="4"/>
        <v>0</v>
      </c>
      <c r="AD36" s="84">
        <f t="shared" si="4"/>
        <v>0</v>
      </c>
      <c r="AE36" s="84">
        <f t="shared" si="4"/>
        <v>1505868.5950966442</v>
      </c>
      <c r="AF36" s="84">
        <f t="shared" si="4"/>
        <v>0</v>
      </c>
      <c r="AG36" s="84">
        <f t="shared" si="4"/>
        <v>0</v>
      </c>
    </row>
    <row r="37" spans="1:33" s="18" customFormat="1" x14ac:dyDescent="0.2">
      <c r="A37" s="62"/>
      <c r="B37" s="83">
        <f>'3. Investeringen'!B34</f>
        <v>23</v>
      </c>
      <c r="C37" s="118">
        <f>'3. Investeringen'!L34</f>
        <v>2024</v>
      </c>
      <c r="D37" s="83">
        <f>'3. Investeringen'!M34</f>
        <v>796923.21281409613</v>
      </c>
      <c r="E37" s="83">
        <f>'3. Investeringen'!K34</f>
        <v>10</v>
      </c>
      <c r="F37" s="83" t="str">
        <f>'3. Investeringen'!C34</f>
        <v>Nieuwe investeringen</v>
      </c>
      <c r="G37" s="83" t="str">
        <f>'3. Investeringen'!F34</f>
        <v>TD</v>
      </c>
      <c r="I37" s="84">
        <f>INDEX('5. Selectie'!$P$56:$P$103,MATCH('6. Investeringen per jaar'!B37,'5. Selectie'!$B$56:$B$103))</f>
        <v>1</v>
      </c>
      <c r="K37" s="84">
        <f t="shared" si="3"/>
        <v>0</v>
      </c>
      <c r="L37" s="84">
        <f t="shared" si="3"/>
        <v>0</v>
      </c>
      <c r="M37" s="84">
        <f t="shared" si="3"/>
        <v>0</v>
      </c>
      <c r="N37" s="84">
        <f t="shared" si="3"/>
        <v>0</v>
      </c>
      <c r="O37" s="84">
        <f t="shared" si="3"/>
        <v>0</v>
      </c>
      <c r="P37" s="84">
        <f t="shared" si="3"/>
        <v>0</v>
      </c>
      <c r="Q37" s="84">
        <f t="shared" si="3"/>
        <v>0</v>
      </c>
      <c r="R37" s="84">
        <f t="shared" si="3"/>
        <v>0</v>
      </c>
      <c r="S37" s="84">
        <f t="shared" si="3"/>
        <v>0</v>
      </c>
      <c r="T37" s="84">
        <f t="shared" si="3"/>
        <v>0</v>
      </c>
      <c r="U37" s="84">
        <f t="shared" si="4"/>
        <v>0</v>
      </c>
      <c r="V37" s="84">
        <f t="shared" si="4"/>
        <v>0</v>
      </c>
      <c r="W37" s="84">
        <f t="shared" si="4"/>
        <v>0</v>
      </c>
      <c r="X37" s="84">
        <f t="shared" si="4"/>
        <v>0</v>
      </c>
      <c r="Y37" s="84">
        <f t="shared" si="4"/>
        <v>0</v>
      </c>
      <c r="Z37" s="84">
        <f t="shared" si="4"/>
        <v>0</v>
      </c>
      <c r="AA37" s="84">
        <f t="shared" si="4"/>
        <v>0</v>
      </c>
      <c r="AB37" s="84">
        <f t="shared" si="4"/>
        <v>0</v>
      </c>
      <c r="AC37" s="84">
        <f t="shared" si="4"/>
        <v>0</v>
      </c>
      <c r="AD37" s="84">
        <f t="shared" si="4"/>
        <v>0</v>
      </c>
      <c r="AE37" s="84">
        <f t="shared" si="4"/>
        <v>796923.21281409613</v>
      </c>
      <c r="AF37" s="84">
        <f t="shared" si="4"/>
        <v>0</v>
      </c>
      <c r="AG37" s="84">
        <f t="shared" si="4"/>
        <v>0</v>
      </c>
    </row>
    <row r="38" spans="1:33" s="18" customFormat="1" x14ac:dyDescent="0.2">
      <c r="A38" s="62"/>
      <c r="B38" s="83">
        <f>'3. Investeringen'!B35</f>
        <v>24</v>
      </c>
      <c r="C38" s="118">
        <f>'3. Investeringen'!L35</f>
        <v>2024</v>
      </c>
      <c r="D38" s="83">
        <f>'3. Investeringen'!M35</f>
        <v>104249.51747291056</v>
      </c>
      <c r="E38" s="83">
        <f>'3. Investeringen'!K35</f>
        <v>25</v>
      </c>
      <c r="F38" s="83" t="str">
        <f>'3. Investeringen'!C35</f>
        <v>Nieuwe investeringen</v>
      </c>
      <c r="G38" s="83" t="str">
        <f>'3. Investeringen'!F35</f>
        <v>TD</v>
      </c>
      <c r="I38" s="84">
        <f>INDEX('5. Selectie'!$P$56:$P$103,MATCH('6. Investeringen per jaar'!B38,'5. Selectie'!$B$56:$B$103))</f>
        <v>1</v>
      </c>
      <c r="K38" s="84">
        <f t="shared" si="3"/>
        <v>0</v>
      </c>
      <c r="L38" s="84">
        <f t="shared" si="3"/>
        <v>0</v>
      </c>
      <c r="M38" s="84">
        <f t="shared" si="3"/>
        <v>0</v>
      </c>
      <c r="N38" s="84">
        <f t="shared" si="3"/>
        <v>0</v>
      </c>
      <c r="O38" s="84">
        <f t="shared" si="3"/>
        <v>0</v>
      </c>
      <c r="P38" s="84">
        <f t="shared" si="3"/>
        <v>0</v>
      </c>
      <c r="Q38" s="84">
        <f t="shared" si="3"/>
        <v>0</v>
      </c>
      <c r="R38" s="84">
        <f t="shared" si="3"/>
        <v>0</v>
      </c>
      <c r="S38" s="84">
        <f t="shared" si="3"/>
        <v>0</v>
      </c>
      <c r="T38" s="84">
        <f t="shared" si="3"/>
        <v>0</v>
      </c>
      <c r="U38" s="84">
        <f t="shared" si="4"/>
        <v>0</v>
      </c>
      <c r="V38" s="84">
        <f t="shared" si="4"/>
        <v>0</v>
      </c>
      <c r="W38" s="84">
        <f t="shared" si="4"/>
        <v>0</v>
      </c>
      <c r="X38" s="84">
        <f t="shared" si="4"/>
        <v>0</v>
      </c>
      <c r="Y38" s="84">
        <f t="shared" si="4"/>
        <v>0</v>
      </c>
      <c r="Z38" s="84">
        <f t="shared" si="4"/>
        <v>0</v>
      </c>
      <c r="AA38" s="84">
        <f t="shared" si="4"/>
        <v>0</v>
      </c>
      <c r="AB38" s="84">
        <f t="shared" si="4"/>
        <v>0</v>
      </c>
      <c r="AC38" s="84">
        <f t="shared" si="4"/>
        <v>0</v>
      </c>
      <c r="AD38" s="84">
        <f t="shared" si="4"/>
        <v>0</v>
      </c>
      <c r="AE38" s="84">
        <f t="shared" si="4"/>
        <v>104249.51747291056</v>
      </c>
      <c r="AF38" s="84">
        <f t="shared" si="4"/>
        <v>0</v>
      </c>
      <c r="AG38" s="84">
        <f t="shared" si="4"/>
        <v>0</v>
      </c>
    </row>
    <row r="39" spans="1:33" s="18" customFormat="1" x14ac:dyDescent="0.2">
      <c r="A39" s="62"/>
      <c r="B39" s="83">
        <f>'3. Investeringen'!B36</f>
        <v>25</v>
      </c>
      <c r="C39" s="118">
        <f>'3. Investeringen'!L36</f>
        <v>2024</v>
      </c>
      <c r="D39" s="83">
        <f>'3. Investeringen'!M36</f>
        <v>24863660.409273051</v>
      </c>
      <c r="E39" s="83">
        <f>'3. Investeringen'!K36</f>
        <v>30</v>
      </c>
      <c r="F39" s="83" t="str">
        <f>'3. Investeringen'!C36</f>
        <v>Nieuwe investeringen</v>
      </c>
      <c r="G39" s="83" t="str">
        <f>'3. Investeringen'!F36</f>
        <v>TD</v>
      </c>
      <c r="I39" s="84">
        <f>INDEX('5. Selectie'!$P$56:$P$103,MATCH('6. Investeringen per jaar'!B39,'5. Selectie'!$B$56:$B$103))</f>
        <v>1</v>
      </c>
      <c r="K39" s="84">
        <f t="shared" si="3"/>
        <v>0</v>
      </c>
      <c r="L39" s="84">
        <f t="shared" si="3"/>
        <v>0</v>
      </c>
      <c r="M39" s="84">
        <f t="shared" si="3"/>
        <v>0</v>
      </c>
      <c r="N39" s="84">
        <f t="shared" si="3"/>
        <v>0</v>
      </c>
      <c r="O39" s="84">
        <f t="shared" si="3"/>
        <v>0</v>
      </c>
      <c r="P39" s="84">
        <f t="shared" si="3"/>
        <v>0</v>
      </c>
      <c r="Q39" s="84">
        <f t="shared" si="3"/>
        <v>0</v>
      </c>
      <c r="R39" s="84">
        <f t="shared" si="3"/>
        <v>0</v>
      </c>
      <c r="S39" s="84">
        <f t="shared" si="3"/>
        <v>0</v>
      </c>
      <c r="T39" s="84">
        <f t="shared" si="3"/>
        <v>0</v>
      </c>
      <c r="U39" s="84">
        <f t="shared" si="4"/>
        <v>0</v>
      </c>
      <c r="V39" s="84">
        <f t="shared" si="4"/>
        <v>0</v>
      </c>
      <c r="W39" s="84">
        <f t="shared" si="4"/>
        <v>0</v>
      </c>
      <c r="X39" s="84">
        <f t="shared" si="4"/>
        <v>0</v>
      </c>
      <c r="Y39" s="84">
        <f t="shared" si="4"/>
        <v>0</v>
      </c>
      <c r="Z39" s="84">
        <f t="shared" si="4"/>
        <v>0</v>
      </c>
      <c r="AA39" s="84">
        <f t="shared" si="4"/>
        <v>0</v>
      </c>
      <c r="AB39" s="84">
        <f t="shared" si="4"/>
        <v>0</v>
      </c>
      <c r="AC39" s="84">
        <f t="shared" si="4"/>
        <v>0</v>
      </c>
      <c r="AD39" s="84">
        <f t="shared" si="4"/>
        <v>0</v>
      </c>
      <c r="AE39" s="84">
        <f t="shared" si="4"/>
        <v>24863660.409273051</v>
      </c>
      <c r="AF39" s="84">
        <f t="shared" si="4"/>
        <v>0</v>
      </c>
      <c r="AG39" s="84">
        <f t="shared" si="4"/>
        <v>0</v>
      </c>
    </row>
    <row r="40" spans="1:33" s="18" customFormat="1" x14ac:dyDescent="0.2">
      <c r="A40" s="62"/>
      <c r="B40" s="83">
        <f>'3. Investeringen'!B37</f>
        <v>26</v>
      </c>
      <c r="C40" s="118">
        <f>'3. Investeringen'!L37</f>
        <v>2024</v>
      </c>
      <c r="D40" s="83">
        <f>'3. Investeringen'!M37</f>
        <v>243927775.76100367</v>
      </c>
      <c r="E40" s="83">
        <f>'3. Investeringen'!K37</f>
        <v>45</v>
      </c>
      <c r="F40" s="83" t="str">
        <f>'3. Investeringen'!C37</f>
        <v>Nieuwe investeringen</v>
      </c>
      <c r="G40" s="83" t="str">
        <f>'3. Investeringen'!F37</f>
        <v>TD</v>
      </c>
      <c r="I40" s="84">
        <f>INDEX('5. Selectie'!$P$56:$P$103,MATCH('6. Investeringen per jaar'!B40,'5. Selectie'!$B$56:$B$103))</f>
        <v>1</v>
      </c>
      <c r="K40" s="84">
        <f t="shared" si="3"/>
        <v>0</v>
      </c>
      <c r="L40" s="84">
        <f t="shared" si="3"/>
        <v>0</v>
      </c>
      <c r="M40" s="84">
        <f t="shared" si="3"/>
        <v>0</v>
      </c>
      <c r="N40" s="84">
        <f t="shared" si="3"/>
        <v>0</v>
      </c>
      <c r="O40" s="84">
        <f t="shared" si="3"/>
        <v>0</v>
      </c>
      <c r="P40" s="84">
        <f t="shared" si="3"/>
        <v>0</v>
      </c>
      <c r="Q40" s="84">
        <f t="shared" si="3"/>
        <v>0</v>
      </c>
      <c r="R40" s="84">
        <f t="shared" si="3"/>
        <v>0</v>
      </c>
      <c r="S40" s="84">
        <f t="shared" si="3"/>
        <v>0</v>
      </c>
      <c r="T40" s="84">
        <f t="shared" si="3"/>
        <v>0</v>
      </c>
      <c r="U40" s="84">
        <f t="shared" si="4"/>
        <v>0</v>
      </c>
      <c r="V40" s="84">
        <f t="shared" si="4"/>
        <v>0</v>
      </c>
      <c r="W40" s="84">
        <f t="shared" si="4"/>
        <v>0</v>
      </c>
      <c r="X40" s="84">
        <f t="shared" si="4"/>
        <v>0</v>
      </c>
      <c r="Y40" s="84">
        <f t="shared" si="4"/>
        <v>0</v>
      </c>
      <c r="Z40" s="84">
        <f t="shared" si="4"/>
        <v>0</v>
      </c>
      <c r="AA40" s="84">
        <f t="shared" si="4"/>
        <v>0</v>
      </c>
      <c r="AB40" s="84">
        <f t="shared" si="4"/>
        <v>0</v>
      </c>
      <c r="AC40" s="84">
        <f t="shared" si="4"/>
        <v>0</v>
      </c>
      <c r="AD40" s="84">
        <f t="shared" si="4"/>
        <v>0</v>
      </c>
      <c r="AE40" s="84">
        <f t="shared" si="4"/>
        <v>243927775.76100367</v>
      </c>
      <c r="AF40" s="84">
        <f t="shared" si="4"/>
        <v>0</v>
      </c>
      <c r="AG40" s="84">
        <f t="shared" si="4"/>
        <v>0</v>
      </c>
    </row>
    <row r="41" spans="1:33" s="18" customFormat="1" x14ac:dyDescent="0.2">
      <c r="A41" s="62"/>
      <c r="B41" s="83">
        <f>'3. Investeringen'!B38</f>
        <v>27</v>
      </c>
      <c r="C41" s="118">
        <f>'3. Investeringen'!L38</f>
        <v>2024</v>
      </c>
      <c r="D41" s="83">
        <f>'3. Investeringen'!M38</f>
        <v>47630314.070446365</v>
      </c>
      <c r="E41" s="83">
        <f>'3. Investeringen'!K38</f>
        <v>55</v>
      </c>
      <c r="F41" s="83" t="str">
        <f>'3. Investeringen'!C38</f>
        <v>Nieuwe investeringen</v>
      </c>
      <c r="G41" s="83" t="str">
        <f>'3. Investeringen'!F38</f>
        <v>TD</v>
      </c>
      <c r="I41" s="84">
        <f>INDEX('5. Selectie'!$P$56:$P$103,MATCH('6. Investeringen per jaar'!B41,'5. Selectie'!$B$56:$B$103))</f>
        <v>1</v>
      </c>
      <c r="K41" s="84">
        <f t="shared" si="3"/>
        <v>0</v>
      </c>
      <c r="L41" s="84">
        <f t="shared" si="3"/>
        <v>0</v>
      </c>
      <c r="M41" s="84">
        <f t="shared" si="3"/>
        <v>0</v>
      </c>
      <c r="N41" s="84">
        <f t="shared" si="3"/>
        <v>0</v>
      </c>
      <c r="O41" s="84">
        <f t="shared" si="3"/>
        <v>0</v>
      </c>
      <c r="P41" s="84">
        <f t="shared" si="3"/>
        <v>0</v>
      </c>
      <c r="Q41" s="84">
        <f t="shared" si="3"/>
        <v>0</v>
      </c>
      <c r="R41" s="84">
        <f t="shared" si="3"/>
        <v>0</v>
      </c>
      <c r="S41" s="84">
        <f t="shared" si="3"/>
        <v>0</v>
      </c>
      <c r="T41" s="84">
        <f t="shared" si="3"/>
        <v>0</v>
      </c>
      <c r="U41" s="84">
        <f t="shared" si="4"/>
        <v>0</v>
      </c>
      <c r="V41" s="84">
        <f t="shared" si="4"/>
        <v>0</v>
      </c>
      <c r="W41" s="84">
        <f t="shared" si="4"/>
        <v>0</v>
      </c>
      <c r="X41" s="84">
        <f t="shared" si="4"/>
        <v>0</v>
      </c>
      <c r="Y41" s="84">
        <f t="shared" si="4"/>
        <v>0</v>
      </c>
      <c r="Z41" s="84">
        <f t="shared" si="4"/>
        <v>0</v>
      </c>
      <c r="AA41" s="84">
        <f t="shared" si="4"/>
        <v>0</v>
      </c>
      <c r="AB41" s="84">
        <f t="shared" si="4"/>
        <v>0</v>
      </c>
      <c r="AC41" s="84">
        <f t="shared" si="4"/>
        <v>0</v>
      </c>
      <c r="AD41" s="84">
        <f t="shared" si="4"/>
        <v>0</v>
      </c>
      <c r="AE41" s="84">
        <f t="shared" si="4"/>
        <v>47630314.070446365</v>
      </c>
      <c r="AF41" s="84">
        <f t="shared" si="4"/>
        <v>0</v>
      </c>
      <c r="AG41" s="84">
        <f t="shared" si="4"/>
        <v>0</v>
      </c>
    </row>
    <row r="42" spans="1:33" s="18" customFormat="1" x14ac:dyDescent="0.2">
      <c r="A42" s="62"/>
      <c r="B42" s="83">
        <f>'3. Investeringen'!B39</f>
        <v>28</v>
      </c>
      <c r="C42" s="118">
        <f>'3. Investeringen'!L39</f>
        <v>2024</v>
      </c>
      <c r="D42" s="83">
        <f>'3. Investeringen'!M39</f>
        <v>352202.29994161532</v>
      </c>
      <c r="E42" s="83">
        <f>'3. Investeringen'!K39</f>
        <v>0</v>
      </c>
      <c r="F42" s="83" t="str">
        <f>'3. Investeringen'!C39</f>
        <v>Nieuwe investeringen</v>
      </c>
      <c r="G42" s="83" t="str">
        <f>'3. Investeringen'!F39</f>
        <v>TD</v>
      </c>
      <c r="I42" s="84">
        <f>INDEX('5. Selectie'!$P$56:$P$103,MATCH('6. Investeringen per jaar'!B42,'5. Selectie'!$B$56:$B$103))</f>
        <v>1</v>
      </c>
      <c r="K42" s="84">
        <f t="shared" si="3"/>
        <v>0</v>
      </c>
      <c r="L42" s="84">
        <f t="shared" si="3"/>
        <v>0</v>
      </c>
      <c r="M42" s="84">
        <f t="shared" si="3"/>
        <v>0</v>
      </c>
      <c r="N42" s="84">
        <f t="shared" si="3"/>
        <v>0</v>
      </c>
      <c r="O42" s="84">
        <f t="shared" si="3"/>
        <v>0</v>
      </c>
      <c r="P42" s="84">
        <f t="shared" si="3"/>
        <v>0</v>
      </c>
      <c r="Q42" s="84">
        <f t="shared" si="3"/>
        <v>0</v>
      </c>
      <c r="R42" s="84">
        <f t="shared" si="3"/>
        <v>0</v>
      </c>
      <c r="S42" s="84">
        <f t="shared" si="3"/>
        <v>0</v>
      </c>
      <c r="T42" s="84">
        <f t="shared" si="3"/>
        <v>0</v>
      </c>
      <c r="U42" s="84">
        <f t="shared" si="4"/>
        <v>0</v>
      </c>
      <c r="V42" s="84">
        <f t="shared" si="4"/>
        <v>0</v>
      </c>
      <c r="W42" s="84">
        <f t="shared" si="4"/>
        <v>0</v>
      </c>
      <c r="X42" s="84">
        <f t="shared" si="4"/>
        <v>0</v>
      </c>
      <c r="Y42" s="84">
        <f t="shared" si="4"/>
        <v>0</v>
      </c>
      <c r="Z42" s="84">
        <f t="shared" si="4"/>
        <v>0</v>
      </c>
      <c r="AA42" s="84">
        <f t="shared" si="4"/>
        <v>0</v>
      </c>
      <c r="AB42" s="84">
        <f t="shared" si="4"/>
        <v>0</v>
      </c>
      <c r="AC42" s="84">
        <f t="shared" si="4"/>
        <v>0</v>
      </c>
      <c r="AD42" s="84">
        <f t="shared" si="4"/>
        <v>0</v>
      </c>
      <c r="AE42" s="84">
        <f t="shared" si="4"/>
        <v>352202.29994161532</v>
      </c>
      <c r="AF42" s="84">
        <f t="shared" si="4"/>
        <v>0</v>
      </c>
      <c r="AG42" s="84">
        <f t="shared" si="4"/>
        <v>0</v>
      </c>
    </row>
    <row r="43" spans="1:33" s="18" customFormat="1" x14ac:dyDescent="0.2">
      <c r="A43" s="62"/>
      <c r="B43" s="83">
        <f>'3. Investeringen'!B40</f>
        <v>29</v>
      </c>
      <c r="C43" s="118">
        <f>'3. Investeringen'!L40</f>
        <v>2025</v>
      </c>
      <c r="D43" s="83">
        <f>'3. Investeringen'!M40</f>
        <v>1529073.6884525225</v>
      </c>
      <c r="E43" s="83">
        <f>'3. Investeringen'!K40</f>
        <v>5</v>
      </c>
      <c r="F43" s="83" t="str">
        <f>'3. Investeringen'!C40</f>
        <v>Nieuwe investeringen</v>
      </c>
      <c r="G43" s="83" t="str">
        <f>'3. Investeringen'!F40</f>
        <v>TD</v>
      </c>
      <c r="I43" s="84">
        <f>INDEX('5. Selectie'!$P$56:$P$103,MATCH('6. Investeringen per jaar'!B43,'5. Selectie'!$B$56:$B$103))</f>
        <v>1</v>
      </c>
      <c r="K43" s="84">
        <f t="shared" si="3"/>
        <v>0</v>
      </c>
      <c r="L43" s="84">
        <f t="shared" si="3"/>
        <v>0</v>
      </c>
      <c r="M43" s="84">
        <f t="shared" si="3"/>
        <v>0</v>
      </c>
      <c r="N43" s="84">
        <f t="shared" si="3"/>
        <v>0</v>
      </c>
      <c r="O43" s="84">
        <f t="shared" si="3"/>
        <v>0</v>
      </c>
      <c r="P43" s="84">
        <f t="shared" si="3"/>
        <v>0</v>
      </c>
      <c r="Q43" s="84">
        <f t="shared" si="3"/>
        <v>0</v>
      </c>
      <c r="R43" s="84">
        <f t="shared" si="3"/>
        <v>0</v>
      </c>
      <c r="S43" s="84">
        <f t="shared" si="3"/>
        <v>0</v>
      </c>
      <c r="T43" s="84">
        <f t="shared" si="3"/>
        <v>0</v>
      </c>
      <c r="U43" s="84">
        <f t="shared" si="4"/>
        <v>0</v>
      </c>
      <c r="V43" s="84">
        <f t="shared" si="4"/>
        <v>0</v>
      </c>
      <c r="W43" s="84">
        <f t="shared" si="4"/>
        <v>0</v>
      </c>
      <c r="X43" s="84">
        <f t="shared" si="4"/>
        <v>0</v>
      </c>
      <c r="Y43" s="84">
        <f t="shared" si="4"/>
        <v>0</v>
      </c>
      <c r="Z43" s="84">
        <f t="shared" si="4"/>
        <v>0</v>
      </c>
      <c r="AA43" s="84">
        <f t="shared" si="4"/>
        <v>0</v>
      </c>
      <c r="AB43" s="84">
        <f t="shared" si="4"/>
        <v>0</v>
      </c>
      <c r="AC43" s="84">
        <f t="shared" si="4"/>
        <v>0</v>
      </c>
      <c r="AD43" s="84">
        <f t="shared" si="4"/>
        <v>0</v>
      </c>
      <c r="AE43" s="84">
        <f t="shared" si="4"/>
        <v>0</v>
      </c>
      <c r="AF43" s="84">
        <f t="shared" si="4"/>
        <v>1529073.6884525225</v>
      </c>
      <c r="AG43" s="84">
        <f t="shared" si="4"/>
        <v>0</v>
      </c>
    </row>
    <row r="44" spans="1:33" s="18" customFormat="1" x14ac:dyDescent="0.2">
      <c r="A44" s="62"/>
      <c r="B44" s="83">
        <f>'3. Investeringen'!B41</f>
        <v>30</v>
      </c>
      <c r="C44" s="118">
        <f>'3. Investeringen'!L41</f>
        <v>2025</v>
      </c>
      <c r="D44" s="83">
        <f>'3. Investeringen'!M41</f>
        <v>809203.61869481695</v>
      </c>
      <c r="E44" s="83">
        <f>'3. Investeringen'!K41</f>
        <v>10</v>
      </c>
      <c r="F44" s="83" t="str">
        <f>'3. Investeringen'!C41</f>
        <v>Nieuwe investeringen</v>
      </c>
      <c r="G44" s="83" t="str">
        <f>'3. Investeringen'!F41</f>
        <v>TD</v>
      </c>
      <c r="I44" s="84">
        <f>INDEX('5. Selectie'!$P$56:$P$103,MATCH('6. Investeringen per jaar'!B44,'5. Selectie'!$B$56:$B$103))</f>
        <v>1</v>
      </c>
      <c r="K44" s="84">
        <f t="shared" si="3"/>
        <v>0</v>
      </c>
      <c r="L44" s="84">
        <f t="shared" si="3"/>
        <v>0</v>
      </c>
      <c r="M44" s="84">
        <f t="shared" si="3"/>
        <v>0</v>
      </c>
      <c r="N44" s="84">
        <f t="shared" si="3"/>
        <v>0</v>
      </c>
      <c r="O44" s="84">
        <f t="shared" si="3"/>
        <v>0</v>
      </c>
      <c r="P44" s="84">
        <f t="shared" si="3"/>
        <v>0</v>
      </c>
      <c r="Q44" s="84">
        <f t="shared" si="3"/>
        <v>0</v>
      </c>
      <c r="R44" s="84">
        <f t="shared" si="3"/>
        <v>0</v>
      </c>
      <c r="S44" s="84">
        <f t="shared" si="3"/>
        <v>0</v>
      </c>
      <c r="T44" s="84">
        <f t="shared" si="3"/>
        <v>0</v>
      </c>
      <c r="U44" s="84">
        <f t="shared" si="4"/>
        <v>0</v>
      </c>
      <c r="V44" s="84">
        <f t="shared" si="4"/>
        <v>0</v>
      </c>
      <c r="W44" s="84">
        <f t="shared" si="4"/>
        <v>0</v>
      </c>
      <c r="X44" s="84">
        <f t="shared" si="4"/>
        <v>0</v>
      </c>
      <c r="Y44" s="84">
        <f t="shared" si="4"/>
        <v>0</v>
      </c>
      <c r="Z44" s="84">
        <f t="shared" si="4"/>
        <v>0</v>
      </c>
      <c r="AA44" s="84">
        <f t="shared" si="4"/>
        <v>0</v>
      </c>
      <c r="AB44" s="84">
        <f t="shared" si="4"/>
        <v>0</v>
      </c>
      <c r="AC44" s="84">
        <f t="shared" si="4"/>
        <v>0</v>
      </c>
      <c r="AD44" s="84">
        <f t="shared" si="4"/>
        <v>0</v>
      </c>
      <c r="AE44" s="84">
        <f t="shared" si="4"/>
        <v>0</v>
      </c>
      <c r="AF44" s="84">
        <f t="shared" si="4"/>
        <v>809203.61869481695</v>
      </c>
      <c r="AG44" s="84">
        <f t="shared" si="4"/>
        <v>0</v>
      </c>
    </row>
    <row r="45" spans="1:33" s="18" customFormat="1" x14ac:dyDescent="0.2">
      <c r="A45" s="62"/>
      <c r="B45" s="83">
        <f>'3. Investeringen'!B42</f>
        <v>31</v>
      </c>
      <c r="C45" s="118">
        <f>'3. Investeringen'!L42</f>
        <v>2025</v>
      </c>
      <c r="D45" s="83">
        <f>'3. Investeringen'!M42</f>
        <v>105855.97888205423</v>
      </c>
      <c r="E45" s="83">
        <f>'3. Investeringen'!K42</f>
        <v>25</v>
      </c>
      <c r="F45" s="83" t="str">
        <f>'3. Investeringen'!C42</f>
        <v>Nieuwe investeringen</v>
      </c>
      <c r="G45" s="83" t="str">
        <f>'3. Investeringen'!F42</f>
        <v>TD</v>
      </c>
      <c r="I45" s="84">
        <f>INDEX('5. Selectie'!$P$56:$P$103,MATCH('6. Investeringen per jaar'!B45,'5. Selectie'!$B$56:$B$103))</f>
        <v>1</v>
      </c>
      <c r="K45" s="84">
        <f t="shared" si="3"/>
        <v>0</v>
      </c>
      <c r="L45" s="84">
        <f t="shared" si="3"/>
        <v>0</v>
      </c>
      <c r="M45" s="84">
        <f t="shared" si="3"/>
        <v>0</v>
      </c>
      <c r="N45" s="84">
        <f t="shared" si="3"/>
        <v>0</v>
      </c>
      <c r="O45" s="84">
        <f t="shared" si="3"/>
        <v>0</v>
      </c>
      <c r="P45" s="84">
        <f t="shared" si="3"/>
        <v>0</v>
      </c>
      <c r="Q45" s="84">
        <f t="shared" si="3"/>
        <v>0</v>
      </c>
      <c r="R45" s="84">
        <f t="shared" si="3"/>
        <v>0</v>
      </c>
      <c r="S45" s="84">
        <f t="shared" si="3"/>
        <v>0</v>
      </c>
      <c r="T45" s="84">
        <f t="shared" si="3"/>
        <v>0</v>
      </c>
      <c r="U45" s="84">
        <f t="shared" si="4"/>
        <v>0</v>
      </c>
      <c r="V45" s="84">
        <f t="shared" si="4"/>
        <v>0</v>
      </c>
      <c r="W45" s="84">
        <f t="shared" si="4"/>
        <v>0</v>
      </c>
      <c r="X45" s="84">
        <f t="shared" si="4"/>
        <v>0</v>
      </c>
      <c r="Y45" s="84">
        <f t="shared" si="4"/>
        <v>0</v>
      </c>
      <c r="Z45" s="84">
        <f t="shared" si="4"/>
        <v>0</v>
      </c>
      <c r="AA45" s="84">
        <f t="shared" si="4"/>
        <v>0</v>
      </c>
      <c r="AB45" s="84">
        <f t="shared" si="4"/>
        <v>0</v>
      </c>
      <c r="AC45" s="84">
        <f t="shared" si="4"/>
        <v>0</v>
      </c>
      <c r="AD45" s="84">
        <f t="shared" si="4"/>
        <v>0</v>
      </c>
      <c r="AE45" s="84">
        <f t="shared" si="4"/>
        <v>0</v>
      </c>
      <c r="AF45" s="84">
        <f t="shared" si="4"/>
        <v>105855.97888205423</v>
      </c>
      <c r="AG45" s="84">
        <f t="shared" si="4"/>
        <v>0</v>
      </c>
    </row>
    <row r="46" spans="1:33" s="18" customFormat="1" x14ac:dyDescent="0.2">
      <c r="A46" s="62"/>
      <c r="B46" s="83">
        <f>'3. Investeringen'!B43</f>
        <v>32</v>
      </c>
      <c r="C46" s="118">
        <f>'3. Investeringen'!L43</f>
        <v>2025</v>
      </c>
      <c r="D46" s="83">
        <f>'3. Investeringen'!M43</f>
        <v>25246803.774401143</v>
      </c>
      <c r="E46" s="83">
        <f>'3. Investeringen'!K43</f>
        <v>30</v>
      </c>
      <c r="F46" s="83" t="str">
        <f>'3. Investeringen'!C43</f>
        <v>Nieuwe investeringen</v>
      </c>
      <c r="G46" s="83" t="str">
        <f>'3. Investeringen'!F43</f>
        <v>TD</v>
      </c>
      <c r="I46" s="84">
        <f>INDEX('5. Selectie'!$P$56:$P$103,MATCH('6. Investeringen per jaar'!B46,'5. Selectie'!$B$56:$B$103))</f>
        <v>1</v>
      </c>
      <c r="K46" s="84">
        <f t="shared" si="3"/>
        <v>0</v>
      </c>
      <c r="L46" s="84">
        <f t="shared" si="3"/>
        <v>0</v>
      </c>
      <c r="M46" s="84">
        <f t="shared" si="3"/>
        <v>0</v>
      </c>
      <c r="N46" s="84">
        <f t="shared" si="3"/>
        <v>0</v>
      </c>
      <c r="O46" s="84">
        <f t="shared" si="3"/>
        <v>0</v>
      </c>
      <c r="P46" s="84">
        <f t="shared" si="3"/>
        <v>0</v>
      </c>
      <c r="Q46" s="84">
        <f t="shared" si="3"/>
        <v>0</v>
      </c>
      <c r="R46" s="84">
        <f t="shared" si="3"/>
        <v>0</v>
      </c>
      <c r="S46" s="84">
        <f t="shared" si="3"/>
        <v>0</v>
      </c>
      <c r="T46" s="84">
        <f t="shared" si="3"/>
        <v>0</v>
      </c>
      <c r="U46" s="84">
        <f t="shared" si="4"/>
        <v>0</v>
      </c>
      <c r="V46" s="84">
        <f t="shared" si="4"/>
        <v>0</v>
      </c>
      <c r="W46" s="84">
        <f t="shared" si="4"/>
        <v>0</v>
      </c>
      <c r="X46" s="84">
        <f t="shared" si="4"/>
        <v>0</v>
      </c>
      <c r="Y46" s="84">
        <f t="shared" si="4"/>
        <v>0</v>
      </c>
      <c r="Z46" s="84">
        <f t="shared" si="4"/>
        <v>0</v>
      </c>
      <c r="AA46" s="84">
        <f t="shared" si="4"/>
        <v>0</v>
      </c>
      <c r="AB46" s="84">
        <f t="shared" si="4"/>
        <v>0</v>
      </c>
      <c r="AC46" s="84">
        <f t="shared" si="4"/>
        <v>0</v>
      </c>
      <c r="AD46" s="84">
        <f t="shared" si="4"/>
        <v>0</v>
      </c>
      <c r="AE46" s="84">
        <f t="shared" si="4"/>
        <v>0</v>
      </c>
      <c r="AF46" s="84">
        <f t="shared" si="4"/>
        <v>25246803.774401143</v>
      </c>
      <c r="AG46" s="84">
        <f t="shared" si="4"/>
        <v>0</v>
      </c>
    </row>
    <row r="47" spans="1:33" s="18" customFormat="1" x14ac:dyDescent="0.2">
      <c r="A47" s="62"/>
      <c r="B47" s="83">
        <f>'3. Investeringen'!B44</f>
        <v>33</v>
      </c>
      <c r="C47" s="118">
        <f>'3. Investeringen'!L44</f>
        <v>2025</v>
      </c>
      <c r="D47" s="83">
        <f>'3. Investeringen'!M44</f>
        <v>247686647.43616638</v>
      </c>
      <c r="E47" s="83">
        <f>'3. Investeringen'!K44</f>
        <v>45</v>
      </c>
      <c r="F47" s="83" t="str">
        <f>'3. Investeringen'!C44</f>
        <v>Nieuwe investeringen</v>
      </c>
      <c r="G47" s="83" t="str">
        <f>'3. Investeringen'!F44</f>
        <v>TD</v>
      </c>
      <c r="I47" s="84">
        <f>INDEX('5. Selectie'!$P$56:$P$103,MATCH('6. Investeringen per jaar'!B47,'5. Selectie'!$B$56:$B$103))</f>
        <v>1</v>
      </c>
      <c r="K47" s="84">
        <f t="shared" si="3"/>
        <v>0</v>
      </c>
      <c r="L47" s="84">
        <f t="shared" si="3"/>
        <v>0</v>
      </c>
      <c r="M47" s="84">
        <f t="shared" si="3"/>
        <v>0</v>
      </c>
      <c r="N47" s="84">
        <f t="shared" si="3"/>
        <v>0</v>
      </c>
      <c r="O47" s="84">
        <f t="shared" si="3"/>
        <v>0</v>
      </c>
      <c r="P47" s="84">
        <f t="shared" si="3"/>
        <v>0</v>
      </c>
      <c r="Q47" s="84">
        <f t="shared" si="3"/>
        <v>0</v>
      </c>
      <c r="R47" s="84">
        <f t="shared" si="3"/>
        <v>0</v>
      </c>
      <c r="S47" s="84">
        <f t="shared" si="3"/>
        <v>0</v>
      </c>
      <c r="T47" s="84">
        <f t="shared" si="3"/>
        <v>0</v>
      </c>
      <c r="U47" s="84">
        <f t="shared" si="4"/>
        <v>0</v>
      </c>
      <c r="V47" s="84">
        <f t="shared" si="4"/>
        <v>0</v>
      </c>
      <c r="W47" s="84">
        <f t="shared" si="4"/>
        <v>0</v>
      </c>
      <c r="X47" s="84">
        <f t="shared" si="4"/>
        <v>0</v>
      </c>
      <c r="Y47" s="84">
        <f t="shared" si="4"/>
        <v>0</v>
      </c>
      <c r="Z47" s="84">
        <f t="shared" si="4"/>
        <v>0</v>
      </c>
      <c r="AA47" s="84">
        <f t="shared" si="4"/>
        <v>0</v>
      </c>
      <c r="AB47" s="84">
        <f t="shared" si="4"/>
        <v>0</v>
      </c>
      <c r="AC47" s="84">
        <f t="shared" si="4"/>
        <v>0</v>
      </c>
      <c r="AD47" s="84">
        <f t="shared" si="4"/>
        <v>0</v>
      </c>
      <c r="AE47" s="84">
        <f t="shared" si="4"/>
        <v>0</v>
      </c>
      <c r="AF47" s="84">
        <f t="shared" si="4"/>
        <v>247686647.43616638</v>
      </c>
      <c r="AG47" s="84">
        <f t="shared" si="4"/>
        <v>0</v>
      </c>
    </row>
    <row r="48" spans="1:33" s="18" customFormat="1" x14ac:dyDescent="0.2">
      <c r="A48" s="62"/>
      <c r="B48" s="83">
        <f>'3. Investeringen'!B45</f>
        <v>34</v>
      </c>
      <c r="C48" s="118">
        <f>'3. Investeringen'!L45</f>
        <v>2025</v>
      </c>
      <c r="D48" s="83">
        <f>'3. Investeringen'!M45</f>
        <v>48364286.402543224</v>
      </c>
      <c r="E48" s="83">
        <f>'3. Investeringen'!K45</f>
        <v>55</v>
      </c>
      <c r="F48" s="83" t="str">
        <f>'3. Investeringen'!C45</f>
        <v>Nieuwe investeringen</v>
      </c>
      <c r="G48" s="83" t="str">
        <f>'3. Investeringen'!F45</f>
        <v>TD</v>
      </c>
      <c r="I48" s="84">
        <f>INDEX('5. Selectie'!$P$56:$P$103,MATCH('6. Investeringen per jaar'!B48,'5. Selectie'!$B$56:$B$103))</f>
        <v>1</v>
      </c>
      <c r="K48" s="84">
        <f t="shared" si="3"/>
        <v>0</v>
      </c>
      <c r="L48" s="84">
        <f t="shared" si="3"/>
        <v>0</v>
      </c>
      <c r="M48" s="84">
        <f t="shared" si="3"/>
        <v>0</v>
      </c>
      <c r="N48" s="84">
        <f t="shared" si="3"/>
        <v>0</v>
      </c>
      <c r="O48" s="84">
        <f t="shared" si="3"/>
        <v>0</v>
      </c>
      <c r="P48" s="84">
        <f t="shared" si="3"/>
        <v>0</v>
      </c>
      <c r="Q48" s="84">
        <f t="shared" si="3"/>
        <v>0</v>
      </c>
      <c r="R48" s="84">
        <f t="shared" si="3"/>
        <v>0</v>
      </c>
      <c r="S48" s="84">
        <f t="shared" si="3"/>
        <v>0</v>
      </c>
      <c r="T48" s="84">
        <f t="shared" si="3"/>
        <v>0</v>
      </c>
      <c r="U48" s="84">
        <f t="shared" si="4"/>
        <v>0</v>
      </c>
      <c r="V48" s="84">
        <f t="shared" si="4"/>
        <v>0</v>
      </c>
      <c r="W48" s="84">
        <f t="shared" si="4"/>
        <v>0</v>
      </c>
      <c r="X48" s="84">
        <f t="shared" si="4"/>
        <v>0</v>
      </c>
      <c r="Y48" s="84">
        <f t="shared" si="4"/>
        <v>0</v>
      </c>
      <c r="Z48" s="84">
        <f t="shared" si="4"/>
        <v>0</v>
      </c>
      <c r="AA48" s="84">
        <f t="shared" si="4"/>
        <v>0</v>
      </c>
      <c r="AB48" s="84">
        <f t="shared" si="4"/>
        <v>0</v>
      </c>
      <c r="AC48" s="84">
        <f t="shared" si="4"/>
        <v>0</v>
      </c>
      <c r="AD48" s="84">
        <f t="shared" si="4"/>
        <v>0</v>
      </c>
      <c r="AE48" s="84">
        <f t="shared" si="4"/>
        <v>0</v>
      </c>
      <c r="AF48" s="84">
        <f t="shared" si="4"/>
        <v>48364286.402543224</v>
      </c>
      <c r="AG48" s="84">
        <f t="shared" si="4"/>
        <v>0</v>
      </c>
    </row>
    <row r="49" spans="1:33" s="18" customFormat="1" x14ac:dyDescent="0.2">
      <c r="A49" s="62"/>
      <c r="B49" s="83">
        <f>'3. Investeringen'!B46</f>
        <v>35</v>
      </c>
      <c r="C49" s="118">
        <f>'3. Investeringen'!L46</f>
        <v>2025</v>
      </c>
      <c r="D49" s="83">
        <f>'3. Investeringen'!M46</f>
        <v>357629.65746597864</v>
      </c>
      <c r="E49" s="83">
        <f>'3. Investeringen'!K46</f>
        <v>0</v>
      </c>
      <c r="F49" s="83" t="str">
        <f>'3. Investeringen'!C46</f>
        <v>Nieuwe investeringen</v>
      </c>
      <c r="G49" s="83" t="str">
        <f>'3. Investeringen'!F46</f>
        <v>TD</v>
      </c>
      <c r="I49" s="84">
        <f>INDEX('5. Selectie'!$P$56:$P$103,MATCH('6. Investeringen per jaar'!B49,'5. Selectie'!$B$56:$B$103))</f>
        <v>1</v>
      </c>
      <c r="K49" s="84">
        <f t="shared" si="3"/>
        <v>0</v>
      </c>
      <c r="L49" s="84">
        <f t="shared" si="3"/>
        <v>0</v>
      </c>
      <c r="M49" s="84">
        <f t="shared" si="3"/>
        <v>0</v>
      </c>
      <c r="N49" s="84">
        <f t="shared" si="3"/>
        <v>0</v>
      </c>
      <c r="O49" s="84">
        <f t="shared" si="3"/>
        <v>0</v>
      </c>
      <c r="P49" s="84">
        <f t="shared" si="3"/>
        <v>0</v>
      </c>
      <c r="Q49" s="84">
        <f t="shared" si="3"/>
        <v>0</v>
      </c>
      <c r="R49" s="84">
        <f t="shared" si="3"/>
        <v>0</v>
      </c>
      <c r="S49" s="84">
        <f t="shared" si="3"/>
        <v>0</v>
      </c>
      <c r="T49" s="84">
        <f t="shared" si="3"/>
        <v>0</v>
      </c>
      <c r="U49" s="84">
        <f t="shared" si="4"/>
        <v>0</v>
      </c>
      <c r="V49" s="84">
        <f t="shared" si="4"/>
        <v>0</v>
      </c>
      <c r="W49" s="84">
        <f t="shared" si="4"/>
        <v>0</v>
      </c>
      <c r="X49" s="84">
        <f t="shared" si="4"/>
        <v>0</v>
      </c>
      <c r="Y49" s="84">
        <f t="shared" si="4"/>
        <v>0</v>
      </c>
      <c r="Z49" s="84">
        <f t="shared" si="4"/>
        <v>0</v>
      </c>
      <c r="AA49" s="84">
        <f t="shared" si="4"/>
        <v>0</v>
      </c>
      <c r="AB49" s="84">
        <f t="shared" si="4"/>
        <v>0</v>
      </c>
      <c r="AC49" s="84">
        <f t="shared" si="4"/>
        <v>0</v>
      </c>
      <c r="AD49" s="84">
        <f t="shared" si="4"/>
        <v>0</v>
      </c>
      <c r="AE49" s="84">
        <f t="shared" si="4"/>
        <v>0</v>
      </c>
      <c r="AF49" s="84">
        <f t="shared" si="4"/>
        <v>357629.65746597864</v>
      </c>
      <c r="AG49" s="84">
        <f t="shared" si="4"/>
        <v>0</v>
      </c>
    </row>
    <row r="50" spans="1:33" s="18" customFormat="1" x14ac:dyDescent="0.2">
      <c r="A50" s="62"/>
      <c r="B50" s="83">
        <f>'3. Investeringen'!B47</f>
        <v>36</v>
      </c>
      <c r="C50" s="118">
        <f>'3. Investeringen'!L47</f>
        <v>2026</v>
      </c>
      <c r="D50" s="83">
        <f>'3. Investeringen'!M47</f>
        <v>1552636.3670315791</v>
      </c>
      <c r="E50" s="83">
        <f>'3. Investeringen'!K47</f>
        <v>5</v>
      </c>
      <c r="F50" s="83" t="str">
        <f>'3. Investeringen'!C47</f>
        <v>Nieuwe investeringen</v>
      </c>
      <c r="G50" s="83" t="str">
        <f>'3. Investeringen'!F47</f>
        <v>TD</v>
      </c>
      <c r="I50" s="84">
        <f>INDEX('5. Selectie'!$P$56:$P$103,MATCH('6. Investeringen per jaar'!B50,'5. Selectie'!$B$56:$B$103))</f>
        <v>1</v>
      </c>
      <c r="K50" s="84">
        <f t="shared" si="3"/>
        <v>0</v>
      </c>
      <c r="L50" s="84">
        <f t="shared" si="3"/>
        <v>0</v>
      </c>
      <c r="M50" s="84">
        <f t="shared" si="3"/>
        <v>0</v>
      </c>
      <c r="N50" s="84">
        <f t="shared" si="3"/>
        <v>0</v>
      </c>
      <c r="O50" s="84">
        <f t="shared" si="3"/>
        <v>0</v>
      </c>
      <c r="P50" s="84">
        <f t="shared" si="3"/>
        <v>0</v>
      </c>
      <c r="Q50" s="84">
        <f t="shared" si="3"/>
        <v>0</v>
      </c>
      <c r="R50" s="84">
        <f t="shared" si="3"/>
        <v>0</v>
      </c>
      <c r="S50" s="84">
        <f t="shared" si="3"/>
        <v>0</v>
      </c>
      <c r="T50" s="84">
        <f t="shared" si="3"/>
        <v>0</v>
      </c>
      <c r="U50" s="84">
        <f t="shared" si="4"/>
        <v>0</v>
      </c>
      <c r="V50" s="84">
        <f t="shared" si="4"/>
        <v>0</v>
      </c>
      <c r="W50" s="84">
        <f t="shared" si="4"/>
        <v>0</v>
      </c>
      <c r="X50" s="84">
        <f t="shared" si="4"/>
        <v>0</v>
      </c>
      <c r="Y50" s="84">
        <f t="shared" si="4"/>
        <v>0</v>
      </c>
      <c r="Z50" s="84">
        <f t="shared" si="4"/>
        <v>0</v>
      </c>
      <c r="AA50" s="84">
        <f t="shared" si="4"/>
        <v>0</v>
      </c>
      <c r="AB50" s="84">
        <f t="shared" si="4"/>
        <v>0</v>
      </c>
      <c r="AC50" s="84">
        <f t="shared" si="4"/>
        <v>0</v>
      </c>
      <c r="AD50" s="84">
        <f t="shared" si="4"/>
        <v>0</v>
      </c>
      <c r="AE50" s="84">
        <f t="shared" si="4"/>
        <v>0</v>
      </c>
      <c r="AF50" s="84">
        <f t="shared" si="4"/>
        <v>0</v>
      </c>
      <c r="AG50" s="84">
        <f t="shared" si="4"/>
        <v>1552636.3670315791</v>
      </c>
    </row>
    <row r="51" spans="1:33" s="18" customFormat="1" x14ac:dyDescent="0.2">
      <c r="A51" s="62"/>
      <c r="B51" s="83">
        <f>'3. Investeringen'!B48</f>
        <v>37</v>
      </c>
      <c r="C51" s="118">
        <f>'3. Investeringen'!L48</f>
        <v>2026</v>
      </c>
      <c r="D51" s="83">
        <f>'3. Investeringen'!M48</f>
        <v>821673.26284362969</v>
      </c>
      <c r="E51" s="83">
        <f>'3. Investeringen'!K48</f>
        <v>10</v>
      </c>
      <c r="F51" s="83" t="str">
        <f>'3. Investeringen'!C48</f>
        <v>Nieuwe investeringen</v>
      </c>
      <c r="G51" s="83" t="str">
        <f>'3. Investeringen'!F48</f>
        <v>TD</v>
      </c>
      <c r="I51" s="84">
        <f>INDEX('5. Selectie'!$P$56:$P$103,MATCH('6. Investeringen per jaar'!B51,'5. Selectie'!$B$56:$B$103))</f>
        <v>1</v>
      </c>
      <c r="K51" s="84">
        <f t="shared" si="3"/>
        <v>0</v>
      </c>
      <c r="L51" s="84">
        <f t="shared" si="3"/>
        <v>0</v>
      </c>
      <c r="M51" s="84">
        <f t="shared" si="3"/>
        <v>0</v>
      </c>
      <c r="N51" s="84">
        <f t="shared" si="3"/>
        <v>0</v>
      </c>
      <c r="O51" s="84">
        <f t="shared" si="3"/>
        <v>0</v>
      </c>
      <c r="P51" s="84">
        <f t="shared" si="3"/>
        <v>0</v>
      </c>
      <c r="Q51" s="84">
        <f t="shared" si="3"/>
        <v>0</v>
      </c>
      <c r="R51" s="84">
        <f t="shared" si="3"/>
        <v>0</v>
      </c>
      <c r="S51" s="84">
        <f t="shared" si="3"/>
        <v>0</v>
      </c>
      <c r="T51" s="84">
        <f t="shared" si="3"/>
        <v>0</v>
      </c>
      <c r="U51" s="84">
        <f t="shared" si="4"/>
        <v>0</v>
      </c>
      <c r="V51" s="84">
        <f t="shared" ref="U51:AG62" si="5">($C51=V$14)*$I51*$D51</f>
        <v>0</v>
      </c>
      <c r="W51" s="84">
        <f t="shared" si="5"/>
        <v>0</v>
      </c>
      <c r="X51" s="84">
        <f t="shared" si="5"/>
        <v>0</v>
      </c>
      <c r="Y51" s="84">
        <f t="shared" si="5"/>
        <v>0</v>
      </c>
      <c r="Z51" s="84">
        <f t="shared" si="5"/>
        <v>0</v>
      </c>
      <c r="AA51" s="84">
        <f t="shared" si="5"/>
        <v>0</v>
      </c>
      <c r="AB51" s="84">
        <f t="shared" si="5"/>
        <v>0</v>
      </c>
      <c r="AC51" s="84">
        <f t="shared" si="5"/>
        <v>0</v>
      </c>
      <c r="AD51" s="84">
        <f t="shared" si="5"/>
        <v>0</v>
      </c>
      <c r="AE51" s="84">
        <f t="shared" si="5"/>
        <v>0</v>
      </c>
      <c r="AF51" s="84">
        <f t="shared" si="5"/>
        <v>0</v>
      </c>
      <c r="AG51" s="84">
        <f t="shared" si="5"/>
        <v>821673.26284362969</v>
      </c>
    </row>
    <row r="52" spans="1:33" s="18" customFormat="1" x14ac:dyDescent="0.2">
      <c r="A52" s="62"/>
      <c r="B52" s="83">
        <f>'3. Investeringen'!B49</f>
        <v>38</v>
      </c>
      <c r="C52" s="118">
        <f>'3. Investeringen'!L49</f>
        <v>2026</v>
      </c>
      <c r="D52" s="83">
        <f>'3. Investeringen'!M49</f>
        <v>107487.19549699286</v>
      </c>
      <c r="E52" s="83">
        <f>'3. Investeringen'!K49</f>
        <v>25</v>
      </c>
      <c r="F52" s="83" t="str">
        <f>'3. Investeringen'!C49</f>
        <v>Nieuwe investeringen</v>
      </c>
      <c r="G52" s="83" t="str">
        <f>'3. Investeringen'!F49</f>
        <v>TD</v>
      </c>
      <c r="I52" s="84">
        <f>INDEX('5. Selectie'!$P$56:$P$103,MATCH('6. Investeringen per jaar'!B52,'5. Selectie'!$B$56:$B$103))</f>
        <v>1</v>
      </c>
      <c r="K52" s="84">
        <f t="shared" si="3"/>
        <v>0</v>
      </c>
      <c r="L52" s="84">
        <f t="shared" si="3"/>
        <v>0</v>
      </c>
      <c r="M52" s="84">
        <f t="shared" si="3"/>
        <v>0</v>
      </c>
      <c r="N52" s="84">
        <f t="shared" si="3"/>
        <v>0</v>
      </c>
      <c r="O52" s="84">
        <f t="shared" si="3"/>
        <v>0</v>
      </c>
      <c r="P52" s="84">
        <f t="shared" si="3"/>
        <v>0</v>
      </c>
      <c r="Q52" s="84">
        <f t="shared" si="3"/>
        <v>0</v>
      </c>
      <c r="R52" s="84">
        <f t="shared" si="3"/>
        <v>0</v>
      </c>
      <c r="S52" s="84">
        <f t="shared" si="3"/>
        <v>0</v>
      </c>
      <c r="T52" s="84">
        <f t="shared" si="3"/>
        <v>0</v>
      </c>
      <c r="U52" s="84">
        <f t="shared" si="5"/>
        <v>0</v>
      </c>
      <c r="V52" s="84">
        <f t="shared" si="5"/>
        <v>0</v>
      </c>
      <c r="W52" s="84">
        <f t="shared" si="5"/>
        <v>0</v>
      </c>
      <c r="X52" s="84">
        <f t="shared" si="5"/>
        <v>0</v>
      </c>
      <c r="Y52" s="84">
        <f t="shared" si="5"/>
        <v>0</v>
      </c>
      <c r="Z52" s="84">
        <f t="shared" si="5"/>
        <v>0</v>
      </c>
      <c r="AA52" s="84">
        <f t="shared" si="5"/>
        <v>0</v>
      </c>
      <c r="AB52" s="84">
        <f t="shared" si="5"/>
        <v>0</v>
      </c>
      <c r="AC52" s="84">
        <f t="shared" si="5"/>
        <v>0</v>
      </c>
      <c r="AD52" s="84">
        <f t="shared" si="5"/>
        <v>0</v>
      </c>
      <c r="AE52" s="84">
        <f t="shared" si="5"/>
        <v>0</v>
      </c>
      <c r="AF52" s="84">
        <f t="shared" si="5"/>
        <v>0</v>
      </c>
      <c r="AG52" s="84">
        <f t="shared" si="5"/>
        <v>107487.19549699286</v>
      </c>
    </row>
    <row r="53" spans="1:33" s="18" customFormat="1" x14ac:dyDescent="0.2">
      <c r="A53" s="62"/>
      <c r="B53" s="83">
        <f>'3. Investeringen'!B50</f>
        <v>39</v>
      </c>
      <c r="C53" s="118">
        <f>'3. Investeringen'!L50</f>
        <v>2026</v>
      </c>
      <c r="D53" s="83">
        <f>'3. Investeringen'!M50</f>
        <v>25635851.291847326</v>
      </c>
      <c r="E53" s="83">
        <f>'3. Investeringen'!K50</f>
        <v>30</v>
      </c>
      <c r="F53" s="83" t="str">
        <f>'3. Investeringen'!C50</f>
        <v>Nieuwe investeringen</v>
      </c>
      <c r="G53" s="83" t="str">
        <f>'3. Investeringen'!F50</f>
        <v>TD</v>
      </c>
      <c r="I53" s="84">
        <f>INDEX('5. Selectie'!$P$56:$P$103,MATCH('6. Investeringen per jaar'!B53,'5. Selectie'!$B$56:$B$103))</f>
        <v>1</v>
      </c>
      <c r="K53" s="84">
        <f t="shared" si="3"/>
        <v>0</v>
      </c>
      <c r="L53" s="84">
        <f t="shared" si="3"/>
        <v>0</v>
      </c>
      <c r="M53" s="84">
        <f t="shared" si="3"/>
        <v>0</v>
      </c>
      <c r="N53" s="84">
        <f t="shared" si="3"/>
        <v>0</v>
      </c>
      <c r="O53" s="84">
        <f t="shared" si="3"/>
        <v>0</v>
      </c>
      <c r="P53" s="84">
        <f t="shared" si="3"/>
        <v>0</v>
      </c>
      <c r="Q53" s="84">
        <f t="shared" si="3"/>
        <v>0</v>
      </c>
      <c r="R53" s="84">
        <f t="shared" si="3"/>
        <v>0</v>
      </c>
      <c r="S53" s="84">
        <f t="shared" si="3"/>
        <v>0</v>
      </c>
      <c r="T53" s="84">
        <f t="shared" si="3"/>
        <v>0</v>
      </c>
      <c r="U53" s="84">
        <f t="shared" si="5"/>
        <v>0</v>
      </c>
      <c r="V53" s="84">
        <f t="shared" si="5"/>
        <v>0</v>
      </c>
      <c r="W53" s="84">
        <f t="shared" si="5"/>
        <v>0</v>
      </c>
      <c r="X53" s="84">
        <f t="shared" si="5"/>
        <v>0</v>
      </c>
      <c r="Y53" s="84">
        <f t="shared" si="5"/>
        <v>0</v>
      </c>
      <c r="Z53" s="84">
        <f t="shared" si="5"/>
        <v>0</v>
      </c>
      <c r="AA53" s="84">
        <f t="shared" si="5"/>
        <v>0</v>
      </c>
      <c r="AB53" s="84">
        <f t="shared" si="5"/>
        <v>0</v>
      </c>
      <c r="AC53" s="84">
        <f t="shared" si="5"/>
        <v>0</v>
      </c>
      <c r="AD53" s="84">
        <f t="shared" si="5"/>
        <v>0</v>
      </c>
      <c r="AE53" s="84">
        <f t="shared" si="5"/>
        <v>0</v>
      </c>
      <c r="AF53" s="84">
        <f t="shared" si="5"/>
        <v>0</v>
      </c>
      <c r="AG53" s="84">
        <f t="shared" si="5"/>
        <v>25635851.291847326</v>
      </c>
    </row>
    <row r="54" spans="1:33" s="18" customFormat="1" x14ac:dyDescent="0.2">
      <c r="A54" s="62"/>
      <c r="B54" s="83">
        <f>'3. Investeringen'!B51</f>
        <v>40</v>
      </c>
      <c r="C54" s="118">
        <f>'3. Investeringen'!L51</f>
        <v>2026</v>
      </c>
      <c r="D54" s="83">
        <f>'3. Investeringen'!M51</f>
        <v>251503442.47092298</v>
      </c>
      <c r="E54" s="83">
        <f>'3. Investeringen'!K51</f>
        <v>45</v>
      </c>
      <c r="F54" s="83" t="str">
        <f>'3. Investeringen'!C51</f>
        <v>Nieuwe investeringen</v>
      </c>
      <c r="G54" s="83" t="str">
        <f>'3. Investeringen'!F51</f>
        <v>TD</v>
      </c>
      <c r="I54" s="84">
        <f>INDEX('5. Selectie'!$P$56:$P$103,MATCH('6. Investeringen per jaar'!B54,'5. Selectie'!$B$56:$B$103))</f>
        <v>1</v>
      </c>
      <c r="K54" s="84">
        <f t="shared" si="3"/>
        <v>0</v>
      </c>
      <c r="L54" s="84">
        <f t="shared" si="3"/>
        <v>0</v>
      </c>
      <c r="M54" s="84">
        <f t="shared" si="3"/>
        <v>0</v>
      </c>
      <c r="N54" s="84">
        <f t="shared" si="3"/>
        <v>0</v>
      </c>
      <c r="O54" s="84">
        <f t="shared" si="3"/>
        <v>0</v>
      </c>
      <c r="P54" s="84">
        <f t="shared" si="3"/>
        <v>0</v>
      </c>
      <c r="Q54" s="84">
        <f t="shared" si="3"/>
        <v>0</v>
      </c>
      <c r="R54" s="84">
        <f t="shared" si="3"/>
        <v>0</v>
      </c>
      <c r="S54" s="84">
        <f t="shared" si="3"/>
        <v>0</v>
      </c>
      <c r="T54" s="84">
        <f t="shared" si="3"/>
        <v>0</v>
      </c>
      <c r="U54" s="84">
        <f t="shared" si="5"/>
        <v>0</v>
      </c>
      <c r="V54" s="84">
        <f t="shared" si="5"/>
        <v>0</v>
      </c>
      <c r="W54" s="84">
        <f t="shared" si="5"/>
        <v>0</v>
      </c>
      <c r="X54" s="84">
        <f t="shared" si="5"/>
        <v>0</v>
      </c>
      <c r="Y54" s="84">
        <f t="shared" si="5"/>
        <v>0</v>
      </c>
      <c r="Z54" s="84">
        <f t="shared" si="5"/>
        <v>0</v>
      </c>
      <c r="AA54" s="84">
        <f t="shared" si="5"/>
        <v>0</v>
      </c>
      <c r="AB54" s="84">
        <f t="shared" si="5"/>
        <v>0</v>
      </c>
      <c r="AC54" s="84">
        <f t="shared" si="5"/>
        <v>0</v>
      </c>
      <c r="AD54" s="84">
        <f t="shared" si="5"/>
        <v>0</v>
      </c>
      <c r="AE54" s="84">
        <f t="shared" si="5"/>
        <v>0</v>
      </c>
      <c r="AF54" s="84">
        <f t="shared" si="5"/>
        <v>0</v>
      </c>
      <c r="AG54" s="84">
        <f t="shared" si="5"/>
        <v>251503442.47092298</v>
      </c>
    </row>
    <row r="55" spans="1:33" s="18" customFormat="1" x14ac:dyDescent="0.2">
      <c r="A55" s="62"/>
      <c r="B55" s="83">
        <f>'3. Investeringen'!B52</f>
        <v>41</v>
      </c>
      <c r="C55" s="118">
        <f>'3. Investeringen'!L52</f>
        <v>2026</v>
      </c>
      <c r="D55" s="83">
        <f>'3. Investeringen'!M52</f>
        <v>49109569.081733055</v>
      </c>
      <c r="E55" s="83">
        <f>'3. Investeringen'!K52</f>
        <v>55</v>
      </c>
      <c r="F55" s="83" t="str">
        <f>'3. Investeringen'!C52</f>
        <v>Nieuwe investeringen</v>
      </c>
      <c r="G55" s="83" t="str">
        <f>'3. Investeringen'!F52</f>
        <v>TD</v>
      </c>
      <c r="I55" s="84">
        <f>INDEX('5. Selectie'!$P$56:$P$103,MATCH('6. Investeringen per jaar'!B55,'5. Selectie'!$B$56:$B$103))</f>
        <v>1</v>
      </c>
      <c r="K55" s="84">
        <f t="shared" si="3"/>
        <v>0</v>
      </c>
      <c r="L55" s="84">
        <f t="shared" si="3"/>
        <v>0</v>
      </c>
      <c r="M55" s="84">
        <f t="shared" si="3"/>
        <v>0</v>
      </c>
      <c r="N55" s="84">
        <f t="shared" si="3"/>
        <v>0</v>
      </c>
      <c r="O55" s="84">
        <f t="shared" si="3"/>
        <v>0</v>
      </c>
      <c r="P55" s="84">
        <f t="shared" si="3"/>
        <v>0</v>
      </c>
      <c r="Q55" s="84">
        <f t="shared" si="3"/>
        <v>0</v>
      </c>
      <c r="R55" s="84">
        <f t="shared" si="3"/>
        <v>0</v>
      </c>
      <c r="S55" s="84">
        <f t="shared" si="3"/>
        <v>0</v>
      </c>
      <c r="T55" s="84">
        <f t="shared" ref="K55:T62" si="6">($C55=T$14)*$I55*$D55</f>
        <v>0</v>
      </c>
      <c r="U55" s="84">
        <f t="shared" si="5"/>
        <v>0</v>
      </c>
      <c r="V55" s="84">
        <f t="shared" si="5"/>
        <v>0</v>
      </c>
      <c r="W55" s="84">
        <f t="shared" si="5"/>
        <v>0</v>
      </c>
      <c r="X55" s="84">
        <f t="shared" si="5"/>
        <v>0</v>
      </c>
      <c r="Y55" s="84">
        <f t="shared" si="5"/>
        <v>0</v>
      </c>
      <c r="Z55" s="84">
        <f t="shared" si="5"/>
        <v>0</v>
      </c>
      <c r="AA55" s="84">
        <f t="shared" si="5"/>
        <v>0</v>
      </c>
      <c r="AB55" s="84">
        <f t="shared" si="5"/>
        <v>0</v>
      </c>
      <c r="AC55" s="84">
        <f t="shared" si="5"/>
        <v>0</v>
      </c>
      <c r="AD55" s="84">
        <f t="shared" si="5"/>
        <v>0</v>
      </c>
      <c r="AE55" s="84">
        <f t="shared" si="5"/>
        <v>0</v>
      </c>
      <c r="AF55" s="84">
        <f t="shared" si="5"/>
        <v>0</v>
      </c>
      <c r="AG55" s="84">
        <f t="shared" si="5"/>
        <v>49109569.081733055</v>
      </c>
    </row>
    <row r="56" spans="1:33" s="18" customFormat="1" x14ac:dyDescent="0.2">
      <c r="A56" s="62"/>
      <c r="B56" s="83">
        <f>'3. Investeringen'!B53</f>
        <v>42</v>
      </c>
      <c r="C56" s="118">
        <f>'3. Investeringen'!L53</f>
        <v>2026</v>
      </c>
      <c r="D56" s="83">
        <f>'3. Investeringen'!M53</f>
        <v>363140.64933827822</v>
      </c>
      <c r="E56" s="83">
        <f>'3. Investeringen'!K53</f>
        <v>0</v>
      </c>
      <c r="F56" s="83" t="str">
        <f>'3. Investeringen'!C53</f>
        <v>Nieuwe investeringen</v>
      </c>
      <c r="G56" s="83" t="str">
        <f>'3. Investeringen'!F53</f>
        <v>TD</v>
      </c>
      <c r="I56" s="84">
        <f>INDEX('5. Selectie'!$P$56:$P$103,MATCH('6. Investeringen per jaar'!B56,'5. Selectie'!$B$56:$B$103))</f>
        <v>1</v>
      </c>
      <c r="K56" s="84">
        <f t="shared" si="6"/>
        <v>0</v>
      </c>
      <c r="L56" s="84">
        <f t="shared" si="6"/>
        <v>0</v>
      </c>
      <c r="M56" s="84">
        <f t="shared" si="6"/>
        <v>0</v>
      </c>
      <c r="N56" s="84">
        <f t="shared" si="6"/>
        <v>0</v>
      </c>
      <c r="O56" s="84">
        <f t="shared" si="6"/>
        <v>0</v>
      </c>
      <c r="P56" s="84">
        <f t="shared" si="6"/>
        <v>0</v>
      </c>
      <c r="Q56" s="84">
        <f t="shared" si="6"/>
        <v>0</v>
      </c>
      <c r="R56" s="84">
        <f t="shared" si="6"/>
        <v>0</v>
      </c>
      <c r="S56" s="84">
        <f t="shared" si="6"/>
        <v>0</v>
      </c>
      <c r="T56" s="84">
        <f t="shared" si="6"/>
        <v>0</v>
      </c>
      <c r="U56" s="84">
        <f t="shared" si="5"/>
        <v>0</v>
      </c>
      <c r="V56" s="84">
        <f t="shared" si="5"/>
        <v>0</v>
      </c>
      <c r="W56" s="84">
        <f t="shared" si="5"/>
        <v>0</v>
      </c>
      <c r="X56" s="84">
        <f t="shared" si="5"/>
        <v>0</v>
      </c>
      <c r="Y56" s="84">
        <f t="shared" si="5"/>
        <v>0</v>
      </c>
      <c r="Z56" s="84">
        <f t="shared" si="5"/>
        <v>0</v>
      </c>
      <c r="AA56" s="84">
        <f t="shared" si="5"/>
        <v>0</v>
      </c>
      <c r="AB56" s="84">
        <f t="shared" si="5"/>
        <v>0</v>
      </c>
      <c r="AC56" s="84">
        <f t="shared" si="5"/>
        <v>0</v>
      </c>
      <c r="AD56" s="84">
        <f t="shared" si="5"/>
        <v>0</v>
      </c>
      <c r="AE56" s="84">
        <f t="shared" si="5"/>
        <v>0</v>
      </c>
      <c r="AF56" s="84">
        <f t="shared" si="5"/>
        <v>0</v>
      </c>
      <c r="AG56" s="84">
        <f t="shared" si="5"/>
        <v>363140.64933827822</v>
      </c>
    </row>
    <row r="57" spans="1:33" s="18" customFormat="1" x14ac:dyDescent="0.2">
      <c r="A57" s="62"/>
      <c r="B57" s="83">
        <f>'3. Investeringen'!B54</f>
        <v>43</v>
      </c>
      <c r="C57" s="118">
        <f>'3. Investeringen'!L54</f>
        <v>2021</v>
      </c>
      <c r="D57" s="83">
        <f>'3. Investeringen'!M54</f>
        <v>129027683.91733634</v>
      </c>
      <c r="E57" s="83">
        <f>'3. Investeringen'!K54</f>
        <v>39</v>
      </c>
      <c r="F57" s="83" t="str">
        <f>'3. Investeringen'!C54</f>
        <v>Nieuwe investeringen</v>
      </c>
      <c r="G57" s="83" t="str">
        <f>'3. Investeringen'!F54</f>
        <v>AD</v>
      </c>
      <c r="I57" s="84">
        <f>INDEX('5. Selectie'!$P$56:$P$103,MATCH('6. Investeringen per jaar'!B57,'5. Selectie'!$B$56:$B$103))</f>
        <v>1</v>
      </c>
      <c r="K57" s="84">
        <f t="shared" si="6"/>
        <v>0</v>
      </c>
      <c r="L57" s="84">
        <f t="shared" si="6"/>
        <v>0</v>
      </c>
      <c r="M57" s="84">
        <f t="shared" si="6"/>
        <v>0</v>
      </c>
      <c r="N57" s="84">
        <f t="shared" si="6"/>
        <v>0</v>
      </c>
      <c r="O57" s="84">
        <f t="shared" si="6"/>
        <v>0</v>
      </c>
      <c r="P57" s="84">
        <f t="shared" si="6"/>
        <v>0</v>
      </c>
      <c r="Q57" s="84">
        <f t="shared" si="6"/>
        <v>0</v>
      </c>
      <c r="R57" s="84">
        <f t="shared" si="6"/>
        <v>0</v>
      </c>
      <c r="S57" s="84">
        <f t="shared" si="6"/>
        <v>0</v>
      </c>
      <c r="T57" s="84">
        <f t="shared" si="6"/>
        <v>0</v>
      </c>
      <c r="U57" s="84">
        <f t="shared" si="5"/>
        <v>0</v>
      </c>
      <c r="V57" s="84">
        <f t="shared" si="5"/>
        <v>0</v>
      </c>
      <c r="W57" s="84">
        <f t="shared" si="5"/>
        <v>0</v>
      </c>
      <c r="X57" s="84">
        <f t="shared" si="5"/>
        <v>0</v>
      </c>
      <c r="Y57" s="84">
        <f t="shared" si="5"/>
        <v>0</v>
      </c>
      <c r="Z57" s="84">
        <f t="shared" si="5"/>
        <v>0</v>
      </c>
      <c r="AA57" s="84">
        <f t="shared" si="5"/>
        <v>0</v>
      </c>
      <c r="AB57" s="84">
        <f t="shared" si="5"/>
        <v>129027683.91733634</v>
      </c>
      <c r="AC57" s="84">
        <f t="shared" si="5"/>
        <v>0</v>
      </c>
      <c r="AD57" s="84">
        <f t="shared" si="5"/>
        <v>0</v>
      </c>
      <c r="AE57" s="84">
        <f t="shared" si="5"/>
        <v>0</v>
      </c>
      <c r="AF57" s="84">
        <f t="shared" si="5"/>
        <v>0</v>
      </c>
      <c r="AG57" s="84">
        <f t="shared" si="5"/>
        <v>0</v>
      </c>
    </row>
    <row r="58" spans="1:33" s="18" customFormat="1" x14ac:dyDescent="0.2">
      <c r="A58" s="62"/>
      <c r="B58" s="83">
        <f>'3. Investeringen'!B55</f>
        <v>44</v>
      </c>
      <c r="C58" s="118">
        <f>'3. Investeringen'!L55</f>
        <v>2022</v>
      </c>
      <c r="D58" s="83">
        <f>'3. Investeringen'!M55</f>
        <v>135445097.26560557</v>
      </c>
      <c r="E58" s="83">
        <f>'3. Investeringen'!K55</f>
        <v>39</v>
      </c>
      <c r="F58" s="83" t="str">
        <f>'3. Investeringen'!C55</f>
        <v>Nieuwe investeringen</v>
      </c>
      <c r="G58" s="83" t="str">
        <f>'3. Investeringen'!F55</f>
        <v>AD</v>
      </c>
      <c r="I58" s="84">
        <f>INDEX('5. Selectie'!$P$56:$P$103,MATCH('6. Investeringen per jaar'!B58,'5. Selectie'!$B$56:$B$103))</f>
        <v>1</v>
      </c>
      <c r="K58" s="84">
        <f t="shared" si="6"/>
        <v>0</v>
      </c>
      <c r="L58" s="84">
        <f t="shared" si="6"/>
        <v>0</v>
      </c>
      <c r="M58" s="84">
        <f t="shared" si="6"/>
        <v>0</v>
      </c>
      <c r="N58" s="84">
        <f t="shared" si="6"/>
        <v>0</v>
      </c>
      <c r="O58" s="84">
        <f t="shared" si="6"/>
        <v>0</v>
      </c>
      <c r="P58" s="84">
        <f t="shared" si="6"/>
        <v>0</v>
      </c>
      <c r="Q58" s="84">
        <f t="shared" si="6"/>
        <v>0</v>
      </c>
      <c r="R58" s="84">
        <f t="shared" si="6"/>
        <v>0</v>
      </c>
      <c r="S58" s="84">
        <f t="shared" si="6"/>
        <v>0</v>
      </c>
      <c r="T58" s="84">
        <f t="shared" si="6"/>
        <v>0</v>
      </c>
      <c r="U58" s="84">
        <f t="shared" si="5"/>
        <v>0</v>
      </c>
      <c r="V58" s="84">
        <f t="shared" si="5"/>
        <v>0</v>
      </c>
      <c r="W58" s="84">
        <f t="shared" si="5"/>
        <v>0</v>
      </c>
      <c r="X58" s="84">
        <f t="shared" si="5"/>
        <v>0</v>
      </c>
      <c r="Y58" s="84">
        <f t="shared" si="5"/>
        <v>0</v>
      </c>
      <c r="Z58" s="84">
        <f t="shared" si="5"/>
        <v>0</v>
      </c>
      <c r="AA58" s="84">
        <f t="shared" si="5"/>
        <v>0</v>
      </c>
      <c r="AB58" s="84">
        <f t="shared" si="5"/>
        <v>0</v>
      </c>
      <c r="AC58" s="84">
        <f t="shared" si="5"/>
        <v>135445097.26560557</v>
      </c>
      <c r="AD58" s="84">
        <f t="shared" si="5"/>
        <v>0</v>
      </c>
      <c r="AE58" s="84">
        <f t="shared" si="5"/>
        <v>0</v>
      </c>
      <c r="AF58" s="84">
        <f t="shared" si="5"/>
        <v>0</v>
      </c>
      <c r="AG58" s="84">
        <f t="shared" si="5"/>
        <v>0</v>
      </c>
    </row>
    <row r="59" spans="1:33" s="18" customFormat="1" x14ac:dyDescent="0.2">
      <c r="A59" s="62"/>
      <c r="B59" s="83">
        <f>'3. Investeringen'!B56</f>
        <v>45</v>
      </c>
      <c r="C59" s="118">
        <f>'3. Investeringen'!L56</f>
        <v>2023</v>
      </c>
      <c r="D59" s="83">
        <f>'3. Investeringen'!M56</f>
        <v>142181691.68286872</v>
      </c>
      <c r="E59" s="83">
        <f>'3. Investeringen'!K56</f>
        <v>39</v>
      </c>
      <c r="F59" s="83" t="str">
        <f>'3. Investeringen'!C56</f>
        <v>Nieuwe investeringen</v>
      </c>
      <c r="G59" s="83" t="str">
        <f>'3. Investeringen'!F56</f>
        <v>AD</v>
      </c>
      <c r="I59" s="84">
        <f>INDEX('5. Selectie'!$P$56:$P$103,MATCH('6. Investeringen per jaar'!B59,'5. Selectie'!$B$56:$B$103))</f>
        <v>1</v>
      </c>
      <c r="K59" s="84">
        <f t="shared" si="6"/>
        <v>0</v>
      </c>
      <c r="L59" s="84">
        <f t="shared" si="6"/>
        <v>0</v>
      </c>
      <c r="M59" s="84">
        <f t="shared" si="6"/>
        <v>0</v>
      </c>
      <c r="N59" s="84">
        <f t="shared" si="6"/>
        <v>0</v>
      </c>
      <c r="O59" s="84">
        <f t="shared" si="6"/>
        <v>0</v>
      </c>
      <c r="P59" s="84">
        <f t="shared" si="6"/>
        <v>0</v>
      </c>
      <c r="Q59" s="84">
        <f t="shared" si="6"/>
        <v>0</v>
      </c>
      <c r="R59" s="84">
        <f t="shared" si="6"/>
        <v>0</v>
      </c>
      <c r="S59" s="84">
        <f t="shared" si="6"/>
        <v>0</v>
      </c>
      <c r="T59" s="84">
        <f t="shared" si="6"/>
        <v>0</v>
      </c>
      <c r="U59" s="84">
        <f t="shared" si="5"/>
        <v>0</v>
      </c>
      <c r="V59" s="84">
        <f t="shared" si="5"/>
        <v>0</v>
      </c>
      <c r="W59" s="84">
        <f t="shared" si="5"/>
        <v>0</v>
      </c>
      <c r="X59" s="84">
        <f t="shared" si="5"/>
        <v>0</v>
      </c>
      <c r="Y59" s="84">
        <f t="shared" si="5"/>
        <v>0</v>
      </c>
      <c r="Z59" s="84">
        <f t="shared" si="5"/>
        <v>0</v>
      </c>
      <c r="AA59" s="84">
        <f t="shared" si="5"/>
        <v>0</v>
      </c>
      <c r="AB59" s="84">
        <f t="shared" si="5"/>
        <v>0</v>
      </c>
      <c r="AC59" s="84">
        <f t="shared" si="5"/>
        <v>0</v>
      </c>
      <c r="AD59" s="84">
        <f t="shared" si="5"/>
        <v>142181691.68286872</v>
      </c>
      <c r="AE59" s="84">
        <f t="shared" si="5"/>
        <v>0</v>
      </c>
      <c r="AF59" s="84">
        <f t="shared" si="5"/>
        <v>0</v>
      </c>
      <c r="AG59" s="84">
        <f t="shared" si="5"/>
        <v>0</v>
      </c>
    </row>
    <row r="60" spans="1:33" s="18" customFormat="1" x14ac:dyDescent="0.2">
      <c r="A60" s="62"/>
      <c r="B60" s="83">
        <f>'3. Investeringen'!B57</f>
        <v>46</v>
      </c>
      <c r="C60" s="118">
        <f>'3. Investeringen'!L57</f>
        <v>2024</v>
      </c>
      <c r="D60" s="83">
        <f>'3. Investeringen'!M57</f>
        <v>149253342.18749771</v>
      </c>
      <c r="E60" s="83">
        <f>'3. Investeringen'!K57</f>
        <v>39</v>
      </c>
      <c r="F60" s="83" t="str">
        <f>'3. Investeringen'!C57</f>
        <v>Nieuwe investeringen</v>
      </c>
      <c r="G60" s="83" t="str">
        <f>'3. Investeringen'!F57</f>
        <v>AD</v>
      </c>
      <c r="I60" s="84">
        <f>INDEX('5. Selectie'!$P$56:$P$103,MATCH('6. Investeringen per jaar'!B60,'5. Selectie'!$B$56:$B$103))</f>
        <v>1</v>
      </c>
      <c r="K60" s="84">
        <f t="shared" si="6"/>
        <v>0</v>
      </c>
      <c r="L60" s="84">
        <f t="shared" si="6"/>
        <v>0</v>
      </c>
      <c r="M60" s="84">
        <f t="shared" si="6"/>
        <v>0</v>
      </c>
      <c r="N60" s="84">
        <f t="shared" si="6"/>
        <v>0</v>
      </c>
      <c r="O60" s="84">
        <f t="shared" si="6"/>
        <v>0</v>
      </c>
      <c r="P60" s="84">
        <f t="shared" si="6"/>
        <v>0</v>
      </c>
      <c r="Q60" s="84">
        <f t="shared" si="6"/>
        <v>0</v>
      </c>
      <c r="R60" s="84">
        <f t="shared" si="6"/>
        <v>0</v>
      </c>
      <c r="S60" s="84">
        <f t="shared" si="6"/>
        <v>0</v>
      </c>
      <c r="T60" s="84">
        <f t="shared" si="6"/>
        <v>0</v>
      </c>
      <c r="U60" s="84">
        <f t="shared" si="5"/>
        <v>0</v>
      </c>
      <c r="V60" s="84">
        <f t="shared" si="5"/>
        <v>0</v>
      </c>
      <c r="W60" s="84">
        <f t="shared" si="5"/>
        <v>0</v>
      </c>
      <c r="X60" s="84">
        <f t="shared" si="5"/>
        <v>0</v>
      </c>
      <c r="Y60" s="84">
        <f t="shared" si="5"/>
        <v>0</v>
      </c>
      <c r="Z60" s="84">
        <f t="shared" si="5"/>
        <v>0</v>
      </c>
      <c r="AA60" s="84">
        <f t="shared" si="5"/>
        <v>0</v>
      </c>
      <c r="AB60" s="84">
        <f t="shared" si="5"/>
        <v>0</v>
      </c>
      <c r="AC60" s="84">
        <f t="shared" si="5"/>
        <v>0</v>
      </c>
      <c r="AD60" s="84">
        <f t="shared" si="5"/>
        <v>0</v>
      </c>
      <c r="AE60" s="84">
        <f t="shared" si="5"/>
        <v>149253342.18749771</v>
      </c>
      <c r="AF60" s="84">
        <f t="shared" si="5"/>
        <v>0</v>
      </c>
      <c r="AG60" s="84">
        <f t="shared" si="5"/>
        <v>0</v>
      </c>
    </row>
    <row r="61" spans="1:33" s="18" customFormat="1" x14ac:dyDescent="0.2">
      <c r="A61" s="62"/>
      <c r="B61" s="83">
        <f>'3. Investeringen'!B58</f>
        <v>47</v>
      </c>
      <c r="C61" s="118">
        <f>'3. Investeringen'!L58</f>
        <v>2025</v>
      </c>
      <c r="D61" s="83">
        <f>'3. Investeringen'!M58</f>
        <v>156676713.36915421</v>
      </c>
      <c r="E61" s="83">
        <f>'3. Investeringen'!K58</f>
        <v>39</v>
      </c>
      <c r="F61" s="83" t="str">
        <f>'3. Investeringen'!C58</f>
        <v>Nieuwe investeringen</v>
      </c>
      <c r="G61" s="83" t="str">
        <f>'3. Investeringen'!F58</f>
        <v>AD</v>
      </c>
      <c r="I61" s="84">
        <f>INDEX('5. Selectie'!$P$56:$P$103,MATCH('6. Investeringen per jaar'!B61,'5. Selectie'!$B$56:$B$103))</f>
        <v>1</v>
      </c>
      <c r="K61" s="84">
        <f t="shared" si="6"/>
        <v>0</v>
      </c>
      <c r="L61" s="84">
        <f t="shared" si="6"/>
        <v>0</v>
      </c>
      <c r="M61" s="84">
        <f t="shared" si="6"/>
        <v>0</v>
      </c>
      <c r="N61" s="84">
        <f t="shared" si="6"/>
        <v>0</v>
      </c>
      <c r="O61" s="84">
        <f t="shared" si="6"/>
        <v>0</v>
      </c>
      <c r="P61" s="84">
        <f t="shared" si="6"/>
        <v>0</v>
      </c>
      <c r="Q61" s="84">
        <f t="shared" si="6"/>
        <v>0</v>
      </c>
      <c r="R61" s="84">
        <f t="shared" si="6"/>
        <v>0</v>
      </c>
      <c r="S61" s="84">
        <f t="shared" si="6"/>
        <v>0</v>
      </c>
      <c r="T61" s="84">
        <f t="shared" si="6"/>
        <v>0</v>
      </c>
      <c r="U61" s="84">
        <f t="shared" si="5"/>
        <v>0</v>
      </c>
      <c r="V61" s="84">
        <f t="shared" si="5"/>
        <v>0</v>
      </c>
      <c r="W61" s="84">
        <f t="shared" si="5"/>
        <v>0</v>
      </c>
      <c r="X61" s="84">
        <f t="shared" si="5"/>
        <v>0</v>
      </c>
      <c r="Y61" s="84">
        <f t="shared" si="5"/>
        <v>0</v>
      </c>
      <c r="Z61" s="84">
        <f t="shared" si="5"/>
        <v>0</v>
      </c>
      <c r="AA61" s="84">
        <f t="shared" si="5"/>
        <v>0</v>
      </c>
      <c r="AB61" s="84">
        <f t="shared" si="5"/>
        <v>0</v>
      </c>
      <c r="AC61" s="84">
        <f t="shared" si="5"/>
        <v>0</v>
      </c>
      <c r="AD61" s="84">
        <f t="shared" si="5"/>
        <v>0</v>
      </c>
      <c r="AE61" s="84">
        <f t="shared" si="5"/>
        <v>0</v>
      </c>
      <c r="AF61" s="84">
        <f t="shared" si="5"/>
        <v>156676713.36915421</v>
      </c>
      <c r="AG61" s="84">
        <f t="shared" si="5"/>
        <v>0</v>
      </c>
    </row>
    <row r="62" spans="1:33" s="18" customFormat="1" x14ac:dyDescent="0.2">
      <c r="A62" s="62"/>
      <c r="B62" s="83">
        <f>'3. Investeringen'!B59</f>
        <v>48</v>
      </c>
      <c r="C62" s="118">
        <f>'3. Investeringen'!L59</f>
        <v>2026</v>
      </c>
      <c r="D62" s="83">
        <f>'3. Investeringen'!M59</f>
        <v>164469298.65947318</v>
      </c>
      <c r="E62" s="83">
        <f>'3. Investeringen'!K59</f>
        <v>39</v>
      </c>
      <c r="F62" s="83" t="str">
        <f>'3. Investeringen'!C59</f>
        <v>Nieuwe investeringen</v>
      </c>
      <c r="G62" s="83" t="str">
        <f>'3. Investeringen'!F59</f>
        <v>AD</v>
      </c>
      <c r="I62" s="84">
        <f>INDEX('5. Selectie'!$P$56:$P$103,MATCH('6. Investeringen per jaar'!B62,'5. Selectie'!$B$56:$B$103))</f>
        <v>1</v>
      </c>
      <c r="K62" s="84">
        <f t="shared" si="6"/>
        <v>0</v>
      </c>
      <c r="L62" s="84">
        <f t="shared" si="6"/>
        <v>0</v>
      </c>
      <c r="M62" s="84">
        <f t="shared" si="6"/>
        <v>0</v>
      </c>
      <c r="N62" s="84">
        <f t="shared" si="6"/>
        <v>0</v>
      </c>
      <c r="O62" s="84">
        <f t="shared" si="6"/>
        <v>0</v>
      </c>
      <c r="P62" s="84">
        <f t="shared" si="6"/>
        <v>0</v>
      </c>
      <c r="Q62" s="84">
        <f t="shared" si="6"/>
        <v>0</v>
      </c>
      <c r="R62" s="84">
        <f t="shared" si="6"/>
        <v>0</v>
      </c>
      <c r="S62" s="84">
        <f t="shared" si="6"/>
        <v>0</v>
      </c>
      <c r="T62" s="84">
        <f t="shared" si="6"/>
        <v>0</v>
      </c>
      <c r="U62" s="84">
        <f t="shared" si="5"/>
        <v>0</v>
      </c>
      <c r="V62" s="84">
        <f t="shared" si="5"/>
        <v>0</v>
      </c>
      <c r="W62" s="84">
        <f t="shared" si="5"/>
        <v>0</v>
      </c>
      <c r="X62" s="84">
        <f t="shared" si="5"/>
        <v>0</v>
      </c>
      <c r="Y62" s="84">
        <f t="shared" si="5"/>
        <v>0</v>
      </c>
      <c r="Z62" s="84">
        <f t="shared" si="5"/>
        <v>0</v>
      </c>
      <c r="AA62" s="84">
        <f t="shared" si="5"/>
        <v>0</v>
      </c>
      <c r="AB62" s="84">
        <f t="shared" si="5"/>
        <v>0</v>
      </c>
      <c r="AC62" s="84">
        <f t="shared" si="5"/>
        <v>0</v>
      </c>
      <c r="AD62" s="84">
        <f t="shared" si="5"/>
        <v>0</v>
      </c>
      <c r="AE62" s="84">
        <f t="shared" si="5"/>
        <v>0</v>
      </c>
      <c r="AF62" s="84">
        <f t="shared" si="5"/>
        <v>0</v>
      </c>
      <c r="AG62" s="84">
        <f t="shared" si="5"/>
        <v>164469298.65947318</v>
      </c>
    </row>
    <row r="63" spans="1:33" s="76" customFormat="1" x14ac:dyDescent="0.2"/>
    <row r="64" spans="1:33" s="76" customFormat="1" x14ac:dyDescent="0.2"/>
    <row r="65" s="76" customFormat="1" x14ac:dyDescent="0.2"/>
    <row r="66" s="76" customFormat="1" x14ac:dyDescent="0.2"/>
    <row r="67" s="76" customFormat="1" x14ac:dyDescent="0.2"/>
    <row r="68" s="76" customFormat="1" x14ac:dyDescent="0.2"/>
    <row r="69" s="76" customFormat="1" x14ac:dyDescent="0.2"/>
    <row r="70" s="76" customFormat="1" x14ac:dyDescent="0.2"/>
    <row r="71" s="76" customFormat="1" x14ac:dyDescent="0.2"/>
    <row r="72" s="76" customFormat="1" x14ac:dyDescent="0.2"/>
    <row r="73" s="76" customFormat="1" x14ac:dyDescent="0.2"/>
    <row r="74" s="76" customFormat="1" x14ac:dyDescent="0.2"/>
    <row r="75" s="76" customFormat="1" x14ac:dyDescent="0.2"/>
    <row r="76" s="76" customFormat="1" x14ac:dyDescent="0.2"/>
    <row r="77" s="76" customFormat="1" x14ac:dyDescent="0.2"/>
    <row r="78" s="76" customFormat="1" x14ac:dyDescent="0.2"/>
    <row r="79" s="76" customFormat="1" x14ac:dyDescent="0.2"/>
    <row r="80" s="76" customFormat="1" x14ac:dyDescent="0.2"/>
    <row r="81" s="76" customFormat="1" x14ac:dyDescent="0.2"/>
    <row r="82" s="76" customFormat="1" x14ac:dyDescent="0.2"/>
    <row r="83" s="76" customFormat="1" x14ac:dyDescent="0.2"/>
    <row r="84" s="76" customFormat="1" x14ac:dyDescent="0.2"/>
    <row r="85" s="76" customFormat="1" x14ac:dyDescent="0.2"/>
    <row r="86" s="76" customFormat="1" x14ac:dyDescent="0.2"/>
    <row r="87" s="76" customFormat="1" x14ac:dyDescent="0.2"/>
    <row r="88" s="76" customFormat="1" x14ac:dyDescent="0.2"/>
    <row r="89" s="76" customFormat="1" x14ac:dyDescent="0.2"/>
    <row r="90" s="76" customFormat="1" x14ac:dyDescent="0.2"/>
    <row r="91" s="76" customFormat="1" x14ac:dyDescent="0.2"/>
    <row r="92" s="76" customFormat="1" x14ac:dyDescent="0.2"/>
    <row r="93" s="76" customFormat="1" x14ac:dyDescent="0.2"/>
    <row r="94" s="76" customFormat="1" x14ac:dyDescent="0.2"/>
    <row r="95" s="76" customFormat="1" x14ac:dyDescent="0.2"/>
    <row r="96" s="76" customFormat="1" x14ac:dyDescent="0.2"/>
    <row r="97" s="76" customFormat="1" x14ac:dyDescent="0.2"/>
    <row r="98" s="76" customFormat="1" x14ac:dyDescent="0.2"/>
    <row r="99" s="76" customFormat="1" x14ac:dyDescent="0.2"/>
    <row r="100" s="76" customFormat="1" x14ac:dyDescent="0.2"/>
    <row r="101" s="76" customFormat="1" x14ac:dyDescent="0.2"/>
    <row r="102" s="76" customFormat="1" x14ac:dyDescent="0.2"/>
    <row r="103" s="76" customFormat="1" x14ac:dyDescent="0.2"/>
    <row r="104" s="76" customFormat="1" x14ac:dyDescent="0.2"/>
    <row r="105" s="76" customFormat="1" x14ac:dyDescent="0.2"/>
    <row r="106" s="76" customFormat="1" x14ac:dyDescent="0.2"/>
    <row r="107" s="76" customFormat="1" x14ac:dyDescent="0.2"/>
    <row r="108" s="76" customFormat="1" x14ac:dyDescent="0.2"/>
    <row r="109" s="76" customFormat="1" x14ac:dyDescent="0.2"/>
    <row r="110" s="76" customFormat="1" x14ac:dyDescent="0.2"/>
    <row r="111" s="76" customFormat="1" x14ac:dyDescent="0.2"/>
    <row r="112" s="76" customFormat="1" x14ac:dyDescent="0.2"/>
    <row r="113" s="76" customFormat="1" x14ac:dyDescent="0.2"/>
    <row r="114" s="76" customFormat="1" x14ac:dyDescent="0.2"/>
    <row r="115" s="76" customFormat="1" x14ac:dyDescent="0.2"/>
    <row r="116" s="76" customFormat="1" x14ac:dyDescent="0.2"/>
    <row r="117" s="76" customFormat="1" x14ac:dyDescent="0.2"/>
    <row r="118" s="76" customFormat="1" x14ac:dyDescent="0.2"/>
    <row r="119" s="76" customFormat="1" x14ac:dyDescent="0.2"/>
    <row r="120" s="76" customFormat="1" x14ac:dyDescent="0.2"/>
    <row r="121" s="76" customFormat="1" x14ac:dyDescent="0.2"/>
    <row r="122" s="76" customFormat="1" x14ac:dyDescent="0.2"/>
    <row r="123" s="76" customFormat="1" x14ac:dyDescent="0.2"/>
    <row r="124" s="76" customFormat="1" x14ac:dyDescent="0.2"/>
    <row r="125" s="76" customFormat="1" x14ac:dyDescent="0.2"/>
    <row r="126" s="76" customFormat="1" x14ac:dyDescent="0.2"/>
    <row r="127" s="76" customFormat="1" x14ac:dyDescent="0.2"/>
    <row r="128" s="76" customFormat="1" x14ac:dyDescent="0.2"/>
    <row r="129" s="76" customFormat="1" x14ac:dyDescent="0.2"/>
    <row r="130" s="76" customFormat="1" x14ac:dyDescent="0.2"/>
    <row r="131" s="76" customFormat="1" x14ac:dyDescent="0.2"/>
    <row r="132" s="76" customFormat="1" x14ac:dyDescent="0.2"/>
    <row r="133" s="76" customFormat="1" x14ac:dyDescent="0.2"/>
    <row r="134" s="76" customFormat="1" x14ac:dyDescent="0.2"/>
    <row r="135" s="76" customFormat="1" x14ac:dyDescent="0.2"/>
    <row r="136" s="76" customFormat="1" x14ac:dyDescent="0.2"/>
    <row r="137" s="76" customFormat="1" x14ac:dyDescent="0.2"/>
    <row r="138" s="76" customFormat="1" x14ac:dyDescent="0.2"/>
    <row r="139" s="76" customFormat="1" x14ac:dyDescent="0.2"/>
    <row r="140" s="76" customFormat="1" x14ac:dyDescent="0.2"/>
    <row r="141" s="76" customFormat="1" x14ac:dyDescent="0.2"/>
    <row r="142" s="76" customFormat="1" x14ac:dyDescent="0.2"/>
    <row r="143" s="76" customFormat="1" x14ac:dyDescent="0.2"/>
    <row r="144" s="76" customFormat="1" x14ac:dyDescent="0.2"/>
    <row r="145" s="76" customFormat="1" x14ac:dyDescent="0.2"/>
    <row r="146" s="76" customFormat="1" x14ac:dyDescent="0.2"/>
    <row r="147" s="76" customFormat="1" x14ac:dyDescent="0.2"/>
    <row r="148" s="76" customFormat="1" x14ac:dyDescent="0.2"/>
    <row r="149" s="76" customFormat="1" x14ac:dyDescent="0.2"/>
    <row r="150" s="76" customFormat="1" x14ac:dyDescent="0.2"/>
    <row r="151" s="76" customFormat="1" x14ac:dyDescent="0.2"/>
    <row r="152" s="76" customFormat="1" x14ac:dyDescent="0.2"/>
    <row r="153" s="76" customFormat="1" x14ac:dyDescent="0.2"/>
    <row r="154" s="76" customFormat="1" x14ac:dyDescent="0.2"/>
    <row r="155" s="76" customFormat="1" x14ac:dyDescent="0.2"/>
    <row r="156" s="76" customFormat="1" x14ac:dyDescent="0.2"/>
    <row r="157" s="76" customFormat="1" x14ac:dyDescent="0.2"/>
    <row r="158" s="76" customFormat="1" x14ac:dyDescent="0.2"/>
    <row r="159" s="76" customFormat="1" x14ac:dyDescent="0.2"/>
    <row r="160" s="76" customFormat="1" x14ac:dyDescent="0.2"/>
    <row r="161" s="76" customFormat="1" x14ac:dyDescent="0.2"/>
    <row r="162" s="76" customFormat="1" x14ac:dyDescent="0.2"/>
    <row r="163" s="76" customFormat="1" x14ac:dyDescent="0.2"/>
    <row r="164" s="76" customFormat="1" x14ac:dyDescent="0.2"/>
    <row r="165" s="76" customFormat="1" x14ac:dyDescent="0.2"/>
    <row r="166" s="76" customFormat="1" x14ac:dyDescent="0.2"/>
    <row r="167" s="76" customFormat="1" x14ac:dyDescent="0.2"/>
    <row r="168" s="76" customFormat="1" x14ac:dyDescent="0.2"/>
    <row r="169" s="76" customFormat="1" x14ac:dyDescent="0.2"/>
    <row r="170" s="76" customFormat="1" x14ac:dyDescent="0.2"/>
    <row r="171" s="76" customFormat="1" x14ac:dyDescent="0.2"/>
    <row r="172" s="76" customFormat="1" x14ac:dyDescent="0.2"/>
    <row r="173" s="76" customFormat="1" x14ac:dyDescent="0.2"/>
    <row r="174" s="76" customFormat="1" x14ac:dyDescent="0.2"/>
    <row r="175" s="76" customFormat="1" x14ac:dyDescent="0.2"/>
    <row r="176" s="76" customFormat="1" x14ac:dyDescent="0.2"/>
    <row r="177" s="76" customFormat="1" x14ac:dyDescent="0.2"/>
    <row r="178" s="76" customFormat="1" x14ac:dyDescent="0.2"/>
    <row r="179" s="76" customFormat="1" x14ac:dyDescent="0.2"/>
    <row r="180" s="76" customFormat="1" x14ac:dyDescent="0.2"/>
    <row r="181" s="76" customFormat="1" x14ac:dyDescent="0.2"/>
    <row r="182" s="76" customFormat="1" x14ac:dyDescent="0.2"/>
    <row r="183" s="76" customFormat="1" x14ac:dyDescent="0.2"/>
    <row r="184" s="76" customFormat="1" x14ac:dyDescent="0.2"/>
    <row r="185" s="76" customFormat="1" x14ac:dyDescent="0.2"/>
    <row r="186" s="76" customFormat="1" x14ac:dyDescent="0.2"/>
    <row r="187" s="76" customFormat="1" x14ac:dyDescent="0.2"/>
    <row r="188" s="76" customFormat="1" x14ac:dyDescent="0.2"/>
    <row r="189" s="76" customFormat="1" x14ac:dyDescent="0.2"/>
    <row r="190" s="76" customFormat="1" x14ac:dyDescent="0.2"/>
    <row r="191" s="76" customFormat="1" x14ac:dyDescent="0.2"/>
    <row r="192" s="76" customFormat="1" x14ac:dyDescent="0.2"/>
    <row r="193" s="76" customFormat="1" x14ac:dyDescent="0.2"/>
    <row r="194" s="76" customFormat="1" x14ac:dyDescent="0.2"/>
    <row r="195" s="76" customFormat="1" x14ac:dyDescent="0.2"/>
    <row r="196" s="76" customFormat="1" x14ac:dyDescent="0.2"/>
    <row r="197" s="76" customFormat="1" x14ac:dyDescent="0.2"/>
    <row r="198" s="76" customFormat="1" x14ac:dyDescent="0.2"/>
    <row r="199" s="76" customFormat="1" x14ac:dyDescent="0.2"/>
    <row r="200" s="76" customFormat="1" x14ac:dyDescent="0.2"/>
    <row r="201" s="76" customFormat="1" x14ac:dyDescent="0.2"/>
    <row r="202" s="76" customFormat="1" x14ac:dyDescent="0.2"/>
    <row r="203" s="76" customFormat="1" x14ac:dyDescent="0.2"/>
    <row r="204" s="76" customFormat="1" x14ac:dyDescent="0.2"/>
    <row r="205" s="76" customFormat="1" x14ac:dyDescent="0.2"/>
    <row r="206" s="76" customFormat="1" x14ac:dyDescent="0.2"/>
    <row r="207" s="76" customFormat="1" x14ac:dyDescent="0.2"/>
    <row r="208" s="76" customFormat="1" x14ac:dyDescent="0.2"/>
    <row r="209" s="76" customFormat="1" x14ac:dyDescent="0.2"/>
    <row r="210" s="76" customFormat="1" x14ac:dyDescent="0.2"/>
    <row r="211" s="76" customFormat="1" x14ac:dyDescent="0.2"/>
    <row r="212" s="76" customFormat="1" x14ac:dyDescent="0.2"/>
    <row r="213" s="76" customFormat="1" x14ac:dyDescent="0.2"/>
    <row r="214" s="76" customFormat="1" x14ac:dyDescent="0.2"/>
    <row r="215" s="76" customFormat="1" x14ac:dyDescent="0.2"/>
    <row r="216" s="76" customFormat="1" x14ac:dyDescent="0.2"/>
    <row r="217" s="76" customFormat="1" x14ac:dyDescent="0.2"/>
    <row r="218" s="76" customFormat="1" x14ac:dyDescent="0.2"/>
    <row r="219" s="76" customFormat="1" x14ac:dyDescent="0.2"/>
    <row r="220" s="76" customFormat="1" x14ac:dyDescent="0.2"/>
    <row r="221" s="76" customFormat="1" x14ac:dyDescent="0.2"/>
    <row r="222" s="76" customFormat="1" x14ac:dyDescent="0.2"/>
    <row r="223" s="76" customFormat="1" x14ac:dyDescent="0.2"/>
    <row r="224" s="76" customFormat="1" x14ac:dyDescent="0.2"/>
    <row r="225" s="76" customFormat="1" x14ac:dyDescent="0.2"/>
    <row r="226" s="76" customFormat="1" x14ac:dyDescent="0.2"/>
    <row r="227" s="76" customFormat="1" x14ac:dyDescent="0.2"/>
    <row r="228" s="76" customFormat="1" x14ac:dyDescent="0.2"/>
    <row r="229" s="76" customFormat="1" x14ac:dyDescent="0.2"/>
    <row r="230" s="76" customFormat="1" x14ac:dyDescent="0.2"/>
    <row r="231" s="76" customFormat="1" x14ac:dyDescent="0.2"/>
    <row r="232" s="76" customFormat="1" x14ac:dyDescent="0.2"/>
    <row r="233" s="76" customFormat="1" x14ac:dyDescent="0.2"/>
    <row r="234" s="76" customFormat="1" x14ac:dyDescent="0.2"/>
    <row r="235" s="76" customFormat="1" x14ac:dyDescent="0.2"/>
    <row r="236" s="76" customFormat="1" x14ac:dyDescent="0.2"/>
    <row r="237" s="76" customFormat="1" x14ac:dyDescent="0.2"/>
    <row r="238" s="76" customFormat="1" x14ac:dyDescent="0.2"/>
    <row r="239" s="76" customFormat="1" x14ac:dyDescent="0.2"/>
    <row r="240" s="76" customFormat="1" x14ac:dyDescent="0.2"/>
    <row r="241" s="76" customFormat="1" x14ac:dyDescent="0.2"/>
    <row r="242" s="76" customFormat="1" x14ac:dyDescent="0.2"/>
    <row r="243" s="76" customFormat="1" x14ac:dyDescent="0.2"/>
    <row r="244" s="76" customFormat="1" x14ac:dyDescent="0.2"/>
    <row r="245" s="76" customFormat="1" x14ac:dyDescent="0.2"/>
    <row r="246" s="76" customFormat="1" x14ac:dyDescent="0.2"/>
    <row r="247" s="76" customFormat="1" x14ac:dyDescent="0.2"/>
    <row r="248" s="76" customFormat="1" x14ac:dyDescent="0.2"/>
    <row r="249" s="76" customFormat="1" x14ac:dyDescent="0.2"/>
    <row r="250" s="76" customFormat="1" x14ac:dyDescent="0.2"/>
    <row r="251" s="76" customFormat="1" x14ac:dyDescent="0.2"/>
    <row r="252" s="76" customFormat="1" x14ac:dyDescent="0.2"/>
    <row r="253" s="76" customFormat="1" x14ac:dyDescent="0.2"/>
    <row r="254" s="76" customFormat="1" x14ac:dyDescent="0.2"/>
    <row r="255" s="76" customFormat="1" x14ac:dyDescent="0.2"/>
    <row r="256" s="76" customFormat="1" x14ac:dyDescent="0.2"/>
    <row r="257" s="76" customFormat="1" x14ac:dyDescent="0.2"/>
    <row r="258" s="76" customFormat="1" x14ac:dyDescent="0.2"/>
    <row r="259" s="76" customFormat="1" x14ac:dyDescent="0.2"/>
    <row r="260" s="76" customFormat="1" x14ac:dyDescent="0.2"/>
    <row r="261" s="76" customFormat="1" x14ac:dyDescent="0.2"/>
    <row r="262" s="76" customFormat="1" x14ac:dyDescent="0.2"/>
    <row r="263" s="76" customFormat="1" x14ac:dyDescent="0.2"/>
    <row r="264" s="76" customFormat="1" x14ac:dyDescent="0.2"/>
    <row r="265" s="76" customFormat="1" x14ac:dyDescent="0.2"/>
    <row r="266" s="76" customFormat="1" x14ac:dyDescent="0.2"/>
    <row r="267" s="76" customFormat="1" x14ac:dyDescent="0.2"/>
    <row r="268" s="76" customFormat="1" x14ac:dyDescent="0.2"/>
    <row r="269" s="76" customFormat="1" x14ac:dyDescent="0.2"/>
    <row r="270" s="76" customFormat="1" x14ac:dyDescent="0.2"/>
    <row r="271" s="76" customFormat="1" x14ac:dyDescent="0.2"/>
    <row r="272" s="76" customFormat="1" x14ac:dyDescent="0.2"/>
    <row r="273" s="76" customFormat="1" x14ac:dyDescent="0.2"/>
    <row r="274" s="76" customFormat="1" x14ac:dyDescent="0.2"/>
    <row r="275" s="76" customFormat="1" x14ac:dyDescent="0.2"/>
    <row r="276" s="76" customFormat="1" x14ac:dyDescent="0.2"/>
    <row r="277" s="76" customFormat="1" x14ac:dyDescent="0.2"/>
    <row r="278" s="76" customFormat="1" x14ac:dyDescent="0.2"/>
    <row r="279" s="76" customFormat="1" x14ac:dyDescent="0.2"/>
    <row r="280" s="76" customFormat="1" x14ac:dyDescent="0.2"/>
    <row r="281" s="76" customFormat="1" x14ac:dyDescent="0.2"/>
    <row r="282" s="76" customFormat="1" x14ac:dyDescent="0.2"/>
    <row r="283" s="76" customFormat="1" x14ac:dyDescent="0.2"/>
    <row r="284" s="76" customFormat="1" x14ac:dyDescent="0.2"/>
    <row r="285" s="76" customFormat="1" x14ac:dyDescent="0.2"/>
    <row r="286" s="76" customFormat="1" x14ac:dyDescent="0.2"/>
    <row r="287" s="76" customFormat="1" x14ac:dyDescent="0.2"/>
    <row r="288" s="76" customFormat="1" x14ac:dyDescent="0.2"/>
    <row r="289" s="76" customFormat="1" x14ac:dyDescent="0.2"/>
    <row r="290" s="76" customFormat="1" x14ac:dyDescent="0.2"/>
    <row r="291" s="76" customFormat="1" x14ac:dyDescent="0.2"/>
    <row r="292" s="76" customFormat="1" x14ac:dyDescent="0.2"/>
    <row r="293" s="76" customFormat="1" x14ac:dyDescent="0.2"/>
    <row r="294" s="76" customFormat="1" x14ac:dyDescent="0.2"/>
    <row r="295" s="76" customFormat="1" x14ac:dyDescent="0.2"/>
    <row r="296" s="76" customFormat="1" x14ac:dyDescent="0.2"/>
    <row r="297" s="76" customFormat="1" x14ac:dyDescent="0.2"/>
    <row r="298" s="76" customFormat="1" x14ac:dyDescent="0.2"/>
    <row r="299" s="76" customFormat="1" x14ac:dyDescent="0.2"/>
    <row r="300" s="76" customFormat="1" x14ac:dyDescent="0.2"/>
    <row r="301" s="76" customFormat="1" x14ac:dyDescent="0.2"/>
    <row r="302" s="76" customFormat="1" x14ac:dyDescent="0.2"/>
    <row r="303" s="76" customFormat="1" x14ac:dyDescent="0.2"/>
    <row r="304" s="76" customFormat="1" x14ac:dyDescent="0.2"/>
    <row r="305" s="76" customFormat="1" x14ac:dyDescent="0.2"/>
    <row r="306" s="76" customFormat="1" x14ac:dyDescent="0.2"/>
    <row r="307" s="76" customFormat="1" x14ac:dyDescent="0.2"/>
    <row r="308" s="76" customFormat="1" x14ac:dyDescent="0.2"/>
    <row r="309" s="76" customFormat="1" x14ac:dyDescent="0.2"/>
    <row r="310" s="76" customFormat="1" x14ac:dyDescent="0.2"/>
    <row r="311" s="76" customFormat="1" x14ac:dyDescent="0.2"/>
    <row r="312" s="76" customFormat="1" x14ac:dyDescent="0.2"/>
    <row r="313" s="76" customFormat="1" x14ac:dyDescent="0.2"/>
    <row r="314" s="76" customFormat="1" x14ac:dyDescent="0.2"/>
    <row r="315" s="76" customFormat="1" x14ac:dyDescent="0.2"/>
    <row r="316" s="76" customFormat="1" x14ac:dyDescent="0.2"/>
    <row r="317" s="76" customFormat="1" x14ac:dyDescent="0.2"/>
    <row r="318" s="76" customFormat="1" x14ac:dyDescent="0.2"/>
    <row r="319" s="76" customFormat="1" x14ac:dyDescent="0.2"/>
    <row r="320" s="76" customFormat="1" x14ac:dyDescent="0.2"/>
    <row r="321" s="76" customFormat="1" x14ac:dyDescent="0.2"/>
    <row r="322" s="76" customFormat="1" x14ac:dyDescent="0.2"/>
    <row r="323" s="76" customFormat="1" x14ac:dyDescent="0.2"/>
    <row r="324" s="76" customFormat="1" x14ac:dyDescent="0.2"/>
    <row r="325" s="76" customFormat="1" x14ac:dyDescent="0.2"/>
    <row r="326" s="76" customFormat="1" x14ac:dyDescent="0.2"/>
    <row r="327" s="76" customFormat="1" x14ac:dyDescent="0.2"/>
    <row r="328" s="76" customFormat="1" x14ac:dyDescent="0.2"/>
    <row r="329" s="76" customFormat="1" x14ac:dyDescent="0.2"/>
    <row r="330" s="76" customFormat="1" x14ac:dyDescent="0.2"/>
    <row r="331" s="76" customFormat="1" x14ac:dyDescent="0.2"/>
    <row r="332" s="76" customFormat="1" x14ac:dyDescent="0.2"/>
    <row r="333" s="76" customFormat="1" x14ac:dyDescent="0.2"/>
    <row r="334" s="76" customFormat="1" x14ac:dyDescent="0.2"/>
    <row r="335" s="76" customFormat="1" x14ac:dyDescent="0.2"/>
    <row r="336" s="76" customFormat="1" x14ac:dyDescent="0.2"/>
    <row r="337" s="76" customFormat="1" x14ac:dyDescent="0.2"/>
    <row r="338" s="76" customFormat="1" x14ac:dyDescent="0.2"/>
    <row r="339" s="76" customFormat="1" x14ac:dyDescent="0.2"/>
    <row r="340" s="76" customFormat="1" x14ac:dyDescent="0.2"/>
    <row r="341" s="76" customFormat="1" x14ac:dyDescent="0.2"/>
    <row r="342" s="76" customFormat="1" x14ac:dyDescent="0.2"/>
    <row r="343" s="76" customFormat="1" x14ac:dyDescent="0.2"/>
    <row r="344" s="76" customFormat="1" x14ac:dyDescent="0.2"/>
    <row r="345" s="76" customFormat="1" x14ac:dyDescent="0.2"/>
    <row r="346" s="76" customFormat="1" x14ac:dyDescent="0.2"/>
    <row r="347" s="76" customFormat="1" x14ac:dyDescent="0.2"/>
    <row r="348" s="76" customFormat="1" x14ac:dyDescent="0.2"/>
    <row r="349" s="76" customFormat="1" x14ac:dyDescent="0.2"/>
    <row r="350" s="76" customFormat="1" x14ac:dyDescent="0.2"/>
    <row r="351" s="76" customFormat="1" x14ac:dyDescent="0.2"/>
    <row r="352" s="76" customFormat="1" x14ac:dyDescent="0.2"/>
    <row r="353" s="76" customFormat="1" x14ac:dyDescent="0.2"/>
    <row r="354" s="76" customFormat="1" x14ac:dyDescent="0.2"/>
    <row r="355" s="76" customFormat="1" x14ac:dyDescent="0.2"/>
    <row r="356" s="76" customFormat="1" x14ac:dyDescent="0.2"/>
    <row r="357" s="76" customFormat="1" x14ac:dyDescent="0.2"/>
    <row r="358" s="76" customFormat="1" x14ac:dyDescent="0.2"/>
    <row r="359" s="76" customFormat="1" x14ac:dyDescent="0.2"/>
    <row r="360" s="76" customFormat="1" x14ac:dyDescent="0.2"/>
    <row r="361" s="76" customFormat="1" x14ac:dyDescent="0.2"/>
    <row r="362" s="76" customFormat="1" x14ac:dyDescent="0.2"/>
    <row r="363" s="76" customFormat="1" x14ac:dyDescent="0.2"/>
    <row r="364" s="76" customFormat="1" x14ac:dyDescent="0.2"/>
    <row r="365" s="76" customFormat="1" x14ac:dyDescent="0.2"/>
    <row r="366" s="76" customFormat="1" x14ac:dyDescent="0.2"/>
    <row r="367" s="76" customFormat="1" x14ac:dyDescent="0.2"/>
    <row r="368" s="76" customFormat="1" x14ac:dyDescent="0.2"/>
    <row r="369" s="76" customFormat="1" x14ac:dyDescent="0.2"/>
    <row r="370" s="76" customFormat="1" x14ac:dyDescent="0.2"/>
    <row r="371" s="76" customFormat="1" x14ac:dyDescent="0.2"/>
    <row r="372" s="76" customFormat="1" x14ac:dyDescent="0.2"/>
    <row r="373" s="76" customFormat="1" x14ac:dyDescent="0.2"/>
    <row r="374" s="76" customFormat="1" x14ac:dyDescent="0.2"/>
    <row r="375" s="76" customFormat="1" x14ac:dyDescent="0.2"/>
    <row r="376" s="76" customFormat="1" x14ac:dyDescent="0.2"/>
    <row r="377" s="76" customFormat="1" x14ac:dyDescent="0.2"/>
    <row r="378" s="76" customFormat="1" x14ac:dyDescent="0.2"/>
    <row r="379" s="76" customFormat="1" x14ac:dyDescent="0.2"/>
    <row r="380" s="76" customFormat="1" x14ac:dyDescent="0.2"/>
    <row r="381" s="76" customFormat="1" x14ac:dyDescent="0.2"/>
    <row r="382" s="76" customFormat="1" x14ac:dyDescent="0.2"/>
    <row r="383" s="76" customFormat="1" x14ac:dyDescent="0.2"/>
    <row r="384" s="76" customFormat="1" x14ac:dyDescent="0.2"/>
    <row r="385" s="76" customFormat="1" x14ac:dyDescent="0.2"/>
    <row r="386" s="76" customFormat="1" x14ac:dyDescent="0.2"/>
    <row r="387" s="76" customFormat="1" x14ac:dyDescent="0.2"/>
    <row r="388" s="76" customFormat="1" x14ac:dyDescent="0.2"/>
    <row r="389" s="76" customFormat="1" x14ac:dyDescent="0.2"/>
    <row r="390" s="76" customFormat="1" x14ac:dyDescent="0.2"/>
    <row r="391" s="76" customFormat="1" x14ac:dyDescent="0.2"/>
    <row r="392" s="76" customFormat="1" x14ac:dyDescent="0.2"/>
    <row r="393" s="76" customFormat="1" x14ac:dyDescent="0.2"/>
    <row r="394" s="76" customFormat="1" x14ac:dyDescent="0.2"/>
    <row r="395" s="76" customFormat="1" x14ac:dyDescent="0.2"/>
    <row r="396" s="76" customFormat="1" x14ac:dyDescent="0.2"/>
    <row r="397" s="76" customFormat="1" x14ac:dyDescent="0.2"/>
    <row r="398" s="76" customFormat="1" x14ac:dyDescent="0.2"/>
    <row r="399" s="76" customFormat="1" x14ac:dyDescent="0.2"/>
    <row r="400" s="76" customFormat="1" x14ac:dyDescent="0.2"/>
    <row r="401" s="76" customFormat="1" x14ac:dyDescent="0.2"/>
    <row r="402" s="76" customFormat="1" x14ac:dyDescent="0.2"/>
    <row r="403" s="76" customFormat="1" x14ac:dyDescent="0.2"/>
    <row r="404" s="76" customFormat="1" x14ac:dyDescent="0.2"/>
    <row r="405" s="76" customFormat="1" x14ac:dyDescent="0.2"/>
    <row r="406" s="76" customFormat="1" x14ac:dyDescent="0.2"/>
    <row r="407" s="76" customFormat="1" x14ac:dyDescent="0.2"/>
    <row r="408" s="76" customFormat="1" x14ac:dyDescent="0.2"/>
    <row r="409" s="76" customFormat="1" x14ac:dyDescent="0.2"/>
    <row r="410" s="76" customFormat="1" x14ac:dyDescent="0.2"/>
    <row r="411" s="76" customFormat="1" x14ac:dyDescent="0.2"/>
    <row r="412" s="76" customFormat="1" x14ac:dyDescent="0.2"/>
    <row r="413" s="76" customFormat="1" x14ac:dyDescent="0.2"/>
    <row r="414" s="76" customFormat="1" x14ac:dyDescent="0.2"/>
    <row r="415" s="76" customFormat="1" x14ac:dyDescent="0.2"/>
    <row r="416" s="76" customFormat="1" x14ac:dyDescent="0.2"/>
    <row r="417" s="76" customFormat="1" x14ac:dyDescent="0.2"/>
    <row r="418" s="76" customFormat="1" x14ac:dyDescent="0.2"/>
    <row r="419" s="76" customFormat="1" x14ac:dyDescent="0.2"/>
    <row r="420" s="76" customFormat="1" x14ac:dyDescent="0.2"/>
    <row r="421" s="76" customFormat="1" x14ac:dyDescent="0.2"/>
    <row r="422" s="76" customFormat="1" x14ac:dyDescent="0.2"/>
    <row r="423" s="76" customFormat="1" x14ac:dyDescent="0.2"/>
    <row r="424" s="76" customFormat="1" x14ac:dyDescent="0.2"/>
    <row r="425" s="76" customFormat="1" x14ac:dyDescent="0.2"/>
    <row r="426" s="76" customFormat="1" x14ac:dyDescent="0.2"/>
    <row r="427" s="76" customFormat="1" x14ac:dyDescent="0.2"/>
    <row r="428" s="76" customFormat="1" x14ac:dyDescent="0.2"/>
    <row r="429" s="76" customFormat="1" x14ac:dyDescent="0.2"/>
    <row r="430" s="76" customFormat="1" x14ac:dyDescent="0.2"/>
    <row r="431" s="76" customFormat="1" x14ac:dyDescent="0.2"/>
    <row r="432" s="76" customFormat="1" x14ac:dyDescent="0.2"/>
    <row r="433" s="76" customFormat="1" x14ac:dyDescent="0.2"/>
    <row r="434" s="76" customFormat="1" x14ac:dyDescent="0.2"/>
    <row r="435" s="76" customFormat="1" x14ac:dyDescent="0.2"/>
    <row r="436" s="76" customFormat="1" x14ac:dyDescent="0.2"/>
    <row r="437" s="76" customFormat="1" x14ac:dyDescent="0.2"/>
    <row r="438" s="76" customFormat="1" x14ac:dyDescent="0.2"/>
    <row r="439" s="76" customFormat="1" x14ac:dyDescent="0.2"/>
    <row r="440" s="76" customFormat="1" x14ac:dyDescent="0.2"/>
    <row r="441" s="76" customFormat="1" x14ac:dyDescent="0.2"/>
    <row r="442" s="76" customFormat="1" x14ac:dyDescent="0.2"/>
    <row r="443" s="76" customFormat="1" x14ac:dyDescent="0.2"/>
    <row r="444" s="76" customFormat="1" x14ac:dyDescent="0.2"/>
    <row r="445" s="76" customFormat="1" x14ac:dyDescent="0.2"/>
    <row r="446" s="76" customFormat="1" x14ac:dyDescent="0.2"/>
    <row r="447" s="76" customFormat="1" x14ac:dyDescent="0.2"/>
    <row r="448" s="76" customFormat="1" x14ac:dyDescent="0.2"/>
    <row r="449" s="76" customFormat="1" x14ac:dyDescent="0.2"/>
    <row r="450" s="76" customFormat="1" x14ac:dyDescent="0.2"/>
    <row r="451" s="76" customFormat="1" x14ac:dyDescent="0.2"/>
    <row r="452" s="76" customFormat="1" x14ac:dyDescent="0.2"/>
    <row r="453" s="76" customFormat="1" x14ac:dyDescent="0.2"/>
    <row r="454" s="76" customFormat="1" x14ac:dyDescent="0.2"/>
    <row r="455" s="76" customFormat="1" x14ac:dyDescent="0.2"/>
    <row r="456" s="76" customFormat="1" x14ac:dyDescent="0.2"/>
    <row r="457" s="76" customFormat="1" x14ac:dyDescent="0.2"/>
    <row r="458" s="76" customFormat="1" x14ac:dyDescent="0.2"/>
    <row r="459" s="76" customFormat="1" x14ac:dyDescent="0.2"/>
    <row r="460" s="76" customFormat="1" x14ac:dyDescent="0.2"/>
    <row r="461" s="76" customFormat="1" x14ac:dyDescent="0.2"/>
    <row r="462" s="76" customFormat="1" x14ac:dyDescent="0.2"/>
    <row r="463" s="76" customFormat="1" x14ac:dyDescent="0.2"/>
    <row r="464" s="76" customFormat="1" x14ac:dyDescent="0.2"/>
    <row r="465" s="76" customFormat="1" x14ac:dyDescent="0.2"/>
    <row r="466" s="76" customFormat="1" x14ac:dyDescent="0.2"/>
    <row r="467" s="76" customFormat="1" x14ac:dyDescent="0.2"/>
    <row r="468" s="76" customFormat="1" x14ac:dyDescent="0.2"/>
    <row r="469" s="76" customFormat="1" x14ac:dyDescent="0.2"/>
    <row r="470" s="76" customFormat="1" x14ac:dyDescent="0.2"/>
    <row r="471" s="76" customFormat="1" x14ac:dyDescent="0.2"/>
    <row r="472" s="76" customFormat="1" x14ac:dyDescent="0.2"/>
    <row r="473" s="76" customFormat="1" x14ac:dyDescent="0.2"/>
    <row r="474" s="76" customFormat="1" x14ac:dyDescent="0.2"/>
    <row r="475" s="76" customFormat="1" x14ac:dyDescent="0.2"/>
    <row r="476" s="76" customFormat="1" x14ac:dyDescent="0.2"/>
    <row r="477" s="76" customFormat="1" x14ac:dyDescent="0.2"/>
    <row r="478" s="76" customFormat="1" x14ac:dyDescent="0.2"/>
    <row r="479" s="76" customFormat="1" x14ac:dyDescent="0.2"/>
    <row r="480" s="76" customFormat="1" x14ac:dyDescent="0.2"/>
    <row r="481" s="76" customFormat="1" x14ac:dyDescent="0.2"/>
    <row r="482" s="76" customFormat="1" x14ac:dyDescent="0.2"/>
    <row r="483" s="76" customFormat="1" x14ac:dyDescent="0.2"/>
    <row r="484" s="76" customFormat="1" x14ac:dyDescent="0.2"/>
    <row r="485" s="76" customFormat="1" x14ac:dyDescent="0.2"/>
    <row r="486" s="76" customFormat="1" x14ac:dyDescent="0.2"/>
    <row r="487" s="76" customFormat="1" x14ac:dyDescent="0.2"/>
    <row r="488" s="76" customFormat="1" x14ac:dyDescent="0.2"/>
    <row r="489" s="76" customFormat="1" x14ac:dyDescent="0.2"/>
    <row r="490" s="76" customFormat="1" x14ac:dyDescent="0.2"/>
    <row r="491" s="76" customFormat="1" x14ac:dyDescent="0.2"/>
    <row r="492" s="76" customFormat="1" x14ac:dyDescent="0.2"/>
    <row r="493" s="76" customFormat="1" x14ac:dyDescent="0.2"/>
    <row r="494" s="76" customFormat="1" x14ac:dyDescent="0.2"/>
    <row r="495" s="76" customFormat="1" x14ac:dyDescent="0.2"/>
    <row r="496" s="76" customFormat="1" x14ac:dyDescent="0.2"/>
    <row r="497" s="76" customFormat="1" x14ac:dyDescent="0.2"/>
    <row r="498" s="76" customFormat="1" x14ac:dyDescent="0.2"/>
    <row r="499" s="76" customFormat="1" x14ac:dyDescent="0.2"/>
    <row r="500" s="76" customFormat="1" x14ac:dyDescent="0.2"/>
    <row r="501" s="76" customFormat="1" x14ac:dyDescent="0.2"/>
    <row r="502" s="76" customFormat="1" x14ac:dyDescent="0.2"/>
    <row r="503" s="76" customFormat="1" x14ac:dyDescent="0.2"/>
    <row r="504" s="76" customFormat="1" x14ac:dyDescent="0.2"/>
    <row r="505" s="76" customFormat="1" x14ac:dyDescent="0.2"/>
    <row r="506" s="76" customFormat="1" x14ac:dyDescent="0.2"/>
    <row r="507" s="76" customFormat="1" x14ac:dyDescent="0.2"/>
    <row r="508" s="76" customFormat="1" x14ac:dyDescent="0.2"/>
    <row r="509" s="76" customFormat="1" x14ac:dyDescent="0.2"/>
    <row r="510" s="76" customFormat="1" x14ac:dyDescent="0.2"/>
    <row r="511" s="76" customFormat="1" x14ac:dyDescent="0.2"/>
    <row r="512" s="76" customFormat="1" x14ac:dyDescent="0.2"/>
    <row r="513" s="76" customFormat="1" x14ac:dyDescent="0.2"/>
    <row r="514" s="76" customFormat="1" x14ac:dyDescent="0.2"/>
    <row r="515" s="76" customFormat="1" x14ac:dyDescent="0.2"/>
    <row r="516" s="76" customFormat="1" x14ac:dyDescent="0.2"/>
    <row r="517" s="76" customFormat="1" x14ac:dyDescent="0.2"/>
    <row r="518" s="76" customFormat="1" x14ac:dyDescent="0.2"/>
    <row r="519" s="76" customFormat="1" x14ac:dyDescent="0.2"/>
    <row r="520" s="76" customFormat="1" x14ac:dyDescent="0.2"/>
    <row r="521" s="76" customFormat="1" x14ac:dyDescent="0.2"/>
    <row r="522" s="76" customFormat="1" x14ac:dyDescent="0.2"/>
    <row r="523" s="76" customFormat="1" x14ac:dyDescent="0.2"/>
    <row r="524" s="76" customFormat="1" x14ac:dyDescent="0.2"/>
    <row r="525" s="76" customFormat="1" x14ac:dyDescent="0.2"/>
    <row r="526" s="76" customFormat="1" x14ac:dyDescent="0.2"/>
    <row r="527" s="76" customFormat="1" x14ac:dyDescent="0.2"/>
    <row r="528" s="76" customFormat="1" x14ac:dyDescent="0.2"/>
    <row r="529" s="76" customFormat="1" x14ac:dyDescent="0.2"/>
    <row r="530" s="76" customFormat="1" x14ac:dyDescent="0.2"/>
    <row r="531" s="76" customFormat="1" x14ac:dyDescent="0.2"/>
    <row r="532" s="76" customFormat="1" x14ac:dyDescent="0.2"/>
    <row r="533" s="76" customFormat="1" x14ac:dyDescent="0.2"/>
    <row r="534" s="76" customFormat="1" x14ac:dyDescent="0.2"/>
    <row r="535" s="76" customFormat="1" x14ac:dyDescent="0.2"/>
    <row r="536" s="76" customFormat="1" x14ac:dyDescent="0.2"/>
    <row r="537" s="76" customFormat="1" x14ac:dyDescent="0.2"/>
    <row r="538" s="76" customFormat="1" x14ac:dyDescent="0.2"/>
    <row r="539" s="76" customFormat="1" x14ac:dyDescent="0.2"/>
    <row r="540" s="76" customFormat="1" x14ac:dyDescent="0.2"/>
    <row r="541" s="76" customFormat="1" x14ac:dyDescent="0.2"/>
    <row r="542" s="76" customFormat="1" x14ac:dyDescent="0.2"/>
    <row r="543" s="76" customFormat="1" x14ac:dyDescent="0.2"/>
    <row r="544" s="76" customFormat="1" x14ac:dyDescent="0.2"/>
    <row r="545" s="76" customFormat="1" x14ac:dyDescent="0.2"/>
    <row r="546" s="76" customFormat="1" x14ac:dyDescent="0.2"/>
    <row r="547" s="76" customFormat="1" x14ac:dyDescent="0.2"/>
    <row r="548" s="76" customFormat="1" x14ac:dyDescent="0.2"/>
    <row r="549" s="76" customFormat="1" x14ac:dyDescent="0.2"/>
    <row r="550" s="76" customFormat="1" x14ac:dyDescent="0.2"/>
    <row r="551" s="76" customFormat="1" x14ac:dyDescent="0.2"/>
    <row r="552" s="76" customFormat="1" x14ac:dyDescent="0.2"/>
    <row r="553" s="76" customFormat="1" x14ac:dyDescent="0.2"/>
    <row r="554" s="76" customFormat="1" x14ac:dyDescent="0.2"/>
    <row r="555" s="76" customFormat="1" x14ac:dyDescent="0.2"/>
    <row r="556" s="76" customFormat="1" x14ac:dyDescent="0.2"/>
    <row r="557" s="76" customFormat="1" x14ac:dyDescent="0.2"/>
    <row r="558" s="76" customFormat="1" x14ac:dyDescent="0.2"/>
    <row r="559" s="76" customFormat="1" x14ac:dyDescent="0.2"/>
    <row r="560" s="76" customFormat="1" x14ac:dyDescent="0.2"/>
    <row r="561" s="76" customFormat="1" x14ac:dyDescent="0.2"/>
    <row r="562" s="76" customFormat="1" x14ac:dyDescent="0.2"/>
    <row r="563" s="76" customFormat="1" x14ac:dyDescent="0.2"/>
    <row r="564" s="76" customFormat="1" x14ac:dyDescent="0.2"/>
    <row r="565" s="76" customFormat="1" x14ac:dyDescent="0.2"/>
    <row r="566" s="76" customFormat="1" x14ac:dyDescent="0.2"/>
    <row r="567" s="76" customFormat="1" x14ac:dyDescent="0.2"/>
    <row r="568" s="76" customFormat="1" x14ac:dyDescent="0.2"/>
    <row r="569" s="76" customFormat="1" x14ac:dyDescent="0.2"/>
    <row r="570" s="76" customFormat="1" x14ac:dyDescent="0.2"/>
    <row r="571" s="76" customFormat="1" x14ac:dyDescent="0.2"/>
    <row r="572" s="76" customFormat="1" x14ac:dyDescent="0.2"/>
    <row r="573" s="76" customFormat="1" x14ac:dyDescent="0.2"/>
    <row r="574" s="76" customFormat="1" x14ac:dyDescent="0.2"/>
    <row r="575" s="76" customFormat="1" x14ac:dyDescent="0.2"/>
    <row r="576" s="76" customFormat="1" x14ac:dyDescent="0.2"/>
    <row r="577" s="76" customFormat="1" x14ac:dyDescent="0.2"/>
    <row r="578" s="76" customFormat="1" x14ac:dyDescent="0.2"/>
    <row r="579" s="76" customFormat="1" x14ac:dyDescent="0.2"/>
    <row r="580" s="76" customFormat="1" x14ac:dyDescent="0.2"/>
    <row r="581" s="76" customFormat="1" x14ac:dyDescent="0.2"/>
    <row r="582" s="76" customFormat="1" x14ac:dyDescent="0.2"/>
    <row r="583" s="76" customFormat="1" x14ac:dyDescent="0.2"/>
    <row r="584" s="76" customFormat="1" x14ac:dyDescent="0.2"/>
    <row r="585" s="76" customFormat="1" x14ac:dyDescent="0.2"/>
    <row r="586" s="76" customFormat="1" x14ac:dyDescent="0.2"/>
    <row r="587" s="76" customFormat="1" x14ac:dyDescent="0.2"/>
    <row r="588" s="76" customFormat="1" x14ac:dyDescent="0.2"/>
    <row r="589" s="76" customFormat="1" x14ac:dyDescent="0.2"/>
    <row r="590" s="76" customFormat="1" x14ac:dyDescent="0.2"/>
    <row r="591" s="76" customFormat="1" x14ac:dyDescent="0.2"/>
    <row r="592" s="76" customFormat="1" x14ac:dyDescent="0.2"/>
    <row r="593" s="76" customFormat="1" x14ac:dyDescent="0.2"/>
    <row r="594" s="76" customFormat="1" x14ac:dyDescent="0.2"/>
    <row r="595" s="76" customFormat="1" x14ac:dyDescent="0.2"/>
    <row r="596" s="76" customFormat="1" x14ac:dyDescent="0.2"/>
    <row r="597" s="76" customFormat="1" x14ac:dyDescent="0.2"/>
    <row r="598" s="76" customFormat="1" x14ac:dyDescent="0.2"/>
    <row r="599" s="76" customFormat="1" x14ac:dyDescent="0.2"/>
    <row r="600" s="76" customFormat="1" x14ac:dyDescent="0.2"/>
    <row r="601" s="76" customFormat="1" x14ac:dyDescent="0.2"/>
    <row r="602" s="76" customFormat="1" x14ac:dyDescent="0.2"/>
    <row r="603" s="76" customFormat="1" x14ac:dyDescent="0.2"/>
    <row r="604" s="76" customFormat="1" x14ac:dyDescent="0.2"/>
    <row r="605" s="76" customFormat="1" x14ac:dyDescent="0.2"/>
    <row r="606" s="76" customFormat="1" x14ac:dyDescent="0.2"/>
    <row r="607" s="76" customFormat="1" x14ac:dyDescent="0.2"/>
    <row r="608" s="76" customFormat="1" x14ac:dyDescent="0.2"/>
    <row r="609" s="76" customFormat="1" x14ac:dyDescent="0.2"/>
    <row r="610" s="76" customFormat="1" x14ac:dyDescent="0.2"/>
    <row r="611" s="76" customFormat="1" x14ac:dyDescent="0.2"/>
    <row r="612" s="76" customFormat="1" x14ac:dyDescent="0.2"/>
    <row r="613" s="76" customFormat="1" x14ac:dyDescent="0.2"/>
    <row r="614" s="76" customFormat="1" x14ac:dyDescent="0.2"/>
    <row r="615" s="76" customFormat="1" x14ac:dyDescent="0.2"/>
    <row r="616" s="76" customFormat="1" x14ac:dyDescent="0.2"/>
    <row r="617" s="76" customFormat="1" x14ac:dyDescent="0.2"/>
    <row r="618" s="76" customFormat="1" x14ac:dyDescent="0.2"/>
    <row r="619" s="76" customFormat="1" x14ac:dyDescent="0.2"/>
    <row r="620" s="76" customFormat="1" x14ac:dyDescent="0.2"/>
    <row r="621" s="76" customFormat="1" x14ac:dyDescent="0.2"/>
    <row r="622" s="76" customFormat="1" x14ac:dyDescent="0.2"/>
    <row r="623" s="76" customFormat="1" x14ac:dyDescent="0.2"/>
    <row r="624" s="76" customFormat="1" x14ac:dyDescent="0.2"/>
    <row r="625" s="76" customFormat="1" x14ac:dyDescent="0.2"/>
    <row r="626" s="76" customFormat="1" x14ac:dyDescent="0.2"/>
    <row r="627" s="76" customFormat="1" x14ac:dyDescent="0.2"/>
    <row r="628" s="76" customFormat="1" x14ac:dyDescent="0.2"/>
    <row r="629" s="76" customFormat="1" x14ac:dyDescent="0.2"/>
    <row r="630" s="76" customFormat="1" x14ac:dyDescent="0.2"/>
    <row r="631" s="76" customFormat="1" x14ac:dyDescent="0.2"/>
    <row r="632" s="76" customFormat="1" x14ac:dyDescent="0.2"/>
    <row r="633" s="76" customFormat="1" x14ac:dyDescent="0.2"/>
    <row r="634" s="76" customFormat="1" x14ac:dyDescent="0.2"/>
    <row r="635" s="76" customFormat="1" x14ac:dyDescent="0.2"/>
    <row r="636" s="76" customFormat="1" x14ac:dyDescent="0.2"/>
    <row r="637" s="76" customFormat="1" x14ac:dyDescent="0.2"/>
    <row r="638" s="76" customFormat="1" x14ac:dyDescent="0.2"/>
    <row r="639" s="76" customFormat="1" x14ac:dyDescent="0.2"/>
    <row r="640" s="76" customFormat="1" x14ac:dyDescent="0.2"/>
    <row r="641" s="76" customFormat="1" x14ac:dyDescent="0.2"/>
    <row r="642" s="76" customFormat="1" x14ac:dyDescent="0.2"/>
    <row r="643" s="76" customFormat="1" x14ac:dyDescent="0.2"/>
    <row r="644" s="76" customFormat="1" x14ac:dyDescent="0.2"/>
    <row r="645" s="76" customFormat="1" x14ac:dyDescent="0.2"/>
    <row r="646" s="76" customFormat="1" x14ac:dyDescent="0.2"/>
    <row r="647" s="76" customFormat="1" x14ac:dyDescent="0.2"/>
    <row r="648" s="76" customFormat="1" x14ac:dyDescent="0.2"/>
    <row r="649" s="76" customFormat="1" x14ac:dyDescent="0.2"/>
    <row r="650" s="76" customFormat="1" x14ac:dyDescent="0.2"/>
    <row r="651" s="76" customFormat="1" x14ac:dyDescent="0.2"/>
    <row r="652" s="76" customFormat="1" x14ac:dyDescent="0.2"/>
    <row r="653" s="76" customFormat="1" x14ac:dyDescent="0.2"/>
    <row r="654" s="76" customFormat="1" x14ac:dyDescent="0.2"/>
    <row r="655" s="76" customFormat="1" x14ac:dyDescent="0.2"/>
    <row r="656" s="76" customFormat="1" x14ac:dyDescent="0.2"/>
    <row r="657" s="76" customFormat="1" x14ac:dyDescent="0.2"/>
    <row r="658" s="76" customFormat="1" x14ac:dyDescent="0.2"/>
    <row r="659" s="76" customFormat="1" x14ac:dyDescent="0.2"/>
    <row r="660" s="76" customFormat="1" x14ac:dyDescent="0.2"/>
    <row r="661" s="76" customFormat="1" x14ac:dyDescent="0.2"/>
    <row r="662" s="76" customFormat="1" x14ac:dyDescent="0.2"/>
    <row r="663" s="76" customFormat="1" x14ac:dyDescent="0.2"/>
    <row r="664" s="76" customFormat="1" x14ac:dyDescent="0.2"/>
    <row r="665" s="76" customFormat="1" x14ac:dyDescent="0.2"/>
    <row r="666" s="76" customFormat="1" x14ac:dyDescent="0.2"/>
    <row r="667" s="76" customFormat="1" x14ac:dyDescent="0.2"/>
    <row r="668" s="76" customFormat="1" x14ac:dyDescent="0.2"/>
    <row r="669" s="76" customFormat="1" x14ac:dyDescent="0.2"/>
    <row r="670" s="76" customFormat="1" x14ac:dyDescent="0.2"/>
    <row r="671" s="76" customFormat="1" x14ac:dyDescent="0.2"/>
    <row r="672" s="76" customFormat="1" x14ac:dyDescent="0.2"/>
    <row r="673" s="76" customFormat="1" x14ac:dyDescent="0.2"/>
    <row r="674" s="76" customFormat="1" x14ac:dyDescent="0.2"/>
    <row r="675" s="76" customFormat="1" x14ac:dyDescent="0.2"/>
    <row r="676" s="76" customFormat="1" x14ac:dyDescent="0.2"/>
    <row r="677" s="76" customFormat="1" x14ac:dyDescent="0.2"/>
    <row r="678" s="76" customFormat="1" x14ac:dyDescent="0.2"/>
    <row r="679" s="76" customFormat="1" x14ac:dyDescent="0.2"/>
    <row r="680" s="76" customFormat="1" x14ac:dyDescent="0.2"/>
    <row r="681" s="76" customFormat="1" x14ac:dyDescent="0.2"/>
    <row r="682" s="76" customFormat="1" x14ac:dyDescent="0.2"/>
    <row r="683" s="76" customFormat="1" x14ac:dyDescent="0.2"/>
    <row r="684" s="76" customFormat="1" x14ac:dyDescent="0.2"/>
    <row r="685" s="76" customFormat="1" x14ac:dyDescent="0.2"/>
    <row r="686" s="76" customFormat="1" x14ac:dyDescent="0.2"/>
    <row r="687" s="76" customFormat="1" x14ac:dyDescent="0.2"/>
    <row r="688" s="76" customFormat="1" x14ac:dyDescent="0.2"/>
    <row r="689" s="76" customFormat="1" x14ac:dyDescent="0.2"/>
    <row r="690" s="76" customFormat="1" x14ac:dyDescent="0.2"/>
    <row r="691" s="76" customFormat="1" x14ac:dyDescent="0.2"/>
    <row r="692" s="76" customFormat="1" x14ac:dyDescent="0.2"/>
    <row r="693" s="76" customFormat="1" x14ac:dyDescent="0.2"/>
    <row r="694" s="76" customFormat="1" x14ac:dyDescent="0.2"/>
    <row r="695" s="76" customFormat="1" x14ac:dyDescent="0.2"/>
    <row r="696" s="76" customFormat="1" x14ac:dyDescent="0.2"/>
    <row r="697" s="76" customFormat="1" x14ac:dyDescent="0.2"/>
    <row r="698" s="76" customFormat="1" x14ac:dyDescent="0.2"/>
    <row r="699" s="76" customFormat="1" x14ac:dyDescent="0.2"/>
    <row r="700" s="76" customFormat="1" x14ac:dyDescent="0.2"/>
    <row r="701" s="76" customFormat="1" x14ac:dyDescent="0.2"/>
    <row r="702" s="76" customFormat="1" x14ac:dyDescent="0.2"/>
    <row r="703" s="76" customFormat="1" x14ac:dyDescent="0.2"/>
    <row r="704" s="76" customFormat="1" x14ac:dyDescent="0.2"/>
    <row r="705" s="76" customFormat="1" x14ac:dyDescent="0.2"/>
    <row r="706" s="76" customFormat="1" x14ac:dyDescent="0.2"/>
    <row r="707" s="76" customFormat="1" x14ac:dyDescent="0.2"/>
    <row r="708" s="76" customFormat="1" x14ac:dyDescent="0.2"/>
    <row r="709" s="76" customFormat="1" x14ac:dyDescent="0.2"/>
    <row r="710" s="76" customFormat="1" x14ac:dyDescent="0.2"/>
    <row r="711" s="76" customFormat="1" x14ac:dyDescent="0.2"/>
    <row r="712" s="76" customFormat="1" x14ac:dyDescent="0.2"/>
    <row r="713" s="76" customFormat="1" x14ac:dyDescent="0.2"/>
    <row r="714" s="76" customFormat="1" x14ac:dyDescent="0.2"/>
    <row r="715" s="76" customFormat="1" x14ac:dyDescent="0.2"/>
    <row r="716" s="76" customFormat="1" x14ac:dyDescent="0.2"/>
    <row r="717" s="76" customFormat="1" x14ac:dyDescent="0.2"/>
    <row r="718" s="76" customFormat="1" x14ac:dyDescent="0.2"/>
    <row r="719" s="76" customFormat="1" x14ac:dyDescent="0.2"/>
    <row r="720" s="76" customFormat="1" x14ac:dyDescent="0.2"/>
    <row r="721" s="76" customFormat="1" x14ac:dyDescent="0.2"/>
    <row r="722" s="76" customFormat="1" x14ac:dyDescent="0.2"/>
    <row r="723" s="76" customFormat="1" x14ac:dyDescent="0.2"/>
    <row r="724" s="76" customFormat="1" x14ac:dyDescent="0.2"/>
    <row r="725" s="76" customFormat="1" x14ac:dyDescent="0.2"/>
    <row r="726" s="76" customFormat="1" x14ac:dyDescent="0.2"/>
    <row r="727" s="76" customFormat="1" x14ac:dyDescent="0.2"/>
    <row r="728" s="76" customFormat="1" x14ac:dyDescent="0.2"/>
    <row r="729" s="76" customFormat="1" x14ac:dyDescent="0.2"/>
    <row r="730" s="76" customFormat="1" x14ac:dyDescent="0.2"/>
    <row r="731" s="76" customFormat="1" x14ac:dyDescent="0.2"/>
    <row r="732" s="76" customFormat="1" x14ac:dyDescent="0.2"/>
    <row r="733" s="76" customFormat="1" x14ac:dyDescent="0.2"/>
    <row r="734" s="76" customFormat="1" x14ac:dyDescent="0.2"/>
    <row r="735" s="76" customFormat="1" x14ac:dyDescent="0.2"/>
    <row r="736" s="76" customFormat="1" x14ac:dyDescent="0.2"/>
    <row r="737" s="76" customFormat="1" x14ac:dyDescent="0.2"/>
    <row r="738" s="76" customFormat="1" x14ac:dyDescent="0.2"/>
    <row r="739" s="76" customFormat="1" x14ac:dyDescent="0.2"/>
    <row r="740" s="76" customFormat="1" x14ac:dyDescent="0.2"/>
    <row r="741" s="76" customFormat="1" x14ac:dyDescent="0.2"/>
    <row r="742" s="76" customFormat="1" x14ac:dyDescent="0.2"/>
    <row r="743" s="76" customFormat="1" x14ac:dyDescent="0.2"/>
    <row r="744" s="76" customFormat="1" x14ac:dyDescent="0.2"/>
    <row r="745" s="76" customFormat="1" x14ac:dyDescent="0.2"/>
    <row r="746" s="76" customFormat="1" x14ac:dyDescent="0.2"/>
    <row r="747" s="76" customFormat="1" x14ac:dyDescent="0.2"/>
    <row r="748" s="76" customFormat="1" x14ac:dyDescent="0.2"/>
    <row r="749" s="76" customFormat="1" x14ac:dyDescent="0.2"/>
    <row r="750" s="76" customFormat="1" x14ac:dyDescent="0.2"/>
    <row r="751" s="76" customFormat="1" x14ac:dyDescent="0.2"/>
    <row r="752" s="76" customFormat="1" x14ac:dyDescent="0.2"/>
    <row r="753" s="76" customFormat="1" x14ac:dyDescent="0.2"/>
    <row r="754" s="76" customFormat="1" x14ac:dyDescent="0.2"/>
    <row r="755" s="76" customFormat="1" x14ac:dyDescent="0.2"/>
    <row r="756" s="76" customFormat="1" x14ac:dyDescent="0.2"/>
    <row r="757" s="76" customFormat="1" x14ac:dyDescent="0.2"/>
    <row r="758" s="76" customFormat="1" x14ac:dyDescent="0.2"/>
    <row r="759" s="76" customFormat="1" x14ac:dyDescent="0.2"/>
    <row r="760" s="76" customFormat="1" x14ac:dyDescent="0.2"/>
    <row r="761" s="76" customFormat="1" x14ac:dyDescent="0.2"/>
    <row r="762" s="76" customFormat="1" x14ac:dyDescent="0.2"/>
    <row r="763" s="76" customFormat="1" x14ac:dyDescent="0.2"/>
    <row r="764" s="76" customFormat="1" x14ac:dyDescent="0.2"/>
    <row r="765" s="76" customFormat="1" x14ac:dyDescent="0.2"/>
    <row r="766" s="76" customFormat="1" x14ac:dyDescent="0.2"/>
    <row r="767" s="76" customFormat="1" x14ac:dyDescent="0.2"/>
    <row r="768" s="76" customFormat="1" x14ac:dyDescent="0.2"/>
    <row r="769" s="76" customFormat="1" x14ac:dyDescent="0.2"/>
    <row r="770" s="76" customFormat="1" x14ac:dyDescent="0.2"/>
    <row r="771" s="76" customFormat="1" x14ac:dyDescent="0.2"/>
    <row r="772" s="76" customFormat="1" x14ac:dyDescent="0.2"/>
    <row r="773" s="76" customFormat="1" x14ac:dyDescent="0.2"/>
    <row r="774" s="76" customFormat="1" x14ac:dyDescent="0.2"/>
    <row r="775" s="76" customFormat="1" x14ac:dyDescent="0.2"/>
    <row r="776" s="76" customFormat="1" x14ac:dyDescent="0.2"/>
    <row r="777" s="76" customFormat="1" x14ac:dyDescent="0.2"/>
    <row r="778" s="76" customFormat="1" x14ac:dyDescent="0.2"/>
    <row r="779" s="76" customFormat="1" x14ac:dyDescent="0.2"/>
    <row r="780" s="76" customFormat="1" x14ac:dyDescent="0.2"/>
    <row r="781" s="76" customFormat="1" x14ac:dyDescent="0.2"/>
    <row r="782" s="76" customFormat="1" x14ac:dyDescent="0.2"/>
    <row r="783" s="76" customFormat="1" x14ac:dyDescent="0.2"/>
    <row r="784" s="76" customFormat="1" x14ac:dyDescent="0.2"/>
    <row r="785" s="76" customFormat="1" x14ac:dyDescent="0.2"/>
    <row r="786" s="76" customFormat="1" x14ac:dyDescent="0.2"/>
    <row r="787" s="76" customFormat="1" x14ac:dyDescent="0.2"/>
    <row r="788" s="76" customFormat="1" x14ac:dyDescent="0.2"/>
    <row r="789" s="76" customFormat="1" x14ac:dyDescent="0.2"/>
    <row r="790" s="76" customFormat="1" x14ac:dyDescent="0.2"/>
    <row r="791" s="76" customFormat="1" x14ac:dyDescent="0.2"/>
    <row r="792" s="76" customFormat="1" x14ac:dyDescent="0.2"/>
    <row r="793" s="76" customFormat="1" x14ac:dyDescent="0.2"/>
    <row r="794" s="76" customFormat="1" x14ac:dyDescent="0.2"/>
    <row r="795" s="76" customFormat="1" x14ac:dyDescent="0.2"/>
    <row r="796" s="76" customFormat="1" x14ac:dyDescent="0.2"/>
    <row r="797" s="76" customFormat="1" x14ac:dyDescent="0.2"/>
    <row r="798" s="76" customFormat="1" x14ac:dyDescent="0.2"/>
    <row r="799" s="76" customFormat="1" x14ac:dyDescent="0.2"/>
    <row r="800" s="76" customFormat="1" x14ac:dyDescent="0.2"/>
    <row r="801" s="76" customFormat="1" x14ac:dyDescent="0.2"/>
    <row r="802" s="76" customFormat="1" x14ac:dyDescent="0.2"/>
    <row r="803" s="76" customFormat="1" x14ac:dyDescent="0.2"/>
    <row r="804" s="76" customFormat="1" x14ac:dyDescent="0.2"/>
    <row r="805" s="76" customFormat="1" x14ac:dyDescent="0.2"/>
    <row r="806" s="76" customFormat="1" x14ac:dyDescent="0.2"/>
    <row r="807" s="76" customFormat="1" x14ac:dyDescent="0.2"/>
    <row r="808" s="76" customFormat="1" x14ac:dyDescent="0.2"/>
    <row r="809" s="76" customFormat="1" x14ac:dyDescent="0.2"/>
    <row r="810" s="76" customFormat="1" x14ac:dyDescent="0.2"/>
    <row r="811" s="76" customFormat="1" x14ac:dyDescent="0.2"/>
    <row r="812" s="76" customFormat="1" x14ac:dyDescent="0.2"/>
    <row r="813" s="76" customFormat="1" x14ac:dyDescent="0.2"/>
    <row r="814" s="76" customFormat="1" x14ac:dyDescent="0.2"/>
    <row r="815" s="76" customFormat="1" x14ac:dyDescent="0.2"/>
    <row r="816" s="76" customFormat="1" x14ac:dyDescent="0.2"/>
    <row r="817" s="76" customFormat="1" x14ac:dyDescent="0.2"/>
    <row r="818" s="76" customFormat="1" x14ac:dyDescent="0.2"/>
    <row r="819" s="76" customFormat="1" x14ac:dyDescent="0.2"/>
    <row r="820" s="76" customFormat="1" x14ac:dyDescent="0.2"/>
    <row r="821" s="76" customFormat="1" x14ac:dyDescent="0.2"/>
    <row r="822" s="76" customFormat="1" x14ac:dyDescent="0.2"/>
    <row r="823" s="76" customFormat="1" x14ac:dyDescent="0.2"/>
    <row r="824" s="76" customFormat="1" x14ac:dyDescent="0.2"/>
    <row r="825" s="76" customFormat="1" x14ac:dyDescent="0.2"/>
    <row r="826" s="76" customFormat="1" x14ac:dyDescent="0.2"/>
    <row r="827" s="76" customFormat="1" x14ac:dyDescent="0.2"/>
    <row r="828" s="76" customFormat="1" x14ac:dyDescent="0.2"/>
    <row r="829" s="76" customFormat="1" x14ac:dyDescent="0.2"/>
    <row r="830" s="76" customFormat="1" x14ac:dyDescent="0.2"/>
    <row r="831" s="76" customFormat="1" x14ac:dyDescent="0.2"/>
    <row r="832" s="76" customFormat="1" x14ac:dyDescent="0.2"/>
    <row r="833" s="76" customFormat="1" x14ac:dyDescent="0.2"/>
    <row r="834" s="76" customFormat="1" x14ac:dyDescent="0.2"/>
    <row r="835" s="76" customFormat="1" x14ac:dyDescent="0.2"/>
    <row r="836" s="76" customFormat="1" x14ac:dyDescent="0.2"/>
    <row r="837" s="76" customFormat="1" x14ac:dyDescent="0.2"/>
    <row r="838" s="76" customFormat="1" x14ac:dyDescent="0.2"/>
    <row r="839" s="76" customFormat="1" x14ac:dyDescent="0.2"/>
    <row r="840" s="76" customFormat="1" x14ac:dyDescent="0.2"/>
    <row r="841" s="76" customFormat="1" x14ac:dyDescent="0.2"/>
    <row r="842" s="76" customFormat="1" x14ac:dyDescent="0.2"/>
    <row r="843" s="76" customFormat="1" x14ac:dyDescent="0.2"/>
    <row r="844" s="76" customFormat="1" x14ac:dyDescent="0.2"/>
    <row r="845" s="76" customFormat="1" x14ac:dyDescent="0.2"/>
    <row r="846" s="76" customFormat="1" x14ac:dyDescent="0.2"/>
    <row r="847" s="76" customFormat="1" x14ac:dyDescent="0.2"/>
    <row r="848" s="76" customFormat="1" x14ac:dyDescent="0.2"/>
    <row r="849" s="76" customFormat="1" x14ac:dyDescent="0.2"/>
    <row r="850" s="76" customFormat="1" x14ac:dyDescent="0.2"/>
    <row r="851" s="76" customFormat="1" x14ac:dyDescent="0.2"/>
    <row r="852" s="76" customFormat="1" x14ac:dyDescent="0.2"/>
    <row r="853" s="76" customFormat="1" x14ac:dyDescent="0.2"/>
    <row r="854" s="76" customFormat="1" x14ac:dyDescent="0.2"/>
    <row r="855" s="76" customFormat="1" x14ac:dyDescent="0.2"/>
    <row r="856" s="76" customFormat="1" x14ac:dyDescent="0.2"/>
    <row r="857" s="76" customFormat="1" x14ac:dyDescent="0.2"/>
    <row r="858" s="76" customFormat="1" x14ac:dyDescent="0.2"/>
    <row r="859" s="76" customFormat="1" x14ac:dyDescent="0.2"/>
    <row r="860" s="76" customFormat="1" x14ac:dyDescent="0.2"/>
    <row r="861" s="76" customFormat="1" x14ac:dyDescent="0.2"/>
    <row r="862" s="76" customFormat="1" x14ac:dyDescent="0.2"/>
    <row r="863" s="76" customFormat="1" x14ac:dyDescent="0.2"/>
    <row r="864" s="76" customFormat="1" x14ac:dyDescent="0.2"/>
    <row r="865" s="76" customFormat="1" x14ac:dyDescent="0.2"/>
    <row r="866" s="76" customFormat="1" x14ac:dyDescent="0.2"/>
    <row r="867" s="76" customFormat="1" x14ac:dyDescent="0.2"/>
    <row r="868" s="76" customFormat="1" x14ac:dyDescent="0.2"/>
    <row r="869" s="76" customFormat="1" x14ac:dyDescent="0.2"/>
    <row r="870" s="76" customFormat="1" x14ac:dyDescent="0.2"/>
    <row r="871" s="76" customFormat="1" x14ac:dyDescent="0.2"/>
    <row r="872" s="76" customFormat="1" x14ac:dyDescent="0.2"/>
    <row r="873" s="76" customFormat="1" x14ac:dyDescent="0.2"/>
    <row r="874" s="76" customFormat="1" x14ac:dyDescent="0.2"/>
    <row r="875" s="76" customFormat="1" x14ac:dyDescent="0.2"/>
    <row r="876" s="76" customFormat="1" x14ac:dyDescent="0.2"/>
    <row r="877" s="76" customFormat="1" x14ac:dyDescent="0.2"/>
    <row r="878" s="76" customFormat="1" x14ac:dyDescent="0.2"/>
    <row r="879" s="76" customFormat="1" x14ac:dyDescent="0.2"/>
    <row r="880" s="76" customFormat="1" x14ac:dyDescent="0.2"/>
    <row r="881" s="76" customFormat="1" x14ac:dyDescent="0.2"/>
    <row r="882" s="76" customFormat="1" x14ac:dyDescent="0.2"/>
    <row r="883" s="76" customFormat="1" x14ac:dyDescent="0.2"/>
    <row r="884" s="76" customFormat="1" x14ac:dyDescent="0.2"/>
    <row r="885" s="76" customFormat="1" x14ac:dyDescent="0.2"/>
    <row r="886" s="76" customFormat="1" x14ac:dyDescent="0.2"/>
    <row r="887" s="76" customFormat="1" x14ac:dyDescent="0.2"/>
    <row r="888" s="76" customFormat="1" x14ac:dyDescent="0.2"/>
    <row r="889" s="76" customFormat="1" x14ac:dyDescent="0.2"/>
    <row r="890" s="76" customFormat="1" x14ac:dyDescent="0.2"/>
    <row r="891" s="76" customFormat="1" x14ac:dyDescent="0.2"/>
    <row r="892" s="76" customFormat="1" x14ac:dyDescent="0.2"/>
    <row r="893" s="76" customFormat="1" x14ac:dyDescent="0.2"/>
    <row r="894" s="76" customFormat="1" x14ac:dyDescent="0.2"/>
    <row r="895" s="76" customFormat="1" x14ac:dyDescent="0.2"/>
    <row r="896" s="76" customFormat="1" x14ac:dyDescent="0.2"/>
    <row r="897" s="76" customFormat="1" x14ac:dyDescent="0.2"/>
    <row r="898" s="76" customFormat="1" x14ac:dyDescent="0.2"/>
    <row r="899" s="76" customFormat="1" x14ac:dyDescent="0.2"/>
    <row r="900" s="76" customFormat="1" x14ac:dyDescent="0.2"/>
    <row r="901" s="76" customFormat="1" x14ac:dyDescent="0.2"/>
    <row r="902" s="76" customFormat="1" x14ac:dyDescent="0.2"/>
    <row r="903" s="76" customFormat="1" x14ac:dyDescent="0.2"/>
    <row r="904" s="76" customFormat="1" x14ac:dyDescent="0.2"/>
    <row r="905" s="76" customFormat="1" x14ac:dyDescent="0.2"/>
    <row r="906" s="76" customFormat="1" x14ac:dyDescent="0.2"/>
    <row r="907" s="76" customFormat="1" x14ac:dyDescent="0.2"/>
    <row r="908" s="76" customFormat="1" x14ac:dyDescent="0.2"/>
    <row r="909" s="76" customFormat="1" x14ac:dyDescent="0.2"/>
    <row r="910" s="76" customFormat="1" x14ac:dyDescent="0.2"/>
    <row r="911" s="76" customFormat="1" x14ac:dyDescent="0.2"/>
    <row r="912" s="76" customFormat="1" x14ac:dyDescent="0.2"/>
    <row r="913" s="76" customFormat="1" x14ac:dyDescent="0.2"/>
    <row r="914" s="76" customFormat="1" x14ac:dyDescent="0.2"/>
    <row r="915" s="76" customFormat="1" x14ac:dyDescent="0.2"/>
    <row r="916" s="76" customFormat="1" x14ac:dyDescent="0.2"/>
    <row r="917" s="76" customFormat="1" x14ac:dyDescent="0.2"/>
    <row r="918" s="76" customFormat="1" x14ac:dyDescent="0.2"/>
    <row r="919" s="76" customFormat="1" x14ac:dyDescent="0.2"/>
    <row r="920" s="76" customFormat="1" x14ac:dyDescent="0.2"/>
    <row r="921" s="76" customFormat="1" x14ac:dyDescent="0.2"/>
    <row r="922" s="76" customFormat="1" x14ac:dyDescent="0.2"/>
    <row r="923" s="76" customFormat="1" x14ac:dyDescent="0.2"/>
    <row r="924" s="76" customFormat="1" x14ac:dyDescent="0.2"/>
    <row r="925" s="76" customFormat="1" x14ac:dyDescent="0.2"/>
    <row r="926" s="76" customFormat="1" x14ac:dyDescent="0.2"/>
    <row r="927" s="76" customFormat="1" x14ac:dyDescent="0.2"/>
    <row r="928" s="76" customFormat="1" x14ac:dyDescent="0.2"/>
    <row r="929" s="76" customFormat="1" x14ac:dyDescent="0.2"/>
    <row r="930" s="76" customFormat="1" x14ac:dyDescent="0.2"/>
    <row r="931" s="76" customFormat="1" x14ac:dyDescent="0.2"/>
    <row r="932" s="76" customFormat="1" x14ac:dyDescent="0.2"/>
    <row r="933" s="76" customFormat="1" x14ac:dyDescent="0.2"/>
    <row r="934" s="76" customFormat="1" x14ac:dyDescent="0.2"/>
    <row r="935" s="76" customFormat="1" x14ac:dyDescent="0.2"/>
    <row r="936" s="76" customFormat="1" x14ac:dyDescent="0.2"/>
    <row r="937" s="76" customFormat="1" x14ac:dyDescent="0.2"/>
    <row r="938" s="76" customFormat="1" x14ac:dyDescent="0.2"/>
    <row r="939" s="76" customFormat="1" x14ac:dyDescent="0.2"/>
    <row r="940" s="76" customFormat="1" x14ac:dyDescent="0.2"/>
    <row r="941" s="76" customFormat="1" x14ac:dyDescent="0.2"/>
    <row r="942" s="76" customFormat="1" x14ac:dyDescent="0.2"/>
    <row r="943" s="76" customFormat="1" x14ac:dyDescent="0.2"/>
    <row r="944" s="76" customFormat="1" x14ac:dyDescent="0.2"/>
    <row r="945" s="76" customFormat="1" x14ac:dyDescent="0.2"/>
    <row r="946" s="76" customFormat="1" x14ac:dyDescent="0.2"/>
    <row r="947" s="76" customFormat="1" x14ac:dyDescent="0.2"/>
    <row r="948" s="76" customFormat="1" x14ac:dyDescent="0.2"/>
    <row r="949" s="76" customFormat="1" x14ac:dyDescent="0.2"/>
    <row r="950" s="76" customFormat="1" x14ac:dyDescent="0.2"/>
    <row r="951" s="76" customFormat="1" x14ac:dyDescent="0.2"/>
    <row r="952" s="76" customFormat="1" x14ac:dyDescent="0.2"/>
    <row r="953" s="76" customFormat="1" x14ac:dyDescent="0.2"/>
    <row r="954" s="76" customFormat="1" x14ac:dyDescent="0.2"/>
    <row r="955" s="76" customFormat="1" x14ac:dyDescent="0.2"/>
    <row r="956" s="76" customFormat="1" x14ac:dyDescent="0.2"/>
    <row r="957" s="76" customFormat="1" x14ac:dyDescent="0.2"/>
    <row r="958" s="76" customFormat="1" x14ac:dyDescent="0.2"/>
    <row r="959" s="76" customFormat="1" x14ac:dyDescent="0.2"/>
    <row r="960" s="76" customFormat="1" x14ac:dyDescent="0.2"/>
    <row r="961" s="76" customFormat="1" x14ac:dyDescent="0.2"/>
    <row r="962" s="76" customFormat="1" x14ac:dyDescent="0.2"/>
    <row r="963" s="76" customFormat="1" x14ac:dyDescent="0.2"/>
    <row r="964" s="76" customFormat="1" x14ac:dyDescent="0.2"/>
    <row r="965" s="76" customFormat="1" x14ac:dyDescent="0.2"/>
    <row r="966" s="76" customFormat="1" x14ac:dyDescent="0.2"/>
    <row r="967" s="76" customFormat="1" x14ac:dyDescent="0.2"/>
    <row r="968" s="76" customFormat="1" x14ac:dyDescent="0.2"/>
    <row r="969" s="76" customFormat="1" x14ac:dyDescent="0.2"/>
    <row r="970" s="76" customFormat="1" x14ac:dyDescent="0.2"/>
    <row r="971" s="76" customFormat="1" x14ac:dyDescent="0.2"/>
    <row r="972" s="76" customFormat="1" x14ac:dyDescent="0.2"/>
    <row r="973" s="76" customFormat="1" x14ac:dyDescent="0.2"/>
    <row r="974" s="76" customFormat="1" x14ac:dyDescent="0.2"/>
    <row r="975" s="76" customFormat="1" x14ac:dyDescent="0.2"/>
    <row r="976" s="76" customFormat="1" x14ac:dyDescent="0.2"/>
    <row r="977" s="76" customFormat="1" x14ac:dyDescent="0.2"/>
    <row r="978" s="76" customFormat="1" x14ac:dyDescent="0.2"/>
    <row r="979" s="76" customFormat="1" x14ac:dyDescent="0.2"/>
    <row r="980" s="76" customFormat="1" x14ac:dyDescent="0.2"/>
    <row r="981" s="76" customFormat="1" x14ac:dyDescent="0.2"/>
    <row r="982" s="76" customFormat="1" x14ac:dyDescent="0.2"/>
    <row r="983" s="76" customFormat="1" x14ac:dyDescent="0.2"/>
    <row r="984" s="76" customFormat="1" x14ac:dyDescent="0.2"/>
    <row r="985" s="76" customFormat="1" x14ac:dyDescent="0.2"/>
    <row r="986" s="76" customFormat="1" x14ac:dyDescent="0.2"/>
    <row r="987" s="76" customFormat="1" x14ac:dyDescent="0.2"/>
    <row r="988" s="76" customFormat="1" x14ac:dyDescent="0.2"/>
    <row r="989" s="76" customFormat="1" x14ac:dyDescent="0.2"/>
    <row r="990" s="76" customFormat="1" x14ac:dyDescent="0.2"/>
    <row r="991" s="76" customFormat="1" x14ac:dyDescent="0.2"/>
    <row r="992" s="76" customFormat="1" x14ac:dyDescent="0.2"/>
    <row r="993" s="76" customFormat="1" x14ac:dyDescent="0.2"/>
    <row r="994" s="76" customFormat="1" x14ac:dyDescent="0.2"/>
    <row r="995" s="76" customFormat="1" x14ac:dyDescent="0.2"/>
    <row r="996" s="76" customFormat="1" x14ac:dyDescent="0.2"/>
    <row r="997" s="76" customFormat="1" x14ac:dyDescent="0.2"/>
    <row r="998" s="76" customFormat="1" x14ac:dyDescent="0.2"/>
    <row r="999" s="76" customFormat="1" x14ac:dyDescent="0.2"/>
    <row r="1000" s="76" customFormat="1" x14ac:dyDescent="0.2"/>
    <row r="1001" s="76" customFormat="1" x14ac:dyDescent="0.2"/>
    <row r="1002" s="76" customFormat="1" x14ac:dyDescent="0.2"/>
    <row r="1003" s="76" customFormat="1" x14ac:dyDescent="0.2"/>
    <row r="1004" s="76" customFormat="1" x14ac:dyDescent="0.2"/>
    <row r="1005" s="76" customFormat="1" x14ac:dyDescent="0.2"/>
    <row r="1006" s="76" customFormat="1" x14ac:dyDescent="0.2"/>
    <row r="1007" s="76" customFormat="1" x14ac:dyDescent="0.2"/>
    <row r="1008" s="76" customFormat="1" x14ac:dyDescent="0.2"/>
    <row r="1009" s="76" customFormat="1" x14ac:dyDescent="0.2"/>
    <row r="1010" s="76" customFormat="1" x14ac:dyDescent="0.2"/>
    <row r="1011" s="76" customFormat="1" x14ac:dyDescent="0.2"/>
    <row r="1012" s="76" customFormat="1" x14ac:dyDescent="0.2"/>
    <row r="1013" s="76" customFormat="1" x14ac:dyDescent="0.2"/>
    <row r="1014" s="76" customFormat="1" x14ac:dyDescent="0.2"/>
    <row r="1015" s="76" customFormat="1" x14ac:dyDescent="0.2"/>
    <row r="1016" s="76" customFormat="1" x14ac:dyDescent="0.2"/>
    <row r="1017" s="76" customFormat="1" x14ac:dyDescent="0.2"/>
    <row r="1018" s="76" customFormat="1" x14ac:dyDescent="0.2"/>
    <row r="1019" s="76" customFormat="1" x14ac:dyDescent="0.2"/>
    <row r="1020" s="76" customFormat="1" x14ac:dyDescent="0.2"/>
    <row r="1021" s="76" customFormat="1" x14ac:dyDescent="0.2"/>
    <row r="1022" s="76" customFormat="1" x14ac:dyDescent="0.2"/>
    <row r="1023" s="76" customFormat="1" x14ac:dyDescent="0.2"/>
    <row r="1024" s="76" customFormat="1" x14ac:dyDescent="0.2"/>
    <row r="1025" s="76" customFormat="1" x14ac:dyDescent="0.2"/>
    <row r="1026" s="76" customFormat="1" x14ac:dyDescent="0.2"/>
    <row r="1027" s="76" customFormat="1" x14ac:dyDescent="0.2"/>
    <row r="1028" s="76" customFormat="1" x14ac:dyDescent="0.2"/>
    <row r="1029" s="76" customFormat="1" x14ac:dyDescent="0.2"/>
    <row r="1030" s="76" customFormat="1" x14ac:dyDescent="0.2"/>
    <row r="1031" s="76" customFormat="1" x14ac:dyDescent="0.2"/>
    <row r="1032" s="76" customFormat="1" x14ac:dyDescent="0.2"/>
    <row r="1033" s="76" customFormat="1" x14ac:dyDescent="0.2"/>
    <row r="1034" s="76" customFormat="1" x14ac:dyDescent="0.2"/>
    <row r="1035" s="76" customFormat="1" x14ac:dyDescent="0.2"/>
    <row r="1036" s="76" customFormat="1" x14ac:dyDescent="0.2"/>
    <row r="1037" s="76" customFormat="1" x14ac:dyDescent="0.2"/>
    <row r="1038" s="76" customFormat="1" x14ac:dyDescent="0.2"/>
    <row r="1039" s="76" customFormat="1" x14ac:dyDescent="0.2"/>
    <row r="1040" s="76" customFormat="1" x14ac:dyDescent="0.2"/>
    <row r="1041" s="76" customFormat="1" x14ac:dyDescent="0.2"/>
    <row r="1042" s="76" customFormat="1" x14ac:dyDescent="0.2"/>
    <row r="1043" s="76" customFormat="1" x14ac:dyDescent="0.2"/>
    <row r="1044" s="76" customFormat="1" x14ac:dyDescent="0.2"/>
    <row r="1045" s="76" customFormat="1" x14ac:dyDescent="0.2"/>
    <row r="1046" s="76" customFormat="1" x14ac:dyDescent="0.2"/>
    <row r="1047" s="76" customFormat="1" x14ac:dyDescent="0.2"/>
    <row r="1048" s="76" customFormat="1" x14ac:dyDescent="0.2"/>
    <row r="1049" s="76" customFormat="1" x14ac:dyDescent="0.2"/>
    <row r="1050" s="76" customFormat="1" x14ac:dyDescent="0.2"/>
    <row r="1051" s="76" customFormat="1" x14ac:dyDescent="0.2"/>
    <row r="1052" s="76" customFormat="1" x14ac:dyDescent="0.2"/>
    <row r="1053" s="76" customFormat="1" x14ac:dyDescent="0.2"/>
    <row r="1054" s="76" customFormat="1" x14ac:dyDescent="0.2"/>
    <row r="1055" s="76" customFormat="1" x14ac:dyDescent="0.2"/>
    <row r="1056" s="76" customFormat="1" x14ac:dyDescent="0.2"/>
    <row r="1057" s="76" customFormat="1" x14ac:dyDescent="0.2"/>
    <row r="1058" s="76" customFormat="1" x14ac:dyDescent="0.2"/>
    <row r="1059" s="76" customFormat="1" x14ac:dyDescent="0.2"/>
    <row r="1060" s="76" customFormat="1" x14ac:dyDescent="0.2"/>
    <row r="1061" s="76" customFormat="1" x14ac:dyDescent="0.2"/>
    <row r="1062" s="76" customFormat="1" x14ac:dyDescent="0.2"/>
    <row r="1063" s="76" customFormat="1" x14ac:dyDescent="0.2"/>
    <row r="1064" s="76" customFormat="1" x14ac:dyDescent="0.2"/>
    <row r="1065" s="76" customFormat="1" x14ac:dyDescent="0.2"/>
    <row r="1066" s="76" customFormat="1" x14ac:dyDescent="0.2"/>
  </sheetData>
  <mergeCells count="1">
    <mergeCell ref="B5:I5"/>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CC"/>
  </sheetPr>
  <dimension ref="A2:CC8684"/>
  <sheetViews>
    <sheetView showGridLines="0" zoomScale="85" zoomScaleNormal="85" workbookViewId="0">
      <pane xSplit="9" ySplit="11" topLeftCell="J12" activePane="bottomRight" state="frozen"/>
      <selection pane="topRight" activeCell="J1" sqref="J1"/>
      <selection pane="bottomLeft" activeCell="A12" sqref="A12"/>
      <selection pane="bottomRight" activeCell="J12" sqref="J12"/>
    </sheetView>
  </sheetViews>
  <sheetFormatPr defaultRowHeight="12.75" x14ac:dyDescent="0.2"/>
  <cols>
    <col min="1" max="1" width="4.7109375" style="62" customWidth="1"/>
    <col min="2" max="2" width="17.7109375" style="62" customWidth="1"/>
    <col min="3" max="3" width="18.28515625" style="62" customWidth="1"/>
    <col min="4" max="4" width="11.28515625" style="62" customWidth="1"/>
    <col min="5" max="5" width="18" style="62" customWidth="1"/>
    <col min="6" max="6" width="31.7109375" style="62" customWidth="1"/>
    <col min="7" max="7" width="23.5703125" style="62" customWidth="1"/>
    <col min="8" max="8" width="3.85546875" style="62" customWidth="1"/>
    <col min="9" max="9" width="18.42578125" style="62" customWidth="1"/>
    <col min="10" max="10" width="3.85546875" style="62" customWidth="1"/>
    <col min="11" max="13" width="21.140625" style="62" customWidth="1"/>
    <col min="14" max="14" width="28.42578125" style="62" customWidth="1"/>
    <col min="15" max="16" width="21.140625" style="62" customWidth="1"/>
    <col min="17" max="17" width="3.85546875" style="62" customWidth="1"/>
    <col min="18" max="18" width="21.140625" style="62" customWidth="1"/>
    <col min="19" max="19" width="28.42578125" style="62" customWidth="1"/>
    <col min="20" max="20" width="21.140625" style="62" customWidth="1"/>
    <col min="21" max="21" width="3.85546875" style="62" customWidth="1"/>
    <col min="22" max="22" width="19.7109375" style="62" customWidth="1"/>
    <col min="23" max="23" width="25.140625" style="62" customWidth="1"/>
    <col min="24" max="24" width="19.7109375" style="62" customWidth="1"/>
    <col min="25" max="25" width="25.140625" style="62" customWidth="1"/>
    <col min="26" max="26" width="26.28515625" style="62" customWidth="1"/>
    <col min="27" max="27" width="22.28515625" style="62" customWidth="1"/>
    <col min="28" max="28" width="3.85546875" style="62" customWidth="1"/>
    <col min="29" max="29" width="15.28515625" style="62" customWidth="1"/>
    <col min="30" max="30" width="21.42578125" style="62" customWidth="1"/>
    <col min="31" max="31" width="15.28515625" style="62" customWidth="1"/>
    <col min="32" max="32" width="18.5703125" style="62" customWidth="1"/>
    <col min="33" max="33" width="12.140625" style="62" customWidth="1"/>
    <col min="34" max="34" width="3.85546875" style="62" customWidth="1"/>
    <col min="35" max="57" width="13" style="62" customWidth="1"/>
    <col min="58" max="58" width="5.85546875" style="62" customWidth="1"/>
    <col min="59" max="81" width="14.7109375" style="62" customWidth="1"/>
    <col min="82" max="16384" width="9.140625" style="62"/>
  </cols>
  <sheetData>
    <row r="2" spans="2:81" s="73" customFormat="1" ht="18" x14ac:dyDescent="0.2">
      <c r="B2" s="73" t="s">
        <v>246</v>
      </c>
    </row>
    <row r="4" spans="2:81" s="80" customFormat="1" x14ac:dyDescent="0.2">
      <c r="B4" s="80" t="s">
        <v>119</v>
      </c>
    </row>
    <row r="5" spans="2:81" ht="24" customHeight="1" x14ac:dyDescent="0.2">
      <c r="B5" s="180" t="s">
        <v>181</v>
      </c>
      <c r="C5" s="180"/>
      <c r="D5" s="180"/>
      <c r="E5" s="180"/>
      <c r="F5" s="180"/>
      <c r="G5" s="180"/>
      <c r="H5" s="180"/>
      <c r="I5" s="167"/>
      <c r="J5" s="167"/>
      <c r="K5" s="167"/>
      <c r="L5" s="167"/>
      <c r="M5" s="167"/>
      <c r="N5" s="167"/>
      <c r="O5" s="167"/>
      <c r="P5" s="167"/>
      <c r="Q5" s="167"/>
      <c r="R5" s="167"/>
      <c r="S5" s="167"/>
      <c r="T5" s="167"/>
      <c r="U5" s="167"/>
      <c r="V5" s="167"/>
      <c r="W5" s="167"/>
      <c r="X5" s="167"/>
      <c r="Y5" s="167"/>
      <c r="Z5" s="167"/>
      <c r="AA5" s="167"/>
      <c r="AB5" s="167"/>
      <c r="AC5" s="167"/>
      <c r="AD5" s="167"/>
      <c r="AE5" s="146"/>
      <c r="AF5" s="146"/>
      <c r="AG5" s="146"/>
      <c r="AH5" s="146"/>
      <c r="AI5" s="146"/>
      <c r="AJ5" s="146"/>
      <c r="AK5" s="146"/>
      <c r="AL5" s="146"/>
      <c r="AM5" s="146"/>
      <c r="AN5" s="146"/>
      <c r="AO5" s="146"/>
      <c r="AP5" s="146"/>
      <c r="AQ5" s="146"/>
      <c r="AR5" s="146"/>
      <c r="AS5" s="146"/>
      <c r="AT5" s="146"/>
      <c r="AU5" s="146"/>
      <c r="AV5" s="146"/>
      <c r="AW5" s="146"/>
      <c r="AX5" s="146"/>
      <c r="AY5" s="146"/>
      <c r="AZ5" s="146"/>
      <c r="BA5" s="146"/>
      <c r="BB5" s="146"/>
    </row>
    <row r="6" spans="2:81" x14ac:dyDescent="0.2">
      <c r="B6" s="36"/>
      <c r="I6" s="3"/>
    </row>
    <row r="7" spans="2:81" s="87" customFormat="1" x14ac:dyDescent="0.2">
      <c r="B7" s="87" t="s">
        <v>23</v>
      </c>
    </row>
    <row r="8" spans="2:81" s="87" customFormat="1" ht="57" customHeight="1" x14ac:dyDescent="0.2">
      <c r="B8" s="180" t="s">
        <v>247</v>
      </c>
      <c r="C8" s="180"/>
      <c r="D8" s="180"/>
      <c r="E8" s="180"/>
      <c r="F8" s="180"/>
      <c r="G8" s="180"/>
      <c r="H8" s="180"/>
    </row>
    <row r="10" spans="2:81" s="74" customFormat="1" x14ac:dyDescent="0.2">
      <c r="B10" s="74" t="s">
        <v>83</v>
      </c>
      <c r="K10" s="125" t="s">
        <v>172</v>
      </c>
      <c r="L10" s="125" t="s">
        <v>170</v>
      </c>
      <c r="M10" s="125">
        <v>2006</v>
      </c>
      <c r="N10" s="125">
        <v>2007</v>
      </c>
      <c r="O10" s="125">
        <v>2008</v>
      </c>
      <c r="P10" s="125">
        <v>2009</v>
      </c>
      <c r="R10" s="125" t="s">
        <v>172</v>
      </c>
      <c r="S10" s="125" t="s">
        <v>170</v>
      </c>
      <c r="T10" s="125" t="s">
        <v>171</v>
      </c>
      <c r="V10" s="125" t="s">
        <v>172</v>
      </c>
      <c r="W10" s="125" t="s">
        <v>170</v>
      </c>
      <c r="X10" s="125">
        <v>2006</v>
      </c>
      <c r="Y10" s="125">
        <v>2007</v>
      </c>
      <c r="Z10" s="125">
        <v>2008</v>
      </c>
      <c r="AA10" s="125">
        <v>2009</v>
      </c>
      <c r="AB10" s="125"/>
      <c r="AI10" s="74">
        <v>2004</v>
      </c>
      <c r="AJ10" s="74">
        <v>2005</v>
      </c>
      <c r="AK10" s="74">
        <v>2006</v>
      </c>
      <c r="AL10" s="74">
        <v>2007</v>
      </c>
      <c r="AM10" s="74">
        <v>2008</v>
      </c>
      <c r="AN10" s="74">
        <v>2009</v>
      </c>
      <c r="AO10" s="74">
        <v>2010</v>
      </c>
      <c r="AP10" s="74">
        <v>2011</v>
      </c>
      <c r="AQ10" s="74">
        <v>2012</v>
      </c>
      <c r="AR10" s="74">
        <v>2013</v>
      </c>
      <c r="AS10" s="74">
        <v>2014</v>
      </c>
      <c r="AT10" s="74">
        <v>2015</v>
      </c>
      <c r="AU10" s="74">
        <v>2016</v>
      </c>
      <c r="AV10" s="74">
        <v>2017</v>
      </c>
      <c r="AW10" s="74">
        <v>2018</v>
      </c>
      <c r="AX10" s="74">
        <v>2019</v>
      </c>
      <c r="AY10" s="74">
        <v>2020</v>
      </c>
      <c r="AZ10" s="74">
        <v>2021</v>
      </c>
      <c r="BA10" s="74">
        <v>2022</v>
      </c>
      <c r="BB10" s="74">
        <v>2023</v>
      </c>
      <c r="BC10" s="74">
        <v>2024</v>
      </c>
      <c r="BD10" s="74">
        <v>2025</v>
      </c>
      <c r="BE10" s="74">
        <v>2026</v>
      </c>
      <c r="BG10" s="74">
        <v>2004</v>
      </c>
      <c r="BH10" s="74">
        <v>2005</v>
      </c>
      <c r="BI10" s="74">
        <v>2006</v>
      </c>
      <c r="BJ10" s="74">
        <v>2007</v>
      </c>
      <c r="BK10" s="74">
        <v>2008</v>
      </c>
      <c r="BL10" s="74">
        <v>2009</v>
      </c>
      <c r="BM10" s="74">
        <v>2010</v>
      </c>
      <c r="BN10" s="74">
        <v>2011</v>
      </c>
      <c r="BO10" s="74">
        <v>2012</v>
      </c>
      <c r="BP10" s="74">
        <v>2013</v>
      </c>
      <c r="BQ10" s="74">
        <v>2014</v>
      </c>
      <c r="BR10" s="74">
        <v>2015</v>
      </c>
      <c r="BS10" s="74">
        <v>2016</v>
      </c>
      <c r="BT10" s="74">
        <v>2017</v>
      </c>
      <c r="BU10" s="74">
        <v>2018</v>
      </c>
      <c r="BV10" s="74">
        <v>2019</v>
      </c>
      <c r="BW10" s="74">
        <v>2020</v>
      </c>
      <c r="BX10" s="74">
        <v>2021</v>
      </c>
      <c r="BY10" s="74">
        <v>2022</v>
      </c>
      <c r="BZ10" s="74">
        <v>2023</v>
      </c>
      <c r="CA10" s="74">
        <v>2024</v>
      </c>
      <c r="CB10" s="74">
        <v>2025</v>
      </c>
      <c r="CC10" s="74">
        <v>2026</v>
      </c>
    </row>
    <row r="12" spans="2:81" x14ac:dyDescent="0.2">
      <c r="B12" s="80" t="s">
        <v>105</v>
      </c>
      <c r="D12" s="115">
        <f>'2. Reguleringsparameters'!D32</f>
        <v>1.2</v>
      </c>
      <c r="V12" s="141"/>
      <c r="W12" s="141"/>
      <c r="X12" s="141"/>
      <c r="Y12" s="141"/>
      <c r="Z12" s="141"/>
      <c r="AA12" s="141"/>
      <c r="AF12" s="80" t="s">
        <v>77</v>
      </c>
      <c r="AG12" s="28"/>
      <c r="BG12" s="85">
        <f t="shared" ref="BG12:CC12" si="0">SUM(BG19:BG1048)</f>
        <v>0</v>
      </c>
      <c r="BH12" s="85">
        <f t="shared" si="0"/>
        <v>0</v>
      </c>
      <c r="BI12" s="85">
        <f t="shared" si="0"/>
        <v>0</v>
      </c>
      <c r="BJ12" s="85">
        <f t="shared" si="0"/>
        <v>0</v>
      </c>
      <c r="BK12" s="85">
        <f t="shared" si="0"/>
        <v>0</v>
      </c>
      <c r="BL12" s="85">
        <f t="shared" si="0"/>
        <v>0</v>
      </c>
      <c r="BM12" s="85">
        <f t="shared" si="0"/>
        <v>0</v>
      </c>
      <c r="BN12" s="85">
        <f t="shared" si="0"/>
        <v>0</v>
      </c>
      <c r="BO12" s="85">
        <f t="shared" si="0"/>
        <v>0</v>
      </c>
      <c r="BP12" s="85">
        <f t="shared" si="0"/>
        <v>0</v>
      </c>
      <c r="BQ12" s="85">
        <f t="shared" si="0"/>
        <v>0</v>
      </c>
      <c r="BR12" s="85">
        <f t="shared" si="0"/>
        <v>0</v>
      </c>
      <c r="BS12" s="85">
        <f t="shared" si="0"/>
        <v>0</v>
      </c>
      <c r="BT12" s="85">
        <f t="shared" si="0"/>
        <v>0</v>
      </c>
      <c r="BU12" s="85">
        <f t="shared" si="0"/>
        <v>0</v>
      </c>
      <c r="BV12" s="85">
        <f t="shared" si="0"/>
        <v>0</v>
      </c>
      <c r="BW12" s="85">
        <f t="shared" si="0"/>
        <v>0</v>
      </c>
      <c r="BX12" s="85">
        <f t="shared" si="0"/>
        <v>5236263.6764383186</v>
      </c>
      <c r="BY12" s="85">
        <f t="shared" si="0"/>
        <v>19015517.197553951</v>
      </c>
      <c r="BZ12" s="85">
        <f t="shared" si="0"/>
        <v>31419592.374853835</v>
      </c>
      <c r="CA12" s="85">
        <f t="shared" si="0"/>
        <v>43863831.643100679</v>
      </c>
      <c r="CB12" s="85">
        <f t="shared" si="0"/>
        <v>56325350.213134818</v>
      </c>
      <c r="CC12" s="85">
        <f t="shared" si="0"/>
        <v>68676862.068316892</v>
      </c>
    </row>
    <row r="13" spans="2:81" x14ac:dyDescent="0.2">
      <c r="B13" s="80" t="s">
        <v>188</v>
      </c>
      <c r="D13" s="115">
        <f>'2. Reguleringsparameters'!D33</f>
        <v>1.2</v>
      </c>
      <c r="V13" s="141"/>
      <c r="W13" s="141"/>
      <c r="X13" s="141"/>
      <c r="Y13" s="141"/>
      <c r="Z13" s="141"/>
      <c r="AA13" s="141"/>
      <c r="AF13" s="80"/>
      <c r="AG13" s="28"/>
      <c r="BG13" s="85"/>
      <c r="BH13" s="85"/>
      <c r="BI13" s="85"/>
      <c r="BJ13" s="85"/>
      <c r="BK13" s="85"/>
      <c r="BL13" s="85"/>
      <c r="BM13" s="85"/>
      <c r="BN13" s="85"/>
      <c r="BO13" s="85"/>
      <c r="BP13" s="85"/>
      <c r="BQ13" s="85"/>
      <c r="BR13" s="85"/>
      <c r="BS13" s="85"/>
      <c r="BT13" s="85"/>
      <c r="BU13" s="85"/>
      <c r="BV13" s="85"/>
      <c r="BW13" s="85"/>
      <c r="BX13" s="85"/>
      <c r="BY13" s="85"/>
      <c r="BZ13" s="85"/>
      <c r="CA13" s="85"/>
      <c r="CB13" s="85"/>
      <c r="CC13" s="85"/>
    </row>
    <row r="14" spans="2:81" x14ac:dyDescent="0.2">
      <c r="V14" s="140"/>
      <c r="W14" s="140"/>
      <c r="X14" s="140"/>
      <c r="Y14" s="140"/>
      <c r="Z14" s="140"/>
      <c r="AA14" s="140"/>
    </row>
    <row r="15" spans="2:81" s="74" customFormat="1" x14ac:dyDescent="0.2">
      <c r="B15" s="74" t="s">
        <v>85</v>
      </c>
    </row>
    <row r="16" spans="2:81" x14ac:dyDescent="0.2">
      <c r="BI16" s="128"/>
      <c r="BJ16" s="128"/>
    </row>
    <row r="17" spans="1:81" s="18" customFormat="1" x14ac:dyDescent="0.2">
      <c r="A17" s="62"/>
      <c r="B17" s="119" t="s">
        <v>69</v>
      </c>
      <c r="C17" s="102"/>
      <c r="D17" s="102"/>
      <c r="E17" s="102"/>
      <c r="F17" s="102"/>
      <c r="G17" s="102"/>
      <c r="H17" s="138"/>
      <c r="I17" s="119" t="s">
        <v>92</v>
      </c>
      <c r="J17" s="62"/>
      <c r="K17" s="119" t="s">
        <v>166</v>
      </c>
      <c r="L17" s="119"/>
      <c r="M17" s="119"/>
      <c r="N17" s="102"/>
      <c r="O17" s="102"/>
      <c r="P17" s="102"/>
      <c r="Q17" s="62"/>
      <c r="R17" s="119" t="s">
        <v>168</v>
      </c>
      <c r="S17" s="102"/>
      <c r="T17" s="102"/>
      <c r="U17" s="62"/>
      <c r="V17" s="119" t="s">
        <v>167</v>
      </c>
      <c r="W17" s="102"/>
      <c r="X17" s="119"/>
      <c r="Y17" s="102"/>
      <c r="Z17" s="102"/>
      <c r="AA17" s="102"/>
      <c r="AB17" s="62"/>
      <c r="AC17" s="119" t="s">
        <v>91</v>
      </c>
      <c r="AD17" s="102"/>
      <c r="AE17" s="102"/>
      <c r="AF17" s="102"/>
      <c r="AG17" s="102"/>
      <c r="AH17" s="138"/>
      <c r="AI17" s="119" t="s">
        <v>169</v>
      </c>
      <c r="AJ17" s="102"/>
      <c r="AK17" s="102"/>
      <c r="AL17" s="102"/>
      <c r="AM17" s="102"/>
      <c r="AN17" s="102"/>
      <c r="AO17" s="102"/>
      <c r="AP17" s="102"/>
      <c r="AQ17" s="102"/>
      <c r="AR17" s="102"/>
      <c r="AS17" s="102"/>
      <c r="AT17" s="102"/>
      <c r="AU17" s="102"/>
      <c r="AV17" s="102"/>
      <c r="AW17" s="102"/>
      <c r="AX17" s="102"/>
      <c r="AY17" s="102"/>
      <c r="AZ17" s="102"/>
      <c r="BA17" s="102"/>
      <c r="BB17" s="102"/>
      <c r="BC17" s="102"/>
      <c r="BD17" s="102"/>
      <c r="BE17" s="102"/>
      <c r="BF17" s="138"/>
      <c r="BG17" s="102"/>
      <c r="BH17" s="102"/>
      <c r="BI17" s="102"/>
      <c r="BJ17" s="102"/>
      <c r="BK17" s="102"/>
      <c r="BL17" s="102"/>
      <c r="BM17" s="102"/>
      <c r="BN17" s="102"/>
      <c r="BO17" s="102"/>
      <c r="BP17" s="102"/>
      <c r="BQ17" s="102"/>
      <c r="BR17" s="102"/>
      <c r="BS17" s="102"/>
      <c r="BT17" s="102"/>
      <c r="BU17" s="102"/>
      <c r="BV17" s="102"/>
      <c r="BW17" s="102"/>
      <c r="BX17" s="102"/>
      <c r="BY17" s="102"/>
      <c r="BZ17" s="102"/>
      <c r="CA17" s="102"/>
      <c r="CB17" s="102"/>
      <c r="CC17" s="102"/>
    </row>
    <row r="18" spans="1:81" s="72" customFormat="1" ht="30" customHeight="1" x14ac:dyDescent="0.2">
      <c r="B18" s="102" t="s">
        <v>89</v>
      </c>
      <c r="C18" s="102" t="s">
        <v>80</v>
      </c>
      <c r="D18" s="120" t="s">
        <v>81</v>
      </c>
      <c r="E18" s="102" t="s">
        <v>99</v>
      </c>
      <c r="F18" s="102" t="s">
        <v>128</v>
      </c>
      <c r="G18" s="102" t="s">
        <v>95</v>
      </c>
      <c r="H18" s="138"/>
      <c r="I18" s="102" t="s">
        <v>71</v>
      </c>
      <c r="J18" s="62"/>
      <c r="K18" s="102">
        <v>2004</v>
      </c>
      <c r="L18" s="102">
        <v>2005</v>
      </c>
      <c r="M18" s="102">
        <v>2006</v>
      </c>
      <c r="N18" s="102">
        <v>2007</v>
      </c>
      <c r="O18" s="102">
        <v>2008</v>
      </c>
      <c r="P18" s="102">
        <v>2009</v>
      </c>
      <c r="Q18" s="62"/>
      <c r="R18" s="102">
        <v>2004</v>
      </c>
      <c r="S18" s="102">
        <v>2005</v>
      </c>
      <c r="T18" s="102">
        <v>2006</v>
      </c>
      <c r="U18" s="62"/>
      <c r="V18" s="102">
        <v>2004</v>
      </c>
      <c r="W18" s="102">
        <v>2005</v>
      </c>
      <c r="X18" s="102">
        <v>2006</v>
      </c>
      <c r="Y18" s="102">
        <v>2007</v>
      </c>
      <c r="Z18" s="102">
        <v>2008</v>
      </c>
      <c r="AA18" s="102">
        <v>2009</v>
      </c>
      <c r="AB18" s="62"/>
      <c r="AC18" s="120" t="s">
        <v>78</v>
      </c>
      <c r="AD18" s="120" t="s">
        <v>106</v>
      </c>
      <c r="AE18" s="120" t="s">
        <v>107</v>
      </c>
      <c r="AF18" s="120" t="s">
        <v>108</v>
      </c>
      <c r="AG18" s="120" t="s">
        <v>156</v>
      </c>
      <c r="AH18" s="138"/>
      <c r="AI18" s="102">
        <v>2004</v>
      </c>
      <c r="AJ18" s="102">
        <v>2005</v>
      </c>
      <c r="AK18" s="102">
        <v>2006</v>
      </c>
      <c r="AL18" s="102">
        <v>2007</v>
      </c>
      <c r="AM18" s="102">
        <v>2008</v>
      </c>
      <c r="AN18" s="102">
        <v>2009</v>
      </c>
      <c r="AO18" s="102">
        <v>2010</v>
      </c>
      <c r="AP18" s="102">
        <v>2011</v>
      </c>
      <c r="AQ18" s="102">
        <v>2012</v>
      </c>
      <c r="AR18" s="102">
        <v>2013</v>
      </c>
      <c r="AS18" s="102">
        <v>2014</v>
      </c>
      <c r="AT18" s="102">
        <v>2015</v>
      </c>
      <c r="AU18" s="102">
        <v>2016</v>
      </c>
      <c r="AV18" s="102">
        <v>2017</v>
      </c>
      <c r="AW18" s="102">
        <v>2018</v>
      </c>
      <c r="AX18" s="102">
        <v>2019</v>
      </c>
      <c r="AY18" s="102">
        <v>2020</v>
      </c>
      <c r="AZ18" s="102">
        <v>2021</v>
      </c>
      <c r="BA18" s="102">
        <v>2022</v>
      </c>
      <c r="BB18" s="102">
        <v>2023</v>
      </c>
      <c r="BC18" s="102">
        <v>2024</v>
      </c>
      <c r="BD18" s="102">
        <v>2025</v>
      </c>
      <c r="BE18" s="102">
        <v>2026</v>
      </c>
      <c r="BF18" s="138"/>
      <c r="BG18" s="102">
        <v>2004</v>
      </c>
      <c r="BH18" s="102">
        <v>2005</v>
      </c>
      <c r="BI18" s="102">
        <v>2006</v>
      </c>
      <c r="BJ18" s="102">
        <v>2007</v>
      </c>
      <c r="BK18" s="102">
        <v>2008</v>
      </c>
      <c r="BL18" s="102">
        <v>2009</v>
      </c>
      <c r="BM18" s="102">
        <v>2010</v>
      </c>
      <c r="BN18" s="102">
        <v>2011</v>
      </c>
      <c r="BO18" s="102">
        <v>2012</v>
      </c>
      <c r="BP18" s="102">
        <v>2013</v>
      </c>
      <c r="BQ18" s="102">
        <v>2014</v>
      </c>
      <c r="BR18" s="102">
        <v>2015</v>
      </c>
      <c r="BS18" s="102">
        <v>2016</v>
      </c>
      <c r="BT18" s="102">
        <v>2017</v>
      </c>
      <c r="BU18" s="102">
        <v>2018</v>
      </c>
      <c r="BV18" s="102">
        <v>2019</v>
      </c>
      <c r="BW18" s="102">
        <v>2020</v>
      </c>
      <c r="BX18" s="102">
        <v>2021</v>
      </c>
      <c r="BY18" s="102">
        <v>2022</v>
      </c>
      <c r="BZ18" s="102">
        <v>2023</v>
      </c>
      <c r="CA18" s="102">
        <v>2024</v>
      </c>
      <c r="CB18" s="102">
        <v>2025</v>
      </c>
      <c r="CC18" s="102">
        <v>2026</v>
      </c>
    </row>
    <row r="19" spans="1:81" s="18" customFormat="1" x14ac:dyDescent="0.2">
      <c r="A19" s="62"/>
      <c r="B19" s="83">
        <f>'3. Investeringen'!B12</f>
        <v>1</v>
      </c>
      <c r="C19" s="83">
        <f>'3. Investeringen'!K12</f>
        <v>5</v>
      </c>
      <c r="D19" s="118">
        <f>'3. Investeringen'!L12</f>
        <v>2021</v>
      </c>
      <c r="E19" s="83">
        <f>'3. Investeringen'!M12</f>
        <v>1438344.9700607683</v>
      </c>
      <c r="F19" s="83" t="str">
        <f>'3. Investeringen'!C12</f>
        <v>Nieuwe investeringen</v>
      </c>
      <c r="G19" s="83" t="str">
        <f>'3. Investeringen'!F12</f>
        <v>TD</v>
      </c>
      <c r="H19" s="62"/>
      <c r="I19" s="83">
        <f>'6. Investeringen per jaar'!I15</f>
        <v>1</v>
      </c>
      <c r="J19" s="62"/>
      <c r="K19" s="83">
        <f t="array" ref="K19">IFERROR(INDEX(#REF!,MATCH(1,('7. Nominale afschrijvingen'!$B19=#REF!)*('7. Nominale afschrijvingen'!K$10=#REF!),0)),0)</f>
        <v>0</v>
      </c>
      <c r="L19" s="83">
        <f t="array" ref="L19">IFERROR(INDEX(#REF!,MATCH(1,('7. Nominale afschrijvingen'!$B19=#REF!)*('7. Nominale afschrijvingen'!L$18=#REF!),0)),0)</f>
        <v>0</v>
      </c>
      <c r="M19" s="83">
        <f t="array" ref="M19">IFERROR(INDEX(#REF!,MATCH(1,('7. Nominale afschrijvingen'!$B19=#REF!)*('7. Nominale afschrijvingen'!M$18=#REF!),0)),0)</f>
        <v>0</v>
      </c>
      <c r="N19" s="83">
        <f t="array" ref="N19">IFERROR(INDEX(#REF!,MATCH(1,('7. Nominale afschrijvingen'!$B19=#REF!)*('7. Nominale afschrijvingen'!N$10=#REF!),0)),0)</f>
        <v>0</v>
      </c>
      <c r="O19" s="83">
        <f t="array" ref="O19">IFERROR(INDEX(#REF!,MATCH(1,('7. Nominale afschrijvingen'!$B19=#REF!)*('7. Nominale afschrijvingen'!O$10=#REF!),0)),0)</f>
        <v>0</v>
      </c>
      <c r="P19" s="83">
        <f t="array" ref="P19">IFERROR(INDEX(#REF!,MATCH(1,('7. Nominale afschrijvingen'!$B19=#REF!)*('7. Nominale afschrijvingen'!P$10=#REF!),0)),0)</f>
        <v>0</v>
      </c>
      <c r="Q19" s="62"/>
      <c r="R19" s="83">
        <f t="array" ref="R19">IFERROR(INDEX(#REF!,MATCH(1,('7. Nominale afschrijvingen'!$B19=#REF!)*('7. Nominale afschrijvingen'!R$18=#REF!),0)),0)</f>
        <v>0</v>
      </c>
      <c r="S19" s="83">
        <f t="array" ref="S19">IFERROR(INDEX(#REF!,MATCH(1,('7. Nominale afschrijvingen'!$B19=#REF!)*('7. Nominale afschrijvingen'!S$18=#REF!),0)),0)</f>
        <v>0</v>
      </c>
      <c r="T19" s="83">
        <f t="array" ref="T19">IFERROR(INDEX(#REF!,MATCH(1,('7. Nominale afschrijvingen'!$B19=#REF!)*('7. Nominale afschrijvingen'!T$18=#REF!),0)),0)</f>
        <v>0</v>
      </c>
      <c r="U19" s="62"/>
      <c r="V19" s="142">
        <f>+(($E19-(($C19-((V$18-$D19)-0.5))*2))*(K19/$E19))</f>
        <v>0</v>
      </c>
      <c r="W19" s="142">
        <f>((SUM(BG19))+(($E19-SUM(BG19)-(J19+K19-U19-V19))/(($C19-((W$18-$D19)-0.5))*2))-V19)*(L19/($E19-J19-K19))</f>
        <v>0</v>
      </c>
      <c r="X19" s="142">
        <f>((SUM(BG19:BH19))+(($E19-SUM(BG19:BH19)-(K19+L19-V19-W19))/(($C19-((X$18-$D19)-0.5))*2))-W19)*(M19/($E19-K19-L19))</f>
        <v>0</v>
      </c>
      <c r="Y19" s="142">
        <f>((SUM(BG19:BI19))+(($E19-SUM(BG19:BI19)-(L19+M19-W19-X19))/(($C19-((Y$18-$D19)-0.5))*2))-X19)*(N19/($E19-L19-M19))</f>
        <v>0</v>
      </c>
      <c r="Z19" s="142">
        <f>((SUM(BG19:BJ19))+(($E19-SUM(BG19:BJ19)-(L19+M19+N19-W19-X19-Y19))/(($C19-((Z$18-$D19)-0.5))*2))-X19-Y19)*(O19/($E19-L19-M19-N19))</f>
        <v>0</v>
      </c>
      <c r="AA19" s="142">
        <f>((SUM(BG19:BK19))+(($E19-SUM(BG19:BK19)-(L19+M19+N19+O19-W19-X19-Y19-Z19))/(($C19-((AA$18-$D19)-0.5))*2))-X19-Y19-Z19)*(P19/($E19-L19-M19-N19-O19))</f>
        <v>0</v>
      </c>
      <c r="AB19" s="62"/>
      <c r="AC19" s="122">
        <f t="shared" ref="AC19:AC25" si="1">D19+C19</f>
        <v>2026</v>
      </c>
      <c r="AD19" s="84">
        <f>E19 - SUM(BG19:BX19) - (SUM(K19:P19) - SUM(V19:AA19))</f>
        <v>1294510.4730546915</v>
      </c>
      <c r="AE19" s="84">
        <f>MAX(AC19-2022+AG19,0)</f>
        <v>4.5</v>
      </c>
      <c r="AF19" s="84" t="b">
        <f t="shared" ref="AF19:AF25" si="2">E19&lt;0</f>
        <v>0</v>
      </c>
      <c r="AG19" s="113">
        <f>INDEX('2. Reguleringsparameters'!$C$36:$D$42,MATCH(F19,'2. Reguleringsparameters'!$B$36:$B$42,0),MATCH(G19,'2. Reguleringsparameters'!$C$35:$D$35,0))</f>
        <v>0.5</v>
      </c>
      <c r="AH19" s="62"/>
      <c r="AI19" s="126"/>
      <c r="AJ19" s="84">
        <f>IF(C19&gt;0,(K19-V19)+((L19-W19)*0.5)*($C19/($C19-($AJ$18-D19))),0)</f>
        <v>0</v>
      </c>
      <c r="AK19" s="84">
        <f>IF(C19&gt;0,((K19-V19)+(L19-W19)*($C19/($C19-($AJ$18-D19)))+((M19-X19)*0.5)*($C19/($C19-($AK$18-D19)))),0)</f>
        <v>0</v>
      </c>
      <c r="AL19" s="84">
        <f>IF(C19&gt;0,(K19-V19)+(L19-W19)*($C19/($C19-($AJ$18-D19)))+(M19-X19)*($C19/($C19-($AK$18-D19)))+(((N19-Y19)*0.5)*($C19/($C19-($AL$18-D19))))+SUM($R19:$T19)*($C19/($C19-(2007-D19-0.5))),0)</f>
        <v>0</v>
      </c>
      <c r="AM19" s="84">
        <f>IF(C19&gt;0,(K19-V19)+(L19-W19)*($C19/($C19-($AJ$18-D19)))+(M19-X19)*($C19/($C19-($AK$18-D19)))+(N19-Y19)*($C19/($C19-($AL$18-D19)))+((O19-Z19)*0.5)*($C19/($C19-($AM$18-D19)))+SUM($R19:$T19)*$C19/($C19-(2007-D19-0.5)),0)</f>
        <v>0</v>
      </c>
      <c r="AN19" s="84">
        <f>IF(C19&gt;0,(K19-V19)+(L19-W19)*($C19/($C19-($AJ$18-D19)))+(M19-X19)*($C19/($C19-($AK$18-D19)))+(N19-Y19)*($C19/($C19-($AL$18-D19)))+(O19-Z19)*($C19/($C19-($AM$18-D19)))+((P19-AA19)*0.5)*($C19/($C19-($AN$18-D19)))+SUM($R19:$T19)*$C19/($C19-(2007-D19-0.5)),0)</f>
        <v>0</v>
      </c>
      <c r="AO19" s="84">
        <f>IF($C19&gt;0,($K19-$V19)+($L19-$W19)*($C19/($C19-($AJ$18-$D19)))+($M19-$X19)*($C19/($C19-($AK$18-$D19)))+($N19-$Y19)*($C19/($C19-($AL$18-$D19)))+($O19-$Z19)*($C19/($C19-($AM$18-$D19)))+(($P19-$AA19))*($C19/($C19-($AN$18-$D19)))+SUM($R19:$T19)*$C19/($C19-(2007-$D19-0.5)),0)</f>
        <v>0</v>
      </c>
      <c r="AP19" s="84">
        <f t="shared" ref="AP19:AZ19" si="3">IF($C19&gt;0,($K19-$V19)+($L19-$W19)*($C19/($C19-($AJ$18-$D19)))+($M19-$X19)*($C19/($C19-($AK$18-$D19)))+($N19-$Y19)*($C19/($C19-($AL$18-$D19)))+($O19-$Z19)*($C19/($C19-($AM$18-$D19)))+(($P19-$AA19))*($C19/($C19-($AN$18-$D19)))+SUM($R19:$T19)*$C19/($C19-(2007-$D19-0.5)),0)</f>
        <v>0</v>
      </c>
      <c r="AQ19" s="84">
        <f t="shared" si="3"/>
        <v>0</v>
      </c>
      <c r="AR19" s="84">
        <f t="shared" si="3"/>
        <v>0</v>
      </c>
      <c r="AS19" s="84">
        <f t="shared" si="3"/>
        <v>0</v>
      </c>
      <c r="AT19" s="84">
        <f t="shared" si="3"/>
        <v>0</v>
      </c>
      <c r="AU19" s="84">
        <f t="shared" si="3"/>
        <v>0</v>
      </c>
      <c r="AV19" s="84">
        <f t="shared" si="3"/>
        <v>0</v>
      </c>
      <c r="AW19" s="84">
        <f t="shared" si="3"/>
        <v>0</v>
      </c>
      <c r="AX19" s="84">
        <f t="shared" si="3"/>
        <v>0</v>
      </c>
      <c r="AY19" s="84">
        <f t="shared" si="3"/>
        <v>0</v>
      </c>
      <c r="AZ19" s="84">
        <f t="shared" si="3"/>
        <v>0</v>
      </c>
      <c r="BA19" s="126"/>
      <c r="BB19" s="126"/>
      <c r="BC19" s="126"/>
      <c r="BD19" s="126"/>
      <c r="BE19" s="126"/>
      <c r="BF19" s="62"/>
      <c r="BG19" s="88">
        <f>$I19*IF(AND(BG$10&gt;=$D19,BG$10&lt;=$AC19,$C19&gt;0),
IF(OR(AND(BG$10&lt;2022,$D19&lt;2022),AND(BG$10&gt;=2022,$D19&gt;=2022)),
VDB(
ABS($E19-AI19),
0,
$C19,
MAX(BG$10-$D19-$AG19,0),
MIN(BG$10+1-$D19-$AG19,$C19),
IF(BG$10&lt;2022,1,$D$13),
FALSE
),
VDB(
ABS($AD19),
0,
$AE19,
BG$10-2022,
MIN(BG$10+1-2022,$AE19),
$D$13,
FALSE
)),
0) * IF($AF19 = TRUE,-1,1)+R19</f>
        <v>0</v>
      </c>
      <c r="BH19" s="88">
        <f>$I19*IF(AND(BH$10&gt;=$D19,BH$10&lt;=$AC19,$C19&gt;0),
IF(OR(AND(BH$10&lt;2022,$D19&lt;2022),AND(BH$10&gt;=2022,$D19&gt;=2022)),
VDB(
ABS($E19-AJ19),
0,
$C19,
MAX(BH$10-$D19-$AG19,0),
MIN(BH$10+1-$D19-$AG19,$C19),
IF(BH$10&lt;2022,1,$D$13),
FALSE
),
VDB(
ABS($AD19),
0,
$AE19,
BH$10-2022,
MIN(BH$10+1-2022,$AE19),
$D$13,
FALSE
)),
0) * IF($AF19 = TRUE,-1,1) + S19</f>
        <v>0</v>
      </c>
      <c r="BI19" s="88">
        <f>$I19*IF(AND(BI$10&gt;=$D19,BI$10&lt;=$AC19,$C19&gt;0),
IF(OR(AND(BI$10&lt;2022,$D19&lt;2022),AND(BI$10&gt;=2022,$D19&gt;=2022)),
VDB(
ABS($E19-AK19),
0,
$C19,
MAX(BI$10-$D19-$AG19,0),
MIN(BI$10+1-$D19-$AG19,$C19),
IF(BI$10&lt;2022,1,$D$13),
FALSE
),
VDB(
ABS($AD19),
0,
$AE19,
BI$10-2022,
MIN(BI$10+1-2022,$AE19),
$D$13,
FALSE
)),
0) * IF($AF19 = TRUE,-1,1) + T19</f>
        <v>0</v>
      </c>
      <c r="BJ19" s="88">
        <f>$I19*IF(AND(BJ$10&gt;=$D19,BJ$10&lt;=$AC19,$C19&gt;0),
IF(OR(AND(BJ$10&lt;2022,$D19&lt;2022),AND(BJ$10&gt;=2022,$D19&gt;=2022)),
VDB(
ABS($E19-AL19),
0,
$C19,
MAX(BJ$10-$D19-$AG19,0),
MIN(BJ$10+1-$D19-$AG19,$C19),
IF(BJ$10&lt;2022,1,$D$13),
FALSE
),
VDB(
ABS($AD19),
0,
$AE19,
BJ$10-2022,
MIN(BJ$10+1-2022,$AE19),
$D$13,
FALSE
)),
0) * IF($AF19 = TRUE,-1,1)</f>
        <v>0</v>
      </c>
      <c r="BK19" s="88">
        <f t="shared" ref="BK19:BW20" si="4">$I19*IF(AND(BK$10&gt;=$D19,BK$10&lt;=$AC19,$C19&gt;0),
IF(OR(AND(BK$10&lt;2022,$D19&lt;2022),AND(BK$10&gt;=2022,$D19&gt;=2022)),
VDB(
ABS($E19-AM19),
0,
$C19,
MAX(BK$10-$D19-$AG19,0),
MIN(BK$10+1-$D19-$AG19,$C19),
IF(BK$10&lt;2022,1,$D$13),
FALSE
),
VDB(
ABS($AD19),
0,
$AE19,
BK$10-2022,
MIN(BK$10+1-2022,$AE19),
$D$13,
FALSE
)),
0) * IF($AF19 = TRUE,-1,1)</f>
        <v>0</v>
      </c>
      <c r="BL19" s="88">
        <f t="shared" si="4"/>
        <v>0</v>
      </c>
      <c r="BM19" s="88">
        <f t="shared" si="4"/>
        <v>0</v>
      </c>
      <c r="BN19" s="88">
        <f t="shared" si="4"/>
        <v>0</v>
      </c>
      <c r="BO19" s="88">
        <f t="shared" si="4"/>
        <v>0</v>
      </c>
      <c r="BP19" s="88">
        <f t="shared" si="4"/>
        <v>0</v>
      </c>
      <c r="BQ19" s="88">
        <f t="shared" si="4"/>
        <v>0</v>
      </c>
      <c r="BR19" s="88">
        <f t="shared" si="4"/>
        <v>0</v>
      </c>
      <c r="BS19" s="88">
        <f t="shared" si="4"/>
        <v>0</v>
      </c>
      <c r="BT19" s="88">
        <f t="shared" si="4"/>
        <v>0</v>
      </c>
      <c r="BU19" s="88">
        <f t="shared" si="4"/>
        <v>0</v>
      </c>
      <c r="BV19" s="88">
        <f t="shared" si="4"/>
        <v>0</v>
      </c>
      <c r="BW19" s="88">
        <f t="shared" si="4"/>
        <v>0</v>
      </c>
      <c r="BX19" s="84">
        <f t="shared" ref="BX19:BX25" si="5">$I19*IF(AND(BX$10&gt;=$D19,BX$10&lt;=$AC19,$C19&gt;0),
IF(OR(AND(BX$10&lt;2022,$D19&lt;2022),AND(BX$10&gt;=2022,$D19&gt;=2022)),
VDB(
ABS($E19-AZ19),
0,
$C19,
MAX(BX$10-$D19-$AG19,0),
MIN(BX$10+1-$D19-$AG19,$C19),
IF(BX$10&lt;2022,1,$D$12),
FALSE
),
VDB(
ABS($AD19),
0,
$AE19,
BX$10-2022,
MIN(BX$10+1-2022,$AE19),
$D$12,
FALSE
)),
0) * IF($AF19 = TRUE,-1,1)</f>
        <v>143834.49700607682</v>
      </c>
      <c r="BY19" s="84">
        <f t="shared" ref="BY19:BY20" si="6">$I19*IF(AND(BY$10&gt;=$D19,BY$10&lt;=$AC19,$C19&gt;0),
IF(OR(AND(BY$10&lt;2022,$D19&lt;2022),AND(BY$10&gt;=2022,$D19&gt;=2022)),
VDB(
ABS($E19-BA19),
0,
$C19,
MAX(BY$10-$D19-$AG19,0),
MIN(BY$10+1-$D19-$AG19,$C19),
IF(BY$10&lt;2022,1,$D$12),
FALSE
),
VDB(
ABS($AD19),
0,
$AE19,
BY$10-2022,
MIN(BY$10+1-2022,$AE19),
$D$12,
FALSE
)),
0) * IF($AF19 = TRUE,-1,1)</f>
        <v>345202.79281458439</v>
      </c>
      <c r="BZ19" s="84">
        <f t="shared" ref="BZ19:BZ20" si="7">$I19*IF(AND(BZ$10&gt;=$D19,BZ$10&lt;=$AC19,$C19&gt;0),
IF(OR(AND(BZ$10&lt;2022,$D19&lt;2022),AND(BZ$10&gt;=2022,$D19&gt;=2022)),
VDB(
ABS($E19-BB19),
0,
$C19,
MAX(BZ$10-$D19-$AG19,0),
MIN(BZ$10+1-$D19-$AG19,$C19),
IF(BZ$10&lt;2022,1,$D$12),
FALSE
),
VDB(
ABS($AD19),
0,
$AE19,
BZ$10-2022,
MIN(BZ$10+1-2022,$AE19),
$D$12,
FALSE
)),
0) * IF($AF19 = TRUE,-1,1)</f>
        <v>271230.7657828877</v>
      </c>
      <c r="CA19" s="84">
        <f t="shared" ref="CA19:CA20" si="8">$I19*IF(AND(CA$10&gt;=$D19,CA$10&lt;=$AC19,$C19&gt;0),
IF(OR(AND(CA$10&lt;2022,$D19&lt;2022),AND(CA$10&gt;=2022,$D19&gt;=2022)),
VDB(
ABS($E19-BC19),
0,
$C19,
MAX(CA$10-$D19-$AG19,0),
MIN(CA$10+1-$D19-$AG19,$C19),
IF(CA$10&lt;2022,1,$D$12),
FALSE
),
VDB(
ABS($AD19),
0,
$AE19,
CA$10-2022,
MIN(CA$10+1-2022,$AE19),
$D$12,
FALSE
)),
0) * IF($AF19 = TRUE,-1,1)</f>
        <v>271230.7657828877</v>
      </c>
      <c r="CB19" s="84">
        <f t="shared" ref="CB19:CB20" si="9">$I19*IF(AND(CB$10&gt;=$D19,CB$10&lt;=$AC19,$C19&gt;0),
IF(OR(AND(CB$10&lt;2022,$D19&lt;2022),AND(CB$10&gt;=2022,$D19&gt;=2022)),
VDB(
ABS($E19-BD19),
0,
$C19,
MAX(CB$10-$D19-$AG19,0),
MIN(CB$10+1-$D19-$AG19,$C19),
IF(CB$10&lt;2022,1,$D$12),
FALSE
),
VDB(
ABS($AD19),
0,
$AE19,
CB$10-2022,
MIN(CB$10+1-2022,$AE19),
$D$12,
FALSE
)),
0) * IF($AF19 = TRUE,-1,1)</f>
        <v>271230.7657828877</v>
      </c>
      <c r="CC19" s="84">
        <f t="shared" ref="CC19:CC20" si="10">$I19*IF(AND(CC$10&gt;=$D19,CC$10&lt;=$AC19,$C19&gt;0),
IF(OR(AND(CC$10&lt;2022,$D19&lt;2022),AND(CC$10&gt;=2022,$D19&gt;=2022)),
VDB(
ABS($E19-BE19),
0,
$C19,
MAX(CC$10-$D19-$AG19,0),
MIN(CC$10+1-$D19-$AG19,$C19),
IF(CC$10&lt;2022,1,$D$12),
FALSE
),
VDB(
ABS($AD19),
0,
$AE19,
CC$10-2022,
MIN(CC$10+1-2022,$AE19),
$D$12,
FALSE
)),
0) * IF($AF19 = TRUE,-1,1)</f>
        <v>135615.38289144385</v>
      </c>
    </row>
    <row r="20" spans="1:81" s="18" customFormat="1" x14ac:dyDescent="0.2">
      <c r="A20" s="62"/>
      <c r="B20" s="83">
        <f>'3. Investeringen'!B13</f>
        <v>2</v>
      </c>
      <c r="C20" s="83">
        <f>'3. Investeringen'!K13</f>
        <v>10</v>
      </c>
      <c r="D20" s="118">
        <f>'3. Investeringen'!L13</f>
        <v>2021</v>
      </c>
      <c r="E20" s="83">
        <f>'3. Investeringen'!M13</f>
        <v>761188.92339491134</v>
      </c>
      <c r="F20" s="83" t="str">
        <f>'3. Investeringen'!C13</f>
        <v>Nieuwe investeringen</v>
      </c>
      <c r="G20" s="83" t="str">
        <f>'3. Investeringen'!F13</f>
        <v>TD</v>
      </c>
      <c r="H20" s="62"/>
      <c r="I20" s="83">
        <f>'6. Investeringen per jaar'!I16</f>
        <v>1</v>
      </c>
      <c r="J20" s="62"/>
      <c r="K20" s="83">
        <f t="array" ref="K20">IFERROR(INDEX(#REF!,MATCH(1,('7. Nominale afschrijvingen'!$B20=#REF!)*('7. Nominale afschrijvingen'!K$10=#REF!),0)),0)</f>
        <v>0</v>
      </c>
      <c r="L20" s="83">
        <f t="array" ref="L20">IFERROR(INDEX(#REF!,MATCH(1,('7. Nominale afschrijvingen'!$B20=#REF!)*('7. Nominale afschrijvingen'!L$18=#REF!),0)),0)</f>
        <v>0</v>
      </c>
      <c r="M20" s="83">
        <f t="array" ref="M20">IFERROR(INDEX(#REF!,MATCH(1,('7. Nominale afschrijvingen'!$B20=#REF!)*('7. Nominale afschrijvingen'!M$18=#REF!),0)),0)</f>
        <v>0</v>
      </c>
      <c r="N20" s="83">
        <f t="array" ref="N20">IFERROR(INDEX(#REF!,MATCH(1,('7. Nominale afschrijvingen'!$B20=#REF!)*('7. Nominale afschrijvingen'!N$10=#REF!),0)),0)</f>
        <v>0</v>
      </c>
      <c r="O20" s="83">
        <f t="array" ref="O20">IFERROR(INDEX(#REF!,MATCH(1,('7. Nominale afschrijvingen'!$B20=#REF!)*('7. Nominale afschrijvingen'!O$10=#REF!),0)),0)</f>
        <v>0</v>
      </c>
      <c r="P20" s="83">
        <f t="array" ref="P20">IFERROR(INDEX(#REF!,MATCH(1,('7. Nominale afschrijvingen'!$B20=#REF!)*('7. Nominale afschrijvingen'!P$10=#REF!),0)),0)</f>
        <v>0</v>
      </c>
      <c r="Q20" s="62"/>
      <c r="R20" s="83">
        <f t="array" ref="R20">IFERROR(INDEX(#REF!,MATCH(1,('7. Nominale afschrijvingen'!$B20=#REF!)*('7. Nominale afschrijvingen'!R$18=#REF!),0)),0)</f>
        <v>0</v>
      </c>
      <c r="S20" s="83">
        <f t="array" ref="S20">IFERROR(INDEX(#REF!,MATCH(1,('7. Nominale afschrijvingen'!$B20=#REF!)*('7. Nominale afschrijvingen'!S$18=#REF!),0)),0)</f>
        <v>0</v>
      </c>
      <c r="T20" s="83">
        <f t="array" ref="T20">IFERROR(INDEX(#REF!,MATCH(1,('7. Nominale afschrijvingen'!$B20=#REF!)*('7. Nominale afschrijvingen'!T$18=#REF!),0)),0)</f>
        <v>0</v>
      </c>
      <c r="U20" s="62"/>
      <c r="V20" s="142">
        <f t="shared" ref="V20:V25" si="11">+(($E20-(($C20-((V$18-$D20)-0.5))*2))*(K20/$E20))</f>
        <v>0</v>
      </c>
      <c r="W20" s="142">
        <f t="shared" ref="W20:W25" si="12">((SUM(BG20))+(($E20-SUM(BG20)-(J20+K20-U20-V20))/(($C20-((W$18-$D20)-0.5))*2))-V20)*(L20/($E20-J20-K20))</f>
        <v>0</v>
      </c>
      <c r="X20" s="142">
        <f>((SUM(BG20:BH20))+(($E20-SUM(BG20:BH20)-(K20+L20-V20-W20))/(($C20-((X$18-$D20)-0.5))*2))-W20)*(M20/($E20-K20-L20))</f>
        <v>0</v>
      </c>
      <c r="Y20" s="142">
        <f t="shared" ref="Y20:Y25" si="13">((SUM(BG20:BI20))+(($E20-SUM(BG20:BI20)-(L20+M20-W20-X20))/(($C20-((Y$18-$D20)-0.5))*2))-X20)*(N20/($E20-L20-M20))</f>
        <v>0</v>
      </c>
      <c r="Z20" s="142">
        <f t="shared" ref="Z20:Z25" si="14">((SUM(BG20:BJ20))+(($E20-SUM(BG20:BJ20)-(L20+M20+N20-W20-X20-Y20))/(($C20-((Z$18-$D20)-0.5))*2))-X20-Y20)*(O20/($E20-L20-M20-N20))</f>
        <v>0</v>
      </c>
      <c r="AA20" s="142">
        <f t="shared" ref="AA20:AA25" si="15">((SUM(BG20:BK20))+(($E20-SUM(BG20:BK20)-(L20+M20+N20+O20-W20-X20-Y20-Z20))/(($C20-((AA$18-$D20)-0.5))*2))-X20-Y20-Z20)*(P20/($E20-L20-M20-N20-O20))</f>
        <v>0</v>
      </c>
      <c r="AB20" s="62"/>
      <c r="AC20" s="122">
        <f t="shared" si="1"/>
        <v>2031</v>
      </c>
      <c r="AD20" s="84">
        <f t="shared" ref="AD20:AD25" si="16">E20 - SUM(BG20:BX20) - (SUM(K20:P20) - SUM(V20:AA20))</f>
        <v>723129.47722516581</v>
      </c>
      <c r="AE20" s="84">
        <f t="shared" ref="AE20:AE25" si="17">MAX(AC20-2022+AG20,0)</f>
        <v>9.5</v>
      </c>
      <c r="AF20" s="84" t="b">
        <f t="shared" si="2"/>
        <v>0</v>
      </c>
      <c r="AG20" s="113">
        <f>INDEX('2. Reguleringsparameters'!$C$36:$D$42,MATCH(F20,'2. Reguleringsparameters'!$B$36:$B$42,0),MATCH(G20,'2. Reguleringsparameters'!$C$35:$D$35,0))</f>
        <v>0.5</v>
      </c>
      <c r="AH20" s="62"/>
      <c r="AI20" s="126"/>
      <c r="AJ20" s="84">
        <f t="shared" ref="AJ20:AJ25" si="18">IF(C20&gt;0,(K20-V20)+((L20-W20)*0.5)*($C20/($C20-($AJ$18-D20))),0)</f>
        <v>0</v>
      </c>
      <c r="AK20" s="84">
        <f t="shared" ref="AK20:AK25" si="19">IF(C20&gt;0,((K20-V20)+(L20-W20)*($C20/($C20-($AJ$18-D20)))+((M20-X20)*0.5)*($C20/($C20-($AK$18-D20)))),0)</f>
        <v>0</v>
      </c>
      <c r="AL20" s="84">
        <f t="shared" ref="AL20:AL25" si="20">IF(C20&gt;0,(K20-V20)+(L20-W20)*($C20/($C20-($AJ$18-D20)))+(M20-X20)*($C20/($C20-($AK$18-D20)))+(((N20-Y20)*0.5)*($C20/($C20-($AL$18-D20))))+SUM($R20:$T20)*($C20/($C20-(2007-D20-0.5))),0)</f>
        <v>0</v>
      </c>
      <c r="AM20" s="84">
        <f t="shared" ref="AM20:AM25" si="21">IF(C20&gt;0,(K20-V20)+(L20-W20)*($C20/($C20-($AJ$18-D20)))+(M20-X20)*($C20/($C20-($AK$18-D20)))+(N20-Y20)*($C20/($C20-($AL$18-D20)))+((O20-Z20)*0.5)*($C20/($C20-($AM$18-D20)))+SUM($R20:$T20)*$C20/($C20-(2007-D20-0.5)),0)</f>
        <v>0</v>
      </c>
      <c r="AN20" s="84">
        <f t="shared" ref="AN20:AN25" si="22">IF(C20&gt;0,(K20-V20)+(L20-W20)*($C20/($C20-($AJ$18-D20)))+(M20-X20)*($C20/($C20-($AK$18-D20)))+(N20-Y20)*($C20/($C20-($AL$18-D20)))+(O20-Z20)*($C20/($C20-($AM$18-D20)))+((P20-AA20)*0.5)*($C20/($C20-($AN$18-D20)))+SUM($R20:$T20)*$C20/($C20-(2007-D20-0.5)),0)</f>
        <v>0</v>
      </c>
      <c r="AO20" s="84">
        <f t="shared" ref="AO20:AZ27" si="23">IF($C20&gt;0,($K20-$V20)+($L20-$W20)*($C20/($C20-($AJ$18-$D20)))+($M20-$X20)*($C20/($C20-($AK$18-$D20)))+($N20-$Y20)*($C20/($C20-($AL$18-$D20)))+($O20-$Z20)*($C20/($C20-($AM$18-$D20)))+(($P20-$AA20))*($C20/($C20-($AN$18-$D20)))+SUM($R20:$T20)*$C20/($C20-(2007-$D20-0.5)),0)</f>
        <v>0</v>
      </c>
      <c r="AP20" s="84">
        <f t="shared" si="23"/>
        <v>0</v>
      </c>
      <c r="AQ20" s="84">
        <f t="shared" si="23"/>
        <v>0</v>
      </c>
      <c r="AR20" s="84">
        <f t="shared" si="23"/>
        <v>0</v>
      </c>
      <c r="AS20" s="84">
        <f t="shared" si="23"/>
        <v>0</v>
      </c>
      <c r="AT20" s="84">
        <f t="shared" si="23"/>
        <v>0</v>
      </c>
      <c r="AU20" s="84">
        <f t="shared" si="23"/>
        <v>0</v>
      </c>
      <c r="AV20" s="84">
        <f t="shared" si="23"/>
        <v>0</v>
      </c>
      <c r="AW20" s="84">
        <f t="shared" si="23"/>
        <v>0</v>
      </c>
      <c r="AX20" s="84">
        <f t="shared" si="23"/>
        <v>0</v>
      </c>
      <c r="AY20" s="84">
        <f t="shared" si="23"/>
        <v>0</v>
      </c>
      <c r="AZ20" s="84">
        <f t="shared" si="23"/>
        <v>0</v>
      </c>
      <c r="BA20" s="126"/>
      <c r="BB20" s="126"/>
      <c r="BC20" s="126"/>
      <c r="BD20" s="126"/>
      <c r="BE20" s="126"/>
      <c r="BF20" s="62"/>
      <c r="BG20" s="88">
        <f>$I20*IF(AND(BG$10&gt;=$D20,BG$10&lt;=$AC20,$C20&gt;0),
IF(OR(AND(BG$10&lt;2022,$D20&lt;2022),AND(BG$10&gt;=2022,$D20&gt;=2022)),
VDB(
ABS($E20-AI20),
0,
$C20,
MAX(BG$10-$D20-$AG20,0),
MIN(BG$10+1-$D20-$AG20,$C20),
IF(BG$10&lt;2022,1,$D$13),
FALSE
),
VDB(
ABS($AD20),
0,
$AE20,
BG$10-2022,
MIN(BG$10+1-2022,$AE20),
$D$13,
FALSE
)),
0) * IF($AF20 = TRUE,-1,1)+R20</f>
        <v>0</v>
      </c>
      <c r="BH20" s="88">
        <f>$I20*IF(AND(BH$10&gt;=$D20,BH$10&lt;=$AC20,$C20&gt;0),
IF(OR(AND(BH$10&lt;2022,$D20&lt;2022),AND(BH$10&gt;=2022,$D20&gt;=2022)),
VDB(
ABS($E20-AJ20),
0,
$C20,
MAX(BH$10-$D20-$AG20,0),
MIN(BH$10+1-$D20-$AG20,$C20),
IF(BH$10&lt;2022,1,$D$13),
FALSE
),
VDB(
ABS($AD20),
0,
$AE20,
BH$10-2022,
MIN(BH$10+1-2022,$AE20),
$D$13,
FALSE
)),
0) * IF($AF20 = TRUE,-1,1) + S20</f>
        <v>0</v>
      </c>
      <c r="BI20" s="88">
        <f>$I20*IF(AND(BI$10&gt;=$D20,BI$10&lt;=$AC20,$C20&gt;0),
IF(OR(AND(BI$10&lt;2022,$D20&lt;2022),AND(BI$10&gt;=2022,$D20&gt;=2022)),
VDB(
ABS($E20-AK20),
0,
$C20,
MAX(BI$10-$D20-$AG20,0),
MIN(BI$10+1-$D20-$AG20,$C20),
IF(BI$10&lt;2022,1,$D$13),
FALSE
),
VDB(
ABS($AD20),
0,
$AE20,
BI$10-2022,
MIN(BI$10+1-2022,$AE20),
$D$13,
FALSE
)),
0) * IF($AF20 = TRUE,-1,1) + T20</f>
        <v>0</v>
      </c>
      <c r="BJ20" s="88">
        <f>$I20*IF(AND(BJ$10&gt;=$D20,BJ$10&lt;=$AC20,$C20&gt;0),
IF(OR(AND(BJ$10&lt;2022,$D20&lt;2022),AND(BJ$10&gt;=2022,$D20&gt;=2022)),
VDB(
ABS($E20-AL20),
0,
$C20,
MAX(BJ$10-$D20-$AG20,0),
MIN(BJ$10+1-$D20-$AG20,$C20),
IF(BJ$10&lt;2022,1,$D$13),
FALSE
),
VDB(
ABS($AD20),
0,
$AE20,
BJ$10-2022,
MIN(BJ$10+1-2022,$AE20),
$D$13,
FALSE
)),
0) * IF($AF20 = TRUE,-1,1)</f>
        <v>0</v>
      </c>
      <c r="BK20" s="88">
        <f t="shared" si="4"/>
        <v>0</v>
      </c>
      <c r="BL20" s="88">
        <f t="shared" si="4"/>
        <v>0</v>
      </c>
      <c r="BM20" s="88">
        <f t="shared" si="4"/>
        <v>0</v>
      </c>
      <c r="BN20" s="88">
        <f t="shared" si="4"/>
        <v>0</v>
      </c>
      <c r="BO20" s="88">
        <f t="shared" si="4"/>
        <v>0</v>
      </c>
      <c r="BP20" s="88">
        <f t="shared" si="4"/>
        <v>0</v>
      </c>
      <c r="BQ20" s="88">
        <f t="shared" si="4"/>
        <v>0</v>
      </c>
      <c r="BR20" s="88">
        <f t="shared" si="4"/>
        <v>0</v>
      </c>
      <c r="BS20" s="88">
        <f t="shared" si="4"/>
        <v>0</v>
      </c>
      <c r="BT20" s="88">
        <f t="shared" si="4"/>
        <v>0</v>
      </c>
      <c r="BU20" s="88">
        <f t="shared" si="4"/>
        <v>0</v>
      </c>
      <c r="BV20" s="88">
        <f t="shared" si="4"/>
        <v>0</v>
      </c>
      <c r="BW20" s="88">
        <f t="shared" si="4"/>
        <v>0</v>
      </c>
      <c r="BX20" s="84">
        <f t="shared" si="5"/>
        <v>38059.44616974557</v>
      </c>
      <c r="BY20" s="84">
        <f t="shared" si="6"/>
        <v>91342.670807389368</v>
      </c>
      <c r="BZ20" s="84">
        <f t="shared" si="7"/>
        <v>79804.649231719144</v>
      </c>
      <c r="CA20" s="84">
        <f t="shared" si="8"/>
        <v>73597.620958140993</v>
      </c>
      <c r="CB20" s="84">
        <f t="shared" si="9"/>
        <v>73597.620958140993</v>
      </c>
      <c r="CC20" s="84">
        <f t="shared" si="10"/>
        <v>73597.620958140993</v>
      </c>
    </row>
    <row r="21" spans="1:81" s="18" customFormat="1" x14ac:dyDescent="0.2">
      <c r="A21" s="62"/>
      <c r="B21" s="83">
        <f>'3. Investeringen'!B14</f>
        <v>3</v>
      </c>
      <c r="C21" s="83">
        <f>'3. Investeringen'!K14</f>
        <v>25</v>
      </c>
      <c r="D21" s="118">
        <f>'3. Investeringen'!L14</f>
        <v>2021</v>
      </c>
      <c r="E21" s="83">
        <f>'3. Investeringen'!M14</f>
        <v>99574.93607123119</v>
      </c>
      <c r="F21" s="83" t="str">
        <f>'3. Investeringen'!C14</f>
        <v>Nieuwe investeringen</v>
      </c>
      <c r="G21" s="83" t="str">
        <f>'3. Investeringen'!F14</f>
        <v>TD</v>
      </c>
      <c r="H21" s="62"/>
      <c r="I21" s="83">
        <f>'6. Investeringen per jaar'!I17</f>
        <v>1</v>
      </c>
      <c r="J21" s="62"/>
      <c r="K21" s="83">
        <f t="array" ref="K21">IFERROR(INDEX(#REF!,MATCH(1,('7. Nominale afschrijvingen'!$B21=#REF!)*('7. Nominale afschrijvingen'!K$10=#REF!),0)),0)</f>
        <v>0</v>
      </c>
      <c r="L21" s="83">
        <f t="array" ref="L21">IFERROR(INDEX(#REF!,MATCH(1,('7. Nominale afschrijvingen'!$B21=#REF!)*('7. Nominale afschrijvingen'!L$18=#REF!),0)),0)</f>
        <v>0</v>
      </c>
      <c r="M21" s="83">
        <f t="array" ref="M21">IFERROR(INDEX(#REF!,MATCH(1,('7. Nominale afschrijvingen'!$B21=#REF!)*('7. Nominale afschrijvingen'!M$18=#REF!),0)),0)</f>
        <v>0</v>
      </c>
      <c r="N21" s="83">
        <f t="array" ref="N21">IFERROR(INDEX(#REF!,MATCH(1,('7. Nominale afschrijvingen'!$B21=#REF!)*('7. Nominale afschrijvingen'!N$10=#REF!),0)),0)</f>
        <v>0</v>
      </c>
      <c r="O21" s="83">
        <f t="array" ref="O21">IFERROR(INDEX(#REF!,MATCH(1,('7. Nominale afschrijvingen'!$B21=#REF!)*('7. Nominale afschrijvingen'!O$10=#REF!),0)),0)</f>
        <v>0</v>
      </c>
      <c r="P21" s="83">
        <f t="array" ref="P21">IFERROR(INDEX(#REF!,MATCH(1,('7. Nominale afschrijvingen'!$B21=#REF!)*('7. Nominale afschrijvingen'!P$10=#REF!),0)),0)</f>
        <v>0</v>
      </c>
      <c r="Q21" s="62"/>
      <c r="R21" s="83">
        <f t="array" ref="R21">IFERROR(INDEX(#REF!,MATCH(1,('7. Nominale afschrijvingen'!$B21=#REF!)*('7. Nominale afschrijvingen'!R$18=#REF!),0)),0)</f>
        <v>0</v>
      </c>
      <c r="S21" s="83">
        <f t="array" ref="S21">IFERROR(INDEX(#REF!,MATCH(1,('7. Nominale afschrijvingen'!$B21=#REF!)*('7. Nominale afschrijvingen'!S$18=#REF!),0)),0)</f>
        <v>0</v>
      </c>
      <c r="T21" s="83">
        <f t="array" ref="T21">IFERROR(INDEX(#REF!,MATCH(1,('7. Nominale afschrijvingen'!$B21=#REF!)*('7. Nominale afschrijvingen'!T$18=#REF!),0)),0)</f>
        <v>0</v>
      </c>
      <c r="U21" s="62"/>
      <c r="V21" s="142">
        <f t="shared" si="11"/>
        <v>0</v>
      </c>
      <c r="W21" s="142">
        <f t="shared" si="12"/>
        <v>0</v>
      </c>
      <c r="X21" s="142">
        <f>((SUM(BG21:BH21))+(($E21-SUM(BG21:BH21)-(K21+L21-V21-W21))/(($C21-((X$18-$D21)-0.5))*2))-W21)*(M21/($E21-K21-L21))</f>
        <v>0</v>
      </c>
      <c r="Y21" s="142">
        <f t="shared" si="13"/>
        <v>0</v>
      </c>
      <c r="Z21" s="142">
        <f t="shared" si="14"/>
        <v>0</v>
      </c>
      <c r="AA21" s="142">
        <f t="shared" si="15"/>
        <v>0</v>
      </c>
      <c r="AB21" s="62"/>
      <c r="AC21" s="122">
        <f t="shared" si="1"/>
        <v>2046</v>
      </c>
      <c r="AD21" s="84">
        <f t="shared" si="16"/>
        <v>97583.437349806569</v>
      </c>
      <c r="AE21" s="84">
        <f t="shared" si="17"/>
        <v>24.5</v>
      </c>
      <c r="AF21" s="84" t="b">
        <f t="shared" si="2"/>
        <v>0</v>
      </c>
      <c r="AG21" s="113">
        <f>INDEX('2. Reguleringsparameters'!$C$36:$D$42,MATCH(F21,'2. Reguleringsparameters'!$B$36:$B$42,0),MATCH(G21,'2. Reguleringsparameters'!$C$35:$D$35,0))</f>
        <v>0.5</v>
      </c>
      <c r="AH21" s="62"/>
      <c r="AI21" s="126"/>
      <c r="AJ21" s="84">
        <f t="shared" si="18"/>
        <v>0</v>
      </c>
      <c r="AK21" s="84">
        <f t="shared" si="19"/>
        <v>0</v>
      </c>
      <c r="AL21" s="84">
        <f t="shared" si="20"/>
        <v>0</v>
      </c>
      <c r="AM21" s="84">
        <f t="shared" si="21"/>
        <v>0</v>
      </c>
      <c r="AN21" s="84">
        <f t="shared" si="22"/>
        <v>0</v>
      </c>
      <c r="AO21" s="84">
        <f t="shared" si="23"/>
        <v>0</v>
      </c>
      <c r="AP21" s="84">
        <f t="shared" si="23"/>
        <v>0</v>
      </c>
      <c r="AQ21" s="84">
        <f t="shared" si="23"/>
        <v>0</v>
      </c>
      <c r="AR21" s="84">
        <f t="shared" si="23"/>
        <v>0</v>
      </c>
      <c r="AS21" s="84">
        <f t="shared" si="23"/>
        <v>0</v>
      </c>
      <c r="AT21" s="84">
        <f t="shared" si="23"/>
        <v>0</v>
      </c>
      <c r="AU21" s="84">
        <f t="shared" si="23"/>
        <v>0</v>
      </c>
      <c r="AV21" s="84">
        <f t="shared" si="23"/>
        <v>0</v>
      </c>
      <c r="AW21" s="84">
        <f t="shared" si="23"/>
        <v>0</v>
      </c>
      <c r="AX21" s="84">
        <f t="shared" si="23"/>
        <v>0</v>
      </c>
      <c r="AY21" s="84">
        <f t="shared" si="23"/>
        <v>0</v>
      </c>
      <c r="AZ21" s="84">
        <f t="shared" si="23"/>
        <v>0</v>
      </c>
      <c r="BA21" s="126"/>
      <c r="BB21" s="126"/>
      <c r="BC21" s="126"/>
      <c r="BD21" s="126"/>
      <c r="BE21" s="126"/>
      <c r="BF21" s="62"/>
      <c r="BG21" s="88">
        <f t="shared" ref="BG21:BG25" si="24">$I21*IF(AND(BG$10&gt;=$D21,BG$10&lt;=$AC21,$C21&gt;0),
IF(OR(AND(BG$10&lt;2022,$D21&lt;2022),AND(BG$10&gt;=2022,$D21&gt;=2022)),
VDB(
ABS($E21-AI21),
0,
$C21,
MAX(BG$10-$D21-$AG21,0),
MIN(BG$10+1-$D21-$AG21,$C21),
IF(BG$10&lt;2022,1,$D$12),
FALSE
),
VDB(
ABS($AD21),
0,
$AE21,
BG$10-2022,
MIN(BG$10+1-2022,$AE21),
$D$12,
FALSE
)),
0) * IF($AF21 = TRUE,-1,1)+R21</f>
        <v>0</v>
      </c>
      <c r="BH21" s="88">
        <f t="shared" ref="BH21:BH25" si="25">$I21*IF(AND(BH$10&gt;=$D21,BH$10&lt;=$AC21,$C21&gt;0),
IF(OR(AND(BH$10&lt;2022,$D21&lt;2022),AND(BH$10&gt;=2022,$D21&gt;=2022)),
VDB(
ABS($E21-AJ21),
0,
$C21,
MAX(BH$10-$D21-$AG21,0),
MIN(BH$10+1-$D21-$AG21,$C21),
IF(BH$10&lt;2022,1,$D$12),
FALSE
),
VDB(
ABS($AD21),
0,
$AE21,
BH$10-2022,
MIN(BH$10+1-2022,$AE21),
$D$12,
FALSE
)),
0) * IF($AF21 = TRUE,-1,1) + S21</f>
        <v>0</v>
      </c>
      <c r="BI21" s="88">
        <f t="shared" ref="BI21:BI25" si="26">$I21*IF(AND(BI$10&gt;=$D21,BI$10&lt;=$AC21,$C21&gt;0),
IF(OR(AND(BI$10&lt;2022,$D21&lt;2022),AND(BI$10&gt;=2022,$D21&gt;=2022)),
VDB(
ABS($E21-AK21),
0,
$C21,
MAX(BI$10-$D21-$AG21,0),
MIN(BI$10+1-$D21-$AG21,$C21),
IF(BI$10&lt;2022,1,$D$12),
FALSE
),
VDB(
ABS($AD21),
0,
$AE21,
BI$10-2022,
MIN(BI$10+1-2022,$AE21),
$D$12,
FALSE
)),
0) * IF($AF21 = TRUE,-1,1) + T21</f>
        <v>0</v>
      </c>
      <c r="BJ21" s="139">
        <f t="shared" ref="BJ21:BJ25" si="27">$I21*IF(AND(BJ$10&gt;=$D21,BJ$10&lt;=$AC21,$C21&gt;0),
IF(OR(AND(BJ$10&lt;2022,$D21&lt;2022),AND(BJ$10&gt;=2022,$D21&gt;=2022)),
VDB(
ABS($E21-AL21),
0,
$C21,
MAX(BJ$10-$D21-$AG21,0),
MIN(BJ$10+1-$D21-$AG21,$C21),
IF(BJ$10&lt;2022,1,$D$12),
FALSE
),
VDB(
ABS($AD21),
0,
$AE21,
BJ$10-2022,
MIN(BJ$10+1-2022,$AE21),
$D$12,
FALSE
)),
0) * IF($AF21 = TRUE,-1,1)</f>
        <v>0</v>
      </c>
      <c r="BK21" s="84">
        <f t="shared" ref="BK21:BK25" si="28">$I21*IF(AND(BK$10&gt;=$D21,BK$10&lt;=$AC21,$C21&gt;0),
IF(OR(AND(BK$10&lt;2022,$D21&lt;2022),AND(BK$10&gt;=2022,$D21&gt;=2022)),
VDB(
ABS($E21-AM21),
0,
$C21,
MAX(BK$10-$D21-$AG21,0),
MIN(BK$10+1-$D21-$AG21,$C21),
IF(BK$10&lt;2022,1,$D$12),
FALSE
),
VDB(
ABS($AD21),
0,
$AE21,
BK$10-2022,
MIN(BK$10+1-2022,$AE21),
$D$12,
FALSE
)),
0) * IF($AF21 = TRUE,-1,1)</f>
        <v>0</v>
      </c>
      <c r="BL21" s="84">
        <f t="shared" ref="BL21:BL25" si="29">$I21*IF(AND(BL$10&gt;=$D21,BL$10&lt;=$AC21,$C21&gt;0),
IF(OR(AND(BL$10&lt;2022,$D21&lt;2022),AND(BL$10&gt;=2022,$D21&gt;=2022)),
VDB(
ABS($E21-AN21),
0,
$C21,
MAX(BL$10-$D21-$AG21,0),
MIN(BL$10+1-$D21-$AG21,$C21),
IF(BL$10&lt;2022,1,$D$12),
FALSE
),
VDB(
ABS($AD21),
0,
$AE21,
BL$10-2022,
MIN(BL$10+1-2022,$AE21),
$D$12,
FALSE
)),
0) * IF($AF21 = TRUE,-1,1)</f>
        <v>0</v>
      </c>
      <c r="BM21" s="84">
        <f t="shared" ref="BM21:BM25" si="30">$I21*IF(AND(BM$10&gt;=$D21,BM$10&lt;=$AC21,$C21&gt;0),
IF(OR(AND(BM$10&lt;2022,$D21&lt;2022),AND(BM$10&gt;=2022,$D21&gt;=2022)),
VDB(
ABS($E21-AO21),
0,
$C21,
MAX(BM$10-$D21-$AG21,0),
MIN(BM$10+1-$D21-$AG21,$C21),
IF(BM$10&lt;2022,1,$D$12),
FALSE
),
VDB(
ABS($AD21),
0,
$AE21,
BM$10-2022,
MIN(BM$10+1-2022,$AE21),
$D$12,
FALSE
)),
0) * IF($AF21 = TRUE,-1,1)</f>
        <v>0</v>
      </c>
      <c r="BN21" s="84">
        <f t="shared" ref="BN21:BN25" si="31">$I21*IF(AND(BN$10&gt;=$D21,BN$10&lt;=$AC21,$C21&gt;0),
IF(OR(AND(BN$10&lt;2022,$D21&lt;2022),AND(BN$10&gt;=2022,$D21&gt;=2022)),
VDB(
ABS($E21-AP21),
0,
$C21,
MAX(BN$10-$D21-$AG21,0),
MIN(BN$10+1-$D21-$AG21,$C21),
IF(BN$10&lt;2022,1,$D$12),
FALSE
),
VDB(
ABS($AD21),
0,
$AE21,
BN$10-2022,
MIN(BN$10+1-2022,$AE21),
$D$12,
FALSE
)),
0) * IF($AF21 = TRUE,-1,1)</f>
        <v>0</v>
      </c>
      <c r="BO21" s="84">
        <f t="shared" ref="BO21:BO25" si="32">$I21*IF(AND(BO$10&gt;=$D21,BO$10&lt;=$AC21,$C21&gt;0),
IF(OR(AND(BO$10&lt;2022,$D21&lt;2022),AND(BO$10&gt;=2022,$D21&gt;=2022)),
VDB(
ABS($E21-AQ21),
0,
$C21,
MAX(BO$10-$D21-$AG21,0),
MIN(BO$10+1-$D21-$AG21,$C21),
IF(BO$10&lt;2022,1,$D$12),
FALSE
),
VDB(
ABS($AD21),
0,
$AE21,
BO$10-2022,
MIN(BO$10+1-2022,$AE21),
$D$12,
FALSE
)),
0) * IF($AF21 = TRUE,-1,1)</f>
        <v>0</v>
      </c>
      <c r="BP21" s="84">
        <f t="shared" ref="BP21:BP25" si="33">$I21*IF(AND(BP$10&gt;=$D21,BP$10&lt;=$AC21,$C21&gt;0),
IF(OR(AND(BP$10&lt;2022,$D21&lt;2022),AND(BP$10&gt;=2022,$D21&gt;=2022)),
VDB(
ABS($E21-AR21),
0,
$C21,
MAX(BP$10-$D21-$AG21,0),
MIN(BP$10+1-$D21-$AG21,$C21),
IF(BP$10&lt;2022,1,$D$12),
FALSE
),
VDB(
ABS($AD21),
0,
$AE21,
BP$10-2022,
MIN(BP$10+1-2022,$AE21),
$D$12,
FALSE
)),
0) * IF($AF21 = TRUE,-1,1)</f>
        <v>0</v>
      </c>
      <c r="BQ21" s="84">
        <f t="shared" ref="BQ21:BQ25" si="34">$I21*IF(AND(BQ$10&gt;=$D21,BQ$10&lt;=$AC21,$C21&gt;0),
IF(OR(AND(BQ$10&lt;2022,$D21&lt;2022),AND(BQ$10&gt;=2022,$D21&gt;=2022)),
VDB(
ABS($E21-AS21),
0,
$C21,
MAX(BQ$10-$D21-$AG21,0),
MIN(BQ$10+1-$D21-$AG21,$C21),
IF(BQ$10&lt;2022,1,$D$12),
FALSE
),
VDB(
ABS($AD21),
0,
$AE21,
BQ$10-2022,
MIN(BQ$10+1-2022,$AE21),
$D$12,
FALSE
)),
0) * IF($AF21 = TRUE,-1,1)</f>
        <v>0</v>
      </c>
      <c r="BR21" s="84">
        <f t="shared" ref="BR21:BR25" si="35">$I21*IF(AND(BR$10&gt;=$D21,BR$10&lt;=$AC21,$C21&gt;0),
IF(OR(AND(BR$10&lt;2022,$D21&lt;2022),AND(BR$10&gt;=2022,$D21&gt;=2022)),
VDB(
ABS($E21-AT21),
0,
$C21,
MAX(BR$10-$D21-$AG21,0),
MIN(BR$10+1-$D21-$AG21,$C21),
IF(BR$10&lt;2022,1,$D$12),
FALSE
),
VDB(
ABS($AD21),
0,
$AE21,
BR$10-2022,
MIN(BR$10+1-2022,$AE21),
$D$12,
FALSE
)),
0) * IF($AF21 = TRUE,-1,1)</f>
        <v>0</v>
      </c>
      <c r="BS21" s="84">
        <f t="shared" ref="BS21:BS25" si="36">$I21*IF(AND(BS$10&gt;=$D21,BS$10&lt;=$AC21,$C21&gt;0),
IF(OR(AND(BS$10&lt;2022,$D21&lt;2022),AND(BS$10&gt;=2022,$D21&gt;=2022)),
VDB(
ABS($E21-AU21),
0,
$C21,
MAX(BS$10-$D21-$AG21,0),
MIN(BS$10+1-$D21-$AG21,$C21),
IF(BS$10&lt;2022,1,$D$12),
FALSE
),
VDB(
ABS($AD21),
0,
$AE21,
BS$10-2022,
MIN(BS$10+1-2022,$AE21),
$D$12,
FALSE
)),
0) * IF($AF21 = TRUE,-1,1)</f>
        <v>0</v>
      </c>
      <c r="BT21" s="84">
        <f t="shared" ref="BT21:BT25" si="37">$I21*IF(AND(BT$10&gt;=$D21,BT$10&lt;=$AC21,$C21&gt;0),
IF(OR(AND(BT$10&lt;2022,$D21&lt;2022),AND(BT$10&gt;=2022,$D21&gt;=2022)),
VDB(
ABS($E21-AV21),
0,
$C21,
MAX(BT$10-$D21-$AG21,0),
MIN(BT$10+1-$D21-$AG21,$C21),
IF(BT$10&lt;2022,1,$D$12),
FALSE
),
VDB(
ABS($AD21),
0,
$AE21,
BT$10-2022,
MIN(BT$10+1-2022,$AE21),
$D$12,
FALSE
)),
0) * IF($AF21 = TRUE,-1,1)</f>
        <v>0</v>
      </c>
      <c r="BU21" s="84">
        <f t="shared" ref="BU21:BU25" si="38">$I21*IF(AND(BU$10&gt;=$D21,BU$10&lt;=$AC21,$C21&gt;0),
IF(OR(AND(BU$10&lt;2022,$D21&lt;2022),AND(BU$10&gt;=2022,$D21&gt;=2022)),
VDB(
ABS($E21-AW21),
0,
$C21,
MAX(BU$10-$D21-$AG21,0),
MIN(BU$10+1-$D21-$AG21,$C21),
IF(BU$10&lt;2022,1,$D$12),
FALSE
),
VDB(
ABS($AD21),
0,
$AE21,
BU$10-2022,
MIN(BU$10+1-2022,$AE21),
$D$12,
FALSE
)),
0) * IF($AF21 = TRUE,-1,1)</f>
        <v>0</v>
      </c>
      <c r="BV21" s="84">
        <f t="shared" ref="BV21:BV25" si="39">$I21*IF(AND(BV$10&gt;=$D21,BV$10&lt;=$AC21,$C21&gt;0),
IF(OR(AND(BV$10&lt;2022,$D21&lt;2022),AND(BV$10&gt;=2022,$D21&gt;=2022)),
VDB(
ABS($E21-AX21),
0,
$C21,
MAX(BV$10-$D21-$AG21,0),
MIN(BV$10+1-$D21-$AG21,$C21),
IF(BV$10&lt;2022,1,$D$12),
FALSE
),
VDB(
ABS($AD21),
0,
$AE21,
BV$10-2022,
MIN(BV$10+1-2022,$AE21),
$D$12,
FALSE
)),
0) * IF($AF21 = TRUE,-1,1)</f>
        <v>0</v>
      </c>
      <c r="BW21" s="84">
        <f t="shared" ref="BW21:BW25" si="40">$I21*IF(AND(BW$10&gt;=$D21,BW$10&lt;=$AC21,$C21&gt;0),
IF(OR(AND(BW$10&lt;2022,$D21&lt;2022),AND(BW$10&gt;=2022,$D21&gt;=2022)),
VDB(
ABS($E21-AY21),
0,
$C21,
MAX(BW$10-$D21-$AG21,0),
MIN(BW$10+1-$D21-$AG21,$C21),
IF(BW$10&lt;2022,1,$D$12),
FALSE
),
VDB(
ABS($AD21),
0,
$AE21,
BW$10-2022,
MIN(BW$10+1-2022,$AE21),
$D$12,
FALSE
)),
0) * IF($AF21 = TRUE,-1,1)</f>
        <v>0</v>
      </c>
      <c r="BX21" s="84">
        <f t="shared" si="5"/>
        <v>1991.4987214246239</v>
      </c>
      <c r="BY21" s="84">
        <f t="shared" ref="BY21:BY25" si="41">$I21*IF(AND(BY$10&gt;=$D21,BY$10&lt;=$AC21,$C21&gt;0),
IF(OR(AND(BY$10&lt;2022,$D21&lt;2022),AND(BY$10&gt;=2022,$D21&gt;=2022)),
VDB(
ABS($E21-BA21),
0,
$C21,
MAX(BY$10-$D21-$AG21,0),
MIN(BY$10+1-$D21-$AG21,$C21),
IF(BY$10&lt;2022,1,$D$12),
FALSE
),
VDB(
ABS($AD21),
0,
$AE21,
BY$10-2022,
MIN(BY$10+1-2022,$AE21),
$D$12,
FALSE
)),
0) * IF($AF21 = TRUE,-1,1)</f>
        <v>4779.596931419097</v>
      </c>
      <c r="BZ21" s="84">
        <f t="shared" ref="BZ21:BZ25" si="42">$I21*IF(AND(BZ$10&gt;=$D21,BZ$10&lt;=$AC21,$C21&gt;0),
IF(OR(AND(BZ$10&lt;2022,$D21&lt;2022),AND(BZ$10&gt;=2022,$D21&gt;=2022)),
VDB(
ABS($E21-BB21),
0,
$C21,
MAX(BZ$10-$D21-$AG21,0),
MIN(BZ$10+1-$D21-$AG21,$C21),
IF(BZ$10&lt;2022,1,$D$12),
FALSE
),
VDB(
ABS($AD21),
0,
$AE21,
BZ$10-2022,
MIN(BZ$10+1-2022,$AE21),
$D$12,
FALSE
)),
0) * IF($AF21 = TRUE,-1,1)</f>
        <v>4545.4942245740795</v>
      </c>
      <c r="CA21" s="84">
        <f t="shared" ref="CA21:CA25" si="43">$I21*IF(AND(CA$10&gt;=$D21,CA$10&lt;=$AC21,$C21&gt;0),
IF(OR(AND(CA$10&lt;2022,$D21&lt;2022),AND(CA$10&gt;=2022,$D21&gt;=2022)),
VDB(
ABS($E21-BC21),
0,
$C21,
MAX(CA$10-$D21-$AG21,0),
MIN(CA$10+1-$D21-$AG21,$C21),
IF(CA$10&lt;2022,1,$D$12),
FALSE
),
VDB(
ABS($AD21),
0,
$AE21,
CA$10-2022,
MIN(CA$10+1-2022,$AE21),
$D$12,
FALSE
)),
0) * IF($AF21 = TRUE,-1,1)</f>
        <v>4322.857772758206</v>
      </c>
      <c r="CB21" s="84">
        <f t="shared" ref="CB21:CB25" si="44">$I21*IF(AND(CB$10&gt;=$D21,CB$10&lt;=$AC21,$C21&gt;0),
IF(OR(AND(CB$10&lt;2022,$D21&lt;2022),AND(CB$10&gt;=2022,$D21&gt;=2022)),
VDB(
ABS($E21-BD21),
0,
$C21,
MAX(CB$10-$D21-$AG21,0),
MIN(CB$10+1-$D21-$AG21,$C21),
IF(CB$10&lt;2022,1,$D$12),
FALSE
),
VDB(
ABS($AD21),
0,
$AE21,
CB$10-2022,
MIN(CB$10+1-2022,$AE21),
$D$12,
FALSE
)),
0) * IF($AF21 = TRUE,-1,1)</f>
        <v>4111.1259634802536</v>
      </c>
      <c r="CC21" s="84">
        <f t="shared" ref="CC21:CC25" si="45">$I21*IF(AND(CC$10&gt;=$D21,CC$10&lt;=$AC21,$C21&gt;0),
IF(OR(AND(CC$10&lt;2022,$D21&lt;2022),AND(CC$10&gt;=2022,$D21&gt;=2022)),
VDB(
ABS($E21-BE21),
0,
$C21,
MAX(CC$10-$D21-$AG21,0),
MIN(CC$10+1-$D21-$AG21,$C21),
IF(CC$10&lt;2022,1,$D$12),
FALSE
),
VDB(
ABS($AD21),
0,
$AE21,
CC$10-2022,
MIN(CC$10+1-2022,$AE21),
$D$12,
FALSE
)),
0) * IF($AF21 = TRUE,-1,1)</f>
        <v>3909.764691799588</v>
      </c>
    </row>
    <row r="22" spans="1:81" s="18" customFormat="1" x14ac:dyDescent="0.2">
      <c r="A22" s="62"/>
      <c r="B22" s="83">
        <f>'3. Investeringen'!B15</f>
        <v>4</v>
      </c>
      <c r="C22" s="83">
        <f>'3. Investeringen'!K15</f>
        <v>30</v>
      </c>
      <c r="D22" s="118">
        <f>'3. Investeringen'!L15</f>
        <v>2021</v>
      </c>
      <c r="E22" s="83">
        <f>'3. Investeringen'!M15</f>
        <v>23748765.99686427</v>
      </c>
      <c r="F22" s="83" t="str">
        <f>'3. Investeringen'!C15</f>
        <v>Nieuwe investeringen</v>
      </c>
      <c r="G22" s="83" t="str">
        <f>'3. Investeringen'!F15</f>
        <v>TD</v>
      </c>
      <c r="H22" s="62"/>
      <c r="I22" s="83">
        <f>'6. Investeringen per jaar'!I18</f>
        <v>1</v>
      </c>
      <c r="J22" s="62"/>
      <c r="K22" s="83">
        <f t="array" ref="K22">IFERROR(INDEX(#REF!,MATCH(1,('7. Nominale afschrijvingen'!$B22=#REF!)*('7. Nominale afschrijvingen'!K$10=#REF!),0)),0)</f>
        <v>0</v>
      </c>
      <c r="L22" s="83">
        <f t="array" ref="L22">IFERROR(INDEX(#REF!,MATCH(1,('7. Nominale afschrijvingen'!$B22=#REF!)*('7. Nominale afschrijvingen'!L$18=#REF!),0)),0)</f>
        <v>0</v>
      </c>
      <c r="M22" s="83">
        <f t="array" ref="M22">IFERROR(INDEX(#REF!,MATCH(1,('7. Nominale afschrijvingen'!$B22=#REF!)*('7. Nominale afschrijvingen'!M$18=#REF!),0)),0)</f>
        <v>0</v>
      </c>
      <c r="N22" s="83">
        <f t="array" ref="N22">IFERROR(INDEX(#REF!,MATCH(1,('7. Nominale afschrijvingen'!$B22=#REF!)*('7. Nominale afschrijvingen'!N$10=#REF!),0)),0)</f>
        <v>0</v>
      </c>
      <c r="O22" s="83">
        <f t="array" ref="O22">IFERROR(INDEX(#REF!,MATCH(1,('7. Nominale afschrijvingen'!$B22=#REF!)*('7. Nominale afschrijvingen'!O$10=#REF!),0)),0)</f>
        <v>0</v>
      </c>
      <c r="P22" s="83">
        <f t="array" ref="P22">IFERROR(INDEX(#REF!,MATCH(1,('7. Nominale afschrijvingen'!$B22=#REF!)*('7. Nominale afschrijvingen'!P$10=#REF!),0)),0)</f>
        <v>0</v>
      </c>
      <c r="Q22" s="62"/>
      <c r="R22" s="83">
        <f t="array" ref="R22">IFERROR(INDEX(#REF!,MATCH(1,('7. Nominale afschrijvingen'!$B22=#REF!)*('7. Nominale afschrijvingen'!R$18=#REF!),0)),0)</f>
        <v>0</v>
      </c>
      <c r="S22" s="83">
        <f t="array" ref="S22">IFERROR(INDEX(#REF!,MATCH(1,('7. Nominale afschrijvingen'!$B22=#REF!)*('7. Nominale afschrijvingen'!S$18=#REF!),0)),0)</f>
        <v>0</v>
      </c>
      <c r="T22" s="83">
        <f t="array" ref="T22">IFERROR(INDEX(#REF!,MATCH(1,('7. Nominale afschrijvingen'!$B22=#REF!)*('7. Nominale afschrijvingen'!T$18=#REF!),0)),0)</f>
        <v>0</v>
      </c>
      <c r="U22" s="62"/>
      <c r="V22" s="142">
        <f t="shared" si="11"/>
        <v>0</v>
      </c>
      <c r="W22" s="142">
        <f t="shared" si="12"/>
        <v>0</v>
      </c>
      <c r="X22" s="142">
        <f>((SUM(BG22:BH22))+(($E22-SUM(BG22:BH22)-(K22+L22-V22-W22))/(($C22-((X$18-$D22)-0.5))*2))-W22)*(M22/($E22-K22-L22))</f>
        <v>0</v>
      </c>
      <c r="Y22" s="142">
        <f t="shared" si="13"/>
        <v>0</v>
      </c>
      <c r="Z22" s="142">
        <f t="shared" si="14"/>
        <v>0</v>
      </c>
      <c r="AA22" s="142">
        <f t="shared" si="15"/>
        <v>0</v>
      </c>
      <c r="AB22" s="62"/>
      <c r="AC22" s="122">
        <f t="shared" si="1"/>
        <v>2051</v>
      </c>
      <c r="AD22" s="84">
        <f t="shared" si="16"/>
        <v>23352953.230249867</v>
      </c>
      <c r="AE22" s="84">
        <f t="shared" si="17"/>
        <v>29.5</v>
      </c>
      <c r="AF22" s="84" t="b">
        <f t="shared" si="2"/>
        <v>0</v>
      </c>
      <c r="AG22" s="113">
        <f>INDEX('2. Reguleringsparameters'!$C$36:$D$42,MATCH(F22,'2. Reguleringsparameters'!$B$36:$B$42,0),MATCH(G22,'2. Reguleringsparameters'!$C$35:$D$35,0))</f>
        <v>0.5</v>
      </c>
      <c r="AH22" s="62"/>
      <c r="AI22" s="126"/>
      <c r="AJ22" s="84">
        <f t="shared" si="18"/>
        <v>0</v>
      </c>
      <c r="AK22" s="84">
        <f t="shared" si="19"/>
        <v>0</v>
      </c>
      <c r="AL22" s="84">
        <f t="shared" si="20"/>
        <v>0</v>
      </c>
      <c r="AM22" s="84">
        <f t="shared" si="21"/>
        <v>0</v>
      </c>
      <c r="AN22" s="84">
        <f t="shared" si="22"/>
        <v>0</v>
      </c>
      <c r="AO22" s="84">
        <f t="shared" si="23"/>
        <v>0</v>
      </c>
      <c r="AP22" s="84">
        <f t="shared" si="23"/>
        <v>0</v>
      </c>
      <c r="AQ22" s="84">
        <f t="shared" si="23"/>
        <v>0</v>
      </c>
      <c r="AR22" s="84">
        <f t="shared" si="23"/>
        <v>0</v>
      </c>
      <c r="AS22" s="84">
        <f t="shared" si="23"/>
        <v>0</v>
      </c>
      <c r="AT22" s="84">
        <f t="shared" si="23"/>
        <v>0</v>
      </c>
      <c r="AU22" s="84">
        <f t="shared" si="23"/>
        <v>0</v>
      </c>
      <c r="AV22" s="84">
        <f t="shared" si="23"/>
        <v>0</v>
      </c>
      <c r="AW22" s="84">
        <f t="shared" si="23"/>
        <v>0</v>
      </c>
      <c r="AX22" s="84">
        <f t="shared" si="23"/>
        <v>0</v>
      </c>
      <c r="AY22" s="84">
        <f t="shared" si="23"/>
        <v>0</v>
      </c>
      <c r="AZ22" s="84">
        <f t="shared" si="23"/>
        <v>0</v>
      </c>
      <c r="BA22" s="126"/>
      <c r="BB22" s="126"/>
      <c r="BC22" s="126"/>
      <c r="BD22" s="126"/>
      <c r="BE22" s="126"/>
      <c r="BF22" s="62"/>
      <c r="BG22" s="88">
        <f t="shared" si="24"/>
        <v>0</v>
      </c>
      <c r="BH22" s="88">
        <f t="shared" si="25"/>
        <v>0</v>
      </c>
      <c r="BI22" s="88">
        <f t="shared" si="26"/>
        <v>0</v>
      </c>
      <c r="BJ22" s="127">
        <f t="shared" si="27"/>
        <v>0</v>
      </c>
      <c r="BK22" s="84">
        <f t="shared" si="28"/>
        <v>0</v>
      </c>
      <c r="BL22" s="84">
        <f t="shared" si="29"/>
        <v>0</v>
      </c>
      <c r="BM22" s="84">
        <f t="shared" si="30"/>
        <v>0</v>
      </c>
      <c r="BN22" s="84">
        <f t="shared" si="31"/>
        <v>0</v>
      </c>
      <c r="BO22" s="84">
        <f t="shared" si="32"/>
        <v>0</v>
      </c>
      <c r="BP22" s="84">
        <f t="shared" si="33"/>
        <v>0</v>
      </c>
      <c r="BQ22" s="84">
        <f t="shared" si="34"/>
        <v>0</v>
      </c>
      <c r="BR22" s="84">
        <f t="shared" si="35"/>
        <v>0</v>
      </c>
      <c r="BS22" s="84">
        <f t="shared" si="36"/>
        <v>0</v>
      </c>
      <c r="BT22" s="84">
        <f t="shared" si="37"/>
        <v>0</v>
      </c>
      <c r="BU22" s="84">
        <f t="shared" si="38"/>
        <v>0</v>
      </c>
      <c r="BV22" s="84">
        <f t="shared" si="39"/>
        <v>0</v>
      </c>
      <c r="BW22" s="84">
        <f t="shared" si="40"/>
        <v>0</v>
      </c>
      <c r="BX22" s="84">
        <f t="shared" si="5"/>
        <v>395812.76661440451</v>
      </c>
      <c r="BY22" s="84">
        <f t="shared" si="41"/>
        <v>949950.63987457077</v>
      </c>
      <c r="BZ22" s="84">
        <f t="shared" si="42"/>
        <v>911308.57994746964</v>
      </c>
      <c r="CA22" s="84">
        <f t="shared" si="43"/>
        <v>874238.40042418276</v>
      </c>
      <c r="CB22" s="84">
        <f t="shared" si="44"/>
        <v>838676.16040692793</v>
      </c>
      <c r="CC22" s="84">
        <f t="shared" si="45"/>
        <v>804560.51998359524</v>
      </c>
    </row>
    <row r="23" spans="1:81" s="18" customFormat="1" x14ac:dyDescent="0.2">
      <c r="A23" s="62"/>
      <c r="B23" s="83">
        <f>'3. Investeringen'!B16</f>
        <v>5</v>
      </c>
      <c r="C23" s="83">
        <f>'3. Investeringen'!K16</f>
        <v>45</v>
      </c>
      <c r="D23" s="118">
        <f>'3. Investeringen'!L16</f>
        <v>2021</v>
      </c>
      <c r="E23" s="83">
        <f>'3. Investeringen'!M16</f>
        <v>232989976.99160695</v>
      </c>
      <c r="F23" s="83" t="str">
        <f>'3. Investeringen'!C16</f>
        <v>Nieuwe investeringen</v>
      </c>
      <c r="G23" s="83" t="str">
        <f>'3. Investeringen'!F16</f>
        <v>TD</v>
      </c>
      <c r="H23" s="62"/>
      <c r="I23" s="83">
        <f>'6. Investeringen per jaar'!I19</f>
        <v>1</v>
      </c>
      <c r="J23" s="62"/>
      <c r="K23" s="83">
        <f t="array" ref="K23">IFERROR(INDEX(#REF!,MATCH(1,('7. Nominale afschrijvingen'!$B23=#REF!)*('7. Nominale afschrijvingen'!K$10=#REF!),0)),0)</f>
        <v>0</v>
      </c>
      <c r="L23" s="83">
        <f t="array" ref="L23">IFERROR(INDEX(#REF!,MATCH(1,('7. Nominale afschrijvingen'!$B23=#REF!)*('7. Nominale afschrijvingen'!L$18=#REF!),0)),0)</f>
        <v>0</v>
      </c>
      <c r="M23" s="83">
        <f t="array" ref="M23">IFERROR(INDEX(#REF!,MATCH(1,('7. Nominale afschrijvingen'!$B23=#REF!)*('7. Nominale afschrijvingen'!M$18=#REF!),0)),0)</f>
        <v>0</v>
      </c>
      <c r="N23" s="83">
        <f t="array" ref="N23">IFERROR(INDEX(#REF!,MATCH(1,('7. Nominale afschrijvingen'!$B23=#REF!)*('7. Nominale afschrijvingen'!N$10=#REF!),0)),0)</f>
        <v>0</v>
      </c>
      <c r="O23" s="83">
        <f t="array" ref="O23">IFERROR(INDEX(#REF!,MATCH(1,('7. Nominale afschrijvingen'!$B23=#REF!)*('7. Nominale afschrijvingen'!O$10=#REF!),0)),0)</f>
        <v>0</v>
      </c>
      <c r="P23" s="83">
        <f t="array" ref="P23">IFERROR(INDEX(#REF!,MATCH(1,('7. Nominale afschrijvingen'!$B23=#REF!)*('7. Nominale afschrijvingen'!P$10=#REF!),0)),0)</f>
        <v>0</v>
      </c>
      <c r="Q23" s="62"/>
      <c r="R23" s="83">
        <f t="array" ref="R23">IFERROR(INDEX(#REF!,MATCH(1,('7. Nominale afschrijvingen'!$B23=#REF!)*('7. Nominale afschrijvingen'!R$18=#REF!),0)),0)</f>
        <v>0</v>
      </c>
      <c r="S23" s="83">
        <f t="array" ref="S23">IFERROR(INDEX(#REF!,MATCH(1,('7. Nominale afschrijvingen'!$B23=#REF!)*('7. Nominale afschrijvingen'!S$18=#REF!),0)),0)</f>
        <v>0</v>
      </c>
      <c r="T23" s="83">
        <f t="array" ref="T23">IFERROR(INDEX(#REF!,MATCH(1,('7. Nominale afschrijvingen'!$B23=#REF!)*('7. Nominale afschrijvingen'!T$18=#REF!),0)),0)</f>
        <v>0</v>
      </c>
      <c r="U23" s="62"/>
      <c r="V23" s="142">
        <f t="shared" si="11"/>
        <v>0</v>
      </c>
      <c r="W23" s="142">
        <f t="shared" si="12"/>
        <v>0</v>
      </c>
      <c r="X23" s="142">
        <f t="shared" ref="X23:X25" si="46">((SUM(BG23:BH23))+(($E23-SUM(BG23:BH23)-(K23+L23-V23-W23))/(($C23-((X$18-$D23)-0.5))*2))-W23)*(M23/($E23-K23-L23))</f>
        <v>0</v>
      </c>
      <c r="Y23" s="142">
        <f t="shared" si="13"/>
        <v>0</v>
      </c>
      <c r="Z23" s="142">
        <f t="shared" si="14"/>
        <v>0</v>
      </c>
      <c r="AA23" s="142">
        <f t="shared" si="15"/>
        <v>0</v>
      </c>
      <c r="AB23" s="62"/>
      <c r="AC23" s="122">
        <f t="shared" si="1"/>
        <v>2066</v>
      </c>
      <c r="AD23" s="84">
        <f t="shared" si="16"/>
        <v>230401199.46947798</v>
      </c>
      <c r="AE23" s="84">
        <f t="shared" si="17"/>
        <v>44.5</v>
      </c>
      <c r="AF23" s="84" t="b">
        <f t="shared" si="2"/>
        <v>0</v>
      </c>
      <c r="AG23" s="113">
        <f>INDEX('2. Reguleringsparameters'!$C$36:$D$42,MATCH(F23,'2. Reguleringsparameters'!$B$36:$B$42,0),MATCH(G23,'2. Reguleringsparameters'!$C$35:$D$35,0))</f>
        <v>0.5</v>
      </c>
      <c r="AH23" s="62"/>
      <c r="AI23" s="126"/>
      <c r="AJ23" s="84">
        <f t="shared" si="18"/>
        <v>0</v>
      </c>
      <c r="AK23" s="84">
        <f t="shared" si="19"/>
        <v>0</v>
      </c>
      <c r="AL23" s="84">
        <f t="shared" si="20"/>
        <v>0</v>
      </c>
      <c r="AM23" s="84">
        <f t="shared" si="21"/>
        <v>0</v>
      </c>
      <c r="AN23" s="84">
        <f t="shared" si="22"/>
        <v>0</v>
      </c>
      <c r="AO23" s="84">
        <f t="shared" si="23"/>
        <v>0</v>
      </c>
      <c r="AP23" s="84">
        <f t="shared" si="23"/>
        <v>0</v>
      </c>
      <c r="AQ23" s="84">
        <f t="shared" si="23"/>
        <v>0</v>
      </c>
      <c r="AR23" s="84">
        <f t="shared" si="23"/>
        <v>0</v>
      </c>
      <c r="AS23" s="84">
        <f t="shared" si="23"/>
        <v>0</v>
      </c>
      <c r="AT23" s="84">
        <f t="shared" si="23"/>
        <v>0</v>
      </c>
      <c r="AU23" s="84">
        <f t="shared" si="23"/>
        <v>0</v>
      </c>
      <c r="AV23" s="84">
        <f t="shared" si="23"/>
        <v>0</v>
      </c>
      <c r="AW23" s="84">
        <f t="shared" si="23"/>
        <v>0</v>
      </c>
      <c r="AX23" s="84">
        <f t="shared" si="23"/>
        <v>0</v>
      </c>
      <c r="AY23" s="84">
        <f t="shared" si="23"/>
        <v>0</v>
      </c>
      <c r="AZ23" s="84">
        <f t="shared" si="23"/>
        <v>0</v>
      </c>
      <c r="BA23" s="126"/>
      <c r="BB23" s="126"/>
      <c r="BC23" s="126"/>
      <c r="BD23" s="126"/>
      <c r="BE23" s="126"/>
      <c r="BF23" s="62"/>
      <c r="BG23" s="88">
        <f t="shared" si="24"/>
        <v>0</v>
      </c>
      <c r="BH23" s="88">
        <f t="shared" si="25"/>
        <v>0</v>
      </c>
      <c r="BI23" s="88">
        <f t="shared" si="26"/>
        <v>0</v>
      </c>
      <c r="BJ23" s="127">
        <f t="shared" si="27"/>
        <v>0</v>
      </c>
      <c r="BK23" s="84">
        <f t="shared" si="28"/>
        <v>0</v>
      </c>
      <c r="BL23" s="84">
        <f t="shared" si="29"/>
        <v>0</v>
      </c>
      <c r="BM23" s="84">
        <f t="shared" si="30"/>
        <v>0</v>
      </c>
      <c r="BN23" s="84">
        <f t="shared" si="31"/>
        <v>0</v>
      </c>
      <c r="BO23" s="84">
        <f t="shared" si="32"/>
        <v>0</v>
      </c>
      <c r="BP23" s="84">
        <f t="shared" si="33"/>
        <v>0</v>
      </c>
      <c r="BQ23" s="84">
        <f t="shared" si="34"/>
        <v>0</v>
      </c>
      <c r="BR23" s="84">
        <f t="shared" si="35"/>
        <v>0</v>
      </c>
      <c r="BS23" s="84">
        <f t="shared" si="36"/>
        <v>0</v>
      </c>
      <c r="BT23" s="84">
        <f t="shared" si="37"/>
        <v>0</v>
      </c>
      <c r="BU23" s="84">
        <f t="shared" si="38"/>
        <v>0</v>
      </c>
      <c r="BV23" s="84">
        <f t="shared" si="39"/>
        <v>0</v>
      </c>
      <c r="BW23" s="84">
        <f t="shared" si="40"/>
        <v>0</v>
      </c>
      <c r="BX23" s="84">
        <f t="shared" si="5"/>
        <v>2588777.5221289662</v>
      </c>
      <c r="BY23" s="84">
        <f t="shared" si="41"/>
        <v>6213066.0531095192</v>
      </c>
      <c r="BZ23" s="84">
        <f t="shared" si="42"/>
        <v>6045522.6988683632</v>
      </c>
      <c r="CA23" s="84">
        <f t="shared" si="43"/>
        <v>5882497.3676629243</v>
      </c>
      <c r="CB23" s="84">
        <f t="shared" si="44"/>
        <v>5723868.225164148</v>
      </c>
      <c r="CC23" s="84">
        <f t="shared" si="45"/>
        <v>5569516.7224630928</v>
      </c>
    </row>
    <row r="24" spans="1:81" s="18" customFormat="1" x14ac:dyDescent="0.2">
      <c r="A24" s="62"/>
      <c r="B24" s="83">
        <f>'3. Investeringen'!B17</f>
        <v>6</v>
      </c>
      <c r="C24" s="83">
        <f>'3. Investeringen'!K17</f>
        <v>55</v>
      </c>
      <c r="D24" s="118">
        <f>'3. Investeringen'!L17</f>
        <v>2021</v>
      </c>
      <c r="E24" s="83">
        <f>'3. Investeringen'!M17</f>
        <v>45494555.69278565</v>
      </c>
      <c r="F24" s="83" t="str">
        <f>'3. Investeringen'!C17</f>
        <v>Nieuwe investeringen</v>
      </c>
      <c r="G24" s="83" t="str">
        <f>'3. Investeringen'!F17</f>
        <v>TD</v>
      </c>
      <c r="H24" s="62"/>
      <c r="I24" s="83">
        <f>'6. Investeringen per jaar'!I20</f>
        <v>1</v>
      </c>
      <c r="J24" s="62"/>
      <c r="K24" s="83">
        <f t="array" ref="K24">IFERROR(INDEX(#REF!,MATCH(1,('7. Nominale afschrijvingen'!$B24=#REF!)*('7. Nominale afschrijvingen'!K$10=#REF!),0)),0)</f>
        <v>0</v>
      </c>
      <c r="L24" s="83">
        <f t="array" ref="L24">IFERROR(INDEX(#REF!,MATCH(1,('7. Nominale afschrijvingen'!$B24=#REF!)*('7. Nominale afschrijvingen'!L$18=#REF!),0)),0)</f>
        <v>0</v>
      </c>
      <c r="M24" s="83">
        <f t="array" ref="M24">IFERROR(INDEX(#REF!,MATCH(1,('7. Nominale afschrijvingen'!$B24=#REF!)*('7. Nominale afschrijvingen'!M$18=#REF!),0)),0)</f>
        <v>0</v>
      </c>
      <c r="N24" s="83">
        <f t="array" ref="N24">IFERROR(INDEX(#REF!,MATCH(1,('7. Nominale afschrijvingen'!$B24=#REF!)*('7. Nominale afschrijvingen'!N$10=#REF!),0)),0)</f>
        <v>0</v>
      </c>
      <c r="O24" s="83">
        <f t="array" ref="O24">IFERROR(INDEX(#REF!,MATCH(1,('7. Nominale afschrijvingen'!$B24=#REF!)*('7. Nominale afschrijvingen'!O$10=#REF!),0)),0)</f>
        <v>0</v>
      </c>
      <c r="P24" s="83">
        <f t="array" ref="P24">IFERROR(INDEX(#REF!,MATCH(1,('7. Nominale afschrijvingen'!$B24=#REF!)*('7. Nominale afschrijvingen'!P$10=#REF!),0)),0)</f>
        <v>0</v>
      </c>
      <c r="Q24" s="62"/>
      <c r="R24" s="83">
        <f t="array" ref="R24">IFERROR(INDEX(#REF!,MATCH(1,('7. Nominale afschrijvingen'!$B24=#REF!)*('7. Nominale afschrijvingen'!R$18=#REF!),0)),0)</f>
        <v>0</v>
      </c>
      <c r="S24" s="83">
        <f t="array" ref="S24">IFERROR(INDEX(#REF!,MATCH(1,('7. Nominale afschrijvingen'!$B24=#REF!)*('7. Nominale afschrijvingen'!S$18=#REF!),0)),0)</f>
        <v>0</v>
      </c>
      <c r="T24" s="83">
        <f t="array" ref="T24">IFERROR(INDEX(#REF!,MATCH(1,('7. Nominale afschrijvingen'!$B24=#REF!)*('7. Nominale afschrijvingen'!T$18=#REF!),0)),0)</f>
        <v>0</v>
      </c>
      <c r="U24" s="62"/>
      <c r="V24" s="142">
        <f t="shared" si="11"/>
        <v>0</v>
      </c>
      <c r="W24" s="142">
        <f t="shared" si="12"/>
        <v>0</v>
      </c>
      <c r="X24" s="142">
        <f t="shared" si="46"/>
        <v>0</v>
      </c>
      <c r="Y24" s="142">
        <f t="shared" si="13"/>
        <v>0</v>
      </c>
      <c r="Z24" s="142">
        <f t="shared" si="14"/>
        <v>0</v>
      </c>
      <c r="AA24" s="142">
        <f t="shared" si="15"/>
        <v>0</v>
      </c>
      <c r="AB24" s="62"/>
      <c r="AC24" s="122">
        <f t="shared" si="1"/>
        <v>2076</v>
      </c>
      <c r="AD24" s="84">
        <f t="shared" si="16"/>
        <v>45080968.822851233</v>
      </c>
      <c r="AE24" s="84">
        <f t="shared" si="17"/>
        <v>54.5</v>
      </c>
      <c r="AF24" s="84" t="b">
        <f t="shared" si="2"/>
        <v>0</v>
      </c>
      <c r="AG24" s="113">
        <f>INDEX('2. Reguleringsparameters'!$C$36:$D$42,MATCH(F24,'2. Reguleringsparameters'!$B$36:$B$42,0),MATCH(G24,'2. Reguleringsparameters'!$C$35:$D$35,0))</f>
        <v>0.5</v>
      </c>
      <c r="AH24" s="62"/>
      <c r="AI24" s="126"/>
      <c r="AJ24" s="84">
        <f t="shared" si="18"/>
        <v>0</v>
      </c>
      <c r="AK24" s="84">
        <f t="shared" si="19"/>
        <v>0</v>
      </c>
      <c r="AL24" s="84">
        <f t="shared" si="20"/>
        <v>0</v>
      </c>
      <c r="AM24" s="84">
        <f t="shared" si="21"/>
        <v>0</v>
      </c>
      <c r="AN24" s="84">
        <f t="shared" si="22"/>
        <v>0</v>
      </c>
      <c r="AO24" s="84">
        <f t="shared" si="23"/>
        <v>0</v>
      </c>
      <c r="AP24" s="84">
        <f t="shared" si="23"/>
        <v>0</v>
      </c>
      <c r="AQ24" s="84">
        <f t="shared" si="23"/>
        <v>0</v>
      </c>
      <c r="AR24" s="84">
        <f t="shared" si="23"/>
        <v>0</v>
      </c>
      <c r="AS24" s="84">
        <f t="shared" si="23"/>
        <v>0</v>
      </c>
      <c r="AT24" s="84">
        <f t="shared" si="23"/>
        <v>0</v>
      </c>
      <c r="AU24" s="84">
        <f t="shared" si="23"/>
        <v>0</v>
      </c>
      <c r="AV24" s="84">
        <f t="shared" si="23"/>
        <v>0</v>
      </c>
      <c r="AW24" s="84">
        <f t="shared" si="23"/>
        <v>0</v>
      </c>
      <c r="AX24" s="84">
        <f t="shared" si="23"/>
        <v>0</v>
      </c>
      <c r="AY24" s="84">
        <f t="shared" si="23"/>
        <v>0</v>
      </c>
      <c r="AZ24" s="84">
        <f t="shared" si="23"/>
        <v>0</v>
      </c>
      <c r="BA24" s="126"/>
      <c r="BB24" s="126"/>
      <c r="BC24" s="126"/>
      <c r="BD24" s="126"/>
      <c r="BE24" s="126"/>
      <c r="BF24" s="62"/>
      <c r="BG24" s="88">
        <f t="shared" si="24"/>
        <v>0</v>
      </c>
      <c r="BH24" s="88">
        <f t="shared" si="25"/>
        <v>0</v>
      </c>
      <c r="BI24" s="88">
        <f t="shared" si="26"/>
        <v>0</v>
      </c>
      <c r="BJ24" s="127">
        <f t="shared" si="27"/>
        <v>0</v>
      </c>
      <c r="BK24" s="84">
        <f t="shared" si="28"/>
        <v>0</v>
      </c>
      <c r="BL24" s="84">
        <f t="shared" si="29"/>
        <v>0</v>
      </c>
      <c r="BM24" s="84">
        <f t="shared" si="30"/>
        <v>0</v>
      </c>
      <c r="BN24" s="84">
        <f t="shared" si="31"/>
        <v>0</v>
      </c>
      <c r="BO24" s="84">
        <f t="shared" si="32"/>
        <v>0</v>
      </c>
      <c r="BP24" s="84">
        <f t="shared" si="33"/>
        <v>0</v>
      </c>
      <c r="BQ24" s="84">
        <f t="shared" si="34"/>
        <v>0</v>
      </c>
      <c r="BR24" s="84">
        <f t="shared" si="35"/>
        <v>0</v>
      </c>
      <c r="BS24" s="84">
        <f t="shared" si="36"/>
        <v>0</v>
      </c>
      <c r="BT24" s="84">
        <f t="shared" si="37"/>
        <v>0</v>
      </c>
      <c r="BU24" s="84">
        <f t="shared" si="38"/>
        <v>0</v>
      </c>
      <c r="BV24" s="84">
        <f t="shared" si="39"/>
        <v>0</v>
      </c>
      <c r="BW24" s="84">
        <f t="shared" si="40"/>
        <v>0</v>
      </c>
      <c r="BX24" s="84">
        <f t="shared" si="5"/>
        <v>413586.86993441498</v>
      </c>
      <c r="BY24" s="84">
        <f t="shared" si="41"/>
        <v>992608.4878425959</v>
      </c>
      <c r="BZ24" s="84">
        <f t="shared" si="42"/>
        <v>970752.88811028178</v>
      </c>
      <c r="CA24" s="84">
        <f t="shared" si="43"/>
        <v>949378.51259225723</v>
      </c>
      <c r="CB24" s="84">
        <f t="shared" si="44"/>
        <v>928474.76552600577</v>
      </c>
      <c r="CC24" s="84">
        <f t="shared" si="45"/>
        <v>908031.28445020388</v>
      </c>
    </row>
    <row r="25" spans="1:81" s="18" customFormat="1" x14ac:dyDescent="0.2">
      <c r="A25" s="62"/>
      <c r="B25" s="83">
        <f>'3. Investeringen'!B18</f>
        <v>7</v>
      </c>
      <c r="C25" s="83">
        <f>'3. Investeringen'!K18</f>
        <v>0</v>
      </c>
      <c r="D25" s="118">
        <f>'3. Investeringen'!L18</f>
        <v>2021</v>
      </c>
      <c r="E25" s="83">
        <f>'3. Investeringen'!M18</f>
        <v>336409.43719418248</v>
      </c>
      <c r="F25" s="83" t="str">
        <f>'3. Investeringen'!C18</f>
        <v>Nieuwe investeringen</v>
      </c>
      <c r="G25" s="83" t="str">
        <f>'3. Investeringen'!F18</f>
        <v>TD</v>
      </c>
      <c r="H25" s="62"/>
      <c r="I25" s="83">
        <f>'6. Investeringen per jaar'!I21</f>
        <v>1</v>
      </c>
      <c r="J25" s="62"/>
      <c r="K25" s="83">
        <f t="array" ref="K25">IFERROR(INDEX(#REF!,MATCH(1,('7. Nominale afschrijvingen'!$B25=#REF!)*('7. Nominale afschrijvingen'!K$10=#REF!),0)),0)</f>
        <v>0</v>
      </c>
      <c r="L25" s="83">
        <f t="array" ref="L25">IFERROR(INDEX(#REF!,MATCH(1,('7. Nominale afschrijvingen'!$B25=#REF!)*('7. Nominale afschrijvingen'!L$18=#REF!),0)),0)</f>
        <v>0</v>
      </c>
      <c r="M25" s="83">
        <f t="array" ref="M25">IFERROR(INDEX(#REF!,MATCH(1,('7. Nominale afschrijvingen'!$B25=#REF!)*('7. Nominale afschrijvingen'!M$18=#REF!),0)),0)</f>
        <v>0</v>
      </c>
      <c r="N25" s="83">
        <f t="array" ref="N25">IFERROR(INDEX(#REF!,MATCH(1,('7. Nominale afschrijvingen'!$B25=#REF!)*('7. Nominale afschrijvingen'!N$10=#REF!),0)),0)</f>
        <v>0</v>
      </c>
      <c r="O25" s="83">
        <f t="array" ref="O25">IFERROR(INDEX(#REF!,MATCH(1,('7. Nominale afschrijvingen'!$B25=#REF!)*('7. Nominale afschrijvingen'!O$10=#REF!),0)),0)</f>
        <v>0</v>
      </c>
      <c r="P25" s="83">
        <f t="array" ref="P25">IFERROR(INDEX(#REF!,MATCH(1,('7. Nominale afschrijvingen'!$B25=#REF!)*('7. Nominale afschrijvingen'!P$10=#REF!),0)),0)</f>
        <v>0</v>
      </c>
      <c r="Q25" s="62"/>
      <c r="R25" s="83">
        <f t="array" ref="R25">IFERROR(INDEX(#REF!,MATCH(1,('7. Nominale afschrijvingen'!$B25=#REF!)*('7. Nominale afschrijvingen'!R$18=#REF!),0)),0)</f>
        <v>0</v>
      </c>
      <c r="S25" s="83">
        <f t="array" ref="S25">IFERROR(INDEX(#REF!,MATCH(1,('7. Nominale afschrijvingen'!$B25=#REF!)*('7. Nominale afschrijvingen'!S$18=#REF!),0)),0)</f>
        <v>0</v>
      </c>
      <c r="T25" s="83">
        <f t="array" ref="T25">IFERROR(INDEX(#REF!,MATCH(1,('7. Nominale afschrijvingen'!$B25=#REF!)*('7. Nominale afschrijvingen'!T$18=#REF!),0)),0)</f>
        <v>0</v>
      </c>
      <c r="U25" s="62"/>
      <c r="V25" s="142">
        <f t="shared" si="11"/>
        <v>0</v>
      </c>
      <c r="W25" s="142">
        <f t="shared" si="12"/>
        <v>0</v>
      </c>
      <c r="X25" s="142">
        <f t="shared" si="46"/>
        <v>0</v>
      </c>
      <c r="Y25" s="142">
        <f t="shared" si="13"/>
        <v>0</v>
      </c>
      <c r="Z25" s="142">
        <f t="shared" si="14"/>
        <v>0</v>
      </c>
      <c r="AA25" s="142">
        <f t="shared" si="15"/>
        <v>0</v>
      </c>
      <c r="AB25" s="62"/>
      <c r="AC25" s="122">
        <f t="shared" si="1"/>
        <v>2021</v>
      </c>
      <c r="AD25" s="84">
        <f t="shared" si="16"/>
        <v>336409.43719418248</v>
      </c>
      <c r="AE25" s="84">
        <f t="shared" si="17"/>
        <v>0</v>
      </c>
      <c r="AF25" s="84" t="b">
        <f t="shared" si="2"/>
        <v>0</v>
      </c>
      <c r="AG25" s="113">
        <f>INDEX('2. Reguleringsparameters'!$C$36:$D$42,MATCH(F25,'2. Reguleringsparameters'!$B$36:$B$42,0),MATCH(G25,'2. Reguleringsparameters'!$C$35:$D$35,0))</f>
        <v>0.5</v>
      </c>
      <c r="AH25" s="62"/>
      <c r="AI25" s="126"/>
      <c r="AJ25" s="84">
        <f t="shared" si="18"/>
        <v>0</v>
      </c>
      <c r="AK25" s="84">
        <f t="shared" si="19"/>
        <v>0</v>
      </c>
      <c r="AL25" s="84">
        <f t="shared" si="20"/>
        <v>0</v>
      </c>
      <c r="AM25" s="84">
        <f t="shared" si="21"/>
        <v>0</v>
      </c>
      <c r="AN25" s="84">
        <f t="shared" si="22"/>
        <v>0</v>
      </c>
      <c r="AO25" s="84">
        <f t="shared" si="23"/>
        <v>0</v>
      </c>
      <c r="AP25" s="84">
        <f t="shared" si="23"/>
        <v>0</v>
      </c>
      <c r="AQ25" s="84">
        <f t="shared" si="23"/>
        <v>0</v>
      </c>
      <c r="AR25" s="84">
        <f t="shared" si="23"/>
        <v>0</v>
      </c>
      <c r="AS25" s="84">
        <f t="shared" si="23"/>
        <v>0</v>
      </c>
      <c r="AT25" s="84">
        <f t="shared" si="23"/>
        <v>0</v>
      </c>
      <c r="AU25" s="84">
        <f t="shared" si="23"/>
        <v>0</v>
      </c>
      <c r="AV25" s="84">
        <f t="shared" si="23"/>
        <v>0</v>
      </c>
      <c r="AW25" s="84">
        <f t="shared" si="23"/>
        <v>0</v>
      </c>
      <c r="AX25" s="84">
        <f t="shared" si="23"/>
        <v>0</v>
      </c>
      <c r="AY25" s="84">
        <f t="shared" si="23"/>
        <v>0</v>
      </c>
      <c r="AZ25" s="84">
        <f t="shared" si="23"/>
        <v>0</v>
      </c>
      <c r="BA25" s="126"/>
      <c r="BB25" s="126"/>
      <c r="BC25" s="126"/>
      <c r="BD25" s="126"/>
      <c r="BE25" s="126"/>
      <c r="BF25" s="62"/>
      <c r="BG25" s="88">
        <f t="shared" si="24"/>
        <v>0</v>
      </c>
      <c r="BH25" s="88">
        <f t="shared" si="25"/>
        <v>0</v>
      </c>
      <c r="BI25" s="88">
        <f t="shared" si="26"/>
        <v>0</v>
      </c>
      <c r="BJ25" s="127">
        <f t="shared" si="27"/>
        <v>0</v>
      </c>
      <c r="BK25" s="127">
        <f t="shared" si="28"/>
        <v>0</v>
      </c>
      <c r="BL25" s="127">
        <f t="shared" si="29"/>
        <v>0</v>
      </c>
      <c r="BM25" s="84">
        <f t="shared" si="30"/>
        <v>0</v>
      </c>
      <c r="BN25" s="84">
        <f t="shared" si="31"/>
        <v>0</v>
      </c>
      <c r="BO25" s="84">
        <f t="shared" si="32"/>
        <v>0</v>
      </c>
      <c r="BP25" s="84">
        <f t="shared" si="33"/>
        <v>0</v>
      </c>
      <c r="BQ25" s="84">
        <f t="shared" si="34"/>
        <v>0</v>
      </c>
      <c r="BR25" s="84">
        <f t="shared" si="35"/>
        <v>0</v>
      </c>
      <c r="BS25" s="84">
        <f t="shared" si="36"/>
        <v>0</v>
      </c>
      <c r="BT25" s="84">
        <f t="shared" si="37"/>
        <v>0</v>
      </c>
      <c r="BU25" s="84">
        <f t="shared" si="38"/>
        <v>0</v>
      </c>
      <c r="BV25" s="84">
        <f t="shared" si="39"/>
        <v>0</v>
      </c>
      <c r="BW25" s="84">
        <f t="shared" si="40"/>
        <v>0</v>
      </c>
      <c r="BX25" s="84">
        <f t="shared" si="5"/>
        <v>0</v>
      </c>
      <c r="BY25" s="84">
        <f t="shared" si="41"/>
        <v>0</v>
      </c>
      <c r="BZ25" s="84">
        <f t="shared" si="42"/>
        <v>0</v>
      </c>
      <c r="CA25" s="84">
        <f t="shared" si="43"/>
        <v>0</v>
      </c>
      <c r="CB25" s="84">
        <f t="shared" si="44"/>
        <v>0</v>
      </c>
      <c r="CC25" s="84">
        <f t="shared" si="45"/>
        <v>0</v>
      </c>
    </row>
    <row r="26" spans="1:81" s="18" customFormat="1" x14ac:dyDescent="0.2">
      <c r="A26" s="62"/>
      <c r="B26" s="83">
        <f>'3. Investeringen'!B19</f>
        <v>8</v>
      </c>
      <c r="C26" s="83">
        <f>'3. Investeringen'!K19</f>
        <v>5</v>
      </c>
      <c r="D26" s="118">
        <f>'3. Investeringen'!L19</f>
        <v>2022</v>
      </c>
      <c r="E26" s="83">
        <f>'3. Investeringen'!M19</f>
        <v>1460509.5396765361</v>
      </c>
      <c r="F26" s="83" t="str">
        <f>'3. Investeringen'!C19</f>
        <v>Nieuwe investeringen</v>
      </c>
      <c r="G26" s="83" t="str">
        <f>'3. Investeringen'!F19</f>
        <v>TD</v>
      </c>
      <c r="H26" s="62"/>
      <c r="I26" s="83">
        <f>'6. Investeringen per jaar'!I22</f>
        <v>1</v>
      </c>
      <c r="J26" s="62"/>
      <c r="K26" s="83">
        <f t="array" ref="K26">IFERROR(INDEX(#REF!,MATCH(1,('7. Nominale afschrijvingen'!$B26=#REF!)*('7. Nominale afschrijvingen'!K$10=#REF!),0)),0)</f>
        <v>0</v>
      </c>
      <c r="L26" s="83">
        <f t="array" ref="L26">IFERROR(INDEX(#REF!,MATCH(1,('7. Nominale afschrijvingen'!$B26=#REF!)*('7. Nominale afschrijvingen'!L$18=#REF!),0)),0)</f>
        <v>0</v>
      </c>
      <c r="M26" s="83">
        <f t="array" ref="M26">IFERROR(INDEX(#REF!,MATCH(1,('7. Nominale afschrijvingen'!$B26=#REF!)*('7. Nominale afschrijvingen'!M$18=#REF!),0)),0)</f>
        <v>0</v>
      </c>
      <c r="N26" s="83">
        <f t="array" ref="N26">IFERROR(INDEX(#REF!,MATCH(1,('7. Nominale afschrijvingen'!$B26=#REF!)*('7. Nominale afschrijvingen'!N$10=#REF!),0)),0)</f>
        <v>0</v>
      </c>
      <c r="O26" s="83">
        <f t="array" ref="O26">IFERROR(INDEX(#REF!,MATCH(1,('7. Nominale afschrijvingen'!$B26=#REF!)*('7. Nominale afschrijvingen'!O$10=#REF!),0)),0)</f>
        <v>0</v>
      </c>
      <c r="P26" s="83">
        <f t="array" ref="P26">IFERROR(INDEX(#REF!,MATCH(1,('7. Nominale afschrijvingen'!$B26=#REF!)*('7. Nominale afschrijvingen'!P$10=#REF!),0)),0)</f>
        <v>0</v>
      </c>
      <c r="Q26" s="62"/>
      <c r="R26" s="83">
        <f t="array" ref="R26">IFERROR(INDEX(#REF!,MATCH(1,('7. Nominale afschrijvingen'!$B26=#REF!)*('7. Nominale afschrijvingen'!R$18=#REF!),0)),0)</f>
        <v>0</v>
      </c>
      <c r="S26" s="83">
        <f t="array" ref="S26">IFERROR(INDEX(#REF!,MATCH(1,('7. Nominale afschrijvingen'!$B26=#REF!)*('7. Nominale afschrijvingen'!S$18=#REF!),0)),0)</f>
        <v>0</v>
      </c>
      <c r="T26" s="83">
        <f t="array" ref="T26">IFERROR(INDEX(#REF!,MATCH(1,('7. Nominale afschrijvingen'!$B26=#REF!)*('7. Nominale afschrijvingen'!T$18=#REF!),0)),0)</f>
        <v>0</v>
      </c>
      <c r="U26" s="62"/>
      <c r="V26" s="142">
        <f t="shared" ref="V26:V66" si="47">+(($E26-(($C26-((V$18-$D26)-0.5))*2))*(K26/$E26))</f>
        <v>0</v>
      </c>
      <c r="W26" s="142">
        <f t="shared" ref="W26:W66" si="48">((SUM(BG26))+(($E26-SUM(BG26)-(J26+K26-U26-V26))/(($C26-((W$18-$D26)-0.5))*2))-V26)*(L26/($E26-J26-K26))</f>
        <v>0</v>
      </c>
      <c r="X26" s="142">
        <f t="shared" ref="X26:X66" si="49">((SUM(BG26:BH26))+(($E26-SUM(BG26:BH26)-(K26+L26-V26-W26))/(($C26-((X$18-$D26)-0.5))*2))-W26)*(M26/($E26-K26-L26))</f>
        <v>0</v>
      </c>
      <c r="Y26" s="142">
        <f t="shared" ref="Y26:Y66" si="50">((SUM(BG26:BI26))+(($E26-SUM(BG26:BI26)-(L26+M26-W26-X26))/(($C26-((Y$18-$D26)-0.5))*2))-X26)*(N26/($E26-L26-M26))</f>
        <v>0</v>
      </c>
      <c r="Z26" s="142">
        <f t="shared" ref="Z26:Z66" si="51">((SUM(BG26:BJ26))+(($E26-SUM(BG26:BJ26)-(L26+M26+N26-W26-X26-Y26))/(($C26-((Z$18-$D26)-0.5))*2))-X26-Y26)*(O26/($E26-L26-M26-N26))</f>
        <v>0</v>
      </c>
      <c r="AA26" s="142">
        <f t="shared" ref="AA26:AA66" si="52">((SUM(BG26:BK26))+(($E26-SUM(BG26:BK26)-(L26+M26+N26+O26-W26-X26-Y26-Z26))/(($C26-((AA$18-$D26)-0.5))*2))-X26-Y26-Z26)*(P26/($E26-L26-M26-N26-O26))</f>
        <v>0</v>
      </c>
      <c r="AB26" s="62"/>
      <c r="AC26" s="122">
        <f t="shared" ref="AC26:AC66" si="53">D26+C26</f>
        <v>2027</v>
      </c>
      <c r="AD26" s="84">
        <f t="shared" ref="AD26:AD66" si="54">E26 - SUM(BG26:BX26) - (SUM(K26:P26) - SUM(V26:AA26))</f>
        <v>1460509.5396765361</v>
      </c>
      <c r="AE26" s="84">
        <f t="shared" ref="AE26:AE66" si="55">MAX(AC26-2022+AG26,0)</f>
        <v>5.5</v>
      </c>
      <c r="AF26" s="84" t="b">
        <f t="shared" ref="AF26:AF66" si="56">E26&lt;0</f>
        <v>0</v>
      </c>
      <c r="AG26" s="113">
        <f>INDEX('2. Reguleringsparameters'!$C$36:$D$42,MATCH(F26,'2. Reguleringsparameters'!$B$36:$B$42,0),MATCH(G26,'2. Reguleringsparameters'!$C$35:$D$35,0))</f>
        <v>0.5</v>
      </c>
      <c r="AH26" s="62"/>
      <c r="AI26" s="126"/>
      <c r="AJ26" s="84">
        <f t="shared" ref="AJ26:AJ66" si="57">IF(C26&gt;0,(K26-V26)+((L26-W26)*0.5)*($C26/($C26-($AJ$18-D26))),0)</f>
        <v>0</v>
      </c>
      <c r="AK26" s="84">
        <f t="shared" ref="AK26:AK66" si="58">IF(C26&gt;0,((K26-V26)+(L26-W26)*($C26/($C26-($AJ$18-D26)))+((M26-X26)*0.5)*($C26/($C26-($AK$18-D26)))),0)</f>
        <v>0</v>
      </c>
      <c r="AL26" s="84">
        <f t="shared" ref="AL26:AL66" si="59">IF(C26&gt;0,(K26-V26)+(L26-W26)*($C26/($C26-($AJ$18-D26)))+(M26-X26)*($C26/($C26-($AK$18-D26)))+(((N26-Y26)*0.5)*($C26/($C26-($AL$18-D26))))+SUM($R26:$T26)*($C26/($C26-(2007-D26-0.5))),0)</f>
        <v>0</v>
      </c>
      <c r="AM26" s="84">
        <f t="shared" ref="AM26:AM66" si="60">IF(C26&gt;0,(K26-V26)+(L26-W26)*($C26/($C26-($AJ$18-D26)))+(M26-X26)*($C26/($C26-($AK$18-D26)))+(N26-Y26)*($C26/($C26-($AL$18-D26)))+((O26-Z26)*0.5)*($C26/($C26-($AM$18-D26)))+SUM($R26:$T26)*$C26/($C26-(2007-D26-0.5)),0)</f>
        <v>0</v>
      </c>
      <c r="AN26" s="84">
        <f t="shared" ref="AN26:AN66" si="61">IF(C26&gt;0,(K26-V26)+(L26-W26)*($C26/($C26-($AJ$18-D26)))+(M26-X26)*($C26/($C26-($AK$18-D26)))+(N26-Y26)*($C26/($C26-($AL$18-D26)))+(O26-Z26)*($C26/($C26-($AM$18-D26)))+((P26-AA26)*0.5)*($C26/($C26-($AN$18-D26)))+SUM($R26:$T26)*$C26/($C26-(2007-D26-0.5)),0)</f>
        <v>0</v>
      </c>
      <c r="AO26" s="84">
        <f t="shared" si="23"/>
        <v>0</v>
      </c>
      <c r="AP26" s="84">
        <f t="shared" si="23"/>
        <v>0</v>
      </c>
      <c r="AQ26" s="84">
        <f t="shared" si="23"/>
        <v>0</v>
      </c>
      <c r="AR26" s="84">
        <f t="shared" si="23"/>
        <v>0</v>
      </c>
      <c r="AS26" s="84">
        <f t="shared" si="23"/>
        <v>0</v>
      </c>
      <c r="AT26" s="84">
        <f t="shared" si="23"/>
        <v>0</v>
      </c>
      <c r="AU26" s="84">
        <f t="shared" si="23"/>
        <v>0</v>
      </c>
      <c r="AV26" s="84">
        <f t="shared" si="23"/>
        <v>0</v>
      </c>
      <c r="AW26" s="84">
        <f t="shared" si="23"/>
        <v>0</v>
      </c>
      <c r="AX26" s="84">
        <f t="shared" si="23"/>
        <v>0</v>
      </c>
      <c r="AY26" s="84">
        <f t="shared" si="23"/>
        <v>0</v>
      </c>
      <c r="AZ26" s="84">
        <f t="shared" si="23"/>
        <v>0</v>
      </c>
      <c r="BA26" s="126"/>
      <c r="BB26" s="126"/>
      <c r="BC26" s="126"/>
      <c r="BD26" s="126"/>
      <c r="BE26" s="126"/>
      <c r="BF26" s="62"/>
      <c r="BG26" s="88">
        <f t="shared" ref="BG26:BG66" si="62">$I26*IF(AND(BG$10&gt;=$D26,BG$10&lt;=$AC26,$C26&gt;0),
IF(OR(AND(BG$10&lt;2022,$D26&lt;2022),AND(BG$10&gt;=2022,$D26&gt;=2022)),
VDB(
ABS($E26-AI26),
0,
$C26,
MAX(BG$10-$D26-$AG26,0),
MIN(BG$10+1-$D26-$AG26,$C26),
IF(BG$10&lt;2022,1,$D$12),
FALSE
),
VDB(
ABS($AD26),
0,
$AE26,
BG$10-2022,
MIN(BG$10+1-2022,$AE26),
$D$12,
FALSE
)),
0) * IF($AF26 = TRUE,-1,1)+R26</f>
        <v>0</v>
      </c>
      <c r="BH26" s="88">
        <f t="shared" ref="BH26:BH66" si="63">$I26*IF(AND(BH$10&gt;=$D26,BH$10&lt;=$AC26,$C26&gt;0),
IF(OR(AND(BH$10&lt;2022,$D26&lt;2022),AND(BH$10&gt;=2022,$D26&gt;=2022)),
VDB(
ABS($E26-AJ26),
0,
$C26,
MAX(BH$10-$D26-$AG26,0),
MIN(BH$10+1-$D26-$AG26,$C26),
IF(BH$10&lt;2022,1,$D$12),
FALSE
),
VDB(
ABS($AD26),
0,
$AE26,
BH$10-2022,
MIN(BH$10+1-2022,$AE26),
$D$12,
FALSE
)),
0) * IF($AF26 = TRUE,-1,1) + S26</f>
        <v>0</v>
      </c>
      <c r="BI26" s="88">
        <f t="shared" ref="BI26:BI66" si="64">$I26*IF(AND(BI$10&gt;=$D26,BI$10&lt;=$AC26,$C26&gt;0),
IF(OR(AND(BI$10&lt;2022,$D26&lt;2022),AND(BI$10&gt;=2022,$D26&gt;=2022)),
VDB(
ABS($E26-AK26),
0,
$C26,
MAX(BI$10-$D26-$AG26,0),
MIN(BI$10+1-$D26-$AG26,$C26),
IF(BI$10&lt;2022,1,$D$12),
FALSE
),
VDB(
ABS($AD26),
0,
$AE26,
BI$10-2022,
MIN(BI$10+1-2022,$AE26),
$D$12,
FALSE
)),
0) * IF($AF26 = TRUE,-1,1) + T26</f>
        <v>0</v>
      </c>
      <c r="BJ26" s="127">
        <f t="shared" ref="BJ26:BJ66" si="65">$I26*IF(AND(BJ$10&gt;=$D26,BJ$10&lt;=$AC26,$C26&gt;0),
IF(OR(AND(BJ$10&lt;2022,$D26&lt;2022),AND(BJ$10&gt;=2022,$D26&gt;=2022)),
VDB(
ABS($E26-AL26),
0,
$C26,
MAX(BJ$10-$D26-$AG26,0),
MIN(BJ$10+1-$D26-$AG26,$C26),
IF(BJ$10&lt;2022,1,$D$12),
FALSE
),
VDB(
ABS($AD26),
0,
$AE26,
BJ$10-2022,
MIN(BJ$10+1-2022,$AE26),
$D$12,
FALSE
)),
0) * IF($AF26 = TRUE,-1,1)</f>
        <v>0</v>
      </c>
      <c r="BK26" s="127">
        <f t="shared" ref="BK26:BK66" si="66">$I26*IF(AND(BK$10&gt;=$D26,BK$10&lt;=$AC26,$C26&gt;0),
IF(OR(AND(BK$10&lt;2022,$D26&lt;2022),AND(BK$10&gt;=2022,$D26&gt;=2022)),
VDB(
ABS($E26-AM26),
0,
$C26,
MAX(BK$10-$D26-$AG26,0),
MIN(BK$10+1-$D26-$AG26,$C26),
IF(BK$10&lt;2022,1,$D$12),
FALSE
),
VDB(
ABS($AD26),
0,
$AE26,
BK$10-2022,
MIN(BK$10+1-2022,$AE26),
$D$12,
FALSE
)),
0) * IF($AF26 = TRUE,-1,1)</f>
        <v>0</v>
      </c>
      <c r="BL26" s="127">
        <f t="shared" ref="BL26:BL66" si="67">$I26*IF(AND(BL$10&gt;=$D26,BL$10&lt;=$AC26,$C26&gt;0),
IF(OR(AND(BL$10&lt;2022,$D26&lt;2022),AND(BL$10&gt;=2022,$D26&gt;=2022)),
VDB(
ABS($E26-AN26),
0,
$C26,
MAX(BL$10-$D26-$AG26,0),
MIN(BL$10+1-$D26-$AG26,$C26),
IF(BL$10&lt;2022,1,$D$12),
FALSE
),
VDB(
ABS($AD26),
0,
$AE26,
BL$10-2022,
MIN(BL$10+1-2022,$AE26),
$D$12,
FALSE
)),
0) * IF($AF26 = TRUE,-1,1)</f>
        <v>0</v>
      </c>
      <c r="BM26" s="84">
        <f t="shared" ref="BM26:BM66" si="68">$I26*IF(AND(BM$10&gt;=$D26,BM$10&lt;=$AC26,$C26&gt;0),
IF(OR(AND(BM$10&lt;2022,$D26&lt;2022),AND(BM$10&gt;=2022,$D26&gt;=2022)),
VDB(
ABS($E26-AO26),
0,
$C26,
MAX(BM$10-$D26-$AG26,0),
MIN(BM$10+1-$D26-$AG26,$C26),
IF(BM$10&lt;2022,1,$D$12),
FALSE
),
VDB(
ABS($AD26),
0,
$AE26,
BM$10-2022,
MIN(BM$10+1-2022,$AE26),
$D$12,
FALSE
)),
0) * IF($AF26 = TRUE,-1,1)</f>
        <v>0</v>
      </c>
      <c r="BN26" s="84">
        <f t="shared" ref="BN26:BN66" si="69">$I26*IF(AND(BN$10&gt;=$D26,BN$10&lt;=$AC26,$C26&gt;0),
IF(OR(AND(BN$10&lt;2022,$D26&lt;2022),AND(BN$10&gt;=2022,$D26&gt;=2022)),
VDB(
ABS($E26-AP26),
0,
$C26,
MAX(BN$10-$D26-$AG26,0),
MIN(BN$10+1-$D26-$AG26,$C26),
IF(BN$10&lt;2022,1,$D$12),
FALSE
),
VDB(
ABS($AD26),
0,
$AE26,
BN$10-2022,
MIN(BN$10+1-2022,$AE26),
$D$12,
FALSE
)),
0) * IF($AF26 = TRUE,-1,1)</f>
        <v>0</v>
      </c>
      <c r="BO26" s="84">
        <f t="shared" ref="BO26:BO66" si="70">$I26*IF(AND(BO$10&gt;=$D26,BO$10&lt;=$AC26,$C26&gt;0),
IF(OR(AND(BO$10&lt;2022,$D26&lt;2022),AND(BO$10&gt;=2022,$D26&gt;=2022)),
VDB(
ABS($E26-AQ26),
0,
$C26,
MAX(BO$10-$D26-$AG26,0),
MIN(BO$10+1-$D26-$AG26,$C26),
IF(BO$10&lt;2022,1,$D$12),
FALSE
),
VDB(
ABS($AD26),
0,
$AE26,
BO$10-2022,
MIN(BO$10+1-2022,$AE26),
$D$12,
FALSE
)),
0) * IF($AF26 = TRUE,-1,1)</f>
        <v>0</v>
      </c>
      <c r="BP26" s="84">
        <f t="shared" ref="BP26:BP66" si="71">$I26*IF(AND(BP$10&gt;=$D26,BP$10&lt;=$AC26,$C26&gt;0),
IF(OR(AND(BP$10&lt;2022,$D26&lt;2022),AND(BP$10&gt;=2022,$D26&gt;=2022)),
VDB(
ABS($E26-AR26),
0,
$C26,
MAX(BP$10-$D26-$AG26,0),
MIN(BP$10+1-$D26-$AG26,$C26),
IF(BP$10&lt;2022,1,$D$12),
FALSE
),
VDB(
ABS($AD26),
0,
$AE26,
BP$10-2022,
MIN(BP$10+1-2022,$AE26),
$D$12,
FALSE
)),
0) * IF($AF26 = TRUE,-1,1)</f>
        <v>0</v>
      </c>
      <c r="BQ26" s="84">
        <f t="shared" ref="BQ26:BQ66" si="72">$I26*IF(AND(BQ$10&gt;=$D26,BQ$10&lt;=$AC26,$C26&gt;0),
IF(OR(AND(BQ$10&lt;2022,$D26&lt;2022),AND(BQ$10&gt;=2022,$D26&gt;=2022)),
VDB(
ABS($E26-AS26),
0,
$C26,
MAX(BQ$10-$D26-$AG26,0),
MIN(BQ$10+1-$D26-$AG26,$C26),
IF(BQ$10&lt;2022,1,$D$12),
FALSE
),
VDB(
ABS($AD26),
0,
$AE26,
BQ$10-2022,
MIN(BQ$10+1-2022,$AE26),
$D$12,
FALSE
)),
0) * IF($AF26 = TRUE,-1,1)</f>
        <v>0</v>
      </c>
      <c r="BR26" s="84">
        <f t="shared" ref="BR26:BR66" si="73">$I26*IF(AND(BR$10&gt;=$D26,BR$10&lt;=$AC26,$C26&gt;0),
IF(OR(AND(BR$10&lt;2022,$D26&lt;2022),AND(BR$10&gt;=2022,$D26&gt;=2022)),
VDB(
ABS($E26-AT26),
0,
$C26,
MAX(BR$10-$D26-$AG26,0),
MIN(BR$10+1-$D26-$AG26,$C26),
IF(BR$10&lt;2022,1,$D$12),
FALSE
),
VDB(
ABS($AD26),
0,
$AE26,
BR$10-2022,
MIN(BR$10+1-2022,$AE26),
$D$12,
FALSE
)),
0) * IF($AF26 = TRUE,-1,1)</f>
        <v>0</v>
      </c>
      <c r="BS26" s="84">
        <f t="shared" ref="BS26:BS66" si="74">$I26*IF(AND(BS$10&gt;=$D26,BS$10&lt;=$AC26,$C26&gt;0),
IF(OR(AND(BS$10&lt;2022,$D26&lt;2022),AND(BS$10&gt;=2022,$D26&gt;=2022)),
VDB(
ABS($E26-AU26),
0,
$C26,
MAX(BS$10-$D26-$AG26,0),
MIN(BS$10+1-$D26-$AG26,$C26),
IF(BS$10&lt;2022,1,$D$12),
FALSE
),
VDB(
ABS($AD26),
0,
$AE26,
BS$10-2022,
MIN(BS$10+1-2022,$AE26),
$D$12,
FALSE
)),
0) * IF($AF26 = TRUE,-1,1)</f>
        <v>0</v>
      </c>
      <c r="BT26" s="84">
        <f t="shared" ref="BT26:BT66" si="75">$I26*IF(AND(BT$10&gt;=$D26,BT$10&lt;=$AC26,$C26&gt;0),
IF(OR(AND(BT$10&lt;2022,$D26&lt;2022),AND(BT$10&gt;=2022,$D26&gt;=2022)),
VDB(
ABS($E26-AV26),
0,
$C26,
MAX(BT$10-$D26-$AG26,0),
MIN(BT$10+1-$D26-$AG26,$C26),
IF(BT$10&lt;2022,1,$D$12),
FALSE
),
VDB(
ABS($AD26),
0,
$AE26,
BT$10-2022,
MIN(BT$10+1-2022,$AE26),
$D$12,
FALSE
)),
0) * IF($AF26 = TRUE,-1,1)</f>
        <v>0</v>
      </c>
      <c r="BU26" s="84">
        <f t="shared" ref="BU26:BU66" si="76">$I26*IF(AND(BU$10&gt;=$D26,BU$10&lt;=$AC26,$C26&gt;0),
IF(OR(AND(BU$10&lt;2022,$D26&lt;2022),AND(BU$10&gt;=2022,$D26&gt;=2022)),
VDB(
ABS($E26-AW26),
0,
$C26,
MAX(BU$10-$D26-$AG26,0),
MIN(BU$10+1-$D26-$AG26,$C26),
IF(BU$10&lt;2022,1,$D$12),
FALSE
),
VDB(
ABS($AD26),
0,
$AE26,
BU$10-2022,
MIN(BU$10+1-2022,$AE26),
$D$12,
FALSE
)),
0) * IF($AF26 = TRUE,-1,1)</f>
        <v>0</v>
      </c>
      <c r="BV26" s="84">
        <f t="shared" ref="BV26:BV66" si="77">$I26*IF(AND(BV$10&gt;=$D26,BV$10&lt;=$AC26,$C26&gt;0),
IF(OR(AND(BV$10&lt;2022,$D26&lt;2022),AND(BV$10&gt;=2022,$D26&gt;=2022)),
VDB(
ABS($E26-AX26),
0,
$C26,
MAX(BV$10-$D26-$AG26,0),
MIN(BV$10+1-$D26-$AG26,$C26),
IF(BV$10&lt;2022,1,$D$12),
FALSE
),
VDB(
ABS($AD26),
0,
$AE26,
BV$10-2022,
MIN(BV$10+1-2022,$AE26),
$D$12,
FALSE
)),
0) * IF($AF26 = TRUE,-1,1)</f>
        <v>0</v>
      </c>
      <c r="BW26" s="84">
        <f t="shared" ref="BW26:BW66" si="78">$I26*IF(AND(BW$10&gt;=$D26,BW$10&lt;=$AC26,$C26&gt;0),
IF(OR(AND(BW$10&lt;2022,$D26&lt;2022),AND(BW$10&gt;=2022,$D26&gt;=2022)),
VDB(
ABS($E26-AY26),
0,
$C26,
MAX(BW$10-$D26-$AG26,0),
MIN(BW$10+1-$D26-$AG26,$C26),
IF(BW$10&lt;2022,1,$D$12),
FALSE
),
VDB(
ABS($AD26),
0,
$AE26,
BW$10-2022,
MIN(BW$10+1-2022,$AE26),
$D$12,
FALSE
)),
0) * IF($AF26 = TRUE,-1,1)</f>
        <v>0</v>
      </c>
      <c r="BX26" s="84">
        <f t="shared" ref="BX26:BX66" si="79">$I26*IF(AND(BX$10&gt;=$D26,BX$10&lt;=$AC26,$C26&gt;0),
IF(OR(AND(BX$10&lt;2022,$D26&lt;2022),AND(BX$10&gt;=2022,$D26&gt;=2022)),
VDB(
ABS($E26-AZ26),
0,
$C26,
MAX(BX$10-$D26-$AG26,0),
MIN(BX$10+1-$D26-$AG26,$C26),
IF(BX$10&lt;2022,1,$D$12),
FALSE
),
VDB(
ABS($AD26),
0,
$AE26,
BX$10-2022,
MIN(BX$10+1-2022,$AE26),
$D$12,
FALSE
)),
0) * IF($AF26 = TRUE,-1,1)</f>
        <v>0</v>
      </c>
      <c r="BY26" s="84">
        <f t="shared" ref="BY26:BY66" si="80">$I26*IF(AND(BY$10&gt;=$D26,BY$10&lt;=$AC26,$C26&gt;0),
IF(OR(AND(BY$10&lt;2022,$D26&lt;2022),AND(BY$10&gt;=2022,$D26&gt;=2022)),
VDB(
ABS($E26-BA26),
0,
$C26,
MAX(BY$10-$D26-$AG26,0),
MIN(BY$10+1-$D26-$AG26,$C26),
IF(BY$10&lt;2022,1,$D$12),
FALSE
),
VDB(
ABS($AD26),
0,
$AE26,
BY$10-2022,
MIN(BY$10+1-2022,$AE26),
$D$12,
FALSE
)),
0) * IF($AF26 = TRUE,-1,1)</f>
        <v>175261.14476118432</v>
      </c>
      <c r="BZ26" s="84">
        <f t="shared" ref="BZ26:BZ66" si="81">$I26*IF(AND(BZ$10&gt;=$D26,BZ$10&lt;=$AC26,$C26&gt;0),
IF(OR(AND(BZ$10&lt;2022,$D26&lt;2022),AND(BZ$10&gt;=2022,$D26&gt;=2022)),
VDB(
ABS($E26-BB26),
0,
$C26,
MAX(BZ$10-$D26-$AG26,0),
MIN(BZ$10+1-$D26-$AG26,$C26),
IF(BZ$10&lt;2022,1,$D$12),
FALSE
),
VDB(
ABS($AD26),
0,
$AE26,
BZ$10-2022,
MIN(BZ$10+1-2022,$AE26),
$D$12,
FALSE
)),
0) * IF($AF26 = TRUE,-1,1)</f>
        <v>308459.61477968446</v>
      </c>
      <c r="CA26" s="84">
        <f t="shared" ref="CA26:CA66" si="82">$I26*IF(AND(CA$10&gt;=$D26,CA$10&lt;=$AC26,$C26&gt;0),
IF(OR(AND(CA$10&lt;2022,$D26&lt;2022),AND(CA$10&gt;=2022,$D26&gt;=2022)),
VDB(
ABS($E26-BC26),
0,
$C26,
MAX(CA$10-$D26-$AG26,0),
MIN(CA$10+1-$D26-$AG26,$C26),
IF(CA$10&lt;2022,1,$D$12),
FALSE
),
VDB(
ABS($AD26),
0,
$AE26,
CA$10-2022,
MIN(CA$10+1-2022,$AE26),
$D$12,
FALSE
)),
0) * IF($AF26 = TRUE,-1,1)</f>
        <v>279082.50861019071</v>
      </c>
      <c r="CB26" s="84">
        <f t="shared" ref="CB26:CB66" si="83">$I26*IF(AND(CB$10&gt;=$D26,CB$10&lt;=$AC26,$C26&gt;0),
IF(OR(AND(CB$10&lt;2022,$D26&lt;2022),AND(CB$10&gt;=2022,$D26&gt;=2022)),
VDB(
ABS($E26-BD26),
0,
$C26,
MAX(CB$10-$D26-$AG26,0),
MIN(CB$10+1-$D26-$AG26,$C26),
IF(CB$10&lt;2022,1,$D$12),
FALSE
),
VDB(
ABS($AD26),
0,
$AE26,
CB$10-2022,
MIN(CB$10+1-2022,$AE26),
$D$12,
FALSE
)),
0) * IF($AF26 = TRUE,-1,1)</f>
        <v>279082.50861019071</v>
      </c>
      <c r="CC26" s="84">
        <f t="shared" ref="CC26:CC66" si="84">$I26*IF(AND(CC$10&gt;=$D26,CC$10&lt;=$AC26,$C26&gt;0),
IF(OR(AND(CC$10&lt;2022,$D26&lt;2022),AND(CC$10&gt;=2022,$D26&gt;=2022)),
VDB(
ABS($E26-BE26),
0,
$C26,
MAX(CC$10-$D26-$AG26,0),
MIN(CC$10+1-$D26-$AG26,$C26),
IF(CC$10&lt;2022,1,$D$12),
FALSE
),
VDB(
ABS($AD26),
0,
$AE26,
CC$10-2022,
MIN(CC$10+1-2022,$AE26),
$D$12,
FALSE
)),
0) * IF($AF26 = TRUE,-1,1)</f>
        <v>279082.50861019071</v>
      </c>
    </row>
    <row r="27" spans="1:81" s="18" customFormat="1" x14ac:dyDescent="0.2">
      <c r="A27" s="62"/>
      <c r="B27" s="83">
        <f>'3. Investeringen'!B20</f>
        <v>9</v>
      </c>
      <c r="C27" s="83">
        <f>'3. Investeringen'!K20</f>
        <v>10</v>
      </c>
      <c r="D27" s="118">
        <f>'3. Investeringen'!L20</f>
        <v>2022</v>
      </c>
      <c r="E27" s="83">
        <f>'3. Investeringen'!M20</f>
        <v>772918.6719841006</v>
      </c>
      <c r="F27" s="83" t="str">
        <f>'3. Investeringen'!C20</f>
        <v>Nieuwe investeringen</v>
      </c>
      <c r="G27" s="83" t="str">
        <f>'3. Investeringen'!F20</f>
        <v>TD</v>
      </c>
      <c r="H27" s="62"/>
      <c r="I27" s="83">
        <f>'6. Investeringen per jaar'!I23</f>
        <v>1</v>
      </c>
      <c r="J27" s="62"/>
      <c r="K27" s="83">
        <f t="array" ref="K27">IFERROR(INDEX(#REF!,MATCH(1,('7. Nominale afschrijvingen'!$B27=#REF!)*('7. Nominale afschrijvingen'!K$10=#REF!),0)),0)</f>
        <v>0</v>
      </c>
      <c r="L27" s="83">
        <f t="array" ref="L27">IFERROR(INDEX(#REF!,MATCH(1,('7. Nominale afschrijvingen'!$B27=#REF!)*('7. Nominale afschrijvingen'!L$18=#REF!),0)),0)</f>
        <v>0</v>
      </c>
      <c r="M27" s="83">
        <f t="array" ref="M27">IFERROR(INDEX(#REF!,MATCH(1,('7. Nominale afschrijvingen'!$B27=#REF!)*('7. Nominale afschrijvingen'!M$18=#REF!),0)),0)</f>
        <v>0</v>
      </c>
      <c r="N27" s="83">
        <f t="array" ref="N27">IFERROR(INDEX(#REF!,MATCH(1,('7. Nominale afschrijvingen'!$B27=#REF!)*('7. Nominale afschrijvingen'!N$10=#REF!),0)),0)</f>
        <v>0</v>
      </c>
      <c r="O27" s="83">
        <f t="array" ref="O27">IFERROR(INDEX(#REF!,MATCH(1,('7. Nominale afschrijvingen'!$B27=#REF!)*('7. Nominale afschrijvingen'!O$10=#REF!),0)),0)</f>
        <v>0</v>
      </c>
      <c r="P27" s="83">
        <f t="array" ref="P27">IFERROR(INDEX(#REF!,MATCH(1,('7. Nominale afschrijvingen'!$B27=#REF!)*('7. Nominale afschrijvingen'!P$10=#REF!),0)),0)</f>
        <v>0</v>
      </c>
      <c r="Q27" s="62"/>
      <c r="R27" s="83">
        <f t="array" ref="R27">IFERROR(INDEX(#REF!,MATCH(1,('7. Nominale afschrijvingen'!$B27=#REF!)*('7. Nominale afschrijvingen'!R$18=#REF!),0)),0)</f>
        <v>0</v>
      </c>
      <c r="S27" s="83">
        <f t="array" ref="S27">IFERROR(INDEX(#REF!,MATCH(1,('7. Nominale afschrijvingen'!$B27=#REF!)*('7. Nominale afschrijvingen'!S$18=#REF!),0)),0)</f>
        <v>0</v>
      </c>
      <c r="T27" s="83">
        <f t="array" ref="T27">IFERROR(INDEX(#REF!,MATCH(1,('7. Nominale afschrijvingen'!$B27=#REF!)*('7. Nominale afschrijvingen'!T$18=#REF!),0)),0)</f>
        <v>0</v>
      </c>
      <c r="U27" s="62"/>
      <c r="V27" s="142">
        <f t="shared" si="47"/>
        <v>0</v>
      </c>
      <c r="W27" s="142">
        <f t="shared" si="48"/>
        <v>0</v>
      </c>
      <c r="X27" s="142">
        <f t="shared" si="49"/>
        <v>0</v>
      </c>
      <c r="Y27" s="142">
        <f t="shared" si="50"/>
        <v>0</v>
      </c>
      <c r="Z27" s="142">
        <f t="shared" si="51"/>
        <v>0</v>
      </c>
      <c r="AA27" s="142">
        <f t="shared" si="52"/>
        <v>0</v>
      </c>
      <c r="AB27" s="62"/>
      <c r="AC27" s="122">
        <f t="shared" si="53"/>
        <v>2032</v>
      </c>
      <c r="AD27" s="84">
        <f t="shared" si="54"/>
        <v>772918.6719841006</v>
      </c>
      <c r="AE27" s="84">
        <f t="shared" si="55"/>
        <v>10.5</v>
      </c>
      <c r="AF27" s="84" t="b">
        <f t="shared" si="56"/>
        <v>0</v>
      </c>
      <c r="AG27" s="113">
        <f>INDEX('2. Reguleringsparameters'!$C$36:$D$42,MATCH(F27,'2. Reguleringsparameters'!$B$36:$B$42,0),MATCH(G27,'2. Reguleringsparameters'!$C$35:$D$35,0))</f>
        <v>0.5</v>
      </c>
      <c r="AH27" s="62"/>
      <c r="AI27" s="126"/>
      <c r="AJ27" s="84">
        <f t="shared" si="57"/>
        <v>0</v>
      </c>
      <c r="AK27" s="84">
        <f t="shared" si="58"/>
        <v>0</v>
      </c>
      <c r="AL27" s="84">
        <f t="shared" si="59"/>
        <v>0</v>
      </c>
      <c r="AM27" s="84">
        <f t="shared" si="60"/>
        <v>0</v>
      </c>
      <c r="AN27" s="84">
        <f t="shared" si="61"/>
        <v>0</v>
      </c>
      <c r="AO27" s="84">
        <f t="shared" si="23"/>
        <v>0</v>
      </c>
      <c r="AP27" s="84">
        <f t="shared" si="23"/>
        <v>0</v>
      </c>
      <c r="AQ27" s="84">
        <f t="shared" si="23"/>
        <v>0</v>
      </c>
      <c r="AR27" s="84">
        <f t="shared" si="23"/>
        <v>0</v>
      </c>
      <c r="AS27" s="84">
        <f t="shared" ref="AS27:AZ27" si="85">IF($C27&gt;0,($K27-$V27)+($L27-$W27)*($C27/($C27-($AJ$18-$D27)))+($M27-$X27)*($C27/($C27-($AK$18-$D27)))+($N27-$Y27)*($C27/($C27-($AL$18-$D27)))+($O27-$Z27)*($C27/($C27-($AM$18-$D27)))+(($P27-$AA27))*($C27/($C27-($AN$18-$D27)))+SUM($R27:$T27)*$C27/($C27-(2007-$D27-0.5)),0)</f>
        <v>0</v>
      </c>
      <c r="AT27" s="84">
        <f t="shared" si="85"/>
        <v>0</v>
      </c>
      <c r="AU27" s="84">
        <f t="shared" si="85"/>
        <v>0</v>
      </c>
      <c r="AV27" s="84">
        <f t="shared" si="85"/>
        <v>0</v>
      </c>
      <c r="AW27" s="84">
        <f t="shared" si="85"/>
        <v>0</v>
      </c>
      <c r="AX27" s="84">
        <f t="shared" si="85"/>
        <v>0</v>
      </c>
      <c r="AY27" s="84">
        <f t="shared" si="85"/>
        <v>0</v>
      </c>
      <c r="AZ27" s="84">
        <f t="shared" si="85"/>
        <v>0</v>
      </c>
      <c r="BA27" s="126"/>
      <c r="BB27" s="126"/>
      <c r="BC27" s="126"/>
      <c r="BD27" s="126"/>
      <c r="BE27" s="126"/>
      <c r="BF27" s="62"/>
      <c r="BG27" s="88">
        <f t="shared" si="62"/>
        <v>0</v>
      </c>
      <c r="BH27" s="88">
        <f t="shared" si="63"/>
        <v>0</v>
      </c>
      <c r="BI27" s="88">
        <f t="shared" si="64"/>
        <v>0</v>
      </c>
      <c r="BJ27" s="127">
        <f t="shared" si="65"/>
        <v>0</v>
      </c>
      <c r="BK27" s="127">
        <f t="shared" si="66"/>
        <v>0</v>
      </c>
      <c r="BL27" s="127">
        <f t="shared" si="67"/>
        <v>0</v>
      </c>
      <c r="BM27" s="84">
        <f t="shared" si="68"/>
        <v>0</v>
      </c>
      <c r="BN27" s="84">
        <f t="shared" si="69"/>
        <v>0</v>
      </c>
      <c r="BO27" s="84">
        <f t="shared" si="70"/>
        <v>0</v>
      </c>
      <c r="BP27" s="84">
        <f t="shared" si="71"/>
        <v>0</v>
      </c>
      <c r="BQ27" s="84">
        <f t="shared" si="72"/>
        <v>0</v>
      </c>
      <c r="BR27" s="84">
        <f t="shared" si="73"/>
        <v>0</v>
      </c>
      <c r="BS27" s="84">
        <f t="shared" si="74"/>
        <v>0</v>
      </c>
      <c r="BT27" s="84">
        <f t="shared" si="75"/>
        <v>0</v>
      </c>
      <c r="BU27" s="84">
        <f t="shared" si="76"/>
        <v>0</v>
      </c>
      <c r="BV27" s="84">
        <f t="shared" si="77"/>
        <v>0</v>
      </c>
      <c r="BW27" s="84">
        <f t="shared" si="78"/>
        <v>0</v>
      </c>
      <c r="BX27" s="84">
        <f t="shared" si="79"/>
        <v>0</v>
      </c>
      <c r="BY27" s="84">
        <f t="shared" si="80"/>
        <v>46375.120319046036</v>
      </c>
      <c r="BZ27" s="84">
        <f t="shared" si="81"/>
        <v>87185.226199806537</v>
      </c>
      <c r="CA27" s="84">
        <f t="shared" si="82"/>
        <v>76722.999055829758</v>
      </c>
      <c r="CB27" s="84">
        <f t="shared" si="83"/>
        <v>75018.043521255764</v>
      </c>
      <c r="CC27" s="84">
        <f t="shared" si="84"/>
        <v>75018.043521255764</v>
      </c>
    </row>
    <row r="28" spans="1:81" s="18" customFormat="1" x14ac:dyDescent="0.2">
      <c r="A28" s="62"/>
      <c r="B28" s="83">
        <f>'3. Investeringen'!B21</f>
        <v>10</v>
      </c>
      <c r="C28" s="83">
        <f>'3. Investeringen'!K21</f>
        <v>25</v>
      </c>
      <c r="D28" s="118">
        <f>'3. Investeringen'!L21</f>
        <v>2022</v>
      </c>
      <c r="E28" s="83">
        <f>'3. Investeringen'!M21</f>
        <v>101109.36324167778</v>
      </c>
      <c r="F28" s="83" t="str">
        <f>'3. Investeringen'!C21</f>
        <v>Nieuwe investeringen</v>
      </c>
      <c r="G28" s="83" t="str">
        <f>'3. Investeringen'!F21</f>
        <v>TD</v>
      </c>
      <c r="H28" s="62"/>
      <c r="I28" s="83">
        <f>'6. Investeringen per jaar'!I24</f>
        <v>1</v>
      </c>
      <c r="J28" s="62"/>
      <c r="K28" s="83">
        <f t="array" ref="K28">IFERROR(INDEX(#REF!,MATCH(1,('7. Nominale afschrijvingen'!$B28=#REF!)*('7. Nominale afschrijvingen'!K$10=#REF!),0)),0)</f>
        <v>0</v>
      </c>
      <c r="L28" s="83">
        <f t="array" ref="L28">IFERROR(INDEX(#REF!,MATCH(1,('7. Nominale afschrijvingen'!$B28=#REF!)*('7. Nominale afschrijvingen'!L$18=#REF!),0)),0)</f>
        <v>0</v>
      </c>
      <c r="M28" s="83">
        <f t="array" ref="M28">IFERROR(INDEX(#REF!,MATCH(1,('7. Nominale afschrijvingen'!$B28=#REF!)*('7. Nominale afschrijvingen'!M$18=#REF!),0)),0)</f>
        <v>0</v>
      </c>
      <c r="N28" s="83">
        <f t="array" ref="N28">IFERROR(INDEX(#REF!,MATCH(1,('7. Nominale afschrijvingen'!$B28=#REF!)*('7. Nominale afschrijvingen'!N$10=#REF!),0)),0)</f>
        <v>0</v>
      </c>
      <c r="O28" s="83">
        <f t="array" ref="O28">IFERROR(INDEX(#REF!,MATCH(1,('7. Nominale afschrijvingen'!$B28=#REF!)*('7. Nominale afschrijvingen'!O$10=#REF!),0)),0)</f>
        <v>0</v>
      </c>
      <c r="P28" s="83">
        <f t="array" ref="P28">IFERROR(INDEX(#REF!,MATCH(1,('7. Nominale afschrijvingen'!$B28=#REF!)*('7. Nominale afschrijvingen'!P$10=#REF!),0)),0)</f>
        <v>0</v>
      </c>
      <c r="Q28" s="62"/>
      <c r="R28" s="83">
        <f t="array" ref="R28">IFERROR(INDEX(#REF!,MATCH(1,('7. Nominale afschrijvingen'!$B28=#REF!)*('7. Nominale afschrijvingen'!R$18=#REF!),0)),0)</f>
        <v>0</v>
      </c>
      <c r="S28" s="83">
        <f t="array" ref="S28">IFERROR(INDEX(#REF!,MATCH(1,('7. Nominale afschrijvingen'!$B28=#REF!)*('7. Nominale afschrijvingen'!S$18=#REF!),0)),0)</f>
        <v>0</v>
      </c>
      <c r="T28" s="83">
        <f t="array" ref="T28">IFERROR(INDEX(#REF!,MATCH(1,('7. Nominale afschrijvingen'!$B28=#REF!)*('7. Nominale afschrijvingen'!T$18=#REF!),0)),0)</f>
        <v>0</v>
      </c>
      <c r="U28" s="62"/>
      <c r="V28" s="142">
        <f t="shared" si="47"/>
        <v>0</v>
      </c>
      <c r="W28" s="142">
        <f t="shared" si="48"/>
        <v>0</v>
      </c>
      <c r="X28" s="142">
        <f t="shared" si="49"/>
        <v>0</v>
      </c>
      <c r="Y28" s="142">
        <f t="shared" si="50"/>
        <v>0</v>
      </c>
      <c r="Z28" s="142">
        <f t="shared" si="51"/>
        <v>0</v>
      </c>
      <c r="AA28" s="142">
        <f t="shared" si="52"/>
        <v>0</v>
      </c>
      <c r="AB28" s="62"/>
      <c r="AC28" s="122">
        <f t="shared" si="53"/>
        <v>2047</v>
      </c>
      <c r="AD28" s="84">
        <f t="shared" si="54"/>
        <v>101109.36324167778</v>
      </c>
      <c r="AE28" s="84">
        <f t="shared" si="55"/>
        <v>25.5</v>
      </c>
      <c r="AF28" s="84" t="b">
        <f t="shared" si="56"/>
        <v>0</v>
      </c>
      <c r="AG28" s="113">
        <f>INDEX('2. Reguleringsparameters'!$C$36:$D$42,MATCH(F28,'2. Reguleringsparameters'!$B$36:$B$42,0),MATCH(G28,'2. Reguleringsparameters'!$C$35:$D$35,0))</f>
        <v>0.5</v>
      </c>
      <c r="AH28" s="62"/>
      <c r="AI28" s="126"/>
      <c r="AJ28" s="84">
        <f t="shared" si="57"/>
        <v>0</v>
      </c>
      <c r="AK28" s="84">
        <f t="shared" si="58"/>
        <v>0</v>
      </c>
      <c r="AL28" s="84">
        <f t="shared" si="59"/>
        <v>0</v>
      </c>
      <c r="AM28" s="84">
        <f t="shared" si="60"/>
        <v>0</v>
      </c>
      <c r="AN28" s="84">
        <f t="shared" si="61"/>
        <v>0</v>
      </c>
      <c r="AO28" s="84">
        <f t="shared" ref="AO28:AZ49" si="86">IF($C28&gt;0,($K28-$V28)+($L28-$W28)*($C28/($C28-($AJ$18-$D28)))+($M28-$X28)*($C28/($C28-($AK$18-$D28)))+($N28-$Y28)*($C28/($C28-($AL$18-$D28)))+($O28-$Z28)*($C28/($C28-($AM$18-$D28)))+(($P28-$AA28))*($C28/($C28-($AN$18-$D28)))+SUM($R28:$T28)*$C28/($C28-(2007-$D28-0.5)),0)</f>
        <v>0</v>
      </c>
      <c r="AP28" s="84">
        <f t="shared" si="86"/>
        <v>0</v>
      </c>
      <c r="AQ28" s="84">
        <f t="shared" si="86"/>
        <v>0</v>
      </c>
      <c r="AR28" s="84">
        <f t="shared" si="86"/>
        <v>0</v>
      </c>
      <c r="AS28" s="84">
        <f t="shared" si="86"/>
        <v>0</v>
      </c>
      <c r="AT28" s="84">
        <f t="shared" si="86"/>
        <v>0</v>
      </c>
      <c r="AU28" s="84">
        <f t="shared" si="86"/>
        <v>0</v>
      </c>
      <c r="AV28" s="84">
        <f t="shared" si="86"/>
        <v>0</v>
      </c>
      <c r="AW28" s="84">
        <f t="shared" si="86"/>
        <v>0</v>
      </c>
      <c r="AX28" s="84">
        <f t="shared" si="86"/>
        <v>0</v>
      </c>
      <c r="AY28" s="84">
        <f t="shared" si="86"/>
        <v>0</v>
      </c>
      <c r="AZ28" s="84">
        <f t="shared" si="86"/>
        <v>0</v>
      </c>
      <c r="BA28" s="126"/>
      <c r="BB28" s="126"/>
      <c r="BC28" s="126"/>
      <c r="BD28" s="126"/>
      <c r="BE28" s="126"/>
      <c r="BF28" s="62"/>
      <c r="BG28" s="88">
        <f t="shared" si="62"/>
        <v>0</v>
      </c>
      <c r="BH28" s="88">
        <f t="shared" si="63"/>
        <v>0</v>
      </c>
      <c r="BI28" s="88">
        <f t="shared" si="64"/>
        <v>0</v>
      </c>
      <c r="BJ28" s="127">
        <f t="shared" si="65"/>
        <v>0</v>
      </c>
      <c r="BK28" s="127">
        <f t="shared" si="66"/>
        <v>0</v>
      </c>
      <c r="BL28" s="127">
        <f t="shared" si="67"/>
        <v>0</v>
      </c>
      <c r="BM28" s="84">
        <f t="shared" si="68"/>
        <v>0</v>
      </c>
      <c r="BN28" s="84">
        <f t="shared" si="69"/>
        <v>0</v>
      </c>
      <c r="BO28" s="84">
        <f t="shared" si="70"/>
        <v>0</v>
      </c>
      <c r="BP28" s="84">
        <f t="shared" si="71"/>
        <v>0</v>
      </c>
      <c r="BQ28" s="84">
        <f t="shared" si="72"/>
        <v>0</v>
      </c>
      <c r="BR28" s="84">
        <f t="shared" si="73"/>
        <v>0</v>
      </c>
      <c r="BS28" s="84">
        <f t="shared" si="74"/>
        <v>0</v>
      </c>
      <c r="BT28" s="84">
        <f t="shared" si="75"/>
        <v>0</v>
      </c>
      <c r="BU28" s="84">
        <f t="shared" si="76"/>
        <v>0</v>
      </c>
      <c r="BV28" s="84">
        <f t="shared" si="77"/>
        <v>0</v>
      </c>
      <c r="BW28" s="84">
        <f t="shared" si="78"/>
        <v>0</v>
      </c>
      <c r="BX28" s="84">
        <f t="shared" si="79"/>
        <v>0</v>
      </c>
      <c r="BY28" s="84">
        <f t="shared" si="80"/>
        <v>2426.6247178002668</v>
      </c>
      <c r="BZ28" s="84">
        <f t="shared" si="81"/>
        <v>4736.7714491461211</v>
      </c>
      <c r="CA28" s="84">
        <f t="shared" si="82"/>
        <v>4509.4064195871069</v>
      </c>
      <c r="CB28" s="84">
        <f t="shared" si="83"/>
        <v>4292.9549114469264</v>
      </c>
      <c r="CC28" s="84">
        <f t="shared" si="84"/>
        <v>4086.8930756974737</v>
      </c>
    </row>
    <row r="29" spans="1:81" s="18" customFormat="1" x14ac:dyDescent="0.2">
      <c r="A29" s="62"/>
      <c r="B29" s="83">
        <f>'3. Investeringen'!B22</f>
        <v>11</v>
      </c>
      <c r="C29" s="83">
        <f>'3. Investeringen'!K22</f>
        <v>30</v>
      </c>
      <c r="D29" s="118">
        <f>'3. Investeringen'!L22</f>
        <v>2022</v>
      </c>
      <c r="E29" s="83">
        <f>'3. Investeringen'!M22</f>
        <v>24114729.09207629</v>
      </c>
      <c r="F29" s="83" t="str">
        <f>'3. Investeringen'!C22</f>
        <v>Nieuwe investeringen</v>
      </c>
      <c r="G29" s="83" t="str">
        <f>'3. Investeringen'!F22</f>
        <v>TD</v>
      </c>
      <c r="H29" s="62"/>
      <c r="I29" s="83">
        <f>'6. Investeringen per jaar'!I25</f>
        <v>1</v>
      </c>
      <c r="J29" s="62"/>
      <c r="K29" s="83">
        <f t="array" ref="K29">IFERROR(INDEX(#REF!,MATCH(1,('7. Nominale afschrijvingen'!$B29=#REF!)*('7. Nominale afschrijvingen'!K$10=#REF!),0)),0)</f>
        <v>0</v>
      </c>
      <c r="L29" s="83">
        <f t="array" ref="L29">IFERROR(INDEX(#REF!,MATCH(1,('7. Nominale afschrijvingen'!$B29=#REF!)*('7. Nominale afschrijvingen'!L$18=#REF!),0)),0)</f>
        <v>0</v>
      </c>
      <c r="M29" s="83">
        <f t="array" ref="M29">IFERROR(INDEX(#REF!,MATCH(1,('7. Nominale afschrijvingen'!$B29=#REF!)*('7. Nominale afschrijvingen'!M$18=#REF!),0)),0)</f>
        <v>0</v>
      </c>
      <c r="N29" s="83">
        <f t="array" ref="N29">IFERROR(INDEX(#REF!,MATCH(1,('7. Nominale afschrijvingen'!$B29=#REF!)*('7. Nominale afschrijvingen'!N$10=#REF!),0)),0)</f>
        <v>0</v>
      </c>
      <c r="O29" s="83">
        <f t="array" ref="O29">IFERROR(INDEX(#REF!,MATCH(1,('7. Nominale afschrijvingen'!$B29=#REF!)*('7. Nominale afschrijvingen'!O$10=#REF!),0)),0)</f>
        <v>0</v>
      </c>
      <c r="P29" s="83">
        <f t="array" ref="P29">IFERROR(INDEX(#REF!,MATCH(1,('7. Nominale afschrijvingen'!$B29=#REF!)*('7. Nominale afschrijvingen'!P$10=#REF!),0)),0)</f>
        <v>0</v>
      </c>
      <c r="Q29" s="62"/>
      <c r="R29" s="83">
        <f t="array" ref="R29">IFERROR(INDEX(#REF!,MATCH(1,('7. Nominale afschrijvingen'!$B29=#REF!)*('7. Nominale afschrijvingen'!R$18=#REF!),0)),0)</f>
        <v>0</v>
      </c>
      <c r="S29" s="83">
        <f t="array" ref="S29">IFERROR(INDEX(#REF!,MATCH(1,('7. Nominale afschrijvingen'!$B29=#REF!)*('7. Nominale afschrijvingen'!S$18=#REF!),0)),0)</f>
        <v>0</v>
      </c>
      <c r="T29" s="83">
        <f t="array" ref="T29">IFERROR(INDEX(#REF!,MATCH(1,('7. Nominale afschrijvingen'!$B29=#REF!)*('7. Nominale afschrijvingen'!T$18=#REF!),0)),0)</f>
        <v>0</v>
      </c>
      <c r="U29" s="62"/>
      <c r="V29" s="142">
        <f t="shared" si="47"/>
        <v>0</v>
      </c>
      <c r="W29" s="142">
        <f t="shared" si="48"/>
        <v>0</v>
      </c>
      <c r="X29" s="142">
        <f t="shared" si="49"/>
        <v>0</v>
      </c>
      <c r="Y29" s="142">
        <f t="shared" si="50"/>
        <v>0</v>
      </c>
      <c r="Z29" s="142">
        <f t="shared" si="51"/>
        <v>0</v>
      </c>
      <c r="AA29" s="142">
        <f t="shared" si="52"/>
        <v>0</v>
      </c>
      <c r="AB29" s="62"/>
      <c r="AC29" s="122">
        <f t="shared" si="53"/>
        <v>2052</v>
      </c>
      <c r="AD29" s="84">
        <f t="shared" si="54"/>
        <v>24114729.09207629</v>
      </c>
      <c r="AE29" s="84">
        <f t="shared" si="55"/>
        <v>30.5</v>
      </c>
      <c r="AF29" s="84" t="b">
        <f t="shared" si="56"/>
        <v>0</v>
      </c>
      <c r="AG29" s="113">
        <f>INDEX('2. Reguleringsparameters'!$C$36:$D$42,MATCH(F29,'2. Reguleringsparameters'!$B$36:$B$42,0),MATCH(G29,'2. Reguleringsparameters'!$C$35:$D$35,0))</f>
        <v>0.5</v>
      </c>
      <c r="AH29" s="62"/>
      <c r="AI29" s="126"/>
      <c r="AJ29" s="84">
        <f t="shared" si="57"/>
        <v>0</v>
      </c>
      <c r="AK29" s="84">
        <f t="shared" si="58"/>
        <v>0</v>
      </c>
      <c r="AL29" s="84">
        <f t="shared" si="59"/>
        <v>0</v>
      </c>
      <c r="AM29" s="84">
        <f t="shared" si="60"/>
        <v>0</v>
      </c>
      <c r="AN29" s="84">
        <f t="shared" si="61"/>
        <v>0</v>
      </c>
      <c r="AO29" s="84">
        <f t="shared" si="86"/>
        <v>0</v>
      </c>
      <c r="AP29" s="84">
        <f t="shared" si="86"/>
        <v>0</v>
      </c>
      <c r="AQ29" s="84">
        <f t="shared" si="86"/>
        <v>0</v>
      </c>
      <c r="AR29" s="84">
        <f t="shared" si="86"/>
        <v>0</v>
      </c>
      <c r="AS29" s="84">
        <f t="shared" si="86"/>
        <v>0</v>
      </c>
      <c r="AT29" s="84">
        <f t="shared" si="86"/>
        <v>0</v>
      </c>
      <c r="AU29" s="84">
        <f t="shared" si="86"/>
        <v>0</v>
      </c>
      <c r="AV29" s="84">
        <f t="shared" si="86"/>
        <v>0</v>
      </c>
      <c r="AW29" s="84">
        <f t="shared" si="86"/>
        <v>0</v>
      </c>
      <c r="AX29" s="84">
        <f t="shared" si="86"/>
        <v>0</v>
      </c>
      <c r="AY29" s="84">
        <f t="shared" si="86"/>
        <v>0</v>
      </c>
      <c r="AZ29" s="84">
        <f t="shared" si="86"/>
        <v>0</v>
      </c>
      <c r="BA29" s="126"/>
      <c r="BB29" s="126"/>
      <c r="BC29" s="126"/>
      <c r="BD29" s="126"/>
      <c r="BE29" s="126"/>
      <c r="BF29" s="62"/>
      <c r="BG29" s="88">
        <f t="shared" si="62"/>
        <v>0</v>
      </c>
      <c r="BH29" s="88">
        <f t="shared" si="63"/>
        <v>0</v>
      </c>
      <c r="BI29" s="88">
        <f t="shared" si="64"/>
        <v>0</v>
      </c>
      <c r="BJ29" s="127">
        <f t="shared" si="65"/>
        <v>0</v>
      </c>
      <c r="BK29" s="127">
        <f t="shared" si="66"/>
        <v>0</v>
      </c>
      <c r="BL29" s="127">
        <f t="shared" si="67"/>
        <v>0</v>
      </c>
      <c r="BM29" s="84">
        <f t="shared" si="68"/>
        <v>0</v>
      </c>
      <c r="BN29" s="84">
        <f t="shared" si="69"/>
        <v>0</v>
      </c>
      <c r="BO29" s="84">
        <f t="shared" si="70"/>
        <v>0</v>
      </c>
      <c r="BP29" s="84">
        <f t="shared" si="71"/>
        <v>0</v>
      </c>
      <c r="BQ29" s="84">
        <f t="shared" si="72"/>
        <v>0</v>
      </c>
      <c r="BR29" s="84">
        <f t="shared" si="73"/>
        <v>0</v>
      </c>
      <c r="BS29" s="84">
        <f t="shared" si="74"/>
        <v>0</v>
      </c>
      <c r="BT29" s="84">
        <f t="shared" si="75"/>
        <v>0</v>
      </c>
      <c r="BU29" s="84">
        <f t="shared" si="76"/>
        <v>0</v>
      </c>
      <c r="BV29" s="84">
        <f t="shared" si="77"/>
        <v>0</v>
      </c>
      <c r="BW29" s="84">
        <f t="shared" si="78"/>
        <v>0</v>
      </c>
      <c r="BX29" s="84">
        <f t="shared" si="79"/>
        <v>0</v>
      </c>
      <c r="BY29" s="84">
        <f t="shared" si="80"/>
        <v>482294.5818415258</v>
      </c>
      <c r="BZ29" s="84">
        <f t="shared" si="81"/>
        <v>945297.38040939067</v>
      </c>
      <c r="CA29" s="84">
        <f t="shared" si="82"/>
        <v>907485.48519301508</v>
      </c>
      <c r="CB29" s="84">
        <f t="shared" si="83"/>
        <v>871186.06578529452</v>
      </c>
      <c r="CC29" s="84">
        <f t="shared" si="84"/>
        <v>836338.62315388268</v>
      </c>
    </row>
    <row r="30" spans="1:81" s="18" customFormat="1" x14ac:dyDescent="0.2">
      <c r="A30" s="62"/>
      <c r="B30" s="83">
        <f>'3. Investeringen'!B23</f>
        <v>12</v>
      </c>
      <c r="C30" s="83">
        <f>'3. Investeringen'!K23</f>
        <v>45</v>
      </c>
      <c r="D30" s="118">
        <f>'3. Investeringen'!L23</f>
        <v>2022</v>
      </c>
      <c r="E30" s="83">
        <f>'3. Investeringen'!M23</f>
        <v>236580299.66961405</v>
      </c>
      <c r="F30" s="83" t="str">
        <f>'3. Investeringen'!C23</f>
        <v>Nieuwe investeringen</v>
      </c>
      <c r="G30" s="83" t="str">
        <f>'3. Investeringen'!F23</f>
        <v>TD</v>
      </c>
      <c r="H30" s="62"/>
      <c r="I30" s="83">
        <f>'6. Investeringen per jaar'!I26</f>
        <v>1</v>
      </c>
      <c r="J30" s="62"/>
      <c r="K30" s="83">
        <f t="array" ref="K30">IFERROR(INDEX(#REF!,MATCH(1,('7. Nominale afschrijvingen'!$B30=#REF!)*('7. Nominale afschrijvingen'!K$10=#REF!),0)),0)</f>
        <v>0</v>
      </c>
      <c r="L30" s="83">
        <f t="array" ref="L30">IFERROR(INDEX(#REF!,MATCH(1,('7. Nominale afschrijvingen'!$B30=#REF!)*('7. Nominale afschrijvingen'!L$18=#REF!),0)),0)</f>
        <v>0</v>
      </c>
      <c r="M30" s="83">
        <f t="array" ref="M30">IFERROR(INDEX(#REF!,MATCH(1,('7. Nominale afschrijvingen'!$B30=#REF!)*('7. Nominale afschrijvingen'!M$18=#REF!),0)),0)</f>
        <v>0</v>
      </c>
      <c r="N30" s="83">
        <f t="array" ref="N30">IFERROR(INDEX(#REF!,MATCH(1,('7. Nominale afschrijvingen'!$B30=#REF!)*('7. Nominale afschrijvingen'!N$10=#REF!),0)),0)</f>
        <v>0</v>
      </c>
      <c r="O30" s="83">
        <f t="array" ref="O30">IFERROR(INDEX(#REF!,MATCH(1,('7. Nominale afschrijvingen'!$B30=#REF!)*('7. Nominale afschrijvingen'!O$10=#REF!),0)),0)</f>
        <v>0</v>
      </c>
      <c r="P30" s="83">
        <f t="array" ref="P30">IFERROR(INDEX(#REF!,MATCH(1,('7. Nominale afschrijvingen'!$B30=#REF!)*('7. Nominale afschrijvingen'!P$10=#REF!),0)),0)</f>
        <v>0</v>
      </c>
      <c r="Q30" s="62"/>
      <c r="R30" s="83">
        <f t="array" ref="R30">IFERROR(INDEX(#REF!,MATCH(1,('7. Nominale afschrijvingen'!$B30=#REF!)*('7. Nominale afschrijvingen'!R$18=#REF!),0)),0)</f>
        <v>0</v>
      </c>
      <c r="S30" s="83">
        <f t="array" ref="S30">IFERROR(INDEX(#REF!,MATCH(1,('7. Nominale afschrijvingen'!$B30=#REF!)*('7. Nominale afschrijvingen'!S$18=#REF!),0)),0)</f>
        <v>0</v>
      </c>
      <c r="T30" s="83">
        <f t="array" ref="T30">IFERROR(INDEX(#REF!,MATCH(1,('7. Nominale afschrijvingen'!$B30=#REF!)*('7. Nominale afschrijvingen'!T$18=#REF!),0)),0)</f>
        <v>0</v>
      </c>
      <c r="U30" s="62"/>
      <c r="V30" s="142">
        <f t="shared" si="47"/>
        <v>0</v>
      </c>
      <c r="W30" s="142">
        <f t="shared" si="48"/>
        <v>0</v>
      </c>
      <c r="X30" s="142">
        <f t="shared" si="49"/>
        <v>0</v>
      </c>
      <c r="Y30" s="142">
        <f t="shared" si="50"/>
        <v>0</v>
      </c>
      <c r="Z30" s="142">
        <f t="shared" si="51"/>
        <v>0</v>
      </c>
      <c r="AA30" s="142">
        <f t="shared" si="52"/>
        <v>0</v>
      </c>
      <c r="AB30" s="62"/>
      <c r="AC30" s="122">
        <f t="shared" si="53"/>
        <v>2067</v>
      </c>
      <c r="AD30" s="84">
        <f t="shared" si="54"/>
        <v>236580299.66961405</v>
      </c>
      <c r="AE30" s="84">
        <f t="shared" si="55"/>
        <v>45.5</v>
      </c>
      <c r="AF30" s="84" t="b">
        <f t="shared" si="56"/>
        <v>0</v>
      </c>
      <c r="AG30" s="113">
        <f>INDEX('2. Reguleringsparameters'!$C$36:$D$42,MATCH(F30,'2. Reguleringsparameters'!$B$36:$B$42,0),MATCH(G30,'2. Reguleringsparameters'!$C$35:$D$35,0))</f>
        <v>0.5</v>
      </c>
      <c r="AH30" s="62"/>
      <c r="AI30" s="126"/>
      <c r="AJ30" s="84">
        <f t="shared" si="57"/>
        <v>0</v>
      </c>
      <c r="AK30" s="84">
        <f t="shared" si="58"/>
        <v>0</v>
      </c>
      <c r="AL30" s="84">
        <f t="shared" si="59"/>
        <v>0</v>
      </c>
      <c r="AM30" s="84">
        <f t="shared" si="60"/>
        <v>0</v>
      </c>
      <c r="AN30" s="84">
        <f t="shared" si="61"/>
        <v>0</v>
      </c>
      <c r="AO30" s="84">
        <f t="shared" si="86"/>
        <v>0</v>
      </c>
      <c r="AP30" s="84">
        <f t="shared" si="86"/>
        <v>0</v>
      </c>
      <c r="AQ30" s="84">
        <f t="shared" si="86"/>
        <v>0</v>
      </c>
      <c r="AR30" s="84">
        <f t="shared" si="86"/>
        <v>0</v>
      </c>
      <c r="AS30" s="84">
        <f t="shared" si="86"/>
        <v>0</v>
      </c>
      <c r="AT30" s="84">
        <f t="shared" si="86"/>
        <v>0</v>
      </c>
      <c r="AU30" s="84">
        <f t="shared" si="86"/>
        <v>0</v>
      </c>
      <c r="AV30" s="84">
        <f t="shared" si="86"/>
        <v>0</v>
      </c>
      <c r="AW30" s="84">
        <f t="shared" si="86"/>
        <v>0</v>
      </c>
      <c r="AX30" s="84">
        <f t="shared" si="86"/>
        <v>0</v>
      </c>
      <c r="AY30" s="84">
        <f t="shared" si="86"/>
        <v>0</v>
      </c>
      <c r="AZ30" s="84">
        <f t="shared" si="86"/>
        <v>0</v>
      </c>
      <c r="BA30" s="126"/>
      <c r="BB30" s="126"/>
      <c r="BC30" s="126"/>
      <c r="BD30" s="126"/>
      <c r="BE30" s="126"/>
      <c r="BF30" s="62"/>
      <c r="BG30" s="88">
        <f t="shared" si="62"/>
        <v>0</v>
      </c>
      <c r="BH30" s="88">
        <f t="shared" si="63"/>
        <v>0</v>
      </c>
      <c r="BI30" s="88">
        <f t="shared" si="64"/>
        <v>0</v>
      </c>
      <c r="BJ30" s="127">
        <f t="shared" si="65"/>
        <v>0</v>
      </c>
      <c r="BK30" s="127">
        <f t="shared" si="66"/>
        <v>0</v>
      </c>
      <c r="BL30" s="127">
        <f t="shared" si="67"/>
        <v>0</v>
      </c>
      <c r="BM30" s="84">
        <f t="shared" si="68"/>
        <v>0</v>
      </c>
      <c r="BN30" s="84">
        <f t="shared" si="69"/>
        <v>0</v>
      </c>
      <c r="BO30" s="84">
        <f t="shared" si="70"/>
        <v>0</v>
      </c>
      <c r="BP30" s="84">
        <f t="shared" si="71"/>
        <v>0</v>
      </c>
      <c r="BQ30" s="84">
        <f t="shared" si="72"/>
        <v>0</v>
      </c>
      <c r="BR30" s="84">
        <f t="shared" si="73"/>
        <v>0</v>
      </c>
      <c r="BS30" s="84">
        <f t="shared" si="74"/>
        <v>0</v>
      </c>
      <c r="BT30" s="84">
        <f t="shared" si="75"/>
        <v>0</v>
      </c>
      <c r="BU30" s="84">
        <f t="shared" si="76"/>
        <v>0</v>
      </c>
      <c r="BV30" s="84">
        <f t="shared" si="77"/>
        <v>0</v>
      </c>
      <c r="BW30" s="84">
        <f t="shared" si="78"/>
        <v>0</v>
      </c>
      <c r="BX30" s="84">
        <f t="shared" si="79"/>
        <v>0</v>
      </c>
      <c r="BY30" s="84">
        <f t="shared" si="80"/>
        <v>3154403.9955948535</v>
      </c>
      <c r="BZ30" s="84">
        <f t="shared" si="81"/>
        <v>6224690.5513071781</v>
      </c>
      <c r="CA30" s="84">
        <f t="shared" si="82"/>
        <v>6058698.80327232</v>
      </c>
      <c r="CB30" s="84">
        <f t="shared" si="83"/>
        <v>5897133.5018517254</v>
      </c>
      <c r="CC30" s="84">
        <f t="shared" si="84"/>
        <v>5739876.6084690122</v>
      </c>
    </row>
    <row r="31" spans="1:81" s="18" customFormat="1" x14ac:dyDescent="0.2">
      <c r="A31" s="62"/>
      <c r="B31" s="83">
        <f>'3. Investeringen'!B24</f>
        <v>13</v>
      </c>
      <c r="C31" s="83">
        <f>'3. Investeringen'!K24</f>
        <v>55</v>
      </c>
      <c r="D31" s="118">
        <f>'3. Investeringen'!L24</f>
        <v>2022</v>
      </c>
      <c r="E31" s="83">
        <f>'3. Investeringen'!M24</f>
        <v>46195616.472904742</v>
      </c>
      <c r="F31" s="83" t="str">
        <f>'3. Investeringen'!C24</f>
        <v>Nieuwe investeringen</v>
      </c>
      <c r="G31" s="83" t="str">
        <f>'3. Investeringen'!F24</f>
        <v>TD</v>
      </c>
      <c r="H31" s="62"/>
      <c r="I31" s="83">
        <f>'6. Investeringen per jaar'!I27</f>
        <v>1</v>
      </c>
      <c r="J31" s="62"/>
      <c r="K31" s="83">
        <f t="array" ref="K31">IFERROR(INDEX(#REF!,MATCH(1,('7. Nominale afschrijvingen'!$B31=#REF!)*('7. Nominale afschrijvingen'!K$10=#REF!),0)),0)</f>
        <v>0</v>
      </c>
      <c r="L31" s="83">
        <f t="array" ref="L31">IFERROR(INDEX(#REF!,MATCH(1,('7. Nominale afschrijvingen'!$B31=#REF!)*('7. Nominale afschrijvingen'!L$18=#REF!),0)),0)</f>
        <v>0</v>
      </c>
      <c r="M31" s="83">
        <f t="array" ref="M31">IFERROR(INDEX(#REF!,MATCH(1,('7. Nominale afschrijvingen'!$B31=#REF!)*('7. Nominale afschrijvingen'!M$18=#REF!),0)),0)</f>
        <v>0</v>
      </c>
      <c r="N31" s="83">
        <f t="array" ref="N31">IFERROR(INDEX(#REF!,MATCH(1,('7. Nominale afschrijvingen'!$B31=#REF!)*('7. Nominale afschrijvingen'!N$10=#REF!),0)),0)</f>
        <v>0</v>
      </c>
      <c r="O31" s="83">
        <f t="array" ref="O31">IFERROR(INDEX(#REF!,MATCH(1,('7. Nominale afschrijvingen'!$B31=#REF!)*('7. Nominale afschrijvingen'!O$10=#REF!),0)),0)</f>
        <v>0</v>
      </c>
      <c r="P31" s="83">
        <f t="array" ref="P31">IFERROR(INDEX(#REF!,MATCH(1,('7. Nominale afschrijvingen'!$B31=#REF!)*('7. Nominale afschrijvingen'!P$10=#REF!),0)),0)</f>
        <v>0</v>
      </c>
      <c r="Q31" s="62"/>
      <c r="R31" s="83">
        <f t="array" ref="R31">IFERROR(INDEX(#REF!,MATCH(1,('7. Nominale afschrijvingen'!$B31=#REF!)*('7. Nominale afschrijvingen'!R$18=#REF!),0)),0)</f>
        <v>0</v>
      </c>
      <c r="S31" s="83">
        <f t="array" ref="S31">IFERROR(INDEX(#REF!,MATCH(1,('7. Nominale afschrijvingen'!$B31=#REF!)*('7. Nominale afschrijvingen'!S$18=#REF!),0)),0)</f>
        <v>0</v>
      </c>
      <c r="T31" s="83">
        <f t="array" ref="T31">IFERROR(INDEX(#REF!,MATCH(1,('7. Nominale afschrijvingen'!$B31=#REF!)*('7. Nominale afschrijvingen'!T$18=#REF!),0)),0)</f>
        <v>0</v>
      </c>
      <c r="U31" s="62"/>
      <c r="V31" s="142">
        <f t="shared" si="47"/>
        <v>0</v>
      </c>
      <c r="W31" s="142">
        <f t="shared" si="48"/>
        <v>0</v>
      </c>
      <c r="X31" s="142">
        <f t="shared" si="49"/>
        <v>0</v>
      </c>
      <c r="Y31" s="142">
        <f t="shared" si="50"/>
        <v>0</v>
      </c>
      <c r="Z31" s="142">
        <f t="shared" si="51"/>
        <v>0</v>
      </c>
      <c r="AA31" s="142">
        <f t="shared" si="52"/>
        <v>0</v>
      </c>
      <c r="AB31" s="62"/>
      <c r="AC31" s="122">
        <f t="shared" si="53"/>
        <v>2077</v>
      </c>
      <c r="AD31" s="84">
        <f t="shared" si="54"/>
        <v>46195616.472904742</v>
      </c>
      <c r="AE31" s="84">
        <f t="shared" si="55"/>
        <v>55.5</v>
      </c>
      <c r="AF31" s="84" t="b">
        <f t="shared" si="56"/>
        <v>0</v>
      </c>
      <c r="AG31" s="113">
        <f>INDEX('2. Reguleringsparameters'!$C$36:$D$42,MATCH(F31,'2. Reguleringsparameters'!$B$36:$B$42,0),MATCH(G31,'2. Reguleringsparameters'!$C$35:$D$35,0))</f>
        <v>0.5</v>
      </c>
      <c r="AH31" s="62"/>
      <c r="AI31" s="126"/>
      <c r="AJ31" s="84">
        <f t="shared" si="57"/>
        <v>0</v>
      </c>
      <c r="AK31" s="84">
        <f t="shared" si="58"/>
        <v>0</v>
      </c>
      <c r="AL31" s="84">
        <f t="shared" si="59"/>
        <v>0</v>
      </c>
      <c r="AM31" s="84">
        <f t="shared" si="60"/>
        <v>0</v>
      </c>
      <c r="AN31" s="84">
        <f t="shared" si="61"/>
        <v>0</v>
      </c>
      <c r="AO31" s="84">
        <f t="shared" si="86"/>
        <v>0</v>
      </c>
      <c r="AP31" s="84">
        <f t="shared" si="86"/>
        <v>0</v>
      </c>
      <c r="AQ31" s="84">
        <f t="shared" si="86"/>
        <v>0</v>
      </c>
      <c r="AR31" s="84">
        <f t="shared" si="86"/>
        <v>0</v>
      </c>
      <c r="AS31" s="84">
        <f t="shared" si="86"/>
        <v>0</v>
      </c>
      <c r="AT31" s="84">
        <f t="shared" si="86"/>
        <v>0</v>
      </c>
      <c r="AU31" s="84">
        <f t="shared" si="86"/>
        <v>0</v>
      </c>
      <c r="AV31" s="84">
        <f t="shared" si="86"/>
        <v>0</v>
      </c>
      <c r="AW31" s="84">
        <f t="shared" si="86"/>
        <v>0</v>
      </c>
      <c r="AX31" s="84">
        <f t="shared" si="86"/>
        <v>0</v>
      </c>
      <c r="AY31" s="84">
        <f t="shared" si="86"/>
        <v>0</v>
      </c>
      <c r="AZ31" s="84">
        <f t="shared" si="86"/>
        <v>0</v>
      </c>
      <c r="BA31" s="126"/>
      <c r="BB31" s="126"/>
      <c r="BC31" s="126"/>
      <c r="BD31" s="126"/>
      <c r="BE31" s="126"/>
      <c r="BF31" s="62"/>
      <c r="BG31" s="88">
        <f t="shared" si="62"/>
        <v>0</v>
      </c>
      <c r="BH31" s="88">
        <f t="shared" si="63"/>
        <v>0</v>
      </c>
      <c r="BI31" s="88">
        <f t="shared" si="64"/>
        <v>0</v>
      </c>
      <c r="BJ31" s="127">
        <f t="shared" si="65"/>
        <v>0</v>
      </c>
      <c r="BK31" s="127">
        <f t="shared" si="66"/>
        <v>0</v>
      </c>
      <c r="BL31" s="127">
        <f t="shared" si="67"/>
        <v>0</v>
      </c>
      <c r="BM31" s="84">
        <f t="shared" si="68"/>
        <v>0</v>
      </c>
      <c r="BN31" s="84">
        <f t="shared" si="69"/>
        <v>0</v>
      </c>
      <c r="BO31" s="84">
        <f t="shared" si="70"/>
        <v>0</v>
      </c>
      <c r="BP31" s="84">
        <f t="shared" si="71"/>
        <v>0</v>
      </c>
      <c r="BQ31" s="84">
        <f t="shared" si="72"/>
        <v>0</v>
      </c>
      <c r="BR31" s="84">
        <f t="shared" si="73"/>
        <v>0</v>
      </c>
      <c r="BS31" s="84">
        <f t="shared" si="74"/>
        <v>0</v>
      </c>
      <c r="BT31" s="84">
        <f t="shared" si="75"/>
        <v>0</v>
      </c>
      <c r="BU31" s="84">
        <f t="shared" si="76"/>
        <v>0</v>
      </c>
      <c r="BV31" s="84">
        <f t="shared" si="77"/>
        <v>0</v>
      </c>
      <c r="BW31" s="84">
        <f t="shared" si="78"/>
        <v>0</v>
      </c>
      <c r="BX31" s="84">
        <f t="shared" si="79"/>
        <v>0</v>
      </c>
      <c r="BY31" s="84">
        <f t="shared" si="80"/>
        <v>503952.17970441532</v>
      </c>
      <c r="BZ31" s="84">
        <f t="shared" si="81"/>
        <v>996909.03912437079</v>
      </c>
      <c r="CA31" s="84">
        <f t="shared" si="82"/>
        <v>975158.29645256628</v>
      </c>
      <c r="CB31" s="84">
        <f t="shared" si="83"/>
        <v>953882.11543905572</v>
      </c>
      <c r="CC31" s="84">
        <f t="shared" si="84"/>
        <v>933070.14201129449</v>
      </c>
    </row>
    <row r="32" spans="1:81" s="18" customFormat="1" x14ac:dyDescent="0.2">
      <c r="A32" s="62"/>
      <c r="B32" s="83">
        <f>'3. Investeringen'!B25</f>
        <v>14</v>
      </c>
      <c r="C32" s="83">
        <f>'3. Investeringen'!K25</f>
        <v>0</v>
      </c>
      <c r="D32" s="118">
        <f>'3. Investeringen'!L25</f>
        <v>2022</v>
      </c>
      <c r="E32" s="83">
        <f>'3. Investeringen'!M25</f>
        <v>341593.43028714455</v>
      </c>
      <c r="F32" s="83" t="str">
        <f>'3. Investeringen'!C25</f>
        <v>Nieuwe investeringen</v>
      </c>
      <c r="G32" s="83" t="str">
        <f>'3. Investeringen'!F25</f>
        <v>TD</v>
      </c>
      <c r="H32" s="62"/>
      <c r="I32" s="83">
        <f>'6. Investeringen per jaar'!I28</f>
        <v>1</v>
      </c>
      <c r="J32" s="62"/>
      <c r="K32" s="83">
        <f t="array" ref="K32">IFERROR(INDEX(#REF!,MATCH(1,('7. Nominale afschrijvingen'!$B32=#REF!)*('7. Nominale afschrijvingen'!K$10=#REF!),0)),0)</f>
        <v>0</v>
      </c>
      <c r="L32" s="83">
        <f t="array" ref="L32">IFERROR(INDEX(#REF!,MATCH(1,('7. Nominale afschrijvingen'!$B32=#REF!)*('7. Nominale afschrijvingen'!L$18=#REF!),0)),0)</f>
        <v>0</v>
      </c>
      <c r="M32" s="83">
        <f t="array" ref="M32">IFERROR(INDEX(#REF!,MATCH(1,('7. Nominale afschrijvingen'!$B32=#REF!)*('7. Nominale afschrijvingen'!M$18=#REF!),0)),0)</f>
        <v>0</v>
      </c>
      <c r="N32" s="83">
        <f t="array" ref="N32">IFERROR(INDEX(#REF!,MATCH(1,('7. Nominale afschrijvingen'!$B32=#REF!)*('7. Nominale afschrijvingen'!N$10=#REF!),0)),0)</f>
        <v>0</v>
      </c>
      <c r="O32" s="83">
        <f t="array" ref="O32">IFERROR(INDEX(#REF!,MATCH(1,('7. Nominale afschrijvingen'!$B32=#REF!)*('7. Nominale afschrijvingen'!O$10=#REF!),0)),0)</f>
        <v>0</v>
      </c>
      <c r="P32" s="83">
        <f t="array" ref="P32">IFERROR(INDEX(#REF!,MATCH(1,('7. Nominale afschrijvingen'!$B32=#REF!)*('7. Nominale afschrijvingen'!P$10=#REF!),0)),0)</f>
        <v>0</v>
      </c>
      <c r="Q32" s="62"/>
      <c r="R32" s="83">
        <f t="array" ref="R32">IFERROR(INDEX(#REF!,MATCH(1,('7. Nominale afschrijvingen'!$B32=#REF!)*('7. Nominale afschrijvingen'!R$18=#REF!),0)),0)</f>
        <v>0</v>
      </c>
      <c r="S32" s="83">
        <f t="array" ref="S32">IFERROR(INDEX(#REF!,MATCH(1,('7. Nominale afschrijvingen'!$B32=#REF!)*('7. Nominale afschrijvingen'!S$18=#REF!),0)),0)</f>
        <v>0</v>
      </c>
      <c r="T32" s="83">
        <f t="array" ref="T32">IFERROR(INDEX(#REF!,MATCH(1,('7. Nominale afschrijvingen'!$B32=#REF!)*('7. Nominale afschrijvingen'!T$18=#REF!),0)),0)</f>
        <v>0</v>
      </c>
      <c r="U32" s="62"/>
      <c r="V32" s="142">
        <f t="shared" si="47"/>
        <v>0</v>
      </c>
      <c r="W32" s="142">
        <f t="shared" si="48"/>
        <v>0</v>
      </c>
      <c r="X32" s="142">
        <f t="shared" si="49"/>
        <v>0</v>
      </c>
      <c r="Y32" s="142">
        <f t="shared" si="50"/>
        <v>0</v>
      </c>
      <c r="Z32" s="142">
        <f t="shared" si="51"/>
        <v>0</v>
      </c>
      <c r="AA32" s="142">
        <f t="shared" si="52"/>
        <v>0</v>
      </c>
      <c r="AB32" s="62"/>
      <c r="AC32" s="122">
        <f t="shared" si="53"/>
        <v>2022</v>
      </c>
      <c r="AD32" s="84">
        <f t="shared" si="54"/>
        <v>341593.43028714455</v>
      </c>
      <c r="AE32" s="84">
        <f t="shared" si="55"/>
        <v>0.5</v>
      </c>
      <c r="AF32" s="84" t="b">
        <f t="shared" si="56"/>
        <v>0</v>
      </c>
      <c r="AG32" s="113">
        <f>INDEX('2. Reguleringsparameters'!$C$36:$D$42,MATCH(F32,'2. Reguleringsparameters'!$B$36:$B$42,0),MATCH(G32,'2. Reguleringsparameters'!$C$35:$D$35,0))</f>
        <v>0.5</v>
      </c>
      <c r="AH32" s="62"/>
      <c r="AI32" s="126"/>
      <c r="AJ32" s="84">
        <f t="shared" si="57"/>
        <v>0</v>
      </c>
      <c r="AK32" s="84">
        <f t="shared" si="58"/>
        <v>0</v>
      </c>
      <c r="AL32" s="84">
        <f t="shared" si="59"/>
        <v>0</v>
      </c>
      <c r="AM32" s="84">
        <f t="shared" si="60"/>
        <v>0</v>
      </c>
      <c r="AN32" s="84">
        <f t="shared" si="61"/>
        <v>0</v>
      </c>
      <c r="AO32" s="84">
        <f t="shared" si="86"/>
        <v>0</v>
      </c>
      <c r="AP32" s="84">
        <f t="shared" si="86"/>
        <v>0</v>
      </c>
      <c r="AQ32" s="84">
        <f t="shared" si="86"/>
        <v>0</v>
      </c>
      <c r="AR32" s="84">
        <f t="shared" si="86"/>
        <v>0</v>
      </c>
      <c r="AS32" s="84">
        <f t="shared" si="86"/>
        <v>0</v>
      </c>
      <c r="AT32" s="84">
        <f t="shared" si="86"/>
        <v>0</v>
      </c>
      <c r="AU32" s="84">
        <f t="shared" si="86"/>
        <v>0</v>
      </c>
      <c r="AV32" s="84">
        <f t="shared" si="86"/>
        <v>0</v>
      </c>
      <c r="AW32" s="84">
        <f t="shared" si="86"/>
        <v>0</v>
      </c>
      <c r="AX32" s="84">
        <f t="shared" si="86"/>
        <v>0</v>
      </c>
      <c r="AY32" s="84">
        <f t="shared" si="86"/>
        <v>0</v>
      </c>
      <c r="AZ32" s="84">
        <f t="shared" si="86"/>
        <v>0</v>
      </c>
      <c r="BA32" s="126"/>
      <c r="BB32" s="126"/>
      <c r="BC32" s="126"/>
      <c r="BD32" s="126"/>
      <c r="BE32" s="126"/>
      <c r="BF32" s="62"/>
      <c r="BG32" s="88">
        <f t="shared" si="62"/>
        <v>0</v>
      </c>
      <c r="BH32" s="88">
        <f t="shared" si="63"/>
        <v>0</v>
      </c>
      <c r="BI32" s="88">
        <f t="shared" si="64"/>
        <v>0</v>
      </c>
      <c r="BJ32" s="127">
        <f t="shared" si="65"/>
        <v>0</v>
      </c>
      <c r="BK32" s="127">
        <f t="shared" si="66"/>
        <v>0</v>
      </c>
      <c r="BL32" s="127">
        <f t="shared" si="67"/>
        <v>0</v>
      </c>
      <c r="BM32" s="84">
        <f t="shared" si="68"/>
        <v>0</v>
      </c>
      <c r="BN32" s="84">
        <f t="shared" si="69"/>
        <v>0</v>
      </c>
      <c r="BO32" s="84">
        <f t="shared" si="70"/>
        <v>0</v>
      </c>
      <c r="BP32" s="84">
        <f t="shared" si="71"/>
        <v>0</v>
      </c>
      <c r="BQ32" s="84">
        <f t="shared" si="72"/>
        <v>0</v>
      </c>
      <c r="BR32" s="84">
        <f t="shared" si="73"/>
        <v>0</v>
      </c>
      <c r="BS32" s="84">
        <f t="shared" si="74"/>
        <v>0</v>
      </c>
      <c r="BT32" s="84">
        <f t="shared" si="75"/>
        <v>0</v>
      </c>
      <c r="BU32" s="84">
        <f t="shared" si="76"/>
        <v>0</v>
      </c>
      <c r="BV32" s="84">
        <f t="shared" si="77"/>
        <v>0</v>
      </c>
      <c r="BW32" s="84">
        <f t="shared" si="78"/>
        <v>0</v>
      </c>
      <c r="BX32" s="84">
        <f t="shared" si="79"/>
        <v>0</v>
      </c>
      <c r="BY32" s="84">
        <f t="shared" si="80"/>
        <v>0</v>
      </c>
      <c r="BZ32" s="84">
        <f t="shared" si="81"/>
        <v>0</v>
      </c>
      <c r="CA32" s="84">
        <f t="shared" si="82"/>
        <v>0</v>
      </c>
      <c r="CB32" s="84">
        <f t="shared" si="83"/>
        <v>0</v>
      </c>
      <c r="CC32" s="84">
        <f t="shared" si="84"/>
        <v>0</v>
      </c>
    </row>
    <row r="33" spans="1:81" s="18" customFormat="1" x14ac:dyDescent="0.2">
      <c r="A33" s="62"/>
      <c r="B33" s="83">
        <f>'3. Investeringen'!B26</f>
        <v>15</v>
      </c>
      <c r="C33" s="83">
        <f>'3. Investeringen'!K26</f>
        <v>5</v>
      </c>
      <c r="D33" s="118">
        <f>'3. Investeringen'!L26</f>
        <v>2023</v>
      </c>
      <c r="E33" s="83">
        <f>'3. Investeringen'!M26</f>
        <v>1483015.6602807511</v>
      </c>
      <c r="F33" s="83" t="str">
        <f>'3. Investeringen'!C26</f>
        <v>Nieuwe investeringen</v>
      </c>
      <c r="G33" s="83" t="str">
        <f>'3. Investeringen'!F26</f>
        <v>TD</v>
      </c>
      <c r="H33" s="62"/>
      <c r="I33" s="83">
        <f>'6. Investeringen per jaar'!I29</f>
        <v>1</v>
      </c>
      <c r="J33" s="62"/>
      <c r="K33" s="83">
        <f t="array" ref="K33">IFERROR(INDEX(#REF!,MATCH(1,('7. Nominale afschrijvingen'!$B33=#REF!)*('7. Nominale afschrijvingen'!K$10=#REF!),0)),0)</f>
        <v>0</v>
      </c>
      <c r="L33" s="83">
        <f t="array" ref="L33">IFERROR(INDEX(#REF!,MATCH(1,('7. Nominale afschrijvingen'!$B33=#REF!)*('7. Nominale afschrijvingen'!L$18=#REF!),0)),0)</f>
        <v>0</v>
      </c>
      <c r="M33" s="83">
        <f t="array" ref="M33">IFERROR(INDEX(#REF!,MATCH(1,('7. Nominale afschrijvingen'!$B33=#REF!)*('7. Nominale afschrijvingen'!M$18=#REF!),0)),0)</f>
        <v>0</v>
      </c>
      <c r="N33" s="83">
        <f t="array" ref="N33">IFERROR(INDEX(#REF!,MATCH(1,('7. Nominale afschrijvingen'!$B33=#REF!)*('7. Nominale afschrijvingen'!N$10=#REF!),0)),0)</f>
        <v>0</v>
      </c>
      <c r="O33" s="83">
        <f t="array" ref="O33">IFERROR(INDEX(#REF!,MATCH(1,('7. Nominale afschrijvingen'!$B33=#REF!)*('7. Nominale afschrijvingen'!O$10=#REF!),0)),0)</f>
        <v>0</v>
      </c>
      <c r="P33" s="83">
        <f t="array" ref="P33">IFERROR(INDEX(#REF!,MATCH(1,('7. Nominale afschrijvingen'!$B33=#REF!)*('7. Nominale afschrijvingen'!P$10=#REF!),0)),0)</f>
        <v>0</v>
      </c>
      <c r="Q33" s="62"/>
      <c r="R33" s="83">
        <f t="array" ref="R33">IFERROR(INDEX(#REF!,MATCH(1,('7. Nominale afschrijvingen'!$B33=#REF!)*('7. Nominale afschrijvingen'!R$18=#REF!),0)),0)</f>
        <v>0</v>
      </c>
      <c r="S33" s="83">
        <f t="array" ref="S33">IFERROR(INDEX(#REF!,MATCH(1,('7. Nominale afschrijvingen'!$B33=#REF!)*('7. Nominale afschrijvingen'!S$18=#REF!),0)),0)</f>
        <v>0</v>
      </c>
      <c r="T33" s="83">
        <f t="array" ref="T33">IFERROR(INDEX(#REF!,MATCH(1,('7. Nominale afschrijvingen'!$B33=#REF!)*('7. Nominale afschrijvingen'!T$18=#REF!),0)),0)</f>
        <v>0</v>
      </c>
      <c r="U33" s="62"/>
      <c r="V33" s="142">
        <f t="shared" si="47"/>
        <v>0</v>
      </c>
      <c r="W33" s="142">
        <f t="shared" si="48"/>
        <v>0</v>
      </c>
      <c r="X33" s="142">
        <f t="shared" si="49"/>
        <v>0</v>
      </c>
      <c r="Y33" s="142">
        <f t="shared" si="50"/>
        <v>0</v>
      </c>
      <c r="Z33" s="142">
        <f t="shared" si="51"/>
        <v>0</v>
      </c>
      <c r="AA33" s="142">
        <f t="shared" si="52"/>
        <v>0</v>
      </c>
      <c r="AB33" s="62"/>
      <c r="AC33" s="122">
        <f t="shared" si="53"/>
        <v>2028</v>
      </c>
      <c r="AD33" s="84">
        <f t="shared" si="54"/>
        <v>1483015.6602807511</v>
      </c>
      <c r="AE33" s="84">
        <f t="shared" si="55"/>
        <v>6.5</v>
      </c>
      <c r="AF33" s="84" t="b">
        <f t="shared" si="56"/>
        <v>0</v>
      </c>
      <c r="AG33" s="113">
        <f>INDEX('2. Reguleringsparameters'!$C$36:$D$42,MATCH(F33,'2. Reguleringsparameters'!$B$36:$B$42,0),MATCH(G33,'2. Reguleringsparameters'!$C$35:$D$35,0))</f>
        <v>0.5</v>
      </c>
      <c r="AH33" s="62"/>
      <c r="AI33" s="126"/>
      <c r="AJ33" s="84">
        <f t="shared" si="57"/>
        <v>0</v>
      </c>
      <c r="AK33" s="84">
        <f t="shared" si="58"/>
        <v>0</v>
      </c>
      <c r="AL33" s="84">
        <f t="shared" si="59"/>
        <v>0</v>
      </c>
      <c r="AM33" s="84">
        <f t="shared" si="60"/>
        <v>0</v>
      </c>
      <c r="AN33" s="84">
        <f t="shared" si="61"/>
        <v>0</v>
      </c>
      <c r="AO33" s="84">
        <f t="shared" si="86"/>
        <v>0</v>
      </c>
      <c r="AP33" s="84">
        <f t="shared" si="86"/>
        <v>0</v>
      </c>
      <c r="AQ33" s="84">
        <f t="shared" si="86"/>
        <v>0</v>
      </c>
      <c r="AR33" s="84">
        <f t="shared" si="86"/>
        <v>0</v>
      </c>
      <c r="AS33" s="84">
        <f t="shared" si="86"/>
        <v>0</v>
      </c>
      <c r="AT33" s="84">
        <f t="shared" si="86"/>
        <v>0</v>
      </c>
      <c r="AU33" s="84">
        <f t="shared" si="86"/>
        <v>0</v>
      </c>
      <c r="AV33" s="84">
        <f t="shared" si="86"/>
        <v>0</v>
      </c>
      <c r="AW33" s="84">
        <f t="shared" si="86"/>
        <v>0</v>
      </c>
      <c r="AX33" s="84">
        <f t="shared" si="86"/>
        <v>0</v>
      </c>
      <c r="AY33" s="84">
        <f t="shared" si="86"/>
        <v>0</v>
      </c>
      <c r="AZ33" s="84">
        <f t="shared" si="86"/>
        <v>0</v>
      </c>
      <c r="BA33" s="126"/>
      <c r="BB33" s="126"/>
      <c r="BC33" s="126"/>
      <c r="BD33" s="126"/>
      <c r="BE33" s="126"/>
      <c r="BF33" s="62"/>
      <c r="BG33" s="88">
        <f t="shared" si="62"/>
        <v>0</v>
      </c>
      <c r="BH33" s="88">
        <f t="shared" si="63"/>
        <v>0</v>
      </c>
      <c r="BI33" s="88">
        <f t="shared" si="64"/>
        <v>0</v>
      </c>
      <c r="BJ33" s="127">
        <f t="shared" si="65"/>
        <v>0</v>
      </c>
      <c r="BK33" s="127">
        <f t="shared" si="66"/>
        <v>0</v>
      </c>
      <c r="BL33" s="127">
        <f t="shared" si="67"/>
        <v>0</v>
      </c>
      <c r="BM33" s="84">
        <f t="shared" si="68"/>
        <v>0</v>
      </c>
      <c r="BN33" s="84">
        <f t="shared" si="69"/>
        <v>0</v>
      </c>
      <c r="BO33" s="84">
        <f t="shared" si="70"/>
        <v>0</v>
      </c>
      <c r="BP33" s="84">
        <f t="shared" si="71"/>
        <v>0</v>
      </c>
      <c r="BQ33" s="84">
        <f t="shared" si="72"/>
        <v>0</v>
      </c>
      <c r="BR33" s="84">
        <f t="shared" si="73"/>
        <v>0</v>
      </c>
      <c r="BS33" s="84">
        <f t="shared" si="74"/>
        <v>0</v>
      </c>
      <c r="BT33" s="84">
        <f t="shared" si="75"/>
        <v>0</v>
      </c>
      <c r="BU33" s="84">
        <f t="shared" si="76"/>
        <v>0</v>
      </c>
      <c r="BV33" s="84">
        <f t="shared" si="77"/>
        <v>0</v>
      </c>
      <c r="BW33" s="84">
        <f t="shared" si="78"/>
        <v>0</v>
      </c>
      <c r="BX33" s="84">
        <f t="shared" si="79"/>
        <v>0</v>
      </c>
      <c r="BY33" s="84">
        <f t="shared" si="80"/>
        <v>0</v>
      </c>
      <c r="BZ33" s="84">
        <f t="shared" si="81"/>
        <v>177961.87923369012</v>
      </c>
      <c r="CA33" s="84">
        <f t="shared" si="82"/>
        <v>313212.9074512946</v>
      </c>
      <c r="CB33" s="84">
        <f t="shared" si="83"/>
        <v>283383.10674164753</v>
      </c>
      <c r="CC33" s="84">
        <f t="shared" si="84"/>
        <v>283383.10674164753</v>
      </c>
    </row>
    <row r="34" spans="1:81" s="18" customFormat="1" x14ac:dyDescent="0.2">
      <c r="A34" s="62"/>
      <c r="B34" s="83">
        <f>'3. Investeringen'!B27</f>
        <v>16</v>
      </c>
      <c r="C34" s="83">
        <f>'3. Investeringen'!K27</f>
        <v>10</v>
      </c>
      <c r="D34" s="118">
        <f>'3. Investeringen'!L27</f>
        <v>2023</v>
      </c>
      <c r="E34" s="83">
        <f>'3. Investeringen'!M27</f>
        <v>784829.17333746841</v>
      </c>
      <c r="F34" s="83" t="str">
        <f>'3. Investeringen'!C27</f>
        <v>Nieuwe investeringen</v>
      </c>
      <c r="G34" s="83" t="str">
        <f>'3. Investeringen'!F27</f>
        <v>TD</v>
      </c>
      <c r="H34" s="62"/>
      <c r="I34" s="83">
        <f>'6. Investeringen per jaar'!I30</f>
        <v>1</v>
      </c>
      <c r="J34" s="62"/>
      <c r="K34" s="83">
        <f t="array" ref="K34">IFERROR(INDEX(#REF!,MATCH(1,('7. Nominale afschrijvingen'!$B34=#REF!)*('7. Nominale afschrijvingen'!K$10=#REF!),0)),0)</f>
        <v>0</v>
      </c>
      <c r="L34" s="83">
        <f t="array" ref="L34">IFERROR(INDEX(#REF!,MATCH(1,('7. Nominale afschrijvingen'!$B34=#REF!)*('7. Nominale afschrijvingen'!L$18=#REF!),0)),0)</f>
        <v>0</v>
      </c>
      <c r="M34" s="83">
        <f t="array" ref="M34">IFERROR(INDEX(#REF!,MATCH(1,('7. Nominale afschrijvingen'!$B34=#REF!)*('7. Nominale afschrijvingen'!M$18=#REF!),0)),0)</f>
        <v>0</v>
      </c>
      <c r="N34" s="83">
        <f t="array" ref="N34">IFERROR(INDEX(#REF!,MATCH(1,('7. Nominale afschrijvingen'!$B34=#REF!)*('7. Nominale afschrijvingen'!N$10=#REF!),0)),0)</f>
        <v>0</v>
      </c>
      <c r="O34" s="83">
        <f t="array" ref="O34">IFERROR(INDEX(#REF!,MATCH(1,('7. Nominale afschrijvingen'!$B34=#REF!)*('7. Nominale afschrijvingen'!O$10=#REF!),0)),0)</f>
        <v>0</v>
      </c>
      <c r="P34" s="83">
        <f t="array" ref="P34">IFERROR(INDEX(#REF!,MATCH(1,('7. Nominale afschrijvingen'!$B34=#REF!)*('7. Nominale afschrijvingen'!P$10=#REF!),0)),0)</f>
        <v>0</v>
      </c>
      <c r="Q34" s="62"/>
      <c r="R34" s="83">
        <f t="array" ref="R34">IFERROR(INDEX(#REF!,MATCH(1,('7. Nominale afschrijvingen'!$B34=#REF!)*('7. Nominale afschrijvingen'!R$18=#REF!),0)),0)</f>
        <v>0</v>
      </c>
      <c r="S34" s="83">
        <f t="array" ref="S34">IFERROR(INDEX(#REF!,MATCH(1,('7. Nominale afschrijvingen'!$B34=#REF!)*('7. Nominale afschrijvingen'!S$18=#REF!),0)),0)</f>
        <v>0</v>
      </c>
      <c r="T34" s="83">
        <f t="array" ref="T34">IFERROR(INDEX(#REF!,MATCH(1,('7. Nominale afschrijvingen'!$B34=#REF!)*('7. Nominale afschrijvingen'!T$18=#REF!),0)),0)</f>
        <v>0</v>
      </c>
      <c r="U34" s="62"/>
      <c r="V34" s="142">
        <f t="shared" si="47"/>
        <v>0</v>
      </c>
      <c r="W34" s="142">
        <f t="shared" si="48"/>
        <v>0</v>
      </c>
      <c r="X34" s="142">
        <f t="shared" si="49"/>
        <v>0</v>
      </c>
      <c r="Y34" s="142">
        <f t="shared" si="50"/>
        <v>0</v>
      </c>
      <c r="Z34" s="142">
        <f t="shared" si="51"/>
        <v>0</v>
      </c>
      <c r="AA34" s="142">
        <f t="shared" si="52"/>
        <v>0</v>
      </c>
      <c r="AB34" s="62"/>
      <c r="AC34" s="122">
        <f t="shared" si="53"/>
        <v>2033</v>
      </c>
      <c r="AD34" s="84">
        <f t="shared" si="54"/>
        <v>784829.17333746841</v>
      </c>
      <c r="AE34" s="84">
        <f t="shared" si="55"/>
        <v>11.5</v>
      </c>
      <c r="AF34" s="84" t="b">
        <f t="shared" si="56"/>
        <v>0</v>
      </c>
      <c r="AG34" s="113">
        <f>INDEX('2. Reguleringsparameters'!$C$36:$D$42,MATCH(F34,'2. Reguleringsparameters'!$B$36:$B$42,0),MATCH(G34,'2. Reguleringsparameters'!$C$35:$D$35,0))</f>
        <v>0.5</v>
      </c>
      <c r="AH34" s="62"/>
      <c r="AI34" s="126"/>
      <c r="AJ34" s="84">
        <f t="shared" si="57"/>
        <v>0</v>
      </c>
      <c r="AK34" s="84">
        <f t="shared" si="58"/>
        <v>0</v>
      </c>
      <c r="AL34" s="84">
        <f t="shared" si="59"/>
        <v>0</v>
      </c>
      <c r="AM34" s="84">
        <f t="shared" si="60"/>
        <v>0</v>
      </c>
      <c r="AN34" s="84">
        <f t="shared" si="61"/>
        <v>0</v>
      </c>
      <c r="AO34" s="84">
        <f t="shared" si="86"/>
        <v>0</v>
      </c>
      <c r="AP34" s="84">
        <f t="shared" si="86"/>
        <v>0</v>
      </c>
      <c r="AQ34" s="84">
        <f t="shared" si="86"/>
        <v>0</v>
      </c>
      <c r="AR34" s="84">
        <f t="shared" si="86"/>
        <v>0</v>
      </c>
      <c r="AS34" s="84">
        <f t="shared" si="86"/>
        <v>0</v>
      </c>
      <c r="AT34" s="84">
        <f t="shared" si="86"/>
        <v>0</v>
      </c>
      <c r="AU34" s="84">
        <f t="shared" si="86"/>
        <v>0</v>
      </c>
      <c r="AV34" s="84">
        <f t="shared" si="86"/>
        <v>0</v>
      </c>
      <c r="AW34" s="84">
        <f t="shared" si="86"/>
        <v>0</v>
      </c>
      <c r="AX34" s="84">
        <f t="shared" si="86"/>
        <v>0</v>
      </c>
      <c r="AY34" s="84">
        <f t="shared" si="86"/>
        <v>0</v>
      </c>
      <c r="AZ34" s="84">
        <f t="shared" si="86"/>
        <v>0</v>
      </c>
      <c r="BA34" s="126"/>
      <c r="BB34" s="126"/>
      <c r="BC34" s="126"/>
      <c r="BD34" s="126"/>
      <c r="BE34" s="126"/>
      <c r="BF34" s="62"/>
      <c r="BG34" s="88">
        <f t="shared" si="62"/>
        <v>0</v>
      </c>
      <c r="BH34" s="88">
        <f t="shared" si="63"/>
        <v>0</v>
      </c>
      <c r="BI34" s="88">
        <f t="shared" si="64"/>
        <v>0</v>
      </c>
      <c r="BJ34" s="127">
        <f t="shared" si="65"/>
        <v>0</v>
      </c>
      <c r="BK34" s="127">
        <f t="shared" si="66"/>
        <v>0</v>
      </c>
      <c r="BL34" s="127">
        <f t="shared" si="67"/>
        <v>0</v>
      </c>
      <c r="BM34" s="84">
        <f t="shared" si="68"/>
        <v>0</v>
      </c>
      <c r="BN34" s="84">
        <f t="shared" si="69"/>
        <v>0</v>
      </c>
      <c r="BO34" s="84">
        <f t="shared" si="70"/>
        <v>0</v>
      </c>
      <c r="BP34" s="84">
        <f t="shared" si="71"/>
        <v>0</v>
      </c>
      <c r="BQ34" s="84">
        <f t="shared" si="72"/>
        <v>0</v>
      </c>
      <c r="BR34" s="84">
        <f t="shared" si="73"/>
        <v>0</v>
      </c>
      <c r="BS34" s="84">
        <f t="shared" si="74"/>
        <v>0</v>
      </c>
      <c r="BT34" s="84">
        <f t="shared" si="75"/>
        <v>0</v>
      </c>
      <c r="BU34" s="84">
        <f t="shared" si="76"/>
        <v>0</v>
      </c>
      <c r="BV34" s="84">
        <f t="shared" si="77"/>
        <v>0</v>
      </c>
      <c r="BW34" s="84">
        <f t="shared" si="78"/>
        <v>0</v>
      </c>
      <c r="BX34" s="84">
        <f t="shared" si="79"/>
        <v>0</v>
      </c>
      <c r="BY34" s="84">
        <f t="shared" si="80"/>
        <v>0</v>
      </c>
      <c r="BZ34" s="84">
        <f t="shared" si="81"/>
        <v>47089.7504002481</v>
      </c>
      <c r="CA34" s="84">
        <f t="shared" si="82"/>
        <v>88528.730752466436</v>
      </c>
      <c r="CB34" s="84">
        <f t="shared" si="83"/>
        <v>77905.283062170463</v>
      </c>
      <c r="CC34" s="84">
        <f t="shared" si="84"/>
        <v>76174.054549677778</v>
      </c>
    </row>
    <row r="35" spans="1:81" s="18" customFormat="1" x14ac:dyDescent="0.2">
      <c r="A35" s="62"/>
      <c r="B35" s="83">
        <f>'3. Investeringen'!B28</f>
        <v>17</v>
      </c>
      <c r="C35" s="83">
        <f>'3. Investeringen'!K28</f>
        <v>25</v>
      </c>
      <c r="D35" s="118">
        <f>'3. Investeringen'!L28</f>
        <v>2023</v>
      </c>
      <c r="E35" s="83">
        <f>'3. Investeringen'!M28</f>
        <v>102667.43558664621</v>
      </c>
      <c r="F35" s="83" t="str">
        <f>'3. Investeringen'!C28</f>
        <v>Nieuwe investeringen</v>
      </c>
      <c r="G35" s="83" t="str">
        <f>'3. Investeringen'!F28</f>
        <v>TD</v>
      </c>
      <c r="H35" s="62"/>
      <c r="I35" s="83">
        <f>'6. Investeringen per jaar'!I31</f>
        <v>1</v>
      </c>
      <c r="J35" s="62"/>
      <c r="K35" s="83">
        <f t="array" ref="K35">IFERROR(INDEX(#REF!,MATCH(1,('7. Nominale afschrijvingen'!$B35=#REF!)*('7. Nominale afschrijvingen'!K$10=#REF!),0)),0)</f>
        <v>0</v>
      </c>
      <c r="L35" s="83">
        <f t="array" ref="L35">IFERROR(INDEX(#REF!,MATCH(1,('7. Nominale afschrijvingen'!$B35=#REF!)*('7. Nominale afschrijvingen'!L$18=#REF!),0)),0)</f>
        <v>0</v>
      </c>
      <c r="M35" s="83">
        <f t="array" ref="M35">IFERROR(INDEX(#REF!,MATCH(1,('7. Nominale afschrijvingen'!$B35=#REF!)*('7. Nominale afschrijvingen'!M$18=#REF!),0)),0)</f>
        <v>0</v>
      </c>
      <c r="N35" s="83">
        <f t="array" ref="N35">IFERROR(INDEX(#REF!,MATCH(1,('7. Nominale afschrijvingen'!$B35=#REF!)*('7. Nominale afschrijvingen'!N$10=#REF!),0)),0)</f>
        <v>0</v>
      </c>
      <c r="O35" s="83">
        <f t="array" ref="O35">IFERROR(INDEX(#REF!,MATCH(1,('7. Nominale afschrijvingen'!$B35=#REF!)*('7. Nominale afschrijvingen'!O$10=#REF!),0)),0)</f>
        <v>0</v>
      </c>
      <c r="P35" s="83">
        <f t="array" ref="P35">IFERROR(INDEX(#REF!,MATCH(1,('7. Nominale afschrijvingen'!$B35=#REF!)*('7. Nominale afschrijvingen'!P$10=#REF!),0)),0)</f>
        <v>0</v>
      </c>
      <c r="Q35" s="62"/>
      <c r="R35" s="83">
        <f t="array" ref="R35">IFERROR(INDEX(#REF!,MATCH(1,('7. Nominale afschrijvingen'!$B35=#REF!)*('7. Nominale afschrijvingen'!R$18=#REF!),0)),0)</f>
        <v>0</v>
      </c>
      <c r="S35" s="83">
        <f t="array" ref="S35">IFERROR(INDEX(#REF!,MATCH(1,('7. Nominale afschrijvingen'!$B35=#REF!)*('7. Nominale afschrijvingen'!S$18=#REF!),0)),0)</f>
        <v>0</v>
      </c>
      <c r="T35" s="83">
        <f t="array" ref="T35">IFERROR(INDEX(#REF!,MATCH(1,('7. Nominale afschrijvingen'!$B35=#REF!)*('7. Nominale afschrijvingen'!T$18=#REF!),0)),0)</f>
        <v>0</v>
      </c>
      <c r="U35" s="62"/>
      <c r="V35" s="142">
        <f t="shared" si="47"/>
        <v>0</v>
      </c>
      <c r="W35" s="142">
        <f t="shared" si="48"/>
        <v>0</v>
      </c>
      <c r="X35" s="142">
        <f t="shared" si="49"/>
        <v>0</v>
      </c>
      <c r="Y35" s="142">
        <f t="shared" si="50"/>
        <v>0</v>
      </c>
      <c r="Z35" s="142">
        <f t="shared" si="51"/>
        <v>0</v>
      </c>
      <c r="AA35" s="142">
        <f t="shared" si="52"/>
        <v>0</v>
      </c>
      <c r="AB35" s="62"/>
      <c r="AC35" s="122">
        <f t="shared" si="53"/>
        <v>2048</v>
      </c>
      <c r="AD35" s="84">
        <f t="shared" si="54"/>
        <v>102667.43558664621</v>
      </c>
      <c r="AE35" s="84">
        <f t="shared" si="55"/>
        <v>26.5</v>
      </c>
      <c r="AF35" s="84" t="b">
        <f t="shared" si="56"/>
        <v>0</v>
      </c>
      <c r="AG35" s="113">
        <f>INDEX('2. Reguleringsparameters'!$C$36:$D$42,MATCH(F35,'2. Reguleringsparameters'!$B$36:$B$42,0),MATCH(G35,'2. Reguleringsparameters'!$C$35:$D$35,0))</f>
        <v>0.5</v>
      </c>
      <c r="AH35" s="62"/>
      <c r="AI35" s="126"/>
      <c r="AJ35" s="84">
        <f t="shared" si="57"/>
        <v>0</v>
      </c>
      <c r="AK35" s="84">
        <f t="shared" si="58"/>
        <v>0</v>
      </c>
      <c r="AL35" s="84">
        <f t="shared" si="59"/>
        <v>0</v>
      </c>
      <c r="AM35" s="84">
        <f t="shared" si="60"/>
        <v>0</v>
      </c>
      <c r="AN35" s="84">
        <f t="shared" si="61"/>
        <v>0</v>
      </c>
      <c r="AO35" s="84">
        <f t="shared" si="86"/>
        <v>0</v>
      </c>
      <c r="AP35" s="84">
        <f t="shared" si="86"/>
        <v>0</v>
      </c>
      <c r="AQ35" s="84">
        <f t="shared" si="86"/>
        <v>0</v>
      </c>
      <c r="AR35" s="84">
        <f t="shared" si="86"/>
        <v>0</v>
      </c>
      <c r="AS35" s="84">
        <f t="shared" si="86"/>
        <v>0</v>
      </c>
      <c r="AT35" s="84">
        <f t="shared" si="86"/>
        <v>0</v>
      </c>
      <c r="AU35" s="84">
        <f t="shared" si="86"/>
        <v>0</v>
      </c>
      <c r="AV35" s="84">
        <f t="shared" si="86"/>
        <v>0</v>
      </c>
      <c r="AW35" s="84">
        <f t="shared" si="86"/>
        <v>0</v>
      </c>
      <c r="AX35" s="84">
        <f t="shared" si="86"/>
        <v>0</v>
      </c>
      <c r="AY35" s="84">
        <f t="shared" si="86"/>
        <v>0</v>
      </c>
      <c r="AZ35" s="84">
        <f t="shared" si="86"/>
        <v>0</v>
      </c>
      <c r="BA35" s="126"/>
      <c r="BB35" s="126"/>
      <c r="BC35" s="126"/>
      <c r="BD35" s="126"/>
      <c r="BE35" s="126"/>
      <c r="BF35" s="62"/>
      <c r="BG35" s="88">
        <f t="shared" si="62"/>
        <v>0</v>
      </c>
      <c r="BH35" s="88">
        <f t="shared" si="63"/>
        <v>0</v>
      </c>
      <c r="BI35" s="88">
        <f t="shared" si="64"/>
        <v>0</v>
      </c>
      <c r="BJ35" s="127">
        <f t="shared" si="65"/>
        <v>0</v>
      </c>
      <c r="BK35" s="127">
        <f t="shared" si="66"/>
        <v>0</v>
      </c>
      <c r="BL35" s="127">
        <f t="shared" si="67"/>
        <v>0</v>
      </c>
      <c r="BM35" s="84">
        <f t="shared" si="68"/>
        <v>0</v>
      </c>
      <c r="BN35" s="84">
        <f t="shared" si="69"/>
        <v>0</v>
      </c>
      <c r="BO35" s="84">
        <f t="shared" si="70"/>
        <v>0</v>
      </c>
      <c r="BP35" s="84">
        <f t="shared" si="71"/>
        <v>0</v>
      </c>
      <c r="BQ35" s="84">
        <f t="shared" si="72"/>
        <v>0</v>
      </c>
      <c r="BR35" s="84">
        <f t="shared" si="73"/>
        <v>0</v>
      </c>
      <c r="BS35" s="84">
        <f t="shared" si="74"/>
        <v>0</v>
      </c>
      <c r="BT35" s="84">
        <f t="shared" si="75"/>
        <v>0</v>
      </c>
      <c r="BU35" s="84">
        <f t="shared" si="76"/>
        <v>0</v>
      </c>
      <c r="BV35" s="84">
        <f t="shared" si="77"/>
        <v>0</v>
      </c>
      <c r="BW35" s="84">
        <f t="shared" si="78"/>
        <v>0</v>
      </c>
      <c r="BX35" s="84">
        <f t="shared" si="79"/>
        <v>0</v>
      </c>
      <c r="BY35" s="84">
        <f t="shared" si="80"/>
        <v>0</v>
      </c>
      <c r="BZ35" s="84">
        <f t="shared" si="81"/>
        <v>2464.018454079509</v>
      </c>
      <c r="CA35" s="84">
        <f t="shared" si="82"/>
        <v>4809.7640223632025</v>
      </c>
      <c r="CB35" s="84">
        <f t="shared" si="83"/>
        <v>4578.8953492897681</v>
      </c>
      <c r="CC35" s="84">
        <f t="shared" si="84"/>
        <v>4359.1083725238595</v>
      </c>
    </row>
    <row r="36" spans="1:81" s="18" customFormat="1" x14ac:dyDescent="0.2">
      <c r="A36" s="62"/>
      <c r="B36" s="83">
        <f>'3. Investeringen'!B29</f>
        <v>18</v>
      </c>
      <c r="C36" s="83">
        <f>'3. Investeringen'!K29</f>
        <v>30</v>
      </c>
      <c r="D36" s="118">
        <f>'3. Investeringen'!L29</f>
        <v>2023</v>
      </c>
      <c r="E36" s="83">
        <f>'3. Investeringen'!M29</f>
        <v>24486331.595545344</v>
      </c>
      <c r="F36" s="83" t="str">
        <f>'3. Investeringen'!C29</f>
        <v>Nieuwe investeringen</v>
      </c>
      <c r="G36" s="83" t="str">
        <f>'3. Investeringen'!F29</f>
        <v>TD</v>
      </c>
      <c r="H36" s="62"/>
      <c r="I36" s="83">
        <f>'6. Investeringen per jaar'!I32</f>
        <v>1</v>
      </c>
      <c r="J36" s="62"/>
      <c r="K36" s="83">
        <f t="array" ref="K36">IFERROR(INDEX(#REF!,MATCH(1,('7. Nominale afschrijvingen'!$B36=#REF!)*('7. Nominale afschrijvingen'!K$10=#REF!),0)),0)</f>
        <v>0</v>
      </c>
      <c r="L36" s="83">
        <f t="array" ref="L36">IFERROR(INDEX(#REF!,MATCH(1,('7. Nominale afschrijvingen'!$B36=#REF!)*('7. Nominale afschrijvingen'!L$18=#REF!),0)),0)</f>
        <v>0</v>
      </c>
      <c r="M36" s="83">
        <f t="array" ref="M36">IFERROR(INDEX(#REF!,MATCH(1,('7. Nominale afschrijvingen'!$B36=#REF!)*('7. Nominale afschrijvingen'!M$18=#REF!),0)),0)</f>
        <v>0</v>
      </c>
      <c r="N36" s="83">
        <f t="array" ref="N36">IFERROR(INDEX(#REF!,MATCH(1,('7. Nominale afschrijvingen'!$B36=#REF!)*('7. Nominale afschrijvingen'!N$10=#REF!),0)),0)</f>
        <v>0</v>
      </c>
      <c r="O36" s="83">
        <f t="array" ref="O36">IFERROR(INDEX(#REF!,MATCH(1,('7. Nominale afschrijvingen'!$B36=#REF!)*('7. Nominale afschrijvingen'!O$10=#REF!),0)),0)</f>
        <v>0</v>
      </c>
      <c r="P36" s="83">
        <f t="array" ref="P36">IFERROR(INDEX(#REF!,MATCH(1,('7. Nominale afschrijvingen'!$B36=#REF!)*('7. Nominale afschrijvingen'!P$10=#REF!),0)),0)</f>
        <v>0</v>
      </c>
      <c r="Q36" s="62"/>
      <c r="R36" s="83">
        <f t="array" ref="R36">IFERROR(INDEX(#REF!,MATCH(1,('7. Nominale afschrijvingen'!$B36=#REF!)*('7. Nominale afschrijvingen'!R$18=#REF!),0)),0)</f>
        <v>0</v>
      </c>
      <c r="S36" s="83">
        <f t="array" ref="S36">IFERROR(INDEX(#REF!,MATCH(1,('7. Nominale afschrijvingen'!$B36=#REF!)*('7. Nominale afschrijvingen'!S$18=#REF!),0)),0)</f>
        <v>0</v>
      </c>
      <c r="T36" s="83">
        <f t="array" ref="T36">IFERROR(INDEX(#REF!,MATCH(1,('7. Nominale afschrijvingen'!$B36=#REF!)*('7. Nominale afschrijvingen'!T$18=#REF!),0)),0)</f>
        <v>0</v>
      </c>
      <c r="U36" s="62"/>
      <c r="V36" s="142">
        <f t="shared" si="47"/>
        <v>0</v>
      </c>
      <c r="W36" s="142">
        <f t="shared" si="48"/>
        <v>0</v>
      </c>
      <c r="X36" s="142">
        <f t="shared" si="49"/>
        <v>0</v>
      </c>
      <c r="Y36" s="142">
        <f t="shared" si="50"/>
        <v>0</v>
      </c>
      <c r="Z36" s="142">
        <f t="shared" si="51"/>
        <v>0</v>
      </c>
      <c r="AA36" s="142">
        <f t="shared" si="52"/>
        <v>0</v>
      </c>
      <c r="AB36" s="62"/>
      <c r="AC36" s="122">
        <f t="shared" si="53"/>
        <v>2053</v>
      </c>
      <c r="AD36" s="84">
        <f t="shared" si="54"/>
        <v>24486331.595545344</v>
      </c>
      <c r="AE36" s="84">
        <f t="shared" si="55"/>
        <v>31.5</v>
      </c>
      <c r="AF36" s="84" t="b">
        <f t="shared" si="56"/>
        <v>0</v>
      </c>
      <c r="AG36" s="113">
        <f>INDEX('2. Reguleringsparameters'!$C$36:$D$42,MATCH(F36,'2. Reguleringsparameters'!$B$36:$B$42,0),MATCH(G36,'2. Reguleringsparameters'!$C$35:$D$35,0))</f>
        <v>0.5</v>
      </c>
      <c r="AH36" s="62"/>
      <c r="AI36" s="126"/>
      <c r="AJ36" s="84">
        <f t="shared" si="57"/>
        <v>0</v>
      </c>
      <c r="AK36" s="84">
        <f t="shared" si="58"/>
        <v>0</v>
      </c>
      <c r="AL36" s="84">
        <f t="shared" si="59"/>
        <v>0</v>
      </c>
      <c r="AM36" s="84">
        <f t="shared" si="60"/>
        <v>0</v>
      </c>
      <c r="AN36" s="84">
        <f t="shared" si="61"/>
        <v>0</v>
      </c>
      <c r="AO36" s="84">
        <f t="shared" si="86"/>
        <v>0</v>
      </c>
      <c r="AP36" s="84">
        <f t="shared" si="86"/>
        <v>0</v>
      </c>
      <c r="AQ36" s="84">
        <f t="shared" si="86"/>
        <v>0</v>
      </c>
      <c r="AR36" s="84">
        <f t="shared" si="86"/>
        <v>0</v>
      </c>
      <c r="AS36" s="84">
        <f t="shared" si="86"/>
        <v>0</v>
      </c>
      <c r="AT36" s="84">
        <f t="shared" si="86"/>
        <v>0</v>
      </c>
      <c r="AU36" s="84">
        <f t="shared" si="86"/>
        <v>0</v>
      </c>
      <c r="AV36" s="84">
        <f t="shared" si="86"/>
        <v>0</v>
      </c>
      <c r="AW36" s="84">
        <f t="shared" si="86"/>
        <v>0</v>
      </c>
      <c r="AX36" s="84">
        <f t="shared" si="86"/>
        <v>0</v>
      </c>
      <c r="AY36" s="84">
        <f t="shared" si="86"/>
        <v>0</v>
      </c>
      <c r="AZ36" s="84">
        <f t="shared" si="86"/>
        <v>0</v>
      </c>
      <c r="BA36" s="126"/>
      <c r="BB36" s="126"/>
      <c r="BC36" s="126"/>
      <c r="BD36" s="126"/>
      <c r="BE36" s="126"/>
      <c r="BF36" s="62"/>
      <c r="BG36" s="88">
        <f t="shared" si="62"/>
        <v>0</v>
      </c>
      <c r="BH36" s="88">
        <f t="shared" si="63"/>
        <v>0</v>
      </c>
      <c r="BI36" s="88">
        <f t="shared" si="64"/>
        <v>0</v>
      </c>
      <c r="BJ36" s="127">
        <f t="shared" si="65"/>
        <v>0</v>
      </c>
      <c r="BK36" s="127">
        <f t="shared" si="66"/>
        <v>0</v>
      </c>
      <c r="BL36" s="127">
        <f t="shared" si="67"/>
        <v>0</v>
      </c>
      <c r="BM36" s="84">
        <f t="shared" si="68"/>
        <v>0</v>
      </c>
      <c r="BN36" s="84">
        <f t="shared" si="69"/>
        <v>0</v>
      </c>
      <c r="BO36" s="84">
        <f t="shared" si="70"/>
        <v>0</v>
      </c>
      <c r="BP36" s="84">
        <f t="shared" si="71"/>
        <v>0</v>
      </c>
      <c r="BQ36" s="84">
        <f t="shared" si="72"/>
        <v>0</v>
      </c>
      <c r="BR36" s="84">
        <f t="shared" si="73"/>
        <v>0</v>
      </c>
      <c r="BS36" s="84">
        <f t="shared" si="74"/>
        <v>0</v>
      </c>
      <c r="BT36" s="84">
        <f t="shared" si="75"/>
        <v>0</v>
      </c>
      <c r="BU36" s="84">
        <f t="shared" si="76"/>
        <v>0</v>
      </c>
      <c r="BV36" s="84">
        <f t="shared" si="77"/>
        <v>0</v>
      </c>
      <c r="BW36" s="84">
        <f t="shared" si="78"/>
        <v>0</v>
      </c>
      <c r="BX36" s="84">
        <f t="shared" si="79"/>
        <v>0</v>
      </c>
      <c r="BY36" s="84">
        <f t="shared" si="80"/>
        <v>0</v>
      </c>
      <c r="BZ36" s="84">
        <f t="shared" si="81"/>
        <v>489726.63191090687</v>
      </c>
      <c r="CA36" s="84">
        <f t="shared" si="82"/>
        <v>959864.19854537759</v>
      </c>
      <c r="CB36" s="84">
        <f t="shared" si="83"/>
        <v>921469.63060356246</v>
      </c>
      <c r="CC36" s="84">
        <f t="shared" si="84"/>
        <v>884610.84537941997</v>
      </c>
    </row>
    <row r="37" spans="1:81" s="18" customFormat="1" x14ac:dyDescent="0.2">
      <c r="A37" s="62"/>
      <c r="B37" s="83">
        <f>'3. Investeringen'!B30</f>
        <v>19</v>
      </c>
      <c r="C37" s="83">
        <f>'3. Investeringen'!K30</f>
        <v>45</v>
      </c>
      <c r="D37" s="118">
        <f>'3. Investeringen'!L30</f>
        <v>2023</v>
      </c>
      <c r="E37" s="83">
        <f>'3. Investeringen'!M30</f>
        <v>240225948.40541407</v>
      </c>
      <c r="F37" s="83" t="str">
        <f>'3. Investeringen'!C30</f>
        <v>Nieuwe investeringen</v>
      </c>
      <c r="G37" s="83" t="str">
        <f>'3. Investeringen'!F30</f>
        <v>TD</v>
      </c>
      <c r="H37" s="62"/>
      <c r="I37" s="83">
        <f>'6. Investeringen per jaar'!I33</f>
        <v>1</v>
      </c>
      <c r="J37" s="62"/>
      <c r="K37" s="83">
        <f t="array" ref="K37">IFERROR(INDEX(#REF!,MATCH(1,('7. Nominale afschrijvingen'!$B37=#REF!)*('7. Nominale afschrijvingen'!K$10=#REF!),0)),0)</f>
        <v>0</v>
      </c>
      <c r="L37" s="83">
        <f t="array" ref="L37">IFERROR(INDEX(#REF!,MATCH(1,('7. Nominale afschrijvingen'!$B37=#REF!)*('7. Nominale afschrijvingen'!L$18=#REF!),0)),0)</f>
        <v>0</v>
      </c>
      <c r="M37" s="83">
        <f t="array" ref="M37">IFERROR(INDEX(#REF!,MATCH(1,('7. Nominale afschrijvingen'!$B37=#REF!)*('7. Nominale afschrijvingen'!M$18=#REF!),0)),0)</f>
        <v>0</v>
      </c>
      <c r="N37" s="83">
        <f t="array" ref="N37">IFERROR(INDEX(#REF!,MATCH(1,('7. Nominale afschrijvingen'!$B37=#REF!)*('7. Nominale afschrijvingen'!N$10=#REF!),0)),0)</f>
        <v>0</v>
      </c>
      <c r="O37" s="83">
        <f t="array" ref="O37">IFERROR(INDEX(#REF!,MATCH(1,('7. Nominale afschrijvingen'!$B37=#REF!)*('7. Nominale afschrijvingen'!O$10=#REF!),0)),0)</f>
        <v>0</v>
      </c>
      <c r="P37" s="83">
        <f t="array" ref="P37">IFERROR(INDEX(#REF!,MATCH(1,('7. Nominale afschrijvingen'!$B37=#REF!)*('7. Nominale afschrijvingen'!P$10=#REF!),0)),0)</f>
        <v>0</v>
      </c>
      <c r="Q37" s="62"/>
      <c r="R37" s="83">
        <f t="array" ref="R37">IFERROR(INDEX(#REF!,MATCH(1,('7. Nominale afschrijvingen'!$B37=#REF!)*('7. Nominale afschrijvingen'!R$18=#REF!),0)),0)</f>
        <v>0</v>
      </c>
      <c r="S37" s="83">
        <f t="array" ref="S37">IFERROR(INDEX(#REF!,MATCH(1,('7. Nominale afschrijvingen'!$B37=#REF!)*('7. Nominale afschrijvingen'!S$18=#REF!),0)),0)</f>
        <v>0</v>
      </c>
      <c r="T37" s="83">
        <f t="array" ref="T37">IFERROR(INDEX(#REF!,MATCH(1,('7. Nominale afschrijvingen'!$B37=#REF!)*('7. Nominale afschrijvingen'!T$18=#REF!),0)),0)</f>
        <v>0</v>
      </c>
      <c r="U37" s="62"/>
      <c r="V37" s="142">
        <f t="shared" si="47"/>
        <v>0</v>
      </c>
      <c r="W37" s="142">
        <f t="shared" si="48"/>
        <v>0</v>
      </c>
      <c r="X37" s="142">
        <f t="shared" si="49"/>
        <v>0</v>
      </c>
      <c r="Y37" s="142">
        <f t="shared" si="50"/>
        <v>0</v>
      </c>
      <c r="Z37" s="142">
        <f t="shared" si="51"/>
        <v>0</v>
      </c>
      <c r="AA37" s="142">
        <f t="shared" si="52"/>
        <v>0</v>
      </c>
      <c r="AB37" s="62"/>
      <c r="AC37" s="122">
        <f t="shared" si="53"/>
        <v>2068</v>
      </c>
      <c r="AD37" s="84">
        <f t="shared" si="54"/>
        <v>240225948.40541407</v>
      </c>
      <c r="AE37" s="84">
        <f t="shared" si="55"/>
        <v>46.5</v>
      </c>
      <c r="AF37" s="84" t="b">
        <f t="shared" si="56"/>
        <v>0</v>
      </c>
      <c r="AG37" s="113">
        <f>INDEX('2. Reguleringsparameters'!$C$36:$D$42,MATCH(F37,'2. Reguleringsparameters'!$B$36:$B$42,0),MATCH(G37,'2. Reguleringsparameters'!$C$35:$D$35,0))</f>
        <v>0.5</v>
      </c>
      <c r="AH37" s="62"/>
      <c r="AI37" s="126"/>
      <c r="AJ37" s="84">
        <f t="shared" si="57"/>
        <v>0</v>
      </c>
      <c r="AK37" s="84">
        <f t="shared" si="58"/>
        <v>0</v>
      </c>
      <c r="AL37" s="84">
        <f t="shared" si="59"/>
        <v>0</v>
      </c>
      <c r="AM37" s="84">
        <f t="shared" si="60"/>
        <v>0</v>
      </c>
      <c r="AN37" s="84">
        <f t="shared" si="61"/>
        <v>0</v>
      </c>
      <c r="AO37" s="84">
        <f t="shared" si="86"/>
        <v>0</v>
      </c>
      <c r="AP37" s="84">
        <f t="shared" si="86"/>
        <v>0</v>
      </c>
      <c r="AQ37" s="84">
        <f t="shared" si="86"/>
        <v>0</v>
      </c>
      <c r="AR37" s="84">
        <f t="shared" si="86"/>
        <v>0</v>
      </c>
      <c r="AS37" s="84">
        <f t="shared" si="86"/>
        <v>0</v>
      </c>
      <c r="AT37" s="84">
        <f t="shared" si="86"/>
        <v>0</v>
      </c>
      <c r="AU37" s="84">
        <f t="shared" si="86"/>
        <v>0</v>
      </c>
      <c r="AV37" s="84">
        <f t="shared" si="86"/>
        <v>0</v>
      </c>
      <c r="AW37" s="84">
        <f t="shared" si="86"/>
        <v>0</v>
      </c>
      <c r="AX37" s="84">
        <f t="shared" si="86"/>
        <v>0</v>
      </c>
      <c r="AY37" s="84">
        <f t="shared" si="86"/>
        <v>0</v>
      </c>
      <c r="AZ37" s="84">
        <f t="shared" si="86"/>
        <v>0</v>
      </c>
      <c r="BA37" s="126"/>
      <c r="BB37" s="126"/>
      <c r="BC37" s="126"/>
      <c r="BD37" s="126"/>
      <c r="BE37" s="126"/>
      <c r="BF37" s="62"/>
      <c r="BG37" s="88">
        <f t="shared" si="62"/>
        <v>0</v>
      </c>
      <c r="BH37" s="88">
        <f t="shared" si="63"/>
        <v>0</v>
      </c>
      <c r="BI37" s="88">
        <f t="shared" si="64"/>
        <v>0</v>
      </c>
      <c r="BJ37" s="127">
        <f t="shared" si="65"/>
        <v>0</v>
      </c>
      <c r="BK37" s="127">
        <f t="shared" si="66"/>
        <v>0</v>
      </c>
      <c r="BL37" s="127">
        <f t="shared" si="67"/>
        <v>0</v>
      </c>
      <c r="BM37" s="84">
        <f t="shared" si="68"/>
        <v>0</v>
      </c>
      <c r="BN37" s="84">
        <f t="shared" si="69"/>
        <v>0</v>
      </c>
      <c r="BO37" s="84">
        <f t="shared" si="70"/>
        <v>0</v>
      </c>
      <c r="BP37" s="84">
        <f t="shared" si="71"/>
        <v>0</v>
      </c>
      <c r="BQ37" s="84">
        <f t="shared" si="72"/>
        <v>0</v>
      </c>
      <c r="BR37" s="84">
        <f t="shared" si="73"/>
        <v>0</v>
      </c>
      <c r="BS37" s="84">
        <f t="shared" si="74"/>
        <v>0</v>
      </c>
      <c r="BT37" s="84">
        <f t="shared" si="75"/>
        <v>0</v>
      </c>
      <c r="BU37" s="84">
        <f t="shared" si="76"/>
        <v>0</v>
      </c>
      <c r="BV37" s="84">
        <f t="shared" si="77"/>
        <v>0</v>
      </c>
      <c r="BW37" s="84">
        <f t="shared" si="78"/>
        <v>0</v>
      </c>
      <c r="BX37" s="84">
        <f t="shared" si="79"/>
        <v>0</v>
      </c>
      <c r="BY37" s="84">
        <f t="shared" si="80"/>
        <v>0</v>
      </c>
      <c r="BZ37" s="84">
        <f t="shared" si="81"/>
        <v>3203012.6454055207</v>
      </c>
      <c r="CA37" s="84">
        <f t="shared" si="82"/>
        <v>6320611.6202668939</v>
      </c>
      <c r="CB37" s="84">
        <f t="shared" si="83"/>
        <v>6152061.9770597769</v>
      </c>
      <c r="CC37" s="84">
        <f t="shared" si="84"/>
        <v>5988006.9910048498</v>
      </c>
    </row>
    <row r="38" spans="1:81" s="18" customFormat="1" x14ac:dyDescent="0.2">
      <c r="A38" s="62"/>
      <c r="B38" s="83">
        <f>'3. Investeringen'!B31</f>
        <v>20</v>
      </c>
      <c r="C38" s="83">
        <f>'3. Investeringen'!K31</f>
        <v>55</v>
      </c>
      <c r="D38" s="118">
        <f>'3. Investeringen'!L31</f>
        <v>2023</v>
      </c>
      <c r="E38" s="83">
        <f>'3. Investeringen'!M31</f>
        <v>46907480.440568738</v>
      </c>
      <c r="F38" s="83" t="str">
        <f>'3. Investeringen'!C31</f>
        <v>Nieuwe investeringen</v>
      </c>
      <c r="G38" s="83" t="str">
        <f>'3. Investeringen'!F31</f>
        <v>TD</v>
      </c>
      <c r="H38" s="62"/>
      <c r="I38" s="83">
        <f>'6. Investeringen per jaar'!I34</f>
        <v>1</v>
      </c>
      <c r="J38" s="62"/>
      <c r="K38" s="83">
        <f t="array" ref="K38">IFERROR(INDEX(#REF!,MATCH(1,('7. Nominale afschrijvingen'!$B38=#REF!)*('7. Nominale afschrijvingen'!K$10=#REF!),0)),0)</f>
        <v>0</v>
      </c>
      <c r="L38" s="83">
        <f t="array" ref="L38">IFERROR(INDEX(#REF!,MATCH(1,('7. Nominale afschrijvingen'!$B38=#REF!)*('7. Nominale afschrijvingen'!L$18=#REF!),0)),0)</f>
        <v>0</v>
      </c>
      <c r="M38" s="83">
        <f t="array" ref="M38">IFERROR(INDEX(#REF!,MATCH(1,('7. Nominale afschrijvingen'!$B38=#REF!)*('7. Nominale afschrijvingen'!M$18=#REF!),0)),0)</f>
        <v>0</v>
      </c>
      <c r="N38" s="83">
        <f t="array" ref="N38">IFERROR(INDEX(#REF!,MATCH(1,('7. Nominale afschrijvingen'!$B38=#REF!)*('7. Nominale afschrijvingen'!N$10=#REF!),0)),0)</f>
        <v>0</v>
      </c>
      <c r="O38" s="83">
        <f t="array" ref="O38">IFERROR(INDEX(#REF!,MATCH(1,('7. Nominale afschrijvingen'!$B38=#REF!)*('7. Nominale afschrijvingen'!O$10=#REF!),0)),0)</f>
        <v>0</v>
      </c>
      <c r="P38" s="83">
        <f t="array" ref="P38">IFERROR(INDEX(#REF!,MATCH(1,('7. Nominale afschrijvingen'!$B38=#REF!)*('7. Nominale afschrijvingen'!P$10=#REF!),0)),0)</f>
        <v>0</v>
      </c>
      <c r="Q38" s="62"/>
      <c r="R38" s="83">
        <f t="array" ref="R38">IFERROR(INDEX(#REF!,MATCH(1,('7. Nominale afschrijvingen'!$B38=#REF!)*('7. Nominale afschrijvingen'!R$18=#REF!),0)),0)</f>
        <v>0</v>
      </c>
      <c r="S38" s="83">
        <f t="array" ref="S38">IFERROR(INDEX(#REF!,MATCH(1,('7. Nominale afschrijvingen'!$B38=#REF!)*('7. Nominale afschrijvingen'!S$18=#REF!),0)),0)</f>
        <v>0</v>
      </c>
      <c r="T38" s="83">
        <f t="array" ref="T38">IFERROR(INDEX(#REF!,MATCH(1,('7. Nominale afschrijvingen'!$B38=#REF!)*('7. Nominale afschrijvingen'!T$18=#REF!),0)),0)</f>
        <v>0</v>
      </c>
      <c r="U38" s="62"/>
      <c r="V38" s="142">
        <f t="shared" si="47"/>
        <v>0</v>
      </c>
      <c r="W38" s="142">
        <f t="shared" si="48"/>
        <v>0</v>
      </c>
      <c r="X38" s="142">
        <f t="shared" si="49"/>
        <v>0</v>
      </c>
      <c r="Y38" s="142">
        <f t="shared" si="50"/>
        <v>0</v>
      </c>
      <c r="Z38" s="142">
        <f t="shared" si="51"/>
        <v>0</v>
      </c>
      <c r="AA38" s="142">
        <f t="shared" si="52"/>
        <v>0</v>
      </c>
      <c r="AB38" s="62"/>
      <c r="AC38" s="122">
        <f t="shared" si="53"/>
        <v>2078</v>
      </c>
      <c r="AD38" s="84">
        <f t="shared" si="54"/>
        <v>46907480.440568738</v>
      </c>
      <c r="AE38" s="84">
        <f t="shared" si="55"/>
        <v>56.5</v>
      </c>
      <c r="AF38" s="84" t="b">
        <f t="shared" si="56"/>
        <v>0</v>
      </c>
      <c r="AG38" s="113">
        <f>INDEX('2. Reguleringsparameters'!$C$36:$D$42,MATCH(F38,'2. Reguleringsparameters'!$B$36:$B$42,0),MATCH(G38,'2. Reguleringsparameters'!$C$35:$D$35,0))</f>
        <v>0.5</v>
      </c>
      <c r="AH38" s="62"/>
      <c r="AI38" s="126"/>
      <c r="AJ38" s="84">
        <f t="shared" si="57"/>
        <v>0</v>
      </c>
      <c r="AK38" s="84">
        <f t="shared" si="58"/>
        <v>0</v>
      </c>
      <c r="AL38" s="84">
        <f t="shared" si="59"/>
        <v>0</v>
      </c>
      <c r="AM38" s="84">
        <f t="shared" si="60"/>
        <v>0</v>
      </c>
      <c r="AN38" s="84">
        <f t="shared" si="61"/>
        <v>0</v>
      </c>
      <c r="AO38" s="84">
        <f t="shared" si="86"/>
        <v>0</v>
      </c>
      <c r="AP38" s="84">
        <f t="shared" si="86"/>
        <v>0</v>
      </c>
      <c r="AQ38" s="84">
        <f t="shared" si="86"/>
        <v>0</v>
      </c>
      <c r="AR38" s="84">
        <f t="shared" si="86"/>
        <v>0</v>
      </c>
      <c r="AS38" s="84">
        <f t="shared" si="86"/>
        <v>0</v>
      </c>
      <c r="AT38" s="84">
        <f t="shared" si="86"/>
        <v>0</v>
      </c>
      <c r="AU38" s="84">
        <f t="shared" si="86"/>
        <v>0</v>
      </c>
      <c r="AV38" s="84">
        <f t="shared" si="86"/>
        <v>0</v>
      </c>
      <c r="AW38" s="84">
        <f t="shared" si="86"/>
        <v>0</v>
      </c>
      <c r="AX38" s="84">
        <f t="shared" si="86"/>
        <v>0</v>
      </c>
      <c r="AY38" s="84">
        <f t="shared" si="86"/>
        <v>0</v>
      </c>
      <c r="AZ38" s="84">
        <f t="shared" si="86"/>
        <v>0</v>
      </c>
      <c r="BA38" s="126"/>
      <c r="BB38" s="126"/>
      <c r="BC38" s="126"/>
      <c r="BD38" s="126"/>
      <c r="BE38" s="126"/>
      <c r="BF38" s="62"/>
      <c r="BG38" s="88">
        <f t="shared" si="62"/>
        <v>0</v>
      </c>
      <c r="BH38" s="88">
        <f t="shared" si="63"/>
        <v>0</v>
      </c>
      <c r="BI38" s="88">
        <f t="shared" si="64"/>
        <v>0</v>
      </c>
      <c r="BJ38" s="127">
        <f t="shared" si="65"/>
        <v>0</v>
      </c>
      <c r="BK38" s="127">
        <f t="shared" si="66"/>
        <v>0</v>
      </c>
      <c r="BL38" s="127">
        <f t="shared" si="67"/>
        <v>0</v>
      </c>
      <c r="BM38" s="84">
        <f t="shared" si="68"/>
        <v>0</v>
      </c>
      <c r="BN38" s="84">
        <f t="shared" si="69"/>
        <v>0</v>
      </c>
      <c r="BO38" s="84">
        <f t="shared" si="70"/>
        <v>0</v>
      </c>
      <c r="BP38" s="84">
        <f t="shared" si="71"/>
        <v>0</v>
      </c>
      <c r="BQ38" s="84">
        <f t="shared" si="72"/>
        <v>0</v>
      </c>
      <c r="BR38" s="84">
        <f t="shared" si="73"/>
        <v>0</v>
      </c>
      <c r="BS38" s="84">
        <f t="shared" si="74"/>
        <v>0</v>
      </c>
      <c r="BT38" s="84">
        <f t="shared" si="75"/>
        <v>0</v>
      </c>
      <c r="BU38" s="84">
        <f t="shared" si="76"/>
        <v>0</v>
      </c>
      <c r="BV38" s="84">
        <f t="shared" si="77"/>
        <v>0</v>
      </c>
      <c r="BW38" s="84">
        <f t="shared" si="78"/>
        <v>0</v>
      </c>
      <c r="BX38" s="84">
        <f t="shared" si="79"/>
        <v>0</v>
      </c>
      <c r="BY38" s="84">
        <f t="shared" si="80"/>
        <v>0</v>
      </c>
      <c r="BZ38" s="84">
        <f t="shared" si="81"/>
        <v>511717.96844256803</v>
      </c>
      <c r="CA38" s="84">
        <f t="shared" si="82"/>
        <v>1012271.1812100254</v>
      </c>
      <c r="CB38" s="84">
        <f t="shared" si="83"/>
        <v>990185.26452907943</v>
      </c>
      <c r="CC38" s="84">
        <f t="shared" si="84"/>
        <v>968581.22239389957</v>
      </c>
    </row>
    <row r="39" spans="1:81" s="18" customFormat="1" x14ac:dyDescent="0.2">
      <c r="A39" s="62"/>
      <c r="B39" s="83">
        <f>'3. Investeringen'!B32</f>
        <v>21</v>
      </c>
      <c r="C39" s="83">
        <f>'3. Investeringen'!K32</f>
        <v>0</v>
      </c>
      <c r="D39" s="118">
        <f>'3. Investeringen'!L32</f>
        <v>2023</v>
      </c>
      <c r="E39" s="83">
        <f>'3. Investeringen'!M32</f>
        <v>346857.30753737641</v>
      </c>
      <c r="F39" s="83" t="str">
        <f>'3. Investeringen'!C32</f>
        <v>Nieuwe investeringen</v>
      </c>
      <c r="G39" s="83" t="str">
        <f>'3. Investeringen'!F32</f>
        <v>TD</v>
      </c>
      <c r="H39" s="62"/>
      <c r="I39" s="83">
        <f>'6. Investeringen per jaar'!I35</f>
        <v>1</v>
      </c>
      <c r="J39" s="62"/>
      <c r="K39" s="83">
        <f t="array" ref="K39">IFERROR(INDEX(#REF!,MATCH(1,('7. Nominale afschrijvingen'!$B39=#REF!)*('7. Nominale afschrijvingen'!K$10=#REF!),0)),0)</f>
        <v>0</v>
      </c>
      <c r="L39" s="83">
        <f t="array" ref="L39">IFERROR(INDEX(#REF!,MATCH(1,('7. Nominale afschrijvingen'!$B39=#REF!)*('7. Nominale afschrijvingen'!L$18=#REF!),0)),0)</f>
        <v>0</v>
      </c>
      <c r="M39" s="83">
        <f t="array" ref="M39">IFERROR(INDEX(#REF!,MATCH(1,('7. Nominale afschrijvingen'!$B39=#REF!)*('7. Nominale afschrijvingen'!M$18=#REF!),0)),0)</f>
        <v>0</v>
      </c>
      <c r="N39" s="83">
        <f t="array" ref="N39">IFERROR(INDEX(#REF!,MATCH(1,('7. Nominale afschrijvingen'!$B39=#REF!)*('7. Nominale afschrijvingen'!N$10=#REF!),0)),0)</f>
        <v>0</v>
      </c>
      <c r="O39" s="83">
        <f t="array" ref="O39">IFERROR(INDEX(#REF!,MATCH(1,('7. Nominale afschrijvingen'!$B39=#REF!)*('7. Nominale afschrijvingen'!O$10=#REF!),0)),0)</f>
        <v>0</v>
      </c>
      <c r="P39" s="83">
        <f t="array" ref="P39">IFERROR(INDEX(#REF!,MATCH(1,('7. Nominale afschrijvingen'!$B39=#REF!)*('7. Nominale afschrijvingen'!P$10=#REF!),0)),0)</f>
        <v>0</v>
      </c>
      <c r="Q39" s="62"/>
      <c r="R39" s="83">
        <f t="array" ref="R39">IFERROR(INDEX(#REF!,MATCH(1,('7. Nominale afschrijvingen'!$B39=#REF!)*('7. Nominale afschrijvingen'!R$18=#REF!),0)),0)</f>
        <v>0</v>
      </c>
      <c r="S39" s="83">
        <f t="array" ref="S39">IFERROR(INDEX(#REF!,MATCH(1,('7. Nominale afschrijvingen'!$B39=#REF!)*('7. Nominale afschrijvingen'!S$18=#REF!),0)),0)</f>
        <v>0</v>
      </c>
      <c r="T39" s="83">
        <f t="array" ref="T39">IFERROR(INDEX(#REF!,MATCH(1,('7. Nominale afschrijvingen'!$B39=#REF!)*('7. Nominale afschrijvingen'!T$18=#REF!),0)),0)</f>
        <v>0</v>
      </c>
      <c r="U39" s="62"/>
      <c r="V39" s="142">
        <f t="shared" si="47"/>
        <v>0</v>
      </c>
      <c r="W39" s="142">
        <f t="shared" si="48"/>
        <v>0</v>
      </c>
      <c r="X39" s="142">
        <f t="shared" si="49"/>
        <v>0</v>
      </c>
      <c r="Y39" s="142">
        <f t="shared" si="50"/>
        <v>0</v>
      </c>
      <c r="Z39" s="142">
        <f t="shared" si="51"/>
        <v>0</v>
      </c>
      <c r="AA39" s="142">
        <f t="shared" si="52"/>
        <v>0</v>
      </c>
      <c r="AB39" s="62"/>
      <c r="AC39" s="122">
        <f t="shared" si="53"/>
        <v>2023</v>
      </c>
      <c r="AD39" s="84">
        <f t="shared" si="54"/>
        <v>346857.30753737641</v>
      </c>
      <c r="AE39" s="84">
        <f t="shared" si="55"/>
        <v>1.5</v>
      </c>
      <c r="AF39" s="84" t="b">
        <f t="shared" si="56"/>
        <v>0</v>
      </c>
      <c r="AG39" s="113">
        <f>INDEX('2. Reguleringsparameters'!$C$36:$D$42,MATCH(F39,'2. Reguleringsparameters'!$B$36:$B$42,0),MATCH(G39,'2. Reguleringsparameters'!$C$35:$D$35,0))</f>
        <v>0.5</v>
      </c>
      <c r="AH39" s="62"/>
      <c r="AI39" s="126"/>
      <c r="AJ39" s="84">
        <f t="shared" si="57"/>
        <v>0</v>
      </c>
      <c r="AK39" s="84">
        <f t="shared" si="58"/>
        <v>0</v>
      </c>
      <c r="AL39" s="84">
        <f t="shared" si="59"/>
        <v>0</v>
      </c>
      <c r="AM39" s="84">
        <f t="shared" si="60"/>
        <v>0</v>
      </c>
      <c r="AN39" s="84">
        <f t="shared" si="61"/>
        <v>0</v>
      </c>
      <c r="AO39" s="84">
        <f t="shared" si="86"/>
        <v>0</v>
      </c>
      <c r="AP39" s="84">
        <f t="shared" si="86"/>
        <v>0</v>
      </c>
      <c r="AQ39" s="84">
        <f t="shared" si="86"/>
        <v>0</v>
      </c>
      <c r="AR39" s="84">
        <f t="shared" si="86"/>
        <v>0</v>
      </c>
      <c r="AS39" s="84">
        <f t="shared" si="86"/>
        <v>0</v>
      </c>
      <c r="AT39" s="84">
        <f t="shared" si="86"/>
        <v>0</v>
      </c>
      <c r="AU39" s="84">
        <f t="shared" si="86"/>
        <v>0</v>
      </c>
      <c r="AV39" s="84">
        <f t="shared" si="86"/>
        <v>0</v>
      </c>
      <c r="AW39" s="84">
        <f t="shared" si="86"/>
        <v>0</v>
      </c>
      <c r="AX39" s="84">
        <f t="shared" si="86"/>
        <v>0</v>
      </c>
      <c r="AY39" s="84">
        <f t="shared" si="86"/>
        <v>0</v>
      </c>
      <c r="AZ39" s="84">
        <f t="shared" si="86"/>
        <v>0</v>
      </c>
      <c r="BA39" s="126"/>
      <c r="BB39" s="126"/>
      <c r="BC39" s="126"/>
      <c r="BD39" s="126"/>
      <c r="BE39" s="126"/>
      <c r="BF39" s="62"/>
      <c r="BG39" s="88">
        <f t="shared" si="62"/>
        <v>0</v>
      </c>
      <c r="BH39" s="88">
        <f t="shared" si="63"/>
        <v>0</v>
      </c>
      <c r="BI39" s="88">
        <f t="shared" si="64"/>
        <v>0</v>
      </c>
      <c r="BJ39" s="127">
        <f t="shared" si="65"/>
        <v>0</v>
      </c>
      <c r="BK39" s="127">
        <f t="shared" si="66"/>
        <v>0</v>
      </c>
      <c r="BL39" s="127">
        <f t="shared" si="67"/>
        <v>0</v>
      </c>
      <c r="BM39" s="84">
        <f t="shared" si="68"/>
        <v>0</v>
      </c>
      <c r="BN39" s="84">
        <f t="shared" si="69"/>
        <v>0</v>
      </c>
      <c r="BO39" s="84">
        <f t="shared" si="70"/>
        <v>0</v>
      </c>
      <c r="BP39" s="84">
        <f t="shared" si="71"/>
        <v>0</v>
      </c>
      <c r="BQ39" s="84">
        <f t="shared" si="72"/>
        <v>0</v>
      </c>
      <c r="BR39" s="84">
        <f t="shared" si="73"/>
        <v>0</v>
      </c>
      <c r="BS39" s="84">
        <f t="shared" si="74"/>
        <v>0</v>
      </c>
      <c r="BT39" s="84">
        <f t="shared" si="75"/>
        <v>0</v>
      </c>
      <c r="BU39" s="84">
        <f t="shared" si="76"/>
        <v>0</v>
      </c>
      <c r="BV39" s="84">
        <f t="shared" si="77"/>
        <v>0</v>
      </c>
      <c r="BW39" s="84">
        <f t="shared" si="78"/>
        <v>0</v>
      </c>
      <c r="BX39" s="84">
        <f t="shared" si="79"/>
        <v>0</v>
      </c>
      <c r="BY39" s="84">
        <f t="shared" si="80"/>
        <v>0</v>
      </c>
      <c r="BZ39" s="84">
        <f t="shared" si="81"/>
        <v>0</v>
      </c>
      <c r="CA39" s="84">
        <f t="shared" si="82"/>
        <v>0</v>
      </c>
      <c r="CB39" s="84">
        <f t="shared" si="83"/>
        <v>0</v>
      </c>
      <c r="CC39" s="84">
        <f t="shared" si="84"/>
        <v>0</v>
      </c>
    </row>
    <row r="40" spans="1:81" s="18" customFormat="1" x14ac:dyDescent="0.2">
      <c r="A40" s="62"/>
      <c r="B40" s="83">
        <f>'3. Investeringen'!B33</f>
        <v>22</v>
      </c>
      <c r="C40" s="83">
        <f>'3. Investeringen'!K33</f>
        <v>5</v>
      </c>
      <c r="D40" s="118">
        <f>'3. Investeringen'!L33</f>
        <v>2024</v>
      </c>
      <c r="E40" s="83">
        <f>'3. Investeringen'!M33</f>
        <v>1505868.5950966442</v>
      </c>
      <c r="F40" s="83" t="str">
        <f>'3. Investeringen'!C33</f>
        <v>Nieuwe investeringen</v>
      </c>
      <c r="G40" s="83" t="str">
        <f>'3. Investeringen'!F33</f>
        <v>TD</v>
      </c>
      <c r="H40" s="62"/>
      <c r="I40" s="83">
        <f>'6. Investeringen per jaar'!I36</f>
        <v>1</v>
      </c>
      <c r="J40" s="62"/>
      <c r="K40" s="83">
        <f t="array" ref="K40">IFERROR(INDEX(#REF!,MATCH(1,('7. Nominale afschrijvingen'!$B40=#REF!)*('7. Nominale afschrijvingen'!K$10=#REF!),0)),0)</f>
        <v>0</v>
      </c>
      <c r="L40" s="83">
        <f t="array" ref="L40">IFERROR(INDEX(#REF!,MATCH(1,('7. Nominale afschrijvingen'!$B40=#REF!)*('7. Nominale afschrijvingen'!L$18=#REF!),0)),0)</f>
        <v>0</v>
      </c>
      <c r="M40" s="83">
        <f t="array" ref="M40">IFERROR(INDEX(#REF!,MATCH(1,('7. Nominale afschrijvingen'!$B40=#REF!)*('7. Nominale afschrijvingen'!M$18=#REF!),0)),0)</f>
        <v>0</v>
      </c>
      <c r="N40" s="83">
        <f t="array" ref="N40">IFERROR(INDEX(#REF!,MATCH(1,('7. Nominale afschrijvingen'!$B40=#REF!)*('7. Nominale afschrijvingen'!N$10=#REF!),0)),0)</f>
        <v>0</v>
      </c>
      <c r="O40" s="83">
        <f t="array" ref="O40">IFERROR(INDEX(#REF!,MATCH(1,('7. Nominale afschrijvingen'!$B40=#REF!)*('7. Nominale afschrijvingen'!O$10=#REF!),0)),0)</f>
        <v>0</v>
      </c>
      <c r="P40" s="83">
        <f t="array" ref="P40">IFERROR(INDEX(#REF!,MATCH(1,('7. Nominale afschrijvingen'!$B40=#REF!)*('7. Nominale afschrijvingen'!P$10=#REF!),0)),0)</f>
        <v>0</v>
      </c>
      <c r="Q40" s="62"/>
      <c r="R40" s="83">
        <f t="array" ref="R40">IFERROR(INDEX(#REF!,MATCH(1,('7. Nominale afschrijvingen'!$B40=#REF!)*('7. Nominale afschrijvingen'!R$18=#REF!),0)),0)</f>
        <v>0</v>
      </c>
      <c r="S40" s="83">
        <f t="array" ref="S40">IFERROR(INDEX(#REF!,MATCH(1,('7. Nominale afschrijvingen'!$B40=#REF!)*('7. Nominale afschrijvingen'!S$18=#REF!),0)),0)</f>
        <v>0</v>
      </c>
      <c r="T40" s="83">
        <f t="array" ref="T40">IFERROR(INDEX(#REF!,MATCH(1,('7. Nominale afschrijvingen'!$B40=#REF!)*('7. Nominale afschrijvingen'!T$18=#REF!),0)),0)</f>
        <v>0</v>
      </c>
      <c r="U40" s="62"/>
      <c r="V40" s="142">
        <f t="shared" si="47"/>
        <v>0</v>
      </c>
      <c r="W40" s="142">
        <f t="shared" si="48"/>
        <v>0</v>
      </c>
      <c r="X40" s="142">
        <f t="shared" si="49"/>
        <v>0</v>
      </c>
      <c r="Y40" s="142">
        <f t="shared" si="50"/>
        <v>0</v>
      </c>
      <c r="Z40" s="142">
        <f t="shared" si="51"/>
        <v>0</v>
      </c>
      <c r="AA40" s="142">
        <f t="shared" si="52"/>
        <v>0</v>
      </c>
      <c r="AB40" s="62"/>
      <c r="AC40" s="122">
        <f t="shared" si="53"/>
        <v>2029</v>
      </c>
      <c r="AD40" s="84">
        <f t="shared" si="54"/>
        <v>1505868.5950966442</v>
      </c>
      <c r="AE40" s="84">
        <f t="shared" si="55"/>
        <v>7.5</v>
      </c>
      <c r="AF40" s="84" t="b">
        <f t="shared" si="56"/>
        <v>0</v>
      </c>
      <c r="AG40" s="113">
        <f>INDEX('2. Reguleringsparameters'!$C$36:$D$42,MATCH(F40,'2. Reguleringsparameters'!$B$36:$B$42,0),MATCH(G40,'2. Reguleringsparameters'!$C$35:$D$35,0))</f>
        <v>0.5</v>
      </c>
      <c r="AH40" s="62"/>
      <c r="AI40" s="126"/>
      <c r="AJ40" s="84">
        <f t="shared" si="57"/>
        <v>0</v>
      </c>
      <c r="AK40" s="84">
        <f t="shared" si="58"/>
        <v>0</v>
      </c>
      <c r="AL40" s="84">
        <f t="shared" si="59"/>
        <v>0</v>
      </c>
      <c r="AM40" s="84">
        <f t="shared" si="60"/>
        <v>0</v>
      </c>
      <c r="AN40" s="84">
        <f t="shared" si="61"/>
        <v>0</v>
      </c>
      <c r="AO40" s="84">
        <f t="shared" si="86"/>
        <v>0</v>
      </c>
      <c r="AP40" s="84">
        <f t="shared" si="86"/>
        <v>0</v>
      </c>
      <c r="AQ40" s="84">
        <f t="shared" si="86"/>
        <v>0</v>
      </c>
      <c r="AR40" s="84">
        <f t="shared" si="86"/>
        <v>0</v>
      </c>
      <c r="AS40" s="84">
        <f t="shared" si="86"/>
        <v>0</v>
      </c>
      <c r="AT40" s="84">
        <f t="shared" si="86"/>
        <v>0</v>
      </c>
      <c r="AU40" s="84">
        <f t="shared" si="86"/>
        <v>0</v>
      </c>
      <c r="AV40" s="84">
        <f t="shared" si="86"/>
        <v>0</v>
      </c>
      <c r="AW40" s="84">
        <f t="shared" si="86"/>
        <v>0</v>
      </c>
      <c r="AX40" s="84">
        <f t="shared" si="86"/>
        <v>0</v>
      </c>
      <c r="AY40" s="84">
        <f t="shared" si="86"/>
        <v>0</v>
      </c>
      <c r="AZ40" s="84">
        <f t="shared" si="86"/>
        <v>0</v>
      </c>
      <c r="BA40" s="126"/>
      <c r="BB40" s="126"/>
      <c r="BC40" s="126"/>
      <c r="BD40" s="126"/>
      <c r="BE40" s="126"/>
      <c r="BF40" s="62"/>
      <c r="BG40" s="88">
        <f t="shared" si="62"/>
        <v>0</v>
      </c>
      <c r="BH40" s="88">
        <f t="shared" si="63"/>
        <v>0</v>
      </c>
      <c r="BI40" s="88">
        <f t="shared" si="64"/>
        <v>0</v>
      </c>
      <c r="BJ40" s="127">
        <f t="shared" si="65"/>
        <v>0</v>
      </c>
      <c r="BK40" s="127">
        <f t="shared" si="66"/>
        <v>0</v>
      </c>
      <c r="BL40" s="127">
        <f t="shared" si="67"/>
        <v>0</v>
      </c>
      <c r="BM40" s="84">
        <f t="shared" si="68"/>
        <v>0</v>
      </c>
      <c r="BN40" s="84">
        <f t="shared" si="69"/>
        <v>0</v>
      </c>
      <c r="BO40" s="84">
        <f t="shared" si="70"/>
        <v>0</v>
      </c>
      <c r="BP40" s="84">
        <f t="shared" si="71"/>
        <v>0</v>
      </c>
      <c r="BQ40" s="84">
        <f t="shared" si="72"/>
        <v>0</v>
      </c>
      <c r="BR40" s="84">
        <f t="shared" si="73"/>
        <v>0</v>
      </c>
      <c r="BS40" s="84">
        <f t="shared" si="74"/>
        <v>0</v>
      </c>
      <c r="BT40" s="84">
        <f t="shared" si="75"/>
        <v>0</v>
      </c>
      <c r="BU40" s="84">
        <f t="shared" si="76"/>
        <v>0</v>
      </c>
      <c r="BV40" s="84">
        <f t="shared" si="77"/>
        <v>0</v>
      </c>
      <c r="BW40" s="84">
        <f t="shared" si="78"/>
        <v>0</v>
      </c>
      <c r="BX40" s="84">
        <f t="shared" si="79"/>
        <v>0</v>
      </c>
      <c r="BY40" s="84">
        <f t="shared" si="80"/>
        <v>0</v>
      </c>
      <c r="BZ40" s="84">
        <f t="shared" si="81"/>
        <v>0</v>
      </c>
      <c r="CA40" s="84">
        <f t="shared" si="82"/>
        <v>180704.23141159731</v>
      </c>
      <c r="CB40" s="84">
        <f t="shared" si="83"/>
        <v>318039.44728441129</v>
      </c>
      <c r="CC40" s="84">
        <f t="shared" si="84"/>
        <v>287749.97611446737</v>
      </c>
    </row>
    <row r="41" spans="1:81" s="18" customFormat="1" x14ac:dyDescent="0.2">
      <c r="A41" s="62"/>
      <c r="B41" s="83">
        <f>'3. Investeringen'!B34</f>
        <v>23</v>
      </c>
      <c r="C41" s="83">
        <f>'3. Investeringen'!K34</f>
        <v>10</v>
      </c>
      <c r="D41" s="118">
        <f>'3. Investeringen'!L34</f>
        <v>2024</v>
      </c>
      <c r="E41" s="83">
        <f>'3. Investeringen'!M34</f>
        <v>796923.21281409613</v>
      </c>
      <c r="F41" s="83" t="str">
        <f>'3. Investeringen'!C34</f>
        <v>Nieuwe investeringen</v>
      </c>
      <c r="G41" s="83" t="str">
        <f>'3. Investeringen'!F34</f>
        <v>TD</v>
      </c>
      <c r="H41" s="62"/>
      <c r="I41" s="83">
        <f>'6. Investeringen per jaar'!I37</f>
        <v>1</v>
      </c>
      <c r="J41" s="62"/>
      <c r="K41" s="83">
        <f t="array" ref="K41">IFERROR(INDEX(#REF!,MATCH(1,('7. Nominale afschrijvingen'!$B41=#REF!)*('7. Nominale afschrijvingen'!K$10=#REF!),0)),0)</f>
        <v>0</v>
      </c>
      <c r="L41" s="83">
        <f t="array" ref="L41">IFERROR(INDEX(#REF!,MATCH(1,('7. Nominale afschrijvingen'!$B41=#REF!)*('7. Nominale afschrijvingen'!L$18=#REF!),0)),0)</f>
        <v>0</v>
      </c>
      <c r="M41" s="83">
        <f t="array" ref="M41">IFERROR(INDEX(#REF!,MATCH(1,('7. Nominale afschrijvingen'!$B41=#REF!)*('7. Nominale afschrijvingen'!M$18=#REF!),0)),0)</f>
        <v>0</v>
      </c>
      <c r="N41" s="83">
        <f t="array" ref="N41">IFERROR(INDEX(#REF!,MATCH(1,('7. Nominale afschrijvingen'!$B41=#REF!)*('7. Nominale afschrijvingen'!N$10=#REF!),0)),0)</f>
        <v>0</v>
      </c>
      <c r="O41" s="83">
        <f t="array" ref="O41">IFERROR(INDEX(#REF!,MATCH(1,('7. Nominale afschrijvingen'!$B41=#REF!)*('7. Nominale afschrijvingen'!O$10=#REF!),0)),0)</f>
        <v>0</v>
      </c>
      <c r="P41" s="83">
        <f t="array" ref="P41">IFERROR(INDEX(#REF!,MATCH(1,('7. Nominale afschrijvingen'!$B41=#REF!)*('7. Nominale afschrijvingen'!P$10=#REF!),0)),0)</f>
        <v>0</v>
      </c>
      <c r="Q41" s="62"/>
      <c r="R41" s="83">
        <f t="array" ref="R41">IFERROR(INDEX(#REF!,MATCH(1,('7. Nominale afschrijvingen'!$B41=#REF!)*('7. Nominale afschrijvingen'!R$18=#REF!),0)),0)</f>
        <v>0</v>
      </c>
      <c r="S41" s="83">
        <f t="array" ref="S41">IFERROR(INDEX(#REF!,MATCH(1,('7. Nominale afschrijvingen'!$B41=#REF!)*('7. Nominale afschrijvingen'!S$18=#REF!),0)),0)</f>
        <v>0</v>
      </c>
      <c r="T41" s="83">
        <f t="array" ref="T41">IFERROR(INDEX(#REF!,MATCH(1,('7. Nominale afschrijvingen'!$B41=#REF!)*('7. Nominale afschrijvingen'!T$18=#REF!),0)),0)</f>
        <v>0</v>
      </c>
      <c r="U41" s="62"/>
      <c r="V41" s="142">
        <f t="shared" si="47"/>
        <v>0</v>
      </c>
      <c r="W41" s="142">
        <f t="shared" si="48"/>
        <v>0</v>
      </c>
      <c r="X41" s="142">
        <f t="shared" si="49"/>
        <v>0</v>
      </c>
      <c r="Y41" s="142">
        <f t="shared" si="50"/>
        <v>0</v>
      </c>
      <c r="Z41" s="142">
        <f t="shared" si="51"/>
        <v>0</v>
      </c>
      <c r="AA41" s="142">
        <f t="shared" si="52"/>
        <v>0</v>
      </c>
      <c r="AB41" s="62"/>
      <c r="AC41" s="122">
        <f t="shared" si="53"/>
        <v>2034</v>
      </c>
      <c r="AD41" s="84">
        <f t="shared" si="54"/>
        <v>796923.21281409613</v>
      </c>
      <c r="AE41" s="84">
        <f t="shared" si="55"/>
        <v>12.5</v>
      </c>
      <c r="AF41" s="84" t="b">
        <f t="shared" si="56"/>
        <v>0</v>
      </c>
      <c r="AG41" s="113">
        <f>INDEX('2. Reguleringsparameters'!$C$36:$D$42,MATCH(F41,'2. Reguleringsparameters'!$B$36:$B$42,0),MATCH(G41,'2. Reguleringsparameters'!$C$35:$D$35,0))</f>
        <v>0.5</v>
      </c>
      <c r="AH41" s="62"/>
      <c r="AI41" s="126"/>
      <c r="AJ41" s="84">
        <f t="shared" si="57"/>
        <v>0</v>
      </c>
      <c r="AK41" s="84">
        <f t="shared" si="58"/>
        <v>0</v>
      </c>
      <c r="AL41" s="84">
        <f t="shared" si="59"/>
        <v>0</v>
      </c>
      <c r="AM41" s="84">
        <f t="shared" si="60"/>
        <v>0</v>
      </c>
      <c r="AN41" s="84">
        <f t="shared" si="61"/>
        <v>0</v>
      </c>
      <c r="AO41" s="84">
        <f t="shared" si="86"/>
        <v>0</v>
      </c>
      <c r="AP41" s="84">
        <f t="shared" si="86"/>
        <v>0</v>
      </c>
      <c r="AQ41" s="84">
        <f t="shared" si="86"/>
        <v>0</v>
      </c>
      <c r="AR41" s="84">
        <f t="shared" si="86"/>
        <v>0</v>
      </c>
      <c r="AS41" s="84">
        <f t="shared" si="86"/>
        <v>0</v>
      </c>
      <c r="AT41" s="84">
        <f t="shared" si="86"/>
        <v>0</v>
      </c>
      <c r="AU41" s="84">
        <f t="shared" si="86"/>
        <v>0</v>
      </c>
      <c r="AV41" s="84">
        <f t="shared" si="86"/>
        <v>0</v>
      </c>
      <c r="AW41" s="84">
        <f t="shared" si="86"/>
        <v>0</v>
      </c>
      <c r="AX41" s="84">
        <f t="shared" si="86"/>
        <v>0</v>
      </c>
      <c r="AY41" s="84">
        <f t="shared" si="86"/>
        <v>0</v>
      </c>
      <c r="AZ41" s="84">
        <f t="shared" si="86"/>
        <v>0</v>
      </c>
      <c r="BA41" s="126"/>
      <c r="BB41" s="126"/>
      <c r="BC41" s="126"/>
      <c r="BD41" s="126"/>
      <c r="BE41" s="126"/>
      <c r="BF41" s="62"/>
      <c r="BG41" s="88">
        <f t="shared" si="62"/>
        <v>0</v>
      </c>
      <c r="BH41" s="88">
        <f t="shared" si="63"/>
        <v>0</v>
      </c>
      <c r="BI41" s="88">
        <f t="shared" si="64"/>
        <v>0</v>
      </c>
      <c r="BJ41" s="127">
        <f t="shared" si="65"/>
        <v>0</v>
      </c>
      <c r="BK41" s="127">
        <f t="shared" si="66"/>
        <v>0</v>
      </c>
      <c r="BL41" s="127">
        <f t="shared" si="67"/>
        <v>0</v>
      </c>
      <c r="BM41" s="84">
        <f t="shared" si="68"/>
        <v>0</v>
      </c>
      <c r="BN41" s="84">
        <f t="shared" si="69"/>
        <v>0</v>
      </c>
      <c r="BO41" s="84">
        <f t="shared" si="70"/>
        <v>0</v>
      </c>
      <c r="BP41" s="84">
        <f t="shared" si="71"/>
        <v>0</v>
      </c>
      <c r="BQ41" s="84">
        <f t="shared" si="72"/>
        <v>0</v>
      </c>
      <c r="BR41" s="84">
        <f t="shared" si="73"/>
        <v>0</v>
      </c>
      <c r="BS41" s="84">
        <f t="shared" si="74"/>
        <v>0</v>
      </c>
      <c r="BT41" s="84">
        <f t="shared" si="75"/>
        <v>0</v>
      </c>
      <c r="BU41" s="84">
        <f t="shared" si="76"/>
        <v>0</v>
      </c>
      <c r="BV41" s="84">
        <f t="shared" si="77"/>
        <v>0</v>
      </c>
      <c r="BW41" s="84">
        <f t="shared" si="78"/>
        <v>0</v>
      </c>
      <c r="BX41" s="84">
        <f t="shared" si="79"/>
        <v>0</v>
      </c>
      <c r="BY41" s="84">
        <f t="shared" si="80"/>
        <v>0</v>
      </c>
      <c r="BZ41" s="84">
        <f t="shared" si="81"/>
        <v>0</v>
      </c>
      <c r="CA41" s="84">
        <f t="shared" si="82"/>
        <v>47815.392768845762</v>
      </c>
      <c r="CB41" s="84">
        <f t="shared" si="83"/>
        <v>89892.938405430032</v>
      </c>
      <c r="CC41" s="84">
        <f t="shared" si="84"/>
        <v>79105.785796778437</v>
      </c>
    </row>
    <row r="42" spans="1:81" s="18" customFormat="1" x14ac:dyDescent="0.2">
      <c r="A42" s="62"/>
      <c r="B42" s="83">
        <f>'3. Investeringen'!B35</f>
        <v>24</v>
      </c>
      <c r="C42" s="83">
        <f>'3. Investeringen'!K35</f>
        <v>25</v>
      </c>
      <c r="D42" s="118">
        <f>'3. Investeringen'!L35</f>
        <v>2024</v>
      </c>
      <c r="E42" s="83">
        <f>'3. Investeringen'!M35</f>
        <v>104249.51747291056</v>
      </c>
      <c r="F42" s="83" t="str">
        <f>'3. Investeringen'!C35</f>
        <v>Nieuwe investeringen</v>
      </c>
      <c r="G42" s="83" t="str">
        <f>'3. Investeringen'!F35</f>
        <v>TD</v>
      </c>
      <c r="H42" s="62"/>
      <c r="I42" s="83">
        <f>'6. Investeringen per jaar'!I38</f>
        <v>1</v>
      </c>
      <c r="J42" s="62"/>
      <c r="K42" s="83">
        <f t="array" ref="K42">IFERROR(INDEX(#REF!,MATCH(1,('7. Nominale afschrijvingen'!$B42=#REF!)*('7. Nominale afschrijvingen'!K$10=#REF!),0)),0)</f>
        <v>0</v>
      </c>
      <c r="L42" s="83">
        <f t="array" ref="L42">IFERROR(INDEX(#REF!,MATCH(1,('7. Nominale afschrijvingen'!$B42=#REF!)*('7. Nominale afschrijvingen'!L$18=#REF!),0)),0)</f>
        <v>0</v>
      </c>
      <c r="M42" s="83">
        <f t="array" ref="M42">IFERROR(INDEX(#REF!,MATCH(1,('7. Nominale afschrijvingen'!$B42=#REF!)*('7. Nominale afschrijvingen'!M$18=#REF!),0)),0)</f>
        <v>0</v>
      </c>
      <c r="N42" s="83">
        <f t="array" ref="N42">IFERROR(INDEX(#REF!,MATCH(1,('7. Nominale afschrijvingen'!$B42=#REF!)*('7. Nominale afschrijvingen'!N$10=#REF!),0)),0)</f>
        <v>0</v>
      </c>
      <c r="O42" s="83">
        <f t="array" ref="O42">IFERROR(INDEX(#REF!,MATCH(1,('7. Nominale afschrijvingen'!$B42=#REF!)*('7. Nominale afschrijvingen'!O$10=#REF!),0)),0)</f>
        <v>0</v>
      </c>
      <c r="P42" s="83">
        <f t="array" ref="P42">IFERROR(INDEX(#REF!,MATCH(1,('7. Nominale afschrijvingen'!$B42=#REF!)*('7. Nominale afschrijvingen'!P$10=#REF!),0)),0)</f>
        <v>0</v>
      </c>
      <c r="Q42" s="62"/>
      <c r="R42" s="83">
        <f t="array" ref="R42">IFERROR(INDEX(#REF!,MATCH(1,('7. Nominale afschrijvingen'!$B42=#REF!)*('7. Nominale afschrijvingen'!R$18=#REF!),0)),0)</f>
        <v>0</v>
      </c>
      <c r="S42" s="83">
        <f t="array" ref="S42">IFERROR(INDEX(#REF!,MATCH(1,('7. Nominale afschrijvingen'!$B42=#REF!)*('7. Nominale afschrijvingen'!S$18=#REF!),0)),0)</f>
        <v>0</v>
      </c>
      <c r="T42" s="83">
        <f t="array" ref="T42">IFERROR(INDEX(#REF!,MATCH(1,('7. Nominale afschrijvingen'!$B42=#REF!)*('7. Nominale afschrijvingen'!T$18=#REF!),0)),0)</f>
        <v>0</v>
      </c>
      <c r="U42" s="62"/>
      <c r="V42" s="142">
        <f t="shared" si="47"/>
        <v>0</v>
      </c>
      <c r="W42" s="142">
        <f t="shared" si="48"/>
        <v>0</v>
      </c>
      <c r="X42" s="142">
        <f t="shared" si="49"/>
        <v>0</v>
      </c>
      <c r="Y42" s="142">
        <f t="shared" si="50"/>
        <v>0</v>
      </c>
      <c r="Z42" s="142">
        <f t="shared" si="51"/>
        <v>0</v>
      </c>
      <c r="AA42" s="142">
        <f t="shared" si="52"/>
        <v>0</v>
      </c>
      <c r="AB42" s="62"/>
      <c r="AC42" s="122">
        <f t="shared" si="53"/>
        <v>2049</v>
      </c>
      <c r="AD42" s="84">
        <f t="shared" si="54"/>
        <v>104249.51747291056</v>
      </c>
      <c r="AE42" s="84">
        <f t="shared" si="55"/>
        <v>27.5</v>
      </c>
      <c r="AF42" s="84" t="b">
        <f t="shared" si="56"/>
        <v>0</v>
      </c>
      <c r="AG42" s="113">
        <f>INDEX('2. Reguleringsparameters'!$C$36:$D$42,MATCH(F42,'2. Reguleringsparameters'!$B$36:$B$42,0),MATCH(G42,'2. Reguleringsparameters'!$C$35:$D$35,0))</f>
        <v>0.5</v>
      </c>
      <c r="AH42" s="62"/>
      <c r="AI42" s="126"/>
      <c r="AJ42" s="84">
        <f t="shared" si="57"/>
        <v>0</v>
      </c>
      <c r="AK42" s="84">
        <f t="shared" si="58"/>
        <v>0</v>
      </c>
      <c r="AL42" s="84">
        <f t="shared" si="59"/>
        <v>0</v>
      </c>
      <c r="AM42" s="84">
        <f t="shared" si="60"/>
        <v>0</v>
      </c>
      <c r="AN42" s="84">
        <f t="shared" si="61"/>
        <v>0</v>
      </c>
      <c r="AO42" s="84">
        <f t="shared" si="86"/>
        <v>0</v>
      </c>
      <c r="AP42" s="84">
        <f t="shared" si="86"/>
        <v>0</v>
      </c>
      <c r="AQ42" s="84">
        <f t="shared" si="86"/>
        <v>0</v>
      </c>
      <c r="AR42" s="84">
        <f t="shared" si="86"/>
        <v>0</v>
      </c>
      <c r="AS42" s="84">
        <f t="shared" si="86"/>
        <v>0</v>
      </c>
      <c r="AT42" s="84">
        <f t="shared" si="86"/>
        <v>0</v>
      </c>
      <c r="AU42" s="84">
        <f t="shared" si="86"/>
        <v>0</v>
      </c>
      <c r="AV42" s="84">
        <f t="shared" si="86"/>
        <v>0</v>
      </c>
      <c r="AW42" s="84">
        <f t="shared" si="86"/>
        <v>0</v>
      </c>
      <c r="AX42" s="84">
        <f t="shared" si="86"/>
        <v>0</v>
      </c>
      <c r="AY42" s="84">
        <f t="shared" si="86"/>
        <v>0</v>
      </c>
      <c r="AZ42" s="84">
        <f t="shared" si="86"/>
        <v>0</v>
      </c>
      <c r="BA42" s="126"/>
      <c r="BB42" s="126"/>
      <c r="BC42" s="126"/>
      <c r="BD42" s="126"/>
      <c r="BE42" s="126"/>
      <c r="BF42" s="62"/>
      <c r="BG42" s="88">
        <f t="shared" si="62"/>
        <v>0</v>
      </c>
      <c r="BH42" s="88">
        <f t="shared" si="63"/>
        <v>0</v>
      </c>
      <c r="BI42" s="88">
        <f t="shared" si="64"/>
        <v>0</v>
      </c>
      <c r="BJ42" s="127">
        <f t="shared" si="65"/>
        <v>0</v>
      </c>
      <c r="BK42" s="127">
        <f t="shared" si="66"/>
        <v>0</v>
      </c>
      <c r="BL42" s="127">
        <f t="shared" si="67"/>
        <v>0</v>
      </c>
      <c r="BM42" s="84">
        <f t="shared" si="68"/>
        <v>0</v>
      </c>
      <c r="BN42" s="84">
        <f t="shared" si="69"/>
        <v>0</v>
      </c>
      <c r="BO42" s="84">
        <f t="shared" si="70"/>
        <v>0</v>
      </c>
      <c r="BP42" s="84">
        <f t="shared" si="71"/>
        <v>0</v>
      </c>
      <c r="BQ42" s="84">
        <f t="shared" si="72"/>
        <v>0</v>
      </c>
      <c r="BR42" s="84">
        <f t="shared" si="73"/>
        <v>0</v>
      </c>
      <c r="BS42" s="84">
        <f t="shared" si="74"/>
        <v>0</v>
      </c>
      <c r="BT42" s="84">
        <f t="shared" si="75"/>
        <v>0</v>
      </c>
      <c r="BU42" s="84">
        <f t="shared" si="76"/>
        <v>0</v>
      </c>
      <c r="BV42" s="84">
        <f t="shared" si="77"/>
        <v>0</v>
      </c>
      <c r="BW42" s="84">
        <f t="shared" si="78"/>
        <v>0</v>
      </c>
      <c r="BX42" s="84">
        <f t="shared" si="79"/>
        <v>0</v>
      </c>
      <c r="BY42" s="84">
        <f t="shared" si="80"/>
        <v>0</v>
      </c>
      <c r="BZ42" s="84">
        <f t="shared" si="81"/>
        <v>0</v>
      </c>
      <c r="CA42" s="84">
        <f t="shared" si="82"/>
        <v>2501.9884193498538</v>
      </c>
      <c r="CB42" s="84">
        <f t="shared" si="83"/>
        <v>4883.8813945709144</v>
      </c>
      <c r="CC42" s="84">
        <f t="shared" si="84"/>
        <v>4649.4550876315107</v>
      </c>
    </row>
    <row r="43" spans="1:81" s="18" customFormat="1" x14ac:dyDescent="0.2">
      <c r="A43" s="62"/>
      <c r="B43" s="83">
        <f>'3. Investeringen'!B36</f>
        <v>25</v>
      </c>
      <c r="C43" s="83">
        <f>'3. Investeringen'!K36</f>
        <v>30</v>
      </c>
      <c r="D43" s="118">
        <f>'3. Investeringen'!L36</f>
        <v>2024</v>
      </c>
      <c r="E43" s="83">
        <f>'3. Investeringen'!M36</f>
        <v>24863660.409273051</v>
      </c>
      <c r="F43" s="83" t="str">
        <f>'3. Investeringen'!C36</f>
        <v>Nieuwe investeringen</v>
      </c>
      <c r="G43" s="83" t="str">
        <f>'3. Investeringen'!F36</f>
        <v>TD</v>
      </c>
      <c r="H43" s="62"/>
      <c r="I43" s="83">
        <f>'6. Investeringen per jaar'!I39</f>
        <v>1</v>
      </c>
      <c r="J43" s="62"/>
      <c r="K43" s="83">
        <f t="array" ref="K43">IFERROR(INDEX(#REF!,MATCH(1,('7. Nominale afschrijvingen'!$B43=#REF!)*('7. Nominale afschrijvingen'!K$10=#REF!),0)),0)</f>
        <v>0</v>
      </c>
      <c r="L43" s="83">
        <f t="array" ref="L43">IFERROR(INDEX(#REF!,MATCH(1,('7. Nominale afschrijvingen'!$B43=#REF!)*('7. Nominale afschrijvingen'!L$18=#REF!),0)),0)</f>
        <v>0</v>
      </c>
      <c r="M43" s="83">
        <f t="array" ref="M43">IFERROR(INDEX(#REF!,MATCH(1,('7. Nominale afschrijvingen'!$B43=#REF!)*('7. Nominale afschrijvingen'!M$18=#REF!),0)),0)</f>
        <v>0</v>
      </c>
      <c r="N43" s="83">
        <f t="array" ref="N43">IFERROR(INDEX(#REF!,MATCH(1,('7. Nominale afschrijvingen'!$B43=#REF!)*('7. Nominale afschrijvingen'!N$10=#REF!),0)),0)</f>
        <v>0</v>
      </c>
      <c r="O43" s="83">
        <f t="array" ref="O43">IFERROR(INDEX(#REF!,MATCH(1,('7. Nominale afschrijvingen'!$B43=#REF!)*('7. Nominale afschrijvingen'!O$10=#REF!),0)),0)</f>
        <v>0</v>
      </c>
      <c r="P43" s="83">
        <f t="array" ref="P43">IFERROR(INDEX(#REF!,MATCH(1,('7. Nominale afschrijvingen'!$B43=#REF!)*('7. Nominale afschrijvingen'!P$10=#REF!),0)),0)</f>
        <v>0</v>
      </c>
      <c r="Q43" s="62"/>
      <c r="R43" s="83">
        <f t="array" ref="R43">IFERROR(INDEX(#REF!,MATCH(1,('7. Nominale afschrijvingen'!$B43=#REF!)*('7. Nominale afschrijvingen'!R$18=#REF!),0)),0)</f>
        <v>0</v>
      </c>
      <c r="S43" s="83">
        <f t="array" ref="S43">IFERROR(INDEX(#REF!,MATCH(1,('7. Nominale afschrijvingen'!$B43=#REF!)*('7. Nominale afschrijvingen'!S$18=#REF!),0)),0)</f>
        <v>0</v>
      </c>
      <c r="T43" s="83">
        <f t="array" ref="T43">IFERROR(INDEX(#REF!,MATCH(1,('7. Nominale afschrijvingen'!$B43=#REF!)*('7. Nominale afschrijvingen'!T$18=#REF!),0)),0)</f>
        <v>0</v>
      </c>
      <c r="U43" s="62"/>
      <c r="V43" s="142">
        <f t="shared" si="47"/>
        <v>0</v>
      </c>
      <c r="W43" s="142">
        <f t="shared" si="48"/>
        <v>0</v>
      </c>
      <c r="X43" s="142">
        <f t="shared" si="49"/>
        <v>0</v>
      </c>
      <c r="Y43" s="142">
        <f t="shared" si="50"/>
        <v>0</v>
      </c>
      <c r="Z43" s="142">
        <f t="shared" si="51"/>
        <v>0</v>
      </c>
      <c r="AA43" s="142">
        <f t="shared" si="52"/>
        <v>0</v>
      </c>
      <c r="AB43" s="62"/>
      <c r="AC43" s="122">
        <f t="shared" si="53"/>
        <v>2054</v>
      </c>
      <c r="AD43" s="84">
        <f t="shared" si="54"/>
        <v>24863660.409273051</v>
      </c>
      <c r="AE43" s="84">
        <f t="shared" si="55"/>
        <v>32.5</v>
      </c>
      <c r="AF43" s="84" t="b">
        <f t="shared" si="56"/>
        <v>0</v>
      </c>
      <c r="AG43" s="113">
        <f>INDEX('2. Reguleringsparameters'!$C$36:$D$42,MATCH(F43,'2. Reguleringsparameters'!$B$36:$B$42,0),MATCH(G43,'2. Reguleringsparameters'!$C$35:$D$35,0))</f>
        <v>0.5</v>
      </c>
      <c r="AH43" s="62"/>
      <c r="AI43" s="126"/>
      <c r="AJ43" s="84">
        <f t="shared" si="57"/>
        <v>0</v>
      </c>
      <c r="AK43" s="84">
        <f t="shared" si="58"/>
        <v>0</v>
      </c>
      <c r="AL43" s="84">
        <f t="shared" si="59"/>
        <v>0</v>
      </c>
      <c r="AM43" s="84">
        <f t="shared" si="60"/>
        <v>0</v>
      </c>
      <c r="AN43" s="84">
        <f t="shared" si="61"/>
        <v>0</v>
      </c>
      <c r="AO43" s="84">
        <f t="shared" si="86"/>
        <v>0</v>
      </c>
      <c r="AP43" s="84">
        <f t="shared" si="86"/>
        <v>0</v>
      </c>
      <c r="AQ43" s="84">
        <f t="shared" si="86"/>
        <v>0</v>
      </c>
      <c r="AR43" s="84">
        <f t="shared" si="86"/>
        <v>0</v>
      </c>
      <c r="AS43" s="84">
        <f t="shared" si="86"/>
        <v>0</v>
      </c>
      <c r="AT43" s="84">
        <f t="shared" si="86"/>
        <v>0</v>
      </c>
      <c r="AU43" s="84">
        <f t="shared" si="86"/>
        <v>0</v>
      </c>
      <c r="AV43" s="84">
        <f t="shared" si="86"/>
        <v>0</v>
      </c>
      <c r="AW43" s="84">
        <f t="shared" si="86"/>
        <v>0</v>
      </c>
      <c r="AX43" s="84">
        <f t="shared" si="86"/>
        <v>0</v>
      </c>
      <c r="AY43" s="84">
        <f t="shared" si="86"/>
        <v>0</v>
      </c>
      <c r="AZ43" s="84">
        <f t="shared" si="86"/>
        <v>0</v>
      </c>
      <c r="BA43" s="126"/>
      <c r="BB43" s="126"/>
      <c r="BC43" s="126"/>
      <c r="BD43" s="126"/>
      <c r="BE43" s="126"/>
      <c r="BF43" s="62"/>
      <c r="BG43" s="88">
        <f t="shared" si="62"/>
        <v>0</v>
      </c>
      <c r="BH43" s="88">
        <f t="shared" si="63"/>
        <v>0</v>
      </c>
      <c r="BI43" s="88">
        <f t="shared" si="64"/>
        <v>0</v>
      </c>
      <c r="BJ43" s="127">
        <f t="shared" si="65"/>
        <v>0</v>
      </c>
      <c r="BK43" s="127">
        <f t="shared" si="66"/>
        <v>0</v>
      </c>
      <c r="BL43" s="127">
        <f t="shared" si="67"/>
        <v>0</v>
      </c>
      <c r="BM43" s="84">
        <f t="shared" si="68"/>
        <v>0</v>
      </c>
      <c r="BN43" s="84">
        <f t="shared" si="69"/>
        <v>0</v>
      </c>
      <c r="BO43" s="84">
        <f t="shared" si="70"/>
        <v>0</v>
      </c>
      <c r="BP43" s="84">
        <f t="shared" si="71"/>
        <v>0</v>
      </c>
      <c r="BQ43" s="84">
        <f t="shared" si="72"/>
        <v>0</v>
      </c>
      <c r="BR43" s="84">
        <f t="shared" si="73"/>
        <v>0</v>
      </c>
      <c r="BS43" s="84">
        <f t="shared" si="74"/>
        <v>0</v>
      </c>
      <c r="BT43" s="84">
        <f t="shared" si="75"/>
        <v>0</v>
      </c>
      <c r="BU43" s="84">
        <f t="shared" si="76"/>
        <v>0</v>
      </c>
      <c r="BV43" s="84">
        <f t="shared" si="77"/>
        <v>0</v>
      </c>
      <c r="BW43" s="84">
        <f t="shared" si="78"/>
        <v>0</v>
      </c>
      <c r="BX43" s="84">
        <f t="shared" si="79"/>
        <v>0</v>
      </c>
      <c r="BY43" s="84">
        <f t="shared" si="80"/>
        <v>0</v>
      </c>
      <c r="BZ43" s="84">
        <f t="shared" si="81"/>
        <v>0</v>
      </c>
      <c r="CA43" s="84">
        <f t="shared" si="82"/>
        <v>497273.208185461</v>
      </c>
      <c r="CB43" s="84">
        <f t="shared" si="83"/>
        <v>974655.4880435036</v>
      </c>
      <c r="CC43" s="84">
        <f t="shared" si="84"/>
        <v>935669.2685217635</v>
      </c>
    </row>
    <row r="44" spans="1:81" s="18" customFormat="1" x14ac:dyDescent="0.2">
      <c r="A44" s="62"/>
      <c r="B44" s="83">
        <f>'3. Investeringen'!B37</f>
        <v>26</v>
      </c>
      <c r="C44" s="83">
        <f>'3. Investeringen'!K37</f>
        <v>45</v>
      </c>
      <c r="D44" s="118">
        <f>'3. Investeringen'!L37</f>
        <v>2024</v>
      </c>
      <c r="E44" s="83">
        <f>'3. Investeringen'!M37</f>
        <v>243927775.76100367</v>
      </c>
      <c r="F44" s="83" t="str">
        <f>'3. Investeringen'!C37</f>
        <v>Nieuwe investeringen</v>
      </c>
      <c r="G44" s="83" t="str">
        <f>'3. Investeringen'!F37</f>
        <v>TD</v>
      </c>
      <c r="H44" s="62"/>
      <c r="I44" s="83">
        <f>'6. Investeringen per jaar'!I40</f>
        <v>1</v>
      </c>
      <c r="J44" s="62"/>
      <c r="K44" s="83">
        <f t="array" ref="K44">IFERROR(INDEX(#REF!,MATCH(1,('7. Nominale afschrijvingen'!$B44=#REF!)*('7. Nominale afschrijvingen'!K$10=#REF!),0)),0)</f>
        <v>0</v>
      </c>
      <c r="L44" s="83">
        <f t="array" ref="L44">IFERROR(INDEX(#REF!,MATCH(1,('7. Nominale afschrijvingen'!$B44=#REF!)*('7. Nominale afschrijvingen'!L$18=#REF!),0)),0)</f>
        <v>0</v>
      </c>
      <c r="M44" s="83">
        <f t="array" ref="M44">IFERROR(INDEX(#REF!,MATCH(1,('7. Nominale afschrijvingen'!$B44=#REF!)*('7. Nominale afschrijvingen'!M$18=#REF!),0)),0)</f>
        <v>0</v>
      </c>
      <c r="N44" s="83">
        <f t="array" ref="N44">IFERROR(INDEX(#REF!,MATCH(1,('7. Nominale afschrijvingen'!$B44=#REF!)*('7. Nominale afschrijvingen'!N$10=#REF!),0)),0)</f>
        <v>0</v>
      </c>
      <c r="O44" s="83">
        <f t="array" ref="O44">IFERROR(INDEX(#REF!,MATCH(1,('7. Nominale afschrijvingen'!$B44=#REF!)*('7. Nominale afschrijvingen'!O$10=#REF!),0)),0)</f>
        <v>0</v>
      </c>
      <c r="P44" s="83">
        <f t="array" ref="P44">IFERROR(INDEX(#REF!,MATCH(1,('7. Nominale afschrijvingen'!$B44=#REF!)*('7. Nominale afschrijvingen'!P$10=#REF!),0)),0)</f>
        <v>0</v>
      </c>
      <c r="Q44" s="62"/>
      <c r="R44" s="83">
        <f t="array" ref="R44">IFERROR(INDEX(#REF!,MATCH(1,('7. Nominale afschrijvingen'!$B44=#REF!)*('7. Nominale afschrijvingen'!R$18=#REF!),0)),0)</f>
        <v>0</v>
      </c>
      <c r="S44" s="83">
        <f t="array" ref="S44">IFERROR(INDEX(#REF!,MATCH(1,('7. Nominale afschrijvingen'!$B44=#REF!)*('7. Nominale afschrijvingen'!S$18=#REF!),0)),0)</f>
        <v>0</v>
      </c>
      <c r="T44" s="83">
        <f t="array" ref="T44">IFERROR(INDEX(#REF!,MATCH(1,('7. Nominale afschrijvingen'!$B44=#REF!)*('7. Nominale afschrijvingen'!T$18=#REF!),0)),0)</f>
        <v>0</v>
      </c>
      <c r="U44" s="62"/>
      <c r="V44" s="142">
        <f t="shared" si="47"/>
        <v>0</v>
      </c>
      <c r="W44" s="142">
        <f t="shared" si="48"/>
        <v>0</v>
      </c>
      <c r="X44" s="142">
        <f t="shared" si="49"/>
        <v>0</v>
      </c>
      <c r="Y44" s="142">
        <f t="shared" si="50"/>
        <v>0</v>
      </c>
      <c r="Z44" s="142">
        <f t="shared" si="51"/>
        <v>0</v>
      </c>
      <c r="AA44" s="142">
        <f t="shared" si="52"/>
        <v>0</v>
      </c>
      <c r="AB44" s="62"/>
      <c r="AC44" s="122">
        <f t="shared" si="53"/>
        <v>2069</v>
      </c>
      <c r="AD44" s="84">
        <f t="shared" si="54"/>
        <v>243927775.76100367</v>
      </c>
      <c r="AE44" s="84">
        <f t="shared" si="55"/>
        <v>47.5</v>
      </c>
      <c r="AF44" s="84" t="b">
        <f t="shared" si="56"/>
        <v>0</v>
      </c>
      <c r="AG44" s="113">
        <f>INDEX('2. Reguleringsparameters'!$C$36:$D$42,MATCH(F44,'2. Reguleringsparameters'!$B$36:$B$42,0),MATCH(G44,'2. Reguleringsparameters'!$C$35:$D$35,0))</f>
        <v>0.5</v>
      </c>
      <c r="AH44" s="62"/>
      <c r="AI44" s="126"/>
      <c r="AJ44" s="84">
        <f t="shared" si="57"/>
        <v>0</v>
      </c>
      <c r="AK44" s="84">
        <f t="shared" si="58"/>
        <v>0</v>
      </c>
      <c r="AL44" s="84">
        <f t="shared" si="59"/>
        <v>0</v>
      </c>
      <c r="AM44" s="84">
        <f t="shared" si="60"/>
        <v>0</v>
      </c>
      <c r="AN44" s="84">
        <f t="shared" si="61"/>
        <v>0</v>
      </c>
      <c r="AO44" s="84">
        <f t="shared" si="86"/>
        <v>0</v>
      </c>
      <c r="AP44" s="84">
        <f t="shared" si="86"/>
        <v>0</v>
      </c>
      <c r="AQ44" s="84">
        <f t="shared" si="86"/>
        <v>0</v>
      </c>
      <c r="AR44" s="84">
        <f t="shared" si="86"/>
        <v>0</v>
      </c>
      <c r="AS44" s="84">
        <f t="shared" si="86"/>
        <v>0</v>
      </c>
      <c r="AT44" s="84">
        <f t="shared" si="86"/>
        <v>0</v>
      </c>
      <c r="AU44" s="84">
        <f t="shared" si="86"/>
        <v>0</v>
      </c>
      <c r="AV44" s="84">
        <f t="shared" si="86"/>
        <v>0</v>
      </c>
      <c r="AW44" s="84">
        <f t="shared" si="86"/>
        <v>0</v>
      </c>
      <c r="AX44" s="84">
        <f t="shared" si="86"/>
        <v>0</v>
      </c>
      <c r="AY44" s="84">
        <f t="shared" si="86"/>
        <v>0</v>
      </c>
      <c r="AZ44" s="84">
        <f t="shared" si="86"/>
        <v>0</v>
      </c>
      <c r="BA44" s="126"/>
      <c r="BB44" s="126"/>
      <c r="BC44" s="126"/>
      <c r="BD44" s="126"/>
      <c r="BE44" s="126"/>
      <c r="BF44" s="62"/>
      <c r="BG44" s="88">
        <f t="shared" si="62"/>
        <v>0</v>
      </c>
      <c r="BH44" s="88">
        <f t="shared" si="63"/>
        <v>0</v>
      </c>
      <c r="BI44" s="88">
        <f t="shared" si="64"/>
        <v>0</v>
      </c>
      <c r="BJ44" s="127">
        <f t="shared" si="65"/>
        <v>0</v>
      </c>
      <c r="BK44" s="127">
        <f t="shared" si="66"/>
        <v>0</v>
      </c>
      <c r="BL44" s="127">
        <f t="shared" si="67"/>
        <v>0</v>
      </c>
      <c r="BM44" s="84">
        <f t="shared" si="68"/>
        <v>0</v>
      </c>
      <c r="BN44" s="84">
        <f t="shared" si="69"/>
        <v>0</v>
      </c>
      <c r="BO44" s="84">
        <f t="shared" si="70"/>
        <v>0</v>
      </c>
      <c r="BP44" s="84">
        <f t="shared" si="71"/>
        <v>0</v>
      </c>
      <c r="BQ44" s="84">
        <f t="shared" si="72"/>
        <v>0</v>
      </c>
      <c r="BR44" s="84">
        <f t="shared" si="73"/>
        <v>0</v>
      </c>
      <c r="BS44" s="84">
        <f t="shared" si="74"/>
        <v>0</v>
      </c>
      <c r="BT44" s="84">
        <f t="shared" si="75"/>
        <v>0</v>
      </c>
      <c r="BU44" s="84">
        <f t="shared" si="76"/>
        <v>0</v>
      </c>
      <c r="BV44" s="84">
        <f t="shared" si="77"/>
        <v>0</v>
      </c>
      <c r="BW44" s="84">
        <f t="shared" si="78"/>
        <v>0</v>
      </c>
      <c r="BX44" s="84">
        <f t="shared" si="79"/>
        <v>0</v>
      </c>
      <c r="BY44" s="84">
        <f t="shared" si="80"/>
        <v>0</v>
      </c>
      <c r="BZ44" s="84">
        <f t="shared" si="81"/>
        <v>0</v>
      </c>
      <c r="CA44" s="84">
        <f t="shared" si="82"/>
        <v>3252370.3434800487</v>
      </c>
      <c r="CB44" s="84">
        <f t="shared" si="83"/>
        <v>6418010.8111339631</v>
      </c>
      <c r="CC44" s="84">
        <f t="shared" si="84"/>
        <v>6246863.8561703907</v>
      </c>
    </row>
    <row r="45" spans="1:81" s="18" customFormat="1" x14ac:dyDescent="0.2">
      <c r="A45" s="62"/>
      <c r="B45" s="83">
        <f>'3. Investeringen'!B38</f>
        <v>27</v>
      </c>
      <c r="C45" s="83">
        <f>'3. Investeringen'!K38</f>
        <v>55</v>
      </c>
      <c r="D45" s="118">
        <f>'3. Investeringen'!L38</f>
        <v>2024</v>
      </c>
      <c r="E45" s="83">
        <f>'3. Investeringen'!M38</f>
        <v>47630314.070446365</v>
      </c>
      <c r="F45" s="83" t="str">
        <f>'3. Investeringen'!C38</f>
        <v>Nieuwe investeringen</v>
      </c>
      <c r="G45" s="83" t="str">
        <f>'3. Investeringen'!F38</f>
        <v>TD</v>
      </c>
      <c r="H45" s="62"/>
      <c r="I45" s="83">
        <f>'6. Investeringen per jaar'!I41</f>
        <v>1</v>
      </c>
      <c r="J45" s="62"/>
      <c r="K45" s="83">
        <f t="array" ref="K45">IFERROR(INDEX(#REF!,MATCH(1,('7. Nominale afschrijvingen'!$B45=#REF!)*('7. Nominale afschrijvingen'!K$10=#REF!),0)),0)</f>
        <v>0</v>
      </c>
      <c r="L45" s="83">
        <f t="array" ref="L45">IFERROR(INDEX(#REF!,MATCH(1,('7. Nominale afschrijvingen'!$B45=#REF!)*('7. Nominale afschrijvingen'!L$18=#REF!),0)),0)</f>
        <v>0</v>
      </c>
      <c r="M45" s="83">
        <f t="array" ref="M45">IFERROR(INDEX(#REF!,MATCH(1,('7. Nominale afschrijvingen'!$B45=#REF!)*('7. Nominale afschrijvingen'!M$18=#REF!),0)),0)</f>
        <v>0</v>
      </c>
      <c r="N45" s="83">
        <f t="array" ref="N45">IFERROR(INDEX(#REF!,MATCH(1,('7. Nominale afschrijvingen'!$B45=#REF!)*('7. Nominale afschrijvingen'!N$10=#REF!),0)),0)</f>
        <v>0</v>
      </c>
      <c r="O45" s="83">
        <f t="array" ref="O45">IFERROR(INDEX(#REF!,MATCH(1,('7. Nominale afschrijvingen'!$B45=#REF!)*('7. Nominale afschrijvingen'!O$10=#REF!),0)),0)</f>
        <v>0</v>
      </c>
      <c r="P45" s="83">
        <f t="array" ref="P45">IFERROR(INDEX(#REF!,MATCH(1,('7. Nominale afschrijvingen'!$B45=#REF!)*('7. Nominale afschrijvingen'!P$10=#REF!),0)),0)</f>
        <v>0</v>
      </c>
      <c r="Q45" s="62"/>
      <c r="R45" s="83">
        <f t="array" ref="R45">IFERROR(INDEX(#REF!,MATCH(1,('7. Nominale afschrijvingen'!$B45=#REF!)*('7. Nominale afschrijvingen'!R$18=#REF!),0)),0)</f>
        <v>0</v>
      </c>
      <c r="S45" s="83">
        <f t="array" ref="S45">IFERROR(INDEX(#REF!,MATCH(1,('7. Nominale afschrijvingen'!$B45=#REF!)*('7. Nominale afschrijvingen'!S$18=#REF!),0)),0)</f>
        <v>0</v>
      </c>
      <c r="T45" s="83">
        <f t="array" ref="T45">IFERROR(INDEX(#REF!,MATCH(1,('7. Nominale afschrijvingen'!$B45=#REF!)*('7. Nominale afschrijvingen'!T$18=#REF!),0)),0)</f>
        <v>0</v>
      </c>
      <c r="U45" s="62"/>
      <c r="V45" s="142">
        <f t="shared" si="47"/>
        <v>0</v>
      </c>
      <c r="W45" s="142">
        <f t="shared" si="48"/>
        <v>0</v>
      </c>
      <c r="X45" s="142">
        <f t="shared" si="49"/>
        <v>0</v>
      </c>
      <c r="Y45" s="142">
        <f t="shared" si="50"/>
        <v>0</v>
      </c>
      <c r="Z45" s="142">
        <f t="shared" si="51"/>
        <v>0</v>
      </c>
      <c r="AA45" s="142">
        <f t="shared" si="52"/>
        <v>0</v>
      </c>
      <c r="AB45" s="62"/>
      <c r="AC45" s="122">
        <f t="shared" si="53"/>
        <v>2079</v>
      </c>
      <c r="AD45" s="84">
        <f t="shared" si="54"/>
        <v>47630314.070446365</v>
      </c>
      <c r="AE45" s="84">
        <f t="shared" si="55"/>
        <v>57.5</v>
      </c>
      <c r="AF45" s="84" t="b">
        <f t="shared" si="56"/>
        <v>0</v>
      </c>
      <c r="AG45" s="113">
        <f>INDEX('2. Reguleringsparameters'!$C$36:$D$42,MATCH(F45,'2. Reguleringsparameters'!$B$36:$B$42,0),MATCH(G45,'2. Reguleringsparameters'!$C$35:$D$35,0))</f>
        <v>0.5</v>
      </c>
      <c r="AH45" s="62"/>
      <c r="AI45" s="126"/>
      <c r="AJ45" s="84">
        <f t="shared" si="57"/>
        <v>0</v>
      </c>
      <c r="AK45" s="84">
        <f t="shared" si="58"/>
        <v>0</v>
      </c>
      <c r="AL45" s="84">
        <f t="shared" si="59"/>
        <v>0</v>
      </c>
      <c r="AM45" s="84">
        <f t="shared" si="60"/>
        <v>0</v>
      </c>
      <c r="AN45" s="84">
        <f t="shared" si="61"/>
        <v>0</v>
      </c>
      <c r="AO45" s="84">
        <f t="shared" si="86"/>
        <v>0</v>
      </c>
      <c r="AP45" s="84">
        <f t="shared" si="86"/>
        <v>0</v>
      </c>
      <c r="AQ45" s="84">
        <f t="shared" si="86"/>
        <v>0</v>
      </c>
      <c r="AR45" s="84">
        <f t="shared" si="86"/>
        <v>0</v>
      </c>
      <c r="AS45" s="84">
        <f t="shared" si="86"/>
        <v>0</v>
      </c>
      <c r="AT45" s="84">
        <f t="shared" si="86"/>
        <v>0</v>
      </c>
      <c r="AU45" s="84">
        <f t="shared" si="86"/>
        <v>0</v>
      </c>
      <c r="AV45" s="84">
        <f t="shared" si="86"/>
        <v>0</v>
      </c>
      <c r="AW45" s="84">
        <f t="shared" si="86"/>
        <v>0</v>
      </c>
      <c r="AX45" s="84">
        <f t="shared" si="86"/>
        <v>0</v>
      </c>
      <c r="AY45" s="84">
        <f t="shared" si="86"/>
        <v>0</v>
      </c>
      <c r="AZ45" s="84">
        <f t="shared" si="86"/>
        <v>0</v>
      </c>
      <c r="BA45" s="126"/>
      <c r="BB45" s="126"/>
      <c r="BC45" s="126"/>
      <c r="BD45" s="126"/>
      <c r="BE45" s="126"/>
      <c r="BF45" s="62"/>
      <c r="BG45" s="88">
        <f t="shared" si="62"/>
        <v>0</v>
      </c>
      <c r="BH45" s="88">
        <f t="shared" si="63"/>
        <v>0</v>
      </c>
      <c r="BI45" s="88">
        <f t="shared" si="64"/>
        <v>0</v>
      </c>
      <c r="BJ45" s="127">
        <f t="shared" si="65"/>
        <v>0</v>
      </c>
      <c r="BK45" s="127">
        <f t="shared" si="66"/>
        <v>0</v>
      </c>
      <c r="BL45" s="127">
        <f t="shared" si="67"/>
        <v>0</v>
      </c>
      <c r="BM45" s="84">
        <f t="shared" si="68"/>
        <v>0</v>
      </c>
      <c r="BN45" s="84">
        <f t="shared" si="69"/>
        <v>0</v>
      </c>
      <c r="BO45" s="84">
        <f t="shared" si="70"/>
        <v>0</v>
      </c>
      <c r="BP45" s="84">
        <f t="shared" si="71"/>
        <v>0</v>
      </c>
      <c r="BQ45" s="84">
        <f t="shared" si="72"/>
        <v>0</v>
      </c>
      <c r="BR45" s="84">
        <f t="shared" si="73"/>
        <v>0</v>
      </c>
      <c r="BS45" s="84">
        <f t="shared" si="74"/>
        <v>0</v>
      </c>
      <c r="BT45" s="84">
        <f t="shared" si="75"/>
        <v>0</v>
      </c>
      <c r="BU45" s="84">
        <f t="shared" si="76"/>
        <v>0</v>
      </c>
      <c r="BV45" s="84">
        <f t="shared" si="77"/>
        <v>0</v>
      </c>
      <c r="BW45" s="84">
        <f t="shared" si="78"/>
        <v>0</v>
      </c>
      <c r="BX45" s="84">
        <f t="shared" si="79"/>
        <v>0</v>
      </c>
      <c r="BY45" s="84">
        <f t="shared" si="80"/>
        <v>0</v>
      </c>
      <c r="BZ45" s="84">
        <f t="shared" si="81"/>
        <v>0</v>
      </c>
      <c r="CA45" s="84">
        <f t="shared" si="82"/>
        <v>519603.42622305121</v>
      </c>
      <c r="CB45" s="84">
        <f t="shared" si="83"/>
        <v>1027870.0504194176</v>
      </c>
      <c r="CC45" s="84">
        <f t="shared" si="84"/>
        <v>1005443.794773903</v>
      </c>
    </row>
    <row r="46" spans="1:81" s="18" customFormat="1" x14ac:dyDescent="0.2">
      <c r="A46" s="62"/>
      <c r="B46" s="83">
        <f>'3. Investeringen'!B39</f>
        <v>28</v>
      </c>
      <c r="C46" s="83">
        <f>'3. Investeringen'!K39</f>
        <v>0</v>
      </c>
      <c r="D46" s="118">
        <f>'3. Investeringen'!L39</f>
        <v>2024</v>
      </c>
      <c r="E46" s="83">
        <f>'3. Investeringen'!M39</f>
        <v>352202.29994161532</v>
      </c>
      <c r="F46" s="83" t="str">
        <f>'3. Investeringen'!C39</f>
        <v>Nieuwe investeringen</v>
      </c>
      <c r="G46" s="83" t="str">
        <f>'3. Investeringen'!F39</f>
        <v>TD</v>
      </c>
      <c r="H46" s="62"/>
      <c r="I46" s="83">
        <f>'6. Investeringen per jaar'!I42</f>
        <v>1</v>
      </c>
      <c r="J46" s="62"/>
      <c r="K46" s="83">
        <f t="array" ref="K46">IFERROR(INDEX(#REF!,MATCH(1,('7. Nominale afschrijvingen'!$B46=#REF!)*('7. Nominale afschrijvingen'!K$10=#REF!),0)),0)</f>
        <v>0</v>
      </c>
      <c r="L46" s="83">
        <f t="array" ref="L46">IFERROR(INDEX(#REF!,MATCH(1,('7. Nominale afschrijvingen'!$B46=#REF!)*('7. Nominale afschrijvingen'!L$18=#REF!),0)),0)</f>
        <v>0</v>
      </c>
      <c r="M46" s="83">
        <f t="array" ref="M46">IFERROR(INDEX(#REF!,MATCH(1,('7. Nominale afschrijvingen'!$B46=#REF!)*('7. Nominale afschrijvingen'!M$18=#REF!),0)),0)</f>
        <v>0</v>
      </c>
      <c r="N46" s="83">
        <f t="array" ref="N46">IFERROR(INDEX(#REF!,MATCH(1,('7. Nominale afschrijvingen'!$B46=#REF!)*('7. Nominale afschrijvingen'!N$10=#REF!),0)),0)</f>
        <v>0</v>
      </c>
      <c r="O46" s="83">
        <f t="array" ref="O46">IFERROR(INDEX(#REF!,MATCH(1,('7. Nominale afschrijvingen'!$B46=#REF!)*('7. Nominale afschrijvingen'!O$10=#REF!),0)),0)</f>
        <v>0</v>
      </c>
      <c r="P46" s="83">
        <f t="array" ref="P46">IFERROR(INDEX(#REF!,MATCH(1,('7. Nominale afschrijvingen'!$B46=#REF!)*('7. Nominale afschrijvingen'!P$10=#REF!),0)),0)</f>
        <v>0</v>
      </c>
      <c r="Q46" s="62"/>
      <c r="R46" s="83">
        <f t="array" ref="R46">IFERROR(INDEX(#REF!,MATCH(1,('7. Nominale afschrijvingen'!$B46=#REF!)*('7. Nominale afschrijvingen'!R$18=#REF!),0)),0)</f>
        <v>0</v>
      </c>
      <c r="S46" s="83">
        <f t="array" ref="S46">IFERROR(INDEX(#REF!,MATCH(1,('7. Nominale afschrijvingen'!$B46=#REF!)*('7. Nominale afschrijvingen'!S$18=#REF!),0)),0)</f>
        <v>0</v>
      </c>
      <c r="T46" s="83">
        <f t="array" ref="T46">IFERROR(INDEX(#REF!,MATCH(1,('7. Nominale afschrijvingen'!$B46=#REF!)*('7. Nominale afschrijvingen'!T$18=#REF!),0)),0)</f>
        <v>0</v>
      </c>
      <c r="U46" s="62"/>
      <c r="V46" s="142">
        <f t="shared" si="47"/>
        <v>0</v>
      </c>
      <c r="W46" s="142">
        <f t="shared" si="48"/>
        <v>0</v>
      </c>
      <c r="X46" s="142">
        <f t="shared" si="49"/>
        <v>0</v>
      </c>
      <c r="Y46" s="142">
        <f t="shared" si="50"/>
        <v>0</v>
      </c>
      <c r="Z46" s="142">
        <f t="shared" si="51"/>
        <v>0</v>
      </c>
      <c r="AA46" s="142">
        <f t="shared" si="52"/>
        <v>0</v>
      </c>
      <c r="AB46" s="62"/>
      <c r="AC46" s="122">
        <f t="shared" si="53"/>
        <v>2024</v>
      </c>
      <c r="AD46" s="84">
        <f t="shared" si="54"/>
        <v>352202.29994161532</v>
      </c>
      <c r="AE46" s="84">
        <f t="shared" si="55"/>
        <v>2.5</v>
      </c>
      <c r="AF46" s="84" t="b">
        <f t="shared" si="56"/>
        <v>0</v>
      </c>
      <c r="AG46" s="113">
        <f>INDEX('2. Reguleringsparameters'!$C$36:$D$42,MATCH(F46,'2. Reguleringsparameters'!$B$36:$B$42,0),MATCH(G46,'2. Reguleringsparameters'!$C$35:$D$35,0))</f>
        <v>0.5</v>
      </c>
      <c r="AH46" s="62"/>
      <c r="AI46" s="126"/>
      <c r="AJ46" s="84">
        <f t="shared" si="57"/>
        <v>0</v>
      </c>
      <c r="AK46" s="84">
        <f t="shared" si="58"/>
        <v>0</v>
      </c>
      <c r="AL46" s="84">
        <f t="shared" si="59"/>
        <v>0</v>
      </c>
      <c r="AM46" s="84">
        <f t="shared" si="60"/>
        <v>0</v>
      </c>
      <c r="AN46" s="84">
        <f t="shared" si="61"/>
        <v>0</v>
      </c>
      <c r="AO46" s="84">
        <f t="shared" si="86"/>
        <v>0</v>
      </c>
      <c r="AP46" s="84">
        <f t="shared" si="86"/>
        <v>0</v>
      </c>
      <c r="AQ46" s="84">
        <f t="shared" si="86"/>
        <v>0</v>
      </c>
      <c r="AR46" s="84">
        <f t="shared" si="86"/>
        <v>0</v>
      </c>
      <c r="AS46" s="84">
        <f t="shared" si="86"/>
        <v>0</v>
      </c>
      <c r="AT46" s="84">
        <f t="shared" si="86"/>
        <v>0</v>
      </c>
      <c r="AU46" s="84">
        <f t="shared" si="86"/>
        <v>0</v>
      </c>
      <c r="AV46" s="84">
        <f t="shared" si="86"/>
        <v>0</v>
      </c>
      <c r="AW46" s="84">
        <f t="shared" si="86"/>
        <v>0</v>
      </c>
      <c r="AX46" s="84">
        <f t="shared" si="86"/>
        <v>0</v>
      </c>
      <c r="AY46" s="84">
        <f t="shared" si="86"/>
        <v>0</v>
      </c>
      <c r="AZ46" s="84">
        <f t="shared" si="86"/>
        <v>0</v>
      </c>
      <c r="BA46" s="126"/>
      <c r="BB46" s="126"/>
      <c r="BC46" s="126"/>
      <c r="BD46" s="126"/>
      <c r="BE46" s="126"/>
      <c r="BF46" s="62"/>
      <c r="BG46" s="88">
        <f t="shared" si="62"/>
        <v>0</v>
      </c>
      <c r="BH46" s="88">
        <f t="shared" si="63"/>
        <v>0</v>
      </c>
      <c r="BI46" s="88">
        <f t="shared" si="64"/>
        <v>0</v>
      </c>
      <c r="BJ46" s="127">
        <f t="shared" si="65"/>
        <v>0</v>
      </c>
      <c r="BK46" s="127">
        <f t="shared" si="66"/>
        <v>0</v>
      </c>
      <c r="BL46" s="127">
        <f t="shared" si="67"/>
        <v>0</v>
      </c>
      <c r="BM46" s="84">
        <f t="shared" si="68"/>
        <v>0</v>
      </c>
      <c r="BN46" s="84">
        <f t="shared" si="69"/>
        <v>0</v>
      </c>
      <c r="BO46" s="84">
        <f t="shared" si="70"/>
        <v>0</v>
      </c>
      <c r="BP46" s="84">
        <f t="shared" si="71"/>
        <v>0</v>
      </c>
      <c r="BQ46" s="84">
        <f t="shared" si="72"/>
        <v>0</v>
      </c>
      <c r="BR46" s="84">
        <f t="shared" si="73"/>
        <v>0</v>
      </c>
      <c r="BS46" s="84">
        <f t="shared" si="74"/>
        <v>0</v>
      </c>
      <c r="BT46" s="84">
        <f t="shared" si="75"/>
        <v>0</v>
      </c>
      <c r="BU46" s="84">
        <f t="shared" si="76"/>
        <v>0</v>
      </c>
      <c r="BV46" s="84">
        <f t="shared" si="77"/>
        <v>0</v>
      </c>
      <c r="BW46" s="84">
        <f t="shared" si="78"/>
        <v>0</v>
      </c>
      <c r="BX46" s="84">
        <f t="shared" si="79"/>
        <v>0</v>
      </c>
      <c r="BY46" s="84">
        <f t="shared" si="80"/>
        <v>0</v>
      </c>
      <c r="BZ46" s="84">
        <f t="shared" si="81"/>
        <v>0</v>
      </c>
      <c r="CA46" s="84">
        <f t="shared" si="82"/>
        <v>0</v>
      </c>
      <c r="CB46" s="84">
        <f t="shared" si="83"/>
        <v>0</v>
      </c>
      <c r="CC46" s="84">
        <f t="shared" si="84"/>
        <v>0</v>
      </c>
    </row>
    <row r="47" spans="1:81" s="18" customFormat="1" x14ac:dyDescent="0.2">
      <c r="A47" s="62"/>
      <c r="B47" s="83">
        <f>'3. Investeringen'!B40</f>
        <v>29</v>
      </c>
      <c r="C47" s="83">
        <f>'3. Investeringen'!K40</f>
        <v>5</v>
      </c>
      <c r="D47" s="118">
        <f>'3. Investeringen'!L40</f>
        <v>2025</v>
      </c>
      <c r="E47" s="83">
        <f>'3. Investeringen'!M40</f>
        <v>1529073.6884525225</v>
      </c>
      <c r="F47" s="83" t="str">
        <f>'3. Investeringen'!C40</f>
        <v>Nieuwe investeringen</v>
      </c>
      <c r="G47" s="83" t="str">
        <f>'3. Investeringen'!F40</f>
        <v>TD</v>
      </c>
      <c r="H47" s="62"/>
      <c r="I47" s="83">
        <f>'6. Investeringen per jaar'!I43</f>
        <v>1</v>
      </c>
      <c r="J47" s="62"/>
      <c r="K47" s="83">
        <f t="array" ref="K47">IFERROR(INDEX(#REF!,MATCH(1,('7. Nominale afschrijvingen'!$B47=#REF!)*('7. Nominale afschrijvingen'!K$10=#REF!),0)),0)</f>
        <v>0</v>
      </c>
      <c r="L47" s="83">
        <f t="array" ref="L47">IFERROR(INDEX(#REF!,MATCH(1,('7. Nominale afschrijvingen'!$B47=#REF!)*('7. Nominale afschrijvingen'!L$18=#REF!),0)),0)</f>
        <v>0</v>
      </c>
      <c r="M47" s="83">
        <f t="array" ref="M47">IFERROR(INDEX(#REF!,MATCH(1,('7. Nominale afschrijvingen'!$B47=#REF!)*('7. Nominale afschrijvingen'!M$18=#REF!),0)),0)</f>
        <v>0</v>
      </c>
      <c r="N47" s="83">
        <f t="array" ref="N47">IFERROR(INDEX(#REF!,MATCH(1,('7. Nominale afschrijvingen'!$B47=#REF!)*('7. Nominale afschrijvingen'!N$10=#REF!),0)),0)</f>
        <v>0</v>
      </c>
      <c r="O47" s="83">
        <f t="array" ref="O47">IFERROR(INDEX(#REF!,MATCH(1,('7. Nominale afschrijvingen'!$B47=#REF!)*('7. Nominale afschrijvingen'!O$10=#REF!),0)),0)</f>
        <v>0</v>
      </c>
      <c r="P47" s="83">
        <f t="array" ref="P47">IFERROR(INDEX(#REF!,MATCH(1,('7. Nominale afschrijvingen'!$B47=#REF!)*('7. Nominale afschrijvingen'!P$10=#REF!),0)),0)</f>
        <v>0</v>
      </c>
      <c r="Q47" s="62"/>
      <c r="R47" s="83">
        <f t="array" ref="R47">IFERROR(INDEX(#REF!,MATCH(1,('7. Nominale afschrijvingen'!$B47=#REF!)*('7. Nominale afschrijvingen'!R$18=#REF!),0)),0)</f>
        <v>0</v>
      </c>
      <c r="S47" s="83">
        <f t="array" ref="S47">IFERROR(INDEX(#REF!,MATCH(1,('7. Nominale afschrijvingen'!$B47=#REF!)*('7. Nominale afschrijvingen'!S$18=#REF!),0)),0)</f>
        <v>0</v>
      </c>
      <c r="T47" s="83">
        <f t="array" ref="T47">IFERROR(INDEX(#REF!,MATCH(1,('7. Nominale afschrijvingen'!$B47=#REF!)*('7. Nominale afschrijvingen'!T$18=#REF!),0)),0)</f>
        <v>0</v>
      </c>
      <c r="U47" s="62"/>
      <c r="V47" s="142">
        <f t="shared" si="47"/>
        <v>0</v>
      </c>
      <c r="W47" s="142">
        <f t="shared" si="48"/>
        <v>0</v>
      </c>
      <c r="X47" s="142">
        <f t="shared" si="49"/>
        <v>0</v>
      </c>
      <c r="Y47" s="142">
        <f t="shared" si="50"/>
        <v>0</v>
      </c>
      <c r="Z47" s="142">
        <f t="shared" si="51"/>
        <v>0</v>
      </c>
      <c r="AA47" s="142">
        <f t="shared" si="52"/>
        <v>0</v>
      </c>
      <c r="AB47" s="62"/>
      <c r="AC47" s="122">
        <f t="shared" si="53"/>
        <v>2030</v>
      </c>
      <c r="AD47" s="84">
        <f t="shared" si="54"/>
        <v>1529073.6884525225</v>
      </c>
      <c r="AE47" s="84">
        <f t="shared" si="55"/>
        <v>8.5</v>
      </c>
      <c r="AF47" s="84" t="b">
        <f t="shared" si="56"/>
        <v>0</v>
      </c>
      <c r="AG47" s="113">
        <f>INDEX('2. Reguleringsparameters'!$C$36:$D$42,MATCH(F47,'2. Reguleringsparameters'!$B$36:$B$42,0),MATCH(G47,'2. Reguleringsparameters'!$C$35:$D$35,0))</f>
        <v>0.5</v>
      </c>
      <c r="AH47" s="62"/>
      <c r="AI47" s="126"/>
      <c r="AJ47" s="84">
        <f t="shared" si="57"/>
        <v>0</v>
      </c>
      <c r="AK47" s="84">
        <f t="shared" si="58"/>
        <v>0</v>
      </c>
      <c r="AL47" s="84">
        <f t="shared" si="59"/>
        <v>0</v>
      </c>
      <c r="AM47" s="84">
        <f t="shared" si="60"/>
        <v>0</v>
      </c>
      <c r="AN47" s="84">
        <f t="shared" si="61"/>
        <v>0</v>
      </c>
      <c r="AO47" s="84">
        <f t="shared" si="86"/>
        <v>0</v>
      </c>
      <c r="AP47" s="84">
        <f t="shared" si="86"/>
        <v>0</v>
      </c>
      <c r="AQ47" s="84">
        <f t="shared" si="86"/>
        <v>0</v>
      </c>
      <c r="AR47" s="84">
        <f t="shared" si="86"/>
        <v>0</v>
      </c>
      <c r="AS47" s="84">
        <f t="shared" si="86"/>
        <v>0</v>
      </c>
      <c r="AT47" s="84">
        <f t="shared" si="86"/>
        <v>0</v>
      </c>
      <c r="AU47" s="84">
        <f t="shared" si="86"/>
        <v>0</v>
      </c>
      <c r="AV47" s="84">
        <f t="shared" si="86"/>
        <v>0</v>
      </c>
      <c r="AW47" s="84">
        <f t="shared" si="86"/>
        <v>0</v>
      </c>
      <c r="AX47" s="84">
        <f t="shared" si="86"/>
        <v>0</v>
      </c>
      <c r="AY47" s="84">
        <f t="shared" si="86"/>
        <v>0</v>
      </c>
      <c r="AZ47" s="84">
        <f t="shared" si="86"/>
        <v>0</v>
      </c>
      <c r="BA47" s="126"/>
      <c r="BB47" s="126"/>
      <c r="BC47" s="126"/>
      <c r="BD47" s="126"/>
      <c r="BE47" s="126"/>
      <c r="BF47" s="62"/>
      <c r="BG47" s="88">
        <f t="shared" si="62"/>
        <v>0</v>
      </c>
      <c r="BH47" s="88">
        <f t="shared" si="63"/>
        <v>0</v>
      </c>
      <c r="BI47" s="88">
        <f t="shared" si="64"/>
        <v>0</v>
      </c>
      <c r="BJ47" s="127">
        <f t="shared" si="65"/>
        <v>0</v>
      </c>
      <c r="BK47" s="127">
        <f t="shared" si="66"/>
        <v>0</v>
      </c>
      <c r="BL47" s="127">
        <f t="shared" si="67"/>
        <v>0</v>
      </c>
      <c r="BM47" s="84">
        <f t="shared" si="68"/>
        <v>0</v>
      </c>
      <c r="BN47" s="84">
        <f t="shared" si="69"/>
        <v>0</v>
      </c>
      <c r="BO47" s="84">
        <f t="shared" si="70"/>
        <v>0</v>
      </c>
      <c r="BP47" s="84">
        <f t="shared" si="71"/>
        <v>0</v>
      </c>
      <c r="BQ47" s="84">
        <f t="shared" si="72"/>
        <v>0</v>
      </c>
      <c r="BR47" s="84">
        <f t="shared" si="73"/>
        <v>0</v>
      </c>
      <c r="BS47" s="84">
        <f t="shared" si="74"/>
        <v>0</v>
      </c>
      <c r="BT47" s="84">
        <f t="shared" si="75"/>
        <v>0</v>
      </c>
      <c r="BU47" s="84">
        <f t="shared" si="76"/>
        <v>0</v>
      </c>
      <c r="BV47" s="84">
        <f t="shared" si="77"/>
        <v>0</v>
      </c>
      <c r="BW47" s="84">
        <f t="shared" si="78"/>
        <v>0</v>
      </c>
      <c r="BX47" s="84">
        <f t="shared" si="79"/>
        <v>0</v>
      </c>
      <c r="BY47" s="84">
        <f t="shared" si="80"/>
        <v>0</v>
      </c>
      <c r="BZ47" s="84">
        <f t="shared" si="81"/>
        <v>0</v>
      </c>
      <c r="CA47" s="84">
        <f t="shared" si="82"/>
        <v>0</v>
      </c>
      <c r="CB47" s="84">
        <f t="shared" si="83"/>
        <v>183488.8426143027</v>
      </c>
      <c r="CC47" s="84">
        <f t="shared" si="84"/>
        <v>322940.36300117278</v>
      </c>
    </row>
    <row r="48" spans="1:81" s="18" customFormat="1" x14ac:dyDescent="0.2">
      <c r="A48" s="62"/>
      <c r="B48" s="83">
        <f>'3. Investeringen'!B41</f>
        <v>30</v>
      </c>
      <c r="C48" s="83">
        <f>'3. Investeringen'!K41</f>
        <v>10</v>
      </c>
      <c r="D48" s="118">
        <f>'3. Investeringen'!L41</f>
        <v>2025</v>
      </c>
      <c r="E48" s="83">
        <f>'3. Investeringen'!M41</f>
        <v>809203.61869481695</v>
      </c>
      <c r="F48" s="83" t="str">
        <f>'3. Investeringen'!C41</f>
        <v>Nieuwe investeringen</v>
      </c>
      <c r="G48" s="83" t="str">
        <f>'3. Investeringen'!F41</f>
        <v>TD</v>
      </c>
      <c r="H48" s="62"/>
      <c r="I48" s="83">
        <f>'6. Investeringen per jaar'!I44</f>
        <v>1</v>
      </c>
      <c r="J48" s="62"/>
      <c r="K48" s="83">
        <f t="array" ref="K48">IFERROR(INDEX(#REF!,MATCH(1,('7. Nominale afschrijvingen'!$B48=#REF!)*('7. Nominale afschrijvingen'!K$10=#REF!),0)),0)</f>
        <v>0</v>
      </c>
      <c r="L48" s="83">
        <f t="array" ref="L48">IFERROR(INDEX(#REF!,MATCH(1,('7. Nominale afschrijvingen'!$B48=#REF!)*('7. Nominale afschrijvingen'!L$18=#REF!),0)),0)</f>
        <v>0</v>
      </c>
      <c r="M48" s="83">
        <f t="array" ref="M48">IFERROR(INDEX(#REF!,MATCH(1,('7. Nominale afschrijvingen'!$B48=#REF!)*('7. Nominale afschrijvingen'!M$18=#REF!),0)),0)</f>
        <v>0</v>
      </c>
      <c r="N48" s="83">
        <f t="array" ref="N48">IFERROR(INDEX(#REF!,MATCH(1,('7. Nominale afschrijvingen'!$B48=#REF!)*('7. Nominale afschrijvingen'!N$10=#REF!),0)),0)</f>
        <v>0</v>
      </c>
      <c r="O48" s="83">
        <f t="array" ref="O48">IFERROR(INDEX(#REF!,MATCH(1,('7. Nominale afschrijvingen'!$B48=#REF!)*('7. Nominale afschrijvingen'!O$10=#REF!),0)),0)</f>
        <v>0</v>
      </c>
      <c r="P48" s="83">
        <f t="array" ref="P48">IFERROR(INDEX(#REF!,MATCH(1,('7. Nominale afschrijvingen'!$B48=#REF!)*('7. Nominale afschrijvingen'!P$10=#REF!),0)),0)</f>
        <v>0</v>
      </c>
      <c r="Q48" s="62"/>
      <c r="R48" s="83">
        <f t="array" ref="R48">IFERROR(INDEX(#REF!,MATCH(1,('7. Nominale afschrijvingen'!$B48=#REF!)*('7. Nominale afschrijvingen'!R$18=#REF!),0)),0)</f>
        <v>0</v>
      </c>
      <c r="S48" s="83">
        <f t="array" ref="S48">IFERROR(INDEX(#REF!,MATCH(1,('7. Nominale afschrijvingen'!$B48=#REF!)*('7. Nominale afschrijvingen'!S$18=#REF!),0)),0)</f>
        <v>0</v>
      </c>
      <c r="T48" s="83">
        <f t="array" ref="T48">IFERROR(INDEX(#REF!,MATCH(1,('7. Nominale afschrijvingen'!$B48=#REF!)*('7. Nominale afschrijvingen'!T$18=#REF!),0)),0)</f>
        <v>0</v>
      </c>
      <c r="U48" s="62"/>
      <c r="V48" s="142">
        <f t="shared" si="47"/>
        <v>0</v>
      </c>
      <c r="W48" s="142">
        <f t="shared" si="48"/>
        <v>0</v>
      </c>
      <c r="X48" s="142">
        <f t="shared" si="49"/>
        <v>0</v>
      </c>
      <c r="Y48" s="142">
        <f t="shared" si="50"/>
        <v>0</v>
      </c>
      <c r="Z48" s="142">
        <f t="shared" si="51"/>
        <v>0</v>
      </c>
      <c r="AA48" s="142">
        <f t="shared" si="52"/>
        <v>0</v>
      </c>
      <c r="AB48" s="62"/>
      <c r="AC48" s="122">
        <f t="shared" si="53"/>
        <v>2035</v>
      </c>
      <c r="AD48" s="84">
        <f t="shared" si="54"/>
        <v>809203.61869481695</v>
      </c>
      <c r="AE48" s="84">
        <f t="shared" si="55"/>
        <v>13.5</v>
      </c>
      <c r="AF48" s="84" t="b">
        <f t="shared" si="56"/>
        <v>0</v>
      </c>
      <c r="AG48" s="113">
        <f>INDEX('2. Reguleringsparameters'!$C$36:$D$42,MATCH(F48,'2. Reguleringsparameters'!$B$36:$B$42,0),MATCH(G48,'2. Reguleringsparameters'!$C$35:$D$35,0))</f>
        <v>0.5</v>
      </c>
      <c r="AH48" s="62"/>
      <c r="AI48" s="126"/>
      <c r="AJ48" s="84">
        <f t="shared" si="57"/>
        <v>0</v>
      </c>
      <c r="AK48" s="84">
        <f t="shared" si="58"/>
        <v>0</v>
      </c>
      <c r="AL48" s="84">
        <f t="shared" si="59"/>
        <v>0</v>
      </c>
      <c r="AM48" s="84">
        <f t="shared" si="60"/>
        <v>0</v>
      </c>
      <c r="AN48" s="84">
        <f t="shared" si="61"/>
        <v>0</v>
      </c>
      <c r="AO48" s="84">
        <f t="shared" si="86"/>
        <v>0</v>
      </c>
      <c r="AP48" s="84">
        <f t="shared" si="86"/>
        <v>0</v>
      </c>
      <c r="AQ48" s="84">
        <f t="shared" si="86"/>
        <v>0</v>
      </c>
      <c r="AR48" s="84">
        <f t="shared" si="86"/>
        <v>0</v>
      </c>
      <c r="AS48" s="84">
        <f t="shared" si="86"/>
        <v>0</v>
      </c>
      <c r="AT48" s="84">
        <f t="shared" si="86"/>
        <v>0</v>
      </c>
      <c r="AU48" s="84">
        <f t="shared" si="86"/>
        <v>0</v>
      </c>
      <c r="AV48" s="84">
        <f t="shared" si="86"/>
        <v>0</v>
      </c>
      <c r="AW48" s="84">
        <f t="shared" si="86"/>
        <v>0</v>
      </c>
      <c r="AX48" s="84">
        <f t="shared" si="86"/>
        <v>0</v>
      </c>
      <c r="AY48" s="84">
        <f t="shared" si="86"/>
        <v>0</v>
      </c>
      <c r="AZ48" s="84">
        <f t="shared" si="86"/>
        <v>0</v>
      </c>
      <c r="BA48" s="126"/>
      <c r="BB48" s="126"/>
      <c r="BC48" s="126"/>
      <c r="BD48" s="126"/>
      <c r="BE48" s="126"/>
      <c r="BF48" s="62"/>
      <c r="BG48" s="88">
        <f t="shared" si="62"/>
        <v>0</v>
      </c>
      <c r="BH48" s="88">
        <f t="shared" si="63"/>
        <v>0</v>
      </c>
      <c r="BI48" s="88">
        <f t="shared" si="64"/>
        <v>0</v>
      </c>
      <c r="BJ48" s="127">
        <f t="shared" si="65"/>
        <v>0</v>
      </c>
      <c r="BK48" s="127">
        <f t="shared" si="66"/>
        <v>0</v>
      </c>
      <c r="BL48" s="127">
        <f t="shared" si="67"/>
        <v>0</v>
      </c>
      <c r="BM48" s="84">
        <f t="shared" si="68"/>
        <v>0</v>
      </c>
      <c r="BN48" s="84">
        <f t="shared" si="69"/>
        <v>0</v>
      </c>
      <c r="BO48" s="84">
        <f t="shared" si="70"/>
        <v>0</v>
      </c>
      <c r="BP48" s="84">
        <f t="shared" si="71"/>
        <v>0</v>
      </c>
      <c r="BQ48" s="84">
        <f t="shared" si="72"/>
        <v>0</v>
      </c>
      <c r="BR48" s="84">
        <f t="shared" si="73"/>
        <v>0</v>
      </c>
      <c r="BS48" s="84">
        <f t="shared" si="74"/>
        <v>0</v>
      </c>
      <c r="BT48" s="84">
        <f t="shared" si="75"/>
        <v>0</v>
      </c>
      <c r="BU48" s="84">
        <f t="shared" si="76"/>
        <v>0</v>
      </c>
      <c r="BV48" s="84">
        <f t="shared" si="77"/>
        <v>0</v>
      </c>
      <c r="BW48" s="84">
        <f t="shared" si="78"/>
        <v>0</v>
      </c>
      <c r="BX48" s="84">
        <f t="shared" si="79"/>
        <v>0</v>
      </c>
      <c r="BY48" s="84">
        <f t="shared" si="80"/>
        <v>0</v>
      </c>
      <c r="BZ48" s="84">
        <f t="shared" si="81"/>
        <v>0</v>
      </c>
      <c r="CA48" s="84">
        <f t="shared" si="82"/>
        <v>0</v>
      </c>
      <c r="CB48" s="84">
        <f t="shared" si="83"/>
        <v>48552.217121689013</v>
      </c>
      <c r="CC48" s="84">
        <f t="shared" si="84"/>
        <v>91278.168188775351</v>
      </c>
    </row>
    <row r="49" spans="1:81" s="18" customFormat="1" x14ac:dyDescent="0.2">
      <c r="A49" s="62"/>
      <c r="B49" s="83">
        <f>'3. Investeringen'!B42</f>
        <v>31</v>
      </c>
      <c r="C49" s="83">
        <f>'3. Investeringen'!K42</f>
        <v>25</v>
      </c>
      <c r="D49" s="118">
        <f>'3. Investeringen'!L42</f>
        <v>2025</v>
      </c>
      <c r="E49" s="83">
        <f>'3. Investeringen'!M42</f>
        <v>105855.97888205423</v>
      </c>
      <c r="F49" s="83" t="str">
        <f>'3. Investeringen'!C42</f>
        <v>Nieuwe investeringen</v>
      </c>
      <c r="G49" s="83" t="str">
        <f>'3. Investeringen'!F42</f>
        <v>TD</v>
      </c>
      <c r="H49" s="62"/>
      <c r="I49" s="83">
        <f>'6. Investeringen per jaar'!I45</f>
        <v>1</v>
      </c>
      <c r="J49" s="62"/>
      <c r="K49" s="83">
        <f t="array" ref="K49">IFERROR(INDEX(#REF!,MATCH(1,('7. Nominale afschrijvingen'!$B49=#REF!)*('7. Nominale afschrijvingen'!K$10=#REF!),0)),0)</f>
        <v>0</v>
      </c>
      <c r="L49" s="83">
        <f t="array" ref="L49">IFERROR(INDEX(#REF!,MATCH(1,('7. Nominale afschrijvingen'!$B49=#REF!)*('7. Nominale afschrijvingen'!L$18=#REF!),0)),0)</f>
        <v>0</v>
      </c>
      <c r="M49" s="83">
        <f t="array" ref="M49">IFERROR(INDEX(#REF!,MATCH(1,('7. Nominale afschrijvingen'!$B49=#REF!)*('7. Nominale afschrijvingen'!M$18=#REF!),0)),0)</f>
        <v>0</v>
      </c>
      <c r="N49" s="83">
        <f t="array" ref="N49">IFERROR(INDEX(#REF!,MATCH(1,('7. Nominale afschrijvingen'!$B49=#REF!)*('7. Nominale afschrijvingen'!N$10=#REF!),0)),0)</f>
        <v>0</v>
      </c>
      <c r="O49" s="83">
        <f t="array" ref="O49">IFERROR(INDEX(#REF!,MATCH(1,('7. Nominale afschrijvingen'!$B49=#REF!)*('7. Nominale afschrijvingen'!O$10=#REF!),0)),0)</f>
        <v>0</v>
      </c>
      <c r="P49" s="83">
        <f t="array" ref="P49">IFERROR(INDEX(#REF!,MATCH(1,('7. Nominale afschrijvingen'!$B49=#REF!)*('7. Nominale afschrijvingen'!P$10=#REF!),0)),0)</f>
        <v>0</v>
      </c>
      <c r="Q49" s="62"/>
      <c r="R49" s="83">
        <f t="array" ref="R49">IFERROR(INDEX(#REF!,MATCH(1,('7. Nominale afschrijvingen'!$B49=#REF!)*('7. Nominale afschrijvingen'!R$18=#REF!),0)),0)</f>
        <v>0</v>
      </c>
      <c r="S49" s="83">
        <f t="array" ref="S49">IFERROR(INDEX(#REF!,MATCH(1,('7. Nominale afschrijvingen'!$B49=#REF!)*('7. Nominale afschrijvingen'!S$18=#REF!),0)),0)</f>
        <v>0</v>
      </c>
      <c r="T49" s="83">
        <f t="array" ref="T49">IFERROR(INDEX(#REF!,MATCH(1,('7. Nominale afschrijvingen'!$B49=#REF!)*('7. Nominale afschrijvingen'!T$18=#REF!),0)),0)</f>
        <v>0</v>
      </c>
      <c r="U49" s="62"/>
      <c r="V49" s="142">
        <f t="shared" si="47"/>
        <v>0</v>
      </c>
      <c r="W49" s="142">
        <f t="shared" si="48"/>
        <v>0</v>
      </c>
      <c r="X49" s="142">
        <f t="shared" si="49"/>
        <v>0</v>
      </c>
      <c r="Y49" s="142">
        <f t="shared" si="50"/>
        <v>0</v>
      </c>
      <c r="Z49" s="142">
        <f t="shared" si="51"/>
        <v>0</v>
      </c>
      <c r="AA49" s="142">
        <f t="shared" si="52"/>
        <v>0</v>
      </c>
      <c r="AB49" s="62"/>
      <c r="AC49" s="122">
        <f t="shared" si="53"/>
        <v>2050</v>
      </c>
      <c r="AD49" s="84">
        <f t="shared" si="54"/>
        <v>105855.97888205423</v>
      </c>
      <c r="AE49" s="84">
        <f t="shared" si="55"/>
        <v>28.5</v>
      </c>
      <c r="AF49" s="84" t="b">
        <f t="shared" si="56"/>
        <v>0</v>
      </c>
      <c r="AG49" s="113">
        <f>INDEX('2. Reguleringsparameters'!$C$36:$D$42,MATCH(F49,'2. Reguleringsparameters'!$B$36:$B$42,0),MATCH(G49,'2. Reguleringsparameters'!$C$35:$D$35,0))</f>
        <v>0.5</v>
      </c>
      <c r="AH49" s="62"/>
      <c r="AI49" s="126"/>
      <c r="AJ49" s="84">
        <f t="shared" si="57"/>
        <v>0</v>
      </c>
      <c r="AK49" s="84">
        <f t="shared" si="58"/>
        <v>0</v>
      </c>
      <c r="AL49" s="84">
        <f t="shared" si="59"/>
        <v>0</v>
      </c>
      <c r="AM49" s="84">
        <f t="shared" si="60"/>
        <v>0</v>
      </c>
      <c r="AN49" s="84">
        <f t="shared" si="61"/>
        <v>0</v>
      </c>
      <c r="AO49" s="84">
        <f t="shared" si="86"/>
        <v>0</v>
      </c>
      <c r="AP49" s="84">
        <f t="shared" si="86"/>
        <v>0</v>
      </c>
      <c r="AQ49" s="84">
        <f t="shared" si="86"/>
        <v>0</v>
      </c>
      <c r="AR49" s="84">
        <f t="shared" ref="AR49:AZ49" si="87">IF($C49&gt;0,($K49-$V49)+($L49-$W49)*($C49/($C49-($AJ$18-$D49)))+($M49-$X49)*($C49/($C49-($AK$18-$D49)))+($N49-$Y49)*($C49/($C49-($AL$18-$D49)))+($O49-$Z49)*($C49/($C49-($AM$18-$D49)))+(($P49-$AA49))*($C49/($C49-($AN$18-$D49)))+SUM($R49:$T49)*$C49/($C49-(2007-$D49-0.5)),0)</f>
        <v>0</v>
      </c>
      <c r="AS49" s="84">
        <f t="shared" si="87"/>
        <v>0</v>
      </c>
      <c r="AT49" s="84">
        <f t="shared" si="87"/>
        <v>0</v>
      </c>
      <c r="AU49" s="84">
        <f t="shared" si="87"/>
        <v>0</v>
      </c>
      <c r="AV49" s="84">
        <f t="shared" si="87"/>
        <v>0</v>
      </c>
      <c r="AW49" s="84">
        <f t="shared" si="87"/>
        <v>0</v>
      </c>
      <c r="AX49" s="84">
        <f t="shared" si="87"/>
        <v>0</v>
      </c>
      <c r="AY49" s="84">
        <f t="shared" si="87"/>
        <v>0</v>
      </c>
      <c r="AZ49" s="84">
        <f t="shared" si="87"/>
        <v>0</v>
      </c>
      <c r="BA49" s="126"/>
      <c r="BB49" s="126"/>
      <c r="BC49" s="126"/>
      <c r="BD49" s="126"/>
      <c r="BE49" s="126"/>
      <c r="BF49" s="62"/>
      <c r="BG49" s="88">
        <f t="shared" si="62"/>
        <v>0</v>
      </c>
      <c r="BH49" s="88">
        <f t="shared" si="63"/>
        <v>0</v>
      </c>
      <c r="BI49" s="88">
        <f t="shared" si="64"/>
        <v>0</v>
      </c>
      <c r="BJ49" s="127">
        <f t="shared" si="65"/>
        <v>0</v>
      </c>
      <c r="BK49" s="127">
        <f t="shared" si="66"/>
        <v>0</v>
      </c>
      <c r="BL49" s="127">
        <f t="shared" si="67"/>
        <v>0</v>
      </c>
      <c r="BM49" s="84">
        <f t="shared" si="68"/>
        <v>0</v>
      </c>
      <c r="BN49" s="84">
        <f t="shared" si="69"/>
        <v>0</v>
      </c>
      <c r="BO49" s="84">
        <f t="shared" si="70"/>
        <v>0</v>
      </c>
      <c r="BP49" s="84">
        <f t="shared" si="71"/>
        <v>0</v>
      </c>
      <c r="BQ49" s="84">
        <f t="shared" si="72"/>
        <v>0</v>
      </c>
      <c r="BR49" s="84">
        <f t="shared" si="73"/>
        <v>0</v>
      </c>
      <c r="BS49" s="84">
        <f t="shared" si="74"/>
        <v>0</v>
      </c>
      <c r="BT49" s="84">
        <f t="shared" si="75"/>
        <v>0</v>
      </c>
      <c r="BU49" s="84">
        <f t="shared" si="76"/>
        <v>0</v>
      </c>
      <c r="BV49" s="84">
        <f t="shared" si="77"/>
        <v>0</v>
      </c>
      <c r="BW49" s="84">
        <f t="shared" si="78"/>
        <v>0</v>
      </c>
      <c r="BX49" s="84">
        <f t="shared" si="79"/>
        <v>0</v>
      </c>
      <c r="BY49" s="84">
        <f t="shared" si="80"/>
        <v>0</v>
      </c>
      <c r="BZ49" s="84">
        <f t="shared" si="81"/>
        <v>0</v>
      </c>
      <c r="CA49" s="84">
        <f t="shared" si="82"/>
        <v>0</v>
      </c>
      <c r="CB49" s="84">
        <f t="shared" si="83"/>
        <v>2540.5434931693017</v>
      </c>
      <c r="CC49" s="84">
        <f t="shared" si="84"/>
        <v>4959.1408986664765</v>
      </c>
    </row>
    <row r="50" spans="1:81" s="18" customFormat="1" x14ac:dyDescent="0.2">
      <c r="A50" s="62"/>
      <c r="B50" s="83">
        <f>'3. Investeringen'!B43</f>
        <v>32</v>
      </c>
      <c r="C50" s="83">
        <f>'3. Investeringen'!K43</f>
        <v>30</v>
      </c>
      <c r="D50" s="118">
        <f>'3. Investeringen'!L43</f>
        <v>2025</v>
      </c>
      <c r="E50" s="83">
        <f>'3. Investeringen'!M43</f>
        <v>25246803.774401143</v>
      </c>
      <c r="F50" s="83" t="str">
        <f>'3. Investeringen'!C43</f>
        <v>Nieuwe investeringen</v>
      </c>
      <c r="G50" s="83" t="str">
        <f>'3. Investeringen'!F43</f>
        <v>TD</v>
      </c>
      <c r="H50" s="62"/>
      <c r="I50" s="83">
        <f>'6. Investeringen per jaar'!I46</f>
        <v>1</v>
      </c>
      <c r="J50" s="62"/>
      <c r="K50" s="83">
        <f t="array" ref="K50">IFERROR(INDEX(#REF!,MATCH(1,('7. Nominale afschrijvingen'!$B50=#REF!)*('7. Nominale afschrijvingen'!K$10=#REF!),0)),0)</f>
        <v>0</v>
      </c>
      <c r="L50" s="83">
        <f t="array" ref="L50">IFERROR(INDEX(#REF!,MATCH(1,('7. Nominale afschrijvingen'!$B50=#REF!)*('7. Nominale afschrijvingen'!L$18=#REF!),0)),0)</f>
        <v>0</v>
      </c>
      <c r="M50" s="83">
        <f t="array" ref="M50">IFERROR(INDEX(#REF!,MATCH(1,('7. Nominale afschrijvingen'!$B50=#REF!)*('7. Nominale afschrijvingen'!M$18=#REF!),0)),0)</f>
        <v>0</v>
      </c>
      <c r="N50" s="83">
        <f t="array" ref="N50">IFERROR(INDEX(#REF!,MATCH(1,('7. Nominale afschrijvingen'!$B50=#REF!)*('7. Nominale afschrijvingen'!N$10=#REF!),0)),0)</f>
        <v>0</v>
      </c>
      <c r="O50" s="83">
        <f t="array" ref="O50">IFERROR(INDEX(#REF!,MATCH(1,('7. Nominale afschrijvingen'!$B50=#REF!)*('7. Nominale afschrijvingen'!O$10=#REF!),0)),0)</f>
        <v>0</v>
      </c>
      <c r="P50" s="83">
        <f t="array" ref="P50">IFERROR(INDEX(#REF!,MATCH(1,('7. Nominale afschrijvingen'!$B50=#REF!)*('7. Nominale afschrijvingen'!P$10=#REF!),0)),0)</f>
        <v>0</v>
      </c>
      <c r="Q50" s="62"/>
      <c r="R50" s="83">
        <f t="array" ref="R50">IFERROR(INDEX(#REF!,MATCH(1,('7. Nominale afschrijvingen'!$B50=#REF!)*('7. Nominale afschrijvingen'!R$18=#REF!),0)),0)</f>
        <v>0</v>
      </c>
      <c r="S50" s="83">
        <f t="array" ref="S50">IFERROR(INDEX(#REF!,MATCH(1,('7. Nominale afschrijvingen'!$B50=#REF!)*('7. Nominale afschrijvingen'!S$18=#REF!),0)),0)</f>
        <v>0</v>
      </c>
      <c r="T50" s="83">
        <f t="array" ref="T50">IFERROR(INDEX(#REF!,MATCH(1,('7. Nominale afschrijvingen'!$B50=#REF!)*('7. Nominale afschrijvingen'!T$18=#REF!),0)),0)</f>
        <v>0</v>
      </c>
      <c r="U50" s="62"/>
      <c r="V50" s="142">
        <f t="shared" si="47"/>
        <v>0</v>
      </c>
      <c r="W50" s="142">
        <f t="shared" si="48"/>
        <v>0</v>
      </c>
      <c r="X50" s="142">
        <f t="shared" si="49"/>
        <v>0</v>
      </c>
      <c r="Y50" s="142">
        <f t="shared" si="50"/>
        <v>0</v>
      </c>
      <c r="Z50" s="142">
        <f t="shared" si="51"/>
        <v>0</v>
      </c>
      <c r="AA50" s="142">
        <f t="shared" si="52"/>
        <v>0</v>
      </c>
      <c r="AB50" s="62"/>
      <c r="AC50" s="122">
        <f t="shared" si="53"/>
        <v>2055</v>
      </c>
      <c r="AD50" s="84">
        <f t="shared" si="54"/>
        <v>25246803.774401143</v>
      </c>
      <c r="AE50" s="84">
        <f t="shared" si="55"/>
        <v>33.5</v>
      </c>
      <c r="AF50" s="84" t="b">
        <f t="shared" si="56"/>
        <v>0</v>
      </c>
      <c r="AG50" s="113">
        <f>INDEX('2. Reguleringsparameters'!$C$36:$D$42,MATCH(F50,'2. Reguleringsparameters'!$B$36:$B$42,0),MATCH(G50,'2. Reguleringsparameters'!$C$35:$D$35,0))</f>
        <v>0.5</v>
      </c>
      <c r="AH50" s="62"/>
      <c r="AI50" s="126"/>
      <c r="AJ50" s="84">
        <f t="shared" si="57"/>
        <v>0</v>
      </c>
      <c r="AK50" s="84">
        <f t="shared" si="58"/>
        <v>0</v>
      </c>
      <c r="AL50" s="84">
        <f t="shared" si="59"/>
        <v>0</v>
      </c>
      <c r="AM50" s="84">
        <f t="shared" si="60"/>
        <v>0</v>
      </c>
      <c r="AN50" s="84">
        <f t="shared" si="61"/>
        <v>0</v>
      </c>
      <c r="AO50" s="84">
        <f t="shared" ref="AO50:AZ66" si="88">IF($C50&gt;0,($K50-$V50)+($L50-$W50)*($C50/($C50-($AJ$18-$D50)))+($M50-$X50)*($C50/($C50-($AK$18-$D50)))+($N50-$Y50)*($C50/($C50-($AL$18-$D50)))+($O50-$Z50)*($C50/($C50-($AM$18-$D50)))+(($P50-$AA50))*($C50/($C50-($AN$18-$D50)))+SUM($R50:$T50)*$C50/($C50-(2007-$D50-0.5)),0)</f>
        <v>0</v>
      </c>
      <c r="AP50" s="84">
        <f t="shared" si="88"/>
        <v>0</v>
      </c>
      <c r="AQ50" s="84">
        <f t="shared" si="88"/>
        <v>0</v>
      </c>
      <c r="AR50" s="84">
        <f t="shared" si="88"/>
        <v>0</v>
      </c>
      <c r="AS50" s="84">
        <f t="shared" si="88"/>
        <v>0</v>
      </c>
      <c r="AT50" s="84">
        <f t="shared" si="88"/>
        <v>0</v>
      </c>
      <c r="AU50" s="84">
        <f t="shared" si="88"/>
        <v>0</v>
      </c>
      <c r="AV50" s="84">
        <f t="shared" si="88"/>
        <v>0</v>
      </c>
      <c r="AW50" s="84">
        <f t="shared" si="88"/>
        <v>0</v>
      </c>
      <c r="AX50" s="84">
        <f t="shared" si="88"/>
        <v>0</v>
      </c>
      <c r="AY50" s="84">
        <f t="shared" si="88"/>
        <v>0</v>
      </c>
      <c r="AZ50" s="84">
        <f t="shared" si="88"/>
        <v>0</v>
      </c>
      <c r="BA50" s="126"/>
      <c r="BB50" s="126"/>
      <c r="BC50" s="126"/>
      <c r="BD50" s="126"/>
      <c r="BE50" s="126"/>
      <c r="BF50" s="62"/>
      <c r="BG50" s="88">
        <f t="shared" si="62"/>
        <v>0</v>
      </c>
      <c r="BH50" s="88">
        <f t="shared" si="63"/>
        <v>0</v>
      </c>
      <c r="BI50" s="88">
        <f t="shared" si="64"/>
        <v>0</v>
      </c>
      <c r="BJ50" s="127">
        <f t="shared" si="65"/>
        <v>0</v>
      </c>
      <c r="BK50" s="127">
        <f t="shared" si="66"/>
        <v>0</v>
      </c>
      <c r="BL50" s="127">
        <f t="shared" si="67"/>
        <v>0</v>
      </c>
      <c r="BM50" s="84">
        <f t="shared" si="68"/>
        <v>0</v>
      </c>
      <c r="BN50" s="84">
        <f t="shared" si="69"/>
        <v>0</v>
      </c>
      <c r="BO50" s="84">
        <f t="shared" si="70"/>
        <v>0</v>
      </c>
      <c r="BP50" s="84">
        <f t="shared" si="71"/>
        <v>0</v>
      </c>
      <c r="BQ50" s="84">
        <f t="shared" si="72"/>
        <v>0</v>
      </c>
      <c r="BR50" s="84">
        <f t="shared" si="73"/>
        <v>0</v>
      </c>
      <c r="BS50" s="84">
        <f t="shared" si="74"/>
        <v>0</v>
      </c>
      <c r="BT50" s="84">
        <f t="shared" si="75"/>
        <v>0</v>
      </c>
      <c r="BU50" s="84">
        <f t="shared" si="76"/>
        <v>0</v>
      </c>
      <c r="BV50" s="84">
        <f t="shared" si="77"/>
        <v>0</v>
      </c>
      <c r="BW50" s="84">
        <f t="shared" si="78"/>
        <v>0</v>
      </c>
      <c r="BX50" s="84">
        <f t="shared" si="79"/>
        <v>0</v>
      </c>
      <c r="BY50" s="84">
        <f t="shared" si="80"/>
        <v>0</v>
      </c>
      <c r="BZ50" s="84">
        <f t="shared" si="81"/>
        <v>0</v>
      </c>
      <c r="CA50" s="84">
        <f t="shared" si="82"/>
        <v>0</v>
      </c>
      <c r="CB50" s="84">
        <f t="shared" si="83"/>
        <v>504936.07548802288</v>
      </c>
      <c r="CC50" s="84">
        <f t="shared" si="84"/>
        <v>989674.7079565248</v>
      </c>
    </row>
    <row r="51" spans="1:81" s="18" customFormat="1" x14ac:dyDescent="0.2">
      <c r="A51" s="62"/>
      <c r="B51" s="83">
        <f>'3. Investeringen'!B44</f>
        <v>33</v>
      </c>
      <c r="C51" s="83">
        <f>'3. Investeringen'!K44</f>
        <v>45</v>
      </c>
      <c r="D51" s="118">
        <f>'3. Investeringen'!L44</f>
        <v>2025</v>
      </c>
      <c r="E51" s="83">
        <f>'3. Investeringen'!M44</f>
        <v>247686647.43616638</v>
      </c>
      <c r="F51" s="83" t="str">
        <f>'3. Investeringen'!C44</f>
        <v>Nieuwe investeringen</v>
      </c>
      <c r="G51" s="83" t="str">
        <f>'3. Investeringen'!F44</f>
        <v>TD</v>
      </c>
      <c r="H51" s="62"/>
      <c r="I51" s="83">
        <f>'6. Investeringen per jaar'!I47</f>
        <v>1</v>
      </c>
      <c r="J51" s="62"/>
      <c r="K51" s="83">
        <f t="array" ref="K51">IFERROR(INDEX(#REF!,MATCH(1,('7. Nominale afschrijvingen'!$B51=#REF!)*('7. Nominale afschrijvingen'!K$10=#REF!),0)),0)</f>
        <v>0</v>
      </c>
      <c r="L51" s="83">
        <f t="array" ref="L51">IFERROR(INDEX(#REF!,MATCH(1,('7. Nominale afschrijvingen'!$B51=#REF!)*('7. Nominale afschrijvingen'!L$18=#REF!),0)),0)</f>
        <v>0</v>
      </c>
      <c r="M51" s="83">
        <f t="array" ref="M51">IFERROR(INDEX(#REF!,MATCH(1,('7. Nominale afschrijvingen'!$B51=#REF!)*('7. Nominale afschrijvingen'!M$18=#REF!),0)),0)</f>
        <v>0</v>
      </c>
      <c r="N51" s="83">
        <f t="array" ref="N51">IFERROR(INDEX(#REF!,MATCH(1,('7. Nominale afschrijvingen'!$B51=#REF!)*('7. Nominale afschrijvingen'!N$10=#REF!),0)),0)</f>
        <v>0</v>
      </c>
      <c r="O51" s="83">
        <f t="array" ref="O51">IFERROR(INDEX(#REF!,MATCH(1,('7. Nominale afschrijvingen'!$B51=#REF!)*('7. Nominale afschrijvingen'!O$10=#REF!),0)),0)</f>
        <v>0</v>
      </c>
      <c r="P51" s="83">
        <f t="array" ref="P51">IFERROR(INDEX(#REF!,MATCH(1,('7. Nominale afschrijvingen'!$B51=#REF!)*('7. Nominale afschrijvingen'!P$10=#REF!),0)),0)</f>
        <v>0</v>
      </c>
      <c r="Q51" s="62"/>
      <c r="R51" s="83">
        <f t="array" ref="R51">IFERROR(INDEX(#REF!,MATCH(1,('7. Nominale afschrijvingen'!$B51=#REF!)*('7. Nominale afschrijvingen'!R$18=#REF!),0)),0)</f>
        <v>0</v>
      </c>
      <c r="S51" s="83">
        <f t="array" ref="S51">IFERROR(INDEX(#REF!,MATCH(1,('7. Nominale afschrijvingen'!$B51=#REF!)*('7. Nominale afschrijvingen'!S$18=#REF!),0)),0)</f>
        <v>0</v>
      </c>
      <c r="T51" s="83">
        <f t="array" ref="T51">IFERROR(INDEX(#REF!,MATCH(1,('7. Nominale afschrijvingen'!$B51=#REF!)*('7. Nominale afschrijvingen'!T$18=#REF!),0)),0)</f>
        <v>0</v>
      </c>
      <c r="U51" s="62"/>
      <c r="V51" s="142">
        <f t="shared" si="47"/>
        <v>0</v>
      </c>
      <c r="W51" s="142">
        <f t="shared" si="48"/>
        <v>0</v>
      </c>
      <c r="X51" s="142">
        <f t="shared" si="49"/>
        <v>0</v>
      </c>
      <c r="Y51" s="142">
        <f t="shared" si="50"/>
        <v>0</v>
      </c>
      <c r="Z51" s="142">
        <f t="shared" si="51"/>
        <v>0</v>
      </c>
      <c r="AA51" s="142">
        <f t="shared" si="52"/>
        <v>0</v>
      </c>
      <c r="AB51" s="62"/>
      <c r="AC51" s="122">
        <f t="shared" si="53"/>
        <v>2070</v>
      </c>
      <c r="AD51" s="84">
        <f t="shared" si="54"/>
        <v>247686647.43616638</v>
      </c>
      <c r="AE51" s="84">
        <f t="shared" si="55"/>
        <v>48.5</v>
      </c>
      <c r="AF51" s="84" t="b">
        <f t="shared" si="56"/>
        <v>0</v>
      </c>
      <c r="AG51" s="113">
        <f>INDEX('2. Reguleringsparameters'!$C$36:$D$42,MATCH(F51,'2. Reguleringsparameters'!$B$36:$B$42,0),MATCH(G51,'2. Reguleringsparameters'!$C$35:$D$35,0))</f>
        <v>0.5</v>
      </c>
      <c r="AH51" s="62"/>
      <c r="AI51" s="126"/>
      <c r="AJ51" s="84">
        <f t="shared" si="57"/>
        <v>0</v>
      </c>
      <c r="AK51" s="84">
        <f t="shared" si="58"/>
        <v>0</v>
      </c>
      <c r="AL51" s="84">
        <f t="shared" si="59"/>
        <v>0</v>
      </c>
      <c r="AM51" s="84">
        <f t="shared" si="60"/>
        <v>0</v>
      </c>
      <c r="AN51" s="84">
        <f t="shared" si="61"/>
        <v>0</v>
      </c>
      <c r="AO51" s="84">
        <f t="shared" si="88"/>
        <v>0</v>
      </c>
      <c r="AP51" s="84">
        <f t="shared" si="88"/>
        <v>0</v>
      </c>
      <c r="AQ51" s="84">
        <f t="shared" si="88"/>
        <v>0</v>
      </c>
      <c r="AR51" s="84">
        <f t="shared" si="88"/>
        <v>0</v>
      </c>
      <c r="AS51" s="84">
        <f t="shared" si="88"/>
        <v>0</v>
      </c>
      <c r="AT51" s="84">
        <f t="shared" si="88"/>
        <v>0</v>
      </c>
      <c r="AU51" s="84">
        <f t="shared" si="88"/>
        <v>0</v>
      </c>
      <c r="AV51" s="84">
        <f t="shared" si="88"/>
        <v>0</v>
      </c>
      <c r="AW51" s="84">
        <f t="shared" si="88"/>
        <v>0</v>
      </c>
      <c r="AX51" s="84">
        <f t="shared" si="88"/>
        <v>0</v>
      </c>
      <c r="AY51" s="84">
        <f t="shared" si="88"/>
        <v>0</v>
      </c>
      <c r="AZ51" s="84">
        <f t="shared" si="88"/>
        <v>0</v>
      </c>
      <c r="BA51" s="126"/>
      <c r="BB51" s="126"/>
      <c r="BC51" s="126"/>
      <c r="BD51" s="126"/>
      <c r="BE51" s="126"/>
      <c r="BF51" s="62"/>
      <c r="BG51" s="88">
        <f t="shared" si="62"/>
        <v>0</v>
      </c>
      <c r="BH51" s="88">
        <f t="shared" si="63"/>
        <v>0</v>
      </c>
      <c r="BI51" s="88">
        <f t="shared" si="64"/>
        <v>0</v>
      </c>
      <c r="BJ51" s="127">
        <f t="shared" si="65"/>
        <v>0</v>
      </c>
      <c r="BK51" s="127">
        <f t="shared" si="66"/>
        <v>0</v>
      </c>
      <c r="BL51" s="127">
        <f t="shared" si="67"/>
        <v>0</v>
      </c>
      <c r="BM51" s="84">
        <f t="shared" si="68"/>
        <v>0</v>
      </c>
      <c r="BN51" s="84">
        <f t="shared" si="69"/>
        <v>0</v>
      </c>
      <c r="BO51" s="84">
        <f t="shared" si="70"/>
        <v>0</v>
      </c>
      <c r="BP51" s="84">
        <f t="shared" si="71"/>
        <v>0</v>
      </c>
      <c r="BQ51" s="84">
        <f t="shared" si="72"/>
        <v>0</v>
      </c>
      <c r="BR51" s="84">
        <f t="shared" si="73"/>
        <v>0</v>
      </c>
      <c r="BS51" s="84">
        <f t="shared" si="74"/>
        <v>0</v>
      </c>
      <c r="BT51" s="84">
        <f t="shared" si="75"/>
        <v>0</v>
      </c>
      <c r="BU51" s="84">
        <f t="shared" si="76"/>
        <v>0</v>
      </c>
      <c r="BV51" s="84">
        <f t="shared" si="77"/>
        <v>0</v>
      </c>
      <c r="BW51" s="84">
        <f t="shared" si="78"/>
        <v>0</v>
      </c>
      <c r="BX51" s="84">
        <f t="shared" si="79"/>
        <v>0</v>
      </c>
      <c r="BY51" s="84">
        <f t="shared" si="80"/>
        <v>0</v>
      </c>
      <c r="BZ51" s="84">
        <f t="shared" si="81"/>
        <v>0</v>
      </c>
      <c r="CA51" s="84">
        <f t="shared" si="82"/>
        <v>0</v>
      </c>
      <c r="CB51" s="84">
        <f t="shared" si="83"/>
        <v>3302488.6324822181</v>
      </c>
      <c r="CC51" s="84">
        <f t="shared" si="84"/>
        <v>6516910.9014315763</v>
      </c>
    </row>
    <row r="52" spans="1:81" s="18" customFormat="1" x14ac:dyDescent="0.2">
      <c r="A52" s="62"/>
      <c r="B52" s="83">
        <f>'3. Investeringen'!B45</f>
        <v>34</v>
      </c>
      <c r="C52" s="83">
        <f>'3. Investeringen'!K45</f>
        <v>55</v>
      </c>
      <c r="D52" s="118">
        <f>'3. Investeringen'!L45</f>
        <v>2025</v>
      </c>
      <c r="E52" s="83">
        <f>'3. Investeringen'!M45</f>
        <v>48364286.402543224</v>
      </c>
      <c r="F52" s="83" t="str">
        <f>'3. Investeringen'!C45</f>
        <v>Nieuwe investeringen</v>
      </c>
      <c r="G52" s="83" t="str">
        <f>'3. Investeringen'!F45</f>
        <v>TD</v>
      </c>
      <c r="H52" s="62"/>
      <c r="I52" s="83">
        <f>'6. Investeringen per jaar'!I48</f>
        <v>1</v>
      </c>
      <c r="J52" s="62"/>
      <c r="K52" s="83">
        <f t="array" ref="K52">IFERROR(INDEX(#REF!,MATCH(1,('7. Nominale afschrijvingen'!$B52=#REF!)*('7. Nominale afschrijvingen'!K$10=#REF!),0)),0)</f>
        <v>0</v>
      </c>
      <c r="L52" s="83">
        <f t="array" ref="L52">IFERROR(INDEX(#REF!,MATCH(1,('7. Nominale afschrijvingen'!$B52=#REF!)*('7. Nominale afschrijvingen'!L$18=#REF!),0)),0)</f>
        <v>0</v>
      </c>
      <c r="M52" s="83">
        <f t="array" ref="M52">IFERROR(INDEX(#REF!,MATCH(1,('7. Nominale afschrijvingen'!$B52=#REF!)*('7. Nominale afschrijvingen'!M$18=#REF!),0)),0)</f>
        <v>0</v>
      </c>
      <c r="N52" s="83">
        <f t="array" ref="N52">IFERROR(INDEX(#REF!,MATCH(1,('7. Nominale afschrijvingen'!$B52=#REF!)*('7. Nominale afschrijvingen'!N$10=#REF!),0)),0)</f>
        <v>0</v>
      </c>
      <c r="O52" s="83">
        <f t="array" ref="O52">IFERROR(INDEX(#REF!,MATCH(1,('7. Nominale afschrijvingen'!$B52=#REF!)*('7. Nominale afschrijvingen'!O$10=#REF!),0)),0)</f>
        <v>0</v>
      </c>
      <c r="P52" s="83">
        <f t="array" ref="P52">IFERROR(INDEX(#REF!,MATCH(1,('7. Nominale afschrijvingen'!$B52=#REF!)*('7. Nominale afschrijvingen'!P$10=#REF!),0)),0)</f>
        <v>0</v>
      </c>
      <c r="Q52" s="62"/>
      <c r="R52" s="83">
        <f t="array" ref="R52">IFERROR(INDEX(#REF!,MATCH(1,('7. Nominale afschrijvingen'!$B52=#REF!)*('7. Nominale afschrijvingen'!R$18=#REF!),0)),0)</f>
        <v>0</v>
      </c>
      <c r="S52" s="83">
        <f t="array" ref="S52">IFERROR(INDEX(#REF!,MATCH(1,('7. Nominale afschrijvingen'!$B52=#REF!)*('7. Nominale afschrijvingen'!S$18=#REF!),0)),0)</f>
        <v>0</v>
      </c>
      <c r="T52" s="83">
        <f t="array" ref="T52">IFERROR(INDEX(#REF!,MATCH(1,('7. Nominale afschrijvingen'!$B52=#REF!)*('7. Nominale afschrijvingen'!T$18=#REF!),0)),0)</f>
        <v>0</v>
      </c>
      <c r="U52" s="62"/>
      <c r="V52" s="142">
        <f t="shared" si="47"/>
        <v>0</v>
      </c>
      <c r="W52" s="142">
        <f t="shared" si="48"/>
        <v>0</v>
      </c>
      <c r="X52" s="142">
        <f t="shared" si="49"/>
        <v>0</v>
      </c>
      <c r="Y52" s="142">
        <f t="shared" si="50"/>
        <v>0</v>
      </c>
      <c r="Z52" s="142">
        <f t="shared" si="51"/>
        <v>0</v>
      </c>
      <c r="AA52" s="142">
        <f t="shared" si="52"/>
        <v>0</v>
      </c>
      <c r="AB52" s="62"/>
      <c r="AC52" s="122">
        <f t="shared" si="53"/>
        <v>2080</v>
      </c>
      <c r="AD52" s="84">
        <f t="shared" si="54"/>
        <v>48364286.402543224</v>
      </c>
      <c r="AE52" s="84">
        <f t="shared" si="55"/>
        <v>58.5</v>
      </c>
      <c r="AF52" s="84" t="b">
        <f t="shared" si="56"/>
        <v>0</v>
      </c>
      <c r="AG52" s="113">
        <f>INDEX('2. Reguleringsparameters'!$C$36:$D$42,MATCH(F52,'2. Reguleringsparameters'!$B$36:$B$42,0),MATCH(G52,'2. Reguleringsparameters'!$C$35:$D$35,0))</f>
        <v>0.5</v>
      </c>
      <c r="AH52" s="62"/>
      <c r="AI52" s="126"/>
      <c r="AJ52" s="84">
        <f t="shared" si="57"/>
        <v>0</v>
      </c>
      <c r="AK52" s="84">
        <f t="shared" si="58"/>
        <v>0</v>
      </c>
      <c r="AL52" s="84">
        <f t="shared" si="59"/>
        <v>0</v>
      </c>
      <c r="AM52" s="84">
        <f t="shared" si="60"/>
        <v>0</v>
      </c>
      <c r="AN52" s="84">
        <f t="shared" si="61"/>
        <v>0</v>
      </c>
      <c r="AO52" s="84">
        <f t="shared" si="88"/>
        <v>0</v>
      </c>
      <c r="AP52" s="84">
        <f t="shared" si="88"/>
        <v>0</v>
      </c>
      <c r="AQ52" s="84">
        <f t="shared" si="88"/>
        <v>0</v>
      </c>
      <c r="AR52" s="84">
        <f t="shared" si="88"/>
        <v>0</v>
      </c>
      <c r="AS52" s="84">
        <f t="shared" si="88"/>
        <v>0</v>
      </c>
      <c r="AT52" s="84">
        <f t="shared" si="88"/>
        <v>0</v>
      </c>
      <c r="AU52" s="84">
        <f t="shared" si="88"/>
        <v>0</v>
      </c>
      <c r="AV52" s="84">
        <f t="shared" si="88"/>
        <v>0</v>
      </c>
      <c r="AW52" s="84">
        <f t="shared" si="88"/>
        <v>0</v>
      </c>
      <c r="AX52" s="84">
        <f t="shared" si="88"/>
        <v>0</v>
      </c>
      <c r="AY52" s="84">
        <f t="shared" si="88"/>
        <v>0</v>
      </c>
      <c r="AZ52" s="84">
        <f t="shared" si="88"/>
        <v>0</v>
      </c>
      <c r="BA52" s="126"/>
      <c r="BB52" s="126"/>
      <c r="BC52" s="126"/>
      <c r="BD52" s="126"/>
      <c r="BE52" s="126"/>
      <c r="BF52" s="62"/>
      <c r="BG52" s="88">
        <f t="shared" si="62"/>
        <v>0</v>
      </c>
      <c r="BH52" s="88">
        <f t="shared" si="63"/>
        <v>0</v>
      </c>
      <c r="BI52" s="88">
        <f t="shared" si="64"/>
        <v>0</v>
      </c>
      <c r="BJ52" s="127">
        <f t="shared" si="65"/>
        <v>0</v>
      </c>
      <c r="BK52" s="127">
        <f t="shared" si="66"/>
        <v>0</v>
      </c>
      <c r="BL52" s="127">
        <f t="shared" si="67"/>
        <v>0</v>
      </c>
      <c r="BM52" s="84">
        <f t="shared" si="68"/>
        <v>0</v>
      </c>
      <c r="BN52" s="84">
        <f t="shared" si="69"/>
        <v>0</v>
      </c>
      <c r="BO52" s="84">
        <f t="shared" si="70"/>
        <v>0</v>
      </c>
      <c r="BP52" s="84">
        <f t="shared" si="71"/>
        <v>0</v>
      </c>
      <c r="BQ52" s="84">
        <f t="shared" si="72"/>
        <v>0</v>
      </c>
      <c r="BR52" s="84">
        <f t="shared" si="73"/>
        <v>0</v>
      </c>
      <c r="BS52" s="84">
        <f t="shared" si="74"/>
        <v>0</v>
      </c>
      <c r="BT52" s="84">
        <f t="shared" si="75"/>
        <v>0</v>
      </c>
      <c r="BU52" s="84">
        <f t="shared" si="76"/>
        <v>0</v>
      </c>
      <c r="BV52" s="84">
        <f t="shared" si="77"/>
        <v>0</v>
      </c>
      <c r="BW52" s="84">
        <f t="shared" si="78"/>
        <v>0</v>
      </c>
      <c r="BX52" s="84">
        <f t="shared" si="79"/>
        <v>0</v>
      </c>
      <c r="BY52" s="84">
        <f t="shared" si="80"/>
        <v>0</v>
      </c>
      <c r="BZ52" s="84">
        <f t="shared" si="81"/>
        <v>0</v>
      </c>
      <c r="CA52" s="84">
        <f t="shared" si="82"/>
        <v>0</v>
      </c>
      <c r="CB52" s="84">
        <f t="shared" si="83"/>
        <v>527610.39711865329</v>
      </c>
      <c r="CC52" s="84">
        <f t="shared" si="84"/>
        <v>1043709.2946638088</v>
      </c>
    </row>
    <row r="53" spans="1:81" s="18" customFormat="1" x14ac:dyDescent="0.2">
      <c r="A53" s="62"/>
      <c r="B53" s="83">
        <f>'3. Investeringen'!B46</f>
        <v>35</v>
      </c>
      <c r="C53" s="83">
        <f>'3. Investeringen'!K46</f>
        <v>0</v>
      </c>
      <c r="D53" s="118">
        <f>'3. Investeringen'!L46</f>
        <v>2025</v>
      </c>
      <c r="E53" s="83">
        <f>'3. Investeringen'!M46</f>
        <v>357629.65746597864</v>
      </c>
      <c r="F53" s="83" t="str">
        <f>'3. Investeringen'!C46</f>
        <v>Nieuwe investeringen</v>
      </c>
      <c r="G53" s="83" t="str">
        <f>'3. Investeringen'!F46</f>
        <v>TD</v>
      </c>
      <c r="H53" s="62"/>
      <c r="I53" s="83">
        <f>'6. Investeringen per jaar'!I49</f>
        <v>1</v>
      </c>
      <c r="J53" s="62"/>
      <c r="K53" s="83">
        <f t="array" ref="K53">IFERROR(INDEX(#REF!,MATCH(1,('7. Nominale afschrijvingen'!$B53=#REF!)*('7. Nominale afschrijvingen'!K$10=#REF!),0)),0)</f>
        <v>0</v>
      </c>
      <c r="L53" s="83">
        <f t="array" ref="L53">IFERROR(INDEX(#REF!,MATCH(1,('7. Nominale afschrijvingen'!$B53=#REF!)*('7. Nominale afschrijvingen'!L$18=#REF!),0)),0)</f>
        <v>0</v>
      </c>
      <c r="M53" s="83">
        <f t="array" ref="M53">IFERROR(INDEX(#REF!,MATCH(1,('7. Nominale afschrijvingen'!$B53=#REF!)*('7. Nominale afschrijvingen'!M$18=#REF!),0)),0)</f>
        <v>0</v>
      </c>
      <c r="N53" s="83">
        <f t="array" ref="N53">IFERROR(INDEX(#REF!,MATCH(1,('7. Nominale afschrijvingen'!$B53=#REF!)*('7. Nominale afschrijvingen'!N$10=#REF!),0)),0)</f>
        <v>0</v>
      </c>
      <c r="O53" s="83">
        <f t="array" ref="O53">IFERROR(INDEX(#REF!,MATCH(1,('7. Nominale afschrijvingen'!$B53=#REF!)*('7. Nominale afschrijvingen'!O$10=#REF!),0)),0)</f>
        <v>0</v>
      </c>
      <c r="P53" s="83">
        <f t="array" ref="P53">IFERROR(INDEX(#REF!,MATCH(1,('7. Nominale afschrijvingen'!$B53=#REF!)*('7. Nominale afschrijvingen'!P$10=#REF!),0)),0)</f>
        <v>0</v>
      </c>
      <c r="Q53" s="62"/>
      <c r="R53" s="83">
        <f t="array" ref="R53">IFERROR(INDEX(#REF!,MATCH(1,('7. Nominale afschrijvingen'!$B53=#REF!)*('7. Nominale afschrijvingen'!R$18=#REF!),0)),0)</f>
        <v>0</v>
      </c>
      <c r="S53" s="83">
        <f t="array" ref="S53">IFERROR(INDEX(#REF!,MATCH(1,('7. Nominale afschrijvingen'!$B53=#REF!)*('7. Nominale afschrijvingen'!S$18=#REF!),0)),0)</f>
        <v>0</v>
      </c>
      <c r="T53" s="83">
        <f t="array" ref="T53">IFERROR(INDEX(#REF!,MATCH(1,('7. Nominale afschrijvingen'!$B53=#REF!)*('7. Nominale afschrijvingen'!T$18=#REF!),0)),0)</f>
        <v>0</v>
      </c>
      <c r="U53" s="62"/>
      <c r="V53" s="142">
        <f t="shared" si="47"/>
        <v>0</v>
      </c>
      <c r="W53" s="142">
        <f t="shared" si="48"/>
        <v>0</v>
      </c>
      <c r="X53" s="142">
        <f t="shared" si="49"/>
        <v>0</v>
      </c>
      <c r="Y53" s="142">
        <f t="shared" si="50"/>
        <v>0</v>
      </c>
      <c r="Z53" s="142">
        <f t="shared" si="51"/>
        <v>0</v>
      </c>
      <c r="AA53" s="142">
        <f t="shared" si="52"/>
        <v>0</v>
      </c>
      <c r="AB53" s="62"/>
      <c r="AC53" s="122">
        <f t="shared" si="53"/>
        <v>2025</v>
      </c>
      <c r="AD53" s="84">
        <f t="shared" si="54"/>
        <v>357629.65746597864</v>
      </c>
      <c r="AE53" s="84">
        <f t="shared" si="55"/>
        <v>3.5</v>
      </c>
      <c r="AF53" s="84" t="b">
        <f t="shared" si="56"/>
        <v>0</v>
      </c>
      <c r="AG53" s="113">
        <f>INDEX('2. Reguleringsparameters'!$C$36:$D$42,MATCH(F53,'2. Reguleringsparameters'!$B$36:$B$42,0),MATCH(G53,'2. Reguleringsparameters'!$C$35:$D$35,0))</f>
        <v>0.5</v>
      </c>
      <c r="AH53" s="62"/>
      <c r="AI53" s="126"/>
      <c r="AJ53" s="84">
        <f t="shared" si="57"/>
        <v>0</v>
      </c>
      <c r="AK53" s="84">
        <f t="shared" si="58"/>
        <v>0</v>
      </c>
      <c r="AL53" s="84">
        <f t="shared" si="59"/>
        <v>0</v>
      </c>
      <c r="AM53" s="84">
        <f t="shared" si="60"/>
        <v>0</v>
      </c>
      <c r="AN53" s="84">
        <f t="shared" si="61"/>
        <v>0</v>
      </c>
      <c r="AO53" s="84">
        <f t="shared" si="88"/>
        <v>0</v>
      </c>
      <c r="AP53" s="84">
        <f t="shared" si="88"/>
        <v>0</v>
      </c>
      <c r="AQ53" s="84">
        <f t="shared" si="88"/>
        <v>0</v>
      </c>
      <c r="AR53" s="84">
        <f t="shared" si="88"/>
        <v>0</v>
      </c>
      <c r="AS53" s="84">
        <f t="shared" si="88"/>
        <v>0</v>
      </c>
      <c r="AT53" s="84">
        <f t="shared" si="88"/>
        <v>0</v>
      </c>
      <c r="AU53" s="84">
        <f t="shared" si="88"/>
        <v>0</v>
      </c>
      <c r="AV53" s="84">
        <f t="shared" si="88"/>
        <v>0</v>
      </c>
      <c r="AW53" s="84">
        <f t="shared" si="88"/>
        <v>0</v>
      </c>
      <c r="AX53" s="84">
        <f t="shared" si="88"/>
        <v>0</v>
      </c>
      <c r="AY53" s="84">
        <f t="shared" si="88"/>
        <v>0</v>
      </c>
      <c r="AZ53" s="84">
        <f t="shared" si="88"/>
        <v>0</v>
      </c>
      <c r="BA53" s="126"/>
      <c r="BB53" s="126"/>
      <c r="BC53" s="126"/>
      <c r="BD53" s="126"/>
      <c r="BE53" s="126"/>
      <c r="BF53" s="62"/>
      <c r="BG53" s="88">
        <f t="shared" si="62"/>
        <v>0</v>
      </c>
      <c r="BH53" s="88">
        <f t="shared" si="63"/>
        <v>0</v>
      </c>
      <c r="BI53" s="88">
        <f t="shared" si="64"/>
        <v>0</v>
      </c>
      <c r="BJ53" s="127">
        <f t="shared" si="65"/>
        <v>0</v>
      </c>
      <c r="BK53" s="127">
        <f t="shared" si="66"/>
        <v>0</v>
      </c>
      <c r="BL53" s="127">
        <f t="shared" si="67"/>
        <v>0</v>
      </c>
      <c r="BM53" s="84">
        <f t="shared" si="68"/>
        <v>0</v>
      </c>
      <c r="BN53" s="84">
        <f t="shared" si="69"/>
        <v>0</v>
      </c>
      <c r="BO53" s="84">
        <f t="shared" si="70"/>
        <v>0</v>
      </c>
      <c r="BP53" s="84">
        <f t="shared" si="71"/>
        <v>0</v>
      </c>
      <c r="BQ53" s="84">
        <f t="shared" si="72"/>
        <v>0</v>
      </c>
      <c r="BR53" s="84">
        <f t="shared" si="73"/>
        <v>0</v>
      </c>
      <c r="BS53" s="84">
        <f t="shared" si="74"/>
        <v>0</v>
      </c>
      <c r="BT53" s="84">
        <f t="shared" si="75"/>
        <v>0</v>
      </c>
      <c r="BU53" s="84">
        <f t="shared" si="76"/>
        <v>0</v>
      </c>
      <c r="BV53" s="84">
        <f t="shared" si="77"/>
        <v>0</v>
      </c>
      <c r="BW53" s="84">
        <f t="shared" si="78"/>
        <v>0</v>
      </c>
      <c r="BX53" s="84">
        <f t="shared" si="79"/>
        <v>0</v>
      </c>
      <c r="BY53" s="84">
        <f t="shared" si="80"/>
        <v>0</v>
      </c>
      <c r="BZ53" s="84">
        <f t="shared" si="81"/>
        <v>0</v>
      </c>
      <c r="CA53" s="84">
        <f t="shared" si="82"/>
        <v>0</v>
      </c>
      <c r="CB53" s="84">
        <f t="shared" si="83"/>
        <v>0</v>
      </c>
      <c r="CC53" s="84">
        <f t="shared" si="84"/>
        <v>0</v>
      </c>
    </row>
    <row r="54" spans="1:81" s="18" customFormat="1" x14ac:dyDescent="0.2">
      <c r="A54" s="62"/>
      <c r="B54" s="83">
        <f>'3. Investeringen'!B47</f>
        <v>36</v>
      </c>
      <c r="C54" s="83">
        <f>'3. Investeringen'!K47</f>
        <v>5</v>
      </c>
      <c r="D54" s="118">
        <f>'3. Investeringen'!L47</f>
        <v>2026</v>
      </c>
      <c r="E54" s="83">
        <f>'3. Investeringen'!M47</f>
        <v>1552636.3670315791</v>
      </c>
      <c r="F54" s="83" t="str">
        <f>'3. Investeringen'!C47</f>
        <v>Nieuwe investeringen</v>
      </c>
      <c r="G54" s="83" t="str">
        <f>'3. Investeringen'!F47</f>
        <v>TD</v>
      </c>
      <c r="H54" s="62"/>
      <c r="I54" s="83">
        <f>'6. Investeringen per jaar'!I50</f>
        <v>1</v>
      </c>
      <c r="J54" s="62"/>
      <c r="K54" s="83">
        <f t="array" ref="K54">IFERROR(INDEX(#REF!,MATCH(1,('7. Nominale afschrijvingen'!$B54=#REF!)*('7. Nominale afschrijvingen'!K$10=#REF!),0)),0)</f>
        <v>0</v>
      </c>
      <c r="L54" s="83">
        <f t="array" ref="L54">IFERROR(INDEX(#REF!,MATCH(1,('7. Nominale afschrijvingen'!$B54=#REF!)*('7. Nominale afschrijvingen'!L$18=#REF!),0)),0)</f>
        <v>0</v>
      </c>
      <c r="M54" s="83">
        <f t="array" ref="M54">IFERROR(INDEX(#REF!,MATCH(1,('7. Nominale afschrijvingen'!$B54=#REF!)*('7. Nominale afschrijvingen'!M$18=#REF!),0)),0)</f>
        <v>0</v>
      </c>
      <c r="N54" s="83">
        <f t="array" ref="N54">IFERROR(INDEX(#REF!,MATCH(1,('7. Nominale afschrijvingen'!$B54=#REF!)*('7. Nominale afschrijvingen'!N$10=#REF!),0)),0)</f>
        <v>0</v>
      </c>
      <c r="O54" s="83">
        <f t="array" ref="O54">IFERROR(INDEX(#REF!,MATCH(1,('7. Nominale afschrijvingen'!$B54=#REF!)*('7. Nominale afschrijvingen'!O$10=#REF!),0)),0)</f>
        <v>0</v>
      </c>
      <c r="P54" s="83">
        <f t="array" ref="P54">IFERROR(INDEX(#REF!,MATCH(1,('7. Nominale afschrijvingen'!$B54=#REF!)*('7. Nominale afschrijvingen'!P$10=#REF!),0)),0)</f>
        <v>0</v>
      </c>
      <c r="Q54" s="62"/>
      <c r="R54" s="83">
        <f t="array" ref="R54">IFERROR(INDEX(#REF!,MATCH(1,('7. Nominale afschrijvingen'!$B54=#REF!)*('7. Nominale afschrijvingen'!R$18=#REF!),0)),0)</f>
        <v>0</v>
      </c>
      <c r="S54" s="83">
        <f t="array" ref="S54">IFERROR(INDEX(#REF!,MATCH(1,('7. Nominale afschrijvingen'!$B54=#REF!)*('7. Nominale afschrijvingen'!S$18=#REF!),0)),0)</f>
        <v>0</v>
      </c>
      <c r="T54" s="83">
        <f t="array" ref="T54">IFERROR(INDEX(#REF!,MATCH(1,('7. Nominale afschrijvingen'!$B54=#REF!)*('7. Nominale afschrijvingen'!T$18=#REF!),0)),0)</f>
        <v>0</v>
      </c>
      <c r="U54" s="62"/>
      <c r="V54" s="142">
        <f t="shared" si="47"/>
        <v>0</v>
      </c>
      <c r="W54" s="142">
        <f t="shared" si="48"/>
        <v>0</v>
      </c>
      <c r="X54" s="142">
        <f t="shared" si="49"/>
        <v>0</v>
      </c>
      <c r="Y54" s="142">
        <f t="shared" si="50"/>
        <v>0</v>
      </c>
      <c r="Z54" s="142">
        <f t="shared" si="51"/>
        <v>0</v>
      </c>
      <c r="AA54" s="142">
        <f t="shared" si="52"/>
        <v>0</v>
      </c>
      <c r="AB54" s="62"/>
      <c r="AC54" s="122">
        <f t="shared" si="53"/>
        <v>2031</v>
      </c>
      <c r="AD54" s="84">
        <f t="shared" si="54"/>
        <v>1552636.3670315791</v>
      </c>
      <c r="AE54" s="84">
        <f t="shared" si="55"/>
        <v>9.5</v>
      </c>
      <c r="AF54" s="84" t="b">
        <f t="shared" si="56"/>
        <v>0</v>
      </c>
      <c r="AG54" s="113">
        <f>INDEX('2. Reguleringsparameters'!$C$36:$D$42,MATCH(F54,'2. Reguleringsparameters'!$B$36:$B$42,0),MATCH(G54,'2. Reguleringsparameters'!$C$35:$D$35,0))</f>
        <v>0.5</v>
      </c>
      <c r="AH54" s="62"/>
      <c r="AI54" s="126"/>
      <c r="AJ54" s="84">
        <f t="shared" si="57"/>
        <v>0</v>
      </c>
      <c r="AK54" s="84">
        <f t="shared" si="58"/>
        <v>0</v>
      </c>
      <c r="AL54" s="84">
        <f t="shared" si="59"/>
        <v>0</v>
      </c>
      <c r="AM54" s="84">
        <f t="shared" si="60"/>
        <v>0</v>
      </c>
      <c r="AN54" s="84">
        <f t="shared" si="61"/>
        <v>0</v>
      </c>
      <c r="AO54" s="84">
        <f t="shared" si="88"/>
        <v>0</v>
      </c>
      <c r="AP54" s="84">
        <f t="shared" si="88"/>
        <v>0</v>
      </c>
      <c r="AQ54" s="84">
        <f t="shared" si="88"/>
        <v>0</v>
      </c>
      <c r="AR54" s="84">
        <f t="shared" si="88"/>
        <v>0</v>
      </c>
      <c r="AS54" s="84">
        <f t="shared" si="88"/>
        <v>0</v>
      </c>
      <c r="AT54" s="84">
        <f t="shared" si="88"/>
        <v>0</v>
      </c>
      <c r="AU54" s="84">
        <f t="shared" si="88"/>
        <v>0</v>
      </c>
      <c r="AV54" s="84">
        <f t="shared" si="88"/>
        <v>0</v>
      </c>
      <c r="AW54" s="84">
        <f t="shared" si="88"/>
        <v>0</v>
      </c>
      <c r="AX54" s="84">
        <f t="shared" si="88"/>
        <v>0</v>
      </c>
      <c r="AY54" s="84">
        <f t="shared" si="88"/>
        <v>0</v>
      </c>
      <c r="AZ54" s="84">
        <f t="shared" si="88"/>
        <v>0</v>
      </c>
      <c r="BA54" s="126"/>
      <c r="BB54" s="126"/>
      <c r="BC54" s="126"/>
      <c r="BD54" s="126"/>
      <c r="BE54" s="126"/>
      <c r="BF54" s="62"/>
      <c r="BG54" s="88">
        <f t="shared" si="62"/>
        <v>0</v>
      </c>
      <c r="BH54" s="88">
        <f t="shared" si="63"/>
        <v>0</v>
      </c>
      <c r="BI54" s="88">
        <f t="shared" si="64"/>
        <v>0</v>
      </c>
      <c r="BJ54" s="127">
        <f t="shared" si="65"/>
        <v>0</v>
      </c>
      <c r="BK54" s="127">
        <f t="shared" si="66"/>
        <v>0</v>
      </c>
      <c r="BL54" s="127">
        <f t="shared" si="67"/>
        <v>0</v>
      </c>
      <c r="BM54" s="84">
        <f t="shared" si="68"/>
        <v>0</v>
      </c>
      <c r="BN54" s="84">
        <f t="shared" si="69"/>
        <v>0</v>
      </c>
      <c r="BO54" s="84">
        <f t="shared" si="70"/>
        <v>0</v>
      </c>
      <c r="BP54" s="84">
        <f t="shared" si="71"/>
        <v>0</v>
      </c>
      <c r="BQ54" s="84">
        <f t="shared" si="72"/>
        <v>0</v>
      </c>
      <c r="BR54" s="84">
        <f t="shared" si="73"/>
        <v>0</v>
      </c>
      <c r="BS54" s="84">
        <f t="shared" si="74"/>
        <v>0</v>
      </c>
      <c r="BT54" s="84">
        <f t="shared" si="75"/>
        <v>0</v>
      </c>
      <c r="BU54" s="84">
        <f t="shared" si="76"/>
        <v>0</v>
      </c>
      <c r="BV54" s="84">
        <f t="shared" si="77"/>
        <v>0</v>
      </c>
      <c r="BW54" s="84">
        <f t="shared" si="78"/>
        <v>0</v>
      </c>
      <c r="BX54" s="84">
        <f t="shared" si="79"/>
        <v>0</v>
      </c>
      <c r="BY54" s="84">
        <f t="shared" si="80"/>
        <v>0</v>
      </c>
      <c r="BZ54" s="84">
        <f t="shared" si="81"/>
        <v>0</v>
      </c>
      <c r="CA54" s="84">
        <f t="shared" si="82"/>
        <v>0</v>
      </c>
      <c r="CB54" s="84">
        <f t="shared" si="83"/>
        <v>0</v>
      </c>
      <c r="CC54" s="84">
        <f t="shared" si="84"/>
        <v>186316.36404378948</v>
      </c>
    </row>
    <row r="55" spans="1:81" s="18" customFormat="1" x14ac:dyDescent="0.2">
      <c r="A55" s="62"/>
      <c r="B55" s="83">
        <f>'3. Investeringen'!B48</f>
        <v>37</v>
      </c>
      <c r="C55" s="83">
        <f>'3. Investeringen'!K48</f>
        <v>10</v>
      </c>
      <c r="D55" s="118">
        <f>'3. Investeringen'!L48</f>
        <v>2026</v>
      </c>
      <c r="E55" s="83">
        <f>'3. Investeringen'!M48</f>
        <v>821673.26284362969</v>
      </c>
      <c r="F55" s="83" t="str">
        <f>'3. Investeringen'!C48</f>
        <v>Nieuwe investeringen</v>
      </c>
      <c r="G55" s="83" t="str">
        <f>'3. Investeringen'!F48</f>
        <v>TD</v>
      </c>
      <c r="H55" s="62"/>
      <c r="I55" s="83">
        <f>'6. Investeringen per jaar'!I51</f>
        <v>1</v>
      </c>
      <c r="J55" s="62"/>
      <c r="K55" s="83">
        <f t="array" ref="K55">IFERROR(INDEX(#REF!,MATCH(1,('7. Nominale afschrijvingen'!$B55=#REF!)*('7. Nominale afschrijvingen'!K$10=#REF!),0)),0)</f>
        <v>0</v>
      </c>
      <c r="L55" s="83">
        <f t="array" ref="L55">IFERROR(INDEX(#REF!,MATCH(1,('7. Nominale afschrijvingen'!$B55=#REF!)*('7. Nominale afschrijvingen'!L$18=#REF!),0)),0)</f>
        <v>0</v>
      </c>
      <c r="M55" s="83">
        <f t="array" ref="M55">IFERROR(INDEX(#REF!,MATCH(1,('7. Nominale afschrijvingen'!$B55=#REF!)*('7. Nominale afschrijvingen'!M$18=#REF!),0)),0)</f>
        <v>0</v>
      </c>
      <c r="N55" s="83">
        <f t="array" ref="N55">IFERROR(INDEX(#REF!,MATCH(1,('7. Nominale afschrijvingen'!$B55=#REF!)*('7. Nominale afschrijvingen'!N$10=#REF!),0)),0)</f>
        <v>0</v>
      </c>
      <c r="O55" s="83">
        <f t="array" ref="O55">IFERROR(INDEX(#REF!,MATCH(1,('7. Nominale afschrijvingen'!$B55=#REF!)*('7. Nominale afschrijvingen'!O$10=#REF!),0)),0)</f>
        <v>0</v>
      </c>
      <c r="P55" s="83">
        <f t="array" ref="P55">IFERROR(INDEX(#REF!,MATCH(1,('7. Nominale afschrijvingen'!$B55=#REF!)*('7. Nominale afschrijvingen'!P$10=#REF!),0)),0)</f>
        <v>0</v>
      </c>
      <c r="Q55" s="62"/>
      <c r="R55" s="83">
        <f t="array" ref="R55">IFERROR(INDEX(#REF!,MATCH(1,('7. Nominale afschrijvingen'!$B55=#REF!)*('7. Nominale afschrijvingen'!R$18=#REF!),0)),0)</f>
        <v>0</v>
      </c>
      <c r="S55" s="83">
        <f t="array" ref="S55">IFERROR(INDEX(#REF!,MATCH(1,('7. Nominale afschrijvingen'!$B55=#REF!)*('7. Nominale afschrijvingen'!S$18=#REF!),0)),0)</f>
        <v>0</v>
      </c>
      <c r="T55" s="83">
        <f t="array" ref="T55">IFERROR(INDEX(#REF!,MATCH(1,('7. Nominale afschrijvingen'!$B55=#REF!)*('7. Nominale afschrijvingen'!T$18=#REF!),0)),0)</f>
        <v>0</v>
      </c>
      <c r="U55" s="62"/>
      <c r="V55" s="142">
        <f t="shared" si="47"/>
        <v>0</v>
      </c>
      <c r="W55" s="142">
        <f t="shared" si="48"/>
        <v>0</v>
      </c>
      <c r="X55" s="142">
        <f t="shared" si="49"/>
        <v>0</v>
      </c>
      <c r="Y55" s="142">
        <f t="shared" si="50"/>
        <v>0</v>
      </c>
      <c r="Z55" s="142">
        <f t="shared" si="51"/>
        <v>0</v>
      </c>
      <c r="AA55" s="142">
        <f t="shared" si="52"/>
        <v>0</v>
      </c>
      <c r="AB55" s="62"/>
      <c r="AC55" s="122">
        <f t="shared" si="53"/>
        <v>2036</v>
      </c>
      <c r="AD55" s="84">
        <f t="shared" si="54"/>
        <v>821673.26284362969</v>
      </c>
      <c r="AE55" s="84">
        <f t="shared" si="55"/>
        <v>14.5</v>
      </c>
      <c r="AF55" s="84" t="b">
        <f t="shared" si="56"/>
        <v>0</v>
      </c>
      <c r="AG55" s="113">
        <f>INDEX('2. Reguleringsparameters'!$C$36:$D$42,MATCH(F55,'2. Reguleringsparameters'!$B$36:$B$42,0),MATCH(G55,'2. Reguleringsparameters'!$C$35:$D$35,0))</f>
        <v>0.5</v>
      </c>
      <c r="AH55" s="62"/>
      <c r="AI55" s="126"/>
      <c r="AJ55" s="84">
        <f t="shared" si="57"/>
        <v>0</v>
      </c>
      <c r="AK55" s="84">
        <f t="shared" si="58"/>
        <v>0</v>
      </c>
      <c r="AL55" s="84">
        <f t="shared" si="59"/>
        <v>0</v>
      </c>
      <c r="AM55" s="84">
        <f t="shared" si="60"/>
        <v>0</v>
      </c>
      <c r="AN55" s="84">
        <f t="shared" si="61"/>
        <v>0</v>
      </c>
      <c r="AO55" s="84">
        <f t="shared" si="88"/>
        <v>0</v>
      </c>
      <c r="AP55" s="84">
        <f t="shared" si="88"/>
        <v>0</v>
      </c>
      <c r="AQ55" s="84">
        <f t="shared" si="88"/>
        <v>0</v>
      </c>
      <c r="AR55" s="84">
        <f t="shared" si="88"/>
        <v>0</v>
      </c>
      <c r="AS55" s="84">
        <f t="shared" si="88"/>
        <v>0</v>
      </c>
      <c r="AT55" s="84">
        <f t="shared" si="88"/>
        <v>0</v>
      </c>
      <c r="AU55" s="84">
        <f t="shared" si="88"/>
        <v>0</v>
      </c>
      <c r="AV55" s="84">
        <f t="shared" si="88"/>
        <v>0</v>
      </c>
      <c r="AW55" s="84">
        <f t="shared" si="88"/>
        <v>0</v>
      </c>
      <c r="AX55" s="84">
        <f t="shared" si="88"/>
        <v>0</v>
      </c>
      <c r="AY55" s="84">
        <f t="shared" si="88"/>
        <v>0</v>
      </c>
      <c r="AZ55" s="84">
        <f t="shared" si="88"/>
        <v>0</v>
      </c>
      <c r="BA55" s="126"/>
      <c r="BB55" s="126"/>
      <c r="BC55" s="126"/>
      <c r="BD55" s="126"/>
      <c r="BE55" s="126"/>
      <c r="BF55" s="62"/>
      <c r="BG55" s="88">
        <f t="shared" si="62"/>
        <v>0</v>
      </c>
      <c r="BH55" s="88">
        <f t="shared" si="63"/>
        <v>0</v>
      </c>
      <c r="BI55" s="88">
        <f t="shared" si="64"/>
        <v>0</v>
      </c>
      <c r="BJ55" s="127">
        <f t="shared" si="65"/>
        <v>0</v>
      </c>
      <c r="BK55" s="127">
        <f t="shared" si="66"/>
        <v>0</v>
      </c>
      <c r="BL55" s="127">
        <f t="shared" si="67"/>
        <v>0</v>
      </c>
      <c r="BM55" s="84">
        <f t="shared" si="68"/>
        <v>0</v>
      </c>
      <c r="BN55" s="84">
        <f t="shared" si="69"/>
        <v>0</v>
      </c>
      <c r="BO55" s="84">
        <f t="shared" si="70"/>
        <v>0</v>
      </c>
      <c r="BP55" s="84">
        <f t="shared" si="71"/>
        <v>0</v>
      </c>
      <c r="BQ55" s="84">
        <f t="shared" si="72"/>
        <v>0</v>
      </c>
      <c r="BR55" s="84">
        <f t="shared" si="73"/>
        <v>0</v>
      </c>
      <c r="BS55" s="84">
        <f t="shared" si="74"/>
        <v>0</v>
      </c>
      <c r="BT55" s="84">
        <f t="shared" si="75"/>
        <v>0</v>
      </c>
      <c r="BU55" s="84">
        <f t="shared" si="76"/>
        <v>0</v>
      </c>
      <c r="BV55" s="84">
        <f t="shared" si="77"/>
        <v>0</v>
      </c>
      <c r="BW55" s="84">
        <f t="shared" si="78"/>
        <v>0</v>
      </c>
      <c r="BX55" s="84">
        <f t="shared" si="79"/>
        <v>0</v>
      </c>
      <c r="BY55" s="84">
        <f t="shared" si="80"/>
        <v>0</v>
      </c>
      <c r="BZ55" s="84">
        <f t="shared" si="81"/>
        <v>0</v>
      </c>
      <c r="CA55" s="84">
        <f t="shared" si="82"/>
        <v>0</v>
      </c>
      <c r="CB55" s="84">
        <f t="shared" si="83"/>
        <v>0</v>
      </c>
      <c r="CC55" s="84">
        <f t="shared" si="84"/>
        <v>49300.395770617783</v>
      </c>
    </row>
    <row r="56" spans="1:81" s="18" customFormat="1" x14ac:dyDescent="0.2">
      <c r="A56" s="62"/>
      <c r="B56" s="83">
        <f>'3. Investeringen'!B49</f>
        <v>38</v>
      </c>
      <c r="C56" s="83">
        <f>'3. Investeringen'!K49</f>
        <v>25</v>
      </c>
      <c r="D56" s="118">
        <f>'3. Investeringen'!L49</f>
        <v>2026</v>
      </c>
      <c r="E56" s="83">
        <f>'3. Investeringen'!M49</f>
        <v>107487.19549699286</v>
      </c>
      <c r="F56" s="83" t="str">
        <f>'3. Investeringen'!C49</f>
        <v>Nieuwe investeringen</v>
      </c>
      <c r="G56" s="83" t="str">
        <f>'3. Investeringen'!F49</f>
        <v>TD</v>
      </c>
      <c r="H56" s="62"/>
      <c r="I56" s="83">
        <f>'6. Investeringen per jaar'!I52</f>
        <v>1</v>
      </c>
      <c r="J56" s="62"/>
      <c r="K56" s="83">
        <f t="array" ref="K56">IFERROR(INDEX(#REF!,MATCH(1,('7. Nominale afschrijvingen'!$B56=#REF!)*('7. Nominale afschrijvingen'!K$10=#REF!),0)),0)</f>
        <v>0</v>
      </c>
      <c r="L56" s="83">
        <f t="array" ref="L56">IFERROR(INDEX(#REF!,MATCH(1,('7. Nominale afschrijvingen'!$B56=#REF!)*('7. Nominale afschrijvingen'!L$18=#REF!),0)),0)</f>
        <v>0</v>
      </c>
      <c r="M56" s="83">
        <f t="array" ref="M56">IFERROR(INDEX(#REF!,MATCH(1,('7. Nominale afschrijvingen'!$B56=#REF!)*('7. Nominale afschrijvingen'!M$18=#REF!),0)),0)</f>
        <v>0</v>
      </c>
      <c r="N56" s="83">
        <f t="array" ref="N56">IFERROR(INDEX(#REF!,MATCH(1,('7. Nominale afschrijvingen'!$B56=#REF!)*('7. Nominale afschrijvingen'!N$10=#REF!),0)),0)</f>
        <v>0</v>
      </c>
      <c r="O56" s="83">
        <f t="array" ref="O56">IFERROR(INDEX(#REF!,MATCH(1,('7. Nominale afschrijvingen'!$B56=#REF!)*('7. Nominale afschrijvingen'!O$10=#REF!),0)),0)</f>
        <v>0</v>
      </c>
      <c r="P56" s="83">
        <f t="array" ref="P56">IFERROR(INDEX(#REF!,MATCH(1,('7. Nominale afschrijvingen'!$B56=#REF!)*('7. Nominale afschrijvingen'!P$10=#REF!),0)),0)</f>
        <v>0</v>
      </c>
      <c r="Q56" s="62"/>
      <c r="R56" s="83">
        <f t="array" ref="R56">IFERROR(INDEX(#REF!,MATCH(1,('7. Nominale afschrijvingen'!$B56=#REF!)*('7. Nominale afschrijvingen'!R$18=#REF!),0)),0)</f>
        <v>0</v>
      </c>
      <c r="S56" s="83">
        <f t="array" ref="S56">IFERROR(INDEX(#REF!,MATCH(1,('7. Nominale afschrijvingen'!$B56=#REF!)*('7. Nominale afschrijvingen'!S$18=#REF!),0)),0)</f>
        <v>0</v>
      </c>
      <c r="T56" s="83">
        <f t="array" ref="T56">IFERROR(INDEX(#REF!,MATCH(1,('7. Nominale afschrijvingen'!$B56=#REF!)*('7. Nominale afschrijvingen'!T$18=#REF!),0)),0)</f>
        <v>0</v>
      </c>
      <c r="U56" s="62"/>
      <c r="V56" s="142">
        <f t="shared" si="47"/>
        <v>0</v>
      </c>
      <c r="W56" s="142">
        <f t="shared" si="48"/>
        <v>0</v>
      </c>
      <c r="X56" s="142">
        <f t="shared" si="49"/>
        <v>0</v>
      </c>
      <c r="Y56" s="142">
        <f t="shared" si="50"/>
        <v>0</v>
      </c>
      <c r="Z56" s="142">
        <f t="shared" si="51"/>
        <v>0</v>
      </c>
      <c r="AA56" s="142">
        <f t="shared" si="52"/>
        <v>0</v>
      </c>
      <c r="AB56" s="62"/>
      <c r="AC56" s="122">
        <f t="shared" si="53"/>
        <v>2051</v>
      </c>
      <c r="AD56" s="84">
        <f t="shared" si="54"/>
        <v>107487.19549699286</v>
      </c>
      <c r="AE56" s="84">
        <f t="shared" si="55"/>
        <v>29.5</v>
      </c>
      <c r="AF56" s="84" t="b">
        <f t="shared" si="56"/>
        <v>0</v>
      </c>
      <c r="AG56" s="113">
        <f>INDEX('2. Reguleringsparameters'!$C$36:$D$42,MATCH(F56,'2. Reguleringsparameters'!$B$36:$B$42,0),MATCH(G56,'2. Reguleringsparameters'!$C$35:$D$35,0))</f>
        <v>0.5</v>
      </c>
      <c r="AH56" s="62"/>
      <c r="AI56" s="126"/>
      <c r="AJ56" s="84">
        <f t="shared" si="57"/>
        <v>0</v>
      </c>
      <c r="AK56" s="84">
        <f t="shared" si="58"/>
        <v>0</v>
      </c>
      <c r="AL56" s="84">
        <f t="shared" si="59"/>
        <v>0</v>
      </c>
      <c r="AM56" s="84">
        <f t="shared" si="60"/>
        <v>0</v>
      </c>
      <c r="AN56" s="84">
        <f t="shared" si="61"/>
        <v>0</v>
      </c>
      <c r="AO56" s="84">
        <f t="shared" si="88"/>
        <v>0</v>
      </c>
      <c r="AP56" s="84">
        <f t="shared" si="88"/>
        <v>0</v>
      </c>
      <c r="AQ56" s="84">
        <f t="shared" si="88"/>
        <v>0</v>
      </c>
      <c r="AR56" s="84">
        <f t="shared" si="88"/>
        <v>0</v>
      </c>
      <c r="AS56" s="84">
        <f t="shared" si="88"/>
        <v>0</v>
      </c>
      <c r="AT56" s="84">
        <f t="shared" si="88"/>
        <v>0</v>
      </c>
      <c r="AU56" s="84">
        <f t="shared" si="88"/>
        <v>0</v>
      </c>
      <c r="AV56" s="84">
        <f t="shared" si="88"/>
        <v>0</v>
      </c>
      <c r="AW56" s="84">
        <f t="shared" si="88"/>
        <v>0</v>
      </c>
      <c r="AX56" s="84">
        <f t="shared" si="88"/>
        <v>0</v>
      </c>
      <c r="AY56" s="84">
        <f t="shared" si="88"/>
        <v>0</v>
      </c>
      <c r="AZ56" s="84">
        <f t="shared" si="88"/>
        <v>0</v>
      </c>
      <c r="BA56" s="126"/>
      <c r="BB56" s="126"/>
      <c r="BC56" s="126"/>
      <c r="BD56" s="126"/>
      <c r="BE56" s="126"/>
      <c r="BF56" s="62"/>
      <c r="BG56" s="88">
        <f t="shared" si="62"/>
        <v>0</v>
      </c>
      <c r="BH56" s="88">
        <f t="shared" si="63"/>
        <v>0</v>
      </c>
      <c r="BI56" s="88">
        <f t="shared" si="64"/>
        <v>0</v>
      </c>
      <c r="BJ56" s="127">
        <f t="shared" si="65"/>
        <v>0</v>
      </c>
      <c r="BK56" s="127">
        <f t="shared" si="66"/>
        <v>0</v>
      </c>
      <c r="BL56" s="127">
        <f t="shared" si="67"/>
        <v>0</v>
      </c>
      <c r="BM56" s="84">
        <f t="shared" si="68"/>
        <v>0</v>
      </c>
      <c r="BN56" s="84">
        <f t="shared" si="69"/>
        <v>0</v>
      </c>
      <c r="BO56" s="84">
        <f t="shared" si="70"/>
        <v>0</v>
      </c>
      <c r="BP56" s="84">
        <f t="shared" si="71"/>
        <v>0</v>
      </c>
      <c r="BQ56" s="84">
        <f t="shared" si="72"/>
        <v>0</v>
      </c>
      <c r="BR56" s="84">
        <f t="shared" si="73"/>
        <v>0</v>
      </c>
      <c r="BS56" s="84">
        <f t="shared" si="74"/>
        <v>0</v>
      </c>
      <c r="BT56" s="84">
        <f t="shared" si="75"/>
        <v>0</v>
      </c>
      <c r="BU56" s="84">
        <f t="shared" si="76"/>
        <v>0</v>
      </c>
      <c r="BV56" s="84">
        <f t="shared" si="77"/>
        <v>0</v>
      </c>
      <c r="BW56" s="84">
        <f t="shared" si="78"/>
        <v>0</v>
      </c>
      <c r="BX56" s="84">
        <f t="shared" si="79"/>
        <v>0</v>
      </c>
      <c r="BY56" s="84">
        <f t="shared" si="80"/>
        <v>0</v>
      </c>
      <c r="BZ56" s="84">
        <f t="shared" si="81"/>
        <v>0</v>
      </c>
      <c r="CA56" s="84">
        <f t="shared" si="82"/>
        <v>0</v>
      </c>
      <c r="CB56" s="84">
        <f t="shared" si="83"/>
        <v>0</v>
      </c>
      <c r="CC56" s="84">
        <f t="shared" si="84"/>
        <v>2579.6926919278289</v>
      </c>
    </row>
    <row r="57" spans="1:81" s="18" customFormat="1" x14ac:dyDescent="0.2">
      <c r="A57" s="62"/>
      <c r="B57" s="83">
        <f>'3. Investeringen'!B50</f>
        <v>39</v>
      </c>
      <c r="C57" s="83">
        <f>'3. Investeringen'!K50</f>
        <v>30</v>
      </c>
      <c r="D57" s="118">
        <f>'3. Investeringen'!L50</f>
        <v>2026</v>
      </c>
      <c r="E57" s="83">
        <f>'3. Investeringen'!M50</f>
        <v>25635851.291847326</v>
      </c>
      <c r="F57" s="83" t="str">
        <f>'3. Investeringen'!C50</f>
        <v>Nieuwe investeringen</v>
      </c>
      <c r="G57" s="83" t="str">
        <f>'3. Investeringen'!F50</f>
        <v>TD</v>
      </c>
      <c r="H57" s="62"/>
      <c r="I57" s="83">
        <f>'6. Investeringen per jaar'!I53</f>
        <v>1</v>
      </c>
      <c r="J57" s="62"/>
      <c r="K57" s="83">
        <f t="array" ref="K57">IFERROR(INDEX(#REF!,MATCH(1,('7. Nominale afschrijvingen'!$B57=#REF!)*('7. Nominale afschrijvingen'!K$10=#REF!),0)),0)</f>
        <v>0</v>
      </c>
      <c r="L57" s="83">
        <f t="array" ref="L57">IFERROR(INDEX(#REF!,MATCH(1,('7. Nominale afschrijvingen'!$B57=#REF!)*('7. Nominale afschrijvingen'!L$18=#REF!),0)),0)</f>
        <v>0</v>
      </c>
      <c r="M57" s="83">
        <f t="array" ref="M57">IFERROR(INDEX(#REF!,MATCH(1,('7. Nominale afschrijvingen'!$B57=#REF!)*('7. Nominale afschrijvingen'!M$18=#REF!),0)),0)</f>
        <v>0</v>
      </c>
      <c r="N57" s="83">
        <f t="array" ref="N57">IFERROR(INDEX(#REF!,MATCH(1,('7. Nominale afschrijvingen'!$B57=#REF!)*('7. Nominale afschrijvingen'!N$10=#REF!),0)),0)</f>
        <v>0</v>
      </c>
      <c r="O57" s="83">
        <f t="array" ref="O57">IFERROR(INDEX(#REF!,MATCH(1,('7. Nominale afschrijvingen'!$B57=#REF!)*('7. Nominale afschrijvingen'!O$10=#REF!),0)),0)</f>
        <v>0</v>
      </c>
      <c r="P57" s="83">
        <f t="array" ref="P57">IFERROR(INDEX(#REF!,MATCH(1,('7. Nominale afschrijvingen'!$B57=#REF!)*('7. Nominale afschrijvingen'!P$10=#REF!),0)),0)</f>
        <v>0</v>
      </c>
      <c r="Q57" s="62"/>
      <c r="R57" s="83">
        <f t="array" ref="R57">IFERROR(INDEX(#REF!,MATCH(1,('7. Nominale afschrijvingen'!$B57=#REF!)*('7. Nominale afschrijvingen'!R$18=#REF!),0)),0)</f>
        <v>0</v>
      </c>
      <c r="S57" s="83">
        <f t="array" ref="S57">IFERROR(INDEX(#REF!,MATCH(1,('7. Nominale afschrijvingen'!$B57=#REF!)*('7. Nominale afschrijvingen'!S$18=#REF!),0)),0)</f>
        <v>0</v>
      </c>
      <c r="T57" s="83">
        <f t="array" ref="T57">IFERROR(INDEX(#REF!,MATCH(1,('7. Nominale afschrijvingen'!$B57=#REF!)*('7. Nominale afschrijvingen'!T$18=#REF!),0)),0)</f>
        <v>0</v>
      </c>
      <c r="U57" s="62"/>
      <c r="V57" s="142">
        <f t="shared" si="47"/>
        <v>0</v>
      </c>
      <c r="W57" s="142">
        <f t="shared" si="48"/>
        <v>0</v>
      </c>
      <c r="X57" s="142">
        <f t="shared" si="49"/>
        <v>0</v>
      </c>
      <c r="Y57" s="142">
        <f t="shared" si="50"/>
        <v>0</v>
      </c>
      <c r="Z57" s="142">
        <f t="shared" si="51"/>
        <v>0</v>
      </c>
      <c r="AA57" s="142">
        <f t="shared" si="52"/>
        <v>0</v>
      </c>
      <c r="AB57" s="62"/>
      <c r="AC57" s="122">
        <f t="shared" si="53"/>
        <v>2056</v>
      </c>
      <c r="AD57" s="84">
        <f t="shared" si="54"/>
        <v>25635851.291847326</v>
      </c>
      <c r="AE57" s="84">
        <f t="shared" si="55"/>
        <v>34.5</v>
      </c>
      <c r="AF57" s="84" t="b">
        <f t="shared" si="56"/>
        <v>0</v>
      </c>
      <c r="AG57" s="113">
        <f>INDEX('2. Reguleringsparameters'!$C$36:$D$42,MATCH(F57,'2. Reguleringsparameters'!$B$36:$B$42,0),MATCH(G57,'2. Reguleringsparameters'!$C$35:$D$35,0))</f>
        <v>0.5</v>
      </c>
      <c r="AH57" s="62"/>
      <c r="AI57" s="126"/>
      <c r="AJ57" s="84">
        <f t="shared" si="57"/>
        <v>0</v>
      </c>
      <c r="AK57" s="84">
        <f t="shared" si="58"/>
        <v>0</v>
      </c>
      <c r="AL57" s="84">
        <f t="shared" si="59"/>
        <v>0</v>
      </c>
      <c r="AM57" s="84">
        <f t="shared" si="60"/>
        <v>0</v>
      </c>
      <c r="AN57" s="84">
        <f t="shared" si="61"/>
        <v>0</v>
      </c>
      <c r="AO57" s="84">
        <f t="shared" si="88"/>
        <v>0</v>
      </c>
      <c r="AP57" s="84">
        <f t="shared" si="88"/>
        <v>0</v>
      </c>
      <c r="AQ57" s="84">
        <f t="shared" si="88"/>
        <v>0</v>
      </c>
      <c r="AR57" s="84">
        <f t="shared" si="88"/>
        <v>0</v>
      </c>
      <c r="AS57" s="84">
        <f t="shared" si="88"/>
        <v>0</v>
      </c>
      <c r="AT57" s="84">
        <f t="shared" si="88"/>
        <v>0</v>
      </c>
      <c r="AU57" s="84">
        <f t="shared" si="88"/>
        <v>0</v>
      </c>
      <c r="AV57" s="84">
        <f t="shared" si="88"/>
        <v>0</v>
      </c>
      <c r="AW57" s="84">
        <f t="shared" si="88"/>
        <v>0</v>
      </c>
      <c r="AX57" s="84">
        <f t="shared" si="88"/>
        <v>0</v>
      </c>
      <c r="AY57" s="84">
        <f t="shared" si="88"/>
        <v>0</v>
      </c>
      <c r="AZ57" s="84">
        <f t="shared" si="88"/>
        <v>0</v>
      </c>
      <c r="BA57" s="126"/>
      <c r="BB57" s="126"/>
      <c r="BC57" s="126"/>
      <c r="BD57" s="126"/>
      <c r="BE57" s="126"/>
      <c r="BF57" s="62"/>
      <c r="BG57" s="88">
        <f t="shared" si="62"/>
        <v>0</v>
      </c>
      <c r="BH57" s="88">
        <f t="shared" si="63"/>
        <v>0</v>
      </c>
      <c r="BI57" s="88">
        <f t="shared" si="64"/>
        <v>0</v>
      </c>
      <c r="BJ57" s="127">
        <f t="shared" si="65"/>
        <v>0</v>
      </c>
      <c r="BK57" s="127">
        <f t="shared" si="66"/>
        <v>0</v>
      </c>
      <c r="BL57" s="127">
        <f t="shared" si="67"/>
        <v>0</v>
      </c>
      <c r="BM57" s="84">
        <f t="shared" si="68"/>
        <v>0</v>
      </c>
      <c r="BN57" s="84">
        <f t="shared" si="69"/>
        <v>0</v>
      </c>
      <c r="BO57" s="84">
        <f t="shared" si="70"/>
        <v>0</v>
      </c>
      <c r="BP57" s="84">
        <f t="shared" si="71"/>
        <v>0</v>
      </c>
      <c r="BQ57" s="84">
        <f t="shared" si="72"/>
        <v>0</v>
      </c>
      <c r="BR57" s="84">
        <f t="shared" si="73"/>
        <v>0</v>
      </c>
      <c r="BS57" s="84">
        <f t="shared" si="74"/>
        <v>0</v>
      </c>
      <c r="BT57" s="84">
        <f t="shared" si="75"/>
        <v>0</v>
      </c>
      <c r="BU57" s="84">
        <f t="shared" si="76"/>
        <v>0</v>
      </c>
      <c r="BV57" s="84">
        <f t="shared" si="77"/>
        <v>0</v>
      </c>
      <c r="BW57" s="84">
        <f t="shared" si="78"/>
        <v>0</v>
      </c>
      <c r="BX57" s="84">
        <f t="shared" si="79"/>
        <v>0</v>
      </c>
      <c r="BY57" s="84">
        <f t="shared" si="80"/>
        <v>0</v>
      </c>
      <c r="BZ57" s="84">
        <f t="shared" si="81"/>
        <v>0</v>
      </c>
      <c r="CA57" s="84">
        <f t="shared" si="82"/>
        <v>0</v>
      </c>
      <c r="CB57" s="84">
        <f t="shared" si="83"/>
        <v>0</v>
      </c>
      <c r="CC57" s="84">
        <f t="shared" si="84"/>
        <v>512717.0258369465</v>
      </c>
    </row>
    <row r="58" spans="1:81" s="18" customFormat="1" x14ac:dyDescent="0.2">
      <c r="A58" s="62"/>
      <c r="B58" s="83">
        <f>'3. Investeringen'!B51</f>
        <v>40</v>
      </c>
      <c r="C58" s="83">
        <f>'3. Investeringen'!K51</f>
        <v>45</v>
      </c>
      <c r="D58" s="118">
        <f>'3. Investeringen'!L51</f>
        <v>2026</v>
      </c>
      <c r="E58" s="83">
        <f>'3. Investeringen'!M51</f>
        <v>251503442.47092298</v>
      </c>
      <c r="F58" s="83" t="str">
        <f>'3. Investeringen'!C51</f>
        <v>Nieuwe investeringen</v>
      </c>
      <c r="G58" s="83" t="str">
        <f>'3. Investeringen'!F51</f>
        <v>TD</v>
      </c>
      <c r="H58" s="62"/>
      <c r="I58" s="83">
        <f>'6. Investeringen per jaar'!I54</f>
        <v>1</v>
      </c>
      <c r="J58" s="62"/>
      <c r="K58" s="83">
        <f t="array" ref="K58">IFERROR(INDEX(#REF!,MATCH(1,('7. Nominale afschrijvingen'!$B58=#REF!)*('7. Nominale afschrijvingen'!K$10=#REF!),0)),0)</f>
        <v>0</v>
      </c>
      <c r="L58" s="83">
        <f t="array" ref="L58">IFERROR(INDEX(#REF!,MATCH(1,('7. Nominale afschrijvingen'!$B58=#REF!)*('7. Nominale afschrijvingen'!L$18=#REF!),0)),0)</f>
        <v>0</v>
      </c>
      <c r="M58" s="83">
        <f t="array" ref="M58">IFERROR(INDEX(#REF!,MATCH(1,('7. Nominale afschrijvingen'!$B58=#REF!)*('7. Nominale afschrijvingen'!M$18=#REF!),0)),0)</f>
        <v>0</v>
      </c>
      <c r="N58" s="83">
        <f t="array" ref="N58">IFERROR(INDEX(#REF!,MATCH(1,('7. Nominale afschrijvingen'!$B58=#REF!)*('7. Nominale afschrijvingen'!N$10=#REF!),0)),0)</f>
        <v>0</v>
      </c>
      <c r="O58" s="83">
        <f t="array" ref="O58">IFERROR(INDEX(#REF!,MATCH(1,('7. Nominale afschrijvingen'!$B58=#REF!)*('7. Nominale afschrijvingen'!O$10=#REF!),0)),0)</f>
        <v>0</v>
      </c>
      <c r="P58" s="83">
        <f t="array" ref="P58">IFERROR(INDEX(#REF!,MATCH(1,('7. Nominale afschrijvingen'!$B58=#REF!)*('7. Nominale afschrijvingen'!P$10=#REF!),0)),0)</f>
        <v>0</v>
      </c>
      <c r="Q58" s="62"/>
      <c r="R58" s="83">
        <f t="array" ref="R58">IFERROR(INDEX(#REF!,MATCH(1,('7. Nominale afschrijvingen'!$B58=#REF!)*('7. Nominale afschrijvingen'!R$18=#REF!),0)),0)</f>
        <v>0</v>
      </c>
      <c r="S58" s="83">
        <f t="array" ref="S58">IFERROR(INDEX(#REF!,MATCH(1,('7. Nominale afschrijvingen'!$B58=#REF!)*('7. Nominale afschrijvingen'!S$18=#REF!),0)),0)</f>
        <v>0</v>
      </c>
      <c r="T58" s="83">
        <f t="array" ref="T58">IFERROR(INDEX(#REF!,MATCH(1,('7. Nominale afschrijvingen'!$B58=#REF!)*('7. Nominale afschrijvingen'!T$18=#REF!),0)),0)</f>
        <v>0</v>
      </c>
      <c r="U58" s="62"/>
      <c r="V58" s="142">
        <f t="shared" si="47"/>
        <v>0</v>
      </c>
      <c r="W58" s="142">
        <f t="shared" si="48"/>
        <v>0</v>
      </c>
      <c r="X58" s="142">
        <f t="shared" si="49"/>
        <v>0</v>
      </c>
      <c r="Y58" s="142">
        <f t="shared" si="50"/>
        <v>0</v>
      </c>
      <c r="Z58" s="142">
        <f t="shared" si="51"/>
        <v>0</v>
      </c>
      <c r="AA58" s="142">
        <f t="shared" si="52"/>
        <v>0</v>
      </c>
      <c r="AB58" s="62"/>
      <c r="AC58" s="122">
        <f t="shared" si="53"/>
        <v>2071</v>
      </c>
      <c r="AD58" s="84">
        <f t="shared" si="54"/>
        <v>251503442.47092298</v>
      </c>
      <c r="AE58" s="84">
        <f t="shared" si="55"/>
        <v>49.5</v>
      </c>
      <c r="AF58" s="84" t="b">
        <f t="shared" si="56"/>
        <v>0</v>
      </c>
      <c r="AG58" s="113">
        <f>INDEX('2. Reguleringsparameters'!$C$36:$D$42,MATCH(F58,'2. Reguleringsparameters'!$B$36:$B$42,0),MATCH(G58,'2. Reguleringsparameters'!$C$35:$D$35,0))</f>
        <v>0.5</v>
      </c>
      <c r="AH58" s="62"/>
      <c r="AI58" s="126"/>
      <c r="AJ58" s="84">
        <f t="shared" si="57"/>
        <v>0</v>
      </c>
      <c r="AK58" s="84">
        <f t="shared" si="58"/>
        <v>0</v>
      </c>
      <c r="AL58" s="84">
        <f t="shared" si="59"/>
        <v>0</v>
      </c>
      <c r="AM58" s="84">
        <f t="shared" si="60"/>
        <v>0</v>
      </c>
      <c r="AN58" s="84">
        <f t="shared" si="61"/>
        <v>0</v>
      </c>
      <c r="AO58" s="84">
        <f t="shared" si="88"/>
        <v>0</v>
      </c>
      <c r="AP58" s="84">
        <f t="shared" si="88"/>
        <v>0</v>
      </c>
      <c r="AQ58" s="84">
        <f t="shared" si="88"/>
        <v>0</v>
      </c>
      <c r="AR58" s="84">
        <f t="shared" si="88"/>
        <v>0</v>
      </c>
      <c r="AS58" s="84">
        <f t="shared" si="88"/>
        <v>0</v>
      </c>
      <c r="AT58" s="84">
        <f t="shared" si="88"/>
        <v>0</v>
      </c>
      <c r="AU58" s="84">
        <f t="shared" si="88"/>
        <v>0</v>
      </c>
      <c r="AV58" s="84">
        <f t="shared" si="88"/>
        <v>0</v>
      </c>
      <c r="AW58" s="84">
        <f t="shared" si="88"/>
        <v>0</v>
      </c>
      <c r="AX58" s="84">
        <f t="shared" si="88"/>
        <v>0</v>
      </c>
      <c r="AY58" s="84">
        <f t="shared" si="88"/>
        <v>0</v>
      </c>
      <c r="AZ58" s="84">
        <f t="shared" si="88"/>
        <v>0</v>
      </c>
      <c r="BA58" s="126"/>
      <c r="BB58" s="126"/>
      <c r="BC58" s="126"/>
      <c r="BD58" s="126"/>
      <c r="BE58" s="126"/>
      <c r="BF58" s="62"/>
      <c r="BG58" s="88">
        <f t="shared" si="62"/>
        <v>0</v>
      </c>
      <c r="BH58" s="88">
        <f t="shared" si="63"/>
        <v>0</v>
      </c>
      <c r="BI58" s="88">
        <f t="shared" si="64"/>
        <v>0</v>
      </c>
      <c r="BJ58" s="127">
        <f t="shared" si="65"/>
        <v>0</v>
      </c>
      <c r="BK58" s="127">
        <f t="shared" si="66"/>
        <v>0</v>
      </c>
      <c r="BL58" s="127">
        <f t="shared" si="67"/>
        <v>0</v>
      </c>
      <c r="BM58" s="84">
        <f t="shared" si="68"/>
        <v>0</v>
      </c>
      <c r="BN58" s="84">
        <f t="shared" si="69"/>
        <v>0</v>
      </c>
      <c r="BO58" s="84">
        <f t="shared" si="70"/>
        <v>0</v>
      </c>
      <c r="BP58" s="84">
        <f t="shared" si="71"/>
        <v>0</v>
      </c>
      <c r="BQ58" s="84">
        <f t="shared" si="72"/>
        <v>0</v>
      </c>
      <c r="BR58" s="84">
        <f t="shared" si="73"/>
        <v>0</v>
      </c>
      <c r="BS58" s="84">
        <f t="shared" si="74"/>
        <v>0</v>
      </c>
      <c r="BT58" s="84">
        <f t="shared" si="75"/>
        <v>0</v>
      </c>
      <c r="BU58" s="84">
        <f t="shared" si="76"/>
        <v>0</v>
      </c>
      <c r="BV58" s="84">
        <f t="shared" si="77"/>
        <v>0</v>
      </c>
      <c r="BW58" s="84">
        <f t="shared" si="78"/>
        <v>0</v>
      </c>
      <c r="BX58" s="84">
        <f t="shared" si="79"/>
        <v>0</v>
      </c>
      <c r="BY58" s="84">
        <f t="shared" si="80"/>
        <v>0</v>
      </c>
      <c r="BZ58" s="84">
        <f t="shared" si="81"/>
        <v>0</v>
      </c>
      <c r="CA58" s="84">
        <f t="shared" si="82"/>
        <v>0</v>
      </c>
      <c r="CB58" s="84">
        <f t="shared" si="83"/>
        <v>0</v>
      </c>
      <c r="CC58" s="84">
        <f t="shared" si="84"/>
        <v>3353379.2329456396</v>
      </c>
    </row>
    <row r="59" spans="1:81" s="18" customFormat="1" x14ac:dyDescent="0.2">
      <c r="A59" s="62"/>
      <c r="B59" s="83">
        <f>'3. Investeringen'!B52</f>
        <v>41</v>
      </c>
      <c r="C59" s="83">
        <f>'3. Investeringen'!K52</f>
        <v>55</v>
      </c>
      <c r="D59" s="118">
        <f>'3. Investeringen'!L52</f>
        <v>2026</v>
      </c>
      <c r="E59" s="83">
        <f>'3. Investeringen'!M52</f>
        <v>49109569.081733055</v>
      </c>
      <c r="F59" s="83" t="str">
        <f>'3. Investeringen'!C52</f>
        <v>Nieuwe investeringen</v>
      </c>
      <c r="G59" s="83" t="str">
        <f>'3. Investeringen'!F52</f>
        <v>TD</v>
      </c>
      <c r="H59" s="62"/>
      <c r="I59" s="83">
        <f>'6. Investeringen per jaar'!I55</f>
        <v>1</v>
      </c>
      <c r="J59" s="62"/>
      <c r="K59" s="83">
        <f t="array" ref="K59">IFERROR(INDEX(#REF!,MATCH(1,('7. Nominale afschrijvingen'!$B59=#REF!)*('7. Nominale afschrijvingen'!K$10=#REF!),0)),0)</f>
        <v>0</v>
      </c>
      <c r="L59" s="83">
        <f t="array" ref="L59">IFERROR(INDEX(#REF!,MATCH(1,('7. Nominale afschrijvingen'!$B59=#REF!)*('7. Nominale afschrijvingen'!L$18=#REF!),0)),0)</f>
        <v>0</v>
      </c>
      <c r="M59" s="83">
        <f t="array" ref="M59">IFERROR(INDEX(#REF!,MATCH(1,('7. Nominale afschrijvingen'!$B59=#REF!)*('7. Nominale afschrijvingen'!M$18=#REF!),0)),0)</f>
        <v>0</v>
      </c>
      <c r="N59" s="83">
        <f t="array" ref="N59">IFERROR(INDEX(#REF!,MATCH(1,('7. Nominale afschrijvingen'!$B59=#REF!)*('7. Nominale afschrijvingen'!N$10=#REF!),0)),0)</f>
        <v>0</v>
      </c>
      <c r="O59" s="83">
        <f t="array" ref="O59">IFERROR(INDEX(#REF!,MATCH(1,('7. Nominale afschrijvingen'!$B59=#REF!)*('7. Nominale afschrijvingen'!O$10=#REF!),0)),0)</f>
        <v>0</v>
      </c>
      <c r="P59" s="83">
        <f t="array" ref="P59">IFERROR(INDEX(#REF!,MATCH(1,('7. Nominale afschrijvingen'!$B59=#REF!)*('7. Nominale afschrijvingen'!P$10=#REF!),0)),0)</f>
        <v>0</v>
      </c>
      <c r="Q59" s="62"/>
      <c r="R59" s="83">
        <f t="array" ref="R59">IFERROR(INDEX(#REF!,MATCH(1,('7. Nominale afschrijvingen'!$B59=#REF!)*('7. Nominale afschrijvingen'!R$18=#REF!),0)),0)</f>
        <v>0</v>
      </c>
      <c r="S59" s="83">
        <f t="array" ref="S59">IFERROR(INDEX(#REF!,MATCH(1,('7. Nominale afschrijvingen'!$B59=#REF!)*('7. Nominale afschrijvingen'!S$18=#REF!),0)),0)</f>
        <v>0</v>
      </c>
      <c r="T59" s="83">
        <f t="array" ref="T59">IFERROR(INDEX(#REF!,MATCH(1,('7. Nominale afschrijvingen'!$B59=#REF!)*('7. Nominale afschrijvingen'!T$18=#REF!),0)),0)</f>
        <v>0</v>
      </c>
      <c r="U59" s="62"/>
      <c r="V59" s="142">
        <f t="shared" si="47"/>
        <v>0</v>
      </c>
      <c r="W59" s="142">
        <f t="shared" si="48"/>
        <v>0</v>
      </c>
      <c r="X59" s="142">
        <f t="shared" si="49"/>
        <v>0</v>
      </c>
      <c r="Y59" s="142">
        <f t="shared" si="50"/>
        <v>0</v>
      </c>
      <c r="Z59" s="142">
        <f t="shared" si="51"/>
        <v>0</v>
      </c>
      <c r="AA59" s="142">
        <f t="shared" si="52"/>
        <v>0</v>
      </c>
      <c r="AB59" s="62"/>
      <c r="AC59" s="122">
        <f t="shared" si="53"/>
        <v>2081</v>
      </c>
      <c r="AD59" s="84">
        <f t="shared" si="54"/>
        <v>49109569.081733055</v>
      </c>
      <c r="AE59" s="84">
        <f t="shared" si="55"/>
        <v>59.5</v>
      </c>
      <c r="AF59" s="84" t="b">
        <f t="shared" si="56"/>
        <v>0</v>
      </c>
      <c r="AG59" s="113">
        <f>INDEX('2. Reguleringsparameters'!$C$36:$D$42,MATCH(F59,'2. Reguleringsparameters'!$B$36:$B$42,0),MATCH(G59,'2. Reguleringsparameters'!$C$35:$D$35,0))</f>
        <v>0.5</v>
      </c>
      <c r="AH59" s="62"/>
      <c r="AI59" s="126"/>
      <c r="AJ59" s="84">
        <f t="shared" si="57"/>
        <v>0</v>
      </c>
      <c r="AK59" s="84">
        <f t="shared" si="58"/>
        <v>0</v>
      </c>
      <c r="AL59" s="84">
        <f t="shared" si="59"/>
        <v>0</v>
      </c>
      <c r="AM59" s="84">
        <f t="shared" si="60"/>
        <v>0</v>
      </c>
      <c r="AN59" s="84">
        <f t="shared" si="61"/>
        <v>0</v>
      </c>
      <c r="AO59" s="84">
        <f t="shared" si="88"/>
        <v>0</v>
      </c>
      <c r="AP59" s="84">
        <f t="shared" si="88"/>
        <v>0</v>
      </c>
      <c r="AQ59" s="84">
        <f t="shared" si="88"/>
        <v>0</v>
      </c>
      <c r="AR59" s="84">
        <f t="shared" si="88"/>
        <v>0</v>
      </c>
      <c r="AS59" s="84">
        <f t="shared" si="88"/>
        <v>0</v>
      </c>
      <c r="AT59" s="84">
        <f t="shared" si="88"/>
        <v>0</v>
      </c>
      <c r="AU59" s="84">
        <f t="shared" si="88"/>
        <v>0</v>
      </c>
      <c r="AV59" s="84">
        <f t="shared" si="88"/>
        <v>0</v>
      </c>
      <c r="AW59" s="84">
        <f t="shared" si="88"/>
        <v>0</v>
      </c>
      <c r="AX59" s="84">
        <f t="shared" si="88"/>
        <v>0</v>
      </c>
      <c r="AY59" s="84">
        <f t="shared" si="88"/>
        <v>0</v>
      </c>
      <c r="AZ59" s="84">
        <f t="shared" si="88"/>
        <v>0</v>
      </c>
      <c r="BA59" s="126"/>
      <c r="BB59" s="126"/>
      <c r="BC59" s="126"/>
      <c r="BD59" s="126"/>
      <c r="BE59" s="126"/>
      <c r="BF59" s="62"/>
      <c r="BG59" s="88">
        <f t="shared" si="62"/>
        <v>0</v>
      </c>
      <c r="BH59" s="88">
        <f t="shared" si="63"/>
        <v>0</v>
      </c>
      <c r="BI59" s="88">
        <f t="shared" si="64"/>
        <v>0</v>
      </c>
      <c r="BJ59" s="127">
        <f t="shared" si="65"/>
        <v>0</v>
      </c>
      <c r="BK59" s="127">
        <f t="shared" si="66"/>
        <v>0</v>
      </c>
      <c r="BL59" s="127">
        <f t="shared" si="67"/>
        <v>0</v>
      </c>
      <c r="BM59" s="84">
        <f t="shared" si="68"/>
        <v>0</v>
      </c>
      <c r="BN59" s="84">
        <f t="shared" si="69"/>
        <v>0</v>
      </c>
      <c r="BO59" s="84">
        <f t="shared" si="70"/>
        <v>0</v>
      </c>
      <c r="BP59" s="84">
        <f t="shared" si="71"/>
        <v>0</v>
      </c>
      <c r="BQ59" s="84">
        <f t="shared" si="72"/>
        <v>0</v>
      </c>
      <c r="BR59" s="84">
        <f t="shared" si="73"/>
        <v>0</v>
      </c>
      <c r="BS59" s="84">
        <f t="shared" si="74"/>
        <v>0</v>
      </c>
      <c r="BT59" s="84">
        <f t="shared" si="75"/>
        <v>0</v>
      </c>
      <c r="BU59" s="84">
        <f t="shared" si="76"/>
        <v>0</v>
      </c>
      <c r="BV59" s="84">
        <f t="shared" si="77"/>
        <v>0</v>
      </c>
      <c r="BW59" s="84">
        <f t="shared" si="78"/>
        <v>0</v>
      </c>
      <c r="BX59" s="84">
        <f t="shared" si="79"/>
        <v>0</v>
      </c>
      <c r="BY59" s="84">
        <f t="shared" si="80"/>
        <v>0</v>
      </c>
      <c r="BZ59" s="84">
        <f t="shared" si="81"/>
        <v>0</v>
      </c>
      <c r="CA59" s="84">
        <f t="shared" si="82"/>
        <v>0</v>
      </c>
      <c r="CB59" s="84">
        <f t="shared" si="83"/>
        <v>0</v>
      </c>
      <c r="CC59" s="84">
        <f t="shared" si="84"/>
        <v>535740.75361890602</v>
      </c>
    </row>
    <row r="60" spans="1:81" s="18" customFormat="1" x14ac:dyDescent="0.2">
      <c r="A60" s="62"/>
      <c r="B60" s="83">
        <f>'3. Investeringen'!B53</f>
        <v>42</v>
      </c>
      <c r="C60" s="83">
        <f>'3. Investeringen'!K53</f>
        <v>0</v>
      </c>
      <c r="D60" s="118">
        <f>'3. Investeringen'!L53</f>
        <v>2026</v>
      </c>
      <c r="E60" s="83">
        <f>'3. Investeringen'!M53</f>
        <v>363140.64933827822</v>
      </c>
      <c r="F60" s="83" t="str">
        <f>'3. Investeringen'!C53</f>
        <v>Nieuwe investeringen</v>
      </c>
      <c r="G60" s="83" t="str">
        <f>'3. Investeringen'!F53</f>
        <v>TD</v>
      </c>
      <c r="H60" s="62"/>
      <c r="I60" s="83">
        <f>'6. Investeringen per jaar'!I56</f>
        <v>1</v>
      </c>
      <c r="J60" s="62"/>
      <c r="K60" s="83">
        <f t="array" ref="K60">IFERROR(INDEX(#REF!,MATCH(1,('7. Nominale afschrijvingen'!$B60=#REF!)*('7. Nominale afschrijvingen'!K$10=#REF!),0)),0)</f>
        <v>0</v>
      </c>
      <c r="L60" s="83">
        <f t="array" ref="L60">IFERROR(INDEX(#REF!,MATCH(1,('7. Nominale afschrijvingen'!$B60=#REF!)*('7. Nominale afschrijvingen'!L$18=#REF!),0)),0)</f>
        <v>0</v>
      </c>
      <c r="M60" s="83">
        <f t="array" ref="M60">IFERROR(INDEX(#REF!,MATCH(1,('7. Nominale afschrijvingen'!$B60=#REF!)*('7. Nominale afschrijvingen'!M$18=#REF!),0)),0)</f>
        <v>0</v>
      </c>
      <c r="N60" s="83">
        <f t="array" ref="N60">IFERROR(INDEX(#REF!,MATCH(1,('7. Nominale afschrijvingen'!$B60=#REF!)*('7. Nominale afschrijvingen'!N$10=#REF!),0)),0)</f>
        <v>0</v>
      </c>
      <c r="O60" s="83">
        <f t="array" ref="O60">IFERROR(INDEX(#REF!,MATCH(1,('7. Nominale afschrijvingen'!$B60=#REF!)*('7. Nominale afschrijvingen'!O$10=#REF!),0)),0)</f>
        <v>0</v>
      </c>
      <c r="P60" s="83">
        <f t="array" ref="P60">IFERROR(INDEX(#REF!,MATCH(1,('7. Nominale afschrijvingen'!$B60=#REF!)*('7. Nominale afschrijvingen'!P$10=#REF!),0)),0)</f>
        <v>0</v>
      </c>
      <c r="Q60" s="62"/>
      <c r="R60" s="83">
        <f t="array" ref="R60">IFERROR(INDEX(#REF!,MATCH(1,('7. Nominale afschrijvingen'!$B60=#REF!)*('7. Nominale afschrijvingen'!R$18=#REF!),0)),0)</f>
        <v>0</v>
      </c>
      <c r="S60" s="83">
        <f t="array" ref="S60">IFERROR(INDEX(#REF!,MATCH(1,('7. Nominale afschrijvingen'!$B60=#REF!)*('7. Nominale afschrijvingen'!S$18=#REF!),0)),0)</f>
        <v>0</v>
      </c>
      <c r="T60" s="83">
        <f t="array" ref="T60">IFERROR(INDEX(#REF!,MATCH(1,('7. Nominale afschrijvingen'!$B60=#REF!)*('7. Nominale afschrijvingen'!T$18=#REF!),0)),0)</f>
        <v>0</v>
      </c>
      <c r="U60" s="62"/>
      <c r="V60" s="142">
        <f t="shared" si="47"/>
        <v>0</v>
      </c>
      <c r="W60" s="142">
        <f t="shared" si="48"/>
        <v>0</v>
      </c>
      <c r="X60" s="142">
        <f t="shared" si="49"/>
        <v>0</v>
      </c>
      <c r="Y60" s="142">
        <f t="shared" si="50"/>
        <v>0</v>
      </c>
      <c r="Z60" s="142">
        <f t="shared" si="51"/>
        <v>0</v>
      </c>
      <c r="AA60" s="142">
        <f t="shared" si="52"/>
        <v>0</v>
      </c>
      <c r="AB60" s="62"/>
      <c r="AC60" s="122">
        <f t="shared" si="53"/>
        <v>2026</v>
      </c>
      <c r="AD60" s="84">
        <f t="shared" si="54"/>
        <v>363140.64933827822</v>
      </c>
      <c r="AE60" s="84">
        <f t="shared" si="55"/>
        <v>4.5</v>
      </c>
      <c r="AF60" s="84" t="b">
        <f t="shared" si="56"/>
        <v>0</v>
      </c>
      <c r="AG60" s="113">
        <f>INDEX('2. Reguleringsparameters'!$C$36:$D$42,MATCH(F60,'2. Reguleringsparameters'!$B$36:$B$42,0),MATCH(G60,'2. Reguleringsparameters'!$C$35:$D$35,0))</f>
        <v>0.5</v>
      </c>
      <c r="AH60" s="62"/>
      <c r="AI60" s="126"/>
      <c r="AJ60" s="84">
        <f t="shared" si="57"/>
        <v>0</v>
      </c>
      <c r="AK60" s="84">
        <f t="shared" si="58"/>
        <v>0</v>
      </c>
      <c r="AL60" s="84">
        <f t="shared" si="59"/>
        <v>0</v>
      </c>
      <c r="AM60" s="84">
        <f t="shared" si="60"/>
        <v>0</v>
      </c>
      <c r="AN60" s="84">
        <f t="shared" si="61"/>
        <v>0</v>
      </c>
      <c r="AO60" s="84">
        <f t="shared" si="88"/>
        <v>0</v>
      </c>
      <c r="AP60" s="84">
        <f t="shared" si="88"/>
        <v>0</v>
      </c>
      <c r="AQ60" s="84">
        <f t="shared" si="88"/>
        <v>0</v>
      </c>
      <c r="AR60" s="84">
        <f t="shared" si="88"/>
        <v>0</v>
      </c>
      <c r="AS60" s="84">
        <f t="shared" si="88"/>
        <v>0</v>
      </c>
      <c r="AT60" s="84">
        <f t="shared" si="88"/>
        <v>0</v>
      </c>
      <c r="AU60" s="84">
        <f t="shared" si="88"/>
        <v>0</v>
      </c>
      <c r="AV60" s="84">
        <f t="shared" si="88"/>
        <v>0</v>
      </c>
      <c r="AW60" s="84">
        <f t="shared" si="88"/>
        <v>0</v>
      </c>
      <c r="AX60" s="84">
        <f t="shared" si="88"/>
        <v>0</v>
      </c>
      <c r="AY60" s="84">
        <f t="shared" si="88"/>
        <v>0</v>
      </c>
      <c r="AZ60" s="84">
        <f t="shared" si="88"/>
        <v>0</v>
      </c>
      <c r="BA60" s="126"/>
      <c r="BB60" s="126"/>
      <c r="BC60" s="126"/>
      <c r="BD60" s="126"/>
      <c r="BE60" s="126"/>
      <c r="BF60" s="62"/>
      <c r="BG60" s="88">
        <f t="shared" si="62"/>
        <v>0</v>
      </c>
      <c r="BH60" s="88">
        <f t="shared" si="63"/>
        <v>0</v>
      </c>
      <c r="BI60" s="88">
        <f t="shared" si="64"/>
        <v>0</v>
      </c>
      <c r="BJ60" s="127">
        <f t="shared" si="65"/>
        <v>0</v>
      </c>
      <c r="BK60" s="127">
        <f t="shared" si="66"/>
        <v>0</v>
      </c>
      <c r="BL60" s="127">
        <f t="shared" si="67"/>
        <v>0</v>
      </c>
      <c r="BM60" s="84">
        <f t="shared" si="68"/>
        <v>0</v>
      </c>
      <c r="BN60" s="84">
        <f t="shared" si="69"/>
        <v>0</v>
      </c>
      <c r="BO60" s="84">
        <f t="shared" si="70"/>
        <v>0</v>
      </c>
      <c r="BP60" s="84">
        <f t="shared" si="71"/>
        <v>0</v>
      </c>
      <c r="BQ60" s="84">
        <f t="shared" si="72"/>
        <v>0</v>
      </c>
      <c r="BR60" s="84">
        <f t="shared" si="73"/>
        <v>0</v>
      </c>
      <c r="BS60" s="84">
        <f t="shared" si="74"/>
        <v>0</v>
      </c>
      <c r="BT60" s="84">
        <f t="shared" si="75"/>
        <v>0</v>
      </c>
      <c r="BU60" s="84">
        <f t="shared" si="76"/>
        <v>0</v>
      </c>
      <c r="BV60" s="84">
        <f t="shared" si="77"/>
        <v>0</v>
      </c>
      <c r="BW60" s="84">
        <f t="shared" si="78"/>
        <v>0</v>
      </c>
      <c r="BX60" s="84">
        <f t="shared" si="79"/>
        <v>0</v>
      </c>
      <c r="BY60" s="84">
        <f t="shared" si="80"/>
        <v>0</v>
      </c>
      <c r="BZ60" s="84">
        <f t="shared" si="81"/>
        <v>0</v>
      </c>
      <c r="CA60" s="84">
        <f t="shared" si="82"/>
        <v>0</v>
      </c>
      <c r="CB60" s="84">
        <f t="shared" si="83"/>
        <v>0</v>
      </c>
      <c r="CC60" s="84">
        <f t="shared" si="84"/>
        <v>0</v>
      </c>
    </row>
    <row r="61" spans="1:81" s="18" customFormat="1" x14ac:dyDescent="0.2">
      <c r="A61" s="62"/>
      <c r="B61" s="83">
        <f>'3. Investeringen'!B54</f>
        <v>43</v>
      </c>
      <c r="C61" s="83">
        <f>'3. Investeringen'!K54</f>
        <v>39</v>
      </c>
      <c r="D61" s="118">
        <f>'3. Investeringen'!L54</f>
        <v>2021</v>
      </c>
      <c r="E61" s="83">
        <f>'3. Investeringen'!M54</f>
        <v>129027683.91733634</v>
      </c>
      <c r="F61" s="83" t="str">
        <f>'3. Investeringen'!C54</f>
        <v>Nieuwe investeringen</v>
      </c>
      <c r="G61" s="83" t="str">
        <f>'3. Investeringen'!F54</f>
        <v>AD</v>
      </c>
      <c r="H61" s="62"/>
      <c r="I61" s="83">
        <f>'6. Investeringen per jaar'!I57</f>
        <v>1</v>
      </c>
      <c r="J61" s="62"/>
      <c r="K61" s="83">
        <f t="array" ref="K61">IFERROR(INDEX(#REF!,MATCH(1,('7. Nominale afschrijvingen'!$B61=#REF!)*('7. Nominale afschrijvingen'!K$10=#REF!),0)),0)</f>
        <v>0</v>
      </c>
      <c r="L61" s="83">
        <f t="array" ref="L61">IFERROR(INDEX(#REF!,MATCH(1,('7. Nominale afschrijvingen'!$B61=#REF!)*('7. Nominale afschrijvingen'!L$18=#REF!),0)),0)</f>
        <v>0</v>
      </c>
      <c r="M61" s="83">
        <f t="array" ref="M61">IFERROR(INDEX(#REF!,MATCH(1,('7. Nominale afschrijvingen'!$B61=#REF!)*('7. Nominale afschrijvingen'!M$18=#REF!),0)),0)</f>
        <v>0</v>
      </c>
      <c r="N61" s="83">
        <f t="array" ref="N61">IFERROR(INDEX(#REF!,MATCH(1,('7. Nominale afschrijvingen'!$B61=#REF!)*('7. Nominale afschrijvingen'!N$10=#REF!),0)),0)</f>
        <v>0</v>
      </c>
      <c r="O61" s="83">
        <f t="array" ref="O61">IFERROR(INDEX(#REF!,MATCH(1,('7. Nominale afschrijvingen'!$B61=#REF!)*('7. Nominale afschrijvingen'!O$10=#REF!),0)),0)</f>
        <v>0</v>
      </c>
      <c r="P61" s="83">
        <f t="array" ref="P61">IFERROR(INDEX(#REF!,MATCH(1,('7. Nominale afschrijvingen'!$B61=#REF!)*('7. Nominale afschrijvingen'!P$10=#REF!),0)),0)</f>
        <v>0</v>
      </c>
      <c r="Q61" s="62"/>
      <c r="R61" s="83">
        <f t="array" ref="R61">IFERROR(INDEX(#REF!,MATCH(1,('7. Nominale afschrijvingen'!$B61=#REF!)*('7. Nominale afschrijvingen'!R$18=#REF!),0)),0)</f>
        <v>0</v>
      </c>
      <c r="S61" s="83">
        <f t="array" ref="S61">IFERROR(INDEX(#REF!,MATCH(1,('7. Nominale afschrijvingen'!$B61=#REF!)*('7. Nominale afschrijvingen'!S$18=#REF!),0)),0)</f>
        <v>0</v>
      </c>
      <c r="T61" s="83">
        <f t="array" ref="T61">IFERROR(INDEX(#REF!,MATCH(1,('7. Nominale afschrijvingen'!$B61=#REF!)*('7. Nominale afschrijvingen'!T$18=#REF!),0)),0)</f>
        <v>0</v>
      </c>
      <c r="U61" s="62"/>
      <c r="V61" s="142">
        <f t="shared" si="47"/>
        <v>0</v>
      </c>
      <c r="W61" s="142">
        <f t="shared" si="48"/>
        <v>0</v>
      </c>
      <c r="X61" s="142">
        <f t="shared" si="49"/>
        <v>0</v>
      </c>
      <c r="Y61" s="142">
        <f t="shared" si="50"/>
        <v>0</v>
      </c>
      <c r="Z61" s="142">
        <f t="shared" si="51"/>
        <v>0</v>
      </c>
      <c r="AA61" s="142">
        <f t="shared" si="52"/>
        <v>0</v>
      </c>
      <c r="AB61" s="62"/>
      <c r="AC61" s="122">
        <f t="shared" si="53"/>
        <v>2060</v>
      </c>
      <c r="AD61" s="84">
        <f t="shared" si="54"/>
        <v>127373482.84147306</v>
      </c>
      <c r="AE61" s="84">
        <f t="shared" si="55"/>
        <v>38.5</v>
      </c>
      <c r="AF61" s="84" t="b">
        <f t="shared" si="56"/>
        <v>0</v>
      </c>
      <c r="AG61" s="113">
        <f>INDEX('2. Reguleringsparameters'!$C$36:$D$42,MATCH(F61,'2. Reguleringsparameters'!$B$36:$B$42,0),MATCH(G61,'2. Reguleringsparameters'!$C$35:$D$35,0))</f>
        <v>0.5</v>
      </c>
      <c r="AH61" s="62"/>
      <c r="AI61" s="126"/>
      <c r="AJ61" s="84">
        <f t="shared" si="57"/>
        <v>0</v>
      </c>
      <c r="AK61" s="84">
        <f t="shared" si="58"/>
        <v>0</v>
      </c>
      <c r="AL61" s="84">
        <f t="shared" si="59"/>
        <v>0</v>
      </c>
      <c r="AM61" s="84">
        <f t="shared" si="60"/>
        <v>0</v>
      </c>
      <c r="AN61" s="84">
        <f t="shared" si="61"/>
        <v>0</v>
      </c>
      <c r="AO61" s="84">
        <f t="shared" si="88"/>
        <v>0</v>
      </c>
      <c r="AP61" s="84">
        <f t="shared" si="88"/>
        <v>0</v>
      </c>
      <c r="AQ61" s="84">
        <f t="shared" si="88"/>
        <v>0</v>
      </c>
      <c r="AR61" s="84">
        <f t="shared" si="88"/>
        <v>0</v>
      </c>
      <c r="AS61" s="84">
        <f t="shared" si="88"/>
        <v>0</v>
      </c>
      <c r="AT61" s="84">
        <f t="shared" si="88"/>
        <v>0</v>
      </c>
      <c r="AU61" s="84">
        <f t="shared" si="88"/>
        <v>0</v>
      </c>
      <c r="AV61" s="84">
        <f t="shared" si="88"/>
        <v>0</v>
      </c>
      <c r="AW61" s="84">
        <f t="shared" si="88"/>
        <v>0</v>
      </c>
      <c r="AX61" s="84">
        <f t="shared" si="88"/>
        <v>0</v>
      </c>
      <c r="AY61" s="84">
        <f t="shared" si="88"/>
        <v>0</v>
      </c>
      <c r="AZ61" s="84">
        <f t="shared" si="88"/>
        <v>0</v>
      </c>
      <c r="BA61" s="126"/>
      <c r="BB61" s="126"/>
      <c r="BC61" s="126"/>
      <c r="BD61" s="126"/>
      <c r="BE61" s="126"/>
      <c r="BF61" s="62"/>
      <c r="BG61" s="88">
        <f t="shared" si="62"/>
        <v>0</v>
      </c>
      <c r="BH61" s="88">
        <f t="shared" si="63"/>
        <v>0</v>
      </c>
      <c r="BI61" s="88">
        <f t="shared" si="64"/>
        <v>0</v>
      </c>
      <c r="BJ61" s="127">
        <f t="shared" si="65"/>
        <v>0</v>
      </c>
      <c r="BK61" s="127">
        <f t="shared" si="66"/>
        <v>0</v>
      </c>
      <c r="BL61" s="127">
        <f t="shared" si="67"/>
        <v>0</v>
      </c>
      <c r="BM61" s="84">
        <f t="shared" si="68"/>
        <v>0</v>
      </c>
      <c r="BN61" s="84">
        <f t="shared" si="69"/>
        <v>0</v>
      </c>
      <c r="BO61" s="84">
        <f t="shared" si="70"/>
        <v>0</v>
      </c>
      <c r="BP61" s="84">
        <f t="shared" si="71"/>
        <v>0</v>
      </c>
      <c r="BQ61" s="84">
        <f t="shared" si="72"/>
        <v>0</v>
      </c>
      <c r="BR61" s="84">
        <f t="shared" si="73"/>
        <v>0</v>
      </c>
      <c r="BS61" s="84">
        <f t="shared" si="74"/>
        <v>0</v>
      </c>
      <c r="BT61" s="84">
        <f t="shared" si="75"/>
        <v>0</v>
      </c>
      <c r="BU61" s="84">
        <f t="shared" si="76"/>
        <v>0</v>
      </c>
      <c r="BV61" s="84">
        <f t="shared" si="77"/>
        <v>0</v>
      </c>
      <c r="BW61" s="84">
        <f t="shared" si="78"/>
        <v>0</v>
      </c>
      <c r="BX61" s="84">
        <f t="shared" si="79"/>
        <v>1654201.0758632864</v>
      </c>
      <c r="BY61" s="84">
        <f t="shared" si="80"/>
        <v>3970082.5820718873</v>
      </c>
      <c r="BZ61" s="84">
        <f t="shared" si="81"/>
        <v>3846339.7483449718</v>
      </c>
      <c r="CA61" s="84">
        <f t="shared" si="82"/>
        <v>3726453.8341108426</v>
      </c>
      <c r="CB61" s="84">
        <f t="shared" si="83"/>
        <v>3610304.6236969982</v>
      </c>
      <c r="CC61" s="84">
        <f t="shared" si="84"/>
        <v>3497775.6484129359</v>
      </c>
    </row>
    <row r="62" spans="1:81" s="18" customFormat="1" x14ac:dyDescent="0.2">
      <c r="A62" s="62"/>
      <c r="B62" s="83">
        <f>'3. Investeringen'!B55</f>
        <v>44</v>
      </c>
      <c r="C62" s="83">
        <f>'3. Investeringen'!K55</f>
        <v>39</v>
      </c>
      <c r="D62" s="118">
        <f>'3. Investeringen'!L55</f>
        <v>2022</v>
      </c>
      <c r="E62" s="83">
        <f>'3. Investeringen'!M55</f>
        <v>135445097.26560557</v>
      </c>
      <c r="F62" s="83" t="str">
        <f>'3. Investeringen'!C55</f>
        <v>Nieuwe investeringen</v>
      </c>
      <c r="G62" s="83" t="str">
        <f>'3. Investeringen'!F55</f>
        <v>AD</v>
      </c>
      <c r="H62" s="62"/>
      <c r="I62" s="83">
        <f>'6. Investeringen per jaar'!I58</f>
        <v>1</v>
      </c>
      <c r="J62" s="62"/>
      <c r="K62" s="83">
        <f t="array" ref="K62">IFERROR(INDEX(#REF!,MATCH(1,('7. Nominale afschrijvingen'!$B62=#REF!)*('7. Nominale afschrijvingen'!K$10=#REF!),0)),0)</f>
        <v>0</v>
      </c>
      <c r="L62" s="83">
        <f t="array" ref="L62">IFERROR(INDEX(#REF!,MATCH(1,('7. Nominale afschrijvingen'!$B62=#REF!)*('7. Nominale afschrijvingen'!L$18=#REF!),0)),0)</f>
        <v>0</v>
      </c>
      <c r="M62" s="83">
        <f t="array" ref="M62">IFERROR(INDEX(#REF!,MATCH(1,('7. Nominale afschrijvingen'!$B62=#REF!)*('7. Nominale afschrijvingen'!M$18=#REF!),0)),0)</f>
        <v>0</v>
      </c>
      <c r="N62" s="83">
        <f t="array" ref="N62">IFERROR(INDEX(#REF!,MATCH(1,('7. Nominale afschrijvingen'!$B62=#REF!)*('7. Nominale afschrijvingen'!N$10=#REF!),0)),0)</f>
        <v>0</v>
      </c>
      <c r="O62" s="83">
        <f t="array" ref="O62">IFERROR(INDEX(#REF!,MATCH(1,('7. Nominale afschrijvingen'!$B62=#REF!)*('7. Nominale afschrijvingen'!O$10=#REF!),0)),0)</f>
        <v>0</v>
      </c>
      <c r="P62" s="83">
        <f t="array" ref="P62">IFERROR(INDEX(#REF!,MATCH(1,('7. Nominale afschrijvingen'!$B62=#REF!)*('7. Nominale afschrijvingen'!P$10=#REF!),0)),0)</f>
        <v>0</v>
      </c>
      <c r="Q62" s="62"/>
      <c r="R62" s="83">
        <f t="array" ref="R62">IFERROR(INDEX(#REF!,MATCH(1,('7. Nominale afschrijvingen'!$B62=#REF!)*('7. Nominale afschrijvingen'!R$18=#REF!),0)),0)</f>
        <v>0</v>
      </c>
      <c r="S62" s="83">
        <f t="array" ref="S62">IFERROR(INDEX(#REF!,MATCH(1,('7. Nominale afschrijvingen'!$B62=#REF!)*('7. Nominale afschrijvingen'!S$18=#REF!),0)),0)</f>
        <v>0</v>
      </c>
      <c r="T62" s="83">
        <f t="array" ref="T62">IFERROR(INDEX(#REF!,MATCH(1,('7. Nominale afschrijvingen'!$B62=#REF!)*('7. Nominale afschrijvingen'!T$18=#REF!),0)),0)</f>
        <v>0</v>
      </c>
      <c r="U62" s="62"/>
      <c r="V62" s="142">
        <f t="shared" si="47"/>
        <v>0</v>
      </c>
      <c r="W62" s="142">
        <f t="shared" si="48"/>
        <v>0</v>
      </c>
      <c r="X62" s="142">
        <f t="shared" si="49"/>
        <v>0</v>
      </c>
      <c r="Y62" s="142">
        <f t="shared" si="50"/>
        <v>0</v>
      </c>
      <c r="Z62" s="142">
        <f t="shared" si="51"/>
        <v>0</v>
      </c>
      <c r="AA62" s="142">
        <f t="shared" si="52"/>
        <v>0</v>
      </c>
      <c r="AB62" s="62"/>
      <c r="AC62" s="122">
        <f t="shared" si="53"/>
        <v>2061</v>
      </c>
      <c r="AD62" s="84">
        <f t="shared" si="54"/>
        <v>135445097.26560557</v>
      </c>
      <c r="AE62" s="84">
        <f t="shared" si="55"/>
        <v>39.5</v>
      </c>
      <c r="AF62" s="84" t="b">
        <f t="shared" si="56"/>
        <v>0</v>
      </c>
      <c r="AG62" s="113">
        <f>INDEX('2. Reguleringsparameters'!$C$36:$D$42,MATCH(F62,'2. Reguleringsparameters'!$B$36:$B$42,0),MATCH(G62,'2. Reguleringsparameters'!$C$35:$D$35,0))</f>
        <v>0.5</v>
      </c>
      <c r="AH62" s="62"/>
      <c r="AI62" s="126"/>
      <c r="AJ62" s="84">
        <f t="shared" si="57"/>
        <v>0</v>
      </c>
      <c r="AK62" s="84">
        <f t="shared" si="58"/>
        <v>0</v>
      </c>
      <c r="AL62" s="84">
        <f t="shared" si="59"/>
        <v>0</v>
      </c>
      <c r="AM62" s="84">
        <f t="shared" si="60"/>
        <v>0</v>
      </c>
      <c r="AN62" s="84">
        <f t="shared" si="61"/>
        <v>0</v>
      </c>
      <c r="AO62" s="84">
        <f t="shared" si="88"/>
        <v>0</v>
      </c>
      <c r="AP62" s="84">
        <f t="shared" si="88"/>
        <v>0</v>
      </c>
      <c r="AQ62" s="84">
        <f t="shared" si="88"/>
        <v>0</v>
      </c>
      <c r="AR62" s="84">
        <f t="shared" si="88"/>
        <v>0</v>
      </c>
      <c r="AS62" s="84">
        <f t="shared" si="88"/>
        <v>0</v>
      </c>
      <c r="AT62" s="84">
        <f t="shared" si="88"/>
        <v>0</v>
      </c>
      <c r="AU62" s="84">
        <f t="shared" si="88"/>
        <v>0</v>
      </c>
      <c r="AV62" s="84">
        <f t="shared" si="88"/>
        <v>0</v>
      </c>
      <c r="AW62" s="84">
        <f t="shared" si="88"/>
        <v>0</v>
      </c>
      <c r="AX62" s="84">
        <f t="shared" si="88"/>
        <v>0</v>
      </c>
      <c r="AY62" s="84">
        <f t="shared" si="88"/>
        <v>0</v>
      </c>
      <c r="AZ62" s="84">
        <f t="shared" si="88"/>
        <v>0</v>
      </c>
      <c r="BA62" s="126"/>
      <c r="BB62" s="126"/>
      <c r="BC62" s="126"/>
      <c r="BD62" s="126"/>
      <c r="BE62" s="126"/>
      <c r="BF62" s="62"/>
      <c r="BG62" s="88">
        <f t="shared" si="62"/>
        <v>0</v>
      </c>
      <c r="BH62" s="88">
        <f t="shared" si="63"/>
        <v>0</v>
      </c>
      <c r="BI62" s="88">
        <f t="shared" si="64"/>
        <v>0</v>
      </c>
      <c r="BJ62" s="127">
        <f t="shared" si="65"/>
        <v>0</v>
      </c>
      <c r="BK62" s="127">
        <f t="shared" si="66"/>
        <v>0</v>
      </c>
      <c r="BL62" s="127">
        <f t="shared" si="67"/>
        <v>0</v>
      </c>
      <c r="BM62" s="84">
        <f t="shared" si="68"/>
        <v>0</v>
      </c>
      <c r="BN62" s="84">
        <f t="shared" si="69"/>
        <v>0</v>
      </c>
      <c r="BO62" s="84">
        <f t="shared" si="70"/>
        <v>0</v>
      </c>
      <c r="BP62" s="84">
        <f t="shared" si="71"/>
        <v>0</v>
      </c>
      <c r="BQ62" s="84">
        <f t="shared" si="72"/>
        <v>0</v>
      </c>
      <c r="BR62" s="84">
        <f t="shared" si="73"/>
        <v>0</v>
      </c>
      <c r="BS62" s="84">
        <f t="shared" si="74"/>
        <v>0</v>
      </c>
      <c r="BT62" s="84">
        <f t="shared" si="75"/>
        <v>0</v>
      </c>
      <c r="BU62" s="84">
        <f t="shared" si="76"/>
        <v>0</v>
      </c>
      <c r="BV62" s="84">
        <f t="shared" si="77"/>
        <v>0</v>
      </c>
      <c r="BW62" s="84">
        <f t="shared" si="78"/>
        <v>0</v>
      </c>
      <c r="BX62" s="84">
        <f t="shared" si="79"/>
        <v>0</v>
      </c>
      <c r="BY62" s="84">
        <f t="shared" si="80"/>
        <v>2083770.7271631625</v>
      </c>
      <c r="BZ62" s="84">
        <f t="shared" si="81"/>
        <v>4103425.4319520737</v>
      </c>
      <c r="CA62" s="84">
        <f t="shared" si="82"/>
        <v>3977166.18789201</v>
      </c>
      <c r="CB62" s="84">
        <f t="shared" si="83"/>
        <v>3854791.8436491792</v>
      </c>
      <c r="CC62" s="84">
        <f t="shared" si="84"/>
        <v>3736182.8638445889</v>
      </c>
    </row>
    <row r="63" spans="1:81" s="18" customFormat="1" x14ac:dyDescent="0.2">
      <c r="A63" s="62"/>
      <c r="B63" s="83">
        <f>'3. Investeringen'!B56</f>
        <v>45</v>
      </c>
      <c r="C63" s="83">
        <f>'3. Investeringen'!K56</f>
        <v>39</v>
      </c>
      <c r="D63" s="118">
        <f>'3. Investeringen'!L56</f>
        <v>2023</v>
      </c>
      <c r="E63" s="83">
        <f>'3. Investeringen'!M56</f>
        <v>142181691.68286872</v>
      </c>
      <c r="F63" s="83" t="str">
        <f>'3. Investeringen'!C56</f>
        <v>Nieuwe investeringen</v>
      </c>
      <c r="G63" s="83" t="str">
        <f>'3. Investeringen'!F56</f>
        <v>AD</v>
      </c>
      <c r="H63" s="62"/>
      <c r="I63" s="83">
        <f>'6. Investeringen per jaar'!I59</f>
        <v>1</v>
      </c>
      <c r="J63" s="62"/>
      <c r="K63" s="83">
        <f t="array" ref="K63">IFERROR(INDEX(#REF!,MATCH(1,('7. Nominale afschrijvingen'!$B63=#REF!)*('7. Nominale afschrijvingen'!K$10=#REF!),0)),0)</f>
        <v>0</v>
      </c>
      <c r="L63" s="83">
        <f t="array" ref="L63">IFERROR(INDEX(#REF!,MATCH(1,('7. Nominale afschrijvingen'!$B63=#REF!)*('7. Nominale afschrijvingen'!L$18=#REF!),0)),0)</f>
        <v>0</v>
      </c>
      <c r="M63" s="83">
        <f t="array" ref="M63">IFERROR(INDEX(#REF!,MATCH(1,('7. Nominale afschrijvingen'!$B63=#REF!)*('7. Nominale afschrijvingen'!M$18=#REF!),0)),0)</f>
        <v>0</v>
      </c>
      <c r="N63" s="83">
        <f t="array" ref="N63">IFERROR(INDEX(#REF!,MATCH(1,('7. Nominale afschrijvingen'!$B63=#REF!)*('7. Nominale afschrijvingen'!N$10=#REF!),0)),0)</f>
        <v>0</v>
      </c>
      <c r="O63" s="83">
        <f t="array" ref="O63">IFERROR(INDEX(#REF!,MATCH(1,('7. Nominale afschrijvingen'!$B63=#REF!)*('7. Nominale afschrijvingen'!O$10=#REF!),0)),0)</f>
        <v>0</v>
      </c>
      <c r="P63" s="83">
        <f t="array" ref="P63">IFERROR(INDEX(#REF!,MATCH(1,('7. Nominale afschrijvingen'!$B63=#REF!)*('7. Nominale afschrijvingen'!P$10=#REF!),0)),0)</f>
        <v>0</v>
      </c>
      <c r="Q63" s="62"/>
      <c r="R63" s="83">
        <f t="array" ref="R63">IFERROR(INDEX(#REF!,MATCH(1,('7. Nominale afschrijvingen'!$B63=#REF!)*('7. Nominale afschrijvingen'!R$18=#REF!),0)),0)</f>
        <v>0</v>
      </c>
      <c r="S63" s="83">
        <f t="array" ref="S63">IFERROR(INDEX(#REF!,MATCH(1,('7. Nominale afschrijvingen'!$B63=#REF!)*('7. Nominale afschrijvingen'!S$18=#REF!),0)),0)</f>
        <v>0</v>
      </c>
      <c r="T63" s="83">
        <f t="array" ref="T63">IFERROR(INDEX(#REF!,MATCH(1,('7. Nominale afschrijvingen'!$B63=#REF!)*('7. Nominale afschrijvingen'!T$18=#REF!),0)),0)</f>
        <v>0</v>
      </c>
      <c r="U63" s="62"/>
      <c r="V63" s="142">
        <f t="shared" si="47"/>
        <v>0</v>
      </c>
      <c r="W63" s="142">
        <f t="shared" si="48"/>
        <v>0</v>
      </c>
      <c r="X63" s="142">
        <f t="shared" si="49"/>
        <v>0</v>
      </c>
      <c r="Y63" s="142">
        <f t="shared" si="50"/>
        <v>0</v>
      </c>
      <c r="Z63" s="142">
        <f t="shared" si="51"/>
        <v>0</v>
      </c>
      <c r="AA63" s="142">
        <f t="shared" si="52"/>
        <v>0</v>
      </c>
      <c r="AB63" s="62"/>
      <c r="AC63" s="122">
        <f t="shared" si="53"/>
        <v>2062</v>
      </c>
      <c r="AD63" s="84">
        <f t="shared" si="54"/>
        <v>142181691.68286872</v>
      </c>
      <c r="AE63" s="84">
        <f t="shared" si="55"/>
        <v>40.5</v>
      </c>
      <c r="AF63" s="84" t="b">
        <f t="shared" si="56"/>
        <v>0</v>
      </c>
      <c r="AG63" s="113">
        <f>INDEX('2. Reguleringsparameters'!$C$36:$D$42,MATCH(F63,'2. Reguleringsparameters'!$B$36:$B$42,0),MATCH(G63,'2. Reguleringsparameters'!$C$35:$D$35,0))</f>
        <v>0.5</v>
      </c>
      <c r="AH63" s="62"/>
      <c r="AI63" s="126"/>
      <c r="AJ63" s="84">
        <f t="shared" si="57"/>
        <v>0</v>
      </c>
      <c r="AK63" s="84">
        <f t="shared" si="58"/>
        <v>0</v>
      </c>
      <c r="AL63" s="84">
        <f t="shared" si="59"/>
        <v>0</v>
      </c>
      <c r="AM63" s="84">
        <f t="shared" si="60"/>
        <v>0</v>
      </c>
      <c r="AN63" s="84">
        <f t="shared" si="61"/>
        <v>0</v>
      </c>
      <c r="AO63" s="84">
        <f t="shared" si="88"/>
        <v>0</v>
      </c>
      <c r="AP63" s="84">
        <f t="shared" si="88"/>
        <v>0</v>
      </c>
      <c r="AQ63" s="84">
        <f t="shared" si="88"/>
        <v>0</v>
      </c>
      <c r="AR63" s="84">
        <f t="shared" si="88"/>
        <v>0</v>
      </c>
      <c r="AS63" s="84">
        <f t="shared" si="88"/>
        <v>0</v>
      </c>
      <c r="AT63" s="84">
        <f t="shared" si="88"/>
        <v>0</v>
      </c>
      <c r="AU63" s="84">
        <f t="shared" si="88"/>
        <v>0</v>
      </c>
      <c r="AV63" s="84">
        <f t="shared" si="88"/>
        <v>0</v>
      </c>
      <c r="AW63" s="84">
        <f t="shared" si="88"/>
        <v>0</v>
      </c>
      <c r="AX63" s="84">
        <f t="shared" si="88"/>
        <v>0</v>
      </c>
      <c r="AY63" s="84">
        <f t="shared" si="88"/>
        <v>0</v>
      </c>
      <c r="AZ63" s="84">
        <f t="shared" si="88"/>
        <v>0</v>
      </c>
      <c r="BA63" s="126"/>
      <c r="BB63" s="126"/>
      <c r="BC63" s="126"/>
      <c r="BD63" s="126"/>
      <c r="BE63" s="126"/>
      <c r="BF63" s="62"/>
      <c r="BG63" s="88">
        <f t="shared" si="62"/>
        <v>0</v>
      </c>
      <c r="BH63" s="88">
        <f t="shared" si="63"/>
        <v>0</v>
      </c>
      <c r="BI63" s="88">
        <f t="shared" si="64"/>
        <v>0</v>
      </c>
      <c r="BJ63" s="127">
        <f t="shared" si="65"/>
        <v>0</v>
      </c>
      <c r="BK63" s="127">
        <f t="shared" si="66"/>
        <v>0</v>
      </c>
      <c r="BL63" s="127">
        <f t="shared" si="67"/>
        <v>0</v>
      </c>
      <c r="BM63" s="84">
        <f t="shared" si="68"/>
        <v>0</v>
      </c>
      <c r="BN63" s="84">
        <f t="shared" si="69"/>
        <v>0</v>
      </c>
      <c r="BO63" s="84">
        <f t="shared" si="70"/>
        <v>0</v>
      </c>
      <c r="BP63" s="84">
        <f t="shared" si="71"/>
        <v>0</v>
      </c>
      <c r="BQ63" s="84">
        <f t="shared" si="72"/>
        <v>0</v>
      </c>
      <c r="BR63" s="84">
        <f t="shared" si="73"/>
        <v>0</v>
      </c>
      <c r="BS63" s="84">
        <f t="shared" si="74"/>
        <v>0</v>
      </c>
      <c r="BT63" s="84">
        <f t="shared" si="75"/>
        <v>0</v>
      </c>
      <c r="BU63" s="84">
        <f t="shared" si="76"/>
        <v>0</v>
      </c>
      <c r="BV63" s="84">
        <f t="shared" si="77"/>
        <v>0</v>
      </c>
      <c r="BW63" s="84">
        <f t="shared" si="78"/>
        <v>0</v>
      </c>
      <c r="BX63" s="84">
        <f t="shared" si="79"/>
        <v>0</v>
      </c>
      <c r="BY63" s="84">
        <f t="shared" si="80"/>
        <v>0</v>
      </c>
      <c r="BZ63" s="84">
        <f t="shared" si="81"/>
        <v>2187410.6412749034</v>
      </c>
      <c r="CA63" s="84">
        <f t="shared" si="82"/>
        <v>4307516.3397413483</v>
      </c>
      <c r="CB63" s="84">
        <f t="shared" si="83"/>
        <v>4174977.3754416141</v>
      </c>
      <c r="CC63" s="84">
        <f t="shared" si="84"/>
        <v>4046516.5331203341</v>
      </c>
    </row>
    <row r="64" spans="1:81" s="18" customFormat="1" x14ac:dyDescent="0.2">
      <c r="A64" s="62"/>
      <c r="B64" s="83">
        <f>'3. Investeringen'!B57</f>
        <v>46</v>
      </c>
      <c r="C64" s="83">
        <f>'3. Investeringen'!K57</f>
        <v>39</v>
      </c>
      <c r="D64" s="118">
        <f>'3. Investeringen'!L57</f>
        <v>2024</v>
      </c>
      <c r="E64" s="83">
        <f>'3. Investeringen'!M57</f>
        <v>149253342.18749771</v>
      </c>
      <c r="F64" s="83" t="str">
        <f>'3. Investeringen'!C57</f>
        <v>Nieuwe investeringen</v>
      </c>
      <c r="G64" s="83" t="str">
        <f>'3. Investeringen'!F57</f>
        <v>AD</v>
      </c>
      <c r="H64" s="62"/>
      <c r="I64" s="83">
        <f>'6. Investeringen per jaar'!I60</f>
        <v>1</v>
      </c>
      <c r="J64" s="62"/>
      <c r="K64" s="83">
        <f t="array" ref="K64">IFERROR(INDEX(#REF!,MATCH(1,('7. Nominale afschrijvingen'!$B64=#REF!)*('7. Nominale afschrijvingen'!K$10=#REF!),0)),0)</f>
        <v>0</v>
      </c>
      <c r="L64" s="83">
        <f t="array" ref="L64">IFERROR(INDEX(#REF!,MATCH(1,('7. Nominale afschrijvingen'!$B64=#REF!)*('7. Nominale afschrijvingen'!L$18=#REF!),0)),0)</f>
        <v>0</v>
      </c>
      <c r="M64" s="83">
        <f t="array" ref="M64">IFERROR(INDEX(#REF!,MATCH(1,('7. Nominale afschrijvingen'!$B64=#REF!)*('7. Nominale afschrijvingen'!M$18=#REF!),0)),0)</f>
        <v>0</v>
      </c>
      <c r="N64" s="83">
        <f t="array" ref="N64">IFERROR(INDEX(#REF!,MATCH(1,('7. Nominale afschrijvingen'!$B64=#REF!)*('7. Nominale afschrijvingen'!N$10=#REF!),0)),0)</f>
        <v>0</v>
      </c>
      <c r="O64" s="83">
        <f t="array" ref="O64">IFERROR(INDEX(#REF!,MATCH(1,('7. Nominale afschrijvingen'!$B64=#REF!)*('7. Nominale afschrijvingen'!O$10=#REF!),0)),0)</f>
        <v>0</v>
      </c>
      <c r="P64" s="83">
        <f t="array" ref="P64">IFERROR(INDEX(#REF!,MATCH(1,('7. Nominale afschrijvingen'!$B64=#REF!)*('7. Nominale afschrijvingen'!P$10=#REF!),0)),0)</f>
        <v>0</v>
      </c>
      <c r="Q64" s="62"/>
      <c r="R64" s="83">
        <f t="array" ref="R64">IFERROR(INDEX(#REF!,MATCH(1,('7. Nominale afschrijvingen'!$B64=#REF!)*('7. Nominale afschrijvingen'!R$18=#REF!),0)),0)</f>
        <v>0</v>
      </c>
      <c r="S64" s="83">
        <f t="array" ref="S64">IFERROR(INDEX(#REF!,MATCH(1,('7. Nominale afschrijvingen'!$B64=#REF!)*('7. Nominale afschrijvingen'!S$18=#REF!),0)),0)</f>
        <v>0</v>
      </c>
      <c r="T64" s="83">
        <f t="array" ref="T64">IFERROR(INDEX(#REF!,MATCH(1,('7. Nominale afschrijvingen'!$B64=#REF!)*('7. Nominale afschrijvingen'!T$18=#REF!),0)),0)</f>
        <v>0</v>
      </c>
      <c r="U64" s="62"/>
      <c r="V64" s="142">
        <f t="shared" si="47"/>
        <v>0</v>
      </c>
      <c r="W64" s="142">
        <f t="shared" si="48"/>
        <v>0</v>
      </c>
      <c r="X64" s="142">
        <f t="shared" si="49"/>
        <v>0</v>
      </c>
      <c r="Y64" s="142">
        <f t="shared" si="50"/>
        <v>0</v>
      </c>
      <c r="Z64" s="142">
        <f t="shared" si="51"/>
        <v>0</v>
      </c>
      <c r="AA64" s="142">
        <f t="shared" si="52"/>
        <v>0</v>
      </c>
      <c r="AB64" s="62"/>
      <c r="AC64" s="122">
        <f t="shared" si="53"/>
        <v>2063</v>
      </c>
      <c r="AD64" s="84">
        <f t="shared" si="54"/>
        <v>149253342.18749771</v>
      </c>
      <c r="AE64" s="84">
        <f t="shared" si="55"/>
        <v>41.5</v>
      </c>
      <c r="AF64" s="84" t="b">
        <f t="shared" si="56"/>
        <v>0</v>
      </c>
      <c r="AG64" s="113">
        <f>INDEX('2. Reguleringsparameters'!$C$36:$D$42,MATCH(F64,'2. Reguleringsparameters'!$B$36:$B$42,0),MATCH(G64,'2. Reguleringsparameters'!$C$35:$D$35,0))</f>
        <v>0.5</v>
      </c>
      <c r="AH64" s="62"/>
      <c r="AI64" s="126"/>
      <c r="AJ64" s="84">
        <f t="shared" si="57"/>
        <v>0</v>
      </c>
      <c r="AK64" s="84">
        <f t="shared" si="58"/>
        <v>0</v>
      </c>
      <c r="AL64" s="84">
        <f t="shared" si="59"/>
        <v>0</v>
      </c>
      <c r="AM64" s="84">
        <f t="shared" si="60"/>
        <v>0</v>
      </c>
      <c r="AN64" s="84">
        <f t="shared" si="61"/>
        <v>0</v>
      </c>
      <c r="AO64" s="84">
        <f t="shared" si="88"/>
        <v>0</v>
      </c>
      <c r="AP64" s="84">
        <f t="shared" si="88"/>
        <v>0</v>
      </c>
      <c r="AQ64" s="84">
        <f t="shared" si="88"/>
        <v>0</v>
      </c>
      <c r="AR64" s="84">
        <f t="shared" si="88"/>
        <v>0</v>
      </c>
      <c r="AS64" s="84">
        <f t="shared" si="88"/>
        <v>0</v>
      </c>
      <c r="AT64" s="84">
        <f t="shared" si="88"/>
        <v>0</v>
      </c>
      <c r="AU64" s="84">
        <f t="shared" si="88"/>
        <v>0</v>
      </c>
      <c r="AV64" s="84">
        <f t="shared" si="88"/>
        <v>0</v>
      </c>
      <c r="AW64" s="84">
        <f t="shared" si="88"/>
        <v>0</v>
      </c>
      <c r="AX64" s="84">
        <f t="shared" si="88"/>
        <v>0</v>
      </c>
      <c r="AY64" s="84">
        <f t="shared" si="88"/>
        <v>0</v>
      </c>
      <c r="AZ64" s="84">
        <f t="shared" si="88"/>
        <v>0</v>
      </c>
      <c r="BA64" s="126"/>
      <c r="BB64" s="126"/>
      <c r="BC64" s="126"/>
      <c r="BD64" s="126"/>
      <c r="BE64" s="126"/>
      <c r="BF64" s="62"/>
      <c r="BG64" s="88">
        <f t="shared" si="62"/>
        <v>0</v>
      </c>
      <c r="BH64" s="88">
        <f t="shared" si="63"/>
        <v>0</v>
      </c>
      <c r="BI64" s="88">
        <f t="shared" si="64"/>
        <v>0</v>
      </c>
      <c r="BJ64" s="127">
        <f t="shared" si="65"/>
        <v>0</v>
      </c>
      <c r="BK64" s="127">
        <f t="shared" si="66"/>
        <v>0</v>
      </c>
      <c r="BL64" s="127">
        <f t="shared" si="67"/>
        <v>0</v>
      </c>
      <c r="BM64" s="84">
        <f t="shared" si="68"/>
        <v>0</v>
      </c>
      <c r="BN64" s="84">
        <f t="shared" si="69"/>
        <v>0</v>
      </c>
      <c r="BO64" s="84">
        <f t="shared" si="70"/>
        <v>0</v>
      </c>
      <c r="BP64" s="84">
        <f t="shared" si="71"/>
        <v>0</v>
      </c>
      <c r="BQ64" s="84">
        <f t="shared" si="72"/>
        <v>0</v>
      </c>
      <c r="BR64" s="84">
        <f t="shared" si="73"/>
        <v>0</v>
      </c>
      <c r="BS64" s="84">
        <f t="shared" si="74"/>
        <v>0</v>
      </c>
      <c r="BT64" s="84">
        <f t="shared" si="75"/>
        <v>0</v>
      </c>
      <c r="BU64" s="84">
        <f t="shared" si="76"/>
        <v>0</v>
      </c>
      <c r="BV64" s="84">
        <f t="shared" si="77"/>
        <v>0</v>
      </c>
      <c r="BW64" s="84">
        <f t="shared" si="78"/>
        <v>0</v>
      </c>
      <c r="BX64" s="84">
        <f t="shared" si="79"/>
        <v>0</v>
      </c>
      <c r="BY64" s="84">
        <f t="shared" si="80"/>
        <v>0</v>
      </c>
      <c r="BZ64" s="84">
        <f t="shared" si="81"/>
        <v>0</v>
      </c>
      <c r="CA64" s="84">
        <f t="shared" si="82"/>
        <v>2296205.2644230416</v>
      </c>
      <c r="CB64" s="84">
        <f t="shared" si="83"/>
        <v>4521758.0591715276</v>
      </c>
      <c r="CC64" s="84">
        <f t="shared" si="84"/>
        <v>4382627.0419662502</v>
      </c>
    </row>
    <row r="65" spans="1:81" s="18" customFormat="1" x14ac:dyDescent="0.2">
      <c r="A65" s="62"/>
      <c r="B65" s="83">
        <f>'3. Investeringen'!B58</f>
        <v>47</v>
      </c>
      <c r="C65" s="83">
        <f>'3. Investeringen'!K58</f>
        <v>39</v>
      </c>
      <c r="D65" s="118">
        <f>'3. Investeringen'!L58</f>
        <v>2025</v>
      </c>
      <c r="E65" s="83">
        <f>'3. Investeringen'!M58</f>
        <v>156676713.36915421</v>
      </c>
      <c r="F65" s="83" t="str">
        <f>'3. Investeringen'!C58</f>
        <v>Nieuwe investeringen</v>
      </c>
      <c r="G65" s="83" t="str">
        <f>'3. Investeringen'!F58</f>
        <v>AD</v>
      </c>
      <c r="H65" s="62"/>
      <c r="I65" s="83">
        <f>'6. Investeringen per jaar'!I61</f>
        <v>1</v>
      </c>
      <c r="J65" s="62"/>
      <c r="K65" s="83">
        <f t="array" ref="K65">IFERROR(INDEX(#REF!,MATCH(1,('7. Nominale afschrijvingen'!$B65=#REF!)*('7. Nominale afschrijvingen'!K$10=#REF!),0)),0)</f>
        <v>0</v>
      </c>
      <c r="L65" s="83">
        <f t="array" ref="L65">IFERROR(INDEX(#REF!,MATCH(1,('7. Nominale afschrijvingen'!$B65=#REF!)*('7. Nominale afschrijvingen'!L$18=#REF!),0)),0)</f>
        <v>0</v>
      </c>
      <c r="M65" s="83">
        <f t="array" ref="M65">IFERROR(INDEX(#REF!,MATCH(1,('7. Nominale afschrijvingen'!$B65=#REF!)*('7. Nominale afschrijvingen'!M$18=#REF!),0)),0)</f>
        <v>0</v>
      </c>
      <c r="N65" s="83">
        <f t="array" ref="N65">IFERROR(INDEX(#REF!,MATCH(1,('7. Nominale afschrijvingen'!$B65=#REF!)*('7. Nominale afschrijvingen'!N$10=#REF!),0)),0)</f>
        <v>0</v>
      </c>
      <c r="O65" s="83">
        <f t="array" ref="O65">IFERROR(INDEX(#REF!,MATCH(1,('7. Nominale afschrijvingen'!$B65=#REF!)*('7. Nominale afschrijvingen'!O$10=#REF!),0)),0)</f>
        <v>0</v>
      </c>
      <c r="P65" s="83">
        <f t="array" ref="P65">IFERROR(INDEX(#REF!,MATCH(1,('7. Nominale afschrijvingen'!$B65=#REF!)*('7. Nominale afschrijvingen'!P$10=#REF!),0)),0)</f>
        <v>0</v>
      </c>
      <c r="Q65" s="62"/>
      <c r="R65" s="83">
        <f t="array" ref="R65">IFERROR(INDEX(#REF!,MATCH(1,('7. Nominale afschrijvingen'!$B65=#REF!)*('7. Nominale afschrijvingen'!R$18=#REF!),0)),0)</f>
        <v>0</v>
      </c>
      <c r="S65" s="83">
        <f t="array" ref="S65">IFERROR(INDEX(#REF!,MATCH(1,('7. Nominale afschrijvingen'!$B65=#REF!)*('7. Nominale afschrijvingen'!S$18=#REF!),0)),0)</f>
        <v>0</v>
      </c>
      <c r="T65" s="83">
        <f t="array" ref="T65">IFERROR(INDEX(#REF!,MATCH(1,('7. Nominale afschrijvingen'!$B65=#REF!)*('7. Nominale afschrijvingen'!T$18=#REF!),0)),0)</f>
        <v>0</v>
      </c>
      <c r="U65" s="62"/>
      <c r="V65" s="142">
        <f t="shared" si="47"/>
        <v>0</v>
      </c>
      <c r="W65" s="142">
        <f t="shared" si="48"/>
        <v>0</v>
      </c>
      <c r="X65" s="142">
        <f t="shared" si="49"/>
        <v>0</v>
      </c>
      <c r="Y65" s="142">
        <f t="shared" si="50"/>
        <v>0</v>
      </c>
      <c r="Z65" s="142">
        <f t="shared" si="51"/>
        <v>0</v>
      </c>
      <c r="AA65" s="142">
        <f t="shared" si="52"/>
        <v>0</v>
      </c>
      <c r="AB65" s="62"/>
      <c r="AC65" s="122">
        <f t="shared" si="53"/>
        <v>2064</v>
      </c>
      <c r="AD65" s="84">
        <f t="shared" si="54"/>
        <v>156676713.36915421</v>
      </c>
      <c r="AE65" s="84">
        <f t="shared" si="55"/>
        <v>42.5</v>
      </c>
      <c r="AF65" s="84" t="b">
        <f t="shared" si="56"/>
        <v>0</v>
      </c>
      <c r="AG65" s="113">
        <f>INDEX('2. Reguleringsparameters'!$C$36:$D$42,MATCH(F65,'2. Reguleringsparameters'!$B$36:$B$42,0),MATCH(G65,'2. Reguleringsparameters'!$C$35:$D$35,0))</f>
        <v>0.5</v>
      </c>
      <c r="AH65" s="62"/>
      <c r="AI65" s="126"/>
      <c r="AJ65" s="84">
        <f t="shared" si="57"/>
        <v>0</v>
      </c>
      <c r="AK65" s="84">
        <f t="shared" si="58"/>
        <v>0</v>
      </c>
      <c r="AL65" s="84">
        <f t="shared" si="59"/>
        <v>0</v>
      </c>
      <c r="AM65" s="84">
        <f t="shared" si="60"/>
        <v>0</v>
      </c>
      <c r="AN65" s="84">
        <f t="shared" si="61"/>
        <v>0</v>
      </c>
      <c r="AO65" s="84">
        <f t="shared" si="88"/>
        <v>0</v>
      </c>
      <c r="AP65" s="84">
        <f t="shared" si="88"/>
        <v>0</v>
      </c>
      <c r="AQ65" s="84">
        <f t="shared" si="88"/>
        <v>0</v>
      </c>
      <c r="AR65" s="84">
        <f t="shared" si="88"/>
        <v>0</v>
      </c>
      <c r="AS65" s="84">
        <f t="shared" si="88"/>
        <v>0</v>
      </c>
      <c r="AT65" s="84">
        <f t="shared" si="88"/>
        <v>0</v>
      </c>
      <c r="AU65" s="84">
        <f t="shared" si="88"/>
        <v>0</v>
      </c>
      <c r="AV65" s="84">
        <f t="shared" si="88"/>
        <v>0</v>
      </c>
      <c r="AW65" s="84">
        <f t="shared" si="88"/>
        <v>0</v>
      </c>
      <c r="AX65" s="84">
        <f t="shared" si="88"/>
        <v>0</v>
      </c>
      <c r="AY65" s="84">
        <f t="shared" si="88"/>
        <v>0</v>
      </c>
      <c r="AZ65" s="84">
        <f t="shared" si="88"/>
        <v>0</v>
      </c>
      <c r="BA65" s="126"/>
      <c r="BB65" s="126"/>
      <c r="BC65" s="126"/>
      <c r="BD65" s="126"/>
      <c r="BE65" s="126"/>
      <c r="BF65" s="62"/>
      <c r="BG65" s="88">
        <f t="shared" si="62"/>
        <v>0</v>
      </c>
      <c r="BH65" s="88">
        <f t="shared" si="63"/>
        <v>0</v>
      </c>
      <c r="BI65" s="88">
        <f t="shared" si="64"/>
        <v>0</v>
      </c>
      <c r="BJ65" s="127">
        <f t="shared" si="65"/>
        <v>0</v>
      </c>
      <c r="BK65" s="127">
        <f t="shared" si="66"/>
        <v>0</v>
      </c>
      <c r="BL65" s="127">
        <f t="shared" si="67"/>
        <v>0</v>
      </c>
      <c r="BM65" s="84">
        <f t="shared" si="68"/>
        <v>0</v>
      </c>
      <c r="BN65" s="84">
        <f t="shared" si="69"/>
        <v>0</v>
      </c>
      <c r="BO65" s="84">
        <f t="shared" si="70"/>
        <v>0</v>
      </c>
      <c r="BP65" s="84">
        <f t="shared" si="71"/>
        <v>0</v>
      </c>
      <c r="BQ65" s="84">
        <f t="shared" si="72"/>
        <v>0</v>
      </c>
      <c r="BR65" s="84">
        <f t="shared" si="73"/>
        <v>0</v>
      </c>
      <c r="BS65" s="84">
        <f t="shared" si="74"/>
        <v>0</v>
      </c>
      <c r="BT65" s="84">
        <f t="shared" si="75"/>
        <v>0</v>
      </c>
      <c r="BU65" s="84">
        <f t="shared" si="76"/>
        <v>0</v>
      </c>
      <c r="BV65" s="84">
        <f t="shared" si="77"/>
        <v>0</v>
      </c>
      <c r="BW65" s="84">
        <f t="shared" si="78"/>
        <v>0</v>
      </c>
      <c r="BX65" s="84">
        <f t="shared" si="79"/>
        <v>0</v>
      </c>
      <c r="BY65" s="84">
        <f t="shared" si="80"/>
        <v>0</v>
      </c>
      <c r="BZ65" s="84">
        <f t="shared" si="81"/>
        <v>0</v>
      </c>
      <c r="CA65" s="84">
        <f t="shared" si="82"/>
        <v>0</v>
      </c>
      <c r="CB65" s="84">
        <f t="shared" si="83"/>
        <v>2410410.9749100646</v>
      </c>
      <c r="CC65" s="84">
        <f t="shared" si="84"/>
        <v>4746655.4582844358</v>
      </c>
    </row>
    <row r="66" spans="1:81" s="18" customFormat="1" x14ac:dyDescent="0.2">
      <c r="A66" s="62"/>
      <c r="B66" s="83">
        <f>'3. Investeringen'!B59</f>
        <v>48</v>
      </c>
      <c r="C66" s="83">
        <f>'3. Investeringen'!K59</f>
        <v>39</v>
      </c>
      <c r="D66" s="118">
        <f>'3. Investeringen'!L59</f>
        <v>2026</v>
      </c>
      <c r="E66" s="83">
        <f>'3. Investeringen'!M59</f>
        <v>164469298.65947318</v>
      </c>
      <c r="F66" s="83" t="str">
        <f>'3. Investeringen'!C59</f>
        <v>Nieuwe investeringen</v>
      </c>
      <c r="G66" s="83" t="str">
        <f>'3. Investeringen'!F59</f>
        <v>AD</v>
      </c>
      <c r="H66" s="62"/>
      <c r="I66" s="83">
        <f>'6. Investeringen per jaar'!I62</f>
        <v>1</v>
      </c>
      <c r="J66" s="62"/>
      <c r="K66" s="83">
        <f t="array" ref="K66">IFERROR(INDEX(#REF!,MATCH(1,('7. Nominale afschrijvingen'!$B66=#REF!)*('7. Nominale afschrijvingen'!K$10=#REF!),0)),0)</f>
        <v>0</v>
      </c>
      <c r="L66" s="83">
        <f t="array" ref="L66">IFERROR(INDEX(#REF!,MATCH(1,('7. Nominale afschrijvingen'!$B66=#REF!)*('7. Nominale afschrijvingen'!L$18=#REF!),0)),0)</f>
        <v>0</v>
      </c>
      <c r="M66" s="83">
        <f t="array" ref="M66">IFERROR(INDEX(#REF!,MATCH(1,('7. Nominale afschrijvingen'!$B66=#REF!)*('7. Nominale afschrijvingen'!M$18=#REF!),0)),0)</f>
        <v>0</v>
      </c>
      <c r="N66" s="83">
        <f t="array" ref="N66">IFERROR(INDEX(#REF!,MATCH(1,('7. Nominale afschrijvingen'!$B66=#REF!)*('7. Nominale afschrijvingen'!N$10=#REF!),0)),0)</f>
        <v>0</v>
      </c>
      <c r="O66" s="83">
        <f t="array" ref="O66">IFERROR(INDEX(#REF!,MATCH(1,('7. Nominale afschrijvingen'!$B66=#REF!)*('7. Nominale afschrijvingen'!O$10=#REF!),0)),0)</f>
        <v>0</v>
      </c>
      <c r="P66" s="83">
        <f t="array" ref="P66">IFERROR(INDEX(#REF!,MATCH(1,('7. Nominale afschrijvingen'!$B66=#REF!)*('7. Nominale afschrijvingen'!P$10=#REF!),0)),0)</f>
        <v>0</v>
      </c>
      <c r="Q66" s="62"/>
      <c r="R66" s="83">
        <f t="array" ref="R66">IFERROR(INDEX(#REF!,MATCH(1,('7. Nominale afschrijvingen'!$B66=#REF!)*('7. Nominale afschrijvingen'!R$18=#REF!),0)),0)</f>
        <v>0</v>
      </c>
      <c r="S66" s="83">
        <f t="array" ref="S66">IFERROR(INDEX(#REF!,MATCH(1,('7. Nominale afschrijvingen'!$B66=#REF!)*('7. Nominale afschrijvingen'!S$18=#REF!),0)),0)</f>
        <v>0</v>
      </c>
      <c r="T66" s="83">
        <f t="array" ref="T66">IFERROR(INDEX(#REF!,MATCH(1,('7. Nominale afschrijvingen'!$B66=#REF!)*('7. Nominale afschrijvingen'!T$18=#REF!),0)),0)</f>
        <v>0</v>
      </c>
      <c r="U66" s="62"/>
      <c r="V66" s="142">
        <f t="shared" si="47"/>
        <v>0</v>
      </c>
      <c r="W66" s="142">
        <f t="shared" si="48"/>
        <v>0</v>
      </c>
      <c r="X66" s="142">
        <f t="shared" si="49"/>
        <v>0</v>
      </c>
      <c r="Y66" s="142">
        <f t="shared" si="50"/>
        <v>0</v>
      </c>
      <c r="Z66" s="142">
        <f t="shared" si="51"/>
        <v>0</v>
      </c>
      <c r="AA66" s="142">
        <f t="shared" si="52"/>
        <v>0</v>
      </c>
      <c r="AB66" s="62"/>
      <c r="AC66" s="122">
        <f t="shared" si="53"/>
        <v>2065</v>
      </c>
      <c r="AD66" s="84">
        <f t="shared" si="54"/>
        <v>164469298.65947318</v>
      </c>
      <c r="AE66" s="84">
        <f t="shared" si="55"/>
        <v>43.5</v>
      </c>
      <c r="AF66" s="84" t="b">
        <f t="shared" si="56"/>
        <v>0</v>
      </c>
      <c r="AG66" s="113">
        <f>INDEX('2. Reguleringsparameters'!$C$36:$D$42,MATCH(F66,'2. Reguleringsparameters'!$B$36:$B$42,0),MATCH(G66,'2. Reguleringsparameters'!$C$35:$D$35,0))</f>
        <v>0.5</v>
      </c>
      <c r="AH66" s="62"/>
      <c r="AI66" s="126"/>
      <c r="AJ66" s="84">
        <f t="shared" si="57"/>
        <v>0</v>
      </c>
      <c r="AK66" s="84">
        <f t="shared" si="58"/>
        <v>0</v>
      </c>
      <c r="AL66" s="84">
        <f t="shared" si="59"/>
        <v>0</v>
      </c>
      <c r="AM66" s="84">
        <f t="shared" si="60"/>
        <v>0</v>
      </c>
      <c r="AN66" s="84">
        <f t="shared" si="61"/>
        <v>0</v>
      </c>
      <c r="AO66" s="84">
        <f t="shared" si="88"/>
        <v>0</v>
      </c>
      <c r="AP66" s="84">
        <f t="shared" si="88"/>
        <v>0</v>
      </c>
      <c r="AQ66" s="84">
        <f t="shared" si="88"/>
        <v>0</v>
      </c>
      <c r="AR66" s="84">
        <f t="shared" si="88"/>
        <v>0</v>
      </c>
      <c r="AS66" s="84">
        <f t="shared" si="88"/>
        <v>0</v>
      </c>
      <c r="AT66" s="84">
        <f t="shared" si="88"/>
        <v>0</v>
      </c>
      <c r="AU66" s="84">
        <f t="shared" si="88"/>
        <v>0</v>
      </c>
      <c r="AV66" s="84">
        <f t="shared" si="88"/>
        <v>0</v>
      </c>
      <c r="AW66" s="84">
        <f t="shared" si="88"/>
        <v>0</v>
      </c>
      <c r="AX66" s="84">
        <f t="shared" si="88"/>
        <v>0</v>
      </c>
      <c r="AY66" s="84">
        <f t="shared" si="88"/>
        <v>0</v>
      </c>
      <c r="AZ66" s="84">
        <f t="shared" si="88"/>
        <v>0</v>
      </c>
      <c r="BA66" s="126"/>
      <c r="BB66" s="126"/>
      <c r="BC66" s="126"/>
      <c r="BD66" s="126"/>
      <c r="BE66" s="126"/>
      <c r="BF66" s="62"/>
      <c r="BG66" s="88">
        <f t="shared" si="62"/>
        <v>0</v>
      </c>
      <c r="BH66" s="88">
        <f t="shared" si="63"/>
        <v>0</v>
      </c>
      <c r="BI66" s="88">
        <f t="shared" si="64"/>
        <v>0</v>
      </c>
      <c r="BJ66" s="127">
        <f t="shared" si="65"/>
        <v>0</v>
      </c>
      <c r="BK66" s="127">
        <f t="shared" si="66"/>
        <v>0</v>
      </c>
      <c r="BL66" s="127">
        <f t="shared" si="67"/>
        <v>0</v>
      </c>
      <c r="BM66" s="84">
        <f t="shared" si="68"/>
        <v>0</v>
      </c>
      <c r="BN66" s="84">
        <f t="shared" si="69"/>
        <v>0</v>
      </c>
      <c r="BO66" s="84">
        <f t="shared" si="70"/>
        <v>0</v>
      </c>
      <c r="BP66" s="84">
        <f t="shared" si="71"/>
        <v>0</v>
      </c>
      <c r="BQ66" s="84">
        <f t="shared" si="72"/>
        <v>0</v>
      </c>
      <c r="BR66" s="84">
        <f t="shared" si="73"/>
        <v>0</v>
      </c>
      <c r="BS66" s="84">
        <f t="shared" si="74"/>
        <v>0</v>
      </c>
      <c r="BT66" s="84">
        <f t="shared" si="75"/>
        <v>0</v>
      </c>
      <c r="BU66" s="84">
        <f t="shared" si="76"/>
        <v>0</v>
      </c>
      <c r="BV66" s="84">
        <f t="shared" si="77"/>
        <v>0</v>
      </c>
      <c r="BW66" s="84">
        <f t="shared" si="78"/>
        <v>0</v>
      </c>
      <c r="BX66" s="84">
        <f t="shared" si="79"/>
        <v>0</v>
      </c>
      <c r="BY66" s="84">
        <f t="shared" si="80"/>
        <v>0</v>
      </c>
      <c r="BZ66" s="84">
        <f t="shared" si="81"/>
        <v>0</v>
      </c>
      <c r="CA66" s="84">
        <f t="shared" si="82"/>
        <v>0</v>
      </c>
      <c r="CB66" s="84">
        <f t="shared" si="83"/>
        <v>0</v>
      </c>
      <c r="CC66" s="84">
        <f t="shared" si="84"/>
        <v>2530296.9024534333</v>
      </c>
    </row>
    <row r="67" spans="1:81" s="138" customFormat="1" x14ac:dyDescent="0.2">
      <c r="K67" s="143"/>
      <c r="L67" s="143"/>
      <c r="V67" s="143"/>
      <c r="W67" s="143"/>
    </row>
    <row r="68" spans="1:81" s="138" customFormat="1" x14ac:dyDescent="0.2">
      <c r="K68" s="143"/>
      <c r="L68" s="143"/>
      <c r="V68" s="143"/>
      <c r="W68" s="143"/>
    </row>
    <row r="69" spans="1:81" s="138" customFormat="1" x14ac:dyDescent="0.2">
      <c r="K69" s="143"/>
      <c r="L69" s="143"/>
      <c r="V69" s="143"/>
      <c r="W69" s="143"/>
    </row>
    <row r="70" spans="1:81" s="138" customFormat="1" x14ac:dyDescent="0.2">
      <c r="K70" s="143"/>
      <c r="L70" s="143"/>
      <c r="V70" s="143"/>
      <c r="W70" s="143"/>
    </row>
    <row r="71" spans="1:81" s="138" customFormat="1" x14ac:dyDescent="0.2">
      <c r="K71" s="143"/>
      <c r="L71" s="143"/>
      <c r="V71" s="143"/>
      <c r="W71" s="143"/>
    </row>
    <row r="72" spans="1:81" s="138" customFormat="1" x14ac:dyDescent="0.2">
      <c r="K72" s="143"/>
      <c r="L72" s="143"/>
      <c r="V72" s="143"/>
      <c r="W72" s="143"/>
    </row>
    <row r="73" spans="1:81" s="138" customFormat="1" x14ac:dyDescent="0.2">
      <c r="K73" s="143"/>
      <c r="L73" s="143"/>
      <c r="V73" s="143"/>
      <c r="W73" s="143"/>
    </row>
    <row r="74" spans="1:81" s="138" customFormat="1" x14ac:dyDescent="0.2">
      <c r="K74" s="143"/>
      <c r="L74" s="143"/>
      <c r="V74" s="143"/>
      <c r="W74" s="143"/>
    </row>
    <row r="75" spans="1:81" s="138" customFormat="1" x14ac:dyDescent="0.2">
      <c r="K75" s="143"/>
      <c r="L75" s="143"/>
      <c r="V75" s="143"/>
      <c r="W75" s="143"/>
    </row>
    <row r="76" spans="1:81" s="138" customFormat="1" x14ac:dyDescent="0.2">
      <c r="K76" s="143"/>
      <c r="L76" s="143"/>
      <c r="V76" s="143"/>
      <c r="W76" s="143"/>
    </row>
    <row r="77" spans="1:81" s="138" customFormat="1" x14ac:dyDescent="0.2">
      <c r="K77" s="143"/>
      <c r="L77" s="143"/>
      <c r="V77" s="143"/>
      <c r="W77" s="143"/>
    </row>
    <row r="78" spans="1:81" s="138" customFormat="1" x14ac:dyDescent="0.2">
      <c r="K78" s="143"/>
      <c r="L78" s="143"/>
      <c r="V78" s="143"/>
      <c r="W78" s="143"/>
    </row>
    <row r="79" spans="1:81" s="138" customFormat="1" x14ac:dyDescent="0.2">
      <c r="K79" s="143"/>
      <c r="L79" s="143"/>
      <c r="V79" s="143"/>
      <c r="W79" s="143"/>
    </row>
    <row r="80" spans="1:81" s="138" customFormat="1" x14ac:dyDescent="0.2">
      <c r="K80" s="143"/>
      <c r="L80" s="143"/>
      <c r="V80" s="143"/>
      <c r="W80" s="143"/>
    </row>
    <row r="81" spans="11:23" s="138" customFormat="1" x14ac:dyDescent="0.2">
      <c r="K81" s="143"/>
      <c r="L81" s="143"/>
      <c r="V81" s="143"/>
      <c r="W81" s="143"/>
    </row>
    <row r="82" spans="11:23" s="138" customFormat="1" x14ac:dyDescent="0.2">
      <c r="K82" s="143"/>
      <c r="L82" s="143"/>
      <c r="V82" s="143"/>
      <c r="W82" s="143"/>
    </row>
    <row r="83" spans="11:23" s="138" customFormat="1" x14ac:dyDescent="0.2">
      <c r="K83" s="143"/>
      <c r="L83" s="143"/>
      <c r="V83" s="143"/>
      <c r="W83" s="143"/>
    </row>
    <row r="84" spans="11:23" s="138" customFormat="1" x14ac:dyDescent="0.2">
      <c r="K84" s="143"/>
      <c r="L84" s="143"/>
      <c r="V84" s="143"/>
      <c r="W84" s="143"/>
    </row>
    <row r="85" spans="11:23" s="138" customFormat="1" x14ac:dyDescent="0.2">
      <c r="K85" s="143"/>
      <c r="L85" s="143"/>
      <c r="V85" s="143"/>
      <c r="W85" s="143"/>
    </row>
    <row r="86" spans="11:23" s="138" customFormat="1" x14ac:dyDescent="0.2">
      <c r="K86" s="143"/>
      <c r="L86" s="143"/>
      <c r="V86" s="143"/>
      <c r="W86" s="143"/>
    </row>
    <row r="87" spans="11:23" s="138" customFormat="1" x14ac:dyDescent="0.2">
      <c r="K87" s="143"/>
      <c r="L87" s="143"/>
      <c r="V87" s="143"/>
      <c r="W87" s="143"/>
    </row>
    <row r="88" spans="11:23" s="138" customFormat="1" x14ac:dyDescent="0.2">
      <c r="K88" s="143"/>
      <c r="L88" s="143"/>
      <c r="V88" s="143"/>
      <c r="W88" s="143"/>
    </row>
    <row r="89" spans="11:23" s="138" customFormat="1" x14ac:dyDescent="0.2">
      <c r="K89" s="143"/>
      <c r="L89" s="143"/>
      <c r="V89" s="143"/>
      <c r="W89" s="143"/>
    </row>
    <row r="90" spans="11:23" s="138" customFormat="1" x14ac:dyDescent="0.2">
      <c r="K90" s="143"/>
      <c r="L90" s="143"/>
      <c r="V90" s="143"/>
      <c r="W90" s="143"/>
    </row>
    <row r="91" spans="11:23" s="138" customFormat="1" x14ac:dyDescent="0.2">
      <c r="K91" s="143"/>
      <c r="L91" s="143"/>
      <c r="V91" s="143"/>
      <c r="W91" s="143"/>
    </row>
    <row r="92" spans="11:23" s="138" customFormat="1" x14ac:dyDescent="0.2">
      <c r="K92" s="143"/>
      <c r="L92" s="143"/>
      <c r="V92" s="143"/>
      <c r="W92" s="143"/>
    </row>
    <row r="93" spans="11:23" s="138" customFormat="1" x14ac:dyDescent="0.2">
      <c r="K93" s="143"/>
      <c r="L93" s="143"/>
      <c r="V93" s="143"/>
      <c r="W93" s="143"/>
    </row>
    <row r="94" spans="11:23" s="138" customFormat="1" x14ac:dyDescent="0.2">
      <c r="K94" s="143"/>
      <c r="L94" s="143"/>
      <c r="V94" s="143"/>
      <c r="W94" s="143"/>
    </row>
    <row r="95" spans="11:23" s="138" customFormat="1" x14ac:dyDescent="0.2">
      <c r="K95" s="143"/>
      <c r="L95" s="143"/>
      <c r="V95" s="143"/>
      <c r="W95" s="143"/>
    </row>
    <row r="96" spans="11:23" s="138" customFormat="1" x14ac:dyDescent="0.2">
      <c r="K96" s="143"/>
      <c r="L96" s="143"/>
      <c r="V96" s="143"/>
      <c r="W96" s="143"/>
    </row>
    <row r="97" spans="11:23" s="138" customFormat="1" x14ac:dyDescent="0.2">
      <c r="K97" s="143"/>
      <c r="L97" s="143"/>
      <c r="V97" s="143"/>
      <c r="W97" s="143"/>
    </row>
    <row r="98" spans="11:23" s="138" customFormat="1" x14ac:dyDescent="0.2">
      <c r="K98" s="143"/>
      <c r="L98" s="143"/>
      <c r="V98" s="143"/>
      <c r="W98" s="143"/>
    </row>
    <row r="99" spans="11:23" s="138" customFormat="1" x14ac:dyDescent="0.2">
      <c r="K99" s="143"/>
      <c r="L99" s="143"/>
      <c r="V99" s="143"/>
      <c r="W99" s="143"/>
    </row>
    <row r="100" spans="11:23" s="138" customFormat="1" x14ac:dyDescent="0.2">
      <c r="K100" s="143"/>
      <c r="L100" s="143"/>
      <c r="V100" s="143"/>
      <c r="W100" s="143"/>
    </row>
    <row r="101" spans="11:23" s="138" customFormat="1" x14ac:dyDescent="0.2">
      <c r="K101" s="143"/>
      <c r="L101" s="143"/>
      <c r="V101" s="143"/>
      <c r="W101" s="143"/>
    </row>
    <row r="102" spans="11:23" s="138" customFormat="1" x14ac:dyDescent="0.2">
      <c r="K102" s="143"/>
      <c r="L102" s="143"/>
      <c r="V102" s="143"/>
      <c r="W102" s="143"/>
    </row>
    <row r="103" spans="11:23" s="138" customFormat="1" x14ac:dyDescent="0.2">
      <c r="K103" s="143"/>
      <c r="L103" s="143"/>
      <c r="V103" s="143"/>
      <c r="W103" s="143"/>
    </row>
    <row r="104" spans="11:23" s="138" customFormat="1" x14ac:dyDescent="0.2">
      <c r="K104" s="143"/>
      <c r="L104" s="143"/>
      <c r="V104" s="143"/>
      <c r="W104" s="143"/>
    </row>
    <row r="105" spans="11:23" s="138" customFormat="1" x14ac:dyDescent="0.2">
      <c r="K105" s="143"/>
      <c r="L105" s="143"/>
      <c r="V105" s="143"/>
      <c r="W105" s="143"/>
    </row>
    <row r="106" spans="11:23" s="138" customFormat="1" x14ac:dyDescent="0.2">
      <c r="K106" s="143"/>
      <c r="L106" s="143"/>
      <c r="V106" s="143"/>
      <c r="W106" s="143"/>
    </row>
    <row r="107" spans="11:23" s="138" customFormat="1" x14ac:dyDescent="0.2">
      <c r="K107" s="143"/>
      <c r="L107" s="143"/>
      <c r="V107" s="143"/>
      <c r="W107" s="143"/>
    </row>
    <row r="108" spans="11:23" s="138" customFormat="1" x14ac:dyDescent="0.2">
      <c r="K108" s="143"/>
      <c r="L108" s="143"/>
      <c r="V108" s="143"/>
      <c r="W108" s="143"/>
    </row>
    <row r="109" spans="11:23" s="138" customFormat="1" x14ac:dyDescent="0.2">
      <c r="K109" s="143"/>
      <c r="L109" s="143"/>
      <c r="V109" s="143"/>
      <c r="W109" s="143"/>
    </row>
    <row r="110" spans="11:23" s="138" customFormat="1" x14ac:dyDescent="0.2">
      <c r="K110" s="143"/>
      <c r="L110" s="143"/>
      <c r="V110" s="143"/>
      <c r="W110" s="143"/>
    </row>
    <row r="111" spans="11:23" s="138" customFormat="1" x14ac:dyDescent="0.2">
      <c r="K111" s="143"/>
      <c r="L111" s="143"/>
      <c r="V111" s="143"/>
      <c r="W111" s="143"/>
    </row>
    <row r="112" spans="11:23" s="138" customFormat="1" x14ac:dyDescent="0.2">
      <c r="K112" s="143"/>
      <c r="L112" s="143"/>
      <c r="V112" s="143"/>
      <c r="W112" s="143"/>
    </row>
    <row r="113" spans="11:23" s="138" customFormat="1" x14ac:dyDescent="0.2">
      <c r="K113" s="143"/>
      <c r="L113" s="143"/>
      <c r="V113" s="143"/>
      <c r="W113" s="143"/>
    </row>
    <row r="114" spans="11:23" s="138" customFormat="1" x14ac:dyDescent="0.2">
      <c r="K114" s="143"/>
      <c r="L114" s="143"/>
      <c r="V114" s="143"/>
      <c r="W114" s="143"/>
    </row>
    <row r="115" spans="11:23" s="138" customFormat="1" x14ac:dyDescent="0.2">
      <c r="K115" s="143"/>
      <c r="L115" s="143"/>
      <c r="V115" s="143"/>
      <c r="W115" s="143"/>
    </row>
    <row r="116" spans="11:23" s="138" customFormat="1" x14ac:dyDescent="0.2">
      <c r="K116" s="143"/>
      <c r="L116" s="143"/>
      <c r="V116" s="143"/>
      <c r="W116" s="143"/>
    </row>
    <row r="117" spans="11:23" s="138" customFormat="1" x14ac:dyDescent="0.2">
      <c r="K117" s="143"/>
      <c r="L117" s="143"/>
      <c r="V117" s="143"/>
      <c r="W117" s="143"/>
    </row>
    <row r="118" spans="11:23" s="138" customFormat="1" x14ac:dyDescent="0.2">
      <c r="K118" s="143"/>
      <c r="L118" s="143"/>
      <c r="V118" s="143"/>
      <c r="W118" s="143"/>
    </row>
    <row r="119" spans="11:23" s="138" customFormat="1" x14ac:dyDescent="0.2">
      <c r="K119" s="143"/>
      <c r="L119" s="143"/>
      <c r="V119" s="143"/>
      <c r="W119" s="143"/>
    </row>
    <row r="120" spans="11:23" s="138" customFormat="1" x14ac:dyDescent="0.2">
      <c r="K120" s="143"/>
      <c r="L120" s="143"/>
      <c r="V120" s="143"/>
      <c r="W120" s="143"/>
    </row>
    <row r="121" spans="11:23" s="138" customFormat="1" x14ac:dyDescent="0.2">
      <c r="K121" s="143"/>
      <c r="L121" s="143"/>
      <c r="V121" s="143"/>
      <c r="W121" s="143"/>
    </row>
    <row r="122" spans="11:23" s="138" customFormat="1" x14ac:dyDescent="0.2">
      <c r="K122" s="143"/>
      <c r="L122" s="143"/>
      <c r="V122" s="143"/>
      <c r="W122" s="143"/>
    </row>
    <row r="123" spans="11:23" s="138" customFormat="1" x14ac:dyDescent="0.2">
      <c r="K123" s="143"/>
      <c r="L123" s="143"/>
      <c r="V123" s="143"/>
      <c r="W123" s="143"/>
    </row>
    <row r="124" spans="11:23" s="138" customFormat="1" x14ac:dyDescent="0.2">
      <c r="K124" s="143"/>
      <c r="L124" s="143"/>
      <c r="V124" s="143"/>
      <c r="W124" s="143"/>
    </row>
    <row r="125" spans="11:23" s="138" customFormat="1" x14ac:dyDescent="0.2">
      <c r="K125" s="143"/>
      <c r="L125" s="143"/>
      <c r="V125" s="143"/>
      <c r="W125" s="143"/>
    </row>
    <row r="126" spans="11:23" s="138" customFormat="1" x14ac:dyDescent="0.2">
      <c r="K126" s="143"/>
      <c r="L126" s="143"/>
      <c r="V126" s="143"/>
      <c r="W126" s="143"/>
    </row>
    <row r="127" spans="11:23" s="138" customFormat="1" x14ac:dyDescent="0.2">
      <c r="K127" s="143"/>
      <c r="L127" s="143"/>
      <c r="V127" s="143"/>
      <c r="W127" s="143"/>
    </row>
    <row r="128" spans="11:23" s="138" customFormat="1" x14ac:dyDescent="0.2">
      <c r="K128" s="143"/>
      <c r="L128" s="143"/>
      <c r="V128" s="143"/>
      <c r="W128" s="143"/>
    </row>
    <row r="129" spans="11:23" s="138" customFormat="1" x14ac:dyDescent="0.2">
      <c r="K129" s="143"/>
      <c r="L129" s="143"/>
      <c r="V129" s="143"/>
      <c r="W129" s="143"/>
    </row>
    <row r="130" spans="11:23" s="138" customFormat="1" x14ac:dyDescent="0.2">
      <c r="K130" s="143"/>
      <c r="L130" s="143"/>
      <c r="V130" s="143"/>
      <c r="W130" s="143"/>
    </row>
    <row r="131" spans="11:23" s="138" customFormat="1" x14ac:dyDescent="0.2">
      <c r="K131" s="143"/>
      <c r="L131" s="143"/>
      <c r="V131" s="143"/>
      <c r="W131" s="143"/>
    </row>
    <row r="132" spans="11:23" s="138" customFormat="1" x14ac:dyDescent="0.2">
      <c r="K132" s="143"/>
      <c r="L132" s="143"/>
      <c r="V132" s="143"/>
      <c r="W132" s="143"/>
    </row>
    <row r="133" spans="11:23" s="138" customFormat="1" x14ac:dyDescent="0.2">
      <c r="K133" s="143"/>
      <c r="L133" s="143"/>
      <c r="V133" s="143"/>
      <c r="W133" s="143"/>
    </row>
    <row r="134" spans="11:23" s="138" customFormat="1" x14ac:dyDescent="0.2">
      <c r="K134" s="143"/>
      <c r="L134" s="143"/>
      <c r="V134" s="143"/>
      <c r="W134" s="143"/>
    </row>
    <row r="135" spans="11:23" s="138" customFormat="1" x14ac:dyDescent="0.2">
      <c r="K135" s="143"/>
      <c r="L135" s="143"/>
      <c r="V135" s="143"/>
      <c r="W135" s="143"/>
    </row>
    <row r="136" spans="11:23" s="138" customFormat="1" x14ac:dyDescent="0.2">
      <c r="K136" s="143"/>
      <c r="L136" s="143"/>
      <c r="V136" s="143"/>
      <c r="W136" s="143"/>
    </row>
    <row r="137" spans="11:23" s="138" customFormat="1" x14ac:dyDescent="0.2">
      <c r="K137" s="143"/>
      <c r="L137" s="143"/>
      <c r="V137" s="143"/>
      <c r="W137" s="143"/>
    </row>
    <row r="138" spans="11:23" s="138" customFormat="1" x14ac:dyDescent="0.2">
      <c r="K138" s="143"/>
      <c r="L138" s="143"/>
      <c r="V138" s="143"/>
      <c r="W138" s="143"/>
    </row>
    <row r="139" spans="11:23" s="138" customFormat="1" x14ac:dyDescent="0.2">
      <c r="K139" s="143"/>
      <c r="L139" s="143"/>
      <c r="V139" s="143"/>
      <c r="W139" s="143"/>
    </row>
    <row r="140" spans="11:23" s="138" customFormat="1" x14ac:dyDescent="0.2">
      <c r="K140" s="143"/>
      <c r="L140" s="143"/>
      <c r="V140" s="143"/>
      <c r="W140" s="143"/>
    </row>
    <row r="141" spans="11:23" s="138" customFormat="1" x14ac:dyDescent="0.2">
      <c r="K141" s="143"/>
      <c r="L141" s="143"/>
      <c r="V141" s="143"/>
      <c r="W141" s="143"/>
    </row>
    <row r="142" spans="11:23" s="138" customFormat="1" x14ac:dyDescent="0.2">
      <c r="K142" s="143"/>
      <c r="L142" s="143"/>
      <c r="V142" s="143"/>
      <c r="W142" s="143"/>
    </row>
    <row r="143" spans="11:23" s="138" customFormat="1" x14ac:dyDescent="0.2">
      <c r="K143" s="143"/>
      <c r="L143" s="143"/>
      <c r="V143" s="143"/>
      <c r="W143" s="143"/>
    </row>
    <row r="144" spans="11:23" s="138" customFormat="1" x14ac:dyDescent="0.2">
      <c r="K144" s="143"/>
      <c r="L144" s="143"/>
      <c r="V144" s="143"/>
      <c r="W144" s="143"/>
    </row>
    <row r="145" spans="11:23" s="138" customFormat="1" x14ac:dyDescent="0.2">
      <c r="K145" s="143"/>
      <c r="L145" s="143"/>
      <c r="V145" s="143"/>
      <c r="W145" s="143"/>
    </row>
    <row r="146" spans="11:23" s="138" customFormat="1" x14ac:dyDescent="0.2">
      <c r="K146" s="143"/>
      <c r="L146" s="143"/>
      <c r="V146" s="143"/>
      <c r="W146" s="143"/>
    </row>
    <row r="147" spans="11:23" s="138" customFormat="1" x14ac:dyDescent="0.2">
      <c r="K147" s="143"/>
      <c r="L147" s="143"/>
      <c r="V147" s="143"/>
      <c r="W147" s="143"/>
    </row>
    <row r="148" spans="11:23" s="138" customFormat="1" x14ac:dyDescent="0.2">
      <c r="K148" s="143"/>
      <c r="L148" s="143"/>
      <c r="V148" s="143"/>
      <c r="W148" s="143"/>
    </row>
    <row r="149" spans="11:23" s="138" customFormat="1" x14ac:dyDescent="0.2">
      <c r="K149" s="143"/>
      <c r="L149" s="143"/>
      <c r="V149" s="143"/>
      <c r="W149" s="143"/>
    </row>
    <row r="150" spans="11:23" s="138" customFormat="1" x14ac:dyDescent="0.2">
      <c r="K150" s="143"/>
      <c r="L150" s="143"/>
      <c r="V150" s="143"/>
      <c r="W150" s="143"/>
    </row>
    <row r="151" spans="11:23" s="138" customFormat="1" x14ac:dyDescent="0.2">
      <c r="K151" s="143"/>
      <c r="L151" s="143"/>
      <c r="V151" s="143"/>
      <c r="W151" s="143"/>
    </row>
    <row r="152" spans="11:23" s="138" customFormat="1" x14ac:dyDescent="0.2">
      <c r="K152" s="143"/>
      <c r="L152" s="143"/>
      <c r="V152" s="143"/>
      <c r="W152" s="143"/>
    </row>
    <row r="153" spans="11:23" s="138" customFormat="1" x14ac:dyDescent="0.2">
      <c r="K153" s="143"/>
      <c r="L153" s="143"/>
      <c r="V153" s="143"/>
      <c r="W153" s="143"/>
    </row>
    <row r="154" spans="11:23" s="138" customFormat="1" x14ac:dyDescent="0.2">
      <c r="K154" s="143"/>
      <c r="L154" s="143"/>
      <c r="V154" s="143"/>
      <c r="W154" s="143"/>
    </row>
    <row r="155" spans="11:23" s="138" customFormat="1" x14ac:dyDescent="0.2">
      <c r="K155" s="143"/>
      <c r="L155" s="143"/>
      <c r="V155" s="143"/>
      <c r="W155" s="143"/>
    </row>
    <row r="156" spans="11:23" s="138" customFormat="1" x14ac:dyDescent="0.2">
      <c r="K156" s="143"/>
      <c r="L156" s="143"/>
      <c r="V156" s="143"/>
      <c r="W156" s="143"/>
    </row>
    <row r="157" spans="11:23" s="138" customFormat="1" x14ac:dyDescent="0.2">
      <c r="K157" s="143"/>
      <c r="L157" s="143"/>
      <c r="V157" s="143"/>
      <c r="W157" s="143"/>
    </row>
    <row r="158" spans="11:23" s="138" customFormat="1" x14ac:dyDescent="0.2">
      <c r="K158" s="143"/>
      <c r="L158" s="143"/>
      <c r="V158" s="143"/>
      <c r="W158" s="143"/>
    </row>
    <row r="159" spans="11:23" s="138" customFormat="1" x14ac:dyDescent="0.2">
      <c r="K159" s="143"/>
      <c r="L159" s="143"/>
      <c r="V159" s="143"/>
      <c r="W159" s="143"/>
    </row>
    <row r="160" spans="11:23" s="138" customFormat="1" x14ac:dyDescent="0.2">
      <c r="K160" s="143"/>
      <c r="L160" s="143"/>
      <c r="V160" s="143"/>
      <c r="W160" s="143"/>
    </row>
    <row r="161" spans="11:23" s="138" customFormat="1" x14ac:dyDescent="0.2">
      <c r="K161" s="143"/>
      <c r="L161" s="143"/>
      <c r="V161" s="143"/>
      <c r="W161" s="143"/>
    </row>
    <row r="162" spans="11:23" s="138" customFormat="1" x14ac:dyDescent="0.2">
      <c r="K162" s="143"/>
      <c r="L162" s="143"/>
      <c r="V162" s="143"/>
      <c r="W162" s="143"/>
    </row>
    <row r="163" spans="11:23" s="138" customFormat="1" x14ac:dyDescent="0.2">
      <c r="K163" s="143"/>
      <c r="L163" s="143"/>
      <c r="V163" s="143"/>
      <c r="W163" s="143"/>
    </row>
    <row r="164" spans="11:23" s="138" customFormat="1" x14ac:dyDescent="0.2">
      <c r="K164" s="143"/>
      <c r="L164" s="143"/>
      <c r="V164" s="143"/>
      <c r="W164" s="143"/>
    </row>
    <row r="165" spans="11:23" s="138" customFormat="1" x14ac:dyDescent="0.2">
      <c r="K165" s="143"/>
      <c r="L165" s="143"/>
      <c r="V165" s="143"/>
      <c r="W165" s="143"/>
    </row>
    <row r="166" spans="11:23" s="138" customFormat="1" x14ac:dyDescent="0.2">
      <c r="K166" s="143"/>
      <c r="L166" s="143"/>
      <c r="V166" s="143"/>
      <c r="W166" s="143"/>
    </row>
    <row r="167" spans="11:23" s="138" customFormat="1" x14ac:dyDescent="0.2">
      <c r="K167" s="143"/>
      <c r="L167" s="143"/>
      <c r="V167" s="143"/>
      <c r="W167" s="143"/>
    </row>
    <row r="168" spans="11:23" s="138" customFormat="1" x14ac:dyDescent="0.2">
      <c r="K168" s="143"/>
      <c r="L168" s="143"/>
      <c r="V168" s="143"/>
      <c r="W168" s="143"/>
    </row>
    <row r="169" spans="11:23" s="138" customFormat="1" x14ac:dyDescent="0.2">
      <c r="K169" s="143"/>
      <c r="L169" s="143"/>
      <c r="V169" s="143"/>
      <c r="W169" s="143"/>
    </row>
    <row r="170" spans="11:23" s="138" customFormat="1" x14ac:dyDescent="0.2">
      <c r="K170" s="143"/>
      <c r="L170" s="143"/>
      <c r="V170" s="143"/>
      <c r="W170" s="143"/>
    </row>
    <row r="171" spans="11:23" s="138" customFormat="1" x14ac:dyDescent="0.2">
      <c r="K171" s="143"/>
      <c r="L171" s="143"/>
      <c r="V171" s="143"/>
      <c r="W171" s="143"/>
    </row>
    <row r="172" spans="11:23" s="138" customFormat="1" x14ac:dyDescent="0.2">
      <c r="K172" s="143"/>
      <c r="L172" s="143"/>
      <c r="V172" s="143"/>
      <c r="W172" s="143"/>
    </row>
    <row r="173" spans="11:23" s="138" customFormat="1" x14ac:dyDescent="0.2">
      <c r="K173" s="143"/>
      <c r="L173" s="143"/>
      <c r="V173" s="143"/>
      <c r="W173" s="143"/>
    </row>
    <row r="174" spans="11:23" s="138" customFormat="1" x14ac:dyDescent="0.2">
      <c r="K174" s="143"/>
      <c r="L174" s="143"/>
      <c r="V174" s="143"/>
      <c r="W174" s="143"/>
    </row>
    <row r="175" spans="11:23" s="138" customFormat="1" x14ac:dyDescent="0.2">
      <c r="K175" s="143"/>
      <c r="L175" s="143"/>
      <c r="V175" s="143"/>
      <c r="W175" s="143"/>
    </row>
    <row r="176" spans="11:23" s="138" customFormat="1" x14ac:dyDescent="0.2">
      <c r="K176" s="143"/>
      <c r="L176" s="143"/>
      <c r="V176" s="143"/>
      <c r="W176" s="143"/>
    </row>
    <row r="177" spans="11:23" s="138" customFormat="1" x14ac:dyDescent="0.2">
      <c r="K177" s="143"/>
      <c r="L177" s="143"/>
      <c r="V177" s="143"/>
      <c r="W177" s="143"/>
    </row>
    <row r="178" spans="11:23" s="138" customFormat="1" x14ac:dyDescent="0.2">
      <c r="K178" s="143"/>
      <c r="L178" s="143"/>
      <c r="V178" s="143"/>
      <c r="W178" s="143"/>
    </row>
    <row r="179" spans="11:23" s="138" customFormat="1" x14ac:dyDescent="0.2">
      <c r="K179" s="143"/>
      <c r="L179" s="143"/>
      <c r="V179" s="143"/>
      <c r="W179" s="143"/>
    </row>
    <row r="180" spans="11:23" s="138" customFormat="1" x14ac:dyDescent="0.2">
      <c r="K180" s="143"/>
      <c r="L180" s="143"/>
      <c r="V180" s="143"/>
      <c r="W180" s="143"/>
    </row>
    <row r="181" spans="11:23" s="138" customFormat="1" x14ac:dyDescent="0.2">
      <c r="K181" s="143"/>
      <c r="L181" s="143"/>
      <c r="V181" s="143"/>
      <c r="W181" s="143"/>
    </row>
    <row r="182" spans="11:23" s="138" customFormat="1" x14ac:dyDescent="0.2">
      <c r="K182" s="143"/>
      <c r="L182" s="143"/>
      <c r="V182" s="143"/>
      <c r="W182" s="143"/>
    </row>
    <row r="183" spans="11:23" s="138" customFormat="1" x14ac:dyDescent="0.2">
      <c r="K183" s="143"/>
      <c r="L183" s="143"/>
      <c r="V183" s="143"/>
      <c r="W183" s="143"/>
    </row>
    <row r="184" spans="11:23" s="138" customFormat="1" x14ac:dyDescent="0.2">
      <c r="K184" s="143"/>
      <c r="L184" s="143"/>
      <c r="V184" s="143"/>
      <c r="W184" s="143"/>
    </row>
    <row r="185" spans="11:23" s="138" customFormat="1" x14ac:dyDescent="0.2">
      <c r="K185" s="143"/>
      <c r="L185" s="143"/>
      <c r="V185" s="143"/>
      <c r="W185" s="143"/>
    </row>
    <row r="186" spans="11:23" s="138" customFormat="1" x14ac:dyDescent="0.2">
      <c r="K186" s="143"/>
      <c r="L186" s="143"/>
      <c r="V186" s="143"/>
      <c r="W186" s="143"/>
    </row>
    <row r="187" spans="11:23" s="138" customFormat="1" x14ac:dyDescent="0.2">
      <c r="K187" s="143"/>
      <c r="L187" s="143"/>
      <c r="V187" s="143"/>
      <c r="W187" s="143"/>
    </row>
    <row r="188" spans="11:23" s="138" customFormat="1" x14ac:dyDescent="0.2">
      <c r="K188" s="143"/>
      <c r="L188" s="143"/>
      <c r="V188" s="143"/>
      <c r="W188" s="143"/>
    </row>
    <row r="189" spans="11:23" s="138" customFormat="1" x14ac:dyDescent="0.2">
      <c r="K189" s="143"/>
      <c r="L189" s="143"/>
      <c r="V189" s="143"/>
      <c r="W189" s="143"/>
    </row>
    <row r="190" spans="11:23" s="138" customFormat="1" x14ac:dyDescent="0.2">
      <c r="K190" s="143"/>
      <c r="L190" s="143"/>
      <c r="V190" s="143"/>
      <c r="W190" s="143"/>
    </row>
    <row r="191" spans="11:23" s="138" customFormat="1" x14ac:dyDescent="0.2">
      <c r="K191" s="143"/>
      <c r="L191" s="143"/>
      <c r="V191" s="143"/>
      <c r="W191" s="143"/>
    </row>
    <row r="192" spans="11:23" s="138" customFormat="1" x14ac:dyDescent="0.2">
      <c r="K192" s="143"/>
      <c r="L192" s="143"/>
      <c r="V192" s="143"/>
      <c r="W192" s="143"/>
    </row>
    <row r="193" spans="11:23" s="138" customFormat="1" x14ac:dyDescent="0.2">
      <c r="K193" s="143"/>
      <c r="L193" s="143"/>
      <c r="V193" s="143"/>
      <c r="W193" s="143"/>
    </row>
    <row r="194" spans="11:23" s="138" customFormat="1" x14ac:dyDescent="0.2">
      <c r="K194" s="143"/>
      <c r="L194" s="143"/>
      <c r="V194" s="143"/>
      <c r="W194" s="143"/>
    </row>
    <row r="195" spans="11:23" s="138" customFormat="1" x14ac:dyDescent="0.2">
      <c r="K195" s="143"/>
      <c r="L195" s="143"/>
      <c r="V195" s="143"/>
      <c r="W195" s="143"/>
    </row>
    <row r="196" spans="11:23" s="138" customFormat="1" x14ac:dyDescent="0.2">
      <c r="K196" s="143"/>
      <c r="L196" s="143"/>
      <c r="V196" s="143"/>
      <c r="W196" s="143"/>
    </row>
    <row r="197" spans="11:23" s="138" customFormat="1" x14ac:dyDescent="0.2">
      <c r="K197" s="143"/>
      <c r="L197" s="143"/>
      <c r="V197" s="143"/>
      <c r="W197" s="143"/>
    </row>
    <row r="198" spans="11:23" s="138" customFormat="1" x14ac:dyDescent="0.2">
      <c r="K198" s="143"/>
      <c r="L198" s="143"/>
      <c r="V198" s="143"/>
      <c r="W198" s="143"/>
    </row>
    <row r="199" spans="11:23" s="138" customFormat="1" x14ac:dyDescent="0.2">
      <c r="K199" s="143"/>
      <c r="L199" s="143"/>
      <c r="V199" s="143"/>
      <c r="W199" s="143"/>
    </row>
    <row r="200" spans="11:23" s="138" customFormat="1" x14ac:dyDescent="0.2">
      <c r="K200" s="143"/>
      <c r="L200" s="143"/>
      <c r="V200" s="143"/>
      <c r="W200" s="143"/>
    </row>
    <row r="201" spans="11:23" s="138" customFormat="1" x14ac:dyDescent="0.2">
      <c r="K201" s="143"/>
      <c r="L201" s="143"/>
      <c r="V201" s="143"/>
      <c r="W201" s="143"/>
    </row>
    <row r="202" spans="11:23" s="138" customFormat="1" x14ac:dyDescent="0.2">
      <c r="K202" s="143"/>
      <c r="L202" s="143"/>
      <c r="V202" s="143"/>
      <c r="W202" s="143"/>
    </row>
    <row r="203" spans="11:23" s="138" customFormat="1" x14ac:dyDescent="0.2">
      <c r="K203" s="143"/>
      <c r="L203" s="143"/>
      <c r="V203" s="143"/>
      <c r="W203" s="143"/>
    </row>
    <row r="204" spans="11:23" s="138" customFormat="1" x14ac:dyDescent="0.2">
      <c r="K204" s="143"/>
      <c r="L204" s="143"/>
      <c r="V204" s="143"/>
      <c r="W204" s="143"/>
    </row>
    <row r="205" spans="11:23" s="138" customFormat="1" x14ac:dyDescent="0.2">
      <c r="K205" s="143"/>
      <c r="L205" s="143"/>
      <c r="V205" s="143"/>
      <c r="W205" s="143"/>
    </row>
    <row r="206" spans="11:23" s="138" customFormat="1" x14ac:dyDescent="0.2">
      <c r="K206" s="143"/>
      <c r="L206" s="143"/>
      <c r="V206" s="143"/>
      <c r="W206" s="143"/>
    </row>
    <row r="207" spans="11:23" s="138" customFormat="1" x14ac:dyDescent="0.2">
      <c r="K207" s="143"/>
      <c r="L207" s="143"/>
      <c r="V207" s="143"/>
      <c r="W207" s="143"/>
    </row>
    <row r="208" spans="11:23" s="138" customFormat="1" x14ac:dyDescent="0.2">
      <c r="K208" s="143"/>
      <c r="L208" s="143"/>
      <c r="V208" s="143"/>
      <c r="W208" s="143"/>
    </row>
    <row r="209" spans="11:23" s="138" customFormat="1" x14ac:dyDescent="0.2">
      <c r="K209" s="143"/>
      <c r="L209" s="143"/>
      <c r="V209" s="143"/>
      <c r="W209" s="143"/>
    </row>
    <row r="210" spans="11:23" s="138" customFormat="1" x14ac:dyDescent="0.2">
      <c r="K210" s="143"/>
      <c r="L210" s="143"/>
      <c r="V210" s="143"/>
      <c r="W210" s="143"/>
    </row>
    <row r="211" spans="11:23" s="138" customFormat="1" x14ac:dyDescent="0.2">
      <c r="K211" s="143"/>
      <c r="L211" s="143"/>
      <c r="V211" s="143"/>
      <c r="W211" s="143"/>
    </row>
    <row r="212" spans="11:23" s="138" customFormat="1" x14ac:dyDescent="0.2">
      <c r="K212" s="143"/>
      <c r="L212" s="143"/>
      <c r="V212" s="143"/>
      <c r="W212" s="143"/>
    </row>
    <row r="213" spans="11:23" s="138" customFormat="1" x14ac:dyDescent="0.2">
      <c r="K213" s="143"/>
      <c r="L213" s="143"/>
      <c r="V213" s="143"/>
      <c r="W213" s="143"/>
    </row>
    <row r="214" spans="11:23" s="138" customFormat="1" x14ac:dyDescent="0.2">
      <c r="K214" s="143"/>
      <c r="L214" s="143"/>
      <c r="V214" s="143"/>
      <c r="W214" s="143"/>
    </row>
    <row r="215" spans="11:23" s="138" customFormat="1" x14ac:dyDescent="0.2">
      <c r="K215" s="143"/>
      <c r="L215" s="143"/>
      <c r="V215" s="143"/>
      <c r="W215" s="143"/>
    </row>
    <row r="216" spans="11:23" s="138" customFormat="1" x14ac:dyDescent="0.2">
      <c r="K216" s="143"/>
      <c r="L216" s="143"/>
      <c r="V216" s="143"/>
      <c r="W216" s="143"/>
    </row>
    <row r="217" spans="11:23" s="138" customFormat="1" x14ac:dyDescent="0.2">
      <c r="K217" s="143"/>
      <c r="L217" s="143"/>
      <c r="V217" s="143"/>
      <c r="W217" s="143"/>
    </row>
    <row r="218" spans="11:23" s="138" customFormat="1" x14ac:dyDescent="0.2">
      <c r="K218" s="143"/>
      <c r="L218" s="143"/>
      <c r="V218" s="143"/>
      <c r="W218" s="143"/>
    </row>
    <row r="219" spans="11:23" s="138" customFormat="1" x14ac:dyDescent="0.2">
      <c r="K219" s="143"/>
      <c r="L219" s="143"/>
      <c r="V219" s="143"/>
      <c r="W219" s="143"/>
    </row>
    <row r="220" spans="11:23" s="138" customFormat="1" x14ac:dyDescent="0.2">
      <c r="K220" s="143"/>
      <c r="L220" s="143"/>
      <c r="V220" s="143"/>
      <c r="W220" s="143"/>
    </row>
    <row r="221" spans="11:23" s="138" customFormat="1" x14ac:dyDescent="0.2">
      <c r="K221" s="143"/>
      <c r="L221" s="143"/>
      <c r="V221" s="143"/>
      <c r="W221" s="143"/>
    </row>
    <row r="222" spans="11:23" s="138" customFormat="1" x14ac:dyDescent="0.2">
      <c r="K222" s="143"/>
      <c r="L222" s="143"/>
      <c r="V222" s="143"/>
      <c r="W222" s="143"/>
    </row>
    <row r="223" spans="11:23" s="138" customFormat="1" x14ac:dyDescent="0.2">
      <c r="K223" s="143"/>
      <c r="L223" s="143"/>
      <c r="V223" s="143"/>
      <c r="W223" s="143"/>
    </row>
    <row r="224" spans="11:23" s="138" customFormat="1" x14ac:dyDescent="0.2">
      <c r="K224" s="143"/>
      <c r="L224" s="143"/>
      <c r="V224" s="143"/>
      <c r="W224" s="143"/>
    </row>
    <row r="225" spans="11:23" s="138" customFormat="1" x14ac:dyDescent="0.2">
      <c r="K225" s="143"/>
      <c r="L225" s="143"/>
      <c r="V225" s="143"/>
      <c r="W225" s="143"/>
    </row>
    <row r="226" spans="11:23" s="138" customFormat="1" x14ac:dyDescent="0.2">
      <c r="K226" s="143"/>
      <c r="L226" s="143"/>
      <c r="V226" s="143"/>
      <c r="W226" s="143"/>
    </row>
    <row r="227" spans="11:23" s="138" customFormat="1" x14ac:dyDescent="0.2">
      <c r="K227" s="143"/>
      <c r="L227" s="143"/>
      <c r="V227" s="143"/>
      <c r="W227" s="143"/>
    </row>
    <row r="228" spans="11:23" s="138" customFormat="1" x14ac:dyDescent="0.2">
      <c r="K228" s="143"/>
      <c r="L228" s="143"/>
      <c r="V228" s="143"/>
      <c r="W228" s="143"/>
    </row>
    <row r="229" spans="11:23" s="138" customFormat="1" x14ac:dyDescent="0.2">
      <c r="K229" s="143"/>
      <c r="L229" s="143"/>
      <c r="V229" s="143"/>
      <c r="W229" s="143"/>
    </row>
    <row r="230" spans="11:23" s="138" customFormat="1" x14ac:dyDescent="0.2">
      <c r="K230" s="143"/>
      <c r="L230" s="143"/>
      <c r="V230" s="143"/>
      <c r="W230" s="143"/>
    </row>
    <row r="231" spans="11:23" s="138" customFormat="1" x14ac:dyDescent="0.2">
      <c r="K231" s="143"/>
      <c r="L231" s="143"/>
      <c r="V231" s="143"/>
      <c r="W231" s="143"/>
    </row>
    <row r="232" spans="11:23" s="138" customFormat="1" x14ac:dyDescent="0.2">
      <c r="K232" s="143"/>
      <c r="L232" s="143"/>
      <c r="V232" s="143"/>
      <c r="W232" s="143"/>
    </row>
    <row r="233" spans="11:23" s="138" customFormat="1" x14ac:dyDescent="0.2">
      <c r="K233" s="143"/>
      <c r="L233" s="143"/>
      <c r="V233" s="143"/>
      <c r="W233" s="143"/>
    </row>
    <row r="234" spans="11:23" s="138" customFormat="1" x14ac:dyDescent="0.2">
      <c r="K234" s="143"/>
      <c r="L234" s="143"/>
      <c r="V234" s="143"/>
      <c r="W234" s="143"/>
    </row>
    <row r="235" spans="11:23" s="138" customFormat="1" x14ac:dyDescent="0.2">
      <c r="K235" s="143"/>
      <c r="L235" s="143"/>
      <c r="V235" s="143"/>
      <c r="W235" s="143"/>
    </row>
    <row r="236" spans="11:23" s="138" customFormat="1" x14ac:dyDescent="0.2">
      <c r="K236" s="143"/>
      <c r="L236" s="143"/>
      <c r="V236" s="143"/>
      <c r="W236" s="143"/>
    </row>
    <row r="237" spans="11:23" s="138" customFormat="1" x14ac:dyDescent="0.2">
      <c r="K237" s="143"/>
      <c r="L237" s="143"/>
      <c r="V237" s="143"/>
      <c r="W237" s="143"/>
    </row>
    <row r="238" spans="11:23" s="138" customFormat="1" x14ac:dyDescent="0.2">
      <c r="K238" s="143"/>
      <c r="L238" s="143"/>
      <c r="V238" s="143"/>
      <c r="W238" s="143"/>
    </row>
    <row r="239" spans="11:23" s="138" customFormat="1" x14ac:dyDescent="0.2">
      <c r="K239" s="143"/>
      <c r="L239" s="143"/>
      <c r="V239" s="143"/>
      <c r="W239" s="143"/>
    </row>
    <row r="240" spans="11:23" s="138" customFormat="1" x14ac:dyDescent="0.2">
      <c r="K240" s="143"/>
      <c r="L240" s="143"/>
      <c r="V240" s="143"/>
      <c r="W240" s="143"/>
    </row>
    <row r="241" spans="11:23" s="138" customFormat="1" x14ac:dyDescent="0.2">
      <c r="K241" s="143"/>
      <c r="L241" s="143"/>
      <c r="V241" s="143"/>
      <c r="W241" s="143"/>
    </row>
    <row r="242" spans="11:23" s="138" customFormat="1" x14ac:dyDescent="0.2">
      <c r="K242" s="143"/>
      <c r="L242" s="143"/>
      <c r="V242" s="143"/>
      <c r="W242" s="143"/>
    </row>
    <row r="243" spans="11:23" s="138" customFormat="1" x14ac:dyDescent="0.2">
      <c r="K243" s="143"/>
      <c r="L243" s="143"/>
      <c r="V243" s="143"/>
      <c r="W243" s="143"/>
    </row>
    <row r="244" spans="11:23" s="138" customFormat="1" x14ac:dyDescent="0.2">
      <c r="K244" s="143"/>
      <c r="L244" s="143"/>
      <c r="V244" s="143"/>
      <c r="W244" s="143"/>
    </row>
    <row r="245" spans="11:23" s="138" customFormat="1" x14ac:dyDescent="0.2">
      <c r="K245" s="143"/>
      <c r="L245" s="143"/>
      <c r="V245" s="143"/>
      <c r="W245" s="143"/>
    </row>
    <row r="246" spans="11:23" s="138" customFormat="1" x14ac:dyDescent="0.2">
      <c r="K246" s="143"/>
      <c r="L246" s="143"/>
      <c r="V246" s="143"/>
      <c r="W246" s="143"/>
    </row>
    <row r="247" spans="11:23" s="138" customFormat="1" x14ac:dyDescent="0.2">
      <c r="K247" s="143"/>
      <c r="L247" s="143"/>
      <c r="V247" s="143"/>
      <c r="W247" s="143"/>
    </row>
    <row r="248" spans="11:23" s="138" customFormat="1" x14ac:dyDescent="0.2">
      <c r="K248" s="143"/>
      <c r="L248" s="143"/>
      <c r="V248" s="143"/>
      <c r="W248" s="143"/>
    </row>
    <row r="249" spans="11:23" s="138" customFormat="1" x14ac:dyDescent="0.2">
      <c r="K249" s="143"/>
      <c r="L249" s="143"/>
      <c r="V249" s="143"/>
      <c r="W249" s="143"/>
    </row>
    <row r="250" spans="11:23" s="138" customFormat="1" x14ac:dyDescent="0.2">
      <c r="K250" s="143"/>
      <c r="L250" s="143"/>
      <c r="V250" s="143"/>
      <c r="W250" s="143"/>
    </row>
    <row r="251" spans="11:23" s="138" customFormat="1" x14ac:dyDescent="0.2">
      <c r="K251" s="143"/>
      <c r="L251" s="143"/>
      <c r="V251" s="143"/>
      <c r="W251" s="143"/>
    </row>
    <row r="252" spans="11:23" s="138" customFormat="1" x14ac:dyDescent="0.2">
      <c r="K252" s="143"/>
      <c r="L252" s="143"/>
      <c r="V252" s="143"/>
      <c r="W252" s="143"/>
    </row>
    <row r="253" spans="11:23" s="138" customFormat="1" x14ac:dyDescent="0.2">
      <c r="K253" s="143"/>
      <c r="L253" s="143"/>
      <c r="V253" s="143"/>
      <c r="W253" s="143"/>
    </row>
    <row r="254" spans="11:23" s="138" customFormat="1" x14ac:dyDescent="0.2">
      <c r="K254" s="143"/>
      <c r="L254" s="143"/>
      <c r="V254" s="143"/>
      <c r="W254" s="143"/>
    </row>
    <row r="255" spans="11:23" s="138" customFormat="1" x14ac:dyDescent="0.2">
      <c r="K255" s="143"/>
      <c r="L255" s="143"/>
      <c r="V255" s="143"/>
      <c r="W255" s="143"/>
    </row>
    <row r="256" spans="11:23" s="138" customFormat="1" x14ac:dyDescent="0.2">
      <c r="K256" s="143"/>
      <c r="L256" s="143"/>
      <c r="V256" s="143"/>
      <c r="W256" s="143"/>
    </row>
    <row r="257" spans="11:23" s="138" customFormat="1" x14ac:dyDescent="0.2">
      <c r="K257" s="143"/>
      <c r="L257" s="143"/>
      <c r="V257" s="143"/>
      <c r="W257" s="143"/>
    </row>
    <row r="258" spans="11:23" s="138" customFormat="1" x14ac:dyDescent="0.2">
      <c r="K258" s="143"/>
      <c r="L258" s="143"/>
      <c r="V258" s="143"/>
      <c r="W258" s="143"/>
    </row>
    <row r="259" spans="11:23" s="138" customFormat="1" x14ac:dyDescent="0.2">
      <c r="K259" s="143"/>
      <c r="L259" s="143"/>
      <c r="V259" s="143"/>
      <c r="W259" s="143"/>
    </row>
    <row r="260" spans="11:23" s="138" customFormat="1" x14ac:dyDescent="0.2">
      <c r="K260" s="143"/>
      <c r="L260" s="143"/>
      <c r="V260" s="143"/>
      <c r="W260" s="143"/>
    </row>
    <row r="261" spans="11:23" s="138" customFormat="1" x14ac:dyDescent="0.2">
      <c r="K261" s="143"/>
      <c r="L261" s="143"/>
      <c r="V261" s="143"/>
      <c r="W261" s="143"/>
    </row>
    <row r="262" spans="11:23" s="138" customFormat="1" x14ac:dyDescent="0.2">
      <c r="K262" s="143"/>
      <c r="L262" s="143"/>
      <c r="V262" s="143"/>
      <c r="W262" s="143"/>
    </row>
    <row r="263" spans="11:23" s="138" customFormat="1" x14ac:dyDescent="0.2">
      <c r="K263" s="143"/>
      <c r="L263" s="143"/>
      <c r="V263" s="143"/>
      <c r="W263" s="143"/>
    </row>
    <row r="264" spans="11:23" s="138" customFormat="1" x14ac:dyDescent="0.2">
      <c r="K264" s="143"/>
      <c r="L264" s="143"/>
      <c r="V264" s="143"/>
      <c r="W264" s="143"/>
    </row>
    <row r="265" spans="11:23" s="138" customFormat="1" x14ac:dyDescent="0.2">
      <c r="K265" s="143"/>
      <c r="L265" s="143"/>
      <c r="V265" s="143"/>
      <c r="W265" s="143"/>
    </row>
    <row r="266" spans="11:23" s="138" customFormat="1" x14ac:dyDescent="0.2">
      <c r="K266" s="143"/>
      <c r="L266" s="143"/>
      <c r="V266" s="143"/>
      <c r="W266" s="143"/>
    </row>
    <row r="267" spans="11:23" s="138" customFormat="1" x14ac:dyDescent="0.2">
      <c r="K267" s="143"/>
      <c r="L267" s="143"/>
      <c r="V267" s="143"/>
      <c r="W267" s="143"/>
    </row>
    <row r="268" spans="11:23" s="138" customFormat="1" x14ac:dyDescent="0.2">
      <c r="K268" s="143"/>
      <c r="L268" s="143"/>
      <c r="V268" s="143"/>
      <c r="W268" s="143"/>
    </row>
    <row r="269" spans="11:23" s="138" customFormat="1" x14ac:dyDescent="0.2">
      <c r="K269" s="143"/>
      <c r="L269" s="143"/>
      <c r="V269" s="143"/>
      <c r="W269" s="143"/>
    </row>
    <row r="270" spans="11:23" s="138" customFormat="1" x14ac:dyDescent="0.2">
      <c r="K270" s="143"/>
      <c r="L270" s="143"/>
      <c r="V270" s="143"/>
      <c r="W270" s="143"/>
    </row>
    <row r="271" spans="11:23" s="138" customFormat="1" x14ac:dyDescent="0.2">
      <c r="K271" s="143"/>
      <c r="L271" s="143"/>
      <c r="V271" s="143"/>
      <c r="W271" s="143"/>
    </row>
    <row r="272" spans="11:23" s="138" customFormat="1" x14ac:dyDescent="0.2">
      <c r="K272" s="143"/>
      <c r="L272" s="143"/>
      <c r="V272" s="143"/>
      <c r="W272" s="143"/>
    </row>
    <row r="273" spans="11:23" s="138" customFormat="1" x14ac:dyDescent="0.2">
      <c r="K273" s="143"/>
      <c r="L273" s="143"/>
      <c r="V273" s="143"/>
      <c r="W273" s="143"/>
    </row>
    <row r="274" spans="11:23" s="138" customFormat="1" x14ac:dyDescent="0.2">
      <c r="K274" s="143"/>
      <c r="L274" s="143"/>
      <c r="V274" s="143"/>
      <c r="W274" s="143"/>
    </row>
    <row r="275" spans="11:23" s="138" customFormat="1" x14ac:dyDescent="0.2">
      <c r="K275" s="143"/>
      <c r="L275" s="143"/>
      <c r="V275" s="143"/>
      <c r="W275" s="143"/>
    </row>
    <row r="276" spans="11:23" s="138" customFormat="1" x14ac:dyDescent="0.2">
      <c r="K276" s="143"/>
      <c r="L276" s="143"/>
      <c r="V276" s="143"/>
      <c r="W276" s="143"/>
    </row>
    <row r="277" spans="11:23" s="138" customFormat="1" x14ac:dyDescent="0.2">
      <c r="K277" s="143"/>
      <c r="L277" s="143"/>
      <c r="V277" s="143"/>
      <c r="W277" s="143"/>
    </row>
    <row r="278" spans="11:23" s="138" customFormat="1" x14ac:dyDescent="0.2">
      <c r="K278" s="143"/>
      <c r="L278" s="143"/>
      <c r="V278" s="143"/>
      <c r="W278" s="143"/>
    </row>
    <row r="279" spans="11:23" s="138" customFormat="1" x14ac:dyDescent="0.2">
      <c r="K279" s="143"/>
      <c r="L279" s="143"/>
      <c r="V279" s="143"/>
      <c r="W279" s="143"/>
    </row>
    <row r="280" spans="11:23" s="138" customFormat="1" x14ac:dyDescent="0.2">
      <c r="K280" s="143"/>
      <c r="L280" s="143"/>
      <c r="V280" s="143"/>
      <c r="W280" s="143"/>
    </row>
    <row r="281" spans="11:23" s="138" customFormat="1" x14ac:dyDescent="0.2">
      <c r="K281" s="143"/>
      <c r="L281" s="143"/>
      <c r="V281" s="143"/>
      <c r="W281" s="143"/>
    </row>
    <row r="282" spans="11:23" s="138" customFormat="1" x14ac:dyDescent="0.2">
      <c r="K282" s="143"/>
      <c r="L282" s="143"/>
      <c r="V282" s="143"/>
      <c r="W282" s="143"/>
    </row>
    <row r="283" spans="11:23" s="138" customFormat="1" x14ac:dyDescent="0.2">
      <c r="K283" s="143"/>
      <c r="L283" s="143"/>
      <c r="V283" s="143"/>
      <c r="W283" s="143"/>
    </row>
    <row r="284" spans="11:23" s="138" customFormat="1" x14ac:dyDescent="0.2">
      <c r="K284" s="143"/>
      <c r="L284" s="143"/>
      <c r="V284" s="143"/>
      <c r="W284" s="143"/>
    </row>
    <row r="285" spans="11:23" s="138" customFormat="1" x14ac:dyDescent="0.2">
      <c r="K285" s="143"/>
      <c r="L285" s="143"/>
      <c r="V285" s="143"/>
      <c r="W285" s="143"/>
    </row>
    <row r="286" spans="11:23" s="138" customFormat="1" x14ac:dyDescent="0.2">
      <c r="K286" s="143"/>
      <c r="L286" s="143"/>
      <c r="V286" s="143"/>
      <c r="W286" s="143"/>
    </row>
    <row r="287" spans="11:23" s="138" customFormat="1" x14ac:dyDescent="0.2">
      <c r="K287" s="143"/>
      <c r="L287" s="143"/>
      <c r="V287" s="143"/>
      <c r="W287" s="143"/>
    </row>
    <row r="288" spans="11:23" s="138" customFormat="1" x14ac:dyDescent="0.2">
      <c r="K288" s="143"/>
      <c r="L288" s="143"/>
      <c r="V288" s="143"/>
      <c r="W288" s="143"/>
    </row>
    <row r="289" spans="11:23" s="138" customFormat="1" x14ac:dyDescent="0.2">
      <c r="K289" s="143"/>
      <c r="L289" s="143"/>
      <c r="V289" s="143"/>
      <c r="W289" s="143"/>
    </row>
    <row r="290" spans="11:23" s="138" customFormat="1" x14ac:dyDescent="0.2">
      <c r="K290" s="143"/>
      <c r="L290" s="143"/>
      <c r="V290" s="143"/>
      <c r="W290" s="143"/>
    </row>
    <row r="291" spans="11:23" s="138" customFormat="1" x14ac:dyDescent="0.2">
      <c r="K291" s="143"/>
      <c r="L291" s="143"/>
      <c r="V291" s="143"/>
      <c r="W291" s="143"/>
    </row>
    <row r="292" spans="11:23" s="138" customFormat="1" x14ac:dyDescent="0.2">
      <c r="K292" s="143"/>
      <c r="L292" s="143"/>
      <c r="V292" s="143"/>
      <c r="W292" s="143"/>
    </row>
    <row r="293" spans="11:23" s="138" customFormat="1" x14ac:dyDescent="0.2">
      <c r="K293" s="143"/>
      <c r="L293" s="143"/>
      <c r="V293" s="143"/>
      <c r="W293" s="143"/>
    </row>
    <row r="294" spans="11:23" s="138" customFormat="1" x14ac:dyDescent="0.2">
      <c r="K294" s="143"/>
      <c r="L294" s="143"/>
      <c r="V294" s="143"/>
      <c r="W294" s="143"/>
    </row>
    <row r="295" spans="11:23" s="138" customFormat="1" x14ac:dyDescent="0.2">
      <c r="K295" s="143"/>
      <c r="L295" s="143"/>
      <c r="V295" s="143"/>
      <c r="W295" s="143"/>
    </row>
    <row r="296" spans="11:23" s="138" customFormat="1" x14ac:dyDescent="0.2">
      <c r="K296" s="143"/>
      <c r="L296" s="143"/>
      <c r="V296" s="143"/>
      <c r="W296" s="143"/>
    </row>
    <row r="297" spans="11:23" s="138" customFormat="1" x14ac:dyDescent="0.2">
      <c r="K297" s="143"/>
      <c r="L297" s="143"/>
      <c r="V297" s="143"/>
      <c r="W297" s="143"/>
    </row>
    <row r="298" spans="11:23" s="138" customFormat="1" x14ac:dyDescent="0.2">
      <c r="K298" s="143"/>
      <c r="L298" s="143"/>
      <c r="V298" s="143"/>
      <c r="W298" s="143"/>
    </row>
    <row r="299" spans="11:23" s="138" customFormat="1" x14ac:dyDescent="0.2">
      <c r="K299" s="143"/>
      <c r="L299" s="143"/>
      <c r="V299" s="143"/>
      <c r="W299" s="143"/>
    </row>
    <row r="300" spans="11:23" s="138" customFormat="1" x14ac:dyDescent="0.2">
      <c r="K300" s="143"/>
      <c r="L300" s="143"/>
      <c r="V300" s="143"/>
      <c r="W300" s="143"/>
    </row>
    <row r="301" spans="11:23" s="138" customFormat="1" x14ac:dyDescent="0.2">
      <c r="K301" s="143"/>
      <c r="L301" s="143"/>
      <c r="V301" s="143"/>
      <c r="W301" s="143"/>
    </row>
    <row r="302" spans="11:23" s="138" customFormat="1" x14ac:dyDescent="0.2">
      <c r="K302" s="143"/>
      <c r="L302" s="143"/>
      <c r="V302" s="143"/>
      <c r="W302" s="143"/>
    </row>
    <row r="303" spans="11:23" s="138" customFormat="1" x14ac:dyDescent="0.2">
      <c r="K303" s="143"/>
      <c r="L303" s="143"/>
      <c r="V303" s="143"/>
      <c r="W303" s="143"/>
    </row>
    <row r="304" spans="11:23" s="138" customFormat="1" x14ac:dyDescent="0.2">
      <c r="K304" s="143"/>
      <c r="L304" s="143"/>
      <c r="V304" s="143"/>
      <c r="W304" s="143"/>
    </row>
    <row r="305" spans="11:23" s="138" customFormat="1" x14ac:dyDescent="0.2">
      <c r="K305" s="143"/>
      <c r="L305" s="143"/>
      <c r="V305" s="143"/>
      <c r="W305" s="143"/>
    </row>
    <row r="306" spans="11:23" s="138" customFormat="1" x14ac:dyDescent="0.2">
      <c r="K306" s="143"/>
      <c r="L306" s="143"/>
      <c r="V306" s="143"/>
      <c r="W306" s="143"/>
    </row>
    <row r="307" spans="11:23" s="138" customFormat="1" x14ac:dyDescent="0.2">
      <c r="K307" s="143"/>
      <c r="L307" s="143"/>
      <c r="V307" s="143"/>
      <c r="W307" s="143"/>
    </row>
    <row r="308" spans="11:23" s="138" customFormat="1" x14ac:dyDescent="0.2">
      <c r="K308" s="143"/>
      <c r="L308" s="143"/>
      <c r="V308" s="143"/>
      <c r="W308" s="143"/>
    </row>
    <row r="309" spans="11:23" s="138" customFormat="1" x14ac:dyDescent="0.2">
      <c r="K309" s="143"/>
      <c r="L309" s="143"/>
      <c r="V309" s="143"/>
      <c r="W309" s="143"/>
    </row>
    <row r="310" spans="11:23" s="138" customFormat="1" x14ac:dyDescent="0.2">
      <c r="K310" s="143"/>
      <c r="L310" s="143"/>
      <c r="V310" s="143"/>
      <c r="W310" s="143"/>
    </row>
    <row r="311" spans="11:23" s="138" customFormat="1" x14ac:dyDescent="0.2">
      <c r="K311" s="143"/>
      <c r="L311" s="143"/>
      <c r="V311" s="143"/>
      <c r="W311" s="143"/>
    </row>
    <row r="312" spans="11:23" s="138" customFormat="1" x14ac:dyDescent="0.2">
      <c r="K312" s="143"/>
      <c r="L312" s="143"/>
      <c r="V312" s="143"/>
      <c r="W312" s="143"/>
    </row>
    <row r="313" spans="11:23" s="138" customFormat="1" x14ac:dyDescent="0.2">
      <c r="K313" s="143"/>
      <c r="L313" s="143"/>
      <c r="V313" s="143"/>
      <c r="W313" s="143"/>
    </row>
    <row r="314" spans="11:23" s="138" customFormat="1" x14ac:dyDescent="0.2">
      <c r="K314" s="143"/>
      <c r="L314" s="143"/>
      <c r="V314" s="143"/>
      <c r="W314" s="143"/>
    </row>
    <row r="315" spans="11:23" s="138" customFormat="1" x14ac:dyDescent="0.2">
      <c r="K315" s="143"/>
      <c r="L315" s="143"/>
      <c r="V315" s="143"/>
      <c r="W315" s="143"/>
    </row>
    <row r="316" spans="11:23" s="138" customFormat="1" x14ac:dyDescent="0.2">
      <c r="K316" s="143"/>
      <c r="L316" s="143"/>
      <c r="V316" s="143"/>
      <c r="W316" s="143"/>
    </row>
    <row r="317" spans="11:23" s="138" customFormat="1" x14ac:dyDescent="0.2">
      <c r="K317" s="143"/>
      <c r="L317" s="143"/>
      <c r="V317" s="143"/>
      <c r="W317" s="143"/>
    </row>
    <row r="318" spans="11:23" s="138" customFormat="1" x14ac:dyDescent="0.2">
      <c r="K318" s="143"/>
      <c r="L318" s="143"/>
      <c r="V318" s="143"/>
      <c r="W318" s="143"/>
    </row>
    <row r="319" spans="11:23" s="138" customFormat="1" x14ac:dyDescent="0.2">
      <c r="K319" s="143"/>
      <c r="L319" s="143"/>
      <c r="V319" s="143"/>
      <c r="W319" s="143"/>
    </row>
    <row r="320" spans="11:23" s="138" customFormat="1" x14ac:dyDescent="0.2">
      <c r="K320" s="143"/>
      <c r="L320" s="143"/>
      <c r="V320" s="143"/>
      <c r="W320" s="143"/>
    </row>
    <row r="321" spans="11:23" s="138" customFormat="1" x14ac:dyDescent="0.2">
      <c r="K321" s="143"/>
      <c r="L321" s="143"/>
      <c r="V321" s="143"/>
      <c r="W321" s="143"/>
    </row>
    <row r="322" spans="11:23" s="138" customFormat="1" x14ac:dyDescent="0.2">
      <c r="K322" s="143"/>
      <c r="L322" s="143"/>
      <c r="V322" s="143"/>
      <c r="W322" s="143"/>
    </row>
    <row r="323" spans="11:23" s="138" customFormat="1" x14ac:dyDescent="0.2">
      <c r="K323" s="143"/>
      <c r="L323" s="143"/>
      <c r="V323" s="143"/>
      <c r="W323" s="143"/>
    </row>
    <row r="324" spans="11:23" s="138" customFormat="1" x14ac:dyDescent="0.2">
      <c r="K324" s="143"/>
      <c r="L324" s="143"/>
      <c r="V324" s="143"/>
      <c r="W324" s="143"/>
    </row>
    <row r="325" spans="11:23" s="138" customFormat="1" x14ac:dyDescent="0.2">
      <c r="K325" s="143"/>
      <c r="L325" s="143"/>
      <c r="V325" s="143"/>
      <c r="W325" s="143"/>
    </row>
    <row r="326" spans="11:23" s="138" customFormat="1" x14ac:dyDescent="0.2">
      <c r="K326" s="143"/>
      <c r="L326" s="143"/>
      <c r="V326" s="143"/>
      <c r="W326" s="143"/>
    </row>
    <row r="327" spans="11:23" s="138" customFormat="1" x14ac:dyDescent="0.2">
      <c r="K327" s="143"/>
      <c r="L327" s="143"/>
      <c r="V327" s="143"/>
      <c r="W327" s="143"/>
    </row>
    <row r="328" spans="11:23" s="138" customFormat="1" x14ac:dyDescent="0.2">
      <c r="K328" s="143"/>
      <c r="L328" s="143"/>
      <c r="V328" s="143"/>
      <c r="W328" s="143"/>
    </row>
    <row r="329" spans="11:23" s="138" customFormat="1" x14ac:dyDescent="0.2">
      <c r="K329" s="143"/>
      <c r="L329" s="143"/>
      <c r="V329" s="143"/>
      <c r="W329" s="143"/>
    </row>
    <row r="330" spans="11:23" s="138" customFormat="1" x14ac:dyDescent="0.2">
      <c r="K330" s="143"/>
      <c r="L330" s="143"/>
      <c r="V330" s="143"/>
      <c r="W330" s="143"/>
    </row>
    <row r="331" spans="11:23" s="138" customFormat="1" x14ac:dyDescent="0.2">
      <c r="K331" s="143"/>
      <c r="L331" s="143"/>
      <c r="V331" s="143"/>
      <c r="W331" s="143"/>
    </row>
    <row r="332" spans="11:23" s="138" customFormat="1" x14ac:dyDescent="0.2">
      <c r="K332" s="143"/>
      <c r="L332" s="143"/>
      <c r="V332" s="143"/>
      <c r="W332" s="143"/>
    </row>
    <row r="333" spans="11:23" s="138" customFormat="1" x14ac:dyDescent="0.2">
      <c r="K333" s="143"/>
      <c r="L333" s="143"/>
      <c r="V333" s="143"/>
      <c r="W333" s="143"/>
    </row>
    <row r="334" spans="11:23" s="138" customFormat="1" x14ac:dyDescent="0.2">
      <c r="K334" s="143"/>
      <c r="L334" s="143"/>
      <c r="V334" s="143"/>
      <c r="W334" s="143"/>
    </row>
    <row r="335" spans="11:23" s="138" customFormat="1" x14ac:dyDescent="0.2">
      <c r="K335" s="143"/>
      <c r="L335" s="143"/>
      <c r="V335" s="143"/>
      <c r="W335" s="143"/>
    </row>
    <row r="336" spans="11:23" s="138" customFormat="1" x14ac:dyDescent="0.2">
      <c r="K336" s="143"/>
      <c r="L336" s="143"/>
      <c r="V336" s="143"/>
      <c r="W336" s="143"/>
    </row>
    <row r="337" spans="11:23" s="138" customFormat="1" x14ac:dyDescent="0.2">
      <c r="K337" s="143"/>
      <c r="L337" s="143"/>
      <c r="V337" s="143"/>
      <c r="W337" s="143"/>
    </row>
    <row r="338" spans="11:23" s="138" customFormat="1" x14ac:dyDescent="0.2">
      <c r="K338" s="143"/>
      <c r="L338" s="143"/>
      <c r="V338" s="143"/>
      <c r="W338" s="143"/>
    </row>
    <row r="339" spans="11:23" s="138" customFormat="1" x14ac:dyDescent="0.2">
      <c r="K339" s="143"/>
      <c r="L339" s="143"/>
      <c r="V339" s="143"/>
      <c r="W339" s="143"/>
    </row>
    <row r="340" spans="11:23" s="138" customFormat="1" x14ac:dyDescent="0.2">
      <c r="K340" s="143"/>
      <c r="L340" s="143"/>
      <c r="V340" s="143"/>
      <c r="W340" s="143"/>
    </row>
    <row r="341" spans="11:23" s="138" customFormat="1" x14ac:dyDescent="0.2">
      <c r="K341" s="143"/>
      <c r="L341" s="143"/>
      <c r="V341" s="143"/>
      <c r="W341" s="143"/>
    </row>
    <row r="342" spans="11:23" s="138" customFormat="1" x14ac:dyDescent="0.2">
      <c r="K342" s="143"/>
      <c r="L342" s="143"/>
      <c r="V342" s="143"/>
      <c r="W342" s="143"/>
    </row>
    <row r="343" spans="11:23" s="138" customFormat="1" x14ac:dyDescent="0.2">
      <c r="K343" s="143"/>
      <c r="L343" s="143"/>
      <c r="V343" s="143"/>
      <c r="W343" s="143"/>
    </row>
    <row r="344" spans="11:23" s="138" customFormat="1" x14ac:dyDescent="0.2">
      <c r="K344" s="143"/>
      <c r="L344" s="143"/>
      <c r="V344" s="143"/>
      <c r="W344" s="143"/>
    </row>
    <row r="345" spans="11:23" s="138" customFormat="1" x14ac:dyDescent="0.2">
      <c r="K345" s="143"/>
      <c r="L345" s="143"/>
      <c r="V345" s="143"/>
      <c r="W345" s="143"/>
    </row>
    <row r="346" spans="11:23" s="138" customFormat="1" x14ac:dyDescent="0.2">
      <c r="K346" s="143"/>
      <c r="L346" s="143"/>
      <c r="V346" s="143"/>
      <c r="W346" s="143"/>
    </row>
    <row r="347" spans="11:23" s="138" customFormat="1" x14ac:dyDescent="0.2">
      <c r="K347" s="143"/>
      <c r="L347" s="143"/>
      <c r="V347" s="143"/>
      <c r="W347" s="143"/>
    </row>
    <row r="348" spans="11:23" s="138" customFormat="1" x14ac:dyDescent="0.2">
      <c r="K348" s="143"/>
      <c r="L348" s="143"/>
      <c r="V348" s="143"/>
      <c r="W348" s="143"/>
    </row>
    <row r="349" spans="11:23" s="138" customFormat="1" x14ac:dyDescent="0.2">
      <c r="K349" s="143"/>
      <c r="L349" s="143"/>
      <c r="V349" s="143"/>
      <c r="W349" s="143"/>
    </row>
    <row r="350" spans="11:23" s="138" customFormat="1" x14ac:dyDescent="0.2">
      <c r="K350" s="143"/>
      <c r="L350" s="143"/>
      <c r="V350" s="143"/>
      <c r="W350" s="143"/>
    </row>
    <row r="351" spans="11:23" s="138" customFormat="1" x14ac:dyDescent="0.2">
      <c r="K351" s="143"/>
      <c r="L351" s="143"/>
      <c r="V351" s="143"/>
      <c r="W351" s="143"/>
    </row>
    <row r="352" spans="11:23" s="138" customFormat="1" x14ac:dyDescent="0.2">
      <c r="K352" s="143"/>
      <c r="L352" s="143"/>
      <c r="V352" s="143"/>
      <c r="W352" s="143"/>
    </row>
    <row r="353" spans="11:23" s="138" customFormat="1" x14ac:dyDescent="0.2">
      <c r="K353" s="143"/>
      <c r="L353" s="143"/>
      <c r="V353" s="143"/>
      <c r="W353" s="143"/>
    </row>
    <row r="354" spans="11:23" s="138" customFormat="1" x14ac:dyDescent="0.2">
      <c r="K354" s="143"/>
      <c r="L354" s="143"/>
      <c r="V354" s="143"/>
      <c r="W354" s="143"/>
    </row>
    <row r="355" spans="11:23" s="138" customFormat="1" x14ac:dyDescent="0.2">
      <c r="K355" s="143"/>
      <c r="L355" s="143"/>
      <c r="V355" s="143"/>
      <c r="W355" s="143"/>
    </row>
    <row r="356" spans="11:23" s="138" customFormat="1" x14ac:dyDescent="0.2">
      <c r="K356" s="143"/>
      <c r="L356" s="143"/>
      <c r="V356" s="143"/>
      <c r="W356" s="143"/>
    </row>
    <row r="357" spans="11:23" s="138" customFormat="1" x14ac:dyDescent="0.2">
      <c r="K357" s="143"/>
      <c r="L357" s="143"/>
      <c r="V357" s="143"/>
      <c r="W357" s="143"/>
    </row>
    <row r="358" spans="11:23" s="138" customFormat="1" x14ac:dyDescent="0.2">
      <c r="K358" s="143"/>
      <c r="L358" s="143"/>
      <c r="V358" s="143"/>
      <c r="W358" s="143"/>
    </row>
    <row r="359" spans="11:23" s="138" customFormat="1" x14ac:dyDescent="0.2">
      <c r="K359" s="143"/>
      <c r="L359" s="143"/>
      <c r="V359" s="143"/>
      <c r="W359" s="143"/>
    </row>
    <row r="360" spans="11:23" s="138" customFormat="1" x14ac:dyDescent="0.2">
      <c r="K360" s="143"/>
      <c r="L360" s="143"/>
      <c r="V360" s="143"/>
      <c r="W360" s="143"/>
    </row>
    <row r="361" spans="11:23" s="138" customFormat="1" x14ac:dyDescent="0.2">
      <c r="K361" s="143"/>
      <c r="L361" s="143"/>
      <c r="V361" s="143"/>
      <c r="W361" s="143"/>
    </row>
    <row r="362" spans="11:23" s="138" customFormat="1" x14ac:dyDescent="0.2">
      <c r="K362" s="143"/>
      <c r="L362" s="143"/>
      <c r="V362" s="143"/>
      <c r="W362" s="143"/>
    </row>
    <row r="363" spans="11:23" s="138" customFormat="1" x14ac:dyDescent="0.2">
      <c r="K363" s="143"/>
      <c r="L363" s="143"/>
      <c r="V363" s="143"/>
      <c r="W363" s="143"/>
    </row>
    <row r="364" spans="11:23" s="138" customFormat="1" x14ac:dyDescent="0.2">
      <c r="K364" s="143"/>
      <c r="L364" s="143"/>
      <c r="V364" s="143"/>
      <c r="W364" s="143"/>
    </row>
    <row r="365" spans="11:23" s="138" customFormat="1" x14ac:dyDescent="0.2">
      <c r="K365" s="143"/>
      <c r="L365" s="143"/>
      <c r="V365" s="143"/>
      <c r="W365" s="143"/>
    </row>
    <row r="366" spans="11:23" s="138" customFormat="1" x14ac:dyDescent="0.2">
      <c r="K366" s="143"/>
      <c r="L366" s="143"/>
      <c r="V366" s="143"/>
      <c r="W366" s="143"/>
    </row>
    <row r="367" spans="11:23" s="138" customFormat="1" x14ac:dyDescent="0.2">
      <c r="K367" s="143"/>
      <c r="L367" s="143"/>
      <c r="V367" s="143"/>
      <c r="W367" s="143"/>
    </row>
    <row r="368" spans="11:23" s="138" customFormat="1" x14ac:dyDescent="0.2">
      <c r="K368" s="143"/>
      <c r="L368" s="143"/>
      <c r="V368" s="143"/>
      <c r="W368" s="143"/>
    </row>
    <row r="369" spans="11:23" s="138" customFormat="1" x14ac:dyDescent="0.2">
      <c r="K369" s="143"/>
      <c r="L369" s="143"/>
      <c r="V369" s="143"/>
      <c r="W369" s="143"/>
    </row>
    <row r="370" spans="11:23" s="138" customFormat="1" x14ac:dyDescent="0.2">
      <c r="K370" s="143"/>
      <c r="L370" s="143"/>
      <c r="V370" s="143"/>
      <c r="W370" s="143"/>
    </row>
    <row r="371" spans="11:23" s="138" customFormat="1" x14ac:dyDescent="0.2">
      <c r="K371" s="143"/>
      <c r="L371" s="143"/>
      <c r="V371" s="143"/>
      <c r="W371" s="143"/>
    </row>
    <row r="372" spans="11:23" s="138" customFormat="1" x14ac:dyDescent="0.2">
      <c r="K372" s="143"/>
      <c r="L372" s="143"/>
      <c r="V372" s="143"/>
      <c r="W372" s="143"/>
    </row>
    <row r="373" spans="11:23" s="138" customFormat="1" x14ac:dyDescent="0.2">
      <c r="K373" s="143"/>
      <c r="L373" s="143"/>
      <c r="V373" s="143"/>
      <c r="W373" s="143"/>
    </row>
    <row r="374" spans="11:23" s="138" customFormat="1" x14ac:dyDescent="0.2">
      <c r="K374" s="143"/>
      <c r="L374" s="143"/>
      <c r="V374" s="143"/>
      <c r="W374" s="143"/>
    </row>
    <row r="375" spans="11:23" s="138" customFormat="1" x14ac:dyDescent="0.2">
      <c r="K375" s="143"/>
      <c r="L375" s="143"/>
      <c r="V375" s="143"/>
      <c r="W375" s="143"/>
    </row>
    <row r="376" spans="11:23" s="138" customFormat="1" x14ac:dyDescent="0.2">
      <c r="K376" s="143"/>
      <c r="L376" s="143"/>
      <c r="V376" s="143"/>
      <c r="W376" s="143"/>
    </row>
    <row r="377" spans="11:23" s="138" customFormat="1" x14ac:dyDescent="0.2">
      <c r="K377" s="143"/>
      <c r="L377" s="143"/>
      <c r="V377" s="143"/>
      <c r="W377" s="143"/>
    </row>
    <row r="378" spans="11:23" s="138" customFormat="1" x14ac:dyDescent="0.2">
      <c r="K378" s="143"/>
      <c r="L378" s="143"/>
      <c r="V378" s="143"/>
      <c r="W378" s="143"/>
    </row>
    <row r="379" spans="11:23" s="138" customFormat="1" x14ac:dyDescent="0.2">
      <c r="K379" s="143"/>
      <c r="L379" s="143"/>
      <c r="V379" s="143"/>
      <c r="W379" s="143"/>
    </row>
    <row r="380" spans="11:23" s="138" customFormat="1" x14ac:dyDescent="0.2">
      <c r="K380" s="143"/>
      <c r="L380" s="143"/>
      <c r="V380" s="143"/>
      <c r="W380" s="143"/>
    </row>
    <row r="381" spans="11:23" s="138" customFormat="1" x14ac:dyDescent="0.2">
      <c r="K381" s="143"/>
      <c r="L381" s="143"/>
      <c r="V381" s="143"/>
      <c r="W381" s="143"/>
    </row>
    <row r="382" spans="11:23" s="138" customFormat="1" x14ac:dyDescent="0.2">
      <c r="K382" s="143"/>
      <c r="L382" s="143"/>
      <c r="V382" s="143"/>
      <c r="W382" s="143"/>
    </row>
    <row r="383" spans="11:23" s="138" customFormat="1" x14ac:dyDescent="0.2">
      <c r="K383" s="143"/>
      <c r="L383" s="143"/>
      <c r="V383" s="143"/>
      <c r="W383" s="143"/>
    </row>
    <row r="384" spans="11:23" s="138" customFormat="1" x14ac:dyDescent="0.2">
      <c r="K384" s="143"/>
      <c r="L384" s="143"/>
      <c r="V384" s="143"/>
      <c r="W384" s="143"/>
    </row>
    <row r="385" spans="11:23" s="138" customFormat="1" x14ac:dyDescent="0.2">
      <c r="K385" s="143"/>
      <c r="L385" s="143"/>
      <c r="V385" s="143"/>
      <c r="W385" s="143"/>
    </row>
    <row r="386" spans="11:23" s="138" customFormat="1" x14ac:dyDescent="0.2">
      <c r="K386" s="143"/>
      <c r="L386" s="143"/>
      <c r="V386" s="143"/>
      <c r="W386" s="143"/>
    </row>
    <row r="387" spans="11:23" s="138" customFormat="1" x14ac:dyDescent="0.2">
      <c r="K387" s="143"/>
      <c r="L387" s="143"/>
      <c r="V387" s="143"/>
      <c r="W387" s="143"/>
    </row>
    <row r="388" spans="11:23" s="138" customFormat="1" x14ac:dyDescent="0.2">
      <c r="K388" s="143"/>
      <c r="L388" s="143"/>
      <c r="V388" s="143"/>
      <c r="W388" s="143"/>
    </row>
    <row r="389" spans="11:23" s="138" customFormat="1" x14ac:dyDescent="0.2">
      <c r="K389" s="143"/>
      <c r="L389" s="143"/>
      <c r="V389" s="143"/>
      <c r="W389" s="143"/>
    </row>
    <row r="390" spans="11:23" s="138" customFormat="1" x14ac:dyDescent="0.2">
      <c r="K390" s="143"/>
      <c r="L390" s="143"/>
      <c r="V390" s="143"/>
      <c r="W390" s="143"/>
    </row>
    <row r="391" spans="11:23" s="138" customFormat="1" x14ac:dyDescent="0.2">
      <c r="K391" s="143"/>
      <c r="L391" s="143"/>
      <c r="V391" s="143"/>
      <c r="W391" s="143"/>
    </row>
    <row r="392" spans="11:23" s="138" customFormat="1" x14ac:dyDescent="0.2">
      <c r="K392" s="143"/>
      <c r="L392" s="143"/>
      <c r="V392" s="143"/>
      <c r="W392" s="143"/>
    </row>
    <row r="393" spans="11:23" s="138" customFormat="1" x14ac:dyDescent="0.2">
      <c r="K393" s="143"/>
      <c r="L393" s="143"/>
      <c r="V393" s="143"/>
      <c r="W393" s="143"/>
    </row>
    <row r="394" spans="11:23" s="138" customFormat="1" x14ac:dyDescent="0.2">
      <c r="K394" s="143"/>
      <c r="L394" s="143"/>
      <c r="V394" s="143"/>
      <c r="W394" s="143"/>
    </row>
    <row r="395" spans="11:23" s="138" customFormat="1" x14ac:dyDescent="0.2">
      <c r="K395" s="143"/>
      <c r="L395" s="143"/>
      <c r="V395" s="143"/>
      <c r="W395" s="143"/>
    </row>
    <row r="396" spans="11:23" s="138" customFormat="1" x14ac:dyDescent="0.2">
      <c r="K396" s="143"/>
      <c r="L396" s="143"/>
      <c r="V396" s="143"/>
      <c r="W396" s="143"/>
    </row>
    <row r="397" spans="11:23" s="138" customFormat="1" x14ac:dyDescent="0.2">
      <c r="K397" s="143"/>
      <c r="L397" s="143"/>
      <c r="V397" s="143"/>
      <c r="W397" s="143"/>
    </row>
    <row r="398" spans="11:23" s="138" customFormat="1" x14ac:dyDescent="0.2">
      <c r="K398" s="143"/>
      <c r="L398" s="143"/>
      <c r="V398" s="143"/>
      <c r="W398" s="143"/>
    </row>
    <row r="399" spans="11:23" s="138" customFormat="1" x14ac:dyDescent="0.2">
      <c r="K399" s="143"/>
      <c r="L399" s="143"/>
      <c r="V399" s="143"/>
      <c r="W399" s="143"/>
    </row>
    <row r="400" spans="11:23" s="138" customFormat="1" x14ac:dyDescent="0.2">
      <c r="K400" s="143"/>
      <c r="L400" s="143"/>
      <c r="V400" s="143"/>
      <c r="W400" s="143"/>
    </row>
    <row r="401" spans="11:23" s="138" customFormat="1" x14ac:dyDescent="0.2">
      <c r="K401" s="143"/>
      <c r="L401" s="143"/>
      <c r="V401" s="143"/>
      <c r="W401" s="143"/>
    </row>
    <row r="402" spans="11:23" s="138" customFormat="1" x14ac:dyDescent="0.2">
      <c r="K402" s="143"/>
      <c r="L402" s="143"/>
      <c r="V402" s="143"/>
      <c r="W402" s="143"/>
    </row>
    <row r="403" spans="11:23" s="138" customFormat="1" x14ac:dyDescent="0.2">
      <c r="K403" s="143"/>
      <c r="L403" s="143"/>
      <c r="V403" s="143"/>
      <c r="W403" s="143"/>
    </row>
    <row r="404" spans="11:23" s="138" customFormat="1" x14ac:dyDescent="0.2">
      <c r="K404" s="143"/>
      <c r="L404" s="143"/>
      <c r="V404" s="143"/>
      <c r="W404" s="143"/>
    </row>
    <row r="405" spans="11:23" s="138" customFormat="1" x14ac:dyDescent="0.2">
      <c r="K405" s="143"/>
      <c r="L405" s="143"/>
      <c r="V405" s="143"/>
      <c r="W405" s="143"/>
    </row>
    <row r="406" spans="11:23" s="138" customFormat="1" x14ac:dyDescent="0.2">
      <c r="K406" s="143"/>
      <c r="L406" s="143"/>
      <c r="V406" s="143"/>
      <c r="W406" s="143"/>
    </row>
    <row r="407" spans="11:23" s="138" customFormat="1" x14ac:dyDescent="0.2">
      <c r="K407" s="143"/>
      <c r="L407" s="143"/>
      <c r="V407" s="143"/>
      <c r="W407" s="143"/>
    </row>
    <row r="408" spans="11:23" s="138" customFormat="1" x14ac:dyDescent="0.2">
      <c r="K408" s="143"/>
      <c r="L408" s="143"/>
      <c r="V408" s="143"/>
      <c r="W408" s="143"/>
    </row>
    <row r="409" spans="11:23" s="138" customFormat="1" x14ac:dyDescent="0.2">
      <c r="K409" s="143"/>
      <c r="L409" s="143"/>
      <c r="V409" s="143"/>
      <c r="W409" s="143"/>
    </row>
    <row r="410" spans="11:23" s="138" customFormat="1" x14ac:dyDescent="0.2">
      <c r="K410" s="143"/>
      <c r="L410" s="143"/>
      <c r="V410" s="143"/>
      <c r="W410" s="143"/>
    </row>
    <row r="411" spans="11:23" s="138" customFormat="1" x14ac:dyDescent="0.2">
      <c r="K411" s="143"/>
      <c r="L411" s="143"/>
      <c r="V411" s="143"/>
      <c r="W411" s="143"/>
    </row>
    <row r="412" spans="11:23" s="138" customFormat="1" x14ac:dyDescent="0.2">
      <c r="K412" s="143"/>
      <c r="L412" s="143"/>
      <c r="V412" s="143"/>
      <c r="W412" s="143"/>
    </row>
    <row r="413" spans="11:23" s="138" customFormat="1" x14ac:dyDescent="0.2">
      <c r="K413" s="143"/>
      <c r="L413" s="143"/>
      <c r="V413" s="143"/>
      <c r="W413" s="143"/>
    </row>
    <row r="414" spans="11:23" s="138" customFormat="1" x14ac:dyDescent="0.2">
      <c r="K414" s="143"/>
      <c r="L414" s="143"/>
      <c r="V414" s="143"/>
      <c r="W414" s="143"/>
    </row>
    <row r="415" spans="11:23" s="138" customFormat="1" x14ac:dyDescent="0.2">
      <c r="K415" s="143"/>
      <c r="L415" s="143"/>
      <c r="V415" s="143"/>
      <c r="W415" s="143"/>
    </row>
    <row r="416" spans="11:23" s="138" customFormat="1" x14ac:dyDescent="0.2">
      <c r="K416" s="143"/>
      <c r="L416" s="143"/>
      <c r="V416" s="143"/>
      <c r="W416" s="143"/>
    </row>
    <row r="417" spans="11:23" s="138" customFormat="1" x14ac:dyDescent="0.2">
      <c r="K417" s="143"/>
      <c r="L417" s="143"/>
      <c r="V417" s="143"/>
      <c r="W417" s="143"/>
    </row>
    <row r="418" spans="11:23" s="138" customFormat="1" x14ac:dyDescent="0.2">
      <c r="K418" s="143"/>
      <c r="L418" s="143"/>
      <c r="V418" s="143"/>
      <c r="W418" s="143"/>
    </row>
    <row r="419" spans="11:23" s="138" customFormat="1" x14ac:dyDescent="0.2">
      <c r="K419" s="143"/>
      <c r="L419" s="143"/>
      <c r="V419" s="143"/>
      <c r="W419" s="143"/>
    </row>
    <row r="420" spans="11:23" s="138" customFormat="1" x14ac:dyDescent="0.2">
      <c r="K420" s="143"/>
      <c r="L420" s="143"/>
      <c r="V420" s="143"/>
      <c r="W420" s="143"/>
    </row>
    <row r="421" spans="11:23" s="138" customFormat="1" x14ac:dyDescent="0.2">
      <c r="K421" s="143"/>
      <c r="L421" s="143"/>
      <c r="V421" s="143"/>
      <c r="W421" s="143"/>
    </row>
    <row r="422" spans="11:23" s="138" customFormat="1" x14ac:dyDescent="0.2">
      <c r="K422" s="143"/>
      <c r="L422" s="143"/>
      <c r="V422" s="143"/>
      <c r="W422" s="143"/>
    </row>
    <row r="423" spans="11:23" s="138" customFormat="1" x14ac:dyDescent="0.2">
      <c r="K423" s="143"/>
      <c r="L423" s="143"/>
      <c r="V423" s="143"/>
      <c r="W423" s="143"/>
    </row>
    <row r="424" spans="11:23" s="138" customFormat="1" x14ac:dyDescent="0.2">
      <c r="K424" s="143"/>
      <c r="L424" s="143"/>
      <c r="V424" s="143"/>
      <c r="W424" s="143"/>
    </row>
    <row r="425" spans="11:23" s="138" customFormat="1" x14ac:dyDescent="0.2">
      <c r="K425" s="143"/>
      <c r="L425" s="143"/>
      <c r="V425" s="143"/>
      <c r="W425" s="143"/>
    </row>
    <row r="426" spans="11:23" s="138" customFormat="1" x14ac:dyDescent="0.2">
      <c r="K426" s="143"/>
      <c r="L426" s="143"/>
      <c r="V426" s="143"/>
      <c r="W426" s="143"/>
    </row>
    <row r="427" spans="11:23" s="138" customFormat="1" x14ac:dyDescent="0.2">
      <c r="K427" s="143"/>
      <c r="L427" s="143"/>
      <c r="V427" s="143"/>
      <c r="W427" s="143"/>
    </row>
    <row r="428" spans="11:23" s="138" customFormat="1" x14ac:dyDescent="0.2">
      <c r="K428" s="143"/>
      <c r="L428" s="143"/>
      <c r="V428" s="143"/>
      <c r="W428" s="143"/>
    </row>
    <row r="429" spans="11:23" s="138" customFormat="1" x14ac:dyDescent="0.2">
      <c r="K429" s="143"/>
      <c r="L429" s="143"/>
      <c r="V429" s="143"/>
      <c r="W429" s="143"/>
    </row>
    <row r="430" spans="11:23" s="138" customFormat="1" x14ac:dyDescent="0.2">
      <c r="K430" s="143"/>
      <c r="L430" s="143"/>
      <c r="V430" s="143"/>
      <c r="W430" s="143"/>
    </row>
    <row r="431" spans="11:23" s="138" customFormat="1" x14ac:dyDescent="0.2">
      <c r="K431" s="143"/>
      <c r="L431" s="143"/>
      <c r="V431" s="143"/>
      <c r="W431" s="143"/>
    </row>
    <row r="432" spans="11:23" s="138" customFormat="1" x14ac:dyDescent="0.2">
      <c r="K432" s="143"/>
      <c r="L432" s="143"/>
      <c r="V432" s="143"/>
      <c r="W432" s="143"/>
    </row>
    <row r="433" spans="11:23" s="138" customFormat="1" x14ac:dyDescent="0.2">
      <c r="K433" s="143"/>
      <c r="L433" s="143"/>
      <c r="V433" s="143"/>
      <c r="W433" s="143"/>
    </row>
    <row r="434" spans="11:23" s="138" customFormat="1" x14ac:dyDescent="0.2">
      <c r="K434" s="143"/>
      <c r="L434" s="143"/>
      <c r="V434" s="143"/>
      <c r="W434" s="143"/>
    </row>
    <row r="435" spans="11:23" s="138" customFormat="1" x14ac:dyDescent="0.2">
      <c r="K435" s="143"/>
      <c r="L435" s="143"/>
      <c r="V435" s="143"/>
      <c r="W435" s="143"/>
    </row>
    <row r="436" spans="11:23" s="138" customFormat="1" x14ac:dyDescent="0.2">
      <c r="K436" s="143"/>
      <c r="L436" s="143"/>
      <c r="V436" s="143"/>
      <c r="W436" s="143"/>
    </row>
    <row r="437" spans="11:23" s="138" customFormat="1" x14ac:dyDescent="0.2">
      <c r="K437" s="143"/>
      <c r="L437" s="143"/>
      <c r="V437" s="143"/>
      <c r="W437" s="143"/>
    </row>
    <row r="438" spans="11:23" s="138" customFormat="1" x14ac:dyDescent="0.2">
      <c r="K438" s="143"/>
      <c r="L438" s="143"/>
      <c r="V438" s="143"/>
      <c r="W438" s="143"/>
    </row>
    <row r="439" spans="11:23" s="138" customFormat="1" x14ac:dyDescent="0.2">
      <c r="K439" s="143"/>
      <c r="L439" s="143"/>
      <c r="V439" s="143"/>
      <c r="W439" s="143"/>
    </row>
    <row r="440" spans="11:23" s="138" customFormat="1" x14ac:dyDescent="0.2">
      <c r="K440" s="143"/>
      <c r="L440" s="143"/>
      <c r="V440" s="143"/>
      <c r="W440" s="143"/>
    </row>
    <row r="441" spans="11:23" s="138" customFormat="1" x14ac:dyDescent="0.2">
      <c r="K441" s="143"/>
      <c r="L441" s="143"/>
      <c r="V441" s="143"/>
      <c r="W441" s="143"/>
    </row>
    <row r="442" spans="11:23" s="138" customFormat="1" x14ac:dyDescent="0.2">
      <c r="K442" s="143"/>
      <c r="L442" s="143"/>
      <c r="V442" s="143"/>
      <c r="W442" s="143"/>
    </row>
    <row r="443" spans="11:23" s="138" customFormat="1" x14ac:dyDescent="0.2">
      <c r="K443" s="143"/>
      <c r="L443" s="143"/>
      <c r="V443" s="143"/>
      <c r="W443" s="143"/>
    </row>
    <row r="444" spans="11:23" s="138" customFormat="1" x14ac:dyDescent="0.2">
      <c r="K444" s="143"/>
      <c r="L444" s="143"/>
      <c r="V444" s="143"/>
      <c r="W444" s="143"/>
    </row>
    <row r="445" spans="11:23" s="138" customFormat="1" x14ac:dyDescent="0.2">
      <c r="K445" s="143"/>
      <c r="L445" s="143"/>
      <c r="V445" s="143"/>
      <c r="W445" s="143"/>
    </row>
    <row r="446" spans="11:23" s="138" customFormat="1" x14ac:dyDescent="0.2">
      <c r="K446" s="143"/>
      <c r="L446" s="143"/>
      <c r="V446" s="143"/>
      <c r="W446" s="143"/>
    </row>
    <row r="447" spans="11:23" s="138" customFormat="1" x14ac:dyDescent="0.2">
      <c r="K447" s="143"/>
      <c r="L447" s="143"/>
      <c r="V447" s="143"/>
      <c r="W447" s="143"/>
    </row>
    <row r="448" spans="11:23" s="138" customFormat="1" x14ac:dyDescent="0.2">
      <c r="K448" s="143"/>
      <c r="L448" s="143"/>
      <c r="V448" s="143"/>
      <c r="W448" s="143"/>
    </row>
    <row r="449" spans="11:23" s="138" customFormat="1" x14ac:dyDescent="0.2">
      <c r="K449" s="143"/>
      <c r="L449" s="143"/>
      <c r="V449" s="143"/>
      <c r="W449" s="143"/>
    </row>
    <row r="450" spans="11:23" s="138" customFormat="1" x14ac:dyDescent="0.2">
      <c r="K450" s="143"/>
      <c r="L450" s="143"/>
      <c r="V450" s="143"/>
      <c r="W450" s="143"/>
    </row>
    <row r="451" spans="11:23" s="138" customFormat="1" x14ac:dyDescent="0.2">
      <c r="K451" s="143"/>
      <c r="L451" s="143"/>
      <c r="V451" s="143"/>
      <c r="W451" s="143"/>
    </row>
    <row r="452" spans="11:23" s="138" customFormat="1" x14ac:dyDescent="0.2">
      <c r="K452" s="143"/>
      <c r="L452" s="143"/>
      <c r="V452" s="143"/>
      <c r="W452" s="143"/>
    </row>
    <row r="453" spans="11:23" s="138" customFormat="1" x14ac:dyDescent="0.2">
      <c r="K453" s="143"/>
      <c r="L453" s="143"/>
      <c r="V453" s="143"/>
      <c r="W453" s="143"/>
    </row>
    <row r="454" spans="11:23" s="138" customFormat="1" x14ac:dyDescent="0.2">
      <c r="K454" s="143"/>
      <c r="L454" s="143"/>
      <c r="V454" s="143"/>
      <c r="W454" s="143"/>
    </row>
    <row r="455" spans="11:23" s="138" customFormat="1" x14ac:dyDescent="0.2">
      <c r="K455" s="143"/>
      <c r="L455" s="143"/>
      <c r="V455" s="143"/>
      <c r="W455" s="143"/>
    </row>
    <row r="456" spans="11:23" s="138" customFormat="1" x14ac:dyDescent="0.2">
      <c r="K456" s="143"/>
      <c r="L456" s="143"/>
      <c r="V456" s="143"/>
      <c r="W456" s="143"/>
    </row>
    <row r="457" spans="11:23" s="138" customFormat="1" x14ac:dyDescent="0.2">
      <c r="K457" s="143"/>
      <c r="L457" s="143"/>
      <c r="V457" s="143"/>
      <c r="W457" s="143"/>
    </row>
    <row r="458" spans="11:23" s="138" customFormat="1" x14ac:dyDescent="0.2">
      <c r="K458" s="143"/>
      <c r="L458" s="143"/>
      <c r="V458" s="143"/>
      <c r="W458" s="143"/>
    </row>
    <row r="459" spans="11:23" s="138" customFormat="1" x14ac:dyDescent="0.2">
      <c r="K459" s="143"/>
      <c r="L459" s="143"/>
      <c r="V459" s="143"/>
      <c r="W459" s="143"/>
    </row>
    <row r="460" spans="11:23" s="138" customFormat="1" x14ac:dyDescent="0.2">
      <c r="K460" s="143"/>
      <c r="L460" s="143"/>
      <c r="V460" s="143"/>
      <c r="W460" s="143"/>
    </row>
    <row r="461" spans="11:23" s="138" customFormat="1" x14ac:dyDescent="0.2">
      <c r="K461" s="143"/>
      <c r="L461" s="143"/>
      <c r="V461" s="143"/>
      <c r="W461" s="143"/>
    </row>
    <row r="462" spans="11:23" s="138" customFormat="1" x14ac:dyDescent="0.2">
      <c r="K462" s="143"/>
      <c r="L462" s="143"/>
      <c r="V462" s="143"/>
      <c r="W462" s="143"/>
    </row>
    <row r="463" spans="11:23" s="138" customFormat="1" x14ac:dyDescent="0.2">
      <c r="K463" s="143"/>
      <c r="L463" s="143"/>
      <c r="V463" s="143"/>
      <c r="W463" s="143"/>
    </row>
    <row r="464" spans="11:23" s="138" customFormat="1" x14ac:dyDescent="0.2">
      <c r="K464" s="143"/>
      <c r="L464" s="143"/>
      <c r="V464" s="143"/>
      <c r="W464" s="143"/>
    </row>
    <row r="465" spans="11:23" s="138" customFormat="1" x14ac:dyDescent="0.2">
      <c r="K465" s="143"/>
      <c r="L465" s="143"/>
      <c r="V465" s="143"/>
      <c r="W465" s="143"/>
    </row>
    <row r="466" spans="11:23" s="138" customFormat="1" x14ac:dyDescent="0.2">
      <c r="K466" s="143"/>
      <c r="L466" s="143"/>
      <c r="V466" s="143"/>
      <c r="W466" s="143"/>
    </row>
    <row r="467" spans="11:23" s="138" customFormat="1" x14ac:dyDescent="0.2">
      <c r="K467" s="143"/>
      <c r="L467" s="143"/>
      <c r="V467" s="143"/>
      <c r="W467" s="143"/>
    </row>
    <row r="468" spans="11:23" s="138" customFormat="1" x14ac:dyDescent="0.2">
      <c r="K468" s="143"/>
      <c r="L468" s="143"/>
      <c r="V468" s="143"/>
      <c r="W468" s="143"/>
    </row>
    <row r="469" spans="11:23" s="138" customFormat="1" x14ac:dyDescent="0.2">
      <c r="K469" s="143"/>
      <c r="L469" s="143"/>
      <c r="V469" s="143"/>
      <c r="W469" s="143"/>
    </row>
    <row r="470" spans="11:23" s="138" customFormat="1" x14ac:dyDescent="0.2">
      <c r="K470" s="143"/>
      <c r="L470" s="143"/>
      <c r="V470" s="143"/>
      <c r="W470" s="143"/>
    </row>
    <row r="471" spans="11:23" s="138" customFormat="1" x14ac:dyDescent="0.2">
      <c r="K471" s="143"/>
      <c r="L471" s="143"/>
      <c r="V471" s="143"/>
      <c r="W471" s="143"/>
    </row>
    <row r="472" spans="11:23" s="138" customFormat="1" x14ac:dyDescent="0.2">
      <c r="K472" s="143"/>
      <c r="L472" s="143"/>
      <c r="V472" s="143"/>
      <c r="W472" s="143"/>
    </row>
    <row r="473" spans="11:23" s="138" customFormat="1" x14ac:dyDescent="0.2">
      <c r="K473" s="143"/>
      <c r="L473" s="143"/>
      <c r="V473" s="143"/>
      <c r="W473" s="143"/>
    </row>
    <row r="474" spans="11:23" s="138" customFormat="1" x14ac:dyDescent="0.2">
      <c r="K474" s="143"/>
      <c r="L474" s="143"/>
      <c r="V474" s="143"/>
      <c r="W474" s="143"/>
    </row>
    <row r="475" spans="11:23" s="138" customFormat="1" x14ac:dyDescent="0.2">
      <c r="K475" s="143"/>
      <c r="L475" s="143"/>
      <c r="V475" s="143"/>
      <c r="W475" s="143"/>
    </row>
    <row r="476" spans="11:23" s="138" customFormat="1" x14ac:dyDescent="0.2">
      <c r="K476" s="143"/>
      <c r="L476" s="143"/>
      <c r="V476" s="143"/>
      <c r="W476" s="143"/>
    </row>
    <row r="477" spans="11:23" s="138" customFormat="1" x14ac:dyDescent="0.2">
      <c r="K477" s="143"/>
      <c r="L477" s="143"/>
      <c r="V477" s="143"/>
      <c r="W477" s="143"/>
    </row>
    <row r="478" spans="11:23" s="138" customFormat="1" x14ac:dyDescent="0.2">
      <c r="K478" s="143"/>
      <c r="L478" s="143"/>
      <c r="V478" s="143"/>
      <c r="W478" s="143"/>
    </row>
    <row r="479" spans="11:23" s="138" customFormat="1" x14ac:dyDescent="0.2">
      <c r="K479" s="143"/>
      <c r="L479" s="143"/>
      <c r="V479" s="143"/>
      <c r="W479" s="143"/>
    </row>
    <row r="480" spans="11:23" s="138" customFormat="1" x14ac:dyDescent="0.2">
      <c r="K480" s="143"/>
      <c r="L480" s="143"/>
      <c r="V480" s="143"/>
      <c r="W480" s="143"/>
    </row>
    <row r="481" spans="11:23" s="138" customFormat="1" x14ac:dyDescent="0.2">
      <c r="K481" s="143"/>
      <c r="L481" s="143"/>
      <c r="V481" s="143"/>
      <c r="W481" s="143"/>
    </row>
    <row r="482" spans="11:23" s="138" customFormat="1" x14ac:dyDescent="0.2">
      <c r="K482" s="143"/>
      <c r="L482" s="143"/>
      <c r="V482" s="143"/>
      <c r="W482" s="143"/>
    </row>
    <row r="483" spans="11:23" s="138" customFormat="1" x14ac:dyDescent="0.2">
      <c r="K483" s="143"/>
      <c r="L483" s="143"/>
      <c r="V483" s="143"/>
      <c r="W483" s="143"/>
    </row>
    <row r="484" spans="11:23" s="138" customFormat="1" x14ac:dyDescent="0.2">
      <c r="K484" s="143"/>
      <c r="L484" s="143"/>
      <c r="V484" s="143"/>
      <c r="W484" s="143"/>
    </row>
    <row r="485" spans="11:23" s="138" customFormat="1" x14ac:dyDescent="0.2">
      <c r="K485" s="143"/>
      <c r="L485" s="143"/>
      <c r="V485" s="143"/>
      <c r="W485" s="143"/>
    </row>
    <row r="486" spans="11:23" s="138" customFormat="1" x14ac:dyDescent="0.2">
      <c r="K486" s="143"/>
      <c r="L486" s="143"/>
      <c r="V486" s="143"/>
      <c r="W486" s="143"/>
    </row>
    <row r="487" spans="11:23" s="138" customFormat="1" x14ac:dyDescent="0.2">
      <c r="K487" s="143"/>
      <c r="L487" s="143"/>
      <c r="V487" s="143"/>
      <c r="W487" s="143"/>
    </row>
    <row r="488" spans="11:23" s="138" customFormat="1" x14ac:dyDescent="0.2">
      <c r="K488" s="143"/>
      <c r="L488" s="143"/>
      <c r="V488" s="143"/>
      <c r="W488" s="143"/>
    </row>
    <row r="489" spans="11:23" s="138" customFormat="1" x14ac:dyDescent="0.2">
      <c r="K489" s="143"/>
      <c r="L489" s="143"/>
      <c r="V489" s="143"/>
      <c r="W489" s="143"/>
    </row>
    <row r="490" spans="11:23" s="138" customFormat="1" x14ac:dyDescent="0.2">
      <c r="K490" s="143"/>
      <c r="L490" s="143"/>
      <c r="V490" s="143"/>
      <c r="W490" s="143"/>
    </row>
    <row r="491" spans="11:23" s="138" customFormat="1" x14ac:dyDescent="0.2">
      <c r="K491" s="143"/>
      <c r="L491" s="143"/>
      <c r="V491" s="143"/>
      <c r="W491" s="143"/>
    </row>
    <row r="492" spans="11:23" s="138" customFormat="1" x14ac:dyDescent="0.2">
      <c r="K492" s="143"/>
      <c r="L492" s="143"/>
      <c r="V492" s="143"/>
      <c r="W492" s="143"/>
    </row>
    <row r="493" spans="11:23" s="138" customFormat="1" x14ac:dyDescent="0.2">
      <c r="K493" s="143"/>
      <c r="L493" s="143"/>
      <c r="V493" s="143"/>
      <c r="W493" s="143"/>
    </row>
    <row r="494" spans="11:23" s="138" customFormat="1" x14ac:dyDescent="0.2">
      <c r="K494" s="143"/>
      <c r="L494" s="143"/>
      <c r="V494" s="143"/>
      <c r="W494" s="143"/>
    </row>
    <row r="495" spans="11:23" s="138" customFormat="1" x14ac:dyDescent="0.2">
      <c r="K495" s="143"/>
      <c r="L495" s="143"/>
      <c r="V495" s="143"/>
      <c r="W495" s="143"/>
    </row>
    <row r="496" spans="11:23" s="138" customFormat="1" x14ac:dyDescent="0.2">
      <c r="K496" s="143"/>
      <c r="L496" s="143"/>
      <c r="V496" s="143"/>
      <c r="W496" s="143"/>
    </row>
    <row r="497" spans="11:23" s="138" customFormat="1" x14ac:dyDescent="0.2">
      <c r="K497" s="143"/>
      <c r="L497" s="143"/>
      <c r="V497" s="143"/>
      <c r="W497" s="143"/>
    </row>
    <row r="498" spans="11:23" s="138" customFormat="1" x14ac:dyDescent="0.2">
      <c r="K498" s="143"/>
      <c r="L498" s="143"/>
      <c r="V498" s="143"/>
      <c r="W498" s="143"/>
    </row>
    <row r="499" spans="11:23" s="138" customFormat="1" x14ac:dyDescent="0.2">
      <c r="K499" s="143"/>
      <c r="L499" s="143"/>
      <c r="V499" s="143"/>
      <c r="W499" s="143"/>
    </row>
    <row r="500" spans="11:23" s="138" customFormat="1" x14ac:dyDescent="0.2">
      <c r="K500" s="143"/>
      <c r="L500" s="143"/>
      <c r="V500" s="143"/>
      <c r="W500" s="143"/>
    </row>
    <row r="501" spans="11:23" s="138" customFormat="1" x14ac:dyDescent="0.2">
      <c r="K501" s="143"/>
      <c r="L501" s="143"/>
      <c r="V501" s="143"/>
      <c r="W501" s="143"/>
    </row>
    <row r="502" spans="11:23" s="138" customFormat="1" x14ac:dyDescent="0.2">
      <c r="K502" s="143"/>
      <c r="L502" s="143"/>
      <c r="V502" s="143"/>
      <c r="W502" s="143"/>
    </row>
    <row r="503" spans="11:23" s="138" customFormat="1" x14ac:dyDescent="0.2">
      <c r="K503" s="143"/>
      <c r="L503" s="143"/>
      <c r="V503" s="143"/>
      <c r="W503" s="143"/>
    </row>
    <row r="504" spans="11:23" s="138" customFormat="1" x14ac:dyDescent="0.2">
      <c r="K504" s="143"/>
      <c r="L504" s="143"/>
      <c r="V504" s="143"/>
      <c r="W504" s="143"/>
    </row>
    <row r="505" spans="11:23" s="138" customFormat="1" x14ac:dyDescent="0.2">
      <c r="K505" s="143"/>
      <c r="L505" s="143"/>
      <c r="V505" s="143"/>
      <c r="W505" s="143"/>
    </row>
    <row r="506" spans="11:23" s="138" customFormat="1" x14ac:dyDescent="0.2">
      <c r="K506" s="143"/>
      <c r="L506" s="143"/>
      <c r="V506" s="143"/>
      <c r="W506" s="143"/>
    </row>
    <row r="507" spans="11:23" s="138" customFormat="1" x14ac:dyDescent="0.2">
      <c r="K507" s="143"/>
      <c r="L507" s="143"/>
      <c r="V507" s="143"/>
      <c r="W507" s="143"/>
    </row>
    <row r="508" spans="11:23" s="138" customFormat="1" x14ac:dyDescent="0.2">
      <c r="K508" s="143"/>
      <c r="L508" s="143"/>
      <c r="V508" s="143"/>
      <c r="W508" s="143"/>
    </row>
    <row r="509" spans="11:23" s="138" customFormat="1" x14ac:dyDescent="0.2">
      <c r="K509" s="143"/>
      <c r="L509" s="143"/>
      <c r="V509" s="143"/>
      <c r="W509" s="143"/>
    </row>
    <row r="510" spans="11:23" s="138" customFormat="1" x14ac:dyDescent="0.2">
      <c r="K510" s="143"/>
      <c r="L510" s="143"/>
      <c r="V510" s="143"/>
      <c r="W510" s="143"/>
    </row>
    <row r="511" spans="11:23" s="138" customFormat="1" x14ac:dyDescent="0.2">
      <c r="K511" s="143"/>
      <c r="L511" s="143"/>
      <c r="V511" s="143"/>
      <c r="W511" s="143"/>
    </row>
    <row r="512" spans="11:23" s="138" customFormat="1" x14ac:dyDescent="0.2">
      <c r="K512" s="143"/>
      <c r="L512" s="143"/>
      <c r="V512" s="143"/>
      <c r="W512" s="143"/>
    </row>
    <row r="513" spans="11:23" s="138" customFormat="1" x14ac:dyDescent="0.2">
      <c r="K513" s="143"/>
      <c r="L513" s="143"/>
      <c r="V513" s="143"/>
      <c r="W513" s="143"/>
    </row>
    <row r="514" spans="11:23" s="138" customFormat="1" x14ac:dyDescent="0.2">
      <c r="K514" s="143"/>
      <c r="L514" s="143"/>
      <c r="V514" s="143"/>
      <c r="W514" s="143"/>
    </row>
    <row r="515" spans="11:23" s="138" customFormat="1" x14ac:dyDescent="0.2">
      <c r="K515" s="143"/>
      <c r="L515" s="143"/>
      <c r="V515" s="143"/>
      <c r="W515" s="143"/>
    </row>
    <row r="516" spans="11:23" s="138" customFormat="1" x14ac:dyDescent="0.2">
      <c r="K516" s="143"/>
      <c r="L516" s="143"/>
      <c r="V516" s="143"/>
      <c r="W516" s="143"/>
    </row>
    <row r="517" spans="11:23" s="138" customFormat="1" x14ac:dyDescent="0.2">
      <c r="K517" s="143"/>
      <c r="L517" s="143"/>
      <c r="V517" s="143"/>
      <c r="W517" s="143"/>
    </row>
    <row r="518" spans="11:23" s="138" customFormat="1" x14ac:dyDescent="0.2">
      <c r="K518" s="143"/>
      <c r="L518" s="143"/>
      <c r="V518" s="143"/>
      <c r="W518" s="143"/>
    </row>
    <row r="519" spans="11:23" s="138" customFormat="1" x14ac:dyDescent="0.2">
      <c r="K519" s="143"/>
      <c r="L519" s="143"/>
      <c r="V519" s="143"/>
      <c r="W519" s="143"/>
    </row>
    <row r="520" spans="11:23" s="138" customFormat="1" x14ac:dyDescent="0.2">
      <c r="K520" s="143"/>
      <c r="L520" s="143"/>
      <c r="V520" s="143"/>
      <c r="W520" s="143"/>
    </row>
    <row r="521" spans="11:23" s="138" customFormat="1" x14ac:dyDescent="0.2">
      <c r="K521" s="143"/>
      <c r="L521" s="143"/>
      <c r="V521" s="143"/>
      <c r="W521" s="143"/>
    </row>
    <row r="522" spans="11:23" s="138" customFormat="1" x14ac:dyDescent="0.2">
      <c r="K522" s="143"/>
      <c r="L522" s="143"/>
      <c r="V522" s="143"/>
      <c r="W522" s="143"/>
    </row>
    <row r="523" spans="11:23" s="138" customFormat="1" x14ac:dyDescent="0.2">
      <c r="K523" s="143"/>
      <c r="L523" s="143"/>
      <c r="V523" s="143"/>
      <c r="W523" s="143"/>
    </row>
    <row r="524" spans="11:23" s="138" customFormat="1" x14ac:dyDescent="0.2">
      <c r="K524" s="143"/>
      <c r="L524" s="143"/>
      <c r="V524" s="143"/>
      <c r="W524" s="143"/>
    </row>
    <row r="525" spans="11:23" s="138" customFormat="1" x14ac:dyDescent="0.2">
      <c r="K525" s="143"/>
      <c r="L525" s="143"/>
      <c r="V525" s="143"/>
      <c r="W525" s="143"/>
    </row>
    <row r="526" spans="11:23" s="138" customFormat="1" x14ac:dyDescent="0.2">
      <c r="K526" s="143"/>
      <c r="L526" s="143"/>
      <c r="V526" s="143"/>
      <c r="W526" s="143"/>
    </row>
    <row r="527" spans="11:23" s="138" customFormat="1" x14ac:dyDescent="0.2">
      <c r="K527" s="143"/>
      <c r="L527" s="143"/>
      <c r="V527" s="143"/>
      <c r="W527" s="143"/>
    </row>
    <row r="528" spans="11:23" s="138" customFormat="1" x14ac:dyDescent="0.2">
      <c r="K528" s="143"/>
      <c r="L528" s="143"/>
      <c r="V528" s="143"/>
      <c r="W528" s="143"/>
    </row>
    <row r="529" spans="11:23" s="138" customFormat="1" x14ac:dyDescent="0.2">
      <c r="K529" s="143"/>
      <c r="L529" s="143"/>
      <c r="V529" s="143"/>
      <c r="W529" s="143"/>
    </row>
    <row r="530" spans="11:23" s="138" customFormat="1" x14ac:dyDescent="0.2">
      <c r="K530" s="143"/>
      <c r="L530" s="143"/>
      <c r="V530" s="143"/>
      <c r="W530" s="143"/>
    </row>
    <row r="531" spans="11:23" s="138" customFormat="1" x14ac:dyDescent="0.2">
      <c r="K531" s="143"/>
      <c r="L531" s="143"/>
      <c r="V531" s="143"/>
      <c r="W531" s="143"/>
    </row>
    <row r="532" spans="11:23" s="138" customFormat="1" x14ac:dyDescent="0.2">
      <c r="K532" s="143"/>
      <c r="L532" s="143"/>
      <c r="V532" s="143"/>
      <c r="W532" s="143"/>
    </row>
    <row r="533" spans="11:23" s="138" customFormat="1" x14ac:dyDescent="0.2">
      <c r="K533" s="143"/>
      <c r="L533" s="143"/>
      <c r="V533" s="143"/>
      <c r="W533" s="143"/>
    </row>
    <row r="534" spans="11:23" s="138" customFormat="1" x14ac:dyDescent="0.2">
      <c r="K534" s="143"/>
      <c r="L534" s="143"/>
      <c r="V534" s="143"/>
      <c r="W534" s="143"/>
    </row>
    <row r="535" spans="11:23" s="138" customFormat="1" x14ac:dyDescent="0.2">
      <c r="K535" s="143"/>
      <c r="L535" s="143"/>
      <c r="V535" s="143"/>
      <c r="W535" s="143"/>
    </row>
    <row r="536" spans="11:23" s="138" customFormat="1" x14ac:dyDescent="0.2">
      <c r="K536" s="143"/>
      <c r="L536" s="143"/>
      <c r="V536" s="143"/>
      <c r="W536" s="143"/>
    </row>
    <row r="537" spans="11:23" s="138" customFormat="1" x14ac:dyDescent="0.2">
      <c r="K537" s="143"/>
      <c r="L537" s="143"/>
      <c r="V537" s="143"/>
      <c r="W537" s="143"/>
    </row>
    <row r="538" spans="11:23" s="138" customFormat="1" x14ac:dyDescent="0.2">
      <c r="K538" s="143"/>
      <c r="L538" s="143"/>
      <c r="V538" s="143"/>
      <c r="W538" s="143"/>
    </row>
    <row r="539" spans="11:23" s="138" customFormat="1" x14ac:dyDescent="0.2">
      <c r="K539" s="143"/>
      <c r="L539" s="143"/>
      <c r="V539" s="143"/>
      <c r="W539" s="143"/>
    </row>
    <row r="540" spans="11:23" s="138" customFormat="1" x14ac:dyDescent="0.2">
      <c r="K540" s="143"/>
      <c r="L540" s="143"/>
      <c r="V540" s="143"/>
      <c r="W540" s="143"/>
    </row>
    <row r="541" spans="11:23" s="138" customFormat="1" x14ac:dyDescent="0.2">
      <c r="K541" s="143"/>
      <c r="L541" s="143"/>
      <c r="V541" s="143"/>
      <c r="W541" s="143"/>
    </row>
    <row r="542" spans="11:23" s="138" customFormat="1" x14ac:dyDescent="0.2">
      <c r="K542" s="143"/>
      <c r="L542" s="143"/>
      <c r="V542" s="143"/>
      <c r="W542" s="143"/>
    </row>
    <row r="543" spans="11:23" s="138" customFormat="1" x14ac:dyDescent="0.2">
      <c r="K543" s="143"/>
      <c r="L543" s="143"/>
      <c r="V543" s="143"/>
      <c r="W543" s="143"/>
    </row>
    <row r="544" spans="11:23" s="138" customFormat="1" x14ac:dyDescent="0.2">
      <c r="K544" s="143"/>
      <c r="L544" s="143"/>
      <c r="V544" s="143"/>
      <c r="W544" s="143"/>
    </row>
    <row r="545" spans="11:23" s="138" customFormat="1" x14ac:dyDescent="0.2">
      <c r="K545" s="143"/>
      <c r="L545" s="143"/>
      <c r="V545" s="143"/>
      <c r="W545" s="143"/>
    </row>
    <row r="546" spans="11:23" s="138" customFormat="1" x14ac:dyDescent="0.2">
      <c r="K546" s="143"/>
      <c r="L546" s="143"/>
      <c r="V546" s="143"/>
      <c r="W546" s="143"/>
    </row>
    <row r="547" spans="11:23" s="138" customFormat="1" x14ac:dyDescent="0.2">
      <c r="K547" s="143"/>
      <c r="L547" s="143"/>
      <c r="V547" s="143"/>
      <c r="W547" s="143"/>
    </row>
    <row r="548" spans="11:23" s="138" customFormat="1" x14ac:dyDescent="0.2">
      <c r="K548" s="143"/>
      <c r="L548" s="143"/>
      <c r="V548" s="143"/>
      <c r="W548" s="143"/>
    </row>
    <row r="549" spans="11:23" s="138" customFormat="1" x14ac:dyDescent="0.2">
      <c r="K549" s="143"/>
      <c r="L549" s="143"/>
      <c r="V549" s="143"/>
      <c r="W549" s="143"/>
    </row>
    <row r="550" spans="11:23" s="138" customFormat="1" x14ac:dyDescent="0.2">
      <c r="K550" s="143"/>
      <c r="L550" s="143"/>
      <c r="V550" s="143"/>
      <c r="W550" s="143"/>
    </row>
    <row r="551" spans="11:23" s="138" customFormat="1" x14ac:dyDescent="0.2">
      <c r="K551" s="143"/>
      <c r="L551" s="143"/>
      <c r="V551" s="143"/>
      <c r="W551" s="143"/>
    </row>
    <row r="552" spans="11:23" s="138" customFormat="1" x14ac:dyDescent="0.2">
      <c r="K552" s="143"/>
      <c r="L552" s="143"/>
      <c r="V552" s="143"/>
      <c r="W552" s="143"/>
    </row>
    <row r="553" spans="11:23" s="138" customFormat="1" x14ac:dyDescent="0.2">
      <c r="K553" s="143"/>
      <c r="L553" s="143"/>
      <c r="V553" s="143"/>
      <c r="W553" s="143"/>
    </row>
    <row r="554" spans="11:23" s="138" customFormat="1" x14ac:dyDescent="0.2">
      <c r="K554" s="143"/>
      <c r="L554" s="143"/>
      <c r="V554" s="143"/>
      <c r="W554" s="143"/>
    </row>
    <row r="555" spans="11:23" s="138" customFormat="1" x14ac:dyDescent="0.2">
      <c r="K555" s="143"/>
      <c r="L555" s="143"/>
      <c r="V555" s="143"/>
      <c r="W555" s="143"/>
    </row>
    <row r="556" spans="11:23" s="138" customFormat="1" x14ac:dyDescent="0.2">
      <c r="K556" s="143"/>
      <c r="L556" s="143"/>
      <c r="V556" s="143"/>
      <c r="W556" s="143"/>
    </row>
    <row r="557" spans="11:23" s="138" customFormat="1" x14ac:dyDescent="0.2">
      <c r="K557" s="143"/>
      <c r="L557" s="143"/>
      <c r="V557" s="143"/>
      <c r="W557" s="143"/>
    </row>
    <row r="558" spans="11:23" s="138" customFormat="1" x14ac:dyDescent="0.2">
      <c r="K558" s="143"/>
      <c r="L558" s="143"/>
      <c r="V558" s="143"/>
      <c r="W558" s="143"/>
    </row>
    <row r="559" spans="11:23" s="138" customFormat="1" x14ac:dyDescent="0.2">
      <c r="K559" s="143"/>
      <c r="L559" s="143"/>
      <c r="V559" s="143"/>
      <c r="W559" s="143"/>
    </row>
    <row r="560" spans="11:23" s="138" customFormat="1" x14ac:dyDescent="0.2">
      <c r="K560" s="143"/>
      <c r="L560" s="143"/>
      <c r="V560" s="143"/>
      <c r="W560" s="143"/>
    </row>
    <row r="561" spans="11:23" s="138" customFormat="1" x14ac:dyDescent="0.2">
      <c r="K561" s="143"/>
      <c r="L561" s="143"/>
      <c r="V561" s="143"/>
      <c r="W561" s="143"/>
    </row>
    <row r="562" spans="11:23" s="138" customFormat="1" x14ac:dyDescent="0.2">
      <c r="K562" s="143"/>
      <c r="L562" s="143"/>
      <c r="V562" s="143"/>
      <c r="W562" s="143"/>
    </row>
    <row r="563" spans="11:23" s="138" customFormat="1" x14ac:dyDescent="0.2">
      <c r="K563" s="143"/>
      <c r="L563" s="143"/>
      <c r="V563" s="143"/>
      <c r="W563" s="143"/>
    </row>
    <row r="564" spans="11:23" s="138" customFormat="1" x14ac:dyDescent="0.2">
      <c r="K564" s="143"/>
      <c r="L564" s="143"/>
      <c r="V564" s="143"/>
      <c r="W564" s="143"/>
    </row>
    <row r="565" spans="11:23" s="138" customFormat="1" x14ac:dyDescent="0.2">
      <c r="K565" s="143"/>
      <c r="L565" s="143"/>
      <c r="V565" s="143"/>
      <c r="W565" s="143"/>
    </row>
    <row r="566" spans="11:23" s="138" customFormat="1" x14ac:dyDescent="0.2">
      <c r="K566" s="143"/>
      <c r="L566" s="143"/>
      <c r="V566" s="143"/>
      <c r="W566" s="143"/>
    </row>
    <row r="567" spans="11:23" s="138" customFormat="1" x14ac:dyDescent="0.2">
      <c r="K567" s="143"/>
      <c r="L567" s="143"/>
      <c r="V567" s="143"/>
      <c r="W567" s="143"/>
    </row>
    <row r="568" spans="11:23" s="138" customFormat="1" x14ac:dyDescent="0.2">
      <c r="K568" s="143"/>
      <c r="L568" s="143"/>
      <c r="V568" s="143"/>
      <c r="W568" s="143"/>
    </row>
    <row r="569" spans="11:23" s="138" customFormat="1" x14ac:dyDescent="0.2">
      <c r="K569" s="143"/>
      <c r="L569" s="143"/>
      <c r="V569" s="143"/>
      <c r="W569" s="143"/>
    </row>
    <row r="570" spans="11:23" s="138" customFormat="1" x14ac:dyDescent="0.2">
      <c r="K570" s="143"/>
      <c r="L570" s="143"/>
      <c r="V570" s="143"/>
      <c r="W570" s="143"/>
    </row>
    <row r="571" spans="11:23" s="138" customFormat="1" x14ac:dyDescent="0.2">
      <c r="K571" s="143"/>
      <c r="L571" s="143"/>
      <c r="V571" s="143"/>
      <c r="W571" s="143"/>
    </row>
    <row r="572" spans="11:23" s="138" customFormat="1" x14ac:dyDescent="0.2">
      <c r="K572" s="143"/>
      <c r="L572" s="143"/>
      <c r="V572" s="143"/>
      <c r="W572" s="143"/>
    </row>
    <row r="573" spans="11:23" s="138" customFormat="1" x14ac:dyDescent="0.2">
      <c r="K573" s="143"/>
      <c r="L573" s="143"/>
      <c r="V573" s="143"/>
      <c r="W573" s="143"/>
    </row>
    <row r="574" spans="11:23" s="138" customFormat="1" x14ac:dyDescent="0.2">
      <c r="K574" s="143"/>
      <c r="L574" s="143"/>
      <c r="V574" s="143"/>
      <c r="W574" s="143"/>
    </row>
    <row r="575" spans="11:23" s="138" customFormat="1" x14ac:dyDescent="0.2">
      <c r="K575" s="143"/>
      <c r="L575" s="143"/>
      <c r="V575" s="143"/>
      <c r="W575" s="143"/>
    </row>
    <row r="576" spans="11:23" s="138" customFormat="1" x14ac:dyDescent="0.2">
      <c r="K576" s="143"/>
      <c r="L576" s="143"/>
      <c r="V576" s="143"/>
      <c r="W576" s="143"/>
    </row>
    <row r="577" spans="11:23" s="138" customFormat="1" x14ac:dyDescent="0.2">
      <c r="K577" s="143"/>
      <c r="L577" s="143"/>
      <c r="V577" s="143"/>
      <c r="W577" s="143"/>
    </row>
    <row r="578" spans="11:23" s="138" customFormat="1" x14ac:dyDescent="0.2">
      <c r="K578" s="143"/>
      <c r="L578" s="143"/>
      <c r="V578" s="143"/>
      <c r="W578" s="143"/>
    </row>
    <row r="579" spans="11:23" s="138" customFormat="1" x14ac:dyDescent="0.2">
      <c r="K579" s="143"/>
      <c r="L579" s="143"/>
      <c r="V579" s="143"/>
      <c r="W579" s="143"/>
    </row>
    <row r="580" spans="11:23" s="138" customFormat="1" x14ac:dyDescent="0.2">
      <c r="K580" s="143"/>
      <c r="L580" s="143"/>
      <c r="V580" s="143"/>
      <c r="W580" s="143"/>
    </row>
    <row r="581" spans="11:23" s="138" customFormat="1" x14ac:dyDescent="0.2">
      <c r="K581" s="143"/>
      <c r="L581" s="143"/>
      <c r="V581" s="143"/>
      <c r="W581" s="143"/>
    </row>
    <row r="582" spans="11:23" s="138" customFormat="1" x14ac:dyDescent="0.2">
      <c r="K582" s="143"/>
      <c r="L582" s="143"/>
      <c r="V582" s="143"/>
      <c r="W582" s="143"/>
    </row>
    <row r="583" spans="11:23" s="138" customFormat="1" x14ac:dyDescent="0.2">
      <c r="K583" s="143"/>
      <c r="L583" s="143"/>
      <c r="V583" s="143"/>
      <c r="W583" s="143"/>
    </row>
    <row r="584" spans="11:23" s="138" customFormat="1" x14ac:dyDescent="0.2">
      <c r="K584" s="143"/>
      <c r="L584" s="143"/>
      <c r="V584" s="143"/>
      <c r="W584" s="143"/>
    </row>
    <row r="585" spans="11:23" s="138" customFormat="1" x14ac:dyDescent="0.2">
      <c r="K585" s="143"/>
      <c r="L585" s="143"/>
      <c r="V585" s="143"/>
      <c r="W585" s="143"/>
    </row>
    <row r="586" spans="11:23" s="138" customFormat="1" x14ac:dyDescent="0.2">
      <c r="K586" s="143"/>
      <c r="L586" s="143"/>
      <c r="V586" s="143"/>
      <c r="W586" s="143"/>
    </row>
    <row r="587" spans="11:23" s="138" customFormat="1" x14ac:dyDescent="0.2">
      <c r="K587" s="143"/>
      <c r="L587" s="143"/>
      <c r="V587" s="143"/>
      <c r="W587" s="143"/>
    </row>
    <row r="588" spans="11:23" s="138" customFormat="1" x14ac:dyDescent="0.2">
      <c r="K588" s="143"/>
      <c r="L588" s="143"/>
      <c r="V588" s="143"/>
      <c r="W588" s="143"/>
    </row>
    <row r="589" spans="11:23" s="138" customFormat="1" x14ac:dyDescent="0.2">
      <c r="K589" s="143"/>
      <c r="L589" s="143"/>
      <c r="V589" s="143"/>
      <c r="W589" s="143"/>
    </row>
    <row r="590" spans="11:23" s="138" customFormat="1" x14ac:dyDescent="0.2">
      <c r="K590" s="143"/>
      <c r="L590" s="143"/>
      <c r="V590" s="143"/>
      <c r="W590" s="143"/>
    </row>
    <row r="591" spans="11:23" s="138" customFormat="1" x14ac:dyDescent="0.2">
      <c r="K591" s="143"/>
      <c r="L591" s="143"/>
      <c r="V591" s="143"/>
      <c r="W591" s="143"/>
    </row>
    <row r="592" spans="11:23" s="138" customFormat="1" x14ac:dyDescent="0.2">
      <c r="K592" s="143"/>
      <c r="L592" s="143"/>
      <c r="V592" s="143"/>
      <c r="W592" s="143"/>
    </row>
    <row r="593" spans="11:23" s="138" customFormat="1" x14ac:dyDescent="0.2">
      <c r="K593" s="143"/>
      <c r="L593" s="143"/>
      <c r="V593" s="143"/>
      <c r="W593" s="143"/>
    </row>
    <row r="594" spans="11:23" s="138" customFormat="1" x14ac:dyDescent="0.2">
      <c r="K594" s="143"/>
      <c r="L594" s="143"/>
      <c r="V594" s="143"/>
      <c r="W594" s="143"/>
    </row>
    <row r="595" spans="11:23" s="138" customFormat="1" x14ac:dyDescent="0.2">
      <c r="K595" s="143"/>
      <c r="L595" s="143"/>
      <c r="V595" s="143"/>
      <c r="W595" s="143"/>
    </row>
    <row r="596" spans="11:23" s="138" customFormat="1" x14ac:dyDescent="0.2">
      <c r="K596" s="143"/>
      <c r="L596" s="143"/>
      <c r="V596" s="143"/>
      <c r="W596" s="143"/>
    </row>
    <row r="597" spans="11:23" s="138" customFormat="1" x14ac:dyDescent="0.2">
      <c r="K597" s="143"/>
      <c r="L597" s="143"/>
      <c r="V597" s="143"/>
      <c r="W597" s="143"/>
    </row>
    <row r="598" spans="11:23" s="138" customFormat="1" x14ac:dyDescent="0.2">
      <c r="K598" s="143"/>
      <c r="L598" s="143"/>
      <c r="V598" s="143"/>
      <c r="W598" s="143"/>
    </row>
    <row r="599" spans="11:23" s="138" customFormat="1" x14ac:dyDescent="0.2">
      <c r="K599" s="143"/>
      <c r="L599" s="143"/>
      <c r="V599" s="143"/>
      <c r="W599" s="143"/>
    </row>
    <row r="600" spans="11:23" s="138" customFormat="1" x14ac:dyDescent="0.2">
      <c r="K600" s="143"/>
      <c r="L600" s="143"/>
      <c r="V600" s="143"/>
      <c r="W600" s="143"/>
    </row>
    <row r="601" spans="11:23" s="138" customFormat="1" x14ac:dyDescent="0.2">
      <c r="K601" s="143"/>
      <c r="L601" s="143"/>
      <c r="V601" s="143"/>
      <c r="W601" s="143"/>
    </row>
    <row r="602" spans="11:23" s="138" customFormat="1" x14ac:dyDescent="0.2">
      <c r="K602" s="143"/>
      <c r="L602" s="143"/>
      <c r="V602" s="143"/>
      <c r="W602" s="143"/>
    </row>
    <row r="603" spans="11:23" s="138" customFormat="1" x14ac:dyDescent="0.2">
      <c r="K603" s="143"/>
      <c r="L603" s="143"/>
      <c r="V603" s="143"/>
      <c r="W603" s="143"/>
    </row>
    <row r="604" spans="11:23" s="138" customFormat="1" x14ac:dyDescent="0.2">
      <c r="K604" s="143"/>
      <c r="L604" s="143"/>
      <c r="V604" s="143"/>
      <c r="W604" s="143"/>
    </row>
    <row r="605" spans="11:23" s="138" customFormat="1" x14ac:dyDescent="0.2">
      <c r="K605" s="143"/>
      <c r="L605" s="143"/>
      <c r="V605" s="143"/>
      <c r="W605" s="143"/>
    </row>
    <row r="606" spans="11:23" s="138" customFormat="1" x14ac:dyDescent="0.2">
      <c r="K606" s="143"/>
      <c r="L606" s="143"/>
      <c r="V606" s="143"/>
      <c r="W606" s="143"/>
    </row>
    <row r="607" spans="11:23" s="138" customFormat="1" x14ac:dyDescent="0.2">
      <c r="K607" s="143"/>
      <c r="L607" s="143"/>
      <c r="V607" s="143"/>
      <c r="W607" s="143"/>
    </row>
    <row r="608" spans="11:23" s="138" customFormat="1" x14ac:dyDescent="0.2">
      <c r="K608" s="143"/>
      <c r="L608" s="143"/>
      <c r="V608" s="143"/>
      <c r="W608" s="143"/>
    </row>
    <row r="609" spans="11:23" s="138" customFormat="1" x14ac:dyDescent="0.2">
      <c r="K609" s="143"/>
      <c r="L609" s="143"/>
      <c r="V609" s="143"/>
      <c r="W609" s="143"/>
    </row>
    <row r="610" spans="11:23" s="138" customFormat="1" x14ac:dyDescent="0.2">
      <c r="K610" s="143"/>
      <c r="L610" s="143"/>
      <c r="V610" s="143"/>
      <c r="W610" s="143"/>
    </row>
    <row r="611" spans="11:23" s="138" customFormat="1" x14ac:dyDescent="0.2">
      <c r="K611" s="143"/>
      <c r="L611" s="143"/>
      <c r="V611" s="143"/>
      <c r="W611" s="143"/>
    </row>
    <row r="612" spans="11:23" s="138" customFormat="1" x14ac:dyDescent="0.2">
      <c r="K612" s="143"/>
      <c r="L612" s="143"/>
      <c r="V612" s="143"/>
      <c r="W612" s="143"/>
    </row>
    <row r="613" spans="11:23" s="138" customFormat="1" x14ac:dyDescent="0.2">
      <c r="K613" s="143"/>
      <c r="L613" s="143"/>
      <c r="V613" s="143"/>
      <c r="W613" s="143"/>
    </row>
    <row r="614" spans="11:23" s="138" customFormat="1" x14ac:dyDescent="0.2">
      <c r="K614" s="143"/>
      <c r="L614" s="143"/>
      <c r="V614" s="143"/>
      <c r="W614" s="143"/>
    </row>
    <row r="615" spans="11:23" s="138" customFormat="1" x14ac:dyDescent="0.2">
      <c r="K615" s="143"/>
      <c r="L615" s="143"/>
      <c r="V615" s="143"/>
      <c r="W615" s="143"/>
    </row>
    <row r="616" spans="11:23" s="138" customFormat="1" x14ac:dyDescent="0.2">
      <c r="K616" s="143"/>
      <c r="L616" s="143"/>
      <c r="V616" s="143"/>
      <c r="W616" s="143"/>
    </row>
    <row r="617" spans="11:23" s="138" customFormat="1" x14ac:dyDescent="0.2">
      <c r="K617" s="143"/>
      <c r="L617" s="143"/>
      <c r="V617" s="143"/>
      <c r="W617" s="143"/>
    </row>
    <row r="618" spans="11:23" s="138" customFormat="1" x14ac:dyDescent="0.2">
      <c r="K618" s="143"/>
      <c r="L618" s="143"/>
      <c r="V618" s="143"/>
      <c r="W618" s="143"/>
    </row>
    <row r="619" spans="11:23" s="138" customFormat="1" x14ac:dyDescent="0.2">
      <c r="K619" s="143"/>
      <c r="L619" s="143"/>
      <c r="V619" s="143"/>
      <c r="W619" s="143"/>
    </row>
    <row r="620" spans="11:23" s="138" customFormat="1" x14ac:dyDescent="0.2">
      <c r="K620" s="143"/>
      <c r="L620" s="143"/>
      <c r="V620" s="143"/>
      <c r="W620" s="143"/>
    </row>
    <row r="621" spans="11:23" s="138" customFormat="1" x14ac:dyDescent="0.2">
      <c r="K621" s="143"/>
      <c r="L621" s="143"/>
      <c r="V621" s="143"/>
      <c r="W621" s="143"/>
    </row>
    <row r="622" spans="11:23" s="138" customFormat="1" x14ac:dyDescent="0.2">
      <c r="K622" s="143"/>
      <c r="L622" s="143"/>
      <c r="V622" s="143"/>
      <c r="W622" s="143"/>
    </row>
    <row r="623" spans="11:23" s="138" customFormat="1" x14ac:dyDescent="0.2">
      <c r="K623" s="143"/>
      <c r="L623" s="143"/>
      <c r="V623" s="143"/>
      <c r="W623" s="143"/>
    </row>
    <row r="624" spans="11:23" s="138" customFormat="1" x14ac:dyDescent="0.2">
      <c r="K624" s="143"/>
      <c r="L624" s="143"/>
      <c r="V624" s="143"/>
      <c r="W624" s="143"/>
    </row>
    <row r="625" spans="11:23" s="138" customFormat="1" x14ac:dyDescent="0.2">
      <c r="K625" s="143"/>
      <c r="L625" s="143"/>
      <c r="V625" s="143"/>
      <c r="W625" s="143"/>
    </row>
    <row r="626" spans="11:23" s="138" customFormat="1" x14ac:dyDescent="0.2">
      <c r="K626" s="143"/>
      <c r="L626" s="143"/>
      <c r="V626" s="143"/>
      <c r="W626" s="143"/>
    </row>
    <row r="627" spans="11:23" s="138" customFormat="1" x14ac:dyDescent="0.2">
      <c r="K627" s="143"/>
      <c r="L627" s="143"/>
      <c r="V627" s="143"/>
      <c r="W627" s="143"/>
    </row>
    <row r="628" spans="11:23" s="138" customFormat="1" x14ac:dyDescent="0.2">
      <c r="K628" s="143"/>
      <c r="L628" s="143"/>
      <c r="V628" s="143"/>
      <c r="W628" s="143"/>
    </row>
    <row r="629" spans="11:23" s="138" customFormat="1" x14ac:dyDescent="0.2">
      <c r="K629" s="143"/>
      <c r="L629" s="143"/>
      <c r="V629" s="143"/>
      <c r="W629" s="143"/>
    </row>
    <row r="630" spans="11:23" s="138" customFormat="1" x14ac:dyDescent="0.2">
      <c r="K630" s="143"/>
      <c r="L630" s="143"/>
      <c r="V630" s="143"/>
      <c r="W630" s="143"/>
    </row>
    <row r="631" spans="11:23" s="138" customFormat="1" x14ac:dyDescent="0.2">
      <c r="K631" s="143"/>
      <c r="L631" s="143"/>
      <c r="V631" s="143"/>
      <c r="W631" s="143"/>
    </row>
    <row r="632" spans="11:23" s="138" customFormat="1" x14ac:dyDescent="0.2">
      <c r="K632" s="143"/>
      <c r="L632" s="143"/>
      <c r="V632" s="143"/>
      <c r="W632" s="143"/>
    </row>
    <row r="633" spans="11:23" s="138" customFormat="1" x14ac:dyDescent="0.2">
      <c r="K633" s="143"/>
      <c r="L633" s="143"/>
      <c r="V633" s="143"/>
      <c r="W633" s="143"/>
    </row>
    <row r="634" spans="11:23" s="138" customFormat="1" x14ac:dyDescent="0.2">
      <c r="K634" s="143"/>
      <c r="L634" s="143"/>
      <c r="V634" s="143"/>
      <c r="W634" s="143"/>
    </row>
    <row r="635" spans="11:23" s="138" customFormat="1" x14ac:dyDescent="0.2">
      <c r="K635" s="143"/>
      <c r="L635" s="143"/>
      <c r="V635" s="143"/>
      <c r="W635" s="143"/>
    </row>
    <row r="636" spans="11:23" s="138" customFormat="1" x14ac:dyDescent="0.2">
      <c r="K636" s="143"/>
      <c r="L636" s="143"/>
      <c r="V636" s="143"/>
      <c r="W636" s="143"/>
    </row>
    <row r="637" spans="11:23" s="138" customFormat="1" x14ac:dyDescent="0.2">
      <c r="K637" s="143"/>
      <c r="L637" s="143"/>
      <c r="V637" s="143"/>
      <c r="W637" s="143"/>
    </row>
    <row r="638" spans="11:23" s="138" customFormat="1" x14ac:dyDescent="0.2">
      <c r="K638" s="143"/>
      <c r="L638" s="143"/>
      <c r="V638" s="143"/>
      <c r="W638" s="143"/>
    </row>
    <row r="639" spans="11:23" s="138" customFormat="1" x14ac:dyDescent="0.2">
      <c r="K639" s="143"/>
      <c r="L639" s="143"/>
      <c r="V639" s="143"/>
      <c r="W639" s="143"/>
    </row>
    <row r="640" spans="11:23" s="138" customFormat="1" x14ac:dyDescent="0.2">
      <c r="K640" s="143"/>
      <c r="L640" s="143"/>
      <c r="V640" s="143"/>
      <c r="W640" s="143"/>
    </row>
    <row r="641" spans="11:23" s="138" customFormat="1" x14ac:dyDescent="0.2">
      <c r="K641" s="143"/>
      <c r="L641" s="143"/>
      <c r="V641" s="143"/>
      <c r="W641" s="143"/>
    </row>
    <row r="642" spans="11:23" s="138" customFormat="1" x14ac:dyDescent="0.2">
      <c r="K642" s="143"/>
      <c r="L642" s="143"/>
      <c r="V642" s="143"/>
      <c r="W642" s="143"/>
    </row>
    <row r="643" spans="11:23" s="138" customFormat="1" x14ac:dyDescent="0.2">
      <c r="K643" s="143"/>
      <c r="L643" s="143"/>
      <c r="V643" s="143"/>
      <c r="W643" s="143"/>
    </row>
    <row r="644" spans="11:23" s="138" customFormat="1" x14ac:dyDescent="0.2">
      <c r="K644" s="143"/>
      <c r="L644" s="143"/>
      <c r="V644" s="143"/>
      <c r="W644" s="143"/>
    </row>
    <row r="645" spans="11:23" s="138" customFormat="1" x14ac:dyDescent="0.2">
      <c r="K645" s="143"/>
      <c r="L645" s="143"/>
      <c r="V645" s="143"/>
      <c r="W645" s="143"/>
    </row>
    <row r="646" spans="11:23" s="138" customFormat="1" x14ac:dyDescent="0.2">
      <c r="K646" s="143"/>
      <c r="L646" s="143"/>
      <c r="V646" s="143"/>
      <c r="W646" s="143"/>
    </row>
    <row r="647" spans="11:23" s="138" customFormat="1" x14ac:dyDescent="0.2">
      <c r="K647" s="143"/>
      <c r="L647" s="143"/>
      <c r="V647" s="143"/>
      <c r="W647" s="143"/>
    </row>
    <row r="648" spans="11:23" s="138" customFormat="1" x14ac:dyDescent="0.2">
      <c r="K648" s="143"/>
      <c r="L648" s="143"/>
      <c r="V648" s="143"/>
      <c r="W648" s="143"/>
    </row>
    <row r="649" spans="11:23" s="138" customFormat="1" x14ac:dyDescent="0.2">
      <c r="K649" s="143"/>
      <c r="L649" s="143"/>
      <c r="V649" s="143"/>
      <c r="W649" s="143"/>
    </row>
    <row r="650" spans="11:23" s="138" customFormat="1" x14ac:dyDescent="0.2">
      <c r="K650" s="143"/>
      <c r="L650" s="143"/>
      <c r="V650" s="143"/>
      <c r="W650" s="143"/>
    </row>
    <row r="651" spans="11:23" s="138" customFormat="1" x14ac:dyDescent="0.2">
      <c r="K651" s="143"/>
      <c r="L651" s="143"/>
      <c r="V651" s="143"/>
      <c r="W651" s="143"/>
    </row>
    <row r="652" spans="11:23" s="138" customFormat="1" x14ac:dyDescent="0.2">
      <c r="K652" s="143"/>
      <c r="L652" s="143"/>
      <c r="V652" s="143"/>
      <c r="W652" s="143"/>
    </row>
    <row r="653" spans="11:23" s="138" customFormat="1" x14ac:dyDescent="0.2">
      <c r="K653" s="143"/>
      <c r="L653" s="143"/>
      <c r="V653" s="143"/>
      <c r="W653" s="143"/>
    </row>
    <row r="654" spans="11:23" s="138" customFormat="1" x14ac:dyDescent="0.2">
      <c r="K654" s="143"/>
      <c r="L654" s="143"/>
      <c r="V654" s="143"/>
      <c r="W654" s="143"/>
    </row>
    <row r="655" spans="11:23" s="138" customFormat="1" x14ac:dyDescent="0.2">
      <c r="K655" s="143"/>
      <c r="L655" s="143"/>
      <c r="V655" s="143"/>
      <c r="W655" s="143"/>
    </row>
    <row r="656" spans="11:23" s="138" customFormat="1" x14ac:dyDescent="0.2">
      <c r="K656" s="143"/>
      <c r="L656" s="143"/>
      <c r="V656" s="143"/>
      <c r="W656" s="143"/>
    </row>
    <row r="657" spans="11:23" s="138" customFormat="1" x14ac:dyDescent="0.2">
      <c r="K657" s="143"/>
      <c r="L657" s="143"/>
      <c r="V657" s="143"/>
      <c r="W657" s="143"/>
    </row>
    <row r="658" spans="11:23" s="138" customFormat="1" x14ac:dyDescent="0.2">
      <c r="K658" s="143"/>
      <c r="L658" s="143"/>
      <c r="V658" s="143"/>
      <c r="W658" s="143"/>
    </row>
    <row r="659" spans="11:23" s="138" customFormat="1" x14ac:dyDescent="0.2">
      <c r="K659" s="143"/>
      <c r="L659" s="143"/>
      <c r="V659" s="143"/>
      <c r="W659" s="143"/>
    </row>
    <row r="660" spans="11:23" s="138" customFormat="1" x14ac:dyDescent="0.2">
      <c r="K660" s="143"/>
      <c r="L660" s="143"/>
      <c r="V660" s="143"/>
      <c r="W660" s="143"/>
    </row>
    <row r="661" spans="11:23" s="138" customFormat="1" x14ac:dyDescent="0.2">
      <c r="K661" s="143"/>
      <c r="L661" s="143"/>
      <c r="V661" s="143"/>
      <c r="W661" s="143"/>
    </row>
    <row r="662" spans="11:23" s="138" customFormat="1" x14ac:dyDescent="0.2">
      <c r="K662" s="143"/>
      <c r="L662" s="143"/>
      <c r="V662" s="143"/>
      <c r="W662" s="143"/>
    </row>
    <row r="663" spans="11:23" s="138" customFormat="1" x14ac:dyDescent="0.2">
      <c r="K663" s="143"/>
      <c r="L663" s="143"/>
      <c r="V663" s="143"/>
      <c r="W663" s="143"/>
    </row>
    <row r="664" spans="11:23" s="138" customFormat="1" x14ac:dyDescent="0.2">
      <c r="K664" s="143"/>
      <c r="L664" s="143"/>
      <c r="V664" s="143"/>
      <c r="W664" s="143"/>
    </row>
    <row r="665" spans="11:23" s="138" customFormat="1" x14ac:dyDescent="0.2">
      <c r="K665" s="143"/>
      <c r="L665" s="143"/>
      <c r="V665" s="143"/>
      <c r="W665" s="143"/>
    </row>
    <row r="666" spans="11:23" s="138" customFormat="1" x14ac:dyDescent="0.2">
      <c r="K666" s="143"/>
      <c r="L666" s="143"/>
      <c r="V666" s="143"/>
      <c r="W666" s="143"/>
    </row>
    <row r="667" spans="11:23" s="138" customFormat="1" x14ac:dyDescent="0.2">
      <c r="K667" s="143"/>
      <c r="L667" s="143"/>
      <c r="V667" s="143"/>
      <c r="W667" s="143"/>
    </row>
    <row r="668" spans="11:23" s="138" customFormat="1" x14ac:dyDescent="0.2">
      <c r="K668" s="143"/>
      <c r="L668" s="143"/>
      <c r="V668" s="143"/>
      <c r="W668" s="143"/>
    </row>
    <row r="669" spans="11:23" s="138" customFormat="1" x14ac:dyDescent="0.2">
      <c r="K669" s="143"/>
      <c r="L669" s="143"/>
      <c r="V669" s="143"/>
      <c r="W669" s="143"/>
    </row>
    <row r="670" spans="11:23" s="138" customFormat="1" x14ac:dyDescent="0.2">
      <c r="K670" s="143"/>
      <c r="L670" s="143"/>
      <c r="V670" s="143"/>
      <c r="W670" s="143"/>
    </row>
    <row r="671" spans="11:23" s="138" customFormat="1" x14ac:dyDescent="0.2">
      <c r="K671" s="143"/>
      <c r="L671" s="143"/>
      <c r="V671" s="143"/>
      <c r="W671" s="143"/>
    </row>
    <row r="672" spans="11:23" s="138" customFormat="1" x14ac:dyDescent="0.2">
      <c r="K672" s="143"/>
      <c r="L672" s="143"/>
      <c r="V672" s="143"/>
      <c r="W672" s="143"/>
    </row>
    <row r="673" spans="11:23" s="138" customFormat="1" x14ac:dyDescent="0.2">
      <c r="K673" s="143"/>
      <c r="L673" s="143"/>
      <c r="V673" s="143"/>
      <c r="W673" s="143"/>
    </row>
    <row r="674" spans="11:23" s="138" customFormat="1" x14ac:dyDescent="0.2">
      <c r="K674" s="143"/>
      <c r="L674" s="143"/>
      <c r="V674" s="143"/>
      <c r="W674" s="143"/>
    </row>
    <row r="675" spans="11:23" s="138" customFormat="1" x14ac:dyDescent="0.2">
      <c r="K675" s="143"/>
      <c r="L675" s="143"/>
      <c r="V675" s="143"/>
      <c r="W675" s="143"/>
    </row>
    <row r="676" spans="11:23" s="138" customFormat="1" x14ac:dyDescent="0.2">
      <c r="K676" s="143"/>
      <c r="L676" s="143"/>
      <c r="V676" s="143"/>
      <c r="W676" s="143"/>
    </row>
    <row r="677" spans="11:23" s="138" customFormat="1" x14ac:dyDescent="0.2">
      <c r="K677" s="143"/>
      <c r="L677" s="143"/>
      <c r="V677" s="143"/>
      <c r="W677" s="143"/>
    </row>
    <row r="678" spans="11:23" s="138" customFormat="1" x14ac:dyDescent="0.2">
      <c r="K678" s="143"/>
      <c r="L678" s="143"/>
      <c r="V678" s="143"/>
      <c r="W678" s="143"/>
    </row>
    <row r="679" spans="11:23" s="138" customFormat="1" x14ac:dyDescent="0.2">
      <c r="K679" s="143"/>
      <c r="L679" s="143"/>
      <c r="V679" s="143"/>
      <c r="W679" s="143"/>
    </row>
    <row r="680" spans="11:23" s="138" customFormat="1" x14ac:dyDescent="0.2">
      <c r="K680" s="143"/>
      <c r="L680" s="143"/>
      <c r="V680" s="143"/>
      <c r="W680" s="143"/>
    </row>
    <row r="681" spans="11:23" s="138" customFormat="1" x14ac:dyDescent="0.2">
      <c r="K681" s="143"/>
      <c r="L681" s="143"/>
      <c r="V681" s="143"/>
      <c r="W681" s="143"/>
    </row>
    <row r="682" spans="11:23" s="138" customFormat="1" x14ac:dyDescent="0.2">
      <c r="K682" s="143"/>
      <c r="L682" s="143"/>
      <c r="V682" s="143"/>
      <c r="W682" s="143"/>
    </row>
    <row r="683" spans="11:23" s="138" customFormat="1" x14ac:dyDescent="0.2">
      <c r="K683" s="143"/>
      <c r="L683" s="143"/>
      <c r="V683" s="143"/>
      <c r="W683" s="143"/>
    </row>
    <row r="684" spans="11:23" s="138" customFormat="1" x14ac:dyDescent="0.2">
      <c r="K684" s="143"/>
      <c r="L684" s="143"/>
      <c r="V684" s="143"/>
      <c r="W684" s="143"/>
    </row>
    <row r="685" spans="11:23" s="138" customFormat="1" x14ac:dyDescent="0.2">
      <c r="K685" s="143"/>
      <c r="L685" s="143"/>
      <c r="V685" s="143"/>
      <c r="W685" s="143"/>
    </row>
    <row r="686" spans="11:23" s="138" customFormat="1" x14ac:dyDescent="0.2">
      <c r="K686" s="143"/>
      <c r="L686" s="143"/>
      <c r="V686" s="143"/>
      <c r="W686" s="143"/>
    </row>
    <row r="687" spans="11:23" s="138" customFormat="1" x14ac:dyDescent="0.2">
      <c r="K687" s="143"/>
      <c r="L687" s="143"/>
      <c r="V687" s="143"/>
      <c r="W687" s="143"/>
    </row>
    <row r="688" spans="11:23" s="138" customFormat="1" x14ac:dyDescent="0.2">
      <c r="K688" s="143"/>
      <c r="L688" s="143"/>
      <c r="V688" s="143"/>
      <c r="W688" s="143"/>
    </row>
    <row r="689" spans="11:23" s="138" customFormat="1" x14ac:dyDescent="0.2">
      <c r="K689" s="143"/>
      <c r="L689" s="143"/>
      <c r="V689" s="143"/>
      <c r="W689" s="143"/>
    </row>
    <row r="690" spans="11:23" s="138" customFormat="1" x14ac:dyDescent="0.2">
      <c r="K690" s="143"/>
      <c r="L690" s="143"/>
      <c r="V690" s="143"/>
      <c r="W690" s="143"/>
    </row>
    <row r="691" spans="11:23" s="138" customFormat="1" x14ac:dyDescent="0.2">
      <c r="K691" s="143"/>
      <c r="L691" s="143"/>
      <c r="V691" s="143"/>
      <c r="W691" s="143"/>
    </row>
    <row r="692" spans="11:23" s="138" customFormat="1" x14ac:dyDescent="0.2">
      <c r="K692" s="143"/>
      <c r="L692" s="143"/>
      <c r="V692" s="143"/>
      <c r="W692" s="143"/>
    </row>
    <row r="693" spans="11:23" s="138" customFormat="1" x14ac:dyDescent="0.2">
      <c r="K693" s="143"/>
      <c r="L693" s="143"/>
      <c r="V693" s="143"/>
      <c r="W693" s="143"/>
    </row>
    <row r="694" spans="11:23" s="138" customFormat="1" x14ac:dyDescent="0.2">
      <c r="K694" s="143"/>
      <c r="L694" s="143"/>
      <c r="V694" s="143"/>
      <c r="W694" s="143"/>
    </row>
    <row r="695" spans="11:23" s="138" customFormat="1" x14ac:dyDescent="0.2">
      <c r="K695" s="143"/>
      <c r="L695" s="143"/>
      <c r="V695" s="143"/>
      <c r="W695" s="143"/>
    </row>
    <row r="696" spans="11:23" s="138" customFormat="1" x14ac:dyDescent="0.2">
      <c r="K696" s="143"/>
      <c r="L696" s="143"/>
      <c r="V696" s="143"/>
      <c r="W696" s="143"/>
    </row>
    <row r="697" spans="11:23" s="138" customFormat="1" x14ac:dyDescent="0.2">
      <c r="K697" s="143"/>
      <c r="L697" s="143"/>
      <c r="V697" s="143"/>
      <c r="W697" s="143"/>
    </row>
    <row r="698" spans="11:23" s="138" customFormat="1" x14ac:dyDescent="0.2">
      <c r="K698" s="143"/>
      <c r="L698" s="143"/>
      <c r="V698" s="143"/>
      <c r="W698" s="143"/>
    </row>
    <row r="699" spans="11:23" s="138" customFormat="1" x14ac:dyDescent="0.2">
      <c r="K699" s="143"/>
      <c r="L699" s="143"/>
      <c r="V699" s="143"/>
      <c r="W699" s="143"/>
    </row>
    <row r="700" spans="11:23" s="138" customFormat="1" x14ac:dyDescent="0.2">
      <c r="K700" s="143"/>
      <c r="L700" s="143"/>
      <c r="V700" s="143"/>
      <c r="W700" s="143"/>
    </row>
    <row r="701" spans="11:23" s="138" customFormat="1" x14ac:dyDescent="0.2">
      <c r="K701" s="143"/>
      <c r="L701" s="143"/>
      <c r="V701" s="143"/>
      <c r="W701" s="143"/>
    </row>
    <row r="702" spans="11:23" s="138" customFormat="1" x14ac:dyDescent="0.2">
      <c r="K702" s="143"/>
      <c r="L702" s="143"/>
      <c r="V702" s="143"/>
      <c r="W702" s="143"/>
    </row>
    <row r="703" spans="11:23" s="138" customFormat="1" x14ac:dyDescent="0.2">
      <c r="K703" s="143"/>
      <c r="L703" s="143"/>
      <c r="V703" s="143"/>
      <c r="W703" s="143"/>
    </row>
    <row r="704" spans="11:23" s="138" customFormat="1" x14ac:dyDescent="0.2">
      <c r="K704" s="143"/>
      <c r="L704" s="143"/>
      <c r="V704" s="143"/>
      <c r="W704" s="143"/>
    </row>
    <row r="705" spans="11:23" s="138" customFormat="1" x14ac:dyDescent="0.2">
      <c r="K705" s="143"/>
      <c r="L705" s="143"/>
      <c r="V705" s="143"/>
      <c r="W705" s="143"/>
    </row>
    <row r="706" spans="11:23" s="138" customFormat="1" x14ac:dyDescent="0.2">
      <c r="K706" s="143"/>
      <c r="L706" s="143"/>
      <c r="V706" s="143"/>
      <c r="W706" s="143"/>
    </row>
    <row r="707" spans="11:23" s="138" customFormat="1" x14ac:dyDescent="0.2">
      <c r="K707" s="143"/>
      <c r="L707" s="143"/>
      <c r="V707" s="143"/>
      <c r="W707" s="143"/>
    </row>
    <row r="708" spans="11:23" s="138" customFormat="1" x14ac:dyDescent="0.2">
      <c r="K708" s="143"/>
      <c r="L708" s="143"/>
      <c r="V708" s="143"/>
      <c r="W708" s="143"/>
    </row>
    <row r="709" spans="11:23" s="138" customFormat="1" x14ac:dyDescent="0.2">
      <c r="K709" s="143"/>
      <c r="L709" s="143"/>
      <c r="V709" s="143"/>
      <c r="W709" s="143"/>
    </row>
    <row r="710" spans="11:23" s="138" customFormat="1" x14ac:dyDescent="0.2">
      <c r="K710" s="143"/>
      <c r="L710" s="143"/>
      <c r="V710" s="143"/>
      <c r="W710" s="143"/>
    </row>
    <row r="711" spans="11:23" s="138" customFormat="1" x14ac:dyDescent="0.2">
      <c r="K711" s="143"/>
      <c r="L711" s="143"/>
      <c r="V711" s="143"/>
      <c r="W711" s="143"/>
    </row>
    <row r="712" spans="11:23" s="138" customFormat="1" x14ac:dyDescent="0.2">
      <c r="K712" s="143"/>
      <c r="L712" s="143"/>
      <c r="V712" s="143"/>
      <c r="W712" s="143"/>
    </row>
    <row r="713" spans="11:23" s="138" customFormat="1" x14ac:dyDescent="0.2">
      <c r="K713" s="143"/>
      <c r="L713" s="143"/>
      <c r="V713" s="143"/>
      <c r="W713" s="143"/>
    </row>
    <row r="714" spans="11:23" s="138" customFormat="1" x14ac:dyDescent="0.2">
      <c r="K714" s="143"/>
      <c r="L714" s="143"/>
      <c r="V714" s="143"/>
      <c r="W714" s="143"/>
    </row>
    <row r="715" spans="11:23" s="138" customFormat="1" x14ac:dyDescent="0.2">
      <c r="K715" s="143"/>
      <c r="L715" s="143"/>
      <c r="V715" s="143"/>
      <c r="W715" s="143"/>
    </row>
    <row r="716" spans="11:23" s="138" customFormat="1" x14ac:dyDescent="0.2">
      <c r="K716" s="143"/>
      <c r="L716" s="143"/>
      <c r="V716" s="143"/>
      <c r="W716" s="143"/>
    </row>
    <row r="717" spans="11:23" s="138" customFormat="1" x14ac:dyDescent="0.2">
      <c r="K717" s="143"/>
      <c r="L717" s="143"/>
      <c r="V717" s="143"/>
      <c r="W717" s="143"/>
    </row>
    <row r="718" spans="11:23" s="138" customFormat="1" x14ac:dyDescent="0.2">
      <c r="K718" s="143"/>
      <c r="L718" s="143"/>
      <c r="V718" s="143"/>
      <c r="W718" s="143"/>
    </row>
    <row r="719" spans="11:23" s="138" customFormat="1" x14ac:dyDescent="0.2">
      <c r="K719" s="143"/>
      <c r="L719" s="143"/>
      <c r="V719" s="143"/>
      <c r="W719" s="143"/>
    </row>
    <row r="720" spans="11:23" s="138" customFormat="1" x14ac:dyDescent="0.2">
      <c r="K720" s="143"/>
      <c r="L720" s="143"/>
      <c r="V720" s="143"/>
      <c r="W720" s="143"/>
    </row>
    <row r="721" spans="11:23" s="138" customFormat="1" x14ac:dyDescent="0.2">
      <c r="K721" s="143"/>
      <c r="L721" s="143"/>
      <c r="V721" s="143"/>
      <c r="W721" s="143"/>
    </row>
    <row r="722" spans="11:23" s="138" customFormat="1" x14ac:dyDescent="0.2">
      <c r="K722" s="143"/>
      <c r="L722" s="143"/>
      <c r="V722" s="143"/>
      <c r="W722" s="143"/>
    </row>
    <row r="723" spans="11:23" s="138" customFormat="1" x14ac:dyDescent="0.2">
      <c r="K723" s="143"/>
      <c r="L723" s="143"/>
      <c r="V723" s="143"/>
      <c r="W723" s="143"/>
    </row>
    <row r="724" spans="11:23" s="138" customFormat="1" x14ac:dyDescent="0.2">
      <c r="K724" s="143"/>
      <c r="L724" s="143"/>
      <c r="V724" s="143"/>
      <c r="W724" s="143"/>
    </row>
    <row r="725" spans="11:23" s="138" customFormat="1" x14ac:dyDescent="0.2">
      <c r="K725" s="143"/>
      <c r="L725" s="143"/>
      <c r="V725" s="143"/>
      <c r="W725" s="143"/>
    </row>
    <row r="726" spans="11:23" s="138" customFormat="1" x14ac:dyDescent="0.2">
      <c r="K726" s="143"/>
      <c r="L726" s="143"/>
      <c r="V726" s="143"/>
      <c r="W726" s="143"/>
    </row>
    <row r="727" spans="11:23" s="138" customFormat="1" x14ac:dyDescent="0.2">
      <c r="K727" s="143"/>
      <c r="L727" s="143"/>
      <c r="V727" s="143"/>
      <c r="W727" s="143"/>
    </row>
    <row r="728" spans="11:23" s="138" customFormat="1" x14ac:dyDescent="0.2">
      <c r="K728" s="143"/>
      <c r="L728" s="143"/>
      <c r="V728" s="143"/>
      <c r="W728" s="143"/>
    </row>
    <row r="729" spans="11:23" s="138" customFormat="1" x14ac:dyDescent="0.2">
      <c r="K729" s="143"/>
      <c r="L729" s="143"/>
      <c r="V729" s="143"/>
      <c r="W729" s="143"/>
    </row>
    <row r="730" spans="11:23" s="138" customFormat="1" x14ac:dyDescent="0.2">
      <c r="K730" s="143"/>
      <c r="L730" s="143"/>
      <c r="V730" s="143"/>
      <c r="W730" s="143"/>
    </row>
    <row r="731" spans="11:23" s="138" customFormat="1" x14ac:dyDescent="0.2">
      <c r="K731" s="143"/>
      <c r="L731" s="143"/>
      <c r="V731" s="143"/>
      <c r="W731" s="143"/>
    </row>
    <row r="732" spans="11:23" s="138" customFormat="1" x14ac:dyDescent="0.2">
      <c r="K732" s="143"/>
      <c r="L732" s="143"/>
      <c r="V732" s="143"/>
      <c r="W732" s="143"/>
    </row>
    <row r="733" spans="11:23" s="138" customFormat="1" x14ac:dyDescent="0.2">
      <c r="K733" s="143"/>
      <c r="L733" s="143"/>
      <c r="V733" s="143"/>
      <c r="W733" s="143"/>
    </row>
    <row r="734" spans="11:23" s="138" customFormat="1" x14ac:dyDescent="0.2">
      <c r="K734" s="143"/>
      <c r="L734" s="143"/>
      <c r="V734" s="143"/>
      <c r="W734" s="143"/>
    </row>
    <row r="735" spans="11:23" s="138" customFormat="1" x14ac:dyDescent="0.2">
      <c r="K735" s="143"/>
      <c r="L735" s="143"/>
      <c r="V735" s="143"/>
      <c r="W735" s="143"/>
    </row>
    <row r="736" spans="11:23" s="138" customFormat="1" x14ac:dyDescent="0.2">
      <c r="K736" s="143"/>
      <c r="L736" s="143"/>
      <c r="V736" s="143"/>
      <c r="W736" s="143"/>
    </row>
    <row r="737" spans="11:23" s="138" customFormat="1" x14ac:dyDescent="0.2">
      <c r="K737" s="143"/>
      <c r="L737" s="143"/>
      <c r="V737" s="143"/>
      <c r="W737" s="143"/>
    </row>
    <row r="738" spans="11:23" s="138" customFormat="1" x14ac:dyDescent="0.2">
      <c r="K738" s="143"/>
      <c r="L738" s="143"/>
      <c r="V738" s="143"/>
      <c r="W738" s="143"/>
    </row>
    <row r="739" spans="11:23" s="138" customFormat="1" x14ac:dyDescent="0.2">
      <c r="K739" s="143"/>
      <c r="L739" s="143"/>
      <c r="V739" s="143"/>
      <c r="W739" s="143"/>
    </row>
    <row r="740" spans="11:23" s="138" customFormat="1" x14ac:dyDescent="0.2">
      <c r="K740" s="143"/>
      <c r="L740" s="143"/>
      <c r="V740" s="143"/>
      <c r="W740" s="143"/>
    </row>
    <row r="741" spans="11:23" s="138" customFormat="1" x14ac:dyDescent="0.2">
      <c r="K741" s="143"/>
      <c r="L741" s="143"/>
      <c r="V741" s="143"/>
      <c r="W741" s="143"/>
    </row>
    <row r="742" spans="11:23" s="138" customFormat="1" x14ac:dyDescent="0.2">
      <c r="K742" s="143"/>
      <c r="L742" s="143"/>
      <c r="V742" s="143"/>
      <c r="W742" s="143"/>
    </row>
    <row r="743" spans="11:23" s="138" customFormat="1" x14ac:dyDescent="0.2">
      <c r="K743" s="143"/>
      <c r="L743" s="143"/>
      <c r="V743" s="143"/>
      <c r="W743" s="143"/>
    </row>
    <row r="744" spans="11:23" s="138" customFormat="1" x14ac:dyDescent="0.2">
      <c r="K744" s="143"/>
      <c r="L744" s="143"/>
      <c r="V744" s="143"/>
      <c r="W744" s="143"/>
    </row>
    <row r="745" spans="11:23" s="138" customFormat="1" x14ac:dyDescent="0.2">
      <c r="K745" s="143"/>
      <c r="L745" s="143"/>
      <c r="V745" s="143"/>
      <c r="W745" s="143"/>
    </row>
    <row r="746" spans="11:23" s="138" customFormat="1" x14ac:dyDescent="0.2">
      <c r="K746" s="143"/>
      <c r="L746" s="143"/>
      <c r="V746" s="143"/>
      <c r="W746" s="143"/>
    </row>
    <row r="747" spans="11:23" s="138" customFormat="1" x14ac:dyDescent="0.2">
      <c r="K747" s="143"/>
      <c r="L747" s="143"/>
      <c r="V747" s="143"/>
      <c r="W747" s="143"/>
    </row>
    <row r="748" spans="11:23" s="138" customFormat="1" x14ac:dyDescent="0.2">
      <c r="K748" s="143"/>
      <c r="L748" s="143"/>
      <c r="V748" s="143"/>
      <c r="W748" s="143"/>
    </row>
    <row r="749" spans="11:23" s="138" customFormat="1" x14ac:dyDescent="0.2">
      <c r="K749" s="143"/>
      <c r="L749" s="143"/>
      <c r="V749" s="143"/>
      <c r="W749" s="143"/>
    </row>
    <row r="750" spans="11:23" s="138" customFormat="1" x14ac:dyDescent="0.2">
      <c r="K750" s="143"/>
      <c r="L750" s="143"/>
      <c r="V750" s="143"/>
      <c r="W750" s="143"/>
    </row>
    <row r="751" spans="11:23" s="138" customFormat="1" x14ac:dyDescent="0.2">
      <c r="K751" s="143"/>
      <c r="L751" s="143"/>
      <c r="V751" s="143"/>
      <c r="W751" s="143"/>
    </row>
    <row r="752" spans="11:23" s="138" customFormat="1" x14ac:dyDescent="0.2">
      <c r="K752" s="143"/>
      <c r="L752" s="143"/>
      <c r="V752" s="143"/>
      <c r="W752" s="143"/>
    </row>
    <row r="753" spans="11:23" s="138" customFormat="1" x14ac:dyDescent="0.2">
      <c r="K753" s="143"/>
      <c r="L753" s="143"/>
      <c r="V753" s="143"/>
      <c r="W753" s="143"/>
    </row>
    <row r="754" spans="11:23" s="138" customFormat="1" x14ac:dyDescent="0.2">
      <c r="K754" s="143"/>
      <c r="L754" s="143"/>
      <c r="V754" s="143"/>
      <c r="W754" s="143"/>
    </row>
    <row r="755" spans="11:23" s="138" customFormat="1" x14ac:dyDescent="0.2">
      <c r="K755" s="143"/>
      <c r="L755" s="143"/>
      <c r="V755" s="143"/>
      <c r="W755" s="143"/>
    </row>
    <row r="756" spans="11:23" s="138" customFormat="1" x14ac:dyDescent="0.2">
      <c r="K756" s="143"/>
      <c r="L756" s="143"/>
      <c r="V756" s="143"/>
      <c r="W756" s="143"/>
    </row>
    <row r="757" spans="11:23" s="138" customFormat="1" x14ac:dyDescent="0.2">
      <c r="K757" s="143"/>
      <c r="L757" s="143"/>
      <c r="V757" s="143"/>
      <c r="W757" s="143"/>
    </row>
    <row r="758" spans="11:23" s="138" customFormat="1" x14ac:dyDescent="0.2">
      <c r="K758" s="143"/>
      <c r="L758" s="143"/>
      <c r="V758" s="143"/>
      <c r="W758" s="143"/>
    </row>
    <row r="759" spans="11:23" s="138" customFormat="1" x14ac:dyDescent="0.2">
      <c r="K759" s="143"/>
      <c r="L759" s="143"/>
      <c r="V759" s="143"/>
      <c r="W759" s="143"/>
    </row>
    <row r="760" spans="11:23" s="138" customFormat="1" x14ac:dyDescent="0.2">
      <c r="K760" s="143"/>
      <c r="L760" s="143"/>
      <c r="V760" s="143"/>
      <c r="W760" s="143"/>
    </row>
    <row r="761" spans="11:23" s="138" customFormat="1" x14ac:dyDescent="0.2">
      <c r="K761" s="143"/>
      <c r="L761" s="143"/>
      <c r="V761" s="143"/>
      <c r="W761" s="143"/>
    </row>
    <row r="762" spans="11:23" s="138" customFormat="1" x14ac:dyDescent="0.2">
      <c r="K762" s="143"/>
      <c r="L762" s="143"/>
      <c r="V762" s="143"/>
      <c r="W762" s="143"/>
    </row>
    <row r="763" spans="11:23" s="138" customFormat="1" x14ac:dyDescent="0.2">
      <c r="K763" s="143"/>
      <c r="L763" s="143"/>
      <c r="V763" s="143"/>
      <c r="W763" s="143"/>
    </row>
    <row r="764" spans="11:23" s="138" customFormat="1" x14ac:dyDescent="0.2">
      <c r="K764" s="143"/>
      <c r="L764" s="143"/>
      <c r="V764" s="143"/>
      <c r="W764" s="143"/>
    </row>
    <row r="765" spans="11:23" s="138" customFormat="1" x14ac:dyDescent="0.2">
      <c r="K765" s="143"/>
      <c r="L765" s="143"/>
      <c r="V765" s="143"/>
      <c r="W765" s="143"/>
    </row>
    <row r="766" spans="11:23" s="138" customFormat="1" x14ac:dyDescent="0.2">
      <c r="K766" s="143"/>
      <c r="L766" s="143"/>
      <c r="V766" s="143"/>
      <c r="W766" s="143"/>
    </row>
    <row r="767" spans="11:23" s="138" customFormat="1" x14ac:dyDescent="0.2">
      <c r="K767" s="143"/>
      <c r="L767" s="143"/>
      <c r="V767" s="143"/>
      <c r="W767" s="143"/>
    </row>
    <row r="768" spans="11:23" s="138" customFormat="1" x14ac:dyDescent="0.2">
      <c r="K768" s="143"/>
      <c r="L768" s="143"/>
      <c r="V768" s="143"/>
      <c r="W768" s="143"/>
    </row>
    <row r="769" spans="11:23" s="138" customFormat="1" x14ac:dyDescent="0.2">
      <c r="K769" s="143"/>
      <c r="L769" s="143"/>
      <c r="V769" s="143"/>
      <c r="W769" s="143"/>
    </row>
    <row r="770" spans="11:23" s="138" customFormat="1" x14ac:dyDescent="0.2">
      <c r="K770" s="143"/>
      <c r="L770" s="143"/>
      <c r="V770" s="143"/>
      <c r="W770" s="143"/>
    </row>
    <row r="771" spans="11:23" s="138" customFormat="1" x14ac:dyDescent="0.2">
      <c r="K771" s="143"/>
      <c r="L771" s="143"/>
      <c r="V771" s="143"/>
      <c r="W771" s="143"/>
    </row>
    <row r="772" spans="11:23" s="138" customFormat="1" x14ac:dyDescent="0.2">
      <c r="K772" s="143"/>
      <c r="L772" s="143"/>
      <c r="V772" s="143"/>
      <c r="W772" s="143"/>
    </row>
    <row r="773" spans="11:23" s="138" customFormat="1" x14ac:dyDescent="0.2">
      <c r="K773" s="143"/>
      <c r="L773" s="143"/>
      <c r="V773" s="143"/>
      <c r="W773" s="143"/>
    </row>
    <row r="774" spans="11:23" s="138" customFormat="1" x14ac:dyDescent="0.2">
      <c r="K774" s="143"/>
      <c r="L774" s="143"/>
      <c r="V774" s="143"/>
      <c r="W774" s="143"/>
    </row>
    <row r="775" spans="11:23" s="138" customFormat="1" x14ac:dyDescent="0.2">
      <c r="K775" s="143"/>
      <c r="L775" s="143"/>
      <c r="V775" s="143"/>
      <c r="W775" s="143"/>
    </row>
    <row r="776" spans="11:23" s="138" customFormat="1" x14ac:dyDescent="0.2">
      <c r="K776" s="143"/>
      <c r="L776" s="143"/>
      <c r="V776" s="143"/>
      <c r="W776" s="143"/>
    </row>
    <row r="777" spans="11:23" s="138" customFormat="1" x14ac:dyDescent="0.2">
      <c r="K777" s="143"/>
      <c r="L777" s="143"/>
      <c r="V777" s="143"/>
      <c r="W777" s="143"/>
    </row>
    <row r="778" spans="11:23" s="138" customFormat="1" x14ac:dyDescent="0.2">
      <c r="K778" s="143"/>
      <c r="L778" s="143"/>
      <c r="V778" s="143"/>
      <c r="W778" s="143"/>
    </row>
    <row r="779" spans="11:23" s="138" customFormat="1" x14ac:dyDescent="0.2">
      <c r="K779" s="143"/>
      <c r="L779" s="143"/>
      <c r="V779" s="143"/>
      <c r="W779" s="143"/>
    </row>
    <row r="780" spans="11:23" s="138" customFormat="1" x14ac:dyDescent="0.2">
      <c r="K780" s="143"/>
      <c r="L780" s="143"/>
      <c r="V780" s="143"/>
      <c r="W780" s="143"/>
    </row>
    <row r="781" spans="11:23" s="138" customFormat="1" x14ac:dyDescent="0.2">
      <c r="K781" s="143"/>
      <c r="L781" s="143"/>
      <c r="V781" s="143"/>
      <c r="W781" s="143"/>
    </row>
    <row r="782" spans="11:23" s="138" customFormat="1" x14ac:dyDescent="0.2">
      <c r="K782" s="143"/>
      <c r="L782" s="143"/>
      <c r="V782" s="143"/>
      <c r="W782" s="143"/>
    </row>
    <row r="783" spans="11:23" s="138" customFormat="1" x14ac:dyDescent="0.2">
      <c r="K783" s="143"/>
      <c r="L783" s="143"/>
      <c r="V783" s="143"/>
      <c r="W783" s="143"/>
    </row>
    <row r="784" spans="11:23" s="138" customFormat="1" x14ac:dyDescent="0.2">
      <c r="K784" s="143"/>
      <c r="L784" s="143"/>
      <c r="V784" s="143"/>
      <c r="W784" s="143"/>
    </row>
    <row r="785" spans="11:23" s="138" customFormat="1" x14ac:dyDescent="0.2">
      <c r="K785" s="143"/>
      <c r="L785" s="143"/>
      <c r="V785" s="143"/>
      <c r="W785" s="143"/>
    </row>
    <row r="786" spans="11:23" s="138" customFormat="1" x14ac:dyDescent="0.2">
      <c r="K786" s="143"/>
      <c r="L786" s="143"/>
      <c r="V786" s="143"/>
      <c r="W786" s="143"/>
    </row>
    <row r="787" spans="11:23" s="138" customFormat="1" x14ac:dyDescent="0.2">
      <c r="K787" s="143"/>
      <c r="L787" s="143"/>
      <c r="V787" s="143"/>
      <c r="W787" s="143"/>
    </row>
    <row r="788" spans="11:23" s="138" customFormat="1" x14ac:dyDescent="0.2">
      <c r="K788" s="143"/>
      <c r="L788" s="143"/>
      <c r="V788" s="143"/>
      <c r="W788" s="143"/>
    </row>
    <row r="789" spans="11:23" s="138" customFormat="1" x14ac:dyDescent="0.2">
      <c r="K789" s="143"/>
      <c r="L789" s="143"/>
      <c r="V789" s="143"/>
      <c r="W789" s="143"/>
    </row>
    <row r="790" spans="11:23" s="138" customFormat="1" x14ac:dyDescent="0.2">
      <c r="K790" s="143"/>
      <c r="L790" s="143"/>
      <c r="V790" s="143"/>
      <c r="W790" s="143"/>
    </row>
    <row r="791" spans="11:23" s="138" customFormat="1" x14ac:dyDescent="0.2">
      <c r="K791" s="143"/>
      <c r="L791" s="143"/>
      <c r="V791" s="143"/>
      <c r="W791" s="143"/>
    </row>
    <row r="792" spans="11:23" s="138" customFormat="1" x14ac:dyDescent="0.2">
      <c r="K792" s="143"/>
      <c r="L792" s="143"/>
      <c r="V792" s="143"/>
      <c r="W792" s="143"/>
    </row>
    <row r="793" spans="11:23" s="138" customFormat="1" x14ac:dyDescent="0.2">
      <c r="K793" s="143"/>
      <c r="L793" s="143"/>
      <c r="V793" s="143"/>
      <c r="W793" s="143"/>
    </row>
    <row r="794" spans="11:23" s="138" customFormat="1" x14ac:dyDescent="0.2">
      <c r="K794" s="143"/>
      <c r="L794" s="143"/>
      <c r="V794" s="143"/>
      <c r="W794" s="143"/>
    </row>
    <row r="795" spans="11:23" s="138" customFormat="1" x14ac:dyDescent="0.2">
      <c r="K795" s="143"/>
      <c r="L795" s="143"/>
      <c r="V795" s="143"/>
      <c r="W795" s="143"/>
    </row>
    <row r="796" spans="11:23" s="138" customFormat="1" x14ac:dyDescent="0.2">
      <c r="K796" s="143"/>
      <c r="L796" s="143"/>
      <c r="V796" s="143"/>
      <c r="W796" s="143"/>
    </row>
    <row r="797" spans="11:23" s="138" customFormat="1" x14ac:dyDescent="0.2">
      <c r="K797" s="143"/>
      <c r="L797" s="143"/>
      <c r="V797" s="143"/>
      <c r="W797" s="143"/>
    </row>
    <row r="798" spans="11:23" s="138" customFormat="1" x14ac:dyDescent="0.2">
      <c r="K798" s="143"/>
      <c r="L798" s="143"/>
      <c r="V798" s="143"/>
      <c r="W798" s="143"/>
    </row>
    <row r="799" spans="11:23" s="138" customFormat="1" x14ac:dyDescent="0.2">
      <c r="K799" s="143"/>
      <c r="L799" s="143"/>
      <c r="V799" s="143"/>
      <c r="W799" s="143"/>
    </row>
    <row r="800" spans="11:23" s="138" customFormat="1" x14ac:dyDescent="0.2">
      <c r="K800" s="143"/>
      <c r="L800" s="143"/>
      <c r="V800" s="143"/>
      <c r="W800" s="143"/>
    </row>
    <row r="801" spans="11:23" s="138" customFormat="1" x14ac:dyDescent="0.2">
      <c r="K801" s="143"/>
      <c r="L801" s="143"/>
      <c r="V801" s="143"/>
      <c r="W801" s="143"/>
    </row>
    <row r="802" spans="11:23" s="138" customFormat="1" x14ac:dyDescent="0.2">
      <c r="K802" s="143"/>
      <c r="L802" s="143"/>
      <c r="V802" s="143"/>
      <c r="W802" s="143"/>
    </row>
    <row r="803" spans="11:23" s="138" customFormat="1" x14ac:dyDescent="0.2">
      <c r="K803" s="143"/>
      <c r="L803" s="143"/>
      <c r="V803" s="143"/>
      <c r="W803" s="143"/>
    </row>
    <row r="804" spans="11:23" s="138" customFormat="1" x14ac:dyDescent="0.2">
      <c r="K804" s="143"/>
      <c r="L804" s="143"/>
      <c r="V804" s="143"/>
      <c r="W804" s="143"/>
    </row>
    <row r="805" spans="11:23" s="138" customFormat="1" x14ac:dyDescent="0.2">
      <c r="K805" s="143"/>
      <c r="L805" s="143"/>
      <c r="V805" s="143"/>
      <c r="W805" s="143"/>
    </row>
    <row r="806" spans="11:23" s="138" customFormat="1" x14ac:dyDescent="0.2">
      <c r="K806" s="143"/>
      <c r="L806" s="143"/>
      <c r="V806" s="143"/>
      <c r="W806" s="143"/>
    </row>
    <row r="807" spans="11:23" s="138" customFormat="1" x14ac:dyDescent="0.2">
      <c r="K807" s="143"/>
      <c r="L807" s="143"/>
      <c r="V807" s="143"/>
      <c r="W807" s="143"/>
    </row>
    <row r="808" spans="11:23" s="138" customFormat="1" x14ac:dyDescent="0.2">
      <c r="K808" s="143"/>
      <c r="L808" s="143"/>
      <c r="V808" s="143"/>
      <c r="W808" s="143"/>
    </row>
    <row r="809" spans="11:23" s="138" customFormat="1" x14ac:dyDescent="0.2">
      <c r="K809" s="143"/>
      <c r="L809" s="143"/>
      <c r="V809" s="143"/>
      <c r="W809" s="143"/>
    </row>
    <row r="810" spans="11:23" s="138" customFormat="1" x14ac:dyDescent="0.2">
      <c r="K810" s="143"/>
      <c r="L810" s="143"/>
      <c r="V810" s="143"/>
      <c r="W810" s="143"/>
    </row>
    <row r="811" spans="11:23" s="138" customFormat="1" x14ac:dyDescent="0.2">
      <c r="K811" s="143"/>
      <c r="L811" s="143"/>
      <c r="V811" s="143"/>
      <c r="W811" s="143"/>
    </row>
    <row r="812" spans="11:23" s="138" customFormat="1" x14ac:dyDescent="0.2">
      <c r="K812" s="143"/>
      <c r="L812" s="143"/>
      <c r="V812" s="143"/>
      <c r="W812" s="143"/>
    </row>
    <row r="813" spans="11:23" s="138" customFormat="1" x14ac:dyDescent="0.2">
      <c r="K813" s="143"/>
      <c r="L813" s="143"/>
      <c r="V813" s="143"/>
      <c r="W813" s="143"/>
    </row>
    <row r="814" spans="11:23" s="138" customFormat="1" x14ac:dyDescent="0.2">
      <c r="K814" s="143"/>
      <c r="L814" s="143"/>
      <c r="V814" s="143"/>
      <c r="W814" s="143"/>
    </row>
    <row r="815" spans="11:23" s="138" customFormat="1" x14ac:dyDescent="0.2">
      <c r="K815" s="143"/>
      <c r="L815" s="143"/>
      <c r="V815" s="143"/>
      <c r="W815" s="143"/>
    </row>
    <row r="816" spans="11:23" s="138" customFormat="1" x14ac:dyDescent="0.2">
      <c r="K816" s="143"/>
      <c r="L816" s="143"/>
      <c r="V816" s="143"/>
      <c r="W816" s="143"/>
    </row>
    <row r="817" spans="11:23" s="138" customFormat="1" x14ac:dyDescent="0.2">
      <c r="K817" s="143"/>
      <c r="L817" s="143"/>
      <c r="V817" s="143"/>
      <c r="W817" s="143"/>
    </row>
    <row r="818" spans="11:23" s="138" customFormat="1" x14ac:dyDescent="0.2">
      <c r="K818" s="143"/>
      <c r="L818" s="143"/>
      <c r="V818" s="143"/>
      <c r="W818" s="143"/>
    </row>
    <row r="819" spans="11:23" s="138" customFormat="1" x14ac:dyDescent="0.2">
      <c r="K819" s="143"/>
      <c r="L819" s="143"/>
      <c r="V819" s="143"/>
      <c r="W819" s="143"/>
    </row>
    <row r="820" spans="11:23" s="138" customFormat="1" x14ac:dyDescent="0.2">
      <c r="K820" s="143"/>
      <c r="L820" s="143"/>
      <c r="V820" s="143"/>
      <c r="W820" s="143"/>
    </row>
    <row r="821" spans="11:23" s="138" customFormat="1" x14ac:dyDescent="0.2">
      <c r="K821" s="143"/>
      <c r="L821" s="143"/>
      <c r="V821" s="143"/>
      <c r="W821" s="143"/>
    </row>
    <row r="822" spans="11:23" s="138" customFormat="1" x14ac:dyDescent="0.2">
      <c r="K822" s="143"/>
      <c r="L822" s="143"/>
      <c r="V822" s="143"/>
      <c r="W822" s="143"/>
    </row>
    <row r="823" spans="11:23" s="138" customFormat="1" x14ac:dyDescent="0.2">
      <c r="K823" s="143"/>
      <c r="L823" s="143"/>
      <c r="V823" s="143"/>
      <c r="W823" s="143"/>
    </row>
    <row r="824" spans="11:23" s="138" customFormat="1" x14ac:dyDescent="0.2">
      <c r="K824" s="143"/>
      <c r="L824" s="143"/>
      <c r="V824" s="143"/>
      <c r="W824" s="143"/>
    </row>
    <row r="825" spans="11:23" s="138" customFormat="1" x14ac:dyDescent="0.2">
      <c r="K825" s="143"/>
      <c r="L825" s="143"/>
      <c r="V825" s="143"/>
      <c r="W825" s="143"/>
    </row>
    <row r="826" spans="11:23" s="138" customFormat="1" x14ac:dyDescent="0.2">
      <c r="K826" s="143"/>
      <c r="L826" s="143"/>
      <c r="V826" s="143"/>
      <c r="W826" s="143"/>
    </row>
    <row r="827" spans="11:23" s="138" customFormat="1" x14ac:dyDescent="0.2">
      <c r="K827" s="143"/>
      <c r="L827" s="143"/>
      <c r="V827" s="143"/>
      <c r="W827" s="143"/>
    </row>
    <row r="828" spans="11:23" s="138" customFormat="1" x14ac:dyDescent="0.2">
      <c r="K828" s="143"/>
      <c r="L828" s="143"/>
      <c r="V828" s="143"/>
      <c r="W828" s="143"/>
    </row>
    <row r="829" spans="11:23" s="138" customFormat="1" x14ac:dyDescent="0.2">
      <c r="K829" s="143"/>
      <c r="L829" s="143"/>
      <c r="V829" s="143"/>
      <c r="W829" s="143"/>
    </row>
    <row r="830" spans="11:23" s="138" customFormat="1" x14ac:dyDescent="0.2">
      <c r="K830" s="143"/>
      <c r="L830" s="143"/>
      <c r="V830" s="143"/>
      <c r="W830" s="143"/>
    </row>
    <row r="831" spans="11:23" s="138" customFormat="1" x14ac:dyDescent="0.2">
      <c r="K831" s="143"/>
      <c r="L831" s="143"/>
      <c r="V831" s="143"/>
      <c r="W831" s="143"/>
    </row>
    <row r="832" spans="11:23" s="138" customFormat="1" x14ac:dyDescent="0.2">
      <c r="K832" s="143"/>
      <c r="L832" s="143"/>
      <c r="V832" s="143"/>
      <c r="W832" s="143"/>
    </row>
    <row r="833" spans="11:23" s="138" customFormat="1" x14ac:dyDescent="0.2">
      <c r="K833" s="143"/>
      <c r="L833" s="143"/>
      <c r="V833" s="143"/>
      <c r="W833" s="143"/>
    </row>
    <row r="834" spans="11:23" s="138" customFormat="1" x14ac:dyDescent="0.2">
      <c r="K834" s="143"/>
      <c r="L834" s="143"/>
      <c r="V834" s="143"/>
      <c r="W834" s="143"/>
    </row>
    <row r="835" spans="11:23" s="138" customFormat="1" x14ac:dyDescent="0.2">
      <c r="K835" s="143"/>
      <c r="L835" s="143"/>
      <c r="V835" s="143"/>
      <c r="W835" s="143"/>
    </row>
    <row r="836" spans="11:23" s="138" customFormat="1" x14ac:dyDescent="0.2">
      <c r="K836" s="143"/>
      <c r="L836" s="143"/>
      <c r="V836" s="143"/>
      <c r="W836" s="143"/>
    </row>
    <row r="837" spans="11:23" s="138" customFormat="1" x14ac:dyDescent="0.2">
      <c r="K837" s="143"/>
      <c r="L837" s="143"/>
      <c r="V837" s="143"/>
      <c r="W837" s="143"/>
    </row>
    <row r="838" spans="11:23" s="138" customFormat="1" x14ac:dyDescent="0.2">
      <c r="K838" s="143"/>
      <c r="L838" s="143"/>
      <c r="V838" s="143"/>
      <c r="W838" s="143"/>
    </row>
    <row r="839" spans="11:23" s="138" customFormat="1" x14ac:dyDescent="0.2">
      <c r="K839" s="143"/>
      <c r="L839" s="143"/>
      <c r="V839" s="143"/>
      <c r="W839" s="143"/>
    </row>
    <row r="840" spans="11:23" s="138" customFormat="1" x14ac:dyDescent="0.2">
      <c r="K840" s="143"/>
      <c r="L840" s="143"/>
      <c r="V840" s="143"/>
      <c r="W840" s="143"/>
    </row>
    <row r="841" spans="11:23" s="138" customFormat="1" x14ac:dyDescent="0.2">
      <c r="K841" s="143"/>
      <c r="L841" s="143"/>
      <c r="V841" s="143"/>
      <c r="W841" s="143"/>
    </row>
    <row r="842" spans="11:23" s="138" customFormat="1" x14ac:dyDescent="0.2">
      <c r="K842" s="143"/>
      <c r="L842" s="143"/>
      <c r="V842" s="143"/>
      <c r="W842" s="143"/>
    </row>
    <row r="843" spans="11:23" s="138" customFormat="1" x14ac:dyDescent="0.2">
      <c r="K843" s="143"/>
      <c r="L843" s="143"/>
      <c r="V843" s="143"/>
      <c r="W843" s="143"/>
    </row>
    <row r="844" spans="11:23" s="138" customFormat="1" x14ac:dyDescent="0.2">
      <c r="K844" s="143"/>
      <c r="L844" s="143"/>
      <c r="V844" s="143"/>
      <c r="W844" s="143"/>
    </row>
    <row r="845" spans="11:23" s="138" customFormat="1" x14ac:dyDescent="0.2">
      <c r="K845" s="143"/>
      <c r="L845" s="143"/>
      <c r="V845" s="143"/>
      <c r="W845" s="143"/>
    </row>
    <row r="846" spans="11:23" s="138" customFormat="1" x14ac:dyDescent="0.2">
      <c r="K846" s="143"/>
      <c r="L846" s="143"/>
      <c r="V846" s="143"/>
      <c r="W846" s="143"/>
    </row>
    <row r="847" spans="11:23" s="138" customFormat="1" x14ac:dyDescent="0.2">
      <c r="K847" s="143"/>
      <c r="L847" s="143"/>
      <c r="V847" s="143"/>
      <c r="W847" s="143"/>
    </row>
    <row r="848" spans="11:23" s="138" customFormat="1" x14ac:dyDescent="0.2">
      <c r="K848" s="143"/>
      <c r="L848" s="143"/>
      <c r="V848" s="143"/>
      <c r="W848" s="143"/>
    </row>
    <row r="849" spans="11:23" s="138" customFormat="1" x14ac:dyDescent="0.2">
      <c r="K849" s="143"/>
      <c r="L849" s="143"/>
      <c r="V849" s="143"/>
      <c r="W849" s="143"/>
    </row>
    <row r="850" spans="11:23" s="138" customFormat="1" x14ac:dyDescent="0.2">
      <c r="K850" s="143"/>
      <c r="L850" s="143"/>
      <c r="V850" s="143"/>
      <c r="W850" s="143"/>
    </row>
    <row r="851" spans="11:23" s="138" customFormat="1" x14ac:dyDescent="0.2">
      <c r="K851" s="143"/>
      <c r="L851" s="143"/>
      <c r="V851" s="143"/>
      <c r="W851" s="143"/>
    </row>
    <row r="852" spans="11:23" s="138" customFormat="1" x14ac:dyDescent="0.2">
      <c r="K852" s="143"/>
      <c r="L852" s="143"/>
      <c r="V852" s="143"/>
      <c r="W852" s="143"/>
    </row>
    <row r="853" spans="11:23" s="138" customFormat="1" x14ac:dyDescent="0.2">
      <c r="K853" s="143"/>
      <c r="L853" s="143"/>
      <c r="V853" s="143"/>
      <c r="W853" s="143"/>
    </row>
    <row r="854" spans="11:23" s="138" customFormat="1" x14ac:dyDescent="0.2">
      <c r="K854" s="143"/>
      <c r="L854" s="143"/>
      <c r="V854" s="143"/>
      <c r="W854" s="143"/>
    </row>
    <row r="855" spans="11:23" s="138" customFormat="1" x14ac:dyDescent="0.2">
      <c r="K855" s="143"/>
      <c r="L855" s="143"/>
      <c r="V855" s="143"/>
      <c r="W855" s="143"/>
    </row>
    <row r="856" spans="11:23" s="138" customFormat="1" x14ac:dyDescent="0.2">
      <c r="K856" s="143"/>
      <c r="L856" s="143"/>
      <c r="V856" s="143"/>
      <c r="W856" s="143"/>
    </row>
    <row r="857" spans="11:23" s="138" customFormat="1" x14ac:dyDescent="0.2">
      <c r="K857" s="143"/>
      <c r="L857" s="143"/>
      <c r="V857" s="143"/>
      <c r="W857" s="143"/>
    </row>
    <row r="858" spans="11:23" s="138" customFormat="1" x14ac:dyDescent="0.2">
      <c r="K858" s="143"/>
      <c r="L858" s="143"/>
      <c r="V858" s="143"/>
      <c r="W858" s="143"/>
    </row>
    <row r="859" spans="11:23" s="138" customFormat="1" x14ac:dyDescent="0.2">
      <c r="K859" s="143"/>
      <c r="L859" s="143"/>
      <c r="V859" s="143"/>
      <c r="W859" s="143"/>
    </row>
    <row r="860" spans="11:23" s="138" customFormat="1" x14ac:dyDescent="0.2">
      <c r="K860" s="143"/>
      <c r="L860" s="143"/>
      <c r="V860" s="143"/>
      <c r="W860" s="143"/>
    </row>
    <row r="861" spans="11:23" s="138" customFormat="1" x14ac:dyDescent="0.2">
      <c r="K861" s="143"/>
      <c r="L861" s="143"/>
      <c r="V861" s="143"/>
      <c r="W861" s="143"/>
    </row>
    <row r="862" spans="11:23" s="138" customFormat="1" x14ac:dyDescent="0.2">
      <c r="K862" s="143"/>
      <c r="L862" s="143"/>
      <c r="V862" s="143"/>
      <c r="W862" s="143"/>
    </row>
    <row r="863" spans="11:23" s="138" customFormat="1" x14ac:dyDescent="0.2">
      <c r="K863" s="143"/>
      <c r="L863" s="143"/>
      <c r="V863" s="143"/>
      <c r="W863" s="143"/>
    </row>
    <row r="864" spans="11:23" s="138" customFormat="1" x14ac:dyDescent="0.2">
      <c r="K864" s="143"/>
      <c r="L864" s="143"/>
      <c r="V864" s="143"/>
      <c r="W864" s="143"/>
    </row>
    <row r="865" spans="11:23" s="138" customFormat="1" x14ac:dyDescent="0.2">
      <c r="K865" s="143"/>
      <c r="L865" s="143"/>
      <c r="V865" s="143"/>
      <c r="W865" s="143"/>
    </row>
    <row r="866" spans="11:23" s="138" customFormat="1" x14ac:dyDescent="0.2">
      <c r="K866" s="143"/>
      <c r="L866" s="143"/>
      <c r="V866" s="143"/>
      <c r="W866" s="143"/>
    </row>
    <row r="867" spans="11:23" s="138" customFormat="1" x14ac:dyDescent="0.2">
      <c r="K867" s="143"/>
      <c r="L867" s="143"/>
      <c r="V867" s="143"/>
      <c r="W867" s="143"/>
    </row>
    <row r="868" spans="11:23" s="138" customFormat="1" x14ac:dyDescent="0.2">
      <c r="K868" s="143"/>
      <c r="L868" s="143"/>
      <c r="V868" s="143"/>
      <c r="W868" s="143"/>
    </row>
    <row r="869" spans="11:23" s="138" customFormat="1" x14ac:dyDescent="0.2">
      <c r="K869" s="143"/>
      <c r="L869" s="143"/>
      <c r="V869" s="143"/>
      <c r="W869" s="143"/>
    </row>
    <row r="870" spans="11:23" s="138" customFormat="1" x14ac:dyDescent="0.2">
      <c r="K870" s="143"/>
      <c r="L870" s="143"/>
      <c r="V870" s="143"/>
      <c r="W870" s="143"/>
    </row>
    <row r="871" spans="11:23" s="138" customFormat="1" x14ac:dyDescent="0.2">
      <c r="K871" s="143"/>
      <c r="L871" s="143"/>
      <c r="V871" s="143"/>
      <c r="W871" s="143"/>
    </row>
    <row r="872" spans="11:23" s="138" customFormat="1" x14ac:dyDescent="0.2">
      <c r="K872" s="143"/>
      <c r="L872" s="143"/>
      <c r="V872" s="143"/>
      <c r="W872" s="143"/>
    </row>
    <row r="873" spans="11:23" s="138" customFormat="1" x14ac:dyDescent="0.2">
      <c r="K873" s="143"/>
      <c r="L873" s="143"/>
      <c r="V873" s="143"/>
      <c r="W873" s="143"/>
    </row>
    <row r="874" spans="11:23" s="138" customFormat="1" x14ac:dyDescent="0.2">
      <c r="K874" s="143"/>
      <c r="L874" s="143"/>
      <c r="V874" s="143"/>
      <c r="W874" s="143"/>
    </row>
    <row r="875" spans="11:23" s="138" customFormat="1" x14ac:dyDescent="0.2">
      <c r="K875" s="143"/>
      <c r="L875" s="143"/>
      <c r="V875" s="143"/>
      <c r="W875" s="143"/>
    </row>
    <row r="876" spans="11:23" s="138" customFormat="1" x14ac:dyDescent="0.2">
      <c r="K876" s="143"/>
      <c r="L876" s="143"/>
      <c r="V876" s="143"/>
      <c r="W876" s="143"/>
    </row>
    <row r="877" spans="11:23" s="138" customFormat="1" x14ac:dyDescent="0.2">
      <c r="K877" s="143"/>
      <c r="L877" s="143"/>
      <c r="V877" s="143"/>
      <c r="W877" s="143"/>
    </row>
    <row r="878" spans="11:23" s="138" customFormat="1" x14ac:dyDescent="0.2">
      <c r="K878" s="143"/>
      <c r="L878" s="143"/>
      <c r="V878" s="143"/>
      <c r="W878" s="143"/>
    </row>
    <row r="879" spans="11:23" s="138" customFormat="1" x14ac:dyDescent="0.2">
      <c r="K879" s="143"/>
      <c r="L879" s="143"/>
      <c r="V879" s="143"/>
      <c r="W879" s="143"/>
    </row>
    <row r="880" spans="11:23" s="138" customFormat="1" x14ac:dyDescent="0.2">
      <c r="K880" s="143"/>
      <c r="L880" s="143"/>
      <c r="V880" s="143"/>
      <c r="W880" s="143"/>
    </row>
    <row r="881" spans="11:23" s="138" customFormat="1" x14ac:dyDescent="0.2">
      <c r="K881" s="143"/>
      <c r="L881" s="143"/>
      <c r="V881" s="143"/>
      <c r="W881" s="143"/>
    </row>
    <row r="882" spans="11:23" s="138" customFormat="1" x14ac:dyDescent="0.2">
      <c r="K882" s="143"/>
      <c r="L882" s="143"/>
      <c r="V882" s="143"/>
      <c r="W882" s="143"/>
    </row>
    <row r="883" spans="11:23" s="138" customFormat="1" x14ac:dyDescent="0.2">
      <c r="K883" s="143"/>
      <c r="L883" s="143"/>
      <c r="V883" s="143"/>
      <c r="W883" s="143"/>
    </row>
    <row r="884" spans="11:23" s="138" customFormat="1" x14ac:dyDescent="0.2">
      <c r="K884" s="143"/>
      <c r="L884" s="143"/>
      <c r="V884" s="143"/>
      <c r="W884" s="143"/>
    </row>
    <row r="885" spans="11:23" s="138" customFormat="1" x14ac:dyDescent="0.2">
      <c r="K885" s="143"/>
      <c r="L885" s="143"/>
      <c r="V885" s="143"/>
      <c r="W885" s="143"/>
    </row>
    <row r="886" spans="11:23" s="138" customFormat="1" x14ac:dyDescent="0.2">
      <c r="K886" s="143"/>
      <c r="L886" s="143"/>
      <c r="V886" s="143"/>
      <c r="W886" s="143"/>
    </row>
    <row r="887" spans="11:23" s="138" customFormat="1" x14ac:dyDescent="0.2">
      <c r="K887" s="143"/>
      <c r="L887" s="143"/>
      <c r="V887" s="143"/>
      <c r="W887" s="143"/>
    </row>
    <row r="888" spans="11:23" s="138" customFormat="1" x14ac:dyDescent="0.2">
      <c r="K888" s="143"/>
      <c r="L888" s="143"/>
      <c r="V888" s="143"/>
      <c r="W888" s="143"/>
    </row>
    <row r="889" spans="11:23" s="138" customFormat="1" x14ac:dyDescent="0.2">
      <c r="K889" s="143"/>
      <c r="L889" s="143"/>
      <c r="V889" s="143"/>
      <c r="W889" s="143"/>
    </row>
    <row r="890" spans="11:23" s="138" customFormat="1" x14ac:dyDescent="0.2">
      <c r="K890" s="143"/>
      <c r="L890" s="143"/>
      <c r="V890" s="143"/>
      <c r="W890" s="143"/>
    </row>
    <row r="891" spans="11:23" s="138" customFormat="1" x14ac:dyDescent="0.2">
      <c r="K891" s="143"/>
      <c r="L891" s="143"/>
      <c r="V891" s="143"/>
      <c r="W891" s="143"/>
    </row>
    <row r="892" spans="11:23" s="138" customFormat="1" x14ac:dyDescent="0.2">
      <c r="K892" s="143"/>
      <c r="L892" s="143"/>
      <c r="V892" s="143"/>
      <c r="W892" s="143"/>
    </row>
    <row r="893" spans="11:23" s="138" customFormat="1" x14ac:dyDescent="0.2">
      <c r="K893" s="143"/>
      <c r="L893" s="143"/>
      <c r="V893" s="143"/>
      <c r="W893" s="143"/>
    </row>
    <row r="894" spans="11:23" s="138" customFormat="1" x14ac:dyDescent="0.2">
      <c r="K894" s="143"/>
      <c r="L894" s="143"/>
      <c r="V894" s="143"/>
      <c r="W894" s="143"/>
    </row>
    <row r="895" spans="11:23" s="138" customFormat="1" x14ac:dyDescent="0.2">
      <c r="K895" s="143"/>
      <c r="L895" s="143"/>
      <c r="V895" s="143"/>
      <c r="W895" s="143"/>
    </row>
    <row r="896" spans="11:23" s="138" customFormat="1" x14ac:dyDescent="0.2">
      <c r="K896" s="143"/>
      <c r="L896" s="143"/>
      <c r="V896" s="143"/>
      <c r="W896" s="143"/>
    </row>
    <row r="897" spans="11:23" s="138" customFormat="1" x14ac:dyDescent="0.2">
      <c r="K897" s="143"/>
      <c r="L897" s="143"/>
      <c r="V897" s="143"/>
      <c r="W897" s="143"/>
    </row>
    <row r="898" spans="11:23" s="138" customFormat="1" x14ac:dyDescent="0.2">
      <c r="K898" s="143"/>
      <c r="L898" s="143"/>
      <c r="V898" s="143"/>
      <c r="W898" s="143"/>
    </row>
    <row r="899" spans="11:23" s="138" customFormat="1" x14ac:dyDescent="0.2">
      <c r="K899" s="143"/>
      <c r="L899" s="143"/>
      <c r="V899" s="143"/>
      <c r="W899" s="143"/>
    </row>
    <row r="900" spans="11:23" s="138" customFormat="1" x14ac:dyDescent="0.2">
      <c r="K900" s="143"/>
      <c r="L900" s="143"/>
      <c r="V900" s="143"/>
      <c r="W900" s="143"/>
    </row>
    <row r="901" spans="11:23" s="138" customFormat="1" x14ac:dyDescent="0.2">
      <c r="K901" s="143"/>
      <c r="L901" s="143"/>
      <c r="V901" s="143"/>
      <c r="W901" s="143"/>
    </row>
    <row r="902" spans="11:23" s="138" customFormat="1" x14ac:dyDescent="0.2">
      <c r="K902" s="143"/>
      <c r="L902" s="143"/>
      <c r="V902" s="143"/>
      <c r="W902" s="143"/>
    </row>
    <row r="903" spans="11:23" s="138" customFormat="1" x14ac:dyDescent="0.2">
      <c r="K903" s="143"/>
      <c r="L903" s="143"/>
      <c r="V903" s="143"/>
      <c r="W903" s="143"/>
    </row>
    <row r="904" spans="11:23" s="138" customFormat="1" x14ac:dyDescent="0.2">
      <c r="K904" s="143"/>
      <c r="L904" s="143"/>
      <c r="V904" s="143"/>
      <c r="W904" s="143"/>
    </row>
    <row r="905" spans="11:23" s="138" customFormat="1" x14ac:dyDescent="0.2">
      <c r="K905" s="143"/>
      <c r="L905" s="143"/>
      <c r="V905" s="143"/>
      <c r="W905" s="143"/>
    </row>
    <row r="906" spans="11:23" s="138" customFormat="1" x14ac:dyDescent="0.2">
      <c r="K906" s="143"/>
      <c r="L906" s="143"/>
      <c r="V906" s="143"/>
      <c r="W906" s="143"/>
    </row>
    <row r="907" spans="11:23" s="138" customFormat="1" x14ac:dyDescent="0.2">
      <c r="K907" s="143"/>
      <c r="L907" s="143"/>
      <c r="V907" s="143"/>
      <c r="W907" s="143"/>
    </row>
    <row r="908" spans="11:23" s="138" customFormat="1" x14ac:dyDescent="0.2">
      <c r="K908" s="143"/>
      <c r="L908" s="143"/>
      <c r="V908" s="143"/>
      <c r="W908" s="143"/>
    </row>
    <row r="909" spans="11:23" s="138" customFormat="1" x14ac:dyDescent="0.2">
      <c r="K909" s="143"/>
      <c r="L909" s="143"/>
      <c r="V909" s="143"/>
      <c r="W909" s="143"/>
    </row>
    <row r="910" spans="11:23" s="138" customFormat="1" x14ac:dyDescent="0.2">
      <c r="K910" s="143"/>
      <c r="L910" s="143"/>
      <c r="V910" s="143"/>
      <c r="W910" s="143"/>
    </row>
    <row r="911" spans="11:23" s="138" customFormat="1" x14ac:dyDescent="0.2">
      <c r="K911" s="143"/>
      <c r="L911" s="143"/>
      <c r="V911" s="143"/>
      <c r="W911" s="143"/>
    </row>
    <row r="912" spans="11:23" s="138" customFormat="1" x14ac:dyDescent="0.2">
      <c r="K912" s="143"/>
      <c r="L912" s="143"/>
      <c r="V912" s="143"/>
      <c r="W912" s="143"/>
    </row>
    <row r="913" spans="11:23" s="138" customFormat="1" x14ac:dyDescent="0.2">
      <c r="K913" s="143"/>
      <c r="L913" s="143"/>
      <c r="V913" s="143"/>
      <c r="W913" s="143"/>
    </row>
    <row r="914" spans="11:23" s="138" customFormat="1" x14ac:dyDescent="0.2">
      <c r="K914" s="143"/>
      <c r="L914" s="143"/>
      <c r="V914" s="143"/>
      <c r="W914" s="143"/>
    </row>
    <row r="915" spans="11:23" s="138" customFormat="1" x14ac:dyDescent="0.2">
      <c r="K915" s="143"/>
      <c r="L915" s="143"/>
      <c r="V915" s="143"/>
      <c r="W915" s="143"/>
    </row>
    <row r="916" spans="11:23" s="138" customFormat="1" x14ac:dyDescent="0.2">
      <c r="K916" s="143"/>
      <c r="L916" s="143"/>
      <c r="V916" s="143"/>
      <c r="W916" s="143"/>
    </row>
    <row r="917" spans="11:23" s="138" customFormat="1" x14ac:dyDescent="0.2">
      <c r="K917" s="143"/>
      <c r="L917" s="143"/>
      <c r="V917" s="143"/>
      <c r="W917" s="143"/>
    </row>
    <row r="918" spans="11:23" s="138" customFormat="1" x14ac:dyDescent="0.2">
      <c r="K918" s="143"/>
      <c r="L918" s="143"/>
      <c r="V918" s="143"/>
      <c r="W918" s="143"/>
    </row>
    <row r="919" spans="11:23" s="138" customFormat="1" x14ac:dyDescent="0.2">
      <c r="K919" s="143"/>
      <c r="L919" s="143"/>
      <c r="V919" s="143"/>
      <c r="W919" s="143"/>
    </row>
    <row r="920" spans="11:23" s="138" customFormat="1" x14ac:dyDescent="0.2">
      <c r="K920" s="143"/>
      <c r="L920" s="143"/>
      <c r="V920" s="143"/>
      <c r="W920" s="143"/>
    </row>
    <row r="921" spans="11:23" s="138" customFormat="1" x14ac:dyDescent="0.2">
      <c r="K921" s="143"/>
      <c r="L921" s="143"/>
      <c r="V921" s="143"/>
      <c r="W921" s="143"/>
    </row>
    <row r="922" spans="11:23" s="138" customFormat="1" x14ac:dyDescent="0.2">
      <c r="K922" s="143"/>
      <c r="L922" s="143"/>
      <c r="V922" s="143"/>
      <c r="W922" s="143"/>
    </row>
    <row r="923" spans="11:23" s="138" customFormat="1" x14ac:dyDescent="0.2">
      <c r="K923" s="143"/>
      <c r="L923" s="143"/>
      <c r="V923" s="143"/>
      <c r="W923" s="143"/>
    </row>
    <row r="924" spans="11:23" s="138" customFormat="1" x14ac:dyDescent="0.2">
      <c r="K924" s="143"/>
      <c r="L924" s="143"/>
      <c r="V924" s="143"/>
      <c r="W924" s="143"/>
    </row>
    <row r="925" spans="11:23" s="138" customFormat="1" x14ac:dyDescent="0.2">
      <c r="K925" s="143"/>
      <c r="L925" s="143"/>
      <c r="V925" s="143"/>
      <c r="W925" s="143"/>
    </row>
    <row r="926" spans="11:23" s="138" customFormat="1" x14ac:dyDescent="0.2">
      <c r="K926" s="143"/>
      <c r="L926" s="143"/>
      <c r="V926" s="143"/>
      <c r="W926" s="143"/>
    </row>
    <row r="927" spans="11:23" s="138" customFormat="1" x14ac:dyDescent="0.2">
      <c r="K927" s="143"/>
      <c r="L927" s="143"/>
      <c r="V927" s="143"/>
      <c r="W927" s="143"/>
    </row>
    <row r="928" spans="11:23" s="138" customFormat="1" x14ac:dyDescent="0.2">
      <c r="K928" s="143"/>
      <c r="L928" s="143"/>
      <c r="V928" s="143"/>
      <c r="W928" s="143"/>
    </row>
    <row r="929" spans="11:23" s="138" customFormat="1" x14ac:dyDescent="0.2">
      <c r="K929" s="143"/>
      <c r="L929" s="143"/>
      <c r="V929" s="143"/>
      <c r="W929" s="143"/>
    </row>
    <row r="930" spans="11:23" s="138" customFormat="1" x14ac:dyDescent="0.2">
      <c r="K930" s="143"/>
      <c r="L930" s="143"/>
      <c r="V930" s="143"/>
      <c r="W930" s="143"/>
    </row>
    <row r="931" spans="11:23" s="138" customFormat="1" x14ac:dyDescent="0.2">
      <c r="K931" s="143"/>
      <c r="L931" s="143"/>
      <c r="V931" s="143"/>
      <c r="W931" s="143"/>
    </row>
    <row r="932" spans="11:23" s="138" customFormat="1" x14ac:dyDescent="0.2">
      <c r="K932" s="143"/>
      <c r="L932" s="143"/>
      <c r="V932" s="143"/>
      <c r="W932" s="143"/>
    </row>
    <row r="933" spans="11:23" s="138" customFormat="1" x14ac:dyDescent="0.2">
      <c r="K933" s="143"/>
      <c r="L933" s="143"/>
      <c r="V933" s="143"/>
      <c r="W933" s="143"/>
    </row>
    <row r="934" spans="11:23" s="138" customFormat="1" x14ac:dyDescent="0.2">
      <c r="K934" s="143"/>
      <c r="L934" s="143"/>
      <c r="V934" s="143"/>
      <c r="W934" s="143"/>
    </row>
    <row r="935" spans="11:23" s="138" customFormat="1" x14ac:dyDescent="0.2">
      <c r="K935" s="143"/>
      <c r="L935" s="143"/>
      <c r="V935" s="143"/>
      <c r="W935" s="143"/>
    </row>
    <row r="936" spans="11:23" s="138" customFormat="1" x14ac:dyDescent="0.2">
      <c r="K936" s="143"/>
      <c r="L936" s="143"/>
      <c r="V936" s="143"/>
      <c r="W936" s="143"/>
    </row>
    <row r="937" spans="11:23" s="138" customFormat="1" x14ac:dyDescent="0.2">
      <c r="K937" s="143"/>
      <c r="L937" s="143"/>
      <c r="V937" s="143"/>
      <c r="W937" s="143"/>
    </row>
    <row r="938" spans="11:23" s="138" customFormat="1" x14ac:dyDescent="0.2">
      <c r="K938" s="143"/>
      <c r="L938" s="143"/>
      <c r="V938" s="143"/>
      <c r="W938" s="143"/>
    </row>
    <row r="939" spans="11:23" s="138" customFormat="1" x14ac:dyDescent="0.2">
      <c r="K939" s="143"/>
      <c r="L939" s="143"/>
      <c r="V939" s="143"/>
      <c r="W939" s="143"/>
    </row>
    <row r="940" spans="11:23" s="138" customFormat="1" x14ac:dyDescent="0.2">
      <c r="K940" s="143"/>
      <c r="L940" s="143"/>
      <c r="V940" s="143"/>
      <c r="W940" s="143"/>
    </row>
    <row r="941" spans="11:23" s="138" customFormat="1" x14ac:dyDescent="0.2">
      <c r="K941" s="143"/>
      <c r="L941" s="143"/>
      <c r="V941" s="143"/>
      <c r="W941" s="143"/>
    </row>
    <row r="942" spans="11:23" s="138" customFormat="1" x14ac:dyDescent="0.2">
      <c r="K942" s="143"/>
      <c r="L942" s="143"/>
      <c r="V942" s="143"/>
      <c r="W942" s="143"/>
    </row>
    <row r="943" spans="11:23" s="138" customFormat="1" x14ac:dyDescent="0.2">
      <c r="K943" s="143"/>
      <c r="L943" s="143"/>
      <c r="V943" s="143"/>
      <c r="W943" s="143"/>
    </row>
    <row r="944" spans="11:23" s="138" customFormat="1" x14ac:dyDescent="0.2">
      <c r="K944" s="143"/>
      <c r="L944" s="143"/>
      <c r="V944" s="143"/>
      <c r="W944" s="143"/>
    </row>
    <row r="945" spans="11:23" s="138" customFormat="1" x14ac:dyDescent="0.2">
      <c r="K945" s="143"/>
      <c r="L945" s="143"/>
      <c r="V945" s="143"/>
      <c r="W945" s="143"/>
    </row>
    <row r="946" spans="11:23" s="138" customFormat="1" x14ac:dyDescent="0.2">
      <c r="K946" s="143"/>
      <c r="L946" s="143"/>
      <c r="V946" s="143"/>
      <c r="W946" s="143"/>
    </row>
    <row r="947" spans="11:23" s="138" customFormat="1" x14ac:dyDescent="0.2">
      <c r="K947" s="143"/>
      <c r="L947" s="143"/>
      <c r="V947" s="143"/>
      <c r="W947" s="143"/>
    </row>
    <row r="948" spans="11:23" s="138" customFormat="1" x14ac:dyDescent="0.2">
      <c r="K948" s="143"/>
      <c r="L948" s="143"/>
      <c r="V948" s="143"/>
      <c r="W948" s="143"/>
    </row>
    <row r="949" spans="11:23" s="138" customFormat="1" x14ac:dyDescent="0.2">
      <c r="K949" s="143"/>
      <c r="L949" s="143"/>
      <c r="V949" s="143"/>
      <c r="W949" s="143"/>
    </row>
    <row r="950" spans="11:23" s="138" customFormat="1" x14ac:dyDescent="0.2">
      <c r="K950" s="143"/>
      <c r="L950" s="143"/>
      <c r="V950" s="143"/>
      <c r="W950" s="143"/>
    </row>
    <row r="951" spans="11:23" s="138" customFormat="1" x14ac:dyDescent="0.2">
      <c r="K951" s="143"/>
      <c r="L951" s="143"/>
      <c r="V951" s="143"/>
      <c r="W951" s="143"/>
    </row>
    <row r="952" spans="11:23" s="138" customFormat="1" x14ac:dyDescent="0.2">
      <c r="K952" s="143"/>
      <c r="L952" s="143"/>
      <c r="V952" s="143"/>
      <c r="W952" s="143"/>
    </row>
    <row r="953" spans="11:23" s="138" customFormat="1" x14ac:dyDescent="0.2">
      <c r="K953" s="143"/>
      <c r="L953" s="143"/>
      <c r="V953" s="143"/>
      <c r="W953" s="143"/>
    </row>
    <row r="954" spans="11:23" s="138" customFormat="1" x14ac:dyDescent="0.2">
      <c r="K954" s="143"/>
      <c r="L954" s="143"/>
      <c r="V954" s="143"/>
      <c r="W954" s="143"/>
    </row>
    <row r="955" spans="11:23" s="138" customFormat="1" x14ac:dyDescent="0.2">
      <c r="K955" s="143"/>
      <c r="L955" s="143"/>
      <c r="V955" s="143"/>
      <c r="W955" s="143"/>
    </row>
    <row r="956" spans="11:23" s="138" customFormat="1" x14ac:dyDescent="0.2">
      <c r="K956" s="143"/>
      <c r="L956" s="143"/>
      <c r="V956" s="143"/>
      <c r="W956" s="143"/>
    </row>
    <row r="957" spans="11:23" s="138" customFormat="1" x14ac:dyDescent="0.2">
      <c r="K957" s="143"/>
      <c r="L957" s="143"/>
      <c r="V957" s="143"/>
      <c r="W957" s="143"/>
    </row>
    <row r="958" spans="11:23" s="138" customFormat="1" x14ac:dyDescent="0.2">
      <c r="K958" s="143"/>
      <c r="L958" s="143"/>
      <c r="V958" s="143"/>
      <c r="W958" s="143"/>
    </row>
    <row r="959" spans="11:23" s="138" customFormat="1" x14ac:dyDescent="0.2">
      <c r="K959" s="143"/>
      <c r="L959" s="143"/>
      <c r="V959" s="143"/>
      <c r="W959" s="143"/>
    </row>
    <row r="960" spans="11:23" s="138" customFormat="1" x14ac:dyDescent="0.2">
      <c r="K960" s="143"/>
      <c r="L960" s="143"/>
      <c r="V960" s="143"/>
      <c r="W960" s="143"/>
    </row>
    <row r="961" spans="11:23" s="138" customFormat="1" x14ac:dyDescent="0.2">
      <c r="K961" s="143"/>
      <c r="L961" s="143"/>
      <c r="V961" s="143"/>
      <c r="W961" s="143"/>
    </row>
    <row r="962" spans="11:23" s="138" customFormat="1" x14ac:dyDescent="0.2">
      <c r="K962" s="143"/>
      <c r="L962" s="143"/>
      <c r="V962" s="143"/>
      <c r="W962" s="143"/>
    </row>
    <row r="963" spans="11:23" s="138" customFormat="1" x14ac:dyDescent="0.2">
      <c r="K963" s="143"/>
      <c r="L963" s="143"/>
      <c r="V963" s="143"/>
      <c r="W963" s="143"/>
    </row>
    <row r="964" spans="11:23" s="138" customFormat="1" x14ac:dyDescent="0.2">
      <c r="K964" s="143"/>
      <c r="L964" s="143"/>
      <c r="V964" s="143"/>
      <c r="W964" s="143"/>
    </row>
    <row r="965" spans="11:23" s="138" customFormat="1" x14ac:dyDescent="0.2">
      <c r="K965" s="143"/>
      <c r="L965" s="143"/>
      <c r="V965" s="143"/>
      <c r="W965" s="143"/>
    </row>
    <row r="966" spans="11:23" s="138" customFormat="1" x14ac:dyDescent="0.2">
      <c r="K966" s="143"/>
      <c r="L966" s="143"/>
      <c r="V966" s="143"/>
      <c r="W966" s="143"/>
    </row>
    <row r="967" spans="11:23" s="138" customFormat="1" x14ac:dyDescent="0.2">
      <c r="K967" s="143"/>
      <c r="L967" s="143"/>
      <c r="V967" s="143"/>
      <c r="W967" s="143"/>
    </row>
    <row r="968" spans="11:23" s="138" customFormat="1" x14ac:dyDescent="0.2">
      <c r="K968" s="143"/>
      <c r="L968" s="143"/>
      <c r="V968" s="143"/>
      <c r="W968" s="143"/>
    </row>
    <row r="969" spans="11:23" s="138" customFormat="1" x14ac:dyDescent="0.2">
      <c r="K969" s="143"/>
      <c r="L969" s="143"/>
      <c r="V969" s="143"/>
      <c r="W969" s="143"/>
    </row>
    <row r="970" spans="11:23" s="138" customFormat="1" x14ac:dyDescent="0.2">
      <c r="K970" s="143"/>
      <c r="L970" s="143"/>
      <c r="V970" s="143"/>
      <c r="W970" s="143"/>
    </row>
    <row r="971" spans="11:23" s="138" customFormat="1" x14ac:dyDescent="0.2">
      <c r="K971" s="143"/>
      <c r="L971" s="143"/>
      <c r="V971" s="143"/>
      <c r="W971" s="143"/>
    </row>
    <row r="972" spans="11:23" s="138" customFormat="1" x14ac:dyDescent="0.2">
      <c r="K972" s="143"/>
      <c r="L972" s="143"/>
      <c r="V972" s="143"/>
      <c r="W972" s="143"/>
    </row>
    <row r="973" spans="11:23" s="138" customFormat="1" x14ac:dyDescent="0.2">
      <c r="K973" s="143"/>
      <c r="L973" s="143"/>
      <c r="V973" s="143"/>
      <c r="W973" s="143"/>
    </row>
    <row r="974" spans="11:23" s="138" customFormat="1" x14ac:dyDescent="0.2">
      <c r="K974" s="143"/>
      <c r="L974" s="143"/>
      <c r="V974" s="143"/>
      <c r="W974" s="143"/>
    </row>
    <row r="975" spans="11:23" s="138" customFormat="1" x14ac:dyDescent="0.2">
      <c r="K975" s="143"/>
      <c r="L975" s="143"/>
      <c r="V975" s="143"/>
      <c r="W975" s="143"/>
    </row>
    <row r="976" spans="11:23" s="138" customFormat="1" x14ac:dyDescent="0.2">
      <c r="K976" s="143"/>
      <c r="L976" s="143"/>
      <c r="V976" s="143"/>
      <c r="W976" s="143"/>
    </row>
    <row r="977" spans="11:23" s="138" customFormat="1" x14ac:dyDescent="0.2">
      <c r="K977" s="143"/>
      <c r="L977" s="143"/>
      <c r="V977" s="143"/>
      <c r="W977" s="143"/>
    </row>
    <row r="978" spans="11:23" s="138" customFormat="1" x14ac:dyDescent="0.2">
      <c r="K978" s="143"/>
      <c r="L978" s="143"/>
      <c r="V978" s="143"/>
      <c r="W978" s="143"/>
    </row>
    <row r="979" spans="11:23" s="138" customFormat="1" x14ac:dyDescent="0.2">
      <c r="K979" s="143"/>
      <c r="L979" s="143"/>
      <c r="V979" s="143"/>
      <c r="W979" s="143"/>
    </row>
    <row r="980" spans="11:23" s="138" customFormat="1" x14ac:dyDescent="0.2">
      <c r="K980" s="143"/>
      <c r="L980" s="143"/>
      <c r="V980" s="143"/>
      <c r="W980" s="143"/>
    </row>
    <row r="981" spans="11:23" s="138" customFormat="1" x14ac:dyDescent="0.2">
      <c r="K981" s="143"/>
      <c r="L981" s="143"/>
      <c r="V981" s="143"/>
      <c r="W981" s="143"/>
    </row>
    <row r="982" spans="11:23" s="138" customFormat="1" x14ac:dyDescent="0.2">
      <c r="K982" s="143"/>
      <c r="L982" s="143"/>
      <c r="V982" s="143"/>
      <c r="W982" s="143"/>
    </row>
    <row r="983" spans="11:23" s="138" customFormat="1" x14ac:dyDescent="0.2">
      <c r="K983" s="143"/>
      <c r="L983" s="143"/>
      <c r="V983" s="143"/>
      <c r="W983" s="143"/>
    </row>
    <row r="984" spans="11:23" s="138" customFormat="1" x14ac:dyDescent="0.2">
      <c r="K984" s="143"/>
      <c r="L984" s="143"/>
      <c r="V984" s="143"/>
      <c r="W984" s="143"/>
    </row>
    <row r="985" spans="11:23" s="138" customFormat="1" x14ac:dyDescent="0.2">
      <c r="K985" s="143"/>
      <c r="L985" s="143"/>
      <c r="V985" s="143"/>
      <c r="W985" s="143"/>
    </row>
    <row r="986" spans="11:23" s="138" customFormat="1" x14ac:dyDescent="0.2">
      <c r="K986" s="143"/>
      <c r="L986" s="143"/>
      <c r="V986" s="143"/>
      <c r="W986" s="143"/>
    </row>
    <row r="987" spans="11:23" s="138" customFormat="1" x14ac:dyDescent="0.2">
      <c r="K987" s="143"/>
      <c r="L987" s="143"/>
      <c r="V987" s="143"/>
      <c r="W987" s="143"/>
    </row>
    <row r="988" spans="11:23" s="138" customFormat="1" x14ac:dyDescent="0.2">
      <c r="K988" s="143"/>
      <c r="L988" s="143"/>
      <c r="V988" s="143"/>
      <c r="W988" s="143"/>
    </row>
    <row r="989" spans="11:23" s="138" customFormat="1" x14ac:dyDescent="0.2">
      <c r="K989" s="143"/>
      <c r="L989" s="143"/>
      <c r="V989" s="143"/>
      <c r="W989" s="143"/>
    </row>
    <row r="990" spans="11:23" s="138" customFormat="1" x14ac:dyDescent="0.2">
      <c r="K990" s="143"/>
      <c r="L990" s="143"/>
      <c r="V990" s="143"/>
      <c r="W990" s="143"/>
    </row>
    <row r="991" spans="11:23" s="138" customFormat="1" x14ac:dyDescent="0.2">
      <c r="K991" s="143"/>
      <c r="L991" s="143"/>
      <c r="V991" s="143"/>
      <c r="W991" s="143"/>
    </row>
    <row r="992" spans="11:23" s="138" customFormat="1" x14ac:dyDescent="0.2">
      <c r="K992" s="143"/>
      <c r="L992" s="143"/>
      <c r="V992" s="143"/>
      <c r="W992" s="143"/>
    </row>
    <row r="993" spans="11:23" s="138" customFormat="1" x14ac:dyDescent="0.2">
      <c r="K993" s="143"/>
      <c r="L993" s="143"/>
      <c r="V993" s="143"/>
      <c r="W993" s="143"/>
    </row>
    <row r="994" spans="11:23" s="138" customFormat="1" x14ac:dyDescent="0.2">
      <c r="K994" s="143"/>
      <c r="L994" s="143"/>
      <c r="V994" s="143"/>
      <c r="W994" s="143"/>
    </row>
    <row r="995" spans="11:23" s="138" customFormat="1" x14ac:dyDescent="0.2">
      <c r="K995" s="143"/>
      <c r="L995" s="143"/>
      <c r="V995" s="143"/>
      <c r="W995" s="143"/>
    </row>
    <row r="996" spans="11:23" s="138" customFormat="1" x14ac:dyDescent="0.2">
      <c r="K996" s="143"/>
      <c r="L996" s="143"/>
      <c r="V996" s="143"/>
      <c r="W996" s="143"/>
    </row>
    <row r="997" spans="11:23" s="138" customFormat="1" x14ac:dyDescent="0.2">
      <c r="K997" s="143"/>
      <c r="L997" s="143"/>
      <c r="V997" s="143"/>
      <c r="W997" s="143"/>
    </row>
    <row r="998" spans="11:23" s="138" customFormat="1" x14ac:dyDescent="0.2">
      <c r="K998" s="143"/>
      <c r="L998" s="143"/>
      <c r="V998" s="143"/>
      <c r="W998" s="143"/>
    </row>
    <row r="999" spans="11:23" s="138" customFormat="1" x14ac:dyDescent="0.2">
      <c r="K999" s="143"/>
      <c r="L999" s="143"/>
      <c r="V999" s="143"/>
      <c r="W999" s="143"/>
    </row>
    <row r="1000" spans="11:23" s="138" customFormat="1" x14ac:dyDescent="0.2">
      <c r="K1000" s="143"/>
      <c r="L1000" s="143"/>
      <c r="V1000" s="143"/>
      <c r="W1000" s="143"/>
    </row>
    <row r="1001" spans="11:23" s="138" customFormat="1" x14ac:dyDescent="0.2">
      <c r="K1001" s="143"/>
      <c r="L1001" s="143"/>
      <c r="V1001" s="143"/>
      <c r="W1001" s="143"/>
    </row>
    <row r="1002" spans="11:23" s="138" customFormat="1" x14ac:dyDescent="0.2">
      <c r="K1002" s="143"/>
      <c r="L1002" s="143"/>
      <c r="V1002" s="143"/>
      <c r="W1002" s="143"/>
    </row>
    <row r="1003" spans="11:23" s="138" customFormat="1" x14ac:dyDescent="0.2">
      <c r="K1003" s="143"/>
      <c r="L1003" s="143"/>
      <c r="V1003" s="143"/>
      <c r="W1003" s="143"/>
    </row>
    <row r="1004" spans="11:23" s="138" customFormat="1" x14ac:dyDescent="0.2">
      <c r="K1004" s="143"/>
      <c r="L1004" s="143"/>
      <c r="V1004" s="143"/>
      <c r="W1004" s="143"/>
    </row>
    <row r="1005" spans="11:23" s="138" customFormat="1" x14ac:dyDescent="0.2">
      <c r="K1005" s="143"/>
      <c r="L1005" s="143"/>
      <c r="V1005" s="143"/>
      <c r="W1005" s="143"/>
    </row>
    <row r="1006" spans="11:23" s="138" customFormat="1" x14ac:dyDescent="0.2">
      <c r="K1006" s="143"/>
      <c r="L1006" s="143"/>
      <c r="V1006" s="143"/>
      <c r="W1006" s="143"/>
    </row>
    <row r="1007" spans="11:23" s="138" customFormat="1" x14ac:dyDescent="0.2">
      <c r="K1007" s="143"/>
      <c r="L1007" s="143"/>
      <c r="V1007" s="143"/>
      <c r="W1007" s="143"/>
    </row>
    <row r="1008" spans="11:23" s="138" customFormat="1" x14ac:dyDescent="0.2">
      <c r="K1008" s="143"/>
      <c r="L1008" s="143"/>
      <c r="V1008" s="143"/>
      <c r="W1008" s="143"/>
    </row>
    <row r="1009" spans="11:23" s="138" customFormat="1" x14ac:dyDescent="0.2">
      <c r="K1009" s="143"/>
      <c r="L1009" s="143"/>
      <c r="V1009" s="143"/>
      <c r="W1009" s="143"/>
    </row>
    <row r="1010" spans="11:23" s="138" customFormat="1" x14ac:dyDescent="0.2">
      <c r="K1010" s="143"/>
      <c r="L1010" s="143"/>
      <c r="V1010" s="143"/>
      <c r="W1010" s="143"/>
    </row>
    <row r="1011" spans="11:23" s="138" customFormat="1" x14ac:dyDescent="0.2">
      <c r="K1011" s="143"/>
      <c r="L1011" s="143"/>
      <c r="V1011" s="143"/>
      <c r="W1011" s="143"/>
    </row>
    <row r="1012" spans="11:23" s="138" customFormat="1" x14ac:dyDescent="0.2">
      <c r="K1012" s="143"/>
      <c r="L1012" s="143"/>
      <c r="V1012" s="143"/>
      <c r="W1012" s="143"/>
    </row>
    <row r="1013" spans="11:23" s="138" customFormat="1" x14ac:dyDescent="0.2">
      <c r="K1013" s="143"/>
      <c r="L1013" s="143"/>
      <c r="V1013" s="143"/>
      <c r="W1013" s="143"/>
    </row>
    <row r="1014" spans="11:23" s="138" customFormat="1" x14ac:dyDescent="0.2">
      <c r="K1014" s="143"/>
      <c r="L1014" s="143"/>
      <c r="V1014" s="143"/>
      <c r="W1014" s="143"/>
    </row>
    <row r="1015" spans="11:23" s="138" customFormat="1" x14ac:dyDescent="0.2">
      <c r="K1015" s="143"/>
      <c r="L1015" s="143"/>
      <c r="V1015" s="143"/>
      <c r="W1015" s="143"/>
    </row>
    <row r="1016" spans="11:23" s="138" customFormat="1" x14ac:dyDescent="0.2">
      <c r="K1016" s="143"/>
      <c r="L1016" s="143"/>
      <c r="V1016" s="143"/>
      <c r="W1016" s="143"/>
    </row>
    <row r="1017" spans="11:23" s="138" customFormat="1" x14ac:dyDescent="0.2">
      <c r="K1017" s="143"/>
      <c r="L1017" s="143"/>
      <c r="V1017" s="143"/>
      <c r="W1017" s="143"/>
    </row>
    <row r="1018" spans="11:23" s="138" customFormat="1" x14ac:dyDescent="0.2">
      <c r="K1018" s="143"/>
      <c r="L1018" s="143"/>
      <c r="V1018" s="143"/>
      <c r="W1018" s="143"/>
    </row>
    <row r="1019" spans="11:23" s="138" customFormat="1" x14ac:dyDescent="0.2">
      <c r="K1019" s="143"/>
      <c r="L1019" s="143"/>
      <c r="V1019" s="143"/>
      <c r="W1019" s="143"/>
    </row>
    <row r="1020" spans="11:23" s="138" customFormat="1" x14ac:dyDescent="0.2">
      <c r="K1020" s="143"/>
      <c r="L1020" s="143"/>
      <c r="V1020" s="143"/>
      <c r="W1020" s="143"/>
    </row>
    <row r="1021" spans="11:23" s="138" customFormat="1" x14ac:dyDescent="0.2">
      <c r="K1021" s="143"/>
      <c r="L1021" s="143"/>
      <c r="V1021" s="143"/>
      <c r="W1021" s="143"/>
    </row>
    <row r="1022" spans="11:23" s="138" customFormat="1" x14ac:dyDescent="0.2">
      <c r="K1022" s="143"/>
      <c r="L1022" s="143"/>
      <c r="V1022" s="143"/>
      <c r="W1022" s="143"/>
    </row>
    <row r="1023" spans="11:23" s="138" customFormat="1" x14ac:dyDescent="0.2">
      <c r="K1023" s="143"/>
      <c r="L1023" s="143"/>
      <c r="V1023" s="143"/>
      <c r="W1023" s="143"/>
    </row>
    <row r="1024" spans="11:23" s="138" customFormat="1" x14ac:dyDescent="0.2">
      <c r="K1024" s="143"/>
      <c r="L1024" s="143"/>
      <c r="V1024" s="143"/>
      <c r="W1024" s="143"/>
    </row>
    <row r="1025" spans="11:23" s="138" customFormat="1" x14ac:dyDescent="0.2">
      <c r="K1025" s="143"/>
      <c r="L1025" s="143"/>
      <c r="V1025" s="143"/>
      <c r="W1025" s="143"/>
    </row>
    <row r="1026" spans="11:23" s="138" customFormat="1" x14ac:dyDescent="0.2">
      <c r="K1026" s="143"/>
      <c r="L1026" s="143"/>
      <c r="V1026" s="143"/>
      <c r="W1026" s="143"/>
    </row>
    <row r="1027" spans="11:23" s="138" customFormat="1" x14ac:dyDescent="0.2">
      <c r="K1027" s="143"/>
      <c r="L1027" s="143"/>
      <c r="V1027" s="143"/>
      <c r="W1027" s="143"/>
    </row>
    <row r="1028" spans="11:23" s="138" customFormat="1" x14ac:dyDescent="0.2">
      <c r="K1028" s="143"/>
      <c r="L1028" s="143"/>
      <c r="V1028" s="143"/>
      <c r="W1028" s="143"/>
    </row>
    <row r="1029" spans="11:23" s="138" customFormat="1" x14ac:dyDescent="0.2">
      <c r="K1029" s="143"/>
      <c r="L1029" s="143"/>
      <c r="V1029" s="143"/>
      <c r="W1029" s="143"/>
    </row>
    <row r="1030" spans="11:23" s="138" customFormat="1" x14ac:dyDescent="0.2">
      <c r="K1030" s="143"/>
      <c r="L1030" s="143"/>
      <c r="V1030" s="143"/>
      <c r="W1030" s="143"/>
    </row>
    <row r="1031" spans="11:23" s="138" customFormat="1" x14ac:dyDescent="0.2">
      <c r="K1031" s="143"/>
      <c r="L1031" s="143"/>
      <c r="V1031" s="143"/>
      <c r="W1031" s="143"/>
    </row>
    <row r="1032" spans="11:23" s="138" customFormat="1" x14ac:dyDescent="0.2">
      <c r="K1032" s="143"/>
      <c r="L1032" s="143"/>
      <c r="V1032" s="143"/>
      <c r="W1032" s="143"/>
    </row>
    <row r="1033" spans="11:23" s="138" customFormat="1" x14ac:dyDescent="0.2">
      <c r="K1033" s="143"/>
      <c r="L1033" s="143"/>
      <c r="V1033" s="143"/>
      <c r="W1033" s="143"/>
    </row>
    <row r="1034" spans="11:23" s="138" customFormat="1" x14ac:dyDescent="0.2">
      <c r="K1034" s="143"/>
      <c r="L1034" s="143"/>
      <c r="V1034" s="143"/>
      <c r="W1034" s="143"/>
    </row>
    <row r="1035" spans="11:23" s="138" customFormat="1" x14ac:dyDescent="0.2">
      <c r="K1035" s="143"/>
      <c r="L1035" s="143"/>
      <c r="V1035" s="143"/>
      <c r="W1035" s="143"/>
    </row>
    <row r="1036" spans="11:23" s="138" customFormat="1" x14ac:dyDescent="0.2">
      <c r="K1036" s="143"/>
      <c r="L1036" s="143"/>
      <c r="V1036" s="143"/>
      <c r="W1036" s="143"/>
    </row>
    <row r="1037" spans="11:23" s="138" customFormat="1" x14ac:dyDescent="0.2">
      <c r="K1037" s="143"/>
      <c r="L1037" s="143"/>
      <c r="V1037" s="143"/>
      <c r="W1037" s="143"/>
    </row>
    <row r="1038" spans="11:23" s="138" customFormat="1" x14ac:dyDescent="0.2">
      <c r="K1038" s="143"/>
      <c r="L1038" s="143"/>
      <c r="V1038" s="143"/>
      <c r="W1038" s="143"/>
    </row>
    <row r="1039" spans="11:23" s="138" customFormat="1" x14ac:dyDescent="0.2">
      <c r="K1039" s="143"/>
      <c r="L1039" s="143"/>
      <c r="V1039" s="143"/>
      <c r="W1039" s="143"/>
    </row>
    <row r="1040" spans="11:23" s="138" customFormat="1" x14ac:dyDescent="0.2">
      <c r="K1040" s="143"/>
      <c r="L1040" s="143"/>
      <c r="V1040" s="143"/>
      <c r="W1040" s="143"/>
    </row>
    <row r="1041" spans="11:23" s="138" customFormat="1" x14ac:dyDescent="0.2">
      <c r="K1041" s="143"/>
      <c r="L1041" s="143"/>
      <c r="V1041" s="143"/>
      <c r="W1041" s="143"/>
    </row>
    <row r="1042" spans="11:23" s="138" customFormat="1" x14ac:dyDescent="0.2">
      <c r="K1042" s="143"/>
      <c r="L1042" s="143"/>
      <c r="V1042" s="143"/>
      <c r="W1042" s="143"/>
    </row>
    <row r="1043" spans="11:23" s="138" customFormat="1" x14ac:dyDescent="0.2">
      <c r="K1043" s="143"/>
      <c r="L1043" s="143"/>
      <c r="V1043" s="143"/>
      <c r="W1043" s="143"/>
    </row>
    <row r="1044" spans="11:23" s="138" customFormat="1" x14ac:dyDescent="0.2">
      <c r="K1044" s="143"/>
      <c r="L1044" s="143"/>
      <c r="V1044" s="143"/>
      <c r="W1044" s="143"/>
    </row>
    <row r="1045" spans="11:23" s="138" customFormat="1" x14ac:dyDescent="0.2">
      <c r="K1045" s="143"/>
      <c r="L1045" s="143"/>
      <c r="V1045" s="143"/>
      <c r="W1045" s="143"/>
    </row>
    <row r="1046" spans="11:23" s="138" customFormat="1" x14ac:dyDescent="0.2">
      <c r="K1046" s="143"/>
      <c r="L1046" s="143"/>
      <c r="V1046" s="143"/>
      <c r="W1046" s="143"/>
    </row>
    <row r="1047" spans="11:23" s="138" customFormat="1" x14ac:dyDescent="0.2">
      <c r="K1047" s="143"/>
      <c r="L1047" s="143"/>
      <c r="V1047" s="143"/>
      <c r="W1047" s="143"/>
    </row>
    <row r="1048" spans="11:23" s="138" customFormat="1" x14ac:dyDescent="0.2">
      <c r="K1048" s="143"/>
      <c r="L1048" s="143"/>
      <c r="V1048" s="143"/>
      <c r="W1048" s="143"/>
    </row>
    <row r="1049" spans="11:23" s="138" customFormat="1" x14ac:dyDescent="0.2">
      <c r="K1049" s="143"/>
      <c r="L1049" s="143"/>
      <c r="V1049" s="143"/>
      <c r="W1049" s="143"/>
    </row>
    <row r="1050" spans="11:23" s="138" customFormat="1" x14ac:dyDescent="0.2">
      <c r="K1050" s="143"/>
      <c r="L1050" s="143"/>
      <c r="V1050" s="143"/>
      <c r="W1050" s="143"/>
    </row>
    <row r="1051" spans="11:23" s="138" customFormat="1" x14ac:dyDescent="0.2">
      <c r="K1051" s="143"/>
      <c r="L1051" s="143"/>
      <c r="V1051" s="143"/>
      <c r="W1051" s="143"/>
    </row>
    <row r="1052" spans="11:23" s="138" customFormat="1" x14ac:dyDescent="0.2">
      <c r="K1052" s="143"/>
      <c r="L1052" s="143"/>
      <c r="V1052" s="143"/>
      <c r="W1052" s="143"/>
    </row>
    <row r="1053" spans="11:23" s="138" customFormat="1" x14ac:dyDescent="0.2">
      <c r="K1053" s="143"/>
      <c r="L1053" s="143"/>
      <c r="V1053" s="143"/>
      <c r="W1053" s="143"/>
    </row>
    <row r="1054" spans="11:23" s="138" customFormat="1" x14ac:dyDescent="0.2">
      <c r="K1054" s="143"/>
      <c r="L1054" s="143"/>
      <c r="V1054" s="143"/>
      <c r="W1054" s="143"/>
    </row>
    <row r="1055" spans="11:23" s="138" customFormat="1" x14ac:dyDescent="0.2">
      <c r="K1055" s="143"/>
      <c r="L1055" s="143"/>
      <c r="V1055" s="143"/>
      <c r="W1055" s="143"/>
    </row>
    <row r="1056" spans="11:23" s="138" customFormat="1" x14ac:dyDescent="0.2">
      <c r="K1056" s="143"/>
      <c r="L1056" s="143"/>
      <c r="V1056" s="143"/>
      <c r="W1056" s="143"/>
    </row>
    <row r="1057" spans="11:23" s="138" customFormat="1" x14ac:dyDescent="0.2">
      <c r="K1057" s="143"/>
      <c r="L1057" s="143"/>
      <c r="V1057" s="143"/>
      <c r="W1057" s="143"/>
    </row>
    <row r="1058" spans="11:23" s="138" customFormat="1" x14ac:dyDescent="0.2">
      <c r="K1058" s="143"/>
      <c r="L1058" s="143"/>
      <c r="V1058" s="143"/>
      <c r="W1058" s="143"/>
    </row>
    <row r="1059" spans="11:23" s="138" customFormat="1" x14ac:dyDescent="0.2">
      <c r="K1059" s="143"/>
      <c r="L1059" s="143"/>
      <c r="V1059" s="143"/>
      <c r="W1059" s="143"/>
    </row>
    <row r="1060" spans="11:23" s="138" customFormat="1" x14ac:dyDescent="0.2">
      <c r="K1060" s="143"/>
      <c r="L1060" s="143"/>
      <c r="V1060" s="143"/>
      <c r="W1060" s="143"/>
    </row>
    <row r="1061" spans="11:23" s="138" customFormat="1" x14ac:dyDescent="0.2">
      <c r="K1061" s="143"/>
      <c r="L1061" s="143"/>
      <c r="V1061" s="143"/>
      <c r="W1061" s="143"/>
    </row>
    <row r="1062" spans="11:23" s="138" customFormat="1" x14ac:dyDescent="0.2">
      <c r="K1062" s="143"/>
      <c r="L1062" s="143"/>
      <c r="V1062" s="143"/>
      <c r="W1062" s="143"/>
    </row>
    <row r="1063" spans="11:23" s="138" customFormat="1" x14ac:dyDescent="0.2">
      <c r="K1063" s="143"/>
      <c r="L1063" s="143"/>
      <c r="V1063" s="143"/>
      <c r="W1063" s="143"/>
    </row>
    <row r="1064" spans="11:23" s="138" customFormat="1" x14ac:dyDescent="0.2">
      <c r="K1064" s="143"/>
      <c r="L1064" s="143"/>
      <c r="V1064" s="143"/>
      <c r="W1064" s="143"/>
    </row>
    <row r="1065" spans="11:23" s="138" customFormat="1" x14ac:dyDescent="0.2">
      <c r="K1065" s="143"/>
      <c r="L1065" s="143"/>
      <c r="V1065" s="143"/>
      <c r="W1065" s="143"/>
    </row>
    <row r="1066" spans="11:23" s="138" customFormat="1" x14ac:dyDescent="0.2">
      <c r="K1066" s="143"/>
      <c r="L1066" s="143"/>
      <c r="V1066" s="143"/>
      <c r="W1066" s="143"/>
    </row>
    <row r="1067" spans="11:23" s="138" customFormat="1" x14ac:dyDescent="0.2">
      <c r="K1067" s="143"/>
      <c r="L1067" s="143"/>
      <c r="V1067" s="143"/>
      <c r="W1067" s="143"/>
    </row>
    <row r="1068" spans="11:23" s="138" customFormat="1" x14ac:dyDescent="0.2">
      <c r="K1068" s="143"/>
      <c r="L1068" s="143"/>
      <c r="V1068" s="143"/>
      <c r="W1068" s="143"/>
    </row>
    <row r="1069" spans="11:23" s="138" customFormat="1" x14ac:dyDescent="0.2">
      <c r="K1069" s="143"/>
      <c r="L1069" s="143"/>
      <c r="V1069" s="143"/>
      <c r="W1069" s="143"/>
    </row>
    <row r="1070" spans="11:23" s="138" customFormat="1" x14ac:dyDescent="0.2">
      <c r="K1070" s="143"/>
      <c r="L1070" s="143"/>
      <c r="V1070" s="143"/>
      <c r="W1070" s="143"/>
    </row>
    <row r="1071" spans="11:23" s="138" customFormat="1" x14ac:dyDescent="0.2">
      <c r="K1071" s="143"/>
      <c r="L1071" s="143"/>
      <c r="V1071" s="143"/>
      <c r="W1071" s="143"/>
    </row>
    <row r="1072" spans="11:23" s="138" customFormat="1" x14ac:dyDescent="0.2">
      <c r="K1072" s="143"/>
      <c r="L1072" s="143"/>
      <c r="V1072" s="143"/>
      <c r="W1072" s="143"/>
    </row>
    <row r="1073" spans="11:23" s="138" customFormat="1" x14ac:dyDescent="0.2">
      <c r="K1073" s="143"/>
      <c r="L1073" s="143"/>
      <c r="V1073" s="143"/>
      <c r="W1073" s="143"/>
    </row>
    <row r="1074" spans="11:23" s="138" customFormat="1" x14ac:dyDescent="0.2">
      <c r="K1074" s="143"/>
      <c r="L1074" s="143"/>
      <c r="V1074" s="143"/>
      <c r="W1074" s="143"/>
    </row>
    <row r="1075" spans="11:23" s="138" customFormat="1" x14ac:dyDescent="0.2">
      <c r="K1075" s="143"/>
      <c r="L1075" s="143"/>
      <c r="V1075" s="143"/>
      <c r="W1075" s="143"/>
    </row>
    <row r="1076" spans="11:23" s="138" customFormat="1" x14ac:dyDescent="0.2">
      <c r="K1076" s="143"/>
      <c r="L1076" s="143"/>
      <c r="V1076" s="143"/>
      <c r="W1076" s="143"/>
    </row>
    <row r="1077" spans="11:23" s="138" customFormat="1" x14ac:dyDescent="0.2">
      <c r="K1077" s="143"/>
      <c r="L1077" s="143"/>
      <c r="V1077" s="143"/>
      <c r="W1077" s="143"/>
    </row>
    <row r="1078" spans="11:23" s="138" customFormat="1" x14ac:dyDescent="0.2">
      <c r="K1078" s="143"/>
      <c r="L1078" s="143"/>
      <c r="V1078" s="143"/>
      <c r="W1078" s="143"/>
    </row>
    <row r="1079" spans="11:23" s="138" customFormat="1" x14ac:dyDescent="0.2">
      <c r="K1079" s="143"/>
      <c r="L1079" s="143"/>
      <c r="V1079" s="143"/>
      <c r="W1079" s="143"/>
    </row>
    <row r="1080" spans="11:23" s="138" customFormat="1" x14ac:dyDescent="0.2">
      <c r="K1080" s="143"/>
      <c r="L1080" s="143"/>
      <c r="V1080" s="143"/>
      <c r="W1080" s="143"/>
    </row>
    <row r="1081" spans="11:23" s="138" customFormat="1" x14ac:dyDescent="0.2">
      <c r="K1081" s="143"/>
      <c r="L1081" s="143"/>
      <c r="V1081" s="143"/>
      <c r="W1081" s="143"/>
    </row>
    <row r="1082" spans="11:23" s="138" customFormat="1" x14ac:dyDescent="0.2">
      <c r="K1082" s="143"/>
      <c r="L1082" s="143"/>
      <c r="V1082" s="143"/>
      <c r="W1082" s="143"/>
    </row>
    <row r="1083" spans="11:23" s="138" customFormat="1" x14ac:dyDescent="0.2">
      <c r="K1083" s="143"/>
      <c r="L1083" s="143"/>
      <c r="V1083" s="143"/>
      <c r="W1083" s="143"/>
    </row>
    <row r="1084" spans="11:23" s="138" customFormat="1" x14ac:dyDescent="0.2">
      <c r="K1084" s="143"/>
      <c r="L1084" s="143"/>
      <c r="V1084" s="143"/>
      <c r="W1084" s="143"/>
    </row>
    <row r="1085" spans="11:23" s="138" customFormat="1" x14ac:dyDescent="0.2">
      <c r="K1085" s="143"/>
      <c r="L1085" s="143"/>
      <c r="V1085" s="143"/>
      <c r="W1085" s="143"/>
    </row>
    <row r="1086" spans="11:23" s="138" customFormat="1" x14ac:dyDescent="0.2">
      <c r="K1086" s="143"/>
      <c r="L1086" s="143"/>
      <c r="V1086" s="143"/>
      <c r="W1086" s="143"/>
    </row>
    <row r="1087" spans="11:23" s="138" customFormat="1" x14ac:dyDescent="0.2">
      <c r="K1087" s="143"/>
      <c r="L1087" s="143"/>
      <c r="V1087" s="143"/>
      <c r="W1087" s="143"/>
    </row>
    <row r="1088" spans="11:23" s="138" customFormat="1" x14ac:dyDescent="0.2">
      <c r="K1088" s="143"/>
      <c r="L1088" s="143"/>
      <c r="V1088" s="143"/>
      <c r="W1088" s="143"/>
    </row>
    <row r="1089" spans="1:23" s="138" customFormat="1" x14ac:dyDescent="0.2">
      <c r="K1089" s="143"/>
      <c r="L1089" s="143"/>
      <c r="V1089" s="143"/>
      <c r="W1089" s="143"/>
    </row>
    <row r="1090" spans="1:23" s="138" customFormat="1" x14ac:dyDescent="0.2">
      <c r="K1090" s="143"/>
      <c r="L1090" s="143"/>
      <c r="V1090" s="143"/>
      <c r="W1090" s="143"/>
    </row>
    <row r="1091" spans="1:23" s="138" customFormat="1" x14ac:dyDescent="0.2">
      <c r="K1091" s="143"/>
      <c r="L1091" s="143"/>
      <c r="V1091" s="143"/>
      <c r="W1091" s="143"/>
    </row>
    <row r="1092" spans="1:23" s="138" customFormat="1" x14ac:dyDescent="0.2">
      <c r="K1092" s="143"/>
      <c r="L1092" s="143"/>
      <c r="V1092" s="143"/>
      <c r="W1092" s="143"/>
    </row>
    <row r="1093" spans="1:23" s="138" customFormat="1" x14ac:dyDescent="0.2">
      <c r="K1093" s="143"/>
      <c r="L1093" s="143"/>
      <c r="V1093" s="143"/>
      <c r="W1093" s="143"/>
    </row>
    <row r="1094" spans="1:23" s="138" customFormat="1" x14ac:dyDescent="0.2">
      <c r="K1094" s="143"/>
      <c r="L1094" s="143"/>
      <c r="V1094" s="143"/>
      <c r="W1094" s="143"/>
    </row>
    <row r="1095" spans="1:23" s="138" customFormat="1" x14ac:dyDescent="0.2">
      <c r="K1095" s="143"/>
      <c r="L1095" s="143"/>
      <c r="V1095" s="143"/>
      <c r="W1095" s="143"/>
    </row>
    <row r="1096" spans="1:23" s="138" customFormat="1" x14ac:dyDescent="0.2">
      <c r="K1096" s="143"/>
      <c r="L1096" s="143"/>
      <c r="V1096" s="143"/>
      <c r="W1096" s="143"/>
    </row>
    <row r="1097" spans="1:23" s="138" customFormat="1" x14ac:dyDescent="0.2">
      <c r="K1097" s="143"/>
      <c r="L1097" s="143"/>
      <c r="V1097" s="143"/>
      <c r="W1097" s="143"/>
    </row>
    <row r="1098" spans="1:23" s="138" customFormat="1" x14ac:dyDescent="0.2">
      <c r="K1098" s="143"/>
      <c r="L1098" s="143"/>
      <c r="V1098" s="143"/>
      <c r="W1098" s="143"/>
    </row>
    <row r="1099" spans="1:23" s="138" customFormat="1" x14ac:dyDescent="0.2">
      <c r="K1099" s="143"/>
      <c r="L1099" s="143"/>
      <c r="V1099" s="143"/>
      <c r="W1099" s="143"/>
    </row>
    <row r="1100" spans="1:23" s="138" customFormat="1" x14ac:dyDescent="0.2">
      <c r="K1100" s="143"/>
      <c r="L1100" s="143"/>
      <c r="V1100" s="143"/>
      <c r="W1100" s="143"/>
    </row>
    <row r="1101" spans="1:23" s="138" customFormat="1" x14ac:dyDescent="0.2">
      <c r="K1101" s="143"/>
      <c r="L1101" s="143"/>
      <c r="V1101" s="143"/>
      <c r="W1101" s="143"/>
    </row>
    <row r="1102" spans="1:23" s="18" customFormat="1" x14ac:dyDescent="0.2">
      <c r="A1102" s="62"/>
    </row>
    <row r="1103" spans="1:23" s="18" customFormat="1" x14ac:dyDescent="0.2">
      <c r="A1103" s="62"/>
    </row>
    <row r="1104" spans="1:23" s="18" customFormat="1" x14ac:dyDescent="0.2">
      <c r="A1104" s="62"/>
    </row>
    <row r="1105" spans="1:1" s="18" customFormat="1" x14ac:dyDescent="0.2">
      <c r="A1105" s="62"/>
    </row>
    <row r="1106" spans="1:1" s="18" customFormat="1" x14ac:dyDescent="0.2">
      <c r="A1106" s="62"/>
    </row>
    <row r="1107" spans="1:1" s="18" customFormat="1" x14ac:dyDescent="0.2">
      <c r="A1107" s="62"/>
    </row>
    <row r="1108" spans="1:1" s="18" customFormat="1" x14ac:dyDescent="0.2">
      <c r="A1108" s="62"/>
    </row>
    <row r="1109" spans="1:1" s="18" customFormat="1" x14ac:dyDescent="0.2">
      <c r="A1109" s="62"/>
    </row>
    <row r="1110" spans="1:1" s="18" customFormat="1" x14ac:dyDescent="0.2">
      <c r="A1110" s="62"/>
    </row>
    <row r="1111" spans="1:1" s="18" customFormat="1" x14ac:dyDescent="0.2">
      <c r="A1111" s="62"/>
    </row>
    <row r="1112" spans="1:1" s="18" customFormat="1" x14ac:dyDescent="0.2">
      <c r="A1112" s="62"/>
    </row>
    <row r="1113" spans="1:1" s="18" customFormat="1" x14ac:dyDescent="0.2">
      <c r="A1113" s="62"/>
    </row>
    <row r="1114" spans="1:1" s="18" customFormat="1" x14ac:dyDescent="0.2">
      <c r="A1114" s="62"/>
    </row>
    <row r="1115" spans="1:1" s="18" customFormat="1" x14ac:dyDescent="0.2">
      <c r="A1115" s="62"/>
    </row>
    <row r="1116" spans="1:1" s="18" customFormat="1" x14ac:dyDescent="0.2">
      <c r="A1116" s="62"/>
    </row>
    <row r="1117" spans="1:1" s="18" customFormat="1" x14ac:dyDescent="0.2">
      <c r="A1117" s="62"/>
    </row>
    <row r="1118" spans="1:1" s="18" customFormat="1" x14ac:dyDescent="0.2">
      <c r="A1118" s="62"/>
    </row>
    <row r="1119" spans="1:1" s="18" customFormat="1" x14ac:dyDescent="0.2">
      <c r="A1119" s="62"/>
    </row>
    <row r="1120" spans="1:1" s="18" customFormat="1" x14ac:dyDescent="0.2">
      <c r="A1120" s="62"/>
    </row>
    <row r="1121" spans="1:1" s="18" customFormat="1" x14ac:dyDescent="0.2">
      <c r="A1121" s="62"/>
    </row>
    <row r="1122" spans="1:1" s="18" customFormat="1" x14ac:dyDescent="0.2">
      <c r="A1122" s="62"/>
    </row>
    <row r="1123" spans="1:1" s="18" customFormat="1" x14ac:dyDescent="0.2">
      <c r="A1123" s="62"/>
    </row>
    <row r="1124" spans="1:1" s="18" customFormat="1" x14ac:dyDescent="0.2">
      <c r="A1124" s="62"/>
    </row>
    <row r="1125" spans="1:1" s="18" customFormat="1" x14ac:dyDescent="0.2">
      <c r="A1125" s="62"/>
    </row>
    <row r="1126" spans="1:1" s="18" customFormat="1" x14ac:dyDescent="0.2">
      <c r="A1126" s="62"/>
    </row>
    <row r="1127" spans="1:1" s="18" customFormat="1" x14ac:dyDescent="0.2">
      <c r="A1127" s="62"/>
    </row>
    <row r="1128" spans="1:1" s="18" customFormat="1" x14ac:dyDescent="0.2">
      <c r="A1128" s="62"/>
    </row>
    <row r="1129" spans="1:1" s="18" customFormat="1" x14ac:dyDescent="0.2">
      <c r="A1129" s="62"/>
    </row>
    <row r="1130" spans="1:1" s="18" customFormat="1" x14ac:dyDescent="0.2">
      <c r="A1130" s="62"/>
    </row>
    <row r="1131" spans="1:1" s="18" customFormat="1" x14ac:dyDescent="0.2">
      <c r="A1131" s="62"/>
    </row>
    <row r="1132" spans="1:1" s="18" customFormat="1" x14ac:dyDescent="0.2">
      <c r="A1132" s="62"/>
    </row>
    <row r="1133" spans="1:1" s="18" customFormat="1" x14ac:dyDescent="0.2">
      <c r="A1133" s="62"/>
    </row>
    <row r="1134" spans="1:1" s="18" customFormat="1" x14ac:dyDescent="0.2">
      <c r="A1134" s="62"/>
    </row>
    <row r="1135" spans="1:1" s="18" customFormat="1" x14ac:dyDescent="0.2">
      <c r="A1135" s="62"/>
    </row>
    <row r="1136" spans="1:1" s="18" customFormat="1" x14ac:dyDescent="0.2">
      <c r="A1136" s="62"/>
    </row>
    <row r="1137" spans="1:1" s="18" customFormat="1" x14ac:dyDescent="0.2">
      <c r="A1137" s="62"/>
    </row>
    <row r="1138" spans="1:1" s="18" customFormat="1" x14ac:dyDescent="0.2">
      <c r="A1138" s="62"/>
    </row>
    <row r="1139" spans="1:1" s="18" customFormat="1" x14ac:dyDescent="0.2">
      <c r="A1139" s="62"/>
    </row>
    <row r="1140" spans="1:1" s="18" customFormat="1" x14ac:dyDescent="0.2">
      <c r="A1140" s="62"/>
    </row>
    <row r="1141" spans="1:1" s="18" customFormat="1" x14ac:dyDescent="0.2">
      <c r="A1141" s="62"/>
    </row>
    <row r="1142" spans="1:1" s="18" customFormat="1" x14ac:dyDescent="0.2">
      <c r="A1142" s="62"/>
    </row>
    <row r="1143" spans="1:1" s="18" customFormat="1" x14ac:dyDescent="0.2">
      <c r="A1143" s="62"/>
    </row>
    <row r="1144" spans="1:1" s="18" customFormat="1" x14ac:dyDescent="0.2">
      <c r="A1144" s="62"/>
    </row>
    <row r="1145" spans="1:1" s="18" customFormat="1" x14ac:dyDescent="0.2">
      <c r="A1145" s="62"/>
    </row>
    <row r="1146" spans="1:1" s="18" customFormat="1" x14ac:dyDescent="0.2">
      <c r="A1146" s="62"/>
    </row>
    <row r="1147" spans="1:1" s="18" customFormat="1" x14ac:dyDescent="0.2">
      <c r="A1147" s="62"/>
    </row>
    <row r="1148" spans="1:1" s="18" customFormat="1" x14ac:dyDescent="0.2">
      <c r="A1148" s="62"/>
    </row>
    <row r="1149" spans="1:1" s="18" customFormat="1" x14ac:dyDescent="0.2">
      <c r="A1149" s="62"/>
    </row>
    <row r="1150" spans="1:1" s="18" customFormat="1" x14ac:dyDescent="0.2">
      <c r="A1150" s="62"/>
    </row>
    <row r="1151" spans="1:1" s="18" customFormat="1" x14ac:dyDescent="0.2">
      <c r="A1151" s="62"/>
    </row>
    <row r="1152" spans="1:1" s="18" customFormat="1" x14ac:dyDescent="0.2">
      <c r="A1152" s="62"/>
    </row>
    <row r="1153" spans="1:1" s="18" customFormat="1" x14ac:dyDescent="0.2">
      <c r="A1153" s="62"/>
    </row>
    <row r="1154" spans="1:1" s="18" customFormat="1" x14ac:dyDescent="0.2">
      <c r="A1154" s="62"/>
    </row>
    <row r="1155" spans="1:1" s="18" customFormat="1" x14ac:dyDescent="0.2">
      <c r="A1155" s="62"/>
    </row>
    <row r="1156" spans="1:1" s="18" customFormat="1" x14ac:dyDescent="0.2">
      <c r="A1156" s="62"/>
    </row>
    <row r="1157" spans="1:1" s="18" customFormat="1" x14ac:dyDescent="0.2">
      <c r="A1157" s="62"/>
    </row>
    <row r="1158" spans="1:1" s="18" customFormat="1" x14ac:dyDescent="0.2">
      <c r="A1158" s="62"/>
    </row>
    <row r="1159" spans="1:1" s="18" customFormat="1" x14ac:dyDescent="0.2">
      <c r="A1159" s="62"/>
    </row>
    <row r="1160" spans="1:1" s="18" customFormat="1" x14ac:dyDescent="0.2">
      <c r="A1160" s="62"/>
    </row>
    <row r="1161" spans="1:1" s="18" customFormat="1" x14ac:dyDescent="0.2">
      <c r="A1161" s="62"/>
    </row>
    <row r="1162" spans="1:1" s="18" customFormat="1" x14ac:dyDescent="0.2">
      <c r="A1162" s="62"/>
    </row>
    <row r="1163" spans="1:1" s="18" customFormat="1" x14ac:dyDescent="0.2">
      <c r="A1163" s="62"/>
    </row>
    <row r="1164" spans="1:1" s="18" customFormat="1" x14ac:dyDescent="0.2">
      <c r="A1164" s="62"/>
    </row>
    <row r="1165" spans="1:1" s="18" customFormat="1" x14ac:dyDescent="0.2">
      <c r="A1165" s="62"/>
    </row>
    <row r="1166" spans="1:1" s="18" customFormat="1" x14ac:dyDescent="0.2">
      <c r="A1166" s="62"/>
    </row>
    <row r="1167" spans="1:1" s="18" customFormat="1" x14ac:dyDescent="0.2">
      <c r="A1167" s="62"/>
    </row>
    <row r="1168" spans="1:1" s="18" customFormat="1" x14ac:dyDescent="0.2">
      <c r="A1168" s="62"/>
    </row>
    <row r="1169" spans="1:1" s="18" customFormat="1" x14ac:dyDescent="0.2">
      <c r="A1169" s="62"/>
    </row>
    <row r="1170" spans="1:1" s="18" customFormat="1" x14ac:dyDescent="0.2">
      <c r="A1170" s="62"/>
    </row>
    <row r="1171" spans="1:1" s="18" customFormat="1" x14ac:dyDescent="0.2">
      <c r="A1171" s="62"/>
    </row>
    <row r="1172" spans="1:1" s="18" customFormat="1" x14ac:dyDescent="0.2">
      <c r="A1172" s="62"/>
    </row>
    <row r="1173" spans="1:1" s="18" customFormat="1" x14ac:dyDescent="0.2">
      <c r="A1173" s="62"/>
    </row>
    <row r="1174" spans="1:1" s="18" customFormat="1" x14ac:dyDescent="0.2">
      <c r="A1174" s="62"/>
    </row>
    <row r="1175" spans="1:1" s="18" customFormat="1" x14ac:dyDescent="0.2">
      <c r="A1175" s="62"/>
    </row>
    <row r="1176" spans="1:1" s="18" customFormat="1" x14ac:dyDescent="0.2">
      <c r="A1176" s="62"/>
    </row>
    <row r="1177" spans="1:1" s="18" customFormat="1" x14ac:dyDescent="0.2">
      <c r="A1177" s="62"/>
    </row>
    <row r="1178" spans="1:1" s="18" customFormat="1" x14ac:dyDescent="0.2">
      <c r="A1178" s="62"/>
    </row>
    <row r="1179" spans="1:1" s="18" customFormat="1" x14ac:dyDescent="0.2">
      <c r="A1179" s="62"/>
    </row>
    <row r="1180" spans="1:1" s="18" customFormat="1" x14ac:dyDescent="0.2">
      <c r="A1180" s="62"/>
    </row>
    <row r="1181" spans="1:1" s="18" customFormat="1" x14ac:dyDescent="0.2">
      <c r="A1181" s="62"/>
    </row>
    <row r="1182" spans="1:1" s="18" customFormat="1" x14ac:dyDescent="0.2">
      <c r="A1182" s="62"/>
    </row>
    <row r="1183" spans="1:1" s="18" customFormat="1" x14ac:dyDescent="0.2">
      <c r="A1183" s="62"/>
    </row>
    <row r="1184" spans="1:1" s="18" customFormat="1" x14ac:dyDescent="0.2">
      <c r="A1184" s="62"/>
    </row>
    <row r="1185" spans="1:1" s="18" customFormat="1" x14ac:dyDescent="0.2">
      <c r="A1185" s="62"/>
    </row>
    <row r="1186" spans="1:1" s="18" customFormat="1" x14ac:dyDescent="0.2">
      <c r="A1186" s="62"/>
    </row>
    <row r="1187" spans="1:1" s="18" customFormat="1" x14ac:dyDescent="0.2">
      <c r="A1187" s="62"/>
    </row>
    <row r="1188" spans="1:1" s="18" customFormat="1" x14ac:dyDescent="0.2">
      <c r="A1188" s="62"/>
    </row>
    <row r="1189" spans="1:1" s="18" customFormat="1" x14ac:dyDescent="0.2">
      <c r="A1189" s="62"/>
    </row>
    <row r="1190" spans="1:1" s="18" customFormat="1" x14ac:dyDescent="0.2">
      <c r="A1190" s="62"/>
    </row>
    <row r="1191" spans="1:1" s="18" customFormat="1" x14ac:dyDescent="0.2">
      <c r="A1191" s="62"/>
    </row>
    <row r="1192" spans="1:1" s="18" customFormat="1" x14ac:dyDescent="0.2">
      <c r="A1192" s="62"/>
    </row>
    <row r="1193" spans="1:1" s="18" customFormat="1" x14ac:dyDescent="0.2">
      <c r="A1193" s="62"/>
    </row>
    <row r="1194" spans="1:1" s="18" customFormat="1" x14ac:dyDescent="0.2">
      <c r="A1194" s="62"/>
    </row>
    <row r="1195" spans="1:1" s="18" customFormat="1" x14ac:dyDescent="0.2">
      <c r="A1195" s="62"/>
    </row>
    <row r="1196" spans="1:1" s="18" customFormat="1" x14ac:dyDescent="0.2">
      <c r="A1196" s="62"/>
    </row>
    <row r="1197" spans="1:1" s="18" customFormat="1" x14ac:dyDescent="0.2">
      <c r="A1197" s="62"/>
    </row>
    <row r="1198" spans="1:1" s="18" customFormat="1" x14ac:dyDescent="0.2">
      <c r="A1198" s="62"/>
    </row>
    <row r="1199" spans="1:1" s="18" customFormat="1" x14ac:dyDescent="0.2">
      <c r="A1199" s="62"/>
    </row>
    <row r="1200" spans="1:1" s="18" customFormat="1" x14ac:dyDescent="0.2">
      <c r="A1200" s="62"/>
    </row>
    <row r="1201" spans="1:1" s="18" customFormat="1" x14ac:dyDescent="0.2">
      <c r="A1201" s="62"/>
    </row>
    <row r="1202" spans="1:1" s="18" customFormat="1" x14ac:dyDescent="0.2">
      <c r="A1202" s="62"/>
    </row>
    <row r="1203" spans="1:1" s="18" customFormat="1" x14ac:dyDescent="0.2">
      <c r="A1203" s="62"/>
    </row>
    <row r="1204" spans="1:1" s="18" customFormat="1" x14ac:dyDescent="0.2">
      <c r="A1204" s="62"/>
    </row>
    <row r="1205" spans="1:1" s="18" customFormat="1" x14ac:dyDescent="0.2">
      <c r="A1205" s="62"/>
    </row>
    <row r="1206" spans="1:1" s="18" customFormat="1" x14ac:dyDescent="0.2">
      <c r="A1206" s="62"/>
    </row>
    <row r="1207" spans="1:1" s="18" customFormat="1" x14ac:dyDescent="0.2">
      <c r="A1207" s="62"/>
    </row>
    <row r="1208" spans="1:1" s="18" customFormat="1" x14ac:dyDescent="0.2">
      <c r="A1208" s="62"/>
    </row>
    <row r="1209" spans="1:1" s="18" customFormat="1" x14ac:dyDescent="0.2">
      <c r="A1209" s="62"/>
    </row>
    <row r="1210" spans="1:1" s="18" customFormat="1" x14ac:dyDescent="0.2">
      <c r="A1210" s="62"/>
    </row>
    <row r="1211" spans="1:1" s="18" customFormat="1" x14ac:dyDescent="0.2">
      <c r="A1211" s="62"/>
    </row>
    <row r="1212" spans="1:1" s="18" customFormat="1" x14ac:dyDescent="0.2">
      <c r="A1212" s="62"/>
    </row>
    <row r="1213" spans="1:1" s="18" customFormat="1" x14ac:dyDescent="0.2">
      <c r="A1213" s="62"/>
    </row>
    <row r="1214" spans="1:1" s="18" customFormat="1" x14ac:dyDescent="0.2">
      <c r="A1214" s="62"/>
    </row>
    <row r="1215" spans="1:1" s="18" customFormat="1" x14ac:dyDescent="0.2">
      <c r="A1215" s="62"/>
    </row>
    <row r="1216" spans="1:1" s="18" customFormat="1" x14ac:dyDescent="0.2">
      <c r="A1216" s="62"/>
    </row>
    <row r="1217" spans="1:1" s="18" customFormat="1" x14ac:dyDescent="0.2">
      <c r="A1217" s="62"/>
    </row>
    <row r="1218" spans="1:1" s="18" customFormat="1" x14ac:dyDescent="0.2">
      <c r="A1218" s="62"/>
    </row>
    <row r="1219" spans="1:1" s="18" customFormat="1" x14ac:dyDescent="0.2">
      <c r="A1219" s="62"/>
    </row>
    <row r="1220" spans="1:1" s="18" customFormat="1" x14ac:dyDescent="0.2">
      <c r="A1220" s="62"/>
    </row>
    <row r="1221" spans="1:1" s="18" customFormat="1" x14ac:dyDescent="0.2">
      <c r="A1221" s="62"/>
    </row>
    <row r="1222" spans="1:1" s="18" customFormat="1" x14ac:dyDescent="0.2">
      <c r="A1222" s="62"/>
    </row>
    <row r="1223" spans="1:1" s="18" customFormat="1" x14ac:dyDescent="0.2">
      <c r="A1223" s="62"/>
    </row>
    <row r="1224" spans="1:1" s="18" customFormat="1" x14ac:dyDescent="0.2">
      <c r="A1224" s="62"/>
    </row>
    <row r="1225" spans="1:1" s="18" customFormat="1" x14ac:dyDescent="0.2">
      <c r="A1225" s="62"/>
    </row>
    <row r="1226" spans="1:1" s="18" customFormat="1" x14ac:dyDescent="0.2">
      <c r="A1226" s="62"/>
    </row>
    <row r="1227" spans="1:1" s="18" customFormat="1" x14ac:dyDescent="0.2">
      <c r="A1227" s="62"/>
    </row>
    <row r="1228" spans="1:1" s="18" customFormat="1" x14ac:dyDescent="0.2">
      <c r="A1228" s="62"/>
    </row>
    <row r="1229" spans="1:1" s="18" customFormat="1" x14ac:dyDescent="0.2">
      <c r="A1229" s="62"/>
    </row>
    <row r="1230" spans="1:1" s="18" customFormat="1" x14ac:dyDescent="0.2">
      <c r="A1230" s="62"/>
    </row>
    <row r="1231" spans="1:1" s="18" customFormat="1" x14ac:dyDescent="0.2">
      <c r="A1231" s="62"/>
    </row>
    <row r="1232" spans="1:1" s="18" customFormat="1" x14ac:dyDescent="0.2">
      <c r="A1232" s="62"/>
    </row>
    <row r="1233" spans="1:1" s="18" customFormat="1" x14ac:dyDescent="0.2">
      <c r="A1233" s="62"/>
    </row>
    <row r="1234" spans="1:1" s="18" customFormat="1" x14ac:dyDescent="0.2">
      <c r="A1234" s="62"/>
    </row>
    <row r="1235" spans="1:1" s="18" customFormat="1" x14ac:dyDescent="0.2">
      <c r="A1235" s="62"/>
    </row>
    <row r="1236" spans="1:1" s="18" customFormat="1" x14ac:dyDescent="0.2">
      <c r="A1236" s="62"/>
    </row>
    <row r="1237" spans="1:1" s="18" customFormat="1" x14ac:dyDescent="0.2">
      <c r="A1237" s="62"/>
    </row>
    <row r="1238" spans="1:1" s="18" customFormat="1" x14ac:dyDescent="0.2">
      <c r="A1238" s="62"/>
    </row>
    <row r="1239" spans="1:1" s="18" customFormat="1" x14ac:dyDescent="0.2">
      <c r="A1239" s="62"/>
    </row>
    <row r="1240" spans="1:1" s="18" customFormat="1" x14ac:dyDescent="0.2">
      <c r="A1240" s="62"/>
    </row>
    <row r="1241" spans="1:1" s="18" customFormat="1" x14ac:dyDescent="0.2">
      <c r="A1241" s="62"/>
    </row>
    <row r="1242" spans="1:1" s="18" customFormat="1" x14ac:dyDescent="0.2">
      <c r="A1242" s="62"/>
    </row>
    <row r="1243" spans="1:1" s="18" customFormat="1" x14ac:dyDescent="0.2">
      <c r="A1243" s="62"/>
    </row>
    <row r="1244" spans="1:1" s="18" customFormat="1" x14ac:dyDescent="0.2">
      <c r="A1244" s="62"/>
    </row>
    <row r="1245" spans="1:1" s="18" customFormat="1" x14ac:dyDescent="0.2">
      <c r="A1245" s="62"/>
    </row>
    <row r="1246" spans="1:1" s="18" customFormat="1" x14ac:dyDescent="0.2">
      <c r="A1246" s="62"/>
    </row>
    <row r="1247" spans="1:1" s="18" customFormat="1" x14ac:dyDescent="0.2">
      <c r="A1247" s="62"/>
    </row>
    <row r="1248" spans="1:1" s="18" customFormat="1" x14ac:dyDescent="0.2">
      <c r="A1248" s="62"/>
    </row>
    <row r="1249" spans="1:1" s="18" customFormat="1" x14ac:dyDescent="0.2">
      <c r="A1249" s="62"/>
    </row>
    <row r="1250" spans="1:1" s="18" customFormat="1" x14ac:dyDescent="0.2">
      <c r="A1250" s="62"/>
    </row>
    <row r="1251" spans="1:1" s="18" customFormat="1" x14ac:dyDescent="0.2">
      <c r="A1251" s="62"/>
    </row>
    <row r="1252" spans="1:1" s="18" customFormat="1" x14ac:dyDescent="0.2">
      <c r="A1252" s="62"/>
    </row>
    <row r="1253" spans="1:1" s="18" customFormat="1" x14ac:dyDescent="0.2">
      <c r="A1253" s="62"/>
    </row>
    <row r="1254" spans="1:1" s="18" customFormat="1" x14ac:dyDescent="0.2">
      <c r="A1254" s="62"/>
    </row>
    <row r="1255" spans="1:1" s="18" customFormat="1" x14ac:dyDescent="0.2">
      <c r="A1255" s="62"/>
    </row>
    <row r="1256" spans="1:1" s="18" customFormat="1" x14ac:dyDescent="0.2">
      <c r="A1256" s="62"/>
    </row>
    <row r="1257" spans="1:1" s="18" customFormat="1" x14ac:dyDescent="0.2">
      <c r="A1257" s="62"/>
    </row>
    <row r="1258" spans="1:1" s="18" customFormat="1" x14ac:dyDescent="0.2">
      <c r="A1258" s="62"/>
    </row>
    <row r="1259" spans="1:1" s="18" customFormat="1" x14ac:dyDescent="0.2">
      <c r="A1259" s="62"/>
    </row>
    <row r="1260" spans="1:1" s="18" customFormat="1" x14ac:dyDescent="0.2">
      <c r="A1260" s="62"/>
    </row>
    <row r="1261" spans="1:1" s="18" customFormat="1" x14ac:dyDescent="0.2">
      <c r="A1261" s="62"/>
    </row>
    <row r="1262" spans="1:1" s="18" customFormat="1" x14ac:dyDescent="0.2">
      <c r="A1262" s="62"/>
    </row>
    <row r="1263" spans="1:1" s="18" customFormat="1" x14ac:dyDescent="0.2">
      <c r="A1263" s="62"/>
    </row>
    <row r="1264" spans="1:1" s="18" customFormat="1" x14ac:dyDescent="0.2">
      <c r="A1264" s="62"/>
    </row>
    <row r="1265" spans="1:1" s="18" customFormat="1" x14ac:dyDescent="0.2">
      <c r="A1265" s="62"/>
    </row>
    <row r="1266" spans="1:1" s="18" customFormat="1" x14ac:dyDescent="0.2">
      <c r="A1266" s="62"/>
    </row>
    <row r="1267" spans="1:1" s="18" customFormat="1" x14ac:dyDescent="0.2">
      <c r="A1267" s="62"/>
    </row>
    <row r="1268" spans="1:1" s="18" customFormat="1" x14ac:dyDescent="0.2">
      <c r="A1268" s="62"/>
    </row>
    <row r="1269" spans="1:1" s="18" customFormat="1" x14ac:dyDescent="0.2">
      <c r="A1269" s="62"/>
    </row>
    <row r="1270" spans="1:1" s="18" customFormat="1" x14ac:dyDescent="0.2">
      <c r="A1270" s="62"/>
    </row>
    <row r="1271" spans="1:1" s="18" customFormat="1" x14ac:dyDescent="0.2">
      <c r="A1271" s="62"/>
    </row>
    <row r="1272" spans="1:1" s="18" customFormat="1" x14ac:dyDescent="0.2">
      <c r="A1272" s="62"/>
    </row>
    <row r="1273" spans="1:1" s="18" customFormat="1" x14ac:dyDescent="0.2">
      <c r="A1273" s="62"/>
    </row>
    <row r="1274" spans="1:1" s="18" customFormat="1" x14ac:dyDescent="0.2">
      <c r="A1274" s="62"/>
    </row>
    <row r="1275" spans="1:1" s="18" customFormat="1" x14ac:dyDescent="0.2">
      <c r="A1275" s="62"/>
    </row>
    <row r="1276" spans="1:1" s="18" customFormat="1" x14ac:dyDescent="0.2">
      <c r="A1276" s="62"/>
    </row>
    <row r="1277" spans="1:1" s="18" customFormat="1" x14ac:dyDescent="0.2">
      <c r="A1277" s="62"/>
    </row>
    <row r="1278" spans="1:1" s="18" customFormat="1" x14ac:dyDescent="0.2">
      <c r="A1278" s="62"/>
    </row>
    <row r="1279" spans="1:1" s="18" customFormat="1" x14ac:dyDescent="0.2">
      <c r="A1279" s="62"/>
    </row>
    <row r="1280" spans="1:1" s="18" customFormat="1" x14ac:dyDescent="0.2">
      <c r="A1280" s="62"/>
    </row>
    <row r="1281" spans="1:1" s="18" customFormat="1" x14ac:dyDescent="0.2">
      <c r="A1281" s="62"/>
    </row>
    <row r="1282" spans="1:1" s="18" customFormat="1" x14ac:dyDescent="0.2">
      <c r="A1282" s="62"/>
    </row>
    <row r="1283" spans="1:1" s="18" customFormat="1" x14ac:dyDescent="0.2">
      <c r="A1283" s="62"/>
    </row>
    <row r="1284" spans="1:1" s="18" customFormat="1" x14ac:dyDescent="0.2">
      <c r="A1284" s="62"/>
    </row>
    <row r="1285" spans="1:1" s="18" customFormat="1" x14ac:dyDescent="0.2">
      <c r="A1285" s="62"/>
    </row>
    <row r="1286" spans="1:1" s="18" customFormat="1" x14ac:dyDescent="0.2">
      <c r="A1286" s="62"/>
    </row>
    <row r="1287" spans="1:1" s="18" customFormat="1" x14ac:dyDescent="0.2">
      <c r="A1287" s="62"/>
    </row>
    <row r="1288" spans="1:1" s="18" customFormat="1" x14ac:dyDescent="0.2">
      <c r="A1288" s="62"/>
    </row>
    <row r="1289" spans="1:1" s="18" customFormat="1" x14ac:dyDescent="0.2">
      <c r="A1289" s="62"/>
    </row>
    <row r="1290" spans="1:1" s="18" customFormat="1" x14ac:dyDescent="0.2">
      <c r="A1290" s="62"/>
    </row>
    <row r="1291" spans="1:1" s="18" customFormat="1" x14ac:dyDescent="0.2">
      <c r="A1291" s="62"/>
    </row>
    <row r="1292" spans="1:1" s="18" customFormat="1" x14ac:dyDescent="0.2">
      <c r="A1292" s="62"/>
    </row>
    <row r="1293" spans="1:1" s="18" customFormat="1" x14ac:dyDescent="0.2">
      <c r="A1293" s="62"/>
    </row>
    <row r="1294" spans="1:1" s="18" customFormat="1" x14ac:dyDescent="0.2">
      <c r="A1294" s="62"/>
    </row>
    <row r="1295" spans="1:1" s="18" customFormat="1" x14ac:dyDescent="0.2">
      <c r="A1295" s="62"/>
    </row>
    <row r="1296" spans="1:1" s="18" customFormat="1" x14ac:dyDescent="0.2">
      <c r="A1296" s="62"/>
    </row>
    <row r="1297" spans="1:1" s="18" customFormat="1" x14ac:dyDescent="0.2">
      <c r="A1297" s="62"/>
    </row>
    <row r="1298" spans="1:1" s="18" customFormat="1" x14ac:dyDescent="0.2">
      <c r="A1298" s="62"/>
    </row>
    <row r="1299" spans="1:1" s="18" customFormat="1" x14ac:dyDescent="0.2">
      <c r="A1299" s="62"/>
    </row>
    <row r="1300" spans="1:1" s="18" customFormat="1" x14ac:dyDescent="0.2">
      <c r="A1300" s="62"/>
    </row>
    <row r="1301" spans="1:1" s="18" customFormat="1" x14ac:dyDescent="0.2">
      <c r="A1301" s="62"/>
    </row>
    <row r="1302" spans="1:1" s="18" customFormat="1" x14ac:dyDescent="0.2">
      <c r="A1302" s="62"/>
    </row>
    <row r="1303" spans="1:1" s="18" customFormat="1" x14ac:dyDescent="0.2">
      <c r="A1303" s="62"/>
    </row>
    <row r="1304" spans="1:1" s="18" customFormat="1" x14ac:dyDescent="0.2">
      <c r="A1304" s="62"/>
    </row>
    <row r="1305" spans="1:1" s="18" customFormat="1" x14ac:dyDescent="0.2">
      <c r="A1305" s="62"/>
    </row>
    <row r="1306" spans="1:1" s="18" customFormat="1" x14ac:dyDescent="0.2">
      <c r="A1306" s="62"/>
    </row>
    <row r="1307" spans="1:1" s="18" customFormat="1" x14ac:dyDescent="0.2">
      <c r="A1307" s="62"/>
    </row>
    <row r="1308" spans="1:1" s="18" customFormat="1" x14ac:dyDescent="0.2">
      <c r="A1308" s="62"/>
    </row>
    <row r="1309" spans="1:1" s="18" customFormat="1" x14ac:dyDescent="0.2">
      <c r="A1309" s="62"/>
    </row>
    <row r="1310" spans="1:1" s="18" customFormat="1" x14ac:dyDescent="0.2">
      <c r="A1310" s="62"/>
    </row>
    <row r="1311" spans="1:1" s="18" customFormat="1" x14ac:dyDescent="0.2">
      <c r="A1311" s="62"/>
    </row>
    <row r="1312" spans="1:1" s="18" customFormat="1" x14ac:dyDescent="0.2">
      <c r="A1312" s="62"/>
    </row>
    <row r="1313" spans="1:1" s="18" customFormat="1" x14ac:dyDescent="0.2">
      <c r="A1313" s="62"/>
    </row>
    <row r="1314" spans="1:1" s="18" customFormat="1" x14ac:dyDescent="0.2">
      <c r="A1314" s="62"/>
    </row>
    <row r="1315" spans="1:1" s="18" customFormat="1" x14ac:dyDescent="0.2">
      <c r="A1315" s="62"/>
    </row>
    <row r="1316" spans="1:1" s="18" customFormat="1" x14ac:dyDescent="0.2">
      <c r="A1316" s="62"/>
    </row>
    <row r="1317" spans="1:1" s="18" customFormat="1" x14ac:dyDescent="0.2">
      <c r="A1317" s="62"/>
    </row>
    <row r="1318" spans="1:1" s="18" customFormat="1" x14ac:dyDescent="0.2">
      <c r="A1318" s="62"/>
    </row>
    <row r="1319" spans="1:1" s="18" customFormat="1" x14ac:dyDescent="0.2">
      <c r="A1319" s="62"/>
    </row>
    <row r="1320" spans="1:1" s="18" customFormat="1" x14ac:dyDescent="0.2">
      <c r="A1320" s="62"/>
    </row>
    <row r="1321" spans="1:1" s="18" customFormat="1" x14ac:dyDescent="0.2">
      <c r="A1321" s="62"/>
    </row>
    <row r="1322" spans="1:1" s="18" customFormat="1" x14ac:dyDescent="0.2">
      <c r="A1322" s="62"/>
    </row>
    <row r="1323" spans="1:1" s="18" customFormat="1" x14ac:dyDescent="0.2">
      <c r="A1323" s="62"/>
    </row>
    <row r="1324" spans="1:1" s="18" customFormat="1" x14ac:dyDescent="0.2">
      <c r="A1324" s="62"/>
    </row>
    <row r="1325" spans="1:1" s="18" customFormat="1" x14ac:dyDescent="0.2">
      <c r="A1325" s="62"/>
    </row>
    <row r="1326" spans="1:1" s="18" customFormat="1" x14ac:dyDescent="0.2">
      <c r="A1326" s="62"/>
    </row>
    <row r="1327" spans="1:1" s="18" customFormat="1" x14ac:dyDescent="0.2">
      <c r="A1327" s="62"/>
    </row>
    <row r="1328" spans="1:1" s="18" customFormat="1" x14ac:dyDescent="0.2">
      <c r="A1328" s="62"/>
    </row>
    <row r="1329" spans="1:1" s="18" customFormat="1" x14ac:dyDescent="0.2">
      <c r="A1329" s="62"/>
    </row>
    <row r="1330" spans="1:1" s="18" customFormat="1" x14ac:dyDescent="0.2">
      <c r="A1330" s="62"/>
    </row>
    <row r="1331" spans="1:1" s="18" customFormat="1" x14ac:dyDescent="0.2">
      <c r="A1331" s="62"/>
    </row>
    <row r="1332" spans="1:1" s="18" customFormat="1" x14ac:dyDescent="0.2">
      <c r="A1332" s="62"/>
    </row>
    <row r="1333" spans="1:1" s="18" customFormat="1" x14ac:dyDescent="0.2">
      <c r="A1333" s="62"/>
    </row>
    <row r="1334" spans="1:1" s="18" customFormat="1" x14ac:dyDescent="0.2">
      <c r="A1334" s="62"/>
    </row>
    <row r="1335" spans="1:1" s="18" customFormat="1" x14ac:dyDescent="0.2">
      <c r="A1335" s="62"/>
    </row>
    <row r="1336" spans="1:1" s="18" customFormat="1" x14ac:dyDescent="0.2">
      <c r="A1336" s="62"/>
    </row>
    <row r="1337" spans="1:1" s="18" customFormat="1" x14ac:dyDescent="0.2">
      <c r="A1337" s="62"/>
    </row>
    <row r="1338" spans="1:1" s="18" customFormat="1" x14ac:dyDescent="0.2">
      <c r="A1338" s="62"/>
    </row>
    <row r="1339" spans="1:1" s="18" customFormat="1" x14ac:dyDescent="0.2">
      <c r="A1339" s="62"/>
    </row>
    <row r="1340" spans="1:1" s="18" customFormat="1" x14ac:dyDescent="0.2">
      <c r="A1340" s="62"/>
    </row>
    <row r="1341" spans="1:1" s="18" customFormat="1" x14ac:dyDescent="0.2">
      <c r="A1341" s="62"/>
    </row>
    <row r="1342" spans="1:1" s="18" customFormat="1" x14ac:dyDescent="0.2">
      <c r="A1342" s="62"/>
    </row>
    <row r="1343" spans="1:1" s="18" customFormat="1" x14ac:dyDescent="0.2">
      <c r="A1343" s="62"/>
    </row>
    <row r="1344" spans="1:1" s="18" customFormat="1" x14ac:dyDescent="0.2">
      <c r="A1344" s="62"/>
    </row>
    <row r="1345" spans="1:1" s="18" customFormat="1" x14ac:dyDescent="0.2">
      <c r="A1345" s="62"/>
    </row>
    <row r="1346" spans="1:1" s="18" customFormat="1" x14ac:dyDescent="0.2">
      <c r="A1346" s="62"/>
    </row>
    <row r="1347" spans="1:1" s="18" customFormat="1" x14ac:dyDescent="0.2">
      <c r="A1347" s="62"/>
    </row>
    <row r="1348" spans="1:1" s="18" customFormat="1" x14ac:dyDescent="0.2">
      <c r="A1348" s="62"/>
    </row>
    <row r="1349" spans="1:1" s="18" customFormat="1" x14ac:dyDescent="0.2">
      <c r="A1349" s="62"/>
    </row>
    <row r="1350" spans="1:1" s="18" customFormat="1" x14ac:dyDescent="0.2">
      <c r="A1350" s="62"/>
    </row>
    <row r="1351" spans="1:1" s="18" customFormat="1" x14ac:dyDescent="0.2">
      <c r="A1351" s="62"/>
    </row>
    <row r="1352" spans="1:1" s="18" customFormat="1" x14ac:dyDescent="0.2">
      <c r="A1352" s="62"/>
    </row>
    <row r="1353" spans="1:1" s="18" customFormat="1" x14ac:dyDescent="0.2">
      <c r="A1353" s="62"/>
    </row>
    <row r="1354" spans="1:1" s="18" customFormat="1" x14ac:dyDescent="0.2">
      <c r="A1354" s="62"/>
    </row>
    <row r="1355" spans="1:1" s="18" customFormat="1" x14ac:dyDescent="0.2">
      <c r="A1355" s="62"/>
    </row>
    <row r="1356" spans="1:1" s="18" customFormat="1" x14ac:dyDescent="0.2">
      <c r="A1356" s="62"/>
    </row>
    <row r="1357" spans="1:1" s="18" customFormat="1" x14ac:dyDescent="0.2">
      <c r="A1357" s="62"/>
    </row>
    <row r="1358" spans="1:1" s="18" customFormat="1" x14ac:dyDescent="0.2">
      <c r="A1358" s="62"/>
    </row>
    <row r="1359" spans="1:1" s="18" customFormat="1" x14ac:dyDescent="0.2">
      <c r="A1359" s="62"/>
    </row>
    <row r="1360" spans="1:1" s="18" customFormat="1" x14ac:dyDescent="0.2">
      <c r="A1360" s="62"/>
    </row>
    <row r="1361" spans="1:1" s="18" customFormat="1" x14ac:dyDescent="0.2">
      <c r="A1361" s="62"/>
    </row>
    <row r="1362" spans="1:1" s="18" customFormat="1" x14ac:dyDescent="0.2">
      <c r="A1362" s="62"/>
    </row>
    <row r="1363" spans="1:1" s="18" customFormat="1" x14ac:dyDescent="0.2">
      <c r="A1363" s="62"/>
    </row>
    <row r="1364" spans="1:1" s="18" customFormat="1" x14ac:dyDescent="0.2">
      <c r="A1364" s="62"/>
    </row>
    <row r="1365" spans="1:1" s="18" customFormat="1" x14ac:dyDescent="0.2">
      <c r="A1365" s="62"/>
    </row>
    <row r="1366" spans="1:1" s="18" customFormat="1" x14ac:dyDescent="0.2">
      <c r="A1366" s="62"/>
    </row>
    <row r="1367" spans="1:1" s="18" customFormat="1" x14ac:dyDescent="0.2">
      <c r="A1367" s="62"/>
    </row>
    <row r="1368" spans="1:1" s="18" customFormat="1" x14ac:dyDescent="0.2">
      <c r="A1368" s="62"/>
    </row>
    <row r="1369" spans="1:1" s="18" customFormat="1" x14ac:dyDescent="0.2">
      <c r="A1369" s="62"/>
    </row>
    <row r="1370" spans="1:1" s="18" customFormat="1" x14ac:dyDescent="0.2">
      <c r="A1370" s="62"/>
    </row>
    <row r="1371" spans="1:1" s="18" customFormat="1" x14ac:dyDescent="0.2">
      <c r="A1371" s="62"/>
    </row>
    <row r="1372" spans="1:1" s="18" customFormat="1" x14ac:dyDescent="0.2">
      <c r="A1372" s="62"/>
    </row>
    <row r="1373" spans="1:1" s="18" customFormat="1" x14ac:dyDescent="0.2">
      <c r="A1373" s="62"/>
    </row>
    <row r="1374" spans="1:1" s="18" customFormat="1" x14ac:dyDescent="0.2">
      <c r="A1374" s="62"/>
    </row>
    <row r="1375" spans="1:1" s="18" customFormat="1" x14ac:dyDescent="0.2">
      <c r="A1375" s="62"/>
    </row>
    <row r="1376" spans="1:1" s="18" customFormat="1" x14ac:dyDescent="0.2">
      <c r="A1376" s="62"/>
    </row>
    <row r="1377" spans="1:1" s="18" customFormat="1" x14ac:dyDescent="0.2">
      <c r="A1377" s="62"/>
    </row>
    <row r="1378" spans="1:1" s="18" customFormat="1" x14ac:dyDescent="0.2">
      <c r="A1378" s="62"/>
    </row>
    <row r="1379" spans="1:1" s="18" customFormat="1" x14ac:dyDescent="0.2">
      <c r="A1379" s="62"/>
    </row>
    <row r="1380" spans="1:1" s="18" customFormat="1" x14ac:dyDescent="0.2">
      <c r="A1380" s="62"/>
    </row>
    <row r="1381" spans="1:1" s="18" customFormat="1" x14ac:dyDescent="0.2">
      <c r="A1381" s="62"/>
    </row>
    <row r="1382" spans="1:1" s="18" customFormat="1" x14ac:dyDescent="0.2">
      <c r="A1382" s="62"/>
    </row>
    <row r="1383" spans="1:1" s="18" customFormat="1" x14ac:dyDescent="0.2">
      <c r="A1383" s="62"/>
    </row>
    <row r="1384" spans="1:1" s="18" customFormat="1" x14ac:dyDescent="0.2">
      <c r="A1384" s="62"/>
    </row>
    <row r="1385" spans="1:1" s="18" customFormat="1" x14ac:dyDescent="0.2">
      <c r="A1385" s="62"/>
    </row>
    <row r="1386" spans="1:1" s="18" customFormat="1" x14ac:dyDescent="0.2">
      <c r="A1386" s="62"/>
    </row>
    <row r="1387" spans="1:1" s="18" customFormat="1" x14ac:dyDescent="0.2">
      <c r="A1387" s="62"/>
    </row>
    <row r="1388" spans="1:1" s="18" customFormat="1" x14ac:dyDescent="0.2">
      <c r="A1388" s="62"/>
    </row>
    <row r="1389" spans="1:1" s="18" customFormat="1" x14ac:dyDescent="0.2">
      <c r="A1389" s="62"/>
    </row>
    <row r="1390" spans="1:1" s="18" customFormat="1" x14ac:dyDescent="0.2">
      <c r="A1390" s="62"/>
    </row>
    <row r="1391" spans="1:1" s="18" customFormat="1" x14ac:dyDescent="0.2">
      <c r="A1391" s="62"/>
    </row>
    <row r="1392" spans="1:1" s="18" customFormat="1" x14ac:dyDescent="0.2">
      <c r="A1392" s="62"/>
    </row>
    <row r="1393" spans="1:1" s="18" customFormat="1" x14ac:dyDescent="0.2">
      <c r="A1393" s="62"/>
    </row>
    <row r="1394" spans="1:1" s="18" customFormat="1" x14ac:dyDescent="0.2">
      <c r="A1394" s="62"/>
    </row>
    <row r="1395" spans="1:1" s="18" customFormat="1" x14ac:dyDescent="0.2">
      <c r="A1395" s="62"/>
    </row>
    <row r="1396" spans="1:1" s="18" customFormat="1" x14ac:dyDescent="0.2">
      <c r="A1396" s="62"/>
    </row>
    <row r="1397" spans="1:1" s="18" customFormat="1" x14ac:dyDescent="0.2">
      <c r="A1397" s="62"/>
    </row>
    <row r="1398" spans="1:1" s="18" customFormat="1" x14ac:dyDescent="0.2">
      <c r="A1398" s="62"/>
    </row>
    <row r="1399" spans="1:1" s="18" customFormat="1" x14ac:dyDescent="0.2">
      <c r="A1399" s="62"/>
    </row>
    <row r="1400" spans="1:1" s="18" customFormat="1" x14ac:dyDescent="0.2">
      <c r="A1400" s="62"/>
    </row>
    <row r="1401" spans="1:1" s="18" customFormat="1" x14ac:dyDescent="0.2">
      <c r="A1401" s="62"/>
    </row>
    <row r="1402" spans="1:1" s="18" customFormat="1" x14ac:dyDescent="0.2">
      <c r="A1402" s="62"/>
    </row>
    <row r="1403" spans="1:1" s="18" customFormat="1" x14ac:dyDescent="0.2">
      <c r="A1403" s="62"/>
    </row>
    <row r="1404" spans="1:1" s="18" customFormat="1" x14ac:dyDescent="0.2">
      <c r="A1404" s="62"/>
    </row>
    <row r="1405" spans="1:1" s="18" customFormat="1" x14ac:dyDescent="0.2">
      <c r="A1405" s="62"/>
    </row>
    <row r="1406" spans="1:1" s="18" customFormat="1" x14ac:dyDescent="0.2">
      <c r="A1406" s="62"/>
    </row>
    <row r="1407" spans="1:1" s="18" customFormat="1" x14ac:dyDescent="0.2">
      <c r="A1407" s="62"/>
    </row>
    <row r="1408" spans="1:1" s="18" customFormat="1" x14ac:dyDescent="0.2">
      <c r="A1408" s="62"/>
    </row>
    <row r="1409" spans="1:1" s="18" customFormat="1" x14ac:dyDescent="0.2">
      <c r="A1409" s="62"/>
    </row>
    <row r="1410" spans="1:1" s="18" customFormat="1" x14ac:dyDescent="0.2">
      <c r="A1410" s="62"/>
    </row>
    <row r="1411" spans="1:1" s="18" customFormat="1" x14ac:dyDescent="0.2">
      <c r="A1411" s="62"/>
    </row>
    <row r="1412" spans="1:1" s="18" customFormat="1" x14ac:dyDescent="0.2">
      <c r="A1412" s="62"/>
    </row>
    <row r="1413" spans="1:1" s="18" customFormat="1" x14ac:dyDescent="0.2">
      <c r="A1413" s="62"/>
    </row>
    <row r="1414" spans="1:1" s="18" customFormat="1" x14ac:dyDescent="0.2">
      <c r="A1414" s="62"/>
    </row>
    <row r="1415" spans="1:1" s="18" customFormat="1" x14ac:dyDescent="0.2">
      <c r="A1415" s="62"/>
    </row>
    <row r="1416" spans="1:1" s="18" customFormat="1" x14ac:dyDescent="0.2">
      <c r="A1416" s="62"/>
    </row>
    <row r="1417" spans="1:1" s="18" customFormat="1" x14ac:dyDescent="0.2">
      <c r="A1417" s="62"/>
    </row>
    <row r="1418" spans="1:1" s="18" customFormat="1" x14ac:dyDescent="0.2">
      <c r="A1418" s="62"/>
    </row>
    <row r="1419" spans="1:1" s="18" customFormat="1" x14ac:dyDescent="0.2">
      <c r="A1419" s="62"/>
    </row>
    <row r="1420" spans="1:1" s="18" customFormat="1" x14ac:dyDescent="0.2">
      <c r="A1420" s="62"/>
    </row>
    <row r="1421" spans="1:1" s="18" customFormat="1" x14ac:dyDescent="0.2">
      <c r="A1421" s="62"/>
    </row>
    <row r="1422" spans="1:1" s="18" customFormat="1" x14ac:dyDescent="0.2">
      <c r="A1422" s="62"/>
    </row>
    <row r="1423" spans="1:1" s="18" customFormat="1" x14ac:dyDescent="0.2">
      <c r="A1423" s="62"/>
    </row>
    <row r="1424" spans="1:1" s="18" customFormat="1" x14ac:dyDescent="0.2">
      <c r="A1424" s="62"/>
    </row>
    <row r="1425" spans="1:1" s="18" customFormat="1" x14ac:dyDescent="0.2">
      <c r="A1425" s="62"/>
    </row>
    <row r="1426" spans="1:1" s="18" customFormat="1" x14ac:dyDescent="0.2">
      <c r="A1426" s="62"/>
    </row>
    <row r="1427" spans="1:1" s="18" customFormat="1" x14ac:dyDescent="0.2">
      <c r="A1427" s="62"/>
    </row>
    <row r="1428" spans="1:1" s="18" customFormat="1" x14ac:dyDescent="0.2">
      <c r="A1428" s="62"/>
    </row>
    <row r="1429" spans="1:1" s="18" customFormat="1" x14ac:dyDescent="0.2">
      <c r="A1429" s="62"/>
    </row>
    <row r="1430" spans="1:1" s="18" customFormat="1" x14ac:dyDescent="0.2">
      <c r="A1430" s="62"/>
    </row>
    <row r="1431" spans="1:1" s="18" customFormat="1" x14ac:dyDescent="0.2">
      <c r="A1431" s="62"/>
    </row>
    <row r="1432" spans="1:1" s="18" customFormat="1" x14ac:dyDescent="0.2">
      <c r="A1432" s="62"/>
    </row>
    <row r="1433" spans="1:1" s="18" customFormat="1" x14ac:dyDescent="0.2">
      <c r="A1433" s="62"/>
    </row>
    <row r="1434" spans="1:1" s="18" customFormat="1" x14ac:dyDescent="0.2">
      <c r="A1434" s="62"/>
    </row>
    <row r="1435" spans="1:1" s="18" customFormat="1" x14ac:dyDescent="0.2">
      <c r="A1435" s="62"/>
    </row>
    <row r="1436" spans="1:1" s="18" customFormat="1" x14ac:dyDescent="0.2">
      <c r="A1436" s="62"/>
    </row>
    <row r="1437" spans="1:1" s="18" customFormat="1" x14ac:dyDescent="0.2">
      <c r="A1437" s="62"/>
    </row>
    <row r="1438" spans="1:1" s="18" customFormat="1" x14ac:dyDescent="0.2">
      <c r="A1438" s="62"/>
    </row>
    <row r="1439" spans="1:1" s="18" customFormat="1" x14ac:dyDescent="0.2">
      <c r="A1439" s="62"/>
    </row>
    <row r="1440" spans="1:1" s="18" customFormat="1" x14ac:dyDescent="0.2">
      <c r="A1440" s="62"/>
    </row>
    <row r="1441" spans="1:1" s="18" customFormat="1" x14ac:dyDescent="0.2">
      <c r="A1441" s="62"/>
    </row>
    <row r="1442" spans="1:1" s="18" customFormat="1" x14ac:dyDescent="0.2">
      <c r="A1442" s="62"/>
    </row>
    <row r="1443" spans="1:1" s="18" customFormat="1" x14ac:dyDescent="0.2">
      <c r="A1443" s="62"/>
    </row>
    <row r="1444" spans="1:1" s="18" customFormat="1" x14ac:dyDescent="0.2">
      <c r="A1444" s="62"/>
    </row>
    <row r="1445" spans="1:1" s="18" customFormat="1" x14ac:dyDescent="0.2">
      <c r="A1445" s="62"/>
    </row>
    <row r="1446" spans="1:1" s="18" customFormat="1" x14ac:dyDescent="0.2">
      <c r="A1446" s="62"/>
    </row>
    <row r="1447" spans="1:1" s="18" customFormat="1" x14ac:dyDescent="0.2">
      <c r="A1447" s="62"/>
    </row>
    <row r="1448" spans="1:1" s="18" customFormat="1" x14ac:dyDescent="0.2">
      <c r="A1448" s="62"/>
    </row>
    <row r="1449" spans="1:1" s="18" customFormat="1" x14ac:dyDescent="0.2">
      <c r="A1449" s="62"/>
    </row>
    <row r="1450" spans="1:1" s="18" customFormat="1" x14ac:dyDescent="0.2">
      <c r="A1450" s="62"/>
    </row>
    <row r="1451" spans="1:1" s="18" customFormat="1" x14ac:dyDescent="0.2">
      <c r="A1451" s="62"/>
    </row>
    <row r="1452" spans="1:1" s="18" customFormat="1" x14ac:dyDescent="0.2">
      <c r="A1452" s="62"/>
    </row>
    <row r="1453" spans="1:1" s="18" customFormat="1" x14ac:dyDescent="0.2">
      <c r="A1453" s="62"/>
    </row>
    <row r="1454" spans="1:1" s="18" customFormat="1" x14ac:dyDescent="0.2">
      <c r="A1454" s="62"/>
    </row>
    <row r="1455" spans="1:1" s="18" customFormat="1" x14ac:dyDescent="0.2">
      <c r="A1455" s="62"/>
    </row>
    <row r="1456" spans="1:1" s="18" customFormat="1" x14ac:dyDescent="0.2">
      <c r="A1456" s="62"/>
    </row>
    <row r="1457" spans="1:1" s="18" customFormat="1" x14ac:dyDescent="0.2">
      <c r="A1457" s="62"/>
    </row>
    <row r="1458" spans="1:1" s="18" customFormat="1" x14ac:dyDescent="0.2">
      <c r="A1458" s="62"/>
    </row>
    <row r="1459" spans="1:1" s="18" customFormat="1" x14ac:dyDescent="0.2">
      <c r="A1459" s="62"/>
    </row>
    <row r="1460" spans="1:1" s="18" customFormat="1" x14ac:dyDescent="0.2">
      <c r="A1460" s="62"/>
    </row>
    <row r="1461" spans="1:1" s="18" customFormat="1" x14ac:dyDescent="0.2">
      <c r="A1461" s="62"/>
    </row>
    <row r="1462" spans="1:1" s="18" customFormat="1" x14ac:dyDescent="0.2">
      <c r="A1462" s="62"/>
    </row>
    <row r="1463" spans="1:1" s="18" customFormat="1" x14ac:dyDescent="0.2">
      <c r="A1463" s="62"/>
    </row>
    <row r="1464" spans="1:1" s="18" customFormat="1" x14ac:dyDescent="0.2">
      <c r="A1464" s="62"/>
    </row>
    <row r="1465" spans="1:1" s="18" customFormat="1" x14ac:dyDescent="0.2">
      <c r="A1465" s="62"/>
    </row>
    <row r="1466" spans="1:1" s="18" customFormat="1" x14ac:dyDescent="0.2">
      <c r="A1466" s="62"/>
    </row>
    <row r="1467" spans="1:1" s="18" customFormat="1" x14ac:dyDescent="0.2">
      <c r="A1467" s="62"/>
    </row>
    <row r="1468" spans="1:1" s="18" customFormat="1" x14ac:dyDescent="0.2">
      <c r="A1468" s="62"/>
    </row>
    <row r="1469" spans="1:1" s="18" customFormat="1" x14ac:dyDescent="0.2">
      <c r="A1469" s="62"/>
    </row>
    <row r="1470" spans="1:1" s="18" customFormat="1" x14ac:dyDescent="0.2">
      <c r="A1470" s="62"/>
    </row>
    <row r="1471" spans="1:1" s="18" customFormat="1" x14ac:dyDescent="0.2">
      <c r="A1471" s="62"/>
    </row>
    <row r="1472" spans="1:1" s="18" customFormat="1" x14ac:dyDescent="0.2">
      <c r="A1472" s="62"/>
    </row>
    <row r="1473" spans="1:1" s="18" customFormat="1" x14ac:dyDescent="0.2">
      <c r="A1473" s="62"/>
    </row>
    <row r="1474" spans="1:1" s="18" customFormat="1" x14ac:dyDescent="0.2">
      <c r="A1474" s="62"/>
    </row>
    <row r="1475" spans="1:1" s="18" customFormat="1" x14ac:dyDescent="0.2">
      <c r="A1475" s="62"/>
    </row>
    <row r="1476" spans="1:1" s="18" customFormat="1" x14ac:dyDescent="0.2">
      <c r="A1476" s="62"/>
    </row>
    <row r="1477" spans="1:1" s="18" customFormat="1" x14ac:dyDescent="0.2">
      <c r="A1477" s="62"/>
    </row>
    <row r="1478" spans="1:1" s="18" customFormat="1" x14ac:dyDescent="0.2">
      <c r="A1478" s="62"/>
    </row>
    <row r="1479" spans="1:1" s="18" customFormat="1" x14ac:dyDescent="0.2">
      <c r="A1479" s="62"/>
    </row>
    <row r="1480" spans="1:1" s="18" customFormat="1" x14ac:dyDescent="0.2">
      <c r="A1480" s="62"/>
    </row>
    <row r="1481" spans="1:1" s="18" customFormat="1" x14ac:dyDescent="0.2">
      <c r="A1481" s="62"/>
    </row>
    <row r="1482" spans="1:1" s="18" customFormat="1" x14ac:dyDescent="0.2">
      <c r="A1482" s="62"/>
    </row>
    <row r="1483" spans="1:1" s="18" customFormat="1" x14ac:dyDescent="0.2">
      <c r="A1483" s="62"/>
    </row>
    <row r="1484" spans="1:1" s="18" customFormat="1" x14ac:dyDescent="0.2">
      <c r="A1484" s="62"/>
    </row>
    <row r="1485" spans="1:1" s="18" customFormat="1" x14ac:dyDescent="0.2">
      <c r="A1485" s="62"/>
    </row>
    <row r="1486" spans="1:1" s="18" customFormat="1" x14ac:dyDescent="0.2">
      <c r="A1486" s="62"/>
    </row>
    <row r="1487" spans="1:1" s="18" customFormat="1" x14ac:dyDescent="0.2">
      <c r="A1487" s="62"/>
    </row>
    <row r="1488" spans="1:1" s="18" customFormat="1" x14ac:dyDescent="0.2">
      <c r="A1488" s="62"/>
    </row>
    <row r="1489" spans="1:1" s="18" customFormat="1" x14ac:dyDescent="0.2">
      <c r="A1489" s="62"/>
    </row>
    <row r="1490" spans="1:1" s="18" customFormat="1" x14ac:dyDescent="0.2">
      <c r="A1490" s="62"/>
    </row>
    <row r="1491" spans="1:1" s="18" customFormat="1" x14ac:dyDescent="0.2">
      <c r="A1491" s="62"/>
    </row>
    <row r="1492" spans="1:1" s="18" customFormat="1" x14ac:dyDescent="0.2">
      <c r="A1492" s="62"/>
    </row>
    <row r="1493" spans="1:1" s="18" customFormat="1" x14ac:dyDescent="0.2">
      <c r="A1493" s="62"/>
    </row>
    <row r="1494" spans="1:1" s="18" customFormat="1" x14ac:dyDescent="0.2">
      <c r="A1494" s="62"/>
    </row>
    <row r="1495" spans="1:1" s="18" customFormat="1" x14ac:dyDescent="0.2">
      <c r="A1495" s="62"/>
    </row>
    <row r="1496" spans="1:1" s="18" customFormat="1" x14ac:dyDescent="0.2">
      <c r="A1496" s="62"/>
    </row>
    <row r="1497" spans="1:1" s="18" customFormat="1" x14ac:dyDescent="0.2">
      <c r="A1497" s="62"/>
    </row>
    <row r="1498" spans="1:1" s="18" customFormat="1" x14ac:dyDescent="0.2">
      <c r="A1498" s="62"/>
    </row>
    <row r="1499" spans="1:1" s="18" customFormat="1" x14ac:dyDescent="0.2">
      <c r="A1499" s="62"/>
    </row>
    <row r="1500" spans="1:1" s="18" customFormat="1" x14ac:dyDescent="0.2">
      <c r="A1500" s="62"/>
    </row>
    <row r="1501" spans="1:1" s="18" customFormat="1" x14ac:dyDescent="0.2">
      <c r="A1501" s="62"/>
    </row>
    <row r="1502" spans="1:1" s="18" customFormat="1" x14ac:dyDescent="0.2">
      <c r="A1502" s="62"/>
    </row>
    <row r="1503" spans="1:1" s="18" customFormat="1" x14ac:dyDescent="0.2">
      <c r="A1503" s="62"/>
    </row>
    <row r="1504" spans="1:1" s="18" customFormat="1" x14ac:dyDescent="0.2">
      <c r="A1504" s="62"/>
    </row>
    <row r="1505" spans="1:1" s="18" customFormat="1" x14ac:dyDescent="0.2">
      <c r="A1505" s="62"/>
    </row>
    <row r="1506" spans="1:1" s="18" customFormat="1" x14ac:dyDescent="0.2">
      <c r="A1506" s="62"/>
    </row>
    <row r="1507" spans="1:1" s="18" customFormat="1" x14ac:dyDescent="0.2">
      <c r="A1507" s="62"/>
    </row>
    <row r="1508" spans="1:1" s="18" customFormat="1" x14ac:dyDescent="0.2">
      <c r="A1508" s="62"/>
    </row>
    <row r="1509" spans="1:1" s="18" customFormat="1" x14ac:dyDescent="0.2">
      <c r="A1509" s="62"/>
    </row>
    <row r="1510" spans="1:1" s="18" customFormat="1" x14ac:dyDescent="0.2">
      <c r="A1510" s="62"/>
    </row>
    <row r="1511" spans="1:1" s="18" customFormat="1" x14ac:dyDescent="0.2">
      <c r="A1511" s="62"/>
    </row>
    <row r="1512" spans="1:1" s="18" customFormat="1" x14ac:dyDescent="0.2">
      <c r="A1512" s="62"/>
    </row>
    <row r="1513" spans="1:1" s="18" customFormat="1" x14ac:dyDescent="0.2">
      <c r="A1513" s="62"/>
    </row>
    <row r="1514" spans="1:1" s="18" customFormat="1" x14ac:dyDescent="0.2">
      <c r="A1514" s="62"/>
    </row>
    <row r="1515" spans="1:1" s="18" customFormat="1" x14ac:dyDescent="0.2">
      <c r="A1515" s="62"/>
    </row>
    <row r="1516" spans="1:1" s="18" customFormat="1" x14ac:dyDescent="0.2">
      <c r="A1516" s="62"/>
    </row>
    <row r="1517" spans="1:1" s="18" customFormat="1" x14ac:dyDescent="0.2">
      <c r="A1517" s="62"/>
    </row>
    <row r="1518" spans="1:1" s="18" customFormat="1" x14ac:dyDescent="0.2">
      <c r="A1518" s="62"/>
    </row>
    <row r="1519" spans="1:1" s="18" customFormat="1" x14ac:dyDescent="0.2">
      <c r="A1519" s="62"/>
    </row>
    <row r="1520" spans="1:1" s="18" customFormat="1" x14ac:dyDescent="0.2">
      <c r="A1520" s="62"/>
    </row>
    <row r="1521" spans="1:1" s="18" customFormat="1" x14ac:dyDescent="0.2">
      <c r="A1521" s="62"/>
    </row>
    <row r="1522" spans="1:1" s="18" customFormat="1" x14ac:dyDescent="0.2">
      <c r="A1522" s="62"/>
    </row>
    <row r="1523" spans="1:1" s="18" customFormat="1" x14ac:dyDescent="0.2">
      <c r="A1523" s="62"/>
    </row>
    <row r="1524" spans="1:1" s="18" customFormat="1" x14ac:dyDescent="0.2">
      <c r="A1524" s="62"/>
    </row>
    <row r="1525" spans="1:1" s="18" customFormat="1" x14ac:dyDescent="0.2">
      <c r="A1525" s="62"/>
    </row>
    <row r="1526" spans="1:1" s="18" customFormat="1" x14ac:dyDescent="0.2">
      <c r="A1526" s="62"/>
    </row>
    <row r="1527" spans="1:1" s="18" customFormat="1" x14ac:dyDescent="0.2">
      <c r="A1527" s="62"/>
    </row>
    <row r="1528" spans="1:1" s="18" customFormat="1" x14ac:dyDescent="0.2">
      <c r="A1528" s="62"/>
    </row>
    <row r="1529" spans="1:1" s="18" customFormat="1" x14ac:dyDescent="0.2">
      <c r="A1529" s="62"/>
    </row>
    <row r="1530" spans="1:1" s="18" customFormat="1" x14ac:dyDescent="0.2">
      <c r="A1530" s="62"/>
    </row>
    <row r="1531" spans="1:1" s="18" customFormat="1" x14ac:dyDescent="0.2">
      <c r="A1531" s="62"/>
    </row>
    <row r="1532" spans="1:1" s="18" customFormat="1" x14ac:dyDescent="0.2">
      <c r="A1532" s="62"/>
    </row>
    <row r="1533" spans="1:1" s="18" customFormat="1" x14ac:dyDescent="0.2">
      <c r="A1533" s="62"/>
    </row>
    <row r="1534" spans="1:1" s="18" customFormat="1" x14ac:dyDescent="0.2">
      <c r="A1534" s="62"/>
    </row>
    <row r="1535" spans="1:1" s="18" customFormat="1" x14ac:dyDescent="0.2">
      <c r="A1535" s="62"/>
    </row>
    <row r="1536" spans="1:1" s="18" customFormat="1" x14ac:dyDescent="0.2">
      <c r="A1536" s="62"/>
    </row>
    <row r="1537" spans="1:1" s="18" customFormat="1" x14ac:dyDescent="0.2">
      <c r="A1537" s="62"/>
    </row>
    <row r="1538" spans="1:1" s="18" customFormat="1" x14ac:dyDescent="0.2">
      <c r="A1538" s="62"/>
    </row>
    <row r="1539" spans="1:1" s="18" customFormat="1" x14ac:dyDescent="0.2">
      <c r="A1539" s="62"/>
    </row>
    <row r="1540" spans="1:1" s="18" customFormat="1" x14ac:dyDescent="0.2">
      <c r="A1540" s="62"/>
    </row>
    <row r="1541" spans="1:1" s="18" customFormat="1" x14ac:dyDescent="0.2">
      <c r="A1541" s="62"/>
    </row>
    <row r="1542" spans="1:1" s="18" customFormat="1" x14ac:dyDescent="0.2">
      <c r="A1542" s="62"/>
    </row>
    <row r="1543" spans="1:1" s="18" customFormat="1" x14ac:dyDescent="0.2">
      <c r="A1543" s="62"/>
    </row>
    <row r="1544" spans="1:1" s="18" customFormat="1" x14ac:dyDescent="0.2">
      <c r="A1544" s="62"/>
    </row>
    <row r="1545" spans="1:1" s="18" customFormat="1" x14ac:dyDescent="0.2">
      <c r="A1545" s="62"/>
    </row>
    <row r="1546" spans="1:1" s="18" customFormat="1" x14ac:dyDescent="0.2">
      <c r="A1546" s="62"/>
    </row>
    <row r="1547" spans="1:1" s="18" customFormat="1" x14ac:dyDescent="0.2">
      <c r="A1547" s="62"/>
    </row>
    <row r="1548" spans="1:1" s="18" customFormat="1" x14ac:dyDescent="0.2">
      <c r="A1548" s="62"/>
    </row>
    <row r="1549" spans="1:1" s="18" customFormat="1" x14ac:dyDescent="0.2">
      <c r="A1549" s="62"/>
    </row>
    <row r="1550" spans="1:1" s="18" customFormat="1" x14ac:dyDescent="0.2">
      <c r="A1550" s="62"/>
    </row>
    <row r="1551" spans="1:1" s="18" customFormat="1" x14ac:dyDescent="0.2">
      <c r="A1551" s="62"/>
    </row>
    <row r="1552" spans="1:1" s="18" customFormat="1" x14ac:dyDescent="0.2">
      <c r="A1552" s="62"/>
    </row>
    <row r="1553" spans="1:1" s="18" customFormat="1" x14ac:dyDescent="0.2">
      <c r="A1553" s="62"/>
    </row>
    <row r="1554" spans="1:1" s="18" customFormat="1" x14ac:dyDescent="0.2">
      <c r="A1554" s="62"/>
    </row>
    <row r="1555" spans="1:1" s="18" customFormat="1" x14ac:dyDescent="0.2">
      <c r="A1555" s="62"/>
    </row>
    <row r="1556" spans="1:1" s="18" customFormat="1" x14ac:dyDescent="0.2">
      <c r="A1556" s="62"/>
    </row>
    <row r="1557" spans="1:1" s="18" customFormat="1" x14ac:dyDescent="0.2">
      <c r="A1557" s="62"/>
    </row>
    <row r="1558" spans="1:1" s="18" customFormat="1" x14ac:dyDescent="0.2">
      <c r="A1558" s="62"/>
    </row>
    <row r="1559" spans="1:1" s="18" customFormat="1" x14ac:dyDescent="0.2">
      <c r="A1559" s="62"/>
    </row>
    <row r="1560" spans="1:1" s="18" customFormat="1" x14ac:dyDescent="0.2">
      <c r="A1560" s="62"/>
    </row>
    <row r="1561" spans="1:1" s="18" customFormat="1" x14ac:dyDescent="0.2">
      <c r="A1561" s="62"/>
    </row>
    <row r="1562" spans="1:1" s="18" customFormat="1" x14ac:dyDescent="0.2">
      <c r="A1562" s="62"/>
    </row>
    <row r="1563" spans="1:1" s="18" customFormat="1" x14ac:dyDescent="0.2">
      <c r="A1563" s="62"/>
    </row>
    <row r="1564" spans="1:1" s="18" customFormat="1" x14ac:dyDescent="0.2">
      <c r="A1564" s="62"/>
    </row>
    <row r="1565" spans="1:1" s="18" customFormat="1" x14ac:dyDescent="0.2">
      <c r="A1565" s="62"/>
    </row>
    <row r="1566" spans="1:1" s="18" customFormat="1" x14ac:dyDescent="0.2">
      <c r="A1566" s="62"/>
    </row>
    <row r="1567" spans="1:1" s="18" customFormat="1" x14ac:dyDescent="0.2">
      <c r="A1567" s="62"/>
    </row>
    <row r="1568" spans="1:1" s="18" customFormat="1" x14ac:dyDescent="0.2">
      <c r="A1568" s="62"/>
    </row>
    <row r="1569" spans="1:1" s="18" customFormat="1" x14ac:dyDescent="0.2">
      <c r="A1569" s="62"/>
    </row>
    <row r="1570" spans="1:1" s="18" customFormat="1" x14ac:dyDescent="0.2">
      <c r="A1570" s="62"/>
    </row>
    <row r="1571" spans="1:1" s="18" customFormat="1" x14ac:dyDescent="0.2">
      <c r="A1571" s="62"/>
    </row>
    <row r="1572" spans="1:1" s="18" customFormat="1" x14ac:dyDescent="0.2">
      <c r="A1572" s="62"/>
    </row>
    <row r="1573" spans="1:1" s="18" customFormat="1" x14ac:dyDescent="0.2">
      <c r="A1573" s="62"/>
    </row>
    <row r="1574" spans="1:1" s="18" customFormat="1" x14ac:dyDescent="0.2">
      <c r="A1574" s="62"/>
    </row>
    <row r="1575" spans="1:1" s="18" customFormat="1" x14ac:dyDescent="0.2">
      <c r="A1575" s="62"/>
    </row>
    <row r="1576" spans="1:1" s="18" customFormat="1" x14ac:dyDescent="0.2">
      <c r="A1576" s="62"/>
    </row>
    <row r="1577" spans="1:1" s="18" customFormat="1" x14ac:dyDescent="0.2">
      <c r="A1577" s="62"/>
    </row>
    <row r="1578" spans="1:1" s="18" customFormat="1" x14ac:dyDescent="0.2">
      <c r="A1578" s="62"/>
    </row>
    <row r="1579" spans="1:1" s="18" customFormat="1" x14ac:dyDescent="0.2">
      <c r="A1579" s="62"/>
    </row>
    <row r="1580" spans="1:1" s="18" customFormat="1" x14ac:dyDescent="0.2">
      <c r="A1580" s="62"/>
    </row>
    <row r="1581" spans="1:1" s="18" customFormat="1" x14ac:dyDescent="0.2">
      <c r="A1581" s="62"/>
    </row>
    <row r="1582" spans="1:1" s="18" customFormat="1" x14ac:dyDescent="0.2">
      <c r="A1582" s="62"/>
    </row>
    <row r="1583" spans="1:1" s="18" customFormat="1" x14ac:dyDescent="0.2">
      <c r="A1583" s="62"/>
    </row>
    <row r="1584" spans="1:1" s="18" customFormat="1" x14ac:dyDescent="0.2">
      <c r="A1584" s="62"/>
    </row>
    <row r="1585" spans="1:1" s="18" customFormat="1" x14ac:dyDescent="0.2">
      <c r="A1585" s="62"/>
    </row>
    <row r="1586" spans="1:1" s="18" customFormat="1" x14ac:dyDescent="0.2">
      <c r="A1586" s="62"/>
    </row>
    <row r="1587" spans="1:1" s="18" customFormat="1" x14ac:dyDescent="0.2">
      <c r="A1587" s="62"/>
    </row>
    <row r="1588" spans="1:1" s="18" customFormat="1" x14ac:dyDescent="0.2">
      <c r="A1588" s="62"/>
    </row>
    <row r="1589" spans="1:1" s="18" customFormat="1" x14ac:dyDescent="0.2">
      <c r="A1589" s="62"/>
    </row>
    <row r="1590" spans="1:1" s="18" customFormat="1" x14ac:dyDescent="0.2">
      <c r="A1590" s="62"/>
    </row>
    <row r="1591" spans="1:1" s="18" customFormat="1" x14ac:dyDescent="0.2">
      <c r="A1591" s="62"/>
    </row>
    <row r="1592" spans="1:1" s="18" customFormat="1" x14ac:dyDescent="0.2">
      <c r="A1592" s="62"/>
    </row>
    <row r="1593" spans="1:1" s="18" customFormat="1" x14ac:dyDescent="0.2">
      <c r="A1593" s="62"/>
    </row>
    <row r="1594" spans="1:1" s="18" customFormat="1" x14ac:dyDescent="0.2">
      <c r="A1594" s="62"/>
    </row>
    <row r="1595" spans="1:1" s="18" customFormat="1" x14ac:dyDescent="0.2">
      <c r="A1595" s="62"/>
    </row>
    <row r="1596" spans="1:1" s="18" customFormat="1" x14ac:dyDescent="0.2">
      <c r="A1596" s="62"/>
    </row>
    <row r="1597" spans="1:1" s="18" customFormat="1" x14ac:dyDescent="0.2">
      <c r="A1597" s="62"/>
    </row>
    <row r="1598" spans="1:1" s="18" customFormat="1" x14ac:dyDescent="0.2">
      <c r="A1598" s="62"/>
    </row>
    <row r="1599" spans="1:1" s="18" customFormat="1" x14ac:dyDescent="0.2">
      <c r="A1599" s="62"/>
    </row>
    <row r="1600" spans="1:1" s="18" customFormat="1" x14ac:dyDescent="0.2">
      <c r="A1600" s="62"/>
    </row>
    <row r="1601" spans="1:1" s="18" customFormat="1" x14ac:dyDescent="0.2">
      <c r="A1601" s="62"/>
    </row>
    <row r="1602" spans="1:1" s="18" customFormat="1" x14ac:dyDescent="0.2">
      <c r="A1602" s="62"/>
    </row>
    <row r="1603" spans="1:1" s="18" customFormat="1" x14ac:dyDescent="0.2">
      <c r="A1603" s="62"/>
    </row>
    <row r="1604" spans="1:1" s="18" customFormat="1" x14ac:dyDescent="0.2">
      <c r="A1604" s="62"/>
    </row>
    <row r="1605" spans="1:1" s="18" customFormat="1" x14ac:dyDescent="0.2">
      <c r="A1605" s="62"/>
    </row>
    <row r="1606" spans="1:1" s="18" customFormat="1" x14ac:dyDescent="0.2">
      <c r="A1606" s="62"/>
    </row>
    <row r="1607" spans="1:1" s="18" customFormat="1" x14ac:dyDescent="0.2">
      <c r="A1607" s="62"/>
    </row>
    <row r="1608" spans="1:1" s="18" customFormat="1" x14ac:dyDescent="0.2">
      <c r="A1608" s="62"/>
    </row>
    <row r="1609" spans="1:1" s="18" customFormat="1" x14ac:dyDescent="0.2">
      <c r="A1609" s="62"/>
    </row>
    <row r="1610" spans="1:1" s="18" customFormat="1" x14ac:dyDescent="0.2">
      <c r="A1610" s="62"/>
    </row>
    <row r="1611" spans="1:1" s="18" customFormat="1" x14ac:dyDescent="0.2">
      <c r="A1611" s="62"/>
    </row>
    <row r="1612" spans="1:1" s="18" customFormat="1" x14ac:dyDescent="0.2">
      <c r="A1612" s="62"/>
    </row>
    <row r="1613" spans="1:1" s="18" customFormat="1" x14ac:dyDescent="0.2">
      <c r="A1613" s="62"/>
    </row>
    <row r="1614" spans="1:1" s="18" customFormat="1" x14ac:dyDescent="0.2">
      <c r="A1614" s="62"/>
    </row>
    <row r="1615" spans="1:1" s="18" customFormat="1" x14ac:dyDescent="0.2">
      <c r="A1615" s="62"/>
    </row>
    <row r="1616" spans="1:1" s="18" customFormat="1" x14ac:dyDescent="0.2">
      <c r="A1616" s="62"/>
    </row>
    <row r="1617" spans="1:1" s="18" customFormat="1" x14ac:dyDescent="0.2">
      <c r="A1617" s="62"/>
    </row>
    <row r="1618" spans="1:1" s="18" customFormat="1" x14ac:dyDescent="0.2">
      <c r="A1618" s="62"/>
    </row>
    <row r="1619" spans="1:1" s="18" customFormat="1" x14ac:dyDescent="0.2">
      <c r="A1619" s="62"/>
    </row>
    <row r="1620" spans="1:1" s="18" customFormat="1" x14ac:dyDescent="0.2">
      <c r="A1620" s="62"/>
    </row>
    <row r="1621" spans="1:1" s="18" customFormat="1" x14ac:dyDescent="0.2">
      <c r="A1621" s="62"/>
    </row>
    <row r="1622" spans="1:1" s="18" customFormat="1" x14ac:dyDescent="0.2">
      <c r="A1622" s="62"/>
    </row>
    <row r="1623" spans="1:1" s="18" customFormat="1" x14ac:dyDescent="0.2">
      <c r="A1623" s="62"/>
    </row>
    <row r="1624" spans="1:1" s="18" customFormat="1" x14ac:dyDescent="0.2">
      <c r="A1624" s="62"/>
    </row>
    <row r="1625" spans="1:1" s="18" customFormat="1" x14ac:dyDescent="0.2">
      <c r="A1625" s="62"/>
    </row>
    <row r="1626" spans="1:1" s="18" customFormat="1" x14ac:dyDescent="0.2">
      <c r="A1626" s="62"/>
    </row>
    <row r="1627" spans="1:1" s="18" customFormat="1" x14ac:dyDescent="0.2">
      <c r="A1627" s="62"/>
    </row>
    <row r="1628" spans="1:1" s="18" customFormat="1" x14ac:dyDescent="0.2">
      <c r="A1628" s="62"/>
    </row>
    <row r="1629" spans="1:1" s="18" customFormat="1" x14ac:dyDescent="0.2">
      <c r="A1629" s="62"/>
    </row>
    <row r="1630" spans="1:1" s="18" customFormat="1" x14ac:dyDescent="0.2">
      <c r="A1630" s="62"/>
    </row>
    <row r="1631" spans="1:1" s="18" customFormat="1" x14ac:dyDescent="0.2">
      <c r="A1631" s="62"/>
    </row>
    <row r="1632" spans="1:1" s="18" customFormat="1" x14ac:dyDescent="0.2">
      <c r="A1632" s="62"/>
    </row>
    <row r="1633" spans="1:1" s="18" customFormat="1" x14ac:dyDescent="0.2">
      <c r="A1633" s="62"/>
    </row>
    <row r="1634" spans="1:1" s="18" customFormat="1" x14ac:dyDescent="0.2">
      <c r="A1634" s="62"/>
    </row>
    <row r="1635" spans="1:1" s="18" customFormat="1" x14ac:dyDescent="0.2">
      <c r="A1635" s="62"/>
    </row>
    <row r="1636" spans="1:1" s="18" customFormat="1" x14ac:dyDescent="0.2">
      <c r="A1636" s="62"/>
    </row>
    <row r="1637" spans="1:1" s="18" customFormat="1" x14ac:dyDescent="0.2">
      <c r="A1637" s="62"/>
    </row>
    <row r="1638" spans="1:1" s="18" customFormat="1" x14ac:dyDescent="0.2">
      <c r="A1638" s="62"/>
    </row>
    <row r="1639" spans="1:1" s="18" customFormat="1" x14ac:dyDescent="0.2">
      <c r="A1639" s="62"/>
    </row>
    <row r="1640" spans="1:1" s="18" customFormat="1" x14ac:dyDescent="0.2">
      <c r="A1640" s="62"/>
    </row>
    <row r="1641" spans="1:1" s="18" customFormat="1" x14ac:dyDescent="0.2">
      <c r="A1641" s="62"/>
    </row>
    <row r="1642" spans="1:1" s="18" customFormat="1" x14ac:dyDescent="0.2">
      <c r="A1642" s="62"/>
    </row>
    <row r="1643" spans="1:1" s="18" customFormat="1" x14ac:dyDescent="0.2">
      <c r="A1643" s="62"/>
    </row>
    <row r="1644" spans="1:1" s="18" customFormat="1" x14ac:dyDescent="0.2">
      <c r="A1644" s="62"/>
    </row>
    <row r="1645" spans="1:1" s="18" customFormat="1" x14ac:dyDescent="0.2">
      <c r="A1645" s="62"/>
    </row>
    <row r="1646" spans="1:1" s="18" customFormat="1" x14ac:dyDescent="0.2">
      <c r="A1646" s="62"/>
    </row>
    <row r="1647" spans="1:1" s="18" customFormat="1" x14ac:dyDescent="0.2">
      <c r="A1647" s="62"/>
    </row>
    <row r="1648" spans="1:1" s="18" customFormat="1" x14ac:dyDescent="0.2">
      <c r="A1648" s="62"/>
    </row>
    <row r="1649" spans="1:1" s="18" customFormat="1" x14ac:dyDescent="0.2">
      <c r="A1649" s="62"/>
    </row>
    <row r="1650" spans="1:1" s="18" customFormat="1" x14ac:dyDescent="0.2">
      <c r="A1650" s="62"/>
    </row>
    <row r="1651" spans="1:1" s="18" customFormat="1" x14ac:dyDescent="0.2">
      <c r="A1651" s="62"/>
    </row>
    <row r="1652" spans="1:1" s="18" customFormat="1" x14ac:dyDescent="0.2">
      <c r="A1652" s="62"/>
    </row>
    <row r="1653" spans="1:1" s="18" customFormat="1" x14ac:dyDescent="0.2">
      <c r="A1653" s="62"/>
    </row>
    <row r="1654" spans="1:1" s="18" customFormat="1" x14ac:dyDescent="0.2">
      <c r="A1654" s="62"/>
    </row>
    <row r="1655" spans="1:1" s="18" customFormat="1" x14ac:dyDescent="0.2">
      <c r="A1655" s="62"/>
    </row>
    <row r="1656" spans="1:1" s="18" customFormat="1" x14ac:dyDescent="0.2">
      <c r="A1656" s="62"/>
    </row>
    <row r="1657" spans="1:1" s="18" customFormat="1" x14ac:dyDescent="0.2">
      <c r="A1657" s="62"/>
    </row>
    <row r="1658" spans="1:1" s="18" customFormat="1" x14ac:dyDescent="0.2">
      <c r="A1658" s="62"/>
    </row>
    <row r="1659" spans="1:1" s="18" customFormat="1" x14ac:dyDescent="0.2">
      <c r="A1659" s="62"/>
    </row>
    <row r="1660" spans="1:1" s="18" customFormat="1" x14ac:dyDescent="0.2">
      <c r="A1660" s="62"/>
    </row>
    <row r="1661" spans="1:1" s="18" customFormat="1" x14ac:dyDescent="0.2">
      <c r="A1661" s="62"/>
    </row>
    <row r="1662" spans="1:1" s="18" customFormat="1" x14ac:dyDescent="0.2">
      <c r="A1662" s="62"/>
    </row>
    <row r="1663" spans="1:1" s="18" customFormat="1" x14ac:dyDescent="0.2">
      <c r="A1663" s="62"/>
    </row>
    <row r="1664" spans="1:1" s="18" customFormat="1" x14ac:dyDescent="0.2">
      <c r="A1664" s="62"/>
    </row>
    <row r="1665" spans="1:1" s="18" customFormat="1" x14ac:dyDescent="0.2">
      <c r="A1665" s="62"/>
    </row>
    <row r="1666" spans="1:1" s="18" customFormat="1" x14ac:dyDescent="0.2">
      <c r="A1666" s="62"/>
    </row>
    <row r="1667" spans="1:1" s="18" customFormat="1" x14ac:dyDescent="0.2">
      <c r="A1667" s="62"/>
    </row>
    <row r="1668" spans="1:1" s="18" customFormat="1" x14ac:dyDescent="0.2">
      <c r="A1668" s="62"/>
    </row>
    <row r="1669" spans="1:1" s="18" customFormat="1" x14ac:dyDescent="0.2">
      <c r="A1669" s="62"/>
    </row>
    <row r="1670" spans="1:1" s="18" customFormat="1" x14ac:dyDescent="0.2">
      <c r="A1670" s="62"/>
    </row>
    <row r="1671" spans="1:1" s="18" customFormat="1" x14ac:dyDescent="0.2">
      <c r="A1671" s="62"/>
    </row>
    <row r="1672" spans="1:1" s="18" customFormat="1" x14ac:dyDescent="0.2">
      <c r="A1672" s="62"/>
    </row>
    <row r="1673" spans="1:1" s="18" customFormat="1" x14ac:dyDescent="0.2">
      <c r="A1673" s="62"/>
    </row>
    <row r="1674" spans="1:1" s="18" customFormat="1" x14ac:dyDescent="0.2">
      <c r="A1674" s="62"/>
    </row>
    <row r="1675" spans="1:1" s="18" customFormat="1" x14ac:dyDescent="0.2">
      <c r="A1675" s="62"/>
    </row>
    <row r="1676" spans="1:1" s="18" customFormat="1" x14ac:dyDescent="0.2">
      <c r="A1676" s="62"/>
    </row>
    <row r="1677" spans="1:1" s="18" customFormat="1" x14ac:dyDescent="0.2">
      <c r="A1677" s="62"/>
    </row>
    <row r="1678" spans="1:1" s="18" customFormat="1" x14ac:dyDescent="0.2">
      <c r="A1678" s="62"/>
    </row>
    <row r="1679" spans="1:1" s="18" customFormat="1" x14ac:dyDescent="0.2">
      <c r="A1679" s="62"/>
    </row>
    <row r="1680" spans="1:1" s="18" customFormat="1" x14ac:dyDescent="0.2">
      <c r="A1680" s="62"/>
    </row>
    <row r="1681" spans="1:1" s="18" customFormat="1" x14ac:dyDescent="0.2">
      <c r="A1681" s="62"/>
    </row>
    <row r="1682" spans="1:1" s="18" customFormat="1" x14ac:dyDescent="0.2">
      <c r="A1682" s="62"/>
    </row>
    <row r="1683" spans="1:1" s="18" customFormat="1" x14ac:dyDescent="0.2">
      <c r="A1683" s="62"/>
    </row>
    <row r="1684" spans="1:1" s="18" customFormat="1" x14ac:dyDescent="0.2">
      <c r="A1684" s="62"/>
    </row>
    <row r="1685" spans="1:1" s="18" customFormat="1" x14ac:dyDescent="0.2">
      <c r="A1685" s="62"/>
    </row>
    <row r="1686" spans="1:1" s="18" customFormat="1" x14ac:dyDescent="0.2">
      <c r="A1686" s="62"/>
    </row>
    <row r="1687" spans="1:1" s="18" customFormat="1" x14ac:dyDescent="0.2">
      <c r="A1687" s="62"/>
    </row>
    <row r="1688" spans="1:1" s="18" customFormat="1" x14ac:dyDescent="0.2">
      <c r="A1688" s="62"/>
    </row>
    <row r="1689" spans="1:1" s="18" customFormat="1" x14ac:dyDescent="0.2">
      <c r="A1689" s="62"/>
    </row>
    <row r="1690" spans="1:1" s="18" customFormat="1" x14ac:dyDescent="0.2">
      <c r="A1690" s="62"/>
    </row>
    <row r="1691" spans="1:1" s="18" customFormat="1" x14ac:dyDescent="0.2">
      <c r="A1691" s="62"/>
    </row>
    <row r="1692" spans="1:1" s="18" customFormat="1" x14ac:dyDescent="0.2">
      <c r="A1692" s="62"/>
    </row>
    <row r="1693" spans="1:1" s="18" customFormat="1" x14ac:dyDescent="0.2">
      <c r="A1693" s="62"/>
    </row>
    <row r="1694" spans="1:1" s="18" customFormat="1" x14ac:dyDescent="0.2">
      <c r="A1694" s="62"/>
    </row>
    <row r="1695" spans="1:1" s="18" customFormat="1" x14ac:dyDescent="0.2">
      <c r="A1695" s="62"/>
    </row>
    <row r="1696" spans="1:1" s="18" customFormat="1" x14ac:dyDescent="0.2">
      <c r="A1696" s="62"/>
    </row>
    <row r="1697" spans="1:1" s="18" customFormat="1" x14ac:dyDescent="0.2">
      <c r="A1697" s="62"/>
    </row>
    <row r="1698" spans="1:1" s="18" customFormat="1" x14ac:dyDescent="0.2">
      <c r="A1698" s="62"/>
    </row>
    <row r="1699" spans="1:1" s="18" customFormat="1" x14ac:dyDescent="0.2">
      <c r="A1699" s="62"/>
    </row>
    <row r="1700" spans="1:1" s="18" customFormat="1" x14ac:dyDescent="0.2">
      <c r="A1700" s="62"/>
    </row>
    <row r="1701" spans="1:1" s="18" customFormat="1" x14ac:dyDescent="0.2">
      <c r="A1701" s="62"/>
    </row>
    <row r="1702" spans="1:1" s="18" customFormat="1" x14ac:dyDescent="0.2">
      <c r="A1702" s="62"/>
    </row>
    <row r="1703" spans="1:1" s="18" customFormat="1" x14ac:dyDescent="0.2">
      <c r="A1703" s="62"/>
    </row>
    <row r="1704" spans="1:1" s="18" customFormat="1" x14ac:dyDescent="0.2">
      <c r="A1704" s="62"/>
    </row>
    <row r="1705" spans="1:1" s="18" customFormat="1" x14ac:dyDescent="0.2">
      <c r="A1705" s="62"/>
    </row>
    <row r="1706" spans="1:1" s="18" customFormat="1" x14ac:dyDescent="0.2">
      <c r="A1706" s="62"/>
    </row>
    <row r="1707" spans="1:1" s="18" customFormat="1" x14ac:dyDescent="0.2">
      <c r="A1707" s="62"/>
    </row>
    <row r="1708" spans="1:1" s="18" customFormat="1" x14ac:dyDescent="0.2">
      <c r="A1708" s="62"/>
    </row>
    <row r="1709" spans="1:1" s="18" customFormat="1" x14ac:dyDescent="0.2">
      <c r="A1709" s="62"/>
    </row>
    <row r="1710" spans="1:1" s="18" customFormat="1" x14ac:dyDescent="0.2">
      <c r="A1710" s="62"/>
    </row>
    <row r="1711" spans="1:1" s="18" customFormat="1" x14ac:dyDescent="0.2">
      <c r="A1711" s="62"/>
    </row>
    <row r="1712" spans="1:1" s="18" customFormat="1" x14ac:dyDescent="0.2">
      <c r="A1712" s="62"/>
    </row>
    <row r="1713" spans="1:1" s="18" customFormat="1" x14ac:dyDescent="0.2">
      <c r="A1713" s="62"/>
    </row>
    <row r="1714" spans="1:1" s="18" customFormat="1" x14ac:dyDescent="0.2">
      <c r="A1714" s="62"/>
    </row>
    <row r="1715" spans="1:1" s="18" customFormat="1" x14ac:dyDescent="0.2">
      <c r="A1715" s="62"/>
    </row>
    <row r="1716" spans="1:1" s="18" customFormat="1" x14ac:dyDescent="0.2">
      <c r="A1716" s="62"/>
    </row>
    <row r="1717" spans="1:1" s="18" customFormat="1" x14ac:dyDescent="0.2">
      <c r="A1717" s="62"/>
    </row>
    <row r="1718" spans="1:1" s="18" customFormat="1" x14ac:dyDescent="0.2">
      <c r="A1718" s="62"/>
    </row>
    <row r="1719" spans="1:1" s="18" customFormat="1" x14ac:dyDescent="0.2">
      <c r="A1719" s="62"/>
    </row>
    <row r="1720" spans="1:1" s="18" customFormat="1" x14ac:dyDescent="0.2">
      <c r="A1720" s="62"/>
    </row>
    <row r="1721" spans="1:1" s="18" customFormat="1" x14ac:dyDescent="0.2">
      <c r="A1721" s="62"/>
    </row>
    <row r="1722" spans="1:1" s="18" customFormat="1" x14ac:dyDescent="0.2">
      <c r="A1722" s="62"/>
    </row>
    <row r="1723" spans="1:1" s="18" customFormat="1" x14ac:dyDescent="0.2">
      <c r="A1723" s="62"/>
    </row>
    <row r="1724" spans="1:1" s="18" customFormat="1" x14ac:dyDescent="0.2">
      <c r="A1724" s="62"/>
    </row>
    <row r="1725" spans="1:1" s="18" customFormat="1" x14ac:dyDescent="0.2">
      <c r="A1725" s="62"/>
    </row>
    <row r="1726" spans="1:1" s="18" customFormat="1" x14ac:dyDescent="0.2">
      <c r="A1726" s="62"/>
    </row>
    <row r="1727" spans="1:1" s="18" customFormat="1" x14ac:dyDescent="0.2">
      <c r="A1727" s="62"/>
    </row>
    <row r="1728" spans="1:1" s="18" customFormat="1" x14ac:dyDescent="0.2">
      <c r="A1728" s="62"/>
    </row>
    <row r="1729" spans="1:1" s="18" customFormat="1" x14ac:dyDescent="0.2">
      <c r="A1729" s="62"/>
    </row>
    <row r="1730" spans="1:1" s="18" customFormat="1" x14ac:dyDescent="0.2">
      <c r="A1730" s="62"/>
    </row>
    <row r="1731" spans="1:1" s="18" customFormat="1" x14ac:dyDescent="0.2">
      <c r="A1731" s="62"/>
    </row>
    <row r="1732" spans="1:1" s="18" customFormat="1" x14ac:dyDescent="0.2">
      <c r="A1732" s="62"/>
    </row>
    <row r="1733" spans="1:1" s="18" customFormat="1" x14ac:dyDescent="0.2">
      <c r="A1733" s="62"/>
    </row>
    <row r="1734" spans="1:1" s="18" customFormat="1" x14ac:dyDescent="0.2">
      <c r="A1734" s="62"/>
    </row>
    <row r="1735" spans="1:1" s="18" customFormat="1" x14ac:dyDescent="0.2">
      <c r="A1735" s="62"/>
    </row>
    <row r="1736" spans="1:1" s="18" customFormat="1" x14ac:dyDescent="0.2">
      <c r="A1736" s="62"/>
    </row>
    <row r="1737" spans="1:1" s="18" customFormat="1" x14ac:dyDescent="0.2">
      <c r="A1737" s="62"/>
    </row>
    <row r="1738" spans="1:1" s="18" customFormat="1" x14ac:dyDescent="0.2">
      <c r="A1738" s="62"/>
    </row>
    <row r="1739" spans="1:1" s="18" customFormat="1" x14ac:dyDescent="0.2">
      <c r="A1739" s="62"/>
    </row>
    <row r="1740" spans="1:1" s="18" customFormat="1" x14ac:dyDescent="0.2">
      <c r="A1740" s="62"/>
    </row>
    <row r="1741" spans="1:1" s="18" customFormat="1" x14ac:dyDescent="0.2">
      <c r="A1741" s="62"/>
    </row>
    <row r="1742" spans="1:1" s="18" customFormat="1" x14ac:dyDescent="0.2">
      <c r="A1742" s="62"/>
    </row>
    <row r="1743" spans="1:1" s="18" customFormat="1" x14ac:dyDescent="0.2">
      <c r="A1743" s="62"/>
    </row>
    <row r="1744" spans="1:1" s="18" customFormat="1" x14ac:dyDescent="0.2">
      <c r="A1744" s="62"/>
    </row>
    <row r="1745" spans="1:1" s="18" customFormat="1" x14ac:dyDescent="0.2">
      <c r="A1745" s="62"/>
    </row>
    <row r="1746" spans="1:1" s="18" customFormat="1" x14ac:dyDescent="0.2">
      <c r="A1746" s="62"/>
    </row>
    <row r="1747" spans="1:1" s="18" customFormat="1" x14ac:dyDescent="0.2">
      <c r="A1747" s="62"/>
    </row>
    <row r="1748" spans="1:1" s="18" customFormat="1" x14ac:dyDescent="0.2">
      <c r="A1748" s="62"/>
    </row>
    <row r="1749" spans="1:1" s="18" customFormat="1" x14ac:dyDescent="0.2">
      <c r="A1749" s="62"/>
    </row>
    <row r="1750" spans="1:1" s="18" customFormat="1" x14ac:dyDescent="0.2">
      <c r="A1750" s="62"/>
    </row>
    <row r="1751" spans="1:1" s="18" customFormat="1" x14ac:dyDescent="0.2">
      <c r="A1751" s="62"/>
    </row>
    <row r="1752" spans="1:1" s="18" customFormat="1" x14ac:dyDescent="0.2">
      <c r="A1752" s="62"/>
    </row>
    <row r="1753" spans="1:1" s="18" customFormat="1" x14ac:dyDescent="0.2">
      <c r="A1753" s="62"/>
    </row>
    <row r="1754" spans="1:1" s="18" customFormat="1" x14ac:dyDescent="0.2">
      <c r="A1754" s="62"/>
    </row>
    <row r="1755" spans="1:1" s="18" customFormat="1" x14ac:dyDescent="0.2">
      <c r="A1755" s="62"/>
    </row>
    <row r="1756" spans="1:1" s="18" customFormat="1" x14ac:dyDescent="0.2">
      <c r="A1756" s="62"/>
    </row>
    <row r="1757" spans="1:1" s="18" customFormat="1" x14ac:dyDescent="0.2">
      <c r="A1757" s="62"/>
    </row>
    <row r="1758" spans="1:1" s="18" customFormat="1" x14ac:dyDescent="0.2">
      <c r="A1758" s="62"/>
    </row>
    <row r="1759" spans="1:1" s="18" customFormat="1" x14ac:dyDescent="0.2">
      <c r="A1759" s="62"/>
    </row>
    <row r="1760" spans="1:1" s="18" customFormat="1" x14ac:dyDescent="0.2">
      <c r="A1760" s="62"/>
    </row>
    <row r="1761" spans="1:1" s="18" customFormat="1" x14ac:dyDescent="0.2">
      <c r="A1761" s="62"/>
    </row>
    <row r="1762" spans="1:1" s="18" customFormat="1" x14ac:dyDescent="0.2">
      <c r="A1762" s="62"/>
    </row>
    <row r="1763" spans="1:1" s="18" customFormat="1" x14ac:dyDescent="0.2">
      <c r="A1763" s="62"/>
    </row>
    <row r="1764" spans="1:1" s="18" customFormat="1" x14ac:dyDescent="0.2">
      <c r="A1764" s="62"/>
    </row>
    <row r="1765" spans="1:1" s="18" customFormat="1" x14ac:dyDescent="0.2">
      <c r="A1765" s="62"/>
    </row>
    <row r="1766" spans="1:1" s="18" customFormat="1" x14ac:dyDescent="0.2">
      <c r="A1766" s="62"/>
    </row>
    <row r="1767" spans="1:1" s="18" customFormat="1" x14ac:dyDescent="0.2">
      <c r="A1767" s="62"/>
    </row>
    <row r="1768" spans="1:1" s="18" customFormat="1" x14ac:dyDescent="0.2">
      <c r="A1768" s="62"/>
    </row>
    <row r="1769" spans="1:1" s="18" customFormat="1" x14ac:dyDescent="0.2">
      <c r="A1769" s="62"/>
    </row>
    <row r="1770" spans="1:1" s="18" customFormat="1" x14ac:dyDescent="0.2">
      <c r="A1770" s="62"/>
    </row>
    <row r="1771" spans="1:1" s="18" customFormat="1" x14ac:dyDescent="0.2">
      <c r="A1771" s="62"/>
    </row>
    <row r="1772" spans="1:1" s="18" customFormat="1" x14ac:dyDescent="0.2">
      <c r="A1772" s="62"/>
    </row>
    <row r="1773" spans="1:1" s="18" customFormat="1" x14ac:dyDescent="0.2">
      <c r="A1773" s="62"/>
    </row>
    <row r="1774" spans="1:1" s="18" customFormat="1" x14ac:dyDescent="0.2">
      <c r="A1774" s="62"/>
    </row>
    <row r="1775" spans="1:1" s="18" customFormat="1" x14ac:dyDescent="0.2">
      <c r="A1775" s="62"/>
    </row>
    <row r="1776" spans="1:1" s="18" customFormat="1" x14ac:dyDescent="0.2">
      <c r="A1776" s="62"/>
    </row>
    <row r="1777" spans="1:1" s="18" customFormat="1" x14ac:dyDescent="0.2">
      <c r="A1777" s="62"/>
    </row>
    <row r="1778" spans="1:1" s="18" customFormat="1" x14ac:dyDescent="0.2">
      <c r="A1778" s="62"/>
    </row>
    <row r="1779" spans="1:1" s="18" customFormat="1" x14ac:dyDescent="0.2">
      <c r="A1779" s="62"/>
    </row>
    <row r="1780" spans="1:1" s="18" customFormat="1" x14ac:dyDescent="0.2">
      <c r="A1780" s="62"/>
    </row>
    <row r="1781" spans="1:1" s="18" customFormat="1" x14ac:dyDescent="0.2">
      <c r="A1781" s="62"/>
    </row>
    <row r="1782" spans="1:1" s="18" customFormat="1" x14ac:dyDescent="0.2">
      <c r="A1782" s="62"/>
    </row>
    <row r="1783" spans="1:1" s="18" customFormat="1" x14ac:dyDescent="0.2">
      <c r="A1783" s="62"/>
    </row>
    <row r="1784" spans="1:1" s="18" customFormat="1" x14ac:dyDescent="0.2">
      <c r="A1784" s="62"/>
    </row>
    <row r="1785" spans="1:1" s="18" customFormat="1" x14ac:dyDescent="0.2">
      <c r="A1785" s="62"/>
    </row>
    <row r="1786" spans="1:1" s="18" customFormat="1" x14ac:dyDescent="0.2">
      <c r="A1786" s="62"/>
    </row>
    <row r="1787" spans="1:1" s="18" customFormat="1" x14ac:dyDescent="0.2">
      <c r="A1787" s="62"/>
    </row>
    <row r="1788" spans="1:1" s="18" customFormat="1" x14ac:dyDescent="0.2">
      <c r="A1788" s="62"/>
    </row>
    <row r="1789" spans="1:1" s="18" customFormat="1" x14ac:dyDescent="0.2">
      <c r="A1789" s="62"/>
    </row>
    <row r="1790" spans="1:1" s="18" customFormat="1" x14ac:dyDescent="0.2">
      <c r="A1790" s="62"/>
    </row>
    <row r="1791" spans="1:1" s="18" customFormat="1" x14ac:dyDescent="0.2">
      <c r="A1791" s="62"/>
    </row>
    <row r="1792" spans="1:1" s="18" customFormat="1" x14ac:dyDescent="0.2">
      <c r="A1792" s="62"/>
    </row>
    <row r="1793" spans="1:1" s="18" customFormat="1" x14ac:dyDescent="0.2">
      <c r="A1793" s="62"/>
    </row>
    <row r="1794" spans="1:1" s="18" customFormat="1" x14ac:dyDescent="0.2">
      <c r="A1794" s="62"/>
    </row>
    <row r="1795" spans="1:1" s="18" customFormat="1" x14ac:dyDescent="0.2">
      <c r="A1795" s="62"/>
    </row>
    <row r="1796" spans="1:1" s="18" customFormat="1" x14ac:dyDescent="0.2">
      <c r="A1796" s="62"/>
    </row>
    <row r="1797" spans="1:1" s="18" customFormat="1" x14ac:dyDescent="0.2">
      <c r="A1797" s="62"/>
    </row>
    <row r="1798" spans="1:1" s="18" customFormat="1" x14ac:dyDescent="0.2">
      <c r="A1798" s="62"/>
    </row>
    <row r="1799" spans="1:1" s="18" customFormat="1" x14ac:dyDescent="0.2">
      <c r="A1799" s="62"/>
    </row>
    <row r="1800" spans="1:1" s="18" customFormat="1" x14ac:dyDescent="0.2">
      <c r="A1800" s="62"/>
    </row>
    <row r="1801" spans="1:1" s="18" customFormat="1" x14ac:dyDescent="0.2">
      <c r="A1801" s="62"/>
    </row>
    <row r="1802" spans="1:1" s="18" customFormat="1" x14ac:dyDescent="0.2">
      <c r="A1802" s="62"/>
    </row>
    <row r="1803" spans="1:1" s="18" customFormat="1" x14ac:dyDescent="0.2">
      <c r="A1803" s="62"/>
    </row>
    <row r="1804" spans="1:1" s="18" customFormat="1" x14ac:dyDescent="0.2">
      <c r="A1804" s="62"/>
    </row>
    <row r="1805" spans="1:1" s="18" customFormat="1" x14ac:dyDescent="0.2">
      <c r="A1805" s="62"/>
    </row>
    <row r="1806" spans="1:1" s="18" customFormat="1" x14ac:dyDescent="0.2">
      <c r="A1806" s="62"/>
    </row>
    <row r="1807" spans="1:1" s="18" customFormat="1" x14ac:dyDescent="0.2">
      <c r="A1807" s="62"/>
    </row>
    <row r="1808" spans="1:1" s="18" customFormat="1" x14ac:dyDescent="0.2">
      <c r="A1808" s="62"/>
    </row>
    <row r="1809" spans="1:1" s="18" customFormat="1" x14ac:dyDescent="0.2">
      <c r="A1809" s="62"/>
    </row>
    <row r="1810" spans="1:1" s="18" customFormat="1" x14ac:dyDescent="0.2">
      <c r="A1810" s="62"/>
    </row>
    <row r="1811" spans="1:1" s="18" customFormat="1" x14ac:dyDescent="0.2">
      <c r="A1811" s="62"/>
    </row>
    <row r="1812" spans="1:1" s="18" customFormat="1" x14ac:dyDescent="0.2">
      <c r="A1812" s="62"/>
    </row>
    <row r="1813" spans="1:1" s="18" customFormat="1" x14ac:dyDescent="0.2">
      <c r="A1813" s="62"/>
    </row>
    <row r="1814" spans="1:1" s="18" customFormat="1" x14ac:dyDescent="0.2">
      <c r="A1814" s="62"/>
    </row>
    <row r="1815" spans="1:1" s="18" customFormat="1" x14ac:dyDescent="0.2">
      <c r="A1815" s="62"/>
    </row>
    <row r="1816" spans="1:1" s="18" customFormat="1" x14ac:dyDescent="0.2">
      <c r="A1816" s="62"/>
    </row>
    <row r="1817" spans="1:1" s="18" customFormat="1" x14ac:dyDescent="0.2">
      <c r="A1817" s="62"/>
    </row>
    <row r="1818" spans="1:1" s="18" customFormat="1" x14ac:dyDescent="0.2">
      <c r="A1818" s="62"/>
    </row>
    <row r="1819" spans="1:1" s="18" customFormat="1" x14ac:dyDescent="0.2">
      <c r="A1819" s="62"/>
    </row>
    <row r="1820" spans="1:1" s="18" customFormat="1" x14ac:dyDescent="0.2">
      <c r="A1820" s="62"/>
    </row>
    <row r="1821" spans="1:1" s="18" customFormat="1" x14ac:dyDescent="0.2">
      <c r="A1821" s="62"/>
    </row>
    <row r="1822" spans="1:1" s="18" customFormat="1" x14ac:dyDescent="0.2">
      <c r="A1822" s="62"/>
    </row>
    <row r="1823" spans="1:1" s="18" customFormat="1" x14ac:dyDescent="0.2">
      <c r="A1823" s="62"/>
    </row>
    <row r="1824" spans="1:1" s="18" customFormat="1" x14ac:dyDescent="0.2">
      <c r="A1824" s="62"/>
    </row>
    <row r="1825" spans="1:1" s="18" customFormat="1" x14ac:dyDescent="0.2">
      <c r="A1825" s="62"/>
    </row>
    <row r="1826" spans="1:1" s="18" customFormat="1" x14ac:dyDescent="0.2">
      <c r="A1826" s="62"/>
    </row>
    <row r="1827" spans="1:1" s="18" customFormat="1" x14ac:dyDescent="0.2">
      <c r="A1827" s="62"/>
    </row>
    <row r="1828" spans="1:1" s="18" customFormat="1" x14ac:dyDescent="0.2">
      <c r="A1828" s="62"/>
    </row>
    <row r="1829" spans="1:1" s="18" customFormat="1" x14ac:dyDescent="0.2">
      <c r="A1829" s="62"/>
    </row>
    <row r="1830" spans="1:1" s="18" customFormat="1" x14ac:dyDescent="0.2">
      <c r="A1830" s="62"/>
    </row>
    <row r="1831" spans="1:1" s="18" customFormat="1" x14ac:dyDescent="0.2">
      <c r="A1831" s="62"/>
    </row>
    <row r="1832" spans="1:1" s="18" customFormat="1" x14ac:dyDescent="0.2">
      <c r="A1832" s="62"/>
    </row>
    <row r="1833" spans="1:1" s="18" customFormat="1" x14ac:dyDescent="0.2">
      <c r="A1833" s="62"/>
    </row>
    <row r="1834" spans="1:1" s="18" customFormat="1" x14ac:dyDescent="0.2">
      <c r="A1834" s="62"/>
    </row>
    <row r="1835" spans="1:1" s="18" customFormat="1" x14ac:dyDescent="0.2">
      <c r="A1835" s="62"/>
    </row>
    <row r="1836" spans="1:1" s="18" customFormat="1" x14ac:dyDescent="0.2">
      <c r="A1836" s="62"/>
    </row>
    <row r="1837" spans="1:1" s="18" customFormat="1" x14ac:dyDescent="0.2">
      <c r="A1837" s="62"/>
    </row>
    <row r="1838" spans="1:1" s="18" customFormat="1" x14ac:dyDescent="0.2">
      <c r="A1838" s="62"/>
    </row>
    <row r="1839" spans="1:1" s="18" customFormat="1" x14ac:dyDescent="0.2">
      <c r="A1839" s="62"/>
    </row>
    <row r="1840" spans="1:1" s="18" customFormat="1" x14ac:dyDescent="0.2">
      <c r="A1840" s="62"/>
    </row>
    <row r="1841" spans="1:1" s="18" customFormat="1" x14ac:dyDescent="0.2">
      <c r="A1841" s="62"/>
    </row>
    <row r="1842" spans="1:1" s="18" customFormat="1" x14ac:dyDescent="0.2">
      <c r="A1842" s="62"/>
    </row>
    <row r="1843" spans="1:1" s="18" customFormat="1" x14ac:dyDescent="0.2">
      <c r="A1843" s="62"/>
    </row>
    <row r="1844" spans="1:1" s="18" customFormat="1" x14ac:dyDescent="0.2">
      <c r="A1844" s="62"/>
    </row>
    <row r="1845" spans="1:1" s="18" customFormat="1" x14ac:dyDescent="0.2">
      <c r="A1845" s="62"/>
    </row>
    <row r="1846" spans="1:1" s="18" customFormat="1" x14ac:dyDescent="0.2">
      <c r="A1846" s="62"/>
    </row>
    <row r="1847" spans="1:1" s="18" customFormat="1" x14ac:dyDescent="0.2">
      <c r="A1847" s="62"/>
    </row>
    <row r="1848" spans="1:1" s="18" customFormat="1" x14ac:dyDescent="0.2">
      <c r="A1848" s="62"/>
    </row>
    <row r="1849" spans="1:1" s="18" customFormat="1" x14ac:dyDescent="0.2">
      <c r="A1849" s="62"/>
    </row>
    <row r="1850" spans="1:1" s="18" customFormat="1" x14ac:dyDescent="0.2">
      <c r="A1850" s="62"/>
    </row>
    <row r="1851" spans="1:1" s="18" customFormat="1" x14ac:dyDescent="0.2">
      <c r="A1851" s="62"/>
    </row>
    <row r="1852" spans="1:1" s="18" customFormat="1" x14ac:dyDescent="0.2">
      <c r="A1852" s="62"/>
    </row>
    <row r="1853" spans="1:1" s="18" customFormat="1" x14ac:dyDescent="0.2">
      <c r="A1853" s="62"/>
    </row>
    <row r="1854" spans="1:1" s="18" customFormat="1" x14ac:dyDescent="0.2">
      <c r="A1854" s="62"/>
    </row>
    <row r="1855" spans="1:1" s="18" customFormat="1" x14ac:dyDescent="0.2">
      <c r="A1855" s="62"/>
    </row>
    <row r="1856" spans="1:1" s="18" customFormat="1" x14ac:dyDescent="0.2">
      <c r="A1856" s="62"/>
    </row>
    <row r="1857" spans="1:1" s="18" customFormat="1" x14ac:dyDescent="0.2">
      <c r="A1857" s="62"/>
    </row>
    <row r="1858" spans="1:1" s="18" customFormat="1" x14ac:dyDescent="0.2">
      <c r="A1858" s="62"/>
    </row>
    <row r="1859" spans="1:1" s="18" customFormat="1" x14ac:dyDescent="0.2">
      <c r="A1859" s="62"/>
    </row>
    <row r="1860" spans="1:1" s="18" customFormat="1" x14ac:dyDescent="0.2">
      <c r="A1860" s="62"/>
    </row>
    <row r="1861" spans="1:1" s="18" customFormat="1" x14ac:dyDescent="0.2">
      <c r="A1861" s="62"/>
    </row>
    <row r="1862" spans="1:1" s="18" customFormat="1" x14ac:dyDescent="0.2">
      <c r="A1862" s="62"/>
    </row>
    <row r="1863" spans="1:1" s="18" customFormat="1" x14ac:dyDescent="0.2">
      <c r="A1863" s="62"/>
    </row>
    <row r="1864" spans="1:1" s="18" customFormat="1" x14ac:dyDescent="0.2">
      <c r="A1864" s="62"/>
    </row>
    <row r="1865" spans="1:1" s="18" customFormat="1" x14ac:dyDescent="0.2">
      <c r="A1865" s="62"/>
    </row>
    <row r="1866" spans="1:1" s="18" customFormat="1" x14ac:dyDescent="0.2">
      <c r="A1866" s="62"/>
    </row>
    <row r="1867" spans="1:1" s="18" customFormat="1" x14ac:dyDescent="0.2">
      <c r="A1867" s="62"/>
    </row>
    <row r="1868" spans="1:1" s="18" customFormat="1" x14ac:dyDescent="0.2">
      <c r="A1868" s="62"/>
    </row>
    <row r="1869" spans="1:1" s="18" customFormat="1" x14ac:dyDescent="0.2">
      <c r="A1869" s="62"/>
    </row>
    <row r="1870" spans="1:1" s="18" customFormat="1" x14ac:dyDescent="0.2">
      <c r="A1870" s="62"/>
    </row>
    <row r="1871" spans="1:1" s="18" customFormat="1" x14ac:dyDescent="0.2">
      <c r="A1871" s="62"/>
    </row>
    <row r="1872" spans="1:1" s="18" customFormat="1" x14ac:dyDescent="0.2">
      <c r="A1872" s="62"/>
    </row>
    <row r="1873" spans="1:1" s="18" customFormat="1" x14ac:dyDescent="0.2">
      <c r="A1873" s="62"/>
    </row>
    <row r="1874" spans="1:1" s="18" customFormat="1" x14ac:dyDescent="0.2">
      <c r="A1874" s="62"/>
    </row>
    <row r="1875" spans="1:1" s="18" customFormat="1" x14ac:dyDescent="0.2">
      <c r="A1875" s="62"/>
    </row>
    <row r="1876" spans="1:1" s="18" customFormat="1" x14ac:dyDescent="0.2">
      <c r="A1876" s="62"/>
    </row>
    <row r="1877" spans="1:1" s="18" customFormat="1" x14ac:dyDescent="0.2">
      <c r="A1877" s="62"/>
    </row>
    <row r="1878" spans="1:1" s="18" customFormat="1" x14ac:dyDescent="0.2">
      <c r="A1878" s="62"/>
    </row>
    <row r="1879" spans="1:1" s="18" customFormat="1" x14ac:dyDescent="0.2">
      <c r="A1879" s="62"/>
    </row>
    <row r="1880" spans="1:1" s="18" customFormat="1" x14ac:dyDescent="0.2">
      <c r="A1880" s="62"/>
    </row>
    <row r="1881" spans="1:1" s="18" customFormat="1" x14ac:dyDescent="0.2">
      <c r="A1881" s="62"/>
    </row>
    <row r="1882" spans="1:1" s="18" customFormat="1" x14ac:dyDescent="0.2">
      <c r="A1882" s="62"/>
    </row>
    <row r="1883" spans="1:1" s="18" customFormat="1" x14ac:dyDescent="0.2">
      <c r="A1883" s="62"/>
    </row>
    <row r="1884" spans="1:1" s="18" customFormat="1" x14ac:dyDescent="0.2">
      <c r="A1884" s="62"/>
    </row>
    <row r="1885" spans="1:1" s="18" customFormat="1" x14ac:dyDescent="0.2">
      <c r="A1885" s="62"/>
    </row>
    <row r="1886" spans="1:1" s="18" customFormat="1" x14ac:dyDescent="0.2">
      <c r="A1886" s="62"/>
    </row>
    <row r="1887" spans="1:1" s="18" customFormat="1" x14ac:dyDescent="0.2">
      <c r="A1887" s="62"/>
    </row>
    <row r="1888" spans="1:1" s="18" customFormat="1" x14ac:dyDescent="0.2">
      <c r="A1888" s="62"/>
    </row>
    <row r="1889" spans="1:1" s="18" customFormat="1" x14ac:dyDescent="0.2">
      <c r="A1889" s="62"/>
    </row>
    <row r="1890" spans="1:1" s="18" customFormat="1" x14ac:dyDescent="0.2">
      <c r="A1890" s="62"/>
    </row>
    <row r="1891" spans="1:1" s="18" customFormat="1" x14ac:dyDescent="0.2">
      <c r="A1891" s="62"/>
    </row>
    <row r="1892" spans="1:1" s="18" customFormat="1" x14ac:dyDescent="0.2">
      <c r="A1892" s="62"/>
    </row>
    <row r="1893" spans="1:1" s="18" customFormat="1" x14ac:dyDescent="0.2">
      <c r="A1893" s="62"/>
    </row>
    <row r="1894" spans="1:1" s="18" customFormat="1" x14ac:dyDescent="0.2">
      <c r="A1894" s="62"/>
    </row>
    <row r="1895" spans="1:1" s="18" customFormat="1" x14ac:dyDescent="0.2">
      <c r="A1895" s="62"/>
    </row>
    <row r="1896" spans="1:1" s="18" customFormat="1" x14ac:dyDescent="0.2">
      <c r="A1896" s="62"/>
    </row>
    <row r="1897" spans="1:1" s="18" customFormat="1" x14ac:dyDescent="0.2">
      <c r="A1897" s="62"/>
    </row>
    <row r="1898" spans="1:1" s="18" customFormat="1" x14ac:dyDescent="0.2">
      <c r="A1898" s="62"/>
    </row>
    <row r="1899" spans="1:1" s="18" customFormat="1" x14ac:dyDescent="0.2">
      <c r="A1899" s="62"/>
    </row>
    <row r="1900" spans="1:1" s="18" customFormat="1" x14ac:dyDescent="0.2">
      <c r="A1900" s="62"/>
    </row>
    <row r="1901" spans="1:1" s="18" customFormat="1" x14ac:dyDescent="0.2">
      <c r="A1901" s="62"/>
    </row>
    <row r="1902" spans="1:1" s="18" customFormat="1" x14ac:dyDescent="0.2">
      <c r="A1902" s="62"/>
    </row>
    <row r="1903" spans="1:1" s="18" customFormat="1" x14ac:dyDescent="0.2">
      <c r="A1903" s="62"/>
    </row>
    <row r="1904" spans="1:1" s="18" customFormat="1" x14ac:dyDescent="0.2">
      <c r="A1904" s="62"/>
    </row>
    <row r="1905" spans="1:1" s="18" customFormat="1" x14ac:dyDescent="0.2">
      <c r="A1905" s="62"/>
    </row>
    <row r="1906" spans="1:1" s="18" customFormat="1" x14ac:dyDescent="0.2">
      <c r="A1906" s="62"/>
    </row>
    <row r="1907" spans="1:1" s="18" customFormat="1" x14ac:dyDescent="0.2">
      <c r="A1907" s="62"/>
    </row>
    <row r="1908" spans="1:1" s="18" customFormat="1" x14ac:dyDescent="0.2">
      <c r="A1908" s="62"/>
    </row>
    <row r="1909" spans="1:1" s="18" customFormat="1" x14ac:dyDescent="0.2">
      <c r="A1909" s="62"/>
    </row>
    <row r="1910" spans="1:1" s="18" customFormat="1" x14ac:dyDescent="0.2">
      <c r="A1910" s="62"/>
    </row>
    <row r="1911" spans="1:1" s="18" customFormat="1" x14ac:dyDescent="0.2">
      <c r="A1911" s="62"/>
    </row>
    <row r="1912" spans="1:1" s="18" customFormat="1" x14ac:dyDescent="0.2">
      <c r="A1912" s="62"/>
    </row>
    <row r="1913" spans="1:1" s="18" customFormat="1" x14ac:dyDescent="0.2">
      <c r="A1913" s="62"/>
    </row>
    <row r="1914" spans="1:1" s="18" customFormat="1" x14ac:dyDescent="0.2">
      <c r="A1914" s="62"/>
    </row>
    <row r="1915" spans="1:1" s="18" customFormat="1" x14ac:dyDescent="0.2">
      <c r="A1915" s="62"/>
    </row>
    <row r="1916" spans="1:1" s="18" customFormat="1" x14ac:dyDescent="0.2">
      <c r="A1916" s="62"/>
    </row>
    <row r="1917" spans="1:1" s="18" customFormat="1" x14ac:dyDescent="0.2">
      <c r="A1917" s="62"/>
    </row>
    <row r="1918" spans="1:1" s="18" customFormat="1" x14ac:dyDescent="0.2">
      <c r="A1918" s="62"/>
    </row>
    <row r="1919" spans="1:1" s="18" customFormat="1" x14ac:dyDescent="0.2">
      <c r="A1919" s="62"/>
    </row>
    <row r="1920" spans="1:1" s="18" customFormat="1" x14ac:dyDescent="0.2">
      <c r="A1920" s="62"/>
    </row>
    <row r="1921" spans="1:1" s="18" customFormat="1" x14ac:dyDescent="0.2">
      <c r="A1921" s="62"/>
    </row>
    <row r="1922" spans="1:1" s="18" customFormat="1" x14ac:dyDescent="0.2">
      <c r="A1922" s="62"/>
    </row>
    <row r="1923" spans="1:1" s="18" customFormat="1" x14ac:dyDescent="0.2">
      <c r="A1923" s="62"/>
    </row>
    <row r="1924" spans="1:1" s="18" customFormat="1" x14ac:dyDescent="0.2">
      <c r="A1924" s="62"/>
    </row>
    <row r="1925" spans="1:1" s="18" customFormat="1" x14ac:dyDescent="0.2">
      <c r="A1925" s="62"/>
    </row>
    <row r="1926" spans="1:1" s="18" customFormat="1" x14ac:dyDescent="0.2">
      <c r="A1926" s="62"/>
    </row>
    <row r="1927" spans="1:1" s="18" customFormat="1" x14ac:dyDescent="0.2">
      <c r="A1927" s="62"/>
    </row>
    <row r="1928" spans="1:1" s="18" customFormat="1" x14ac:dyDescent="0.2">
      <c r="A1928" s="62"/>
    </row>
    <row r="1929" spans="1:1" s="18" customFormat="1" x14ac:dyDescent="0.2">
      <c r="A1929" s="62"/>
    </row>
    <row r="1930" spans="1:1" s="18" customFormat="1" x14ac:dyDescent="0.2">
      <c r="A1930" s="62"/>
    </row>
    <row r="1931" spans="1:1" s="18" customFormat="1" x14ac:dyDescent="0.2">
      <c r="A1931" s="62"/>
    </row>
    <row r="1932" spans="1:1" s="18" customFormat="1" x14ac:dyDescent="0.2">
      <c r="A1932" s="62"/>
    </row>
    <row r="1933" spans="1:1" s="18" customFormat="1" x14ac:dyDescent="0.2">
      <c r="A1933" s="62"/>
    </row>
    <row r="1934" spans="1:1" s="18" customFormat="1" x14ac:dyDescent="0.2">
      <c r="A1934" s="62"/>
    </row>
    <row r="1935" spans="1:1" s="18" customFormat="1" x14ac:dyDescent="0.2">
      <c r="A1935" s="62"/>
    </row>
    <row r="1936" spans="1:1" s="18" customFormat="1" x14ac:dyDescent="0.2">
      <c r="A1936" s="62"/>
    </row>
    <row r="1937" spans="1:1" s="18" customFormat="1" x14ac:dyDescent="0.2">
      <c r="A1937" s="62"/>
    </row>
    <row r="1938" spans="1:1" s="18" customFormat="1" x14ac:dyDescent="0.2">
      <c r="A1938" s="62"/>
    </row>
    <row r="1939" spans="1:1" s="18" customFormat="1" x14ac:dyDescent="0.2">
      <c r="A1939" s="62"/>
    </row>
    <row r="1940" spans="1:1" s="18" customFormat="1" x14ac:dyDescent="0.2">
      <c r="A1940" s="62"/>
    </row>
    <row r="1941" spans="1:1" s="18" customFormat="1" x14ac:dyDescent="0.2">
      <c r="A1941" s="62"/>
    </row>
    <row r="1942" spans="1:1" s="18" customFormat="1" x14ac:dyDescent="0.2">
      <c r="A1942" s="62"/>
    </row>
    <row r="1943" spans="1:1" s="18" customFormat="1" x14ac:dyDescent="0.2">
      <c r="A1943" s="62"/>
    </row>
    <row r="1944" spans="1:1" s="18" customFormat="1" x14ac:dyDescent="0.2">
      <c r="A1944" s="62"/>
    </row>
    <row r="1945" spans="1:1" s="18" customFormat="1" x14ac:dyDescent="0.2">
      <c r="A1945" s="62"/>
    </row>
    <row r="1946" spans="1:1" s="18" customFormat="1" x14ac:dyDescent="0.2">
      <c r="A1946" s="62"/>
    </row>
    <row r="1947" spans="1:1" s="18" customFormat="1" x14ac:dyDescent="0.2">
      <c r="A1947" s="62"/>
    </row>
    <row r="1948" spans="1:1" s="18" customFormat="1" x14ac:dyDescent="0.2">
      <c r="A1948" s="62"/>
    </row>
    <row r="1949" spans="1:1" s="18" customFormat="1" x14ac:dyDescent="0.2">
      <c r="A1949" s="62"/>
    </row>
    <row r="1950" spans="1:1" s="18" customFormat="1" x14ac:dyDescent="0.2">
      <c r="A1950" s="62"/>
    </row>
    <row r="1951" spans="1:1" s="18" customFormat="1" x14ac:dyDescent="0.2">
      <c r="A1951" s="62"/>
    </row>
    <row r="1952" spans="1:1" s="18" customFormat="1" x14ac:dyDescent="0.2">
      <c r="A1952" s="62"/>
    </row>
    <row r="1953" spans="1:1" s="18" customFormat="1" x14ac:dyDescent="0.2">
      <c r="A1953" s="62"/>
    </row>
    <row r="1954" spans="1:1" s="18" customFormat="1" x14ac:dyDescent="0.2">
      <c r="A1954" s="62"/>
    </row>
    <row r="1955" spans="1:1" s="18" customFormat="1" x14ac:dyDescent="0.2">
      <c r="A1955" s="62"/>
    </row>
    <row r="1956" spans="1:1" s="18" customFormat="1" x14ac:dyDescent="0.2">
      <c r="A1956" s="62"/>
    </row>
    <row r="1957" spans="1:1" s="18" customFormat="1" x14ac:dyDescent="0.2">
      <c r="A1957" s="62"/>
    </row>
    <row r="1958" spans="1:1" s="18" customFormat="1" x14ac:dyDescent="0.2">
      <c r="A1958" s="62"/>
    </row>
    <row r="1959" spans="1:1" s="18" customFormat="1" x14ac:dyDescent="0.2">
      <c r="A1959" s="62"/>
    </row>
    <row r="1960" spans="1:1" s="18" customFormat="1" x14ac:dyDescent="0.2">
      <c r="A1960" s="62"/>
    </row>
    <row r="1961" spans="1:1" s="18" customFormat="1" x14ac:dyDescent="0.2">
      <c r="A1961" s="62"/>
    </row>
    <row r="1962" spans="1:1" s="18" customFormat="1" x14ac:dyDescent="0.2">
      <c r="A1962" s="62"/>
    </row>
    <row r="1963" spans="1:1" s="18" customFormat="1" x14ac:dyDescent="0.2">
      <c r="A1963" s="62"/>
    </row>
    <row r="1964" spans="1:1" s="18" customFormat="1" x14ac:dyDescent="0.2">
      <c r="A1964" s="62"/>
    </row>
    <row r="1965" spans="1:1" s="18" customFormat="1" x14ac:dyDescent="0.2">
      <c r="A1965" s="62"/>
    </row>
    <row r="1966" spans="1:1" s="18" customFormat="1" x14ac:dyDescent="0.2">
      <c r="A1966" s="62"/>
    </row>
    <row r="1967" spans="1:1" s="18" customFormat="1" x14ac:dyDescent="0.2">
      <c r="A1967" s="62"/>
    </row>
    <row r="1968" spans="1:1" s="18" customFormat="1" x14ac:dyDescent="0.2">
      <c r="A1968" s="62"/>
    </row>
    <row r="1969" spans="1:1" s="18" customFormat="1" x14ac:dyDescent="0.2">
      <c r="A1969" s="62"/>
    </row>
    <row r="1970" spans="1:1" s="18" customFormat="1" x14ac:dyDescent="0.2">
      <c r="A1970" s="62"/>
    </row>
    <row r="1971" spans="1:1" s="18" customFormat="1" x14ac:dyDescent="0.2">
      <c r="A1971" s="62"/>
    </row>
    <row r="1972" spans="1:1" s="18" customFormat="1" x14ac:dyDescent="0.2">
      <c r="A1972" s="62"/>
    </row>
    <row r="1973" spans="1:1" s="18" customFormat="1" x14ac:dyDescent="0.2">
      <c r="A1973" s="62"/>
    </row>
    <row r="1974" spans="1:1" s="18" customFormat="1" x14ac:dyDescent="0.2">
      <c r="A1974" s="62"/>
    </row>
    <row r="1975" spans="1:1" s="18" customFormat="1" x14ac:dyDescent="0.2">
      <c r="A1975" s="62"/>
    </row>
    <row r="1976" spans="1:1" s="18" customFormat="1" x14ac:dyDescent="0.2">
      <c r="A1976" s="62"/>
    </row>
    <row r="1977" spans="1:1" s="18" customFormat="1" x14ac:dyDescent="0.2">
      <c r="A1977" s="62"/>
    </row>
    <row r="1978" spans="1:1" s="18" customFormat="1" x14ac:dyDescent="0.2">
      <c r="A1978" s="62"/>
    </row>
    <row r="1979" spans="1:1" s="18" customFormat="1" x14ac:dyDescent="0.2">
      <c r="A1979" s="62"/>
    </row>
    <row r="1980" spans="1:1" s="18" customFormat="1" x14ac:dyDescent="0.2">
      <c r="A1980" s="62"/>
    </row>
    <row r="1981" spans="1:1" s="18" customFormat="1" x14ac:dyDescent="0.2">
      <c r="A1981" s="62"/>
    </row>
    <row r="1982" spans="1:1" s="18" customFormat="1" x14ac:dyDescent="0.2">
      <c r="A1982" s="62"/>
    </row>
    <row r="1983" spans="1:1" s="18" customFormat="1" x14ac:dyDescent="0.2">
      <c r="A1983" s="62"/>
    </row>
    <row r="1984" spans="1:1" s="18" customFormat="1" x14ac:dyDescent="0.2">
      <c r="A1984" s="62"/>
    </row>
    <row r="1985" spans="1:1" s="18" customFormat="1" x14ac:dyDescent="0.2">
      <c r="A1985" s="62"/>
    </row>
    <row r="1986" spans="1:1" s="18" customFormat="1" x14ac:dyDescent="0.2">
      <c r="A1986" s="62"/>
    </row>
    <row r="1987" spans="1:1" s="18" customFormat="1" x14ac:dyDescent="0.2">
      <c r="A1987" s="62"/>
    </row>
    <row r="1988" spans="1:1" s="18" customFormat="1" x14ac:dyDescent="0.2">
      <c r="A1988" s="62"/>
    </row>
    <row r="1989" spans="1:1" s="18" customFormat="1" x14ac:dyDescent="0.2">
      <c r="A1989" s="62"/>
    </row>
    <row r="1990" spans="1:1" s="18" customFormat="1" x14ac:dyDescent="0.2">
      <c r="A1990" s="62"/>
    </row>
    <row r="1991" spans="1:1" s="18" customFormat="1" x14ac:dyDescent="0.2">
      <c r="A1991" s="62"/>
    </row>
    <row r="1992" spans="1:1" s="18" customFormat="1" x14ac:dyDescent="0.2">
      <c r="A1992" s="62"/>
    </row>
    <row r="1993" spans="1:1" s="18" customFormat="1" x14ac:dyDescent="0.2">
      <c r="A1993" s="62"/>
    </row>
    <row r="1994" spans="1:1" s="18" customFormat="1" x14ac:dyDescent="0.2">
      <c r="A1994" s="62"/>
    </row>
    <row r="1995" spans="1:1" s="18" customFormat="1" x14ac:dyDescent="0.2">
      <c r="A1995" s="62"/>
    </row>
    <row r="1996" spans="1:1" s="18" customFormat="1" x14ac:dyDescent="0.2">
      <c r="A1996" s="62"/>
    </row>
    <row r="1997" spans="1:1" s="18" customFormat="1" x14ac:dyDescent="0.2">
      <c r="A1997" s="62"/>
    </row>
    <row r="1998" spans="1:1" s="18" customFormat="1" x14ac:dyDescent="0.2">
      <c r="A1998" s="62"/>
    </row>
    <row r="1999" spans="1:1" s="18" customFormat="1" x14ac:dyDescent="0.2">
      <c r="A1999" s="62"/>
    </row>
    <row r="2000" spans="1:1" s="18" customFormat="1" x14ac:dyDescent="0.2">
      <c r="A2000" s="62"/>
    </row>
    <row r="2001" spans="1:1" s="18" customFormat="1" x14ac:dyDescent="0.2">
      <c r="A2001" s="62"/>
    </row>
    <row r="2002" spans="1:1" s="18" customFormat="1" x14ac:dyDescent="0.2">
      <c r="A2002" s="62"/>
    </row>
    <row r="2003" spans="1:1" s="18" customFormat="1" x14ac:dyDescent="0.2">
      <c r="A2003" s="62"/>
    </row>
    <row r="2004" spans="1:1" s="18" customFormat="1" x14ac:dyDescent="0.2">
      <c r="A2004" s="62"/>
    </row>
    <row r="2005" spans="1:1" s="18" customFormat="1" x14ac:dyDescent="0.2">
      <c r="A2005" s="62"/>
    </row>
    <row r="2006" spans="1:1" s="18" customFormat="1" x14ac:dyDescent="0.2">
      <c r="A2006" s="62"/>
    </row>
    <row r="2007" spans="1:1" s="18" customFormat="1" x14ac:dyDescent="0.2">
      <c r="A2007" s="62"/>
    </row>
    <row r="2008" spans="1:1" s="18" customFormat="1" x14ac:dyDescent="0.2">
      <c r="A2008" s="62"/>
    </row>
    <row r="2009" spans="1:1" s="18" customFormat="1" x14ac:dyDescent="0.2">
      <c r="A2009" s="62"/>
    </row>
    <row r="2010" spans="1:1" s="18" customFormat="1" x14ac:dyDescent="0.2">
      <c r="A2010" s="62"/>
    </row>
    <row r="2011" spans="1:1" s="18" customFormat="1" x14ac:dyDescent="0.2">
      <c r="A2011" s="62"/>
    </row>
    <row r="2012" spans="1:1" s="18" customFormat="1" x14ac:dyDescent="0.2">
      <c r="A2012" s="62"/>
    </row>
    <row r="2013" spans="1:1" s="18" customFormat="1" x14ac:dyDescent="0.2">
      <c r="A2013" s="62"/>
    </row>
    <row r="2014" spans="1:1" s="18" customFormat="1" x14ac:dyDescent="0.2">
      <c r="A2014" s="62"/>
    </row>
    <row r="2015" spans="1:1" s="18" customFormat="1" x14ac:dyDescent="0.2">
      <c r="A2015" s="62"/>
    </row>
    <row r="2016" spans="1:1" s="18" customFormat="1" x14ac:dyDescent="0.2">
      <c r="A2016" s="62"/>
    </row>
    <row r="2017" spans="1:1" s="18" customFormat="1" x14ac:dyDescent="0.2">
      <c r="A2017" s="62"/>
    </row>
    <row r="2018" spans="1:1" s="18" customFormat="1" x14ac:dyDescent="0.2">
      <c r="A2018" s="62"/>
    </row>
    <row r="2019" spans="1:1" s="18" customFormat="1" x14ac:dyDescent="0.2">
      <c r="A2019" s="62"/>
    </row>
    <row r="2020" spans="1:1" s="18" customFormat="1" x14ac:dyDescent="0.2">
      <c r="A2020" s="62"/>
    </row>
    <row r="2021" spans="1:1" s="18" customFormat="1" x14ac:dyDescent="0.2">
      <c r="A2021" s="62"/>
    </row>
    <row r="2022" spans="1:1" s="18" customFormat="1" x14ac:dyDescent="0.2">
      <c r="A2022" s="62"/>
    </row>
    <row r="2023" spans="1:1" s="18" customFormat="1" x14ac:dyDescent="0.2">
      <c r="A2023" s="62"/>
    </row>
    <row r="2024" spans="1:1" s="18" customFormat="1" x14ac:dyDescent="0.2">
      <c r="A2024" s="62"/>
    </row>
    <row r="2025" spans="1:1" s="18" customFormat="1" x14ac:dyDescent="0.2">
      <c r="A2025" s="62"/>
    </row>
    <row r="2026" spans="1:1" s="18" customFormat="1" x14ac:dyDescent="0.2">
      <c r="A2026" s="62"/>
    </row>
    <row r="2027" spans="1:1" s="18" customFormat="1" x14ac:dyDescent="0.2">
      <c r="A2027" s="62"/>
    </row>
    <row r="2028" spans="1:1" s="18" customFormat="1" x14ac:dyDescent="0.2">
      <c r="A2028" s="62"/>
    </row>
    <row r="2029" spans="1:1" s="18" customFormat="1" x14ac:dyDescent="0.2">
      <c r="A2029" s="62"/>
    </row>
    <row r="2030" spans="1:1" s="18" customFormat="1" x14ac:dyDescent="0.2">
      <c r="A2030" s="62"/>
    </row>
    <row r="2031" spans="1:1" s="18" customFormat="1" x14ac:dyDescent="0.2">
      <c r="A2031" s="62"/>
    </row>
    <row r="2032" spans="1:1" s="18" customFormat="1" x14ac:dyDescent="0.2">
      <c r="A2032" s="62"/>
    </row>
    <row r="2033" spans="1:1" s="18" customFormat="1" x14ac:dyDescent="0.2">
      <c r="A2033" s="62"/>
    </row>
    <row r="2034" spans="1:1" s="18" customFormat="1" x14ac:dyDescent="0.2">
      <c r="A2034" s="62"/>
    </row>
    <row r="2035" spans="1:1" s="18" customFormat="1" x14ac:dyDescent="0.2">
      <c r="A2035" s="62"/>
    </row>
    <row r="2036" spans="1:1" s="18" customFormat="1" x14ac:dyDescent="0.2">
      <c r="A2036" s="62"/>
    </row>
    <row r="2037" spans="1:1" s="18" customFormat="1" x14ac:dyDescent="0.2">
      <c r="A2037" s="62"/>
    </row>
    <row r="2038" spans="1:1" s="18" customFormat="1" x14ac:dyDescent="0.2">
      <c r="A2038" s="62"/>
    </row>
    <row r="2039" spans="1:1" s="18" customFormat="1" x14ac:dyDescent="0.2">
      <c r="A2039" s="62"/>
    </row>
    <row r="2040" spans="1:1" s="18" customFormat="1" x14ac:dyDescent="0.2">
      <c r="A2040" s="62"/>
    </row>
    <row r="2041" spans="1:1" s="18" customFormat="1" x14ac:dyDescent="0.2">
      <c r="A2041" s="62"/>
    </row>
    <row r="2042" spans="1:1" s="18" customFormat="1" x14ac:dyDescent="0.2">
      <c r="A2042" s="62"/>
    </row>
    <row r="2043" spans="1:1" s="18" customFormat="1" x14ac:dyDescent="0.2">
      <c r="A2043" s="62"/>
    </row>
    <row r="2044" spans="1:1" s="18" customFormat="1" x14ac:dyDescent="0.2">
      <c r="A2044" s="62"/>
    </row>
    <row r="2045" spans="1:1" s="18" customFormat="1" x14ac:dyDescent="0.2">
      <c r="A2045" s="62"/>
    </row>
    <row r="2046" spans="1:1" s="18" customFormat="1" x14ac:dyDescent="0.2">
      <c r="A2046" s="62"/>
    </row>
    <row r="2047" spans="1:1" s="18" customFormat="1" x14ac:dyDescent="0.2">
      <c r="A2047" s="62"/>
    </row>
    <row r="2048" spans="1:1" s="18" customFormat="1" x14ac:dyDescent="0.2">
      <c r="A2048" s="62"/>
    </row>
    <row r="2049" spans="1:1" s="18" customFormat="1" x14ac:dyDescent="0.2">
      <c r="A2049" s="62"/>
    </row>
    <row r="2050" spans="1:1" s="18" customFormat="1" x14ac:dyDescent="0.2">
      <c r="A2050" s="62"/>
    </row>
    <row r="2051" spans="1:1" s="18" customFormat="1" x14ac:dyDescent="0.2">
      <c r="A2051" s="62"/>
    </row>
    <row r="2052" spans="1:1" s="18" customFormat="1" x14ac:dyDescent="0.2">
      <c r="A2052" s="62"/>
    </row>
    <row r="2053" spans="1:1" s="18" customFormat="1" x14ac:dyDescent="0.2">
      <c r="A2053" s="62"/>
    </row>
    <row r="2054" spans="1:1" s="18" customFormat="1" x14ac:dyDescent="0.2">
      <c r="A2054" s="62"/>
    </row>
    <row r="2055" spans="1:1" s="18" customFormat="1" x14ac:dyDescent="0.2">
      <c r="A2055" s="62"/>
    </row>
    <row r="2056" spans="1:1" s="18" customFormat="1" x14ac:dyDescent="0.2">
      <c r="A2056" s="62"/>
    </row>
    <row r="2057" spans="1:1" s="18" customFormat="1" x14ac:dyDescent="0.2">
      <c r="A2057" s="62"/>
    </row>
    <row r="2058" spans="1:1" s="18" customFormat="1" x14ac:dyDescent="0.2">
      <c r="A2058" s="62"/>
    </row>
    <row r="2059" spans="1:1" s="18" customFormat="1" x14ac:dyDescent="0.2">
      <c r="A2059" s="62"/>
    </row>
    <row r="2060" spans="1:1" s="18" customFormat="1" x14ac:dyDescent="0.2">
      <c r="A2060" s="62"/>
    </row>
    <row r="2061" spans="1:1" s="18" customFormat="1" x14ac:dyDescent="0.2">
      <c r="A2061" s="62"/>
    </row>
    <row r="2062" spans="1:1" s="18" customFormat="1" x14ac:dyDescent="0.2">
      <c r="A2062" s="62"/>
    </row>
    <row r="2063" spans="1:1" s="18" customFormat="1" x14ac:dyDescent="0.2">
      <c r="A2063" s="62"/>
    </row>
    <row r="2064" spans="1:1" s="18" customFormat="1" x14ac:dyDescent="0.2">
      <c r="A2064" s="62"/>
    </row>
    <row r="2065" spans="1:1" s="18" customFormat="1" x14ac:dyDescent="0.2">
      <c r="A2065" s="62"/>
    </row>
    <row r="2066" spans="1:1" s="18" customFormat="1" x14ac:dyDescent="0.2">
      <c r="A2066" s="62"/>
    </row>
    <row r="2067" spans="1:1" s="18" customFormat="1" x14ac:dyDescent="0.2">
      <c r="A2067" s="62"/>
    </row>
    <row r="2068" spans="1:1" s="18" customFormat="1" x14ac:dyDescent="0.2">
      <c r="A2068" s="62"/>
    </row>
    <row r="2069" spans="1:1" s="18" customFormat="1" x14ac:dyDescent="0.2">
      <c r="A2069" s="62"/>
    </row>
    <row r="2070" spans="1:1" s="18" customFormat="1" x14ac:dyDescent="0.2">
      <c r="A2070" s="62"/>
    </row>
    <row r="2071" spans="1:1" s="18" customFormat="1" x14ac:dyDescent="0.2">
      <c r="A2071" s="62"/>
    </row>
    <row r="2072" spans="1:1" s="18" customFormat="1" x14ac:dyDescent="0.2">
      <c r="A2072" s="62"/>
    </row>
    <row r="2073" spans="1:1" s="18" customFormat="1" x14ac:dyDescent="0.2">
      <c r="A2073" s="62"/>
    </row>
    <row r="2074" spans="1:1" s="18" customFormat="1" x14ac:dyDescent="0.2">
      <c r="A2074" s="62"/>
    </row>
    <row r="2075" spans="1:1" s="18" customFormat="1" x14ac:dyDescent="0.2">
      <c r="A2075" s="62"/>
    </row>
    <row r="2076" spans="1:1" s="18" customFormat="1" x14ac:dyDescent="0.2">
      <c r="A2076" s="62"/>
    </row>
    <row r="2077" spans="1:1" s="18" customFormat="1" x14ac:dyDescent="0.2">
      <c r="A2077" s="62"/>
    </row>
    <row r="2078" spans="1:1" s="18" customFormat="1" x14ac:dyDescent="0.2">
      <c r="A2078" s="62"/>
    </row>
    <row r="2079" spans="1:1" s="18" customFormat="1" x14ac:dyDescent="0.2">
      <c r="A2079" s="62"/>
    </row>
    <row r="2080" spans="1:1" s="18" customFormat="1" x14ac:dyDescent="0.2">
      <c r="A2080" s="62"/>
    </row>
    <row r="2081" spans="1:1" s="18" customFormat="1" x14ac:dyDescent="0.2">
      <c r="A2081" s="62"/>
    </row>
    <row r="2082" spans="1:1" s="18" customFormat="1" x14ac:dyDescent="0.2">
      <c r="A2082" s="62"/>
    </row>
    <row r="2083" spans="1:1" s="18" customFormat="1" x14ac:dyDescent="0.2">
      <c r="A2083" s="62"/>
    </row>
    <row r="2084" spans="1:1" s="18" customFormat="1" x14ac:dyDescent="0.2">
      <c r="A2084" s="62"/>
    </row>
    <row r="2085" spans="1:1" s="18" customFormat="1" x14ac:dyDescent="0.2">
      <c r="A2085" s="62"/>
    </row>
    <row r="2086" spans="1:1" s="18" customFormat="1" x14ac:dyDescent="0.2">
      <c r="A2086" s="62"/>
    </row>
    <row r="2087" spans="1:1" s="18" customFormat="1" x14ac:dyDescent="0.2">
      <c r="A2087" s="62"/>
    </row>
    <row r="2088" spans="1:1" s="18" customFormat="1" x14ac:dyDescent="0.2">
      <c r="A2088" s="62"/>
    </row>
    <row r="2089" spans="1:1" s="18" customFormat="1" x14ac:dyDescent="0.2">
      <c r="A2089" s="62"/>
    </row>
    <row r="2090" spans="1:1" s="18" customFormat="1" x14ac:dyDescent="0.2">
      <c r="A2090" s="62"/>
    </row>
    <row r="2091" spans="1:1" s="18" customFormat="1" x14ac:dyDescent="0.2">
      <c r="A2091" s="62"/>
    </row>
    <row r="2092" spans="1:1" s="18" customFormat="1" x14ac:dyDescent="0.2">
      <c r="A2092" s="62"/>
    </row>
    <row r="2093" spans="1:1" s="18" customFormat="1" x14ac:dyDescent="0.2">
      <c r="A2093" s="62"/>
    </row>
    <row r="2094" spans="1:1" s="18" customFormat="1" x14ac:dyDescent="0.2">
      <c r="A2094" s="62"/>
    </row>
    <row r="2095" spans="1:1" s="18" customFormat="1" x14ac:dyDescent="0.2">
      <c r="A2095" s="62"/>
    </row>
    <row r="2096" spans="1:1" s="18" customFormat="1" x14ac:dyDescent="0.2">
      <c r="A2096" s="62"/>
    </row>
    <row r="2097" spans="1:1" s="18" customFormat="1" x14ac:dyDescent="0.2">
      <c r="A2097" s="62"/>
    </row>
    <row r="2098" spans="1:1" s="18" customFormat="1" x14ac:dyDescent="0.2">
      <c r="A2098" s="62"/>
    </row>
    <row r="2099" spans="1:1" s="18" customFormat="1" x14ac:dyDescent="0.2">
      <c r="A2099" s="62"/>
    </row>
    <row r="2100" spans="1:1" s="18" customFormat="1" x14ac:dyDescent="0.2">
      <c r="A2100" s="62"/>
    </row>
    <row r="2101" spans="1:1" s="18" customFormat="1" x14ac:dyDescent="0.2">
      <c r="A2101" s="62"/>
    </row>
    <row r="2102" spans="1:1" s="18" customFormat="1" x14ac:dyDescent="0.2">
      <c r="A2102" s="62"/>
    </row>
    <row r="2103" spans="1:1" s="18" customFormat="1" x14ac:dyDescent="0.2">
      <c r="A2103" s="62"/>
    </row>
    <row r="2104" spans="1:1" s="18" customFormat="1" x14ac:dyDescent="0.2">
      <c r="A2104" s="62"/>
    </row>
    <row r="2105" spans="1:1" s="18" customFormat="1" x14ac:dyDescent="0.2">
      <c r="A2105" s="62"/>
    </row>
    <row r="2106" spans="1:1" s="18" customFormat="1" x14ac:dyDescent="0.2">
      <c r="A2106" s="62"/>
    </row>
    <row r="2107" spans="1:1" s="18" customFormat="1" x14ac:dyDescent="0.2">
      <c r="A2107" s="62"/>
    </row>
    <row r="2108" spans="1:1" s="18" customFormat="1" x14ac:dyDescent="0.2">
      <c r="A2108" s="62"/>
    </row>
    <row r="2109" spans="1:1" s="18" customFormat="1" x14ac:dyDescent="0.2">
      <c r="A2109" s="62"/>
    </row>
    <row r="2110" spans="1:1" s="18" customFormat="1" x14ac:dyDescent="0.2">
      <c r="A2110" s="62"/>
    </row>
    <row r="2111" spans="1:1" s="18" customFormat="1" x14ac:dyDescent="0.2">
      <c r="A2111" s="62"/>
    </row>
    <row r="2112" spans="1:1" s="18" customFormat="1" x14ac:dyDescent="0.2">
      <c r="A2112" s="62"/>
    </row>
    <row r="2113" spans="1:1" s="18" customFormat="1" x14ac:dyDescent="0.2">
      <c r="A2113" s="62"/>
    </row>
    <row r="2114" spans="1:1" s="18" customFormat="1" x14ac:dyDescent="0.2">
      <c r="A2114" s="62"/>
    </row>
    <row r="2115" spans="1:1" s="18" customFormat="1" x14ac:dyDescent="0.2">
      <c r="A2115" s="62"/>
    </row>
    <row r="2116" spans="1:1" s="18" customFormat="1" x14ac:dyDescent="0.2">
      <c r="A2116" s="62"/>
    </row>
    <row r="2117" spans="1:1" s="18" customFormat="1" x14ac:dyDescent="0.2">
      <c r="A2117" s="62"/>
    </row>
    <row r="2118" spans="1:1" s="18" customFormat="1" x14ac:dyDescent="0.2">
      <c r="A2118" s="62"/>
    </row>
    <row r="2119" spans="1:1" s="18" customFormat="1" x14ac:dyDescent="0.2">
      <c r="A2119" s="62"/>
    </row>
    <row r="2120" spans="1:1" s="18" customFormat="1" x14ac:dyDescent="0.2">
      <c r="A2120" s="62"/>
    </row>
    <row r="2121" spans="1:1" s="18" customFormat="1" x14ac:dyDescent="0.2">
      <c r="A2121" s="62"/>
    </row>
    <row r="2122" spans="1:1" s="18" customFormat="1" x14ac:dyDescent="0.2">
      <c r="A2122" s="62"/>
    </row>
    <row r="2123" spans="1:1" s="18" customFormat="1" x14ac:dyDescent="0.2">
      <c r="A2123" s="62"/>
    </row>
    <row r="2124" spans="1:1" s="18" customFormat="1" x14ac:dyDescent="0.2">
      <c r="A2124" s="62"/>
    </row>
    <row r="2125" spans="1:1" s="18" customFormat="1" x14ac:dyDescent="0.2">
      <c r="A2125" s="62"/>
    </row>
    <row r="2126" spans="1:1" s="18" customFormat="1" x14ac:dyDescent="0.2">
      <c r="A2126" s="62"/>
    </row>
    <row r="2127" spans="1:1" s="18" customFormat="1" x14ac:dyDescent="0.2">
      <c r="A2127" s="62"/>
    </row>
    <row r="2128" spans="1:1" s="18" customFormat="1" x14ac:dyDescent="0.2">
      <c r="A2128" s="62"/>
    </row>
    <row r="2129" spans="1:1" s="18" customFormat="1" x14ac:dyDescent="0.2">
      <c r="A2129" s="62"/>
    </row>
    <row r="2130" spans="1:1" s="18" customFormat="1" x14ac:dyDescent="0.2">
      <c r="A2130" s="62"/>
    </row>
    <row r="2131" spans="1:1" s="18" customFormat="1" x14ac:dyDescent="0.2">
      <c r="A2131" s="62"/>
    </row>
    <row r="2132" spans="1:1" s="18" customFormat="1" x14ac:dyDescent="0.2">
      <c r="A2132" s="62"/>
    </row>
    <row r="2133" spans="1:1" s="18" customFormat="1" x14ac:dyDescent="0.2">
      <c r="A2133" s="62"/>
    </row>
    <row r="2134" spans="1:1" s="18" customFormat="1" x14ac:dyDescent="0.2">
      <c r="A2134" s="62"/>
    </row>
    <row r="2135" spans="1:1" s="18" customFormat="1" x14ac:dyDescent="0.2">
      <c r="A2135" s="62"/>
    </row>
    <row r="2136" spans="1:1" s="18" customFormat="1" x14ac:dyDescent="0.2">
      <c r="A2136" s="62"/>
    </row>
    <row r="2137" spans="1:1" s="18" customFormat="1" x14ac:dyDescent="0.2">
      <c r="A2137" s="62"/>
    </row>
    <row r="2138" spans="1:1" s="18" customFormat="1" x14ac:dyDescent="0.2">
      <c r="A2138" s="62"/>
    </row>
    <row r="2139" spans="1:1" s="18" customFormat="1" x14ac:dyDescent="0.2">
      <c r="A2139" s="62"/>
    </row>
    <row r="2140" spans="1:1" s="18" customFormat="1" x14ac:dyDescent="0.2">
      <c r="A2140" s="62"/>
    </row>
    <row r="2141" spans="1:1" s="18" customFormat="1" x14ac:dyDescent="0.2">
      <c r="A2141" s="62"/>
    </row>
    <row r="2142" spans="1:1" s="18" customFormat="1" x14ac:dyDescent="0.2">
      <c r="A2142" s="62"/>
    </row>
    <row r="2143" spans="1:1" s="18" customFormat="1" x14ac:dyDescent="0.2">
      <c r="A2143" s="62"/>
    </row>
    <row r="2144" spans="1:1" s="18" customFormat="1" x14ac:dyDescent="0.2">
      <c r="A2144" s="62"/>
    </row>
    <row r="2145" spans="1:1" s="18" customFormat="1" x14ac:dyDescent="0.2">
      <c r="A2145" s="62"/>
    </row>
    <row r="2146" spans="1:1" s="18" customFormat="1" x14ac:dyDescent="0.2">
      <c r="A2146" s="62"/>
    </row>
    <row r="2147" spans="1:1" s="18" customFormat="1" x14ac:dyDescent="0.2">
      <c r="A2147" s="62"/>
    </row>
    <row r="2148" spans="1:1" s="18" customFormat="1" x14ac:dyDescent="0.2">
      <c r="A2148" s="62"/>
    </row>
    <row r="2149" spans="1:1" s="18" customFormat="1" x14ac:dyDescent="0.2">
      <c r="A2149" s="62"/>
    </row>
    <row r="2150" spans="1:1" s="18" customFormat="1" x14ac:dyDescent="0.2">
      <c r="A2150" s="62"/>
    </row>
    <row r="2151" spans="1:1" s="18" customFormat="1" x14ac:dyDescent="0.2">
      <c r="A2151" s="62"/>
    </row>
    <row r="2152" spans="1:1" s="18" customFormat="1" x14ac:dyDescent="0.2">
      <c r="A2152" s="62"/>
    </row>
    <row r="2153" spans="1:1" s="18" customFormat="1" x14ac:dyDescent="0.2">
      <c r="A2153" s="62"/>
    </row>
    <row r="2154" spans="1:1" s="18" customFormat="1" x14ac:dyDescent="0.2">
      <c r="A2154" s="62"/>
    </row>
    <row r="2155" spans="1:1" s="18" customFormat="1" x14ac:dyDescent="0.2">
      <c r="A2155" s="62"/>
    </row>
    <row r="2156" spans="1:1" s="18" customFormat="1" x14ac:dyDescent="0.2">
      <c r="A2156" s="62"/>
    </row>
    <row r="2157" spans="1:1" s="18" customFormat="1" x14ac:dyDescent="0.2">
      <c r="A2157" s="62"/>
    </row>
    <row r="2158" spans="1:1" s="18" customFormat="1" x14ac:dyDescent="0.2">
      <c r="A2158" s="62"/>
    </row>
    <row r="2159" spans="1:1" s="18" customFormat="1" x14ac:dyDescent="0.2">
      <c r="A2159" s="62"/>
    </row>
    <row r="2160" spans="1:1" s="18" customFormat="1" x14ac:dyDescent="0.2">
      <c r="A2160" s="62"/>
    </row>
    <row r="2161" spans="1:1" s="18" customFormat="1" x14ac:dyDescent="0.2">
      <c r="A2161" s="62"/>
    </row>
    <row r="2162" spans="1:1" s="18" customFormat="1" x14ac:dyDescent="0.2">
      <c r="A2162" s="62"/>
    </row>
    <row r="2163" spans="1:1" s="18" customFormat="1" x14ac:dyDescent="0.2">
      <c r="A2163" s="62"/>
    </row>
    <row r="2164" spans="1:1" s="18" customFormat="1" x14ac:dyDescent="0.2">
      <c r="A2164" s="62"/>
    </row>
    <row r="2165" spans="1:1" s="18" customFormat="1" x14ac:dyDescent="0.2">
      <c r="A2165" s="62"/>
    </row>
    <row r="2166" spans="1:1" s="18" customFormat="1" x14ac:dyDescent="0.2">
      <c r="A2166" s="62"/>
    </row>
    <row r="2167" spans="1:1" s="18" customFormat="1" x14ac:dyDescent="0.2">
      <c r="A2167" s="62"/>
    </row>
    <row r="2168" spans="1:1" s="18" customFormat="1" x14ac:dyDescent="0.2">
      <c r="A2168" s="62"/>
    </row>
    <row r="2169" spans="1:1" s="18" customFormat="1" x14ac:dyDescent="0.2">
      <c r="A2169" s="62"/>
    </row>
    <row r="2170" spans="1:1" s="18" customFormat="1" x14ac:dyDescent="0.2">
      <c r="A2170" s="62"/>
    </row>
    <row r="2171" spans="1:1" s="18" customFormat="1" x14ac:dyDescent="0.2">
      <c r="A2171" s="62"/>
    </row>
    <row r="2172" spans="1:1" s="18" customFormat="1" x14ac:dyDescent="0.2">
      <c r="A2172" s="62"/>
    </row>
    <row r="2173" spans="1:1" s="18" customFormat="1" x14ac:dyDescent="0.2">
      <c r="A2173" s="62"/>
    </row>
    <row r="2174" spans="1:1" s="18" customFormat="1" x14ac:dyDescent="0.2">
      <c r="A2174" s="62"/>
    </row>
    <row r="2175" spans="1:1" s="18" customFormat="1" x14ac:dyDescent="0.2">
      <c r="A2175" s="62"/>
    </row>
    <row r="2176" spans="1:1" s="18" customFormat="1" x14ac:dyDescent="0.2">
      <c r="A2176" s="62"/>
    </row>
    <row r="2177" spans="1:1" s="18" customFormat="1" x14ac:dyDescent="0.2">
      <c r="A2177" s="62"/>
    </row>
    <row r="2178" spans="1:1" s="18" customFormat="1" x14ac:dyDescent="0.2">
      <c r="A2178" s="62"/>
    </row>
    <row r="2179" spans="1:1" s="18" customFormat="1" x14ac:dyDescent="0.2">
      <c r="A2179" s="62"/>
    </row>
    <row r="2180" spans="1:1" s="18" customFormat="1" x14ac:dyDescent="0.2">
      <c r="A2180" s="62"/>
    </row>
    <row r="2181" spans="1:1" s="18" customFormat="1" x14ac:dyDescent="0.2">
      <c r="A2181" s="62"/>
    </row>
    <row r="2182" spans="1:1" s="18" customFormat="1" x14ac:dyDescent="0.2">
      <c r="A2182" s="62"/>
    </row>
    <row r="2183" spans="1:1" s="18" customFormat="1" x14ac:dyDescent="0.2">
      <c r="A2183" s="62"/>
    </row>
    <row r="2184" spans="1:1" s="18" customFormat="1" x14ac:dyDescent="0.2">
      <c r="A2184" s="62"/>
    </row>
    <row r="2185" spans="1:1" s="18" customFormat="1" x14ac:dyDescent="0.2">
      <c r="A2185" s="62"/>
    </row>
    <row r="2186" spans="1:1" s="18" customFormat="1" x14ac:dyDescent="0.2">
      <c r="A2186" s="62"/>
    </row>
    <row r="2187" spans="1:1" s="18" customFormat="1" x14ac:dyDescent="0.2">
      <c r="A2187" s="62"/>
    </row>
    <row r="2188" spans="1:1" s="18" customFormat="1" x14ac:dyDescent="0.2">
      <c r="A2188" s="62"/>
    </row>
    <row r="2189" spans="1:1" s="18" customFormat="1" x14ac:dyDescent="0.2">
      <c r="A2189" s="62"/>
    </row>
    <row r="2190" spans="1:1" s="18" customFormat="1" x14ac:dyDescent="0.2">
      <c r="A2190" s="62"/>
    </row>
    <row r="2191" spans="1:1" s="18" customFormat="1" x14ac:dyDescent="0.2">
      <c r="A2191" s="62"/>
    </row>
    <row r="2192" spans="1:1" s="18" customFormat="1" x14ac:dyDescent="0.2">
      <c r="A2192" s="62"/>
    </row>
    <row r="2193" spans="1:1" s="18" customFormat="1" x14ac:dyDescent="0.2">
      <c r="A2193" s="62"/>
    </row>
    <row r="2194" spans="1:1" s="18" customFormat="1" x14ac:dyDescent="0.2">
      <c r="A2194" s="62"/>
    </row>
    <row r="2195" spans="1:1" s="18" customFormat="1" x14ac:dyDescent="0.2">
      <c r="A2195" s="62"/>
    </row>
    <row r="2196" spans="1:1" s="18" customFormat="1" x14ac:dyDescent="0.2">
      <c r="A2196" s="62"/>
    </row>
    <row r="2197" spans="1:1" s="18" customFormat="1" x14ac:dyDescent="0.2">
      <c r="A2197" s="62"/>
    </row>
    <row r="2198" spans="1:1" s="18" customFormat="1" x14ac:dyDescent="0.2">
      <c r="A2198" s="62"/>
    </row>
    <row r="2199" spans="1:1" s="18" customFormat="1" x14ac:dyDescent="0.2">
      <c r="A2199" s="62"/>
    </row>
    <row r="2200" spans="1:1" s="18" customFormat="1" x14ac:dyDescent="0.2">
      <c r="A2200" s="62"/>
    </row>
    <row r="2201" spans="1:1" s="18" customFormat="1" x14ac:dyDescent="0.2">
      <c r="A2201" s="62"/>
    </row>
    <row r="2202" spans="1:1" s="18" customFormat="1" x14ac:dyDescent="0.2">
      <c r="A2202" s="62"/>
    </row>
    <row r="2203" spans="1:1" s="18" customFormat="1" x14ac:dyDescent="0.2">
      <c r="A2203" s="62"/>
    </row>
    <row r="2204" spans="1:1" s="18" customFormat="1" x14ac:dyDescent="0.2">
      <c r="A2204" s="62"/>
    </row>
    <row r="2205" spans="1:1" s="18" customFormat="1" x14ac:dyDescent="0.2">
      <c r="A2205" s="62"/>
    </row>
    <row r="2206" spans="1:1" s="18" customFormat="1" x14ac:dyDescent="0.2">
      <c r="A2206" s="62"/>
    </row>
    <row r="2207" spans="1:1" s="18" customFormat="1" x14ac:dyDescent="0.2">
      <c r="A2207" s="62"/>
    </row>
    <row r="2208" spans="1:1" s="18" customFormat="1" x14ac:dyDescent="0.2">
      <c r="A2208" s="62"/>
    </row>
    <row r="2209" spans="1:1" s="18" customFormat="1" x14ac:dyDescent="0.2">
      <c r="A2209" s="62"/>
    </row>
    <row r="2210" spans="1:1" s="18" customFormat="1" x14ac:dyDescent="0.2">
      <c r="A2210" s="62"/>
    </row>
    <row r="2211" spans="1:1" s="18" customFormat="1" x14ac:dyDescent="0.2">
      <c r="A2211" s="62"/>
    </row>
    <row r="2212" spans="1:1" s="18" customFormat="1" x14ac:dyDescent="0.2">
      <c r="A2212" s="62"/>
    </row>
    <row r="2213" spans="1:1" s="18" customFormat="1" x14ac:dyDescent="0.2">
      <c r="A2213" s="62"/>
    </row>
    <row r="2214" spans="1:1" s="18" customFormat="1" x14ac:dyDescent="0.2">
      <c r="A2214" s="62"/>
    </row>
    <row r="2215" spans="1:1" s="18" customFormat="1" x14ac:dyDescent="0.2">
      <c r="A2215" s="62"/>
    </row>
    <row r="2216" spans="1:1" s="18" customFormat="1" x14ac:dyDescent="0.2">
      <c r="A2216" s="62"/>
    </row>
    <row r="2217" spans="1:1" s="18" customFormat="1" x14ac:dyDescent="0.2">
      <c r="A2217" s="62"/>
    </row>
    <row r="2218" spans="1:1" s="18" customFormat="1" x14ac:dyDescent="0.2">
      <c r="A2218" s="62"/>
    </row>
    <row r="2219" spans="1:1" s="18" customFormat="1" x14ac:dyDescent="0.2">
      <c r="A2219" s="62"/>
    </row>
    <row r="2220" spans="1:1" s="18" customFormat="1" x14ac:dyDescent="0.2">
      <c r="A2220" s="62"/>
    </row>
    <row r="2221" spans="1:1" s="18" customFormat="1" x14ac:dyDescent="0.2">
      <c r="A2221" s="62"/>
    </row>
    <row r="2222" spans="1:1" s="18" customFormat="1" x14ac:dyDescent="0.2">
      <c r="A2222" s="62"/>
    </row>
    <row r="2223" spans="1:1" s="18" customFormat="1" x14ac:dyDescent="0.2">
      <c r="A2223" s="62"/>
    </row>
    <row r="2224" spans="1:1" s="18" customFormat="1" x14ac:dyDescent="0.2">
      <c r="A2224" s="62"/>
    </row>
    <row r="2225" spans="1:1" s="18" customFormat="1" x14ac:dyDescent="0.2">
      <c r="A2225" s="62"/>
    </row>
    <row r="2226" spans="1:1" s="18" customFormat="1" x14ac:dyDescent="0.2">
      <c r="A2226" s="62"/>
    </row>
    <row r="2227" spans="1:1" s="18" customFormat="1" x14ac:dyDescent="0.2">
      <c r="A2227" s="62"/>
    </row>
    <row r="2228" spans="1:1" s="18" customFormat="1" x14ac:dyDescent="0.2">
      <c r="A2228" s="62"/>
    </row>
    <row r="2229" spans="1:1" s="18" customFormat="1" x14ac:dyDescent="0.2">
      <c r="A2229" s="62"/>
    </row>
    <row r="2230" spans="1:1" s="18" customFormat="1" x14ac:dyDescent="0.2">
      <c r="A2230" s="62"/>
    </row>
    <row r="2231" spans="1:1" s="18" customFormat="1" x14ac:dyDescent="0.2">
      <c r="A2231" s="62"/>
    </row>
    <row r="2232" spans="1:1" s="18" customFormat="1" x14ac:dyDescent="0.2">
      <c r="A2232" s="62"/>
    </row>
    <row r="2233" spans="1:1" s="18" customFormat="1" x14ac:dyDescent="0.2">
      <c r="A2233" s="62"/>
    </row>
    <row r="2234" spans="1:1" s="18" customFormat="1" x14ac:dyDescent="0.2">
      <c r="A2234" s="62"/>
    </row>
    <row r="2235" spans="1:1" s="18" customFormat="1" x14ac:dyDescent="0.2">
      <c r="A2235" s="62"/>
    </row>
    <row r="2236" spans="1:1" s="18" customFormat="1" x14ac:dyDescent="0.2">
      <c r="A2236" s="62"/>
    </row>
    <row r="2237" spans="1:1" s="18" customFormat="1" x14ac:dyDescent="0.2">
      <c r="A2237" s="62"/>
    </row>
    <row r="2238" spans="1:1" s="18" customFormat="1" x14ac:dyDescent="0.2">
      <c r="A2238" s="62"/>
    </row>
    <row r="2239" spans="1:1" s="18" customFormat="1" x14ac:dyDescent="0.2">
      <c r="A2239" s="62"/>
    </row>
    <row r="2240" spans="1:1" s="18" customFormat="1" x14ac:dyDescent="0.2">
      <c r="A2240" s="62"/>
    </row>
    <row r="2241" spans="1:1" s="18" customFormat="1" x14ac:dyDescent="0.2">
      <c r="A2241" s="62"/>
    </row>
    <row r="2242" spans="1:1" s="18" customFormat="1" x14ac:dyDescent="0.2">
      <c r="A2242" s="62"/>
    </row>
    <row r="2243" spans="1:1" s="18" customFormat="1" x14ac:dyDescent="0.2">
      <c r="A2243" s="62"/>
    </row>
    <row r="2244" spans="1:1" s="18" customFormat="1" x14ac:dyDescent="0.2">
      <c r="A2244" s="62"/>
    </row>
    <row r="2245" spans="1:1" s="18" customFormat="1" x14ac:dyDescent="0.2">
      <c r="A2245" s="62"/>
    </row>
    <row r="2246" spans="1:1" s="18" customFormat="1" x14ac:dyDescent="0.2">
      <c r="A2246" s="62"/>
    </row>
    <row r="2247" spans="1:1" s="18" customFormat="1" x14ac:dyDescent="0.2">
      <c r="A2247" s="62"/>
    </row>
    <row r="2248" spans="1:1" s="18" customFormat="1" x14ac:dyDescent="0.2">
      <c r="A2248" s="62"/>
    </row>
    <row r="2249" spans="1:1" s="18" customFormat="1" x14ac:dyDescent="0.2">
      <c r="A2249" s="62"/>
    </row>
    <row r="2250" spans="1:1" s="18" customFormat="1" x14ac:dyDescent="0.2">
      <c r="A2250" s="62"/>
    </row>
    <row r="2251" spans="1:1" s="18" customFormat="1" x14ac:dyDescent="0.2">
      <c r="A2251" s="62"/>
    </row>
    <row r="2252" spans="1:1" s="18" customFormat="1" x14ac:dyDescent="0.2">
      <c r="A2252" s="62"/>
    </row>
    <row r="2253" spans="1:1" s="18" customFormat="1" x14ac:dyDescent="0.2">
      <c r="A2253" s="62"/>
    </row>
    <row r="2254" spans="1:1" s="18" customFormat="1" x14ac:dyDescent="0.2">
      <c r="A2254" s="62"/>
    </row>
    <row r="2255" spans="1:1" s="18" customFormat="1" x14ac:dyDescent="0.2">
      <c r="A2255" s="62"/>
    </row>
    <row r="2256" spans="1:1" s="18" customFormat="1" x14ac:dyDescent="0.2">
      <c r="A2256" s="62"/>
    </row>
    <row r="2257" spans="1:1" s="18" customFormat="1" x14ac:dyDescent="0.2">
      <c r="A2257" s="62"/>
    </row>
    <row r="2258" spans="1:1" s="18" customFormat="1" x14ac:dyDescent="0.2">
      <c r="A2258" s="62"/>
    </row>
    <row r="2259" spans="1:1" s="18" customFormat="1" x14ac:dyDescent="0.2">
      <c r="A2259" s="62"/>
    </row>
    <row r="2260" spans="1:1" s="18" customFormat="1" x14ac:dyDescent="0.2">
      <c r="A2260" s="62"/>
    </row>
    <row r="2261" spans="1:1" s="18" customFormat="1" x14ac:dyDescent="0.2">
      <c r="A2261" s="62"/>
    </row>
    <row r="2262" spans="1:1" s="18" customFormat="1" x14ac:dyDescent="0.2">
      <c r="A2262" s="62"/>
    </row>
    <row r="2263" spans="1:1" s="18" customFormat="1" x14ac:dyDescent="0.2">
      <c r="A2263" s="62"/>
    </row>
    <row r="2264" spans="1:1" s="18" customFormat="1" x14ac:dyDescent="0.2">
      <c r="A2264" s="62"/>
    </row>
    <row r="2265" spans="1:1" s="18" customFormat="1" x14ac:dyDescent="0.2">
      <c r="A2265" s="62"/>
    </row>
    <row r="2266" spans="1:1" s="18" customFormat="1" x14ac:dyDescent="0.2">
      <c r="A2266" s="62"/>
    </row>
    <row r="2267" spans="1:1" s="18" customFormat="1" x14ac:dyDescent="0.2">
      <c r="A2267" s="62"/>
    </row>
    <row r="2268" spans="1:1" s="18" customFormat="1" x14ac:dyDescent="0.2">
      <c r="A2268" s="62"/>
    </row>
    <row r="2269" spans="1:1" s="18" customFormat="1" x14ac:dyDescent="0.2">
      <c r="A2269" s="62"/>
    </row>
    <row r="2270" spans="1:1" s="18" customFormat="1" x14ac:dyDescent="0.2">
      <c r="A2270" s="62"/>
    </row>
    <row r="2271" spans="1:1" s="18" customFormat="1" x14ac:dyDescent="0.2">
      <c r="A2271" s="62"/>
    </row>
    <row r="2272" spans="1:1" s="18" customFormat="1" x14ac:dyDescent="0.2">
      <c r="A2272" s="62"/>
    </row>
    <row r="2273" spans="1:1" s="18" customFormat="1" x14ac:dyDescent="0.2">
      <c r="A2273" s="62"/>
    </row>
    <row r="2274" spans="1:1" s="18" customFormat="1" x14ac:dyDescent="0.2">
      <c r="A2274" s="62"/>
    </row>
    <row r="2275" spans="1:1" s="18" customFormat="1" x14ac:dyDescent="0.2">
      <c r="A2275" s="62"/>
    </row>
    <row r="2276" spans="1:1" s="18" customFormat="1" x14ac:dyDescent="0.2">
      <c r="A2276" s="62"/>
    </row>
    <row r="2277" spans="1:1" s="18" customFormat="1" x14ac:dyDescent="0.2">
      <c r="A2277" s="62"/>
    </row>
    <row r="2278" spans="1:1" s="18" customFormat="1" x14ac:dyDescent="0.2">
      <c r="A2278" s="62"/>
    </row>
    <row r="2279" spans="1:1" s="18" customFormat="1" x14ac:dyDescent="0.2">
      <c r="A2279" s="62"/>
    </row>
    <row r="2280" spans="1:1" s="18" customFormat="1" x14ac:dyDescent="0.2">
      <c r="A2280" s="62"/>
    </row>
    <row r="2281" spans="1:1" s="18" customFormat="1" x14ac:dyDescent="0.2">
      <c r="A2281" s="62"/>
    </row>
    <row r="2282" spans="1:1" s="18" customFormat="1" x14ac:dyDescent="0.2">
      <c r="A2282" s="62"/>
    </row>
    <row r="2283" spans="1:1" s="18" customFormat="1" x14ac:dyDescent="0.2">
      <c r="A2283" s="62"/>
    </row>
    <row r="2284" spans="1:1" s="18" customFormat="1" x14ac:dyDescent="0.2">
      <c r="A2284" s="62"/>
    </row>
    <row r="2285" spans="1:1" s="18" customFormat="1" x14ac:dyDescent="0.2">
      <c r="A2285" s="62"/>
    </row>
    <row r="2286" spans="1:1" s="18" customFormat="1" x14ac:dyDescent="0.2">
      <c r="A2286" s="62"/>
    </row>
    <row r="2287" spans="1:1" s="18" customFormat="1" x14ac:dyDescent="0.2">
      <c r="A2287" s="62"/>
    </row>
    <row r="2288" spans="1:1" s="18" customFormat="1" x14ac:dyDescent="0.2">
      <c r="A2288" s="62"/>
    </row>
    <row r="2289" spans="1:1" s="18" customFormat="1" x14ac:dyDescent="0.2">
      <c r="A2289" s="62"/>
    </row>
    <row r="2290" spans="1:1" s="18" customFormat="1" x14ac:dyDescent="0.2">
      <c r="A2290" s="62"/>
    </row>
    <row r="2291" spans="1:1" s="18" customFormat="1" x14ac:dyDescent="0.2">
      <c r="A2291" s="62"/>
    </row>
    <row r="2292" spans="1:1" s="18" customFormat="1" x14ac:dyDescent="0.2">
      <c r="A2292" s="62"/>
    </row>
    <row r="2293" spans="1:1" s="18" customFormat="1" x14ac:dyDescent="0.2">
      <c r="A2293" s="62"/>
    </row>
    <row r="2294" spans="1:1" s="18" customFormat="1" x14ac:dyDescent="0.2">
      <c r="A2294" s="62"/>
    </row>
    <row r="2295" spans="1:1" s="18" customFormat="1" x14ac:dyDescent="0.2">
      <c r="A2295" s="62"/>
    </row>
    <row r="2296" spans="1:1" s="18" customFormat="1" x14ac:dyDescent="0.2">
      <c r="A2296" s="62"/>
    </row>
    <row r="2297" spans="1:1" s="18" customFormat="1" x14ac:dyDescent="0.2">
      <c r="A2297" s="62"/>
    </row>
    <row r="2298" spans="1:1" s="18" customFormat="1" x14ac:dyDescent="0.2">
      <c r="A2298" s="62"/>
    </row>
    <row r="2299" spans="1:1" s="18" customFormat="1" x14ac:dyDescent="0.2">
      <c r="A2299" s="62"/>
    </row>
    <row r="2300" spans="1:1" s="18" customFormat="1" x14ac:dyDescent="0.2">
      <c r="A2300" s="62"/>
    </row>
    <row r="2301" spans="1:1" s="18" customFormat="1" x14ac:dyDescent="0.2">
      <c r="A2301" s="62"/>
    </row>
    <row r="2302" spans="1:1" s="18" customFormat="1" x14ac:dyDescent="0.2">
      <c r="A2302" s="62"/>
    </row>
    <row r="2303" spans="1:1" s="18" customFormat="1" x14ac:dyDescent="0.2">
      <c r="A2303" s="62"/>
    </row>
    <row r="2304" spans="1:1" s="18" customFormat="1" x14ac:dyDescent="0.2">
      <c r="A2304" s="62"/>
    </row>
    <row r="2305" spans="1:1" s="18" customFormat="1" x14ac:dyDescent="0.2">
      <c r="A2305" s="62"/>
    </row>
    <row r="2306" spans="1:1" s="18" customFormat="1" x14ac:dyDescent="0.2">
      <c r="A2306" s="62"/>
    </row>
    <row r="2307" spans="1:1" s="18" customFormat="1" x14ac:dyDescent="0.2">
      <c r="A2307" s="62"/>
    </row>
    <row r="2308" spans="1:1" s="18" customFormat="1" x14ac:dyDescent="0.2">
      <c r="A2308" s="62"/>
    </row>
    <row r="2309" spans="1:1" s="18" customFormat="1" x14ac:dyDescent="0.2">
      <c r="A2309" s="62"/>
    </row>
    <row r="2310" spans="1:1" s="18" customFormat="1" x14ac:dyDescent="0.2">
      <c r="A2310" s="62"/>
    </row>
    <row r="2311" spans="1:1" s="18" customFormat="1" x14ac:dyDescent="0.2">
      <c r="A2311" s="62"/>
    </row>
    <row r="2312" spans="1:1" s="18" customFormat="1" x14ac:dyDescent="0.2">
      <c r="A2312" s="62"/>
    </row>
    <row r="2313" spans="1:1" s="18" customFormat="1" x14ac:dyDescent="0.2">
      <c r="A2313" s="62"/>
    </row>
    <row r="2314" spans="1:1" s="18" customFormat="1" x14ac:dyDescent="0.2">
      <c r="A2314" s="62"/>
    </row>
    <row r="2315" spans="1:1" s="18" customFormat="1" x14ac:dyDescent="0.2">
      <c r="A2315" s="62"/>
    </row>
    <row r="2316" spans="1:1" s="18" customFormat="1" x14ac:dyDescent="0.2">
      <c r="A2316" s="62"/>
    </row>
    <row r="2317" spans="1:1" s="18" customFormat="1" x14ac:dyDescent="0.2">
      <c r="A2317" s="62"/>
    </row>
    <row r="2318" spans="1:1" s="18" customFormat="1" x14ac:dyDescent="0.2">
      <c r="A2318" s="62"/>
    </row>
    <row r="2319" spans="1:1" s="18" customFormat="1" x14ac:dyDescent="0.2">
      <c r="A2319" s="62"/>
    </row>
    <row r="2320" spans="1:1" s="18" customFormat="1" x14ac:dyDescent="0.2">
      <c r="A2320" s="62"/>
    </row>
    <row r="2321" spans="1:1" s="18" customFormat="1" x14ac:dyDescent="0.2">
      <c r="A2321" s="62"/>
    </row>
    <row r="2322" spans="1:1" s="18" customFormat="1" x14ac:dyDescent="0.2">
      <c r="A2322" s="62"/>
    </row>
    <row r="2323" spans="1:1" s="18" customFormat="1" x14ac:dyDescent="0.2">
      <c r="A2323" s="62"/>
    </row>
    <row r="2324" spans="1:1" s="18" customFormat="1" x14ac:dyDescent="0.2">
      <c r="A2324" s="62"/>
    </row>
    <row r="2325" spans="1:1" s="18" customFormat="1" x14ac:dyDescent="0.2">
      <c r="A2325" s="62"/>
    </row>
    <row r="2326" spans="1:1" s="18" customFormat="1" x14ac:dyDescent="0.2">
      <c r="A2326" s="62"/>
    </row>
    <row r="2327" spans="1:1" s="18" customFormat="1" x14ac:dyDescent="0.2">
      <c r="A2327" s="62"/>
    </row>
    <row r="2328" spans="1:1" s="18" customFormat="1" x14ac:dyDescent="0.2">
      <c r="A2328" s="62"/>
    </row>
    <row r="2329" spans="1:1" s="18" customFormat="1" x14ac:dyDescent="0.2">
      <c r="A2329" s="62"/>
    </row>
    <row r="2330" spans="1:1" s="18" customFormat="1" x14ac:dyDescent="0.2">
      <c r="A2330" s="62"/>
    </row>
    <row r="2331" spans="1:1" s="18" customFormat="1" x14ac:dyDescent="0.2">
      <c r="A2331" s="62"/>
    </row>
    <row r="2332" spans="1:1" s="18" customFormat="1" x14ac:dyDescent="0.2">
      <c r="A2332" s="62"/>
    </row>
    <row r="2333" spans="1:1" s="18" customFormat="1" x14ac:dyDescent="0.2">
      <c r="A2333" s="62"/>
    </row>
    <row r="2334" spans="1:1" s="18" customFormat="1" x14ac:dyDescent="0.2">
      <c r="A2334" s="62"/>
    </row>
    <row r="2335" spans="1:1" s="18" customFormat="1" x14ac:dyDescent="0.2">
      <c r="A2335" s="62"/>
    </row>
    <row r="2336" spans="1:1" s="18" customFormat="1" x14ac:dyDescent="0.2">
      <c r="A2336" s="62"/>
    </row>
    <row r="2337" spans="1:1" s="18" customFormat="1" x14ac:dyDescent="0.2">
      <c r="A2337" s="62"/>
    </row>
    <row r="2338" spans="1:1" s="18" customFormat="1" x14ac:dyDescent="0.2">
      <c r="A2338" s="62"/>
    </row>
    <row r="2339" spans="1:1" s="18" customFormat="1" x14ac:dyDescent="0.2">
      <c r="A2339" s="62"/>
    </row>
    <row r="2340" spans="1:1" s="18" customFormat="1" x14ac:dyDescent="0.2">
      <c r="A2340" s="62"/>
    </row>
    <row r="2341" spans="1:1" s="18" customFormat="1" x14ac:dyDescent="0.2">
      <c r="A2341" s="62"/>
    </row>
    <row r="2342" spans="1:1" s="18" customFormat="1" x14ac:dyDescent="0.2">
      <c r="A2342" s="62"/>
    </row>
    <row r="2343" spans="1:1" s="18" customFormat="1" x14ac:dyDescent="0.2">
      <c r="A2343" s="62"/>
    </row>
    <row r="2344" spans="1:1" s="18" customFormat="1" x14ac:dyDescent="0.2">
      <c r="A2344" s="62"/>
    </row>
    <row r="2345" spans="1:1" s="18" customFormat="1" x14ac:dyDescent="0.2">
      <c r="A2345" s="62"/>
    </row>
    <row r="2346" spans="1:1" s="18" customFormat="1" x14ac:dyDescent="0.2">
      <c r="A2346" s="62"/>
    </row>
    <row r="2347" spans="1:1" s="18" customFormat="1" x14ac:dyDescent="0.2">
      <c r="A2347" s="62"/>
    </row>
    <row r="2348" spans="1:1" s="18" customFormat="1" x14ac:dyDescent="0.2">
      <c r="A2348" s="62"/>
    </row>
    <row r="2349" spans="1:1" s="18" customFormat="1" x14ac:dyDescent="0.2">
      <c r="A2349" s="62"/>
    </row>
    <row r="2350" spans="1:1" s="18" customFormat="1" x14ac:dyDescent="0.2">
      <c r="A2350" s="62"/>
    </row>
    <row r="2351" spans="1:1" s="18" customFormat="1" x14ac:dyDescent="0.2">
      <c r="A2351" s="62"/>
    </row>
    <row r="2352" spans="1:1" s="18" customFormat="1" x14ac:dyDescent="0.2">
      <c r="A2352" s="62"/>
    </row>
    <row r="2353" spans="1:1" s="18" customFormat="1" x14ac:dyDescent="0.2">
      <c r="A2353" s="62"/>
    </row>
    <row r="2354" spans="1:1" s="18" customFormat="1" x14ac:dyDescent="0.2">
      <c r="A2354" s="62"/>
    </row>
    <row r="2355" spans="1:1" s="18" customFormat="1" x14ac:dyDescent="0.2">
      <c r="A2355" s="62"/>
    </row>
    <row r="2356" spans="1:1" s="18" customFormat="1" x14ac:dyDescent="0.2">
      <c r="A2356" s="62"/>
    </row>
    <row r="2357" spans="1:1" s="18" customFormat="1" x14ac:dyDescent="0.2">
      <c r="A2357" s="62"/>
    </row>
    <row r="2358" spans="1:1" s="18" customFormat="1" x14ac:dyDescent="0.2">
      <c r="A2358" s="62"/>
    </row>
    <row r="2359" spans="1:1" s="18" customFormat="1" x14ac:dyDescent="0.2">
      <c r="A2359" s="62"/>
    </row>
    <row r="2360" spans="1:1" s="18" customFormat="1" x14ac:dyDescent="0.2">
      <c r="A2360" s="62"/>
    </row>
    <row r="2361" spans="1:1" s="18" customFormat="1" x14ac:dyDescent="0.2">
      <c r="A2361" s="62"/>
    </row>
    <row r="2362" spans="1:1" s="18" customFormat="1" x14ac:dyDescent="0.2">
      <c r="A2362" s="62"/>
    </row>
    <row r="2363" spans="1:1" s="18" customFormat="1" x14ac:dyDescent="0.2">
      <c r="A2363" s="62"/>
    </row>
    <row r="2364" spans="1:1" s="18" customFormat="1" x14ac:dyDescent="0.2">
      <c r="A2364" s="62"/>
    </row>
    <row r="2365" spans="1:1" s="18" customFormat="1" x14ac:dyDescent="0.2">
      <c r="A2365" s="62"/>
    </row>
    <row r="2366" spans="1:1" s="18" customFormat="1" x14ac:dyDescent="0.2">
      <c r="A2366" s="62"/>
    </row>
    <row r="2367" spans="1:1" s="18" customFormat="1" x14ac:dyDescent="0.2">
      <c r="A2367" s="62"/>
    </row>
    <row r="2368" spans="1:1" s="18" customFormat="1" x14ac:dyDescent="0.2">
      <c r="A2368" s="62"/>
    </row>
    <row r="2369" spans="1:1" s="18" customFormat="1" x14ac:dyDescent="0.2">
      <c r="A2369" s="62"/>
    </row>
    <row r="2370" spans="1:1" s="18" customFormat="1" x14ac:dyDescent="0.2">
      <c r="A2370" s="62"/>
    </row>
    <row r="2371" spans="1:1" s="18" customFormat="1" x14ac:dyDescent="0.2">
      <c r="A2371" s="62"/>
    </row>
    <row r="2372" spans="1:1" s="18" customFormat="1" x14ac:dyDescent="0.2">
      <c r="A2372" s="62"/>
    </row>
    <row r="2373" spans="1:1" s="18" customFormat="1" x14ac:dyDescent="0.2">
      <c r="A2373" s="62"/>
    </row>
    <row r="2374" spans="1:1" s="18" customFormat="1" x14ac:dyDescent="0.2">
      <c r="A2374" s="62"/>
    </row>
    <row r="2375" spans="1:1" s="18" customFormat="1" x14ac:dyDescent="0.2">
      <c r="A2375" s="62"/>
    </row>
    <row r="2376" spans="1:1" s="18" customFormat="1" x14ac:dyDescent="0.2">
      <c r="A2376" s="62"/>
    </row>
    <row r="2377" spans="1:1" s="18" customFormat="1" x14ac:dyDescent="0.2">
      <c r="A2377" s="62"/>
    </row>
    <row r="2378" spans="1:1" s="18" customFormat="1" x14ac:dyDescent="0.2">
      <c r="A2378" s="62"/>
    </row>
    <row r="2379" spans="1:1" s="18" customFormat="1" x14ac:dyDescent="0.2">
      <c r="A2379" s="62"/>
    </row>
    <row r="2380" spans="1:1" s="18" customFormat="1" x14ac:dyDescent="0.2">
      <c r="A2380" s="62"/>
    </row>
    <row r="2381" spans="1:1" s="18" customFormat="1" x14ac:dyDescent="0.2">
      <c r="A2381" s="62"/>
    </row>
    <row r="2382" spans="1:1" s="18" customFormat="1" x14ac:dyDescent="0.2">
      <c r="A2382" s="62"/>
    </row>
    <row r="2383" spans="1:1" s="18" customFormat="1" x14ac:dyDescent="0.2">
      <c r="A2383" s="62"/>
    </row>
    <row r="2384" spans="1:1" s="18" customFormat="1" x14ac:dyDescent="0.2">
      <c r="A2384" s="62"/>
    </row>
    <row r="2385" spans="1:1" s="18" customFormat="1" x14ac:dyDescent="0.2">
      <c r="A2385" s="62"/>
    </row>
    <row r="2386" spans="1:1" s="18" customFormat="1" x14ac:dyDescent="0.2">
      <c r="A2386" s="62"/>
    </row>
    <row r="2387" spans="1:1" s="18" customFormat="1" x14ac:dyDescent="0.2">
      <c r="A2387" s="62"/>
    </row>
    <row r="2388" spans="1:1" s="18" customFormat="1" x14ac:dyDescent="0.2">
      <c r="A2388" s="62"/>
    </row>
    <row r="2389" spans="1:1" s="18" customFormat="1" x14ac:dyDescent="0.2">
      <c r="A2389" s="62"/>
    </row>
    <row r="2390" spans="1:1" s="18" customFormat="1" x14ac:dyDescent="0.2">
      <c r="A2390" s="62"/>
    </row>
    <row r="2391" spans="1:1" s="18" customFormat="1" x14ac:dyDescent="0.2">
      <c r="A2391" s="62"/>
    </row>
    <row r="2392" spans="1:1" s="18" customFormat="1" x14ac:dyDescent="0.2">
      <c r="A2392" s="62"/>
    </row>
    <row r="2393" spans="1:1" s="18" customFormat="1" x14ac:dyDescent="0.2">
      <c r="A2393" s="62"/>
    </row>
    <row r="2394" spans="1:1" s="18" customFormat="1" x14ac:dyDescent="0.2">
      <c r="A2394" s="62"/>
    </row>
    <row r="2395" spans="1:1" s="18" customFormat="1" x14ac:dyDescent="0.2">
      <c r="A2395" s="62"/>
    </row>
    <row r="2396" spans="1:1" s="18" customFormat="1" x14ac:dyDescent="0.2">
      <c r="A2396" s="62"/>
    </row>
    <row r="2397" spans="1:1" s="18" customFormat="1" x14ac:dyDescent="0.2">
      <c r="A2397" s="62"/>
    </row>
    <row r="2398" spans="1:1" s="18" customFormat="1" x14ac:dyDescent="0.2">
      <c r="A2398" s="62"/>
    </row>
    <row r="2399" spans="1:1" s="18" customFormat="1" x14ac:dyDescent="0.2">
      <c r="A2399" s="62"/>
    </row>
    <row r="2400" spans="1:1" s="18" customFormat="1" x14ac:dyDescent="0.2">
      <c r="A2400" s="62"/>
    </row>
    <row r="2401" spans="1:1" s="18" customFormat="1" x14ac:dyDescent="0.2">
      <c r="A2401" s="62"/>
    </row>
    <row r="2402" spans="1:1" s="18" customFormat="1" x14ac:dyDescent="0.2">
      <c r="A2402" s="62"/>
    </row>
    <row r="2403" spans="1:1" s="18" customFormat="1" x14ac:dyDescent="0.2">
      <c r="A2403" s="62"/>
    </row>
    <row r="2404" spans="1:1" s="18" customFormat="1" x14ac:dyDescent="0.2">
      <c r="A2404" s="62"/>
    </row>
    <row r="2405" spans="1:1" s="18" customFormat="1" x14ac:dyDescent="0.2">
      <c r="A2405" s="62"/>
    </row>
    <row r="2406" spans="1:1" s="18" customFormat="1" x14ac:dyDescent="0.2">
      <c r="A2406" s="62"/>
    </row>
    <row r="2407" spans="1:1" s="18" customFormat="1" x14ac:dyDescent="0.2">
      <c r="A2407" s="62"/>
    </row>
    <row r="2408" spans="1:1" s="18" customFormat="1" x14ac:dyDescent="0.2">
      <c r="A2408" s="62"/>
    </row>
    <row r="2409" spans="1:1" s="18" customFormat="1" x14ac:dyDescent="0.2">
      <c r="A2409" s="62"/>
    </row>
    <row r="2410" spans="1:1" s="18" customFormat="1" x14ac:dyDescent="0.2">
      <c r="A2410" s="62"/>
    </row>
    <row r="2411" spans="1:1" s="18" customFormat="1" x14ac:dyDescent="0.2">
      <c r="A2411" s="62"/>
    </row>
    <row r="2412" spans="1:1" s="18" customFormat="1" x14ac:dyDescent="0.2">
      <c r="A2412" s="62"/>
    </row>
    <row r="2413" spans="1:1" s="18" customFormat="1" x14ac:dyDescent="0.2">
      <c r="A2413" s="62"/>
    </row>
    <row r="2414" spans="1:1" s="18" customFormat="1" x14ac:dyDescent="0.2">
      <c r="A2414" s="62"/>
    </row>
    <row r="2415" spans="1:1" s="18" customFormat="1" x14ac:dyDescent="0.2">
      <c r="A2415" s="62"/>
    </row>
    <row r="2416" spans="1:1" s="18" customFormat="1" x14ac:dyDescent="0.2">
      <c r="A2416" s="62"/>
    </row>
    <row r="2417" spans="1:1" s="18" customFormat="1" x14ac:dyDescent="0.2">
      <c r="A2417" s="62"/>
    </row>
    <row r="2418" spans="1:1" s="18" customFormat="1" x14ac:dyDescent="0.2">
      <c r="A2418" s="62"/>
    </row>
    <row r="2419" spans="1:1" s="18" customFormat="1" x14ac:dyDescent="0.2">
      <c r="A2419" s="62"/>
    </row>
    <row r="2420" spans="1:1" s="18" customFormat="1" x14ac:dyDescent="0.2">
      <c r="A2420" s="62"/>
    </row>
    <row r="2421" spans="1:1" s="18" customFormat="1" x14ac:dyDescent="0.2">
      <c r="A2421" s="62"/>
    </row>
    <row r="2422" spans="1:1" s="18" customFormat="1" x14ac:dyDescent="0.2">
      <c r="A2422" s="62"/>
    </row>
    <row r="2423" spans="1:1" s="18" customFormat="1" x14ac:dyDescent="0.2">
      <c r="A2423" s="62"/>
    </row>
    <row r="2424" spans="1:1" s="18" customFormat="1" x14ac:dyDescent="0.2">
      <c r="A2424" s="62"/>
    </row>
    <row r="2425" spans="1:1" s="18" customFormat="1" x14ac:dyDescent="0.2">
      <c r="A2425" s="62"/>
    </row>
    <row r="2426" spans="1:1" s="18" customFormat="1" x14ac:dyDescent="0.2">
      <c r="A2426" s="62"/>
    </row>
    <row r="2427" spans="1:1" s="18" customFormat="1" x14ac:dyDescent="0.2">
      <c r="A2427" s="62"/>
    </row>
    <row r="2428" spans="1:1" s="18" customFormat="1" x14ac:dyDescent="0.2">
      <c r="A2428" s="62"/>
    </row>
    <row r="2429" spans="1:1" s="18" customFormat="1" x14ac:dyDescent="0.2">
      <c r="A2429" s="62"/>
    </row>
    <row r="2430" spans="1:1" s="18" customFormat="1" x14ac:dyDescent="0.2">
      <c r="A2430" s="62"/>
    </row>
    <row r="2431" spans="1:1" s="18" customFormat="1" x14ac:dyDescent="0.2">
      <c r="A2431" s="62"/>
    </row>
    <row r="2432" spans="1:1" s="18" customFormat="1" x14ac:dyDescent="0.2">
      <c r="A2432" s="62"/>
    </row>
    <row r="2433" spans="1:1" s="18" customFormat="1" x14ac:dyDescent="0.2">
      <c r="A2433" s="62"/>
    </row>
    <row r="2434" spans="1:1" s="18" customFormat="1" x14ac:dyDescent="0.2">
      <c r="A2434" s="62"/>
    </row>
    <row r="2435" spans="1:1" s="18" customFormat="1" x14ac:dyDescent="0.2">
      <c r="A2435" s="62"/>
    </row>
    <row r="2436" spans="1:1" s="18" customFormat="1" x14ac:dyDescent="0.2">
      <c r="A2436" s="62"/>
    </row>
    <row r="2437" spans="1:1" s="18" customFormat="1" x14ac:dyDescent="0.2">
      <c r="A2437" s="62"/>
    </row>
    <row r="2438" spans="1:1" s="18" customFormat="1" x14ac:dyDescent="0.2">
      <c r="A2438" s="62"/>
    </row>
    <row r="2439" spans="1:1" s="18" customFormat="1" x14ac:dyDescent="0.2">
      <c r="A2439" s="62"/>
    </row>
    <row r="2440" spans="1:1" s="18" customFormat="1" x14ac:dyDescent="0.2">
      <c r="A2440" s="62"/>
    </row>
    <row r="2441" spans="1:1" s="18" customFormat="1" x14ac:dyDescent="0.2">
      <c r="A2441" s="62"/>
    </row>
    <row r="2442" spans="1:1" s="18" customFormat="1" x14ac:dyDescent="0.2">
      <c r="A2442" s="62"/>
    </row>
    <row r="2443" spans="1:1" s="18" customFormat="1" x14ac:dyDescent="0.2">
      <c r="A2443" s="62"/>
    </row>
    <row r="2444" spans="1:1" s="18" customFormat="1" x14ac:dyDescent="0.2">
      <c r="A2444" s="62"/>
    </row>
    <row r="2445" spans="1:1" s="18" customFormat="1" x14ac:dyDescent="0.2">
      <c r="A2445" s="62"/>
    </row>
    <row r="2446" spans="1:1" s="18" customFormat="1" x14ac:dyDescent="0.2">
      <c r="A2446" s="62"/>
    </row>
    <row r="2447" spans="1:1" s="18" customFormat="1" x14ac:dyDescent="0.2">
      <c r="A2447" s="62"/>
    </row>
    <row r="2448" spans="1:1" s="18" customFormat="1" x14ac:dyDescent="0.2">
      <c r="A2448" s="62"/>
    </row>
    <row r="2449" spans="1:1" s="18" customFormat="1" x14ac:dyDescent="0.2">
      <c r="A2449" s="62"/>
    </row>
    <row r="2450" spans="1:1" s="18" customFormat="1" x14ac:dyDescent="0.2">
      <c r="A2450" s="62"/>
    </row>
    <row r="2451" spans="1:1" s="18" customFormat="1" x14ac:dyDescent="0.2">
      <c r="A2451" s="62"/>
    </row>
    <row r="2452" spans="1:1" s="18" customFormat="1" x14ac:dyDescent="0.2">
      <c r="A2452" s="62"/>
    </row>
    <row r="2453" spans="1:1" s="18" customFormat="1" x14ac:dyDescent="0.2">
      <c r="A2453" s="62"/>
    </row>
    <row r="2454" spans="1:1" s="18" customFormat="1" x14ac:dyDescent="0.2">
      <c r="A2454" s="62"/>
    </row>
    <row r="2455" spans="1:1" s="18" customFormat="1" x14ac:dyDescent="0.2">
      <c r="A2455" s="62"/>
    </row>
    <row r="2456" spans="1:1" s="18" customFormat="1" x14ac:dyDescent="0.2">
      <c r="A2456" s="62"/>
    </row>
    <row r="2457" spans="1:1" s="18" customFormat="1" x14ac:dyDescent="0.2">
      <c r="A2457" s="62"/>
    </row>
    <row r="2458" spans="1:1" s="18" customFormat="1" x14ac:dyDescent="0.2">
      <c r="A2458" s="62"/>
    </row>
    <row r="2459" spans="1:1" s="18" customFormat="1" x14ac:dyDescent="0.2">
      <c r="A2459" s="62"/>
    </row>
    <row r="2460" spans="1:1" s="18" customFormat="1" x14ac:dyDescent="0.2">
      <c r="A2460" s="62"/>
    </row>
    <row r="2461" spans="1:1" s="18" customFormat="1" x14ac:dyDescent="0.2">
      <c r="A2461" s="62"/>
    </row>
    <row r="2462" spans="1:1" s="18" customFormat="1" x14ac:dyDescent="0.2">
      <c r="A2462" s="62"/>
    </row>
    <row r="2463" spans="1:1" s="18" customFormat="1" x14ac:dyDescent="0.2">
      <c r="A2463" s="62"/>
    </row>
    <row r="2464" spans="1:1" s="18" customFormat="1" x14ac:dyDescent="0.2">
      <c r="A2464" s="62"/>
    </row>
    <row r="2465" spans="1:1" s="18" customFormat="1" x14ac:dyDescent="0.2">
      <c r="A2465" s="62"/>
    </row>
    <row r="2466" spans="1:1" s="18" customFormat="1" x14ac:dyDescent="0.2">
      <c r="A2466" s="62"/>
    </row>
    <row r="2467" spans="1:1" s="18" customFormat="1" x14ac:dyDescent="0.2">
      <c r="A2467" s="62"/>
    </row>
    <row r="2468" spans="1:1" s="18" customFormat="1" x14ac:dyDescent="0.2">
      <c r="A2468" s="62"/>
    </row>
    <row r="2469" spans="1:1" s="18" customFormat="1" x14ac:dyDescent="0.2">
      <c r="A2469" s="62"/>
    </row>
    <row r="2470" spans="1:1" s="18" customFormat="1" x14ac:dyDescent="0.2">
      <c r="A2470" s="62"/>
    </row>
    <row r="2471" spans="1:1" s="18" customFormat="1" x14ac:dyDescent="0.2">
      <c r="A2471" s="62"/>
    </row>
    <row r="2472" spans="1:1" s="18" customFormat="1" x14ac:dyDescent="0.2">
      <c r="A2472" s="62"/>
    </row>
    <row r="2473" spans="1:1" s="18" customFormat="1" x14ac:dyDescent="0.2">
      <c r="A2473" s="62"/>
    </row>
    <row r="2474" spans="1:1" s="18" customFormat="1" x14ac:dyDescent="0.2">
      <c r="A2474" s="62"/>
    </row>
    <row r="2475" spans="1:1" s="18" customFormat="1" x14ac:dyDescent="0.2">
      <c r="A2475" s="62"/>
    </row>
    <row r="2476" spans="1:1" s="18" customFormat="1" x14ac:dyDescent="0.2">
      <c r="A2476" s="62"/>
    </row>
    <row r="2477" spans="1:1" s="18" customFormat="1" x14ac:dyDescent="0.2">
      <c r="A2477" s="62"/>
    </row>
    <row r="2478" spans="1:1" s="18" customFormat="1" x14ac:dyDescent="0.2">
      <c r="A2478" s="62"/>
    </row>
    <row r="2479" spans="1:1" s="18" customFormat="1" x14ac:dyDescent="0.2">
      <c r="A2479" s="62"/>
    </row>
    <row r="2480" spans="1:1" s="18" customFormat="1" x14ac:dyDescent="0.2">
      <c r="A2480" s="62"/>
    </row>
    <row r="2481" spans="1:1" s="18" customFormat="1" x14ac:dyDescent="0.2">
      <c r="A2481" s="62"/>
    </row>
    <row r="2482" spans="1:1" s="18" customFormat="1" x14ac:dyDescent="0.2">
      <c r="A2482" s="62"/>
    </row>
    <row r="2483" spans="1:1" s="18" customFormat="1" x14ac:dyDescent="0.2">
      <c r="A2483" s="62"/>
    </row>
    <row r="2484" spans="1:1" s="18" customFormat="1" x14ac:dyDescent="0.2">
      <c r="A2484" s="62"/>
    </row>
    <row r="2485" spans="1:1" s="18" customFormat="1" x14ac:dyDescent="0.2">
      <c r="A2485" s="62"/>
    </row>
    <row r="2486" spans="1:1" s="18" customFormat="1" x14ac:dyDescent="0.2">
      <c r="A2486" s="62"/>
    </row>
    <row r="2487" spans="1:1" s="18" customFormat="1" x14ac:dyDescent="0.2">
      <c r="A2487" s="62"/>
    </row>
    <row r="2488" spans="1:1" s="18" customFormat="1" x14ac:dyDescent="0.2">
      <c r="A2488" s="62"/>
    </row>
    <row r="2489" spans="1:1" s="18" customFormat="1" x14ac:dyDescent="0.2">
      <c r="A2489" s="62"/>
    </row>
    <row r="2490" spans="1:1" s="18" customFormat="1" x14ac:dyDescent="0.2">
      <c r="A2490" s="62"/>
    </row>
    <row r="2491" spans="1:1" s="18" customFormat="1" x14ac:dyDescent="0.2">
      <c r="A2491" s="62"/>
    </row>
    <row r="2492" spans="1:1" s="18" customFormat="1" x14ac:dyDescent="0.2">
      <c r="A2492" s="62"/>
    </row>
    <row r="2493" spans="1:1" s="18" customFormat="1" x14ac:dyDescent="0.2">
      <c r="A2493" s="62"/>
    </row>
    <row r="2494" spans="1:1" s="18" customFormat="1" x14ac:dyDescent="0.2">
      <c r="A2494" s="62"/>
    </row>
    <row r="2495" spans="1:1" s="18" customFormat="1" x14ac:dyDescent="0.2">
      <c r="A2495" s="62"/>
    </row>
    <row r="2496" spans="1:1" s="18" customFormat="1" x14ac:dyDescent="0.2">
      <c r="A2496" s="62"/>
    </row>
    <row r="2497" spans="1:1" s="18" customFormat="1" x14ac:dyDescent="0.2">
      <c r="A2497" s="62"/>
    </row>
    <row r="2498" spans="1:1" s="18" customFormat="1" x14ac:dyDescent="0.2">
      <c r="A2498" s="62"/>
    </row>
    <row r="2499" spans="1:1" s="18" customFormat="1" x14ac:dyDescent="0.2">
      <c r="A2499" s="62"/>
    </row>
    <row r="2500" spans="1:1" s="18" customFormat="1" x14ac:dyDescent="0.2">
      <c r="A2500" s="62"/>
    </row>
    <row r="2501" spans="1:1" s="18" customFormat="1" x14ac:dyDescent="0.2">
      <c r="A2501" s="62"/>
    </row>
    <row r="2502" spans="1:1" s="18" customFormat="1" x14ac:dyDescent="0.2">
      <c r="A2502" s="62"/>
    </row>
    <row r="2503" spans="1:1" s="18" customFormat="1" x14ac:dyDescent="0.2">
      <c r="A2503" s="62"/>
    </row>
    <row r="2504" spans="1:1" s="18" customFormat="1" x14ac:dyDescent="0.2">
      <c r="A2504" s="62"/>
    </row>
    <row r="2505" spans="1:1" s="18" customFormat="1" x14ac:dyDescent="0.2">
      <c r="A2505" s="62"/>
    </row>
    <row r="2506" spans="1:1" s="18" customFormat="1" x14ac:dyDescent="0.2">
      <c r="A2506" s="62"/>
    </row>
    <row r="2507" spans="1:1" s="18" customFormat="1" x14ac:dyDescent="0.2">
      <c r="A2507" s="62"/>
    </row>
    <row r="2508" spans="1:1" s="18" customFormat="1" x14ac:dyDescent="0.2">
      <c r="A2508" s="62"/>
    </row>
    <row r="2509" spans="1:1" s="18" customFormat="1" x14ac:dyDescent="0.2">
      <c r="A2509" s="62"/>
    </row>
    <row r="2510" spans="1:1" s="18" customFormat="1" x14ac:dyDescent="0.2">
      <c r="A2510" s="62"/>
    </row>
    <row r="2511" spans="1:1" s="18" customFormat="1" x14ac:dyDescent="0.2">
      <c r="A2511" s="62"/>
    </row>
    <row r="2512" spans="1:1" s="18" customFormat="1" x14ac:dyDescent="0.2">
      <c r="A2512" s="62"/>
    </row>
    <row r="2513" spans="1:1" s="18" customFormat="1" x14ac:dyDescent="0.2">
      <c r="A2513" s="62"/>
    </row>
    <row r="2514" spans="1:1" s="18" customFormat="1" x14ac:dyDescent="0.2">
      <c r="A2514" s="62"/>
    </row>
    <row r="2515" spans="1:1" s="18" customFormat="1" x14ac:dyDescent="0.2">
      <c r="A2515" s="62"/>
    </row>
    <row r="2516" spans="1:1" s="18" customFormat="1" x14ac:dyDescent="0.2">
      <c r="A2516" s="62"/>
    </row>
    <row r="2517" spans="1:1" s="18" customFormat="1" x14ac:dyDescent="0.2">
      <c r="A2517" s="62"/>
    </row>
    <row r="2518" spans="1:1" s="18" customFormat="1" x14ac:dyDescent="0.2">
      <c r="A2518" s="62"/>
    </row>
    <row r="2519" spans="1:1" s="18" customFormat="1" x14ac:dyDescent="0.2">
      <c r="A2519" s="62"/>
    </row>
    <row r="2520" spans="1:1" s="18" customFormat="1" x14ac:dyDescent="0.2">
      <c r="A2520" s="62"/>
    </row>
    <row r="2521" spans="1:1" s="18" customFormat="1" x14ac:dyDescent="0.2">
      <c r="A2521" s="62"/>
    </row>
    <row r="2522" spans="1:1" s="18" customFormat="1" x14ac:dyDescent="0.2">
      <c r="A2522" s="62"/>
    </row>
    <row r="2523" spans="1:1" s="18" customFormat="1" x14ac:dyDescent="0.2">
      <c r="A2523" s="62"/>
    </row>
    <row r="2524" spans="1:1" s="18" customFormat="1" x14ac:dyDescent="0.2">
      <c r="A2524" s="62"/>
    </row>
    <row r="2525" spans="1:1" s="18" customFormat="1" x14ac:dyDescent="0.2">
      <c r="A2525" s="62"/>
    </row>
    <row r="2526" spans="1:1" s="18" customFormat="1" x14ac:dyDescent="0.2">
      <c r="A2526" s="62"/>
    </row>
    <row r="2527" spans="1:1" s="18" customFormat="1" x14ac:dyDescent="0.2">
      <c r="A2527" s="62"/>
    </row>
    <row r="2528" spans="1:1" s="18" customFormat="1" x14ac:dyDescent="0.2">
      <c r="A2528" s="62"/>
    </row>
    <row r="2529" spans="1:1" s="18" customFormat="1" x14ac:dyDescent="0.2">
      <c r="A2529" s="62"/>
    </row>
    <row r="2530" spans="1:1" s="18" customFormat="1" x14ac:dyDescent="0.2">
      <c r="A2530" s="62"/>
    </row>
    <row r="2531" spans="1:1" s="18" customFormat="1" x14ac:dyDescent="0.2">
      <c r="A2531" s="62"/>
    </row>
    <row r="2532" spans="1:1" s="18" customFormat="1" x14ac:dyDescent="0.2">
      <c r="A2532" s="62"/>
    </row>
    <row r="2533" spans="1:1" s="18" customFormat="1" x14ac:dyDescent="0.2">
      <c r="A2533" s="62"/>
    </row>
    <row r="2534" spans="1:1" s="18" customFormat="1" x14ac:dyDescent="0.2">
      <c r="A2534" s="62"/>
    </row>
    <row r="2535" spans="1:1" s="18" customFormat="1" x14ac:dyDescent="0.2">
      <c r="A2535" s="62"/>
    </row>
    <row r="2536" spans="1:1" s="18" customFormat="1" x14ac:dyDescent="0.2">
      <c r="A2536" s="62"/>
    </row>
    <row r="2537" spans="1:1" s="18" customFormat="1" x14ac:dyDescent="0.2">
      <c r="A2537" s="62"/>
    </row>
    <row r="2538" spans="1:1" s="18" customFormat="1" x14ac:dyDescent="0.2">
      <c r="A2538" s="62"/>
    </row>
    <row r="2539" spans="1:1" s="18" customFormat="1" x14ac:dyDescent="0.2">
      <c r="A2539" s="62"/>
    </row>
    <row r="2540" spans="1:1" s="18" customFormat="1" x14ac:dyDescent="0.2">
      <c r="A2540" s="62"/>
    </row>
    <row r="2541" spans="1:1" s="18" customFormat="1" x14ac:dyDescent="0.2">
      <c r="A2541" s="62"/>
    </row>
    <row r="2542" spans="1:1" s="18" customFormat="1" x14ac:dyDescent="0.2">
      <c r="A2542" s="62"/>
    </row>
    <row r="2543" spans="1:1" s="18" customFormat="1" x14ac:dyDescent="0.2">
      <c r="A2543" s="62"/>
    </row>
    <row r="2544" spans="1:1" s="18" customFormat="1" x14ac:dyDescent="0.2">
      <c r="A2544" s="62"/>
    </row>
    <row r="2545" spans="1:1" s="18" customFormat="1" x14ac:dyDescent="0.2">
      <c r="A2545" s="62"/>
    </row>
    <row r="2546" spans="1:1" s="18" customFormat="1" x14ac:dyDescent="0.2">
      <c r="A2546" s="62"/>
    </row>
    <row r="2547" spans="1:1" s="18" customFormat="1" x14ac:dyDescent="0.2">
      <c r="A2547" s="62"/>
    </row>
    <row r="2548" spans="1:1" s="18" customFormat="1" x14ac:dyDescent="0.2">
      <c r="A2548" s="62"/>
    </row>
    <row r="2549" spans="1:1" s="18" customFormat="1" x14ac:dyDescent="0.2">
      <c r="A2549" s="62"/>
    </row>
    <row r="2550" spans="1:1" s="18" customFormat="1" x14ac:dyDescent="0.2">
      <c r="A2550" s="62"/>
    </row>
    <row r="2551" spans="1:1" s="18" customFormat="1" x14ac:dyDescent="0.2">
      <c r="A2551" s="62"/>
    </row>
    <row r="2552" spans="1:1" s="18" customFormat="1" x14ac:dyDescent="0.2">
      <c r="A2552" s="62"/>
    </row>
    <row r="2553" spans="1:1" s="18" customFormat="1" x14ac:dyDescent="0.2">
      <c r="A2553" s="62"/>
    </row>
    <row r="2554" spans="1:1" s="18" customFormat="1" x14ac:dyDescent="0.2">
      <c r="A2554" s="62"/>
    </row>
    <row r="2555" spans="1:1" s="18" customFormat="1" x14ac:dyDescent="0.2">
      <c r="A2555" s="62"/>
    </row>
    <row r="2556" spans="1:1" s="18" customFormat="1" x14ac:dyDescent="0.2">
      <c r="A2556" s="62"/>
    </row>
    <row r="2557" spans="1:1" s="18" customFormat="1" x14ac:dyDescent="0.2">
      <c r="A2557" s="62"/>
    </row>
    <row r="2558" spans="1:1" s="18" customFormat="1" x14ac:dyDescent="0.2">
      <c r="A2558" s="62"/>
    </row>
    <row r="2559" spans="1:1" s="18" customFormat="1" x14ac:dyDescent="0.2">
      <c r="A2559" s="62"/>
    </row>
    <row r="2560" spans="1:1" s="18" customFormat="1" x14ac:dyDescent="0.2">
      <c r="A2560" s="62"/>
    </row>
    <row r="2561" spans="1:1" s="18" customFormat="1" x14ac:dyDescent="0.2">
      <c r="A2561" s="62"/>
    </row>
    <row r="2562" spans="1:1" s="18" customFormat="1" x14ac:dyDescent="0.2">
      <c r="A2562" s="62"/>
    </row>
    <row r="2563" spans="1:1" s="18" customFormat="1" x14ac:dyDescent="0.2">
      <c r="A2563" s="62"/>
    </row>
    <row r="2564" spans="1:1" s="18" customFormat="1" x14ac:dyDescent="0.2">
      <c r="A2564" s="62"/>
    </row>
    <row r="2565" spans="1:1" s="18" customFormat="1" x14ac:dyDescent="0.2">
      <c r="A2565" s="62"/>
    </row>
    <row r="2566" spans="1:1" s="18" customFormat="1" x14ac:dyDescent="0.2">
      <c r="A2566" s="62"/>
    </row>
    <row r="2567" spans="1:1" s="18" customFormat="1" x14ac:dyDescent="0.2">
      <c r="A2567" s="62"/>
    </row>
    <row r="2568" spans="1:1" s="18" customFormat="1" x14ac:dyDescent="0.2">
      <c r="A2568" s="62"/>
    </row>
    <row r="2569" spans="1:1" s="18" customFormat="1" x14ac:dyDescent="0.2">
      <c r="A2569" s="62"/>
    </row>
    <row r="2570" spans="1:1" s="18" customFormat="1" x14ac:dyDescent="0.2">
      <c r="A2570" s="62"/>
    </row>
    <row r="2571" spans="1:1" s="18" customFormat="1" x14ac:dyDescent="0.2">
      <c r="A2571" s="62"/>
    </row>
    <row r="2572" spans="1:1" s="18" customFormat="1" x14ac:dyDescent="0.2">
      <c r="A2572" s="62"/>
    </row>
    <row r="2573" spans="1:1" s="18" customFormat="1" x14ac:dyDescent="0.2">
      <c r="A2573" s="62"/>
    </row>
    <row r="2574" spans="1:1" s="18" customFormat="1" x14ac:dyDescent="0.2">
      <c r="A2574" s="62"/>
    </row>
    <row r="2575" spans="1:1" s="18" customFormat="1" x14ac:dyDescent="0.2">
      <c r="A2575" s="62"/>
    </row>
    <row r="2576" spans="1:1" s="18" customFormat="1" x14ac:dyDescent="0.2">
      <c r="A2576" s="62"/>
    </row>
    <row r="2577" spans="1:1" s="18" customFormat="1" x14ac:dyDescent="0.2">
      <c r="A2577" s="62"/>
    </row>
    <row r="2578" spans="1:1" s="18" customFormat="1" x14ac:dyDescent="0.2">
      <c r="A2578" s="62"/>
    </row>
    <row r="2579" spans="1:1" s="18" customFormat="1" x14ac:dyDescent="0.2">
      <c r="A2579" s="62"/>
    </row>
    <row r="2580" spans="1:1" s="18" customFormat="1" x14ac:dyDescent="0.2">
      <c r="A2580" s="62"/>
    </row>
    <row r="2581" spans="1:1" s="18" customFormat="1" x14ac:dyDescent="0.2">
      <c r="A2581" s="62"/>
    </row>
    <row r="2582" spans="1:1" s="18" customFormat="1" x14ac:dyDescent="0.2">
      <c r="A2582" s="62"/>
    </row>
    <row r="2583" spans="1:1" s="18" customFormat="1" x14ac:dyDescent="0.2">
      <c r="A2583" s="62"/>
    </row>
    <row r="2584" spans="1:1" s="18" customFormat="1" x14ac:dyDescent="0.2">
      <c r="A2584" s="62"/>
    </row>
    <row r="2585" spans="1:1" s="18" customFormat="1" x14ac:dyDescent="0.2">
      <c r="A2585" s="62"/>
    </row>
    <row r="2586" spans="1:1" s="18" customFormat="1" x14ac:dyDescent="0.2">
      <c r="A2586" s="62"/>
    </row>
    <row r="2587" spans="1:1" s="18" customFormat="1" x14ac:dyDescent="0.2">
      <c r="A2587" s="62"/>
    </row>
    <row r="2588" spans="1:1" s="18" customFormat="1" x14ac:dyDescent="0.2">
      <c r="A2588" s="62"/>
    </row>
    <row r="2589" spans="1:1" s="18" customFormat="1" x14ac:dyDescent="0.2">
      <c r="A2589" s="62"/>
    </row>
    <row r="2590" spans="1:1" s="18" customFormat="1" x14ac:dyDescent="0.2">
      <c r="A2590" s="62"/>
    </row>
    <row r="2591" spans="1:1" s="18" customFormat="1" x14ac:dyDescent="0.2">
      <c r="A2591" s="62"/>
    </row>
    <row r="2592" spans="1:1" s="18" customFormat="1" x14ac:dyDescent="0.2">
      <c r="A2592" s="62"/>
    </row>
    <row r="2593" spans="1:1" s="18" customFormat="1" x14ac:dyDescent="0.2">
      <c r="A2593" s="62"/>
    </row>
    <row r="2594" spans="1:1" s="18" customFormat="1" x14ac:dyDescent="0.2">
      <c r="A2594" s="62"/>
    </row>
    <row r="2595" spans="1:1" s="18" customFormat="1" x14ac:dyDescent="0.2">
      <c r="A2595" s="62"/>
    </row>
    <row r="2596" spans="1:1" s="18" customFormat="1" x14ac:dyDescent="0.2">
      <c r="A2596" s="62"/>
    </row>
    <row r="2597" spans="1:1" s="18" customFormat="1" x14ac:dyDescent="0.2">
      <c r="A2597" s="62"/>
    </row>
    <row r="2598" spans="1:1" s="18" customFormat="1" x14ac:dyDescent="0.2">
      <c r="A2598" s="62"/>
    </row>
    <row r="2599" spans="1:1" s="18" customFormat="1" x14ac:dyDescent="0.2">
      <c r="A2599" s="62"/>
    </row>
    <row r="2600" spans="1:1" s="18" customFormat="1" x14ac:dyDescent="0.2">
      <c r="A2600" s="62"/>
    </row>
    <row r="2601" spans="1:1" s="18" customFormat="1" x14ac:dyDescent="0.2">
      <c r="A2601" s="62"/>
    </row>
    <row r="2602" spans="1:1" s="18" customFormat="1" x14ac:dyDescent="0.2">
      <c r="A2602" s="62"/>
    </row>
    <row r="2603" spans="1:1" s="18" customFormat="1" x14ac:dyDescent="0.2">
      <c r="A2603" s="62"/>
    </row>
    <row r="2604" spans="1:1" s="18" customFormat="1" x14ac:dyDescent="0.2">
      <c r="A2604" s="62"/>
    </row>
    <row r="2605" spans="1:1" s="18" customFormat="1" x14ac:dyDescent="0.2">
      <c r="A2605" s="62"/>
    </row>
    <row r="2606" spans="1:1" s="18" customFormat="1" x14ac:dyDescent="0.2">
      <c r="A2606" s="62"/>
    </row>
    <row r="2607" spans="1:1" s="18" customFormat="1" x14ac:dyDescent="0.2">
      <c r="A2607" s="62"/>
    </row>
    <row r="2608" spans="1:1" s="18" customFormat="1" x14ac:dyDescent="0.2">
      <c r="A2608" s="62"/>
    </row>
    <row r="2609" spans="1:1" s="18" customFormat="1" x14ac:dyDescent="0.2">
      <c r="A2609" s="62"/>
    </row>
    <row r="2610" spans="1:1" s="18" customFormat="1" x14ac:dyDescent="0.2">
      <c r="A2610" s="62"/>
    </row>
    <row r="2611" spans="1:1" s="18" customFormat="1" x14ac:dyDescent="0.2">
      <c r="A2611" s="62"/>
    </row>
    <row r="2612" spans="1:1" s="18" customFormat="1" x14ac:dyDescent="0.2">
      <c r="A2612" s="62"/>
    </row>
    <row r="2613" spans="1:1" s="18" customFormat="1" x14ac:dyDescent="0.2">
      <c r="A2613" s="62"/>
    </row>
    <row r="2614" spans="1:1" s="18" customFormat="1" x14ac:dyDescent="0.2">
      <c r="A2614" s="62"/>
    </row>
    <row r="2615" spans="1:1" s="18" customFormat="1" x14ac:dyDescent="0.2">
      <c r="A2615" s="62"/>
    </row>
    <row r="2616" spans="1:1" s="18" customFormat="1" x14ac:dyDescent="0.2">
      <c r="A2616" s="62"/>
    </row>
    <row r="2617" spans="1:1" s="18" customFormat="1" x14ac:dyDescent="0.2">
      <c r="A2617" s="62"/>
    </row>
    <row r="2618" spans="1:1" s="18" customFormat="1" x14ac:dyDescent="0.2">
      <c r="A2618" s="62"/>
    </row>
    <row r="2619" spans="1:1" s="18" customFormat="1" x14ac:dyDescent="0.2">
      <c r="A2619" s="62"/>
    </row>
    <row r="2620" spans="1:1" s="18" customFormat="1" x14ac:dyDescent="0.2">
      <c r="A2620" s="62"/>
    </row>
    <row r="2621" spans="1:1" s="18" customFormat="1" x14ac:dyDescent="0.2">
      <c r="A2621" s="62"/>
    </row>
    <row r="2622" spans="1:1" s="18" customFormat="1" x14ac:dyDescent="0.2">
      <c r="A2622" s="62"/>
    </row>
    <row r="2623" spans="1:1" s="18" customFormat="1" x14ac:dyDescent="0.2">
      <c r="A2623" s="62"/>
    </row>
    <row r="2624" spans="1:1" s="18" customFormat="1" x14ac:dyDescent="0.2">
      <c r="A2624" s="62"/>
    </row>
    <row r="2625" spans="1:1" s="18" customFormat="1" x14ac:dyDescent="0.2">
      <c r="A2625" s="62"/>
    </row>
    <row r="2626" spans="1:1" s="18" customFormat="1" x14ac:dyDescent="0.2">
      <c r="A2626" s="62"/>
    </row>
    <row r="2627" spans="1:1" s="18" customFormat="1" x14ac:dyDescent="0.2">
      <c r="A2627" s="62"/>
    </row>
    <row r="2628" spans="1:1" s="18" customFormat="1" x14ac:dyDescent="0.2">
      <c r="A2628" s="62"/>
    </row>
    <row r="2629" spans="1:1" s="18" customFormat="1" x14ac:dyDescent="0.2">
      <c r="A2629" s="62"/>
    </row>
    <row r="2630" spans="1:1" s="18" customFormat="1" x14ac:dyDescent="0.2">
      <c r="A2630" s="62"/>
    </row>
    <row r="2631" spans="1:1" s="18" customFormat="1" x14ac:dyDescent="0.2">
      <c r="A2631" s="62"/>
    </row>
    <row r="2632" spans="1:1" s="18" customFormat="1" x14ac:dyDescent="0.2">
      <c r="A2632" s="62"/>
    </row>
    <row r="2633" spans="1:1" s="18" customFormat="1" x14ac:dyDescent="0.2">
      <c r="A2633" s="62"/>
    </row>
    <row r="2634" spans="1:1" s="18" customFormat="1" x14ac:dyDescent="0.2">
      <c r="A2634" s="62"/>
    </row>
    <row r="2635" spans="1:1" s="18" customFormat="1" x14ac:dyDescent="0.2">
      <c r="A2635" s="62"/>
    </row>
    <row r="2636" spans="1:1" s="18" customFormat="1" x14ac:dyDescent="0.2">
      <c r="A2636" s="62"/>
    </row>
    <row r="2637" spans="1:1" s="18" customFormat="1" x14ac:dyDescent="0.2">
      <c r="A2637" s="62"/>
    </row>
    <row r="2638" spans="1:1" s="18" customFormat="1" x14ac:dyDescent="0.2">
      <c r="A2638" s="62"/>
    </row>
    <row r="2639" spans="1:1" s="18" customFormat="1" x14ac:dyDescent="0.2">
      <c r="A2639" s="62"/>
    </row>
    <row r="2640" spans="1:1" s="18" customFormat="1" x14ac:dyDescent="0.2">
      <c r="A2640" s="62"/>
    </row>
    <row r="2641" spans="1:1" s="18" customFormat="1" x14ac:dyDescent="0.2">
      <c r="A2641" s="62"/>
    </row>
    <row r="2642" spans="1:1" s="18" customFormat="1" x14ac:dyDescent="0.2">
      <c r="A2642" s="62"/>
    </row>
    <row r="2643" spans="1:1" s="18" customFormat="1" x14ac:dyDescent="0.2">
      <c r="A2643" s="62"/>
    </row>
    <row r="2644" spans="1:1" s="18" customFormat="1" x14ac:dyDescent="0.2">
      <c r="A2644" s="62"/>
    </row>
    <row r="2645" spans="1:1" s="18" customFormat="1" x14ac:dyDescent="0.2">
      <c r="A2645" s="62"/>
    </row>
    <row r="2646" spans="1:1" s="18" customFormat="1" x14ac:dyDescent="0.2">
      <c r="A2646" s="62"/>
    </row>
    <row r="2647" spans="1:1" s="18" customFormat="1" x14ac:dyDescent="0.2">
      <c r="A2647" s="62"/>
    </row>
    <row r="2648" spans="1:1" s="18" customFormat="1" x14ac:dyDescent="0.2">
      <c r="A2648" s="62"/>
    </row>
    <row r="2649" spans="1:1" s="18" customFormat="1" x14ac:dyDescent="0.2">
      <c r="A2649" s="62"/>
    </row>
    <row r="2650" spans="1:1" s="18" customFormat="1" x14ac:dyDescent="0.2">
      <c r="A2650" s="62"/>
    </row>
    <row r="2651" spans="1:1" s="18" customFormat="1" x14ac:dyDescent="0.2">
      <c r="A2651" s="62"/>
    </row>
    <row r="2652" spans="1:1" s="18" customFormat="1" x14ac:dyDescent="0.2">
      <c r="A2652" s="62"/>
    </row>
    <row r="2653" spans="1:1" s="18" customFormat="1" x14ac:dyDescent="0.2">
      <c r="A2653" s="62"/>
    </row>
    <row r="2654" spans="1:1" s="18" customFormat="1" x14ac:dyDescent="0.2">
      <c r="A2654" s="62"/>
    </row>
    <row r="2655" spans="1:1" s="18" customFormat="1" x14ac:dyDescent="0.2">
      <c r="A2655" s="62"/>
    </row>
    <row r="2656" spans="1:1" s="18" customFormat="1" x14ac:dyDescent="0.2">
      <c r="A2656" s="62"/>
    </row>
    <row r="2657" spans="1:1" s="18" customFormat="1" x14ac:dyDescent="0.2">
      <c r="A2657" s="62"/>
    </row>
    <row r="2658" spans="1:1" s="18" customFormat="1" x14ac:dyDescent="0.2">
      <c r="A2658" s="62"/>
    </row>
    <row r="2659" spans="1:1" s="18" customFormat="1" x14ac:dyDescent="0.2">
      <c r="A2659" s="62"/>
    </row>
    <row r="2660" spans="1:1" s="18" customFormat="1" x14ac:dyDescent="0.2">
      <c r="A2660" s="62"/>
    </row>
    <row r="2661" spans="1:1" s="18" customFormat="1" x14ac:dyDescent="0.2">
      <c r="A2661" s="62"/>
    </row>
    <row r="2662" spans="1:1" s="18" customFormat="1" x14ac:dyDescent="0.2">
      <c r="A2662" s="62"/>
    </row>
    <row r="2663" spans="1:1" s="18" customFormat="1" x14ac:dyDescent="0.2">
      <c r="A2663" s="62"/>
    </row>
    <row r="2664" spans="1:1" s="18" customFormat="1" x14ac:dyDescent="0.2">
      <c r="A2664" s="62"/>
    </row>
    <row r="2665" spans="1:1" s="18" customFormat="1" x14ac:dyDescent="0.2">
      <c r="A2665" s="62"/>
    </row>
    <row r="2666" spans="1:1" s="18" customFormat="1" x14ac:dyDescent="0.2">
      <c r="A2666" s="62"/>
    </row>
    <row r="2667" spans="1:1" s="18" customFormat="1" x14ac:dyDescent="0.2">
      <c r="A2667" s="62"/>
    </row>
    <row r="2668" spans="1:1" s="18" customFormat="1" x14ac:dyDescent="0.2">
      <c r="A2668" s="62"/>
    </row>
    <row r="2669" spans="1:1" s="18" customFormat="1" x14ac:dyDescent="0.2">
      <c r="A2669" s="62"/>
    </row>
    <row r="2670" spans="1:1" s="18" customFormat="1" x14ac:dyDescent="0.2">
      <c r="A2670" s="62"/>
    </row>
    <row r="2671" spans="1:1" s="18" customFormat="1" x14ac:dyDescent="0.2">
      <c r="A2671" s="62"/>
    </row>
    <row r="2672" spans="1:1" s="18" customFormat="1" x14ac:dyDescent="0.2">
      <c r="A2672" s="62"/>
    </row>
    <row r="2673" spans="1:1" s="18" customFormat="1" x14ac:dyDescent="0.2">
      <c r="A2673" s="62"/>
    </row>
    <row r="2674" spans="1:1" s="18" customFormat="1" x14ac:dyDescent="0.2">
      <c r="A2674" s="62"/>
    </row>
    <row r="2675" spans="1:1" s="18" customFormat="1" x14ac:dyDescent="0.2">
      <c r="A2675" s="62"/>
    </row>
    <row r="2676" spans="1:1" s="18" customFormat="1" x14ac:dyDescent="0.2">
      <c r="A2676" s="62"/>
    </row>
    <row r="2677" spans="1:1" s="18" customFormat="1" x14ac:dyDescent="0.2">
      <c r="A2677" s="62"/>
    </row>
    <row r="2678" spans="1:1" s="18" customFormat="1" x14ac:dyDescent="0.2">
      <c r="A2678" s="62"/>
    </row>
    <row r="2679" spans="1:1" s="18" customFormat="1" x14ac:dyDescent="0.2">
      <c r="A2679" s="62"/>
    </row>
    <row r="2680" spans="1:1" s="18" customFormat="1" x14ac:dyDescent="0.2">
      <c r="A2680" s="62"/>
    </row>
    <row r="2681" spans="1:1" s="18" customFormat="1" x14ac:dyDescent="0.2">
      <c r="A2681" s="62"/>
    </row>
    <row r="2682" spans="1:1" s="18" customFormat="1" x14ac:dyDescent="0.2">
      <c r="A2682" s="62"/>
    </row>
    <row r="2683" spans="1:1" s="18" customFormat="1" x14ac:dyDescent="0.2">
      <c r="A2683" s="62"/>
    </row>
    <row r="2684" spans="1:1" s="18" customFormat="1" x14ac:dyDescent="0.2">
      <c r="A2684" s="62"/>
    </row>
    <row r="2685" spans="1:1" s="18" customFormat="1" x14ac:dyDescent="0.2">
      <c r="A2685" s="62"/>
    </row>
    <row r="2686" spans="1:1" s="18" customFormat="1" x14ac:dyDescent="0.2">
      <c r="A2686" s="62"/>
    </row>
    <row r="2687" spans="1:1" s="18" customFormat="1" x14ac:dyDescent="0.2">
      <c r="A2687" s="62"/>
    </row>
    <row r="2688" spans="1:1" s="18" customFormat="1" x14ac:dyDescent="0.2">
      <c r="A2688" s="62"/>
    </row>
    <row r="2689" spans="1:1" s="18" customFormat="1" x14ac:dyDescent="0.2">
      <c r="A2689" s="62"/>
    </row>
    <row r="2690" spans="1:1" s="18" customFormat="1" x14ac:dyDescent="0.2">
      <c r="A2690" s="62"/>
    </row>
    <row r="2691" spans="1:1" s="18" customFormat="1" x14ac:dyDescent="0.2">
      <c r="A2691" s="62"/>
    </row>
    <row r="2692" spans="1:1" s="18" customFormat="1" x14ac:dyDescent="0.2">
      <c r="A2692" s="62"/>
    </row>
    <row r="2693" spans="1:1" s="18" customFormat="1" x14ac:dyDescent="0.2">
      <c r="A2693" s="62"/>
    </row>
    <row r="2694" spans="1:1" s="18" customFormat="1" x14ac:dyDescent="0.2">
      <c r="A2694" s="62"/>
    </row>
    <row r="2695" spans="1:1" s="18" customFormat="1" x14ac:dyDescent="0.2">
      <c r="A2695" s="62"/>
    </row>
    <row r="2696" spans="1:1" s="18" customFormat="1" x14ac:dyDescent="0.2">
      <c r="A2696" s="62"/>
    </row>
    <row r="2697" spans="1:1" s="18" customFormat="1" x14ac:dyDescent="0.2">
      <c r="A2697" s="62"/>
    </row>
    <row r="2698" spans="1:1" s="18" customFormat="1" x14ac:dyDescent="0.2">
      <c r="A2698" s="62"/>
    </row>
    <row r="2699" spans="1:1" s="18" customFormat="1" x14ac:dyDescent="0.2">
      <c r="A2699" s="62"/>
    </row>
    <row r="2700" spans="1:1" s="18" customFormat="1" x14ac:dyDescent="0.2">
      <c r="A2700" s="62"/>
    </row>
    <row r="2701" spans="1:1" s="18" customFormat="1" x14ac:dyDescent="0.2">
      <c r="A2701" s="62"/>
    </row>
    <row r="2702" spans="1:1" s="18" customFormat="1" x14ac:dyDescent="0.2">
      <c r="A2702" s="62"/>
    </row>
    <row r="2703" spans="1:1" s="18" customFormat="1" x14ac:dyDescent="0.2">
      <c r="A2703" s="62"/>
    </row>
    <row r="2704" spans="1:1" s="18" customFormat="1" x14ac:dyDescent="0.2">
      <c r="A2704" s="62"/>
    </row>
    <row r="2705" spans="1:1" s="18" customFormat="1" x14ac:dyDescent="0.2">
      <c r="A2705" s="62"/>
    </row>
    <row r="2706" spans="1:1" s="18" customFormat="1" x14ac:dyDescent="0.2">
      <c r="A2706" s="62"/>
    </row>
    <row r="2707" spans="1:1" s="18" customFormat="1" x14ac:dyDescent="0.2">
      <c r="A2707" s="62"/>
    </row>
    <row r="2708" spans="1:1" s="18" customFormat="1" x14ac:dyDescent="0.2">
      <c r="A2708" s="62"/>
    </row>
    <row r="2709" spans="1:1" s="18" customFormat="1" x14ac:dyDescent="0.2">
      <c r="A2709" s="62"/>
    </row>
    <row r="2710" spans="1:1" s="18" customFormat="1" x14ac:dyDescent="0.2">
      <c r="A2710" s="62"/>
    </row>
    <row r="2711" spans="1:1" s="18" customFormat="1" x14ac:dyDescent="0.2">
      <c r="A2711" s="62"/>
    </row>
    <row r="2712" spans="1:1" s="18" customFormat="1" x14ac:dyDescent="0.2">
      <c r="A2712" s="62"/>
    </row>
    <row r="2713" spans="1:1" s="18" customFormat="1" x14ac:dyDescent="0.2">
      <c r="A2713" s="62"/>
    </row>
    <row r="2714" spans="1:1" s="18" customFormat="1" x14ac:dyDescent="0.2">
      <c r="A2714" s="62"/>
    </row>
    <row r="2715" spans="1:1" s="18" customFormat="1" x14ac:dyDescent="0.2">
      <c r="A2715" s="62"/>
    </row>
    <row r="2716" spans="1:1" s="18" customFormat="1" x14ac:dyDescent="0.2">
      <c r="A2716" s="62"/>
    </row>
    <row r="2717" spans="1:1" s="18" customFormat="1" x14ac:dyDescent="0.2">
      <c r="A2717" s="62"/>
    </row>
    <row r="2718" spans="1:1" s="18" customFormat="1" x14ac:dyDescent="0.2">
      <c r="A2718" s="62"/>
    </row>
    <row r="2719" spans="1:1" s="18" customFormat="1" x14ac:dyDescent="0.2">
      <c r="A2719" s="62"/>
    </row>
    <row r="2720" spans="1:1" s="18" customFormat="1" x14ac:dyDescent="0.2">
      <c r="A2720" s="62"/>
    </row>
    <row r="2721" spans="1:1" s="18" customFormat="1" x14ac:dyDescent="0.2">
      <c r="A2721" s="62"/>
    </row>
    <row r="2722" spans="1:1" s="18" customFormat="1" x14ac:dyDescent="0.2">
      <c r="A2722" s="62"/>
    </row>
    <row r="2723" spans="1:1" s="18" customFormat="1" x14ac:dyDescent="0.2">
      <c r="A2723" s="62"/>
    </row>
    <row r="2724" spans="1:1" s="18" customFormat="1" x14ac:dyDescent="0.2">
      <c r="A2724" s="62"/>
    </row>
    <row r="2725" spans="1:1" s="18" customFormat="1" x14ac:dyDescent="0.2">
      <c r="A2725" s="62"/>
    </row>
    <row r="2726" spans="1:1" s="18" customFormat="1" x14ac:dyDescent="0.2">
      <c r="A2726" s="62"/>
    </row>
    <row r="2727" spans="1:1" s="18" customFormat="1" x14ac:dyDescent="0.2">
      <c r="A2727" s="62"/>
    </row>
    <row r="2728" spans="1:1" s="18" customFormat="1" x14ac:dyDescent="0.2">
      <c r="A2728" s="62"/>
    </row>
    <row r="2729" spans="1:1" s="18" customFormat="1" x14ac:dyDescent="0.2">
      <c r="A2729" s="62"/>
    </row>
    <row r="2730" spans="1:1" s="18" customFormat="1" x14ac:dyDescent="0.2">
      <c r="A2730" s="62"/>
    </row>
    <row r="2731" spans="1:1" s="18" customFormat="1" x14ac:dyDescent="0.2">
      <c r="A2731" s="62"/>
    </row>
    <row r="2732" spans="1:1" s="18" customFormat="1" x14ac:dyDescent="0.2">
      <c r="A2732" s="62"/>
    </row>
    <row r="2733" spans="1:1" s="18" customFormat="1" x14ac:dyDescent="0.2">
      <c r="A2733" s="62"/>
    </row>
    <row r="2734" spans="1:1" s="18" customFormat="1" x14ac:dyDescent="0.2">
      <c r="A2734" s="62"/>
    </row>
    <row r="2735" spans="1:1" s="18" customFormat="1" x14ac:dyDescent="0.2">
      <c r="A2735" s="62"/>
    </row>
    <row r="2736" spans="1:1" s="18" customFormat="1" x14ac:dyDescent="0.2">
      <c r="A2736" s="62"/>
    </row>
    <row r="2737" spans="1:1" s="18" customFormat="1" x14ac:dyDescent="0.2">
      <c r="A2737" s="62"/>
    </row>
    <row r="2738" spans="1:1" s="18" customFormat="1" x14ac:dyDescent="0.2">
      <c r="A2738" s="62"/>
    </row>
    <row r="2739" spans="1:1" s="18" customFormat="1" x14ac:dyDescent="0.2">
      <c r="A2739" s="62"/>
    </row>
    <row r="2740" spans="1:1" s="18" customFormat="1" x14ac:dyDescent="0.2">
      <c r="A2740" s="62"/>
    </row>
    <row r="2741" spans="1:1" s="18" customFormat="1" x14ac:dyDescent="0.2">
      <c r="A2741" s="62"/>
    </row>
    <row r="2742" spans="1:1" s="18" customFormat="1" x14ac:dyDescent="0.2">
      <c r="A2742" s="62"/>
    </row>
    <row r="2743" spans="1:1" s="18" customFormat="1" x14ac:dyDescent="0.2">
      <c r="A2743" s="62"/>
    </row>
    <row r="2744" spans="1:1" s="18" customFormat="1" x14ac:dyDescent="0.2">
      <c r="A2744" s="62"/>
    </row>
    <row r="2745" spans="1:1" s="18" customFormat="1" x14ac:dyDescent="0.2">
      <c r="A2745" s="62"/>
    </row>
    <row r="2746" spans="1:1" s="18" customFormat="1" x14ac:dyDescent="0.2">
      <c r="A2746" s="62"/>
    </row>
    <row r="2747" spans="1:1" s="18" customFormat="1" x14ac:dyDescent="0.2">
      <c r="A2747" s="62"/>
    </row>
    <row r="2748" spans="1:1" s="18" customFormat="1" x14ac:dyDescent="0.2">
      <c r="A2748" s="62"/>
    </row>
    <row r="2749" spans="1:1" s="18" customFormat="1" x14ac:dyDescent="0.2">
      <c r="A2749" s="62"/>
    </row>
    <row r="2750" spans="1:1" s="18" customFormat="1" x14ac:dyDescent="0.2">
      <c r="A2750" s="62"/>
    </row>
    <row r="2751" spans="1:1" s="18" customFormat="1" x14ac:dyDescent="0.2">
      <c r="A2751" s="62"/>
    </row>
    <row r="2752" spans="1:1" s="18" customFormat="1" x14ac:dyDescent="0.2">
      <c r="A2752" s="62"/>
    </row>
    <row r="2753" spans="1:1" s="18" customFormat="1" x14ac:dyDescent="0.2">
      <c r="A2753" s="62"/>
    </row>
    <row r="2754" spans="1:1" s="18" customFormat="1" x14ac:dyDescent="0.2">
      <c r="A2754" s="62"/>
    </row>
    <row r="2755" spans="1:1" s="18" customFormat="1" x14ac:dyDescent="0.2">
      <c r="A2755" s="62"/>
    </row>
    <row r="2756" spans="1:1" s="18" customFormat="1" x14ac:dyDescent="0.2">
      <c r="A2756" s="62"/>
    </row>
    <row r="2757" spans="1:1" s="18" customFormat="1" x14ac:dyDescent="0.2">
      <c r="A2757" s="62"/>
    </row>
    <row r="2758" spans="1:1" s="18" customFormat="1" x14ac:dyDescent="0.2">
      <c r="A2758" s="62"/>
    </row>
    <row r="2759" spans="1:1" s="18" customFormat="1" x14ac:dyDescent="0.2">
      <c r="A2759" s="62"/>
    </row>
    <row r="2760" spans="1:1" s="18" customFormat="1" x14ac:dyDescent="0.2">
      <c r="A2760" s="62"/>
    </row>
    <row r="2761" spans="1:1" s="18" customFormat="1" x14ac:dyDescent="0.2">
      <c r="A2761" s="62"/>
    </row>
    <row r="2762" spans="1:1" s="18" customFormat="1" x14ac:dyDescent="0.2">
      <c r="A2762" s="62"/>
    </row>
    <row r="2763" spans="1:1" s="18" customFormat="1" x14ac:dyDescent="0.2">
      <c r="A2763" s="62"/>
    </row>
    <row r="2764" spans="1:1" s="18" customFormat="1" x14ac:dyDescent="0.2">
      <c r="A2764" s="62"/>
    </row>
    <row r="2765" spans="1:1" s="18" customFormat="1" x14ac:dyDescent="0.2">
      <c r="A2765" s="62"/>
    </row>
    <row r="2766" spans="1:1" s="18" customFormat="1" x14ac:dyDescent="0.2">
      <c r="A2766" s="62"/>
    </row>
    <row r="2767" spans="1:1" s="18" customFormat="1" x14ac:dyDescent="0.2">
      <c r="A2767" s="62"/>
    </row>
    <row r="2768" spans="1:1" s="18" customFormat="1" x14ac:dyDescent="0.2">
      <c r="A2768" s="62"/>
    </row>
    <row r="2769" spans="1:1" s="18" customFormat="1" x14ac:dyDescent="0.2">
      <c r="A2769" s="62"/>
    </row>
    <row r="2770" spans="1:1" s="18" customFormat="1" x14ac:dyDescent="0.2">
      <c r="A2770" s="62"/>
    </row>
    <row r="2771" spans="1:1" s="18" customFormat="1" x14ac:dyDescent="0.2">
      <c r="A2771" s="62"/>
    </row>
    <row r="2772" spans="1:1" s="18" customFormat="1" x14ac:dyDescent="0.2">
      <c r="A2772" s="62"/>
    </row>
    <row r="2773" spans="1:1" s="18" customFormat="1" x14ac:dyDescent="0.2">
      <c r="A2773" s="62"/>
    </row>
    <row r="2774" spans="1:1" s="18" customFormat="1" x14ac:dyDescent="0.2">
      <c r="A2774" s="62"/>
    </row>
    <row r="2775" spans="1:1" s="18" customFormat="1" x14ac:dyDescent="0.2">
      <c r="A2775" s="62"/>
    </row>
    <row r="2776" spans="1:1" s="18" customFormat="1" x14ac:dyDescent="0.2">
      <c r="A2776" s="62"/>
    </row>
    <row r="2777" spans="1:1" s="18" customFormat="1" x14ac:dyDescent="0.2">
      <c r="A2777" s="62"/>
    </row>
    <row r="2778" spans="1:1" s="18" customFormat="1" x14ac:dyDescent="0.2">
      <c r="A2778" s="62"/>
    </row>
    <row r="2779" spans="1:1" s="18" customFormat="1" x14ac:dyDescent="0.2">
      <c r="A2779" s="62"/>
    </row>
    <row r="2780" spans="1:1" s="18" customFormat="1" x14ac:dyDescent="0.2">
      <c r="A2780" s="62"/>
    </row>
    <row r="2781" spans="1:1" s="18" customFormat="1" x14ac:dyDescent="0.2">
      <c r="A2781" s="62"/>
    </row>
    <row r="2782" spans="1:1" s="18" customFormat="1" x14ac:dyDescent="0.2">
      <c r="A2782" s="62"/>
    </row>
    <row r="2783" spans="1:1" s="18" customFormat="1" x14ac:dyDescent="0.2">
      <c r="A2783" s="62"/>
    </row>
    <row r="2784" spans="1:1" s="18" customFormat="1" x14ac:dyDescent="0.2">
      <c r="A2784" s="62"/>
    </row>
    <row r="2785" spans="1:1" s="18" customFormat="1" x14ac:dyDescent="0.2">
      <c r="A2785" s="62"/>
    </row>
    <row r="2786" spans="1:1" s="18" customFormat="1" x14ac:dyDescent="0.2">
      <c r="A2786" s="62"/>
    </row>
    <row r="2787" spans="1:1" s="18" customFormat="1" x14ac:dyDescent="0.2">
      <c r="A2787" s="62"/>
    </row>
    <row r="2788" spans="1:1" s="18" customFormat="1" x14ac:dyDescent="0.2">
      <c r="A2788" s="62"/>
    </row>
    <row r="2789" spans="1:1" s="18" customFormat="1" x14ac:dyDescent="0.2">
      <c r="A2789" s="62"/>
    </row>
    <row r="2790" spans="1:1" s="18" customFormat="1" x14ac:dyDescent="0.2">
      <c r="A2790" s="62"/>
    </row>
    <row r="2791" spans="1:1" s="18" customFormat="1" x14ac:dyDescent="0.2">
      <c r="A2791" s="62"/>
    </row>
    <row r="2792" spans="1:1" s="18" customFormat="1" x14ac:dyDescent="0.2">
      <c r="A2792" s="62"/>
    </row>
    <row r="2793" spans="1:1" s="18" customFormat="1" x14ac:dyDescent="0.2">
      <c r="A2793" s="62"/>
    </row>
    <row r="2794" spans="1:1" s="18" customFormat="1" x14ac:dyDescent="0.2">
      <c r="A2794" s="62"/>
    </row>
    <row r="2795" spans="1:1" s="18" customFormat="1" x14ac:dyDescent="0.2">
      <c r="A2795" s="62"/>
    </row>
    <row r="2796" spans="1:1" s="18" customFormat="1" x14ac:dyDescent="0.2">
      <c r="A2796" s="62"/>
    </row>
    <row r="2797" spans="1:1" s="18" customFormat="1" x14ac:dyDescent="0.2">
      <c r="A2797" s="62"/>
    </row>
    <row r="2798" spans="1:1" s="18" customFormat="1" x14ac:dyDescent="0.2">
      <c r="A2798" s="62"/>
    </row>
    <row r="2799" spans="1:1" s="18" customFormat="1" x14ac:dyDescent="0.2">
      <c r="A2799" s="62"/>
    </row>
    <row r="2800" spans="1:1" s="18" customFormat="1" x14ac:dyDescent="0.2">
      <c r="A2800" s="62"/>
    </row>
    <row r="2801" spans="1:1" s="18" customFormat="1" x14ac:dyDescent="0.2">
      <c r="A2801" s="62"/>
    </row>
    <row r="2802" spans="1:1" s="18" customFormat="1" x14ac:dyDescent="0.2">
      <c r="A2802" s="62"/>
    </row>
    <row r="2803" spans="1:1" s="18" customFormat="1" x14ac:dyDescent="0.2">
      <c r="A2803" s="62"/>
    </row>
    <row r="2804" spans="1:1" s="18" customFormat="1" x14ac:dyDescent="0.2">
      <c r="A2804" s="62"/>
    </row>
    <row r="2805" spans="1:1" s="18" customFormat="1" x14ac:dyDescent="0.2">
      <c r="A2805" s="62"/>
    </row>
    <row r="2806" spans="1:1" s="18" customFormat="1" x14ac:dyDescent="0.2">
      <c r="A2806" s="62"/>
    </row>
    <row r="2807" spans="1:1" s="18" customFormat="1" x14ac:dyDescent="0.2">
      <c r="A2807" s="62"/>
    </row>
    <row r="2808" spans="1:1" s="18" customFormat="1" x14ac:dyDescent="0.2">
      <c r="A2808" s="62"/>
    </row>
    <row r="2809" spans="1:1" s="18" customFormat="1" x14ac:dyDescent="0.2">
      <c r="A2809" s="62"/>
    </row>
    <row r="2810" spans="1:1" s="18" customFormat="1" x14ac:dyDescent="0.2">
      <c r="A2810" s="62"/>
    </row>
    <row r="2811" spans="1:1" s="18" customFormat="1" x14ac:dyDescent="0.2">
      <c r="A2811" s="62"/>
    </row>
    <row r="2812" spans="1:1" s="18" customFormat="1" x14ac:dyDescent="0.2">
      <c r="A2812" s="62"/>
    </row>
    <row r="2813" spans="1:1" s="18" customFormat="1" x14ac:dyDescent="0.2">
      <c r="A2813" s="62"/>
    </row>
    <row r="2814" spans="1:1" s="18" customFormat="1" x14ac:dyDescent="0.2">
      <c r="A2814" s="62"/>
    </row>
    <row r="2815" spans="1:1" s="18" customFormat="1" x14ac:dyDescent="0.2">
      <c r="A2815" s="62"/>
    </row>
    <row r="2816" spans="1:1" s="18" customFormat="1" x14ac:dyDescent="0.2">
      <c r="A2816" s="62"/>
    </row>
    <row r="2817" spans="1:1" s="18" customFormat="1" x14ac:dyDescent="0.2">
      <c r="A2817" s="62"/>
    </row>
    <row r="2818" spans="1:1" s="18" customFormat="1" x14ac:dyDescent="0.2">
      <c r="A2818" s="62"/>
    </row>
    <row r="2819" spans="1:1" s="18" customFormat="1" x14ac:dyDescent="0.2">
      <c r="A2819" s="62"/>
    </row>
    <row r="2820" spans="1:1" s="18" customFormat="1" x14ac:dyDescent="0.2">
      <c r="A2820" s="62"/>
    </row>
    <row r="2821" spans="1:1" s="18" customFormat="1" x14ac:dyDescent="0.2">
      <c r="A2821" s="62"/>
    </row>
    <row r="2822" spans="1:1" s="18" customFormat="1" x14ac:dyDescent="0.2">
      <c r="A2822" s="62"/>
    </row>
    <row r="2823" spans="1:1" s="18" customFormat="1" x14ac:dyDescent="0.2">
      <c r="A2823" s="62"/>
    </row>
    <row r="2824" spans="1:1" s="18" customFormat="1" x14ac:dyDescent="0.2">
      <c r="A2824" s="62"/>
    </row>
    <row r="2825" spans="1:1" s="18" customFormat="1" x14ac:dyDescent="0.2">
      <c r="A2825" s="62"/>
    </row>
    <row r="2826" spans="1:1" s="18" customFormat="1" x14ac:dyDescent="0.2">
      <c r="A2826" s="62"/>
    </row>
    <row r="2827" spans="1:1" s="18" customFormat="1" x14ac:dyDescent="0.2">
      <c r="A2827" s="62"/>
    </row>
    <row r="2828" spans="1:1" s="18" customFormat="1" x14ac:dyDescent="0.2">
      <c r="A2828" s="62"/>
    </row>
    <row r="2829" spans="1:1" s="18" customFormat="1" x14ac:dyDescent="0.2">
      <c r="A2829" s="62"/>
    </row>
    <row r="2830" spans="1:1" s="18" customFormat="1" x14ac:dyDescent="0.2">
      <c r="A2830" s="62"/>
    </row>
    <row r="2831" spans="1:1" s="18" customFormat="1" x14ac:dyDescent="0.2">
      <c r="A2831" s="62"/>
    </row>
    <row r="2832" spans="1:1" s="18" customFormat="1" x14ac:dyDescent="0.2">
      <c r="A2832" s="62"/>
    </row>
    <row r="2833" spans="1:1" s="18" customFormat="1" x14ac:dyDescent="0.2">
      <c r="A2833" s="62"/>
    </row>
    <row r="2834" spans="1:1" s="18" customFormat="1" x14ac:dyDescent="0.2">
      <c r="A2834" s="62"/>
    </row>
    <row r="2835" spans="1:1" s="18" customFormat="1" x14ac:dyDescent="0.2">
      <c r="A2835" s="62"/>
    </row>
    <row r="2836" spans="1:1" s="18" customFormat="1" x14ac:dyDescent="0.2">
      <c r="A2836" s="62"/>
    </row>
    <row r="2837" spans="1:1" s="18" customFormat="1" x14ac:dyDescent="0.2">
      <c r="A2837" s="62"/>
    </row>
    <row r="2838" spans="1:1" s="18" customFormat="1" x14ac:dyDescent="0.2">
      <c r="A2838" s="62"/>
    </row>
    <row r="2839" spans="1:1" s="18" customFormat="1" x14ac:dyDescent="0.2">
      <c r="A2839" s="62"/>
    </row>
    <row r="2840" spans="1:1" s="18" customFormat="1" x14ac:dyDescent="0.2">
      <c r="A2840" s="62"/>
    </row>
    <row r="2841" spans="1:1" s="18" customFormat="1" x14ac:dyDescent="0.2">
      <c r="A2841" s="62"/>
    </row>
    <row r="2842" spans="1:1" s="18" customFormat="1" x14ac:dyDescent="0.2">
      <c r="A2842" s="62"/>
    </row>
    <row r="2843" spans="1:1" s="18" customFormat="1" x14ac:dyDescent="0.2">
      <c r="A2843" s="62"/>
    </row>
    <row r="2844" spans="1:1" s="18" customFormat="1" x14ac:dyDescent="0.2">
      <c r="A2844" s="62"/>
    </row>
    <row r="2845" spans="1:1" s="18" customFormat="1" x14ac:dyDescent="0.2">
      <c r="A2845" s="62"/>
    </row>
    <row r="2846" spans="1:1" s="18" customFormat="1" x14ac:dyDescent="0.2">
      <c r="A2846" s="62"/>
    </row>
    <row r="2847" spans="1:1" s="18" customFormat="1" x14ac:dyDescent="0.2">
      <c r="A2847" s="62"/>
    </row>
    <row r="2848" spans="1:1" s="18" customFormat="1" x14ac:dyDescent="0.2">
      <c r="A2848" s="62"/>
    </row>
    <row r="2849" spans="1:1" s="18" customFormat="1" x14ac:dyDescent="0.2">
      <c r="A2849" s="62"/>
    </row>
    <row r="2850" spans="1:1" s="18" customFormat="1" x14ac:dyDescent="0.2">
      <c r="A2850" s="62"/>
    </row>
    <row r="2851" spans="1:1" s="18" customFormat="1" x14ac:dyDescent="0.2">
      <c r="A2851" s="62"/>
    </row>
    <row r="2852" spans="1:1" s="18" customFormat="1" x14ac:dyDescent="0.2">
      <c r="A2852" s="62"/>
    </row>
    <row r="2853" spans="1:1" s="18" customFormat="1" x14ac:dyDescent="0.2">
      <c r="A2853" s="62"/>
    </row>
    <row r="2854" spans="1:1" s="18" customFormat="1" x14ac:dyDescent="0.2">
      <c r="A2854" s="62"/>
    </row>
    <row r="2855" spans="1:1" s="18" customFormat="1" x14ac:dyDescent="0.2">
      <c r="A2855" s="62"/>
    </row>
    <row r="2856" spans="1:1" s="18" customFormat="1" x14ac:dyDescent="0.2">
      <c r="A2856" s="62"/>
    </row>
    <row r="2857" spans="1:1" s="18" customFormat="1" x14ac:dyDescent="0.2">
      <c r="A2857" s="62"/>
    </row>
    <row r="2858" spans="1:1" s="18" customFormat="1" x14ac:dyDescent="0.2">
      <c r="A2858" s="62"/>
    </row>
    <row r="2859" spans="1:1" s="18" customFormat="1" x14ac:dyDescent="0.2">
      <c r="A2859" s="62"/>
    </row>
    <row r="2860" spans="1:1" s="18" customFormat="1" x14ac:dyDescent="0.2">
      <c r="A2860" s="62"/>
    </row>
    <row r="2861" spans="1:1" s="18" customFormat="1" x14ac:dyDescent="0.2">
      <c r="A2861" s="62"/>
    </row>
    <row r="2862" spans="1:1" s="18" customFormat="1" x14ac:dyDescent="0.2">
      <c r="A2862" s="62"/>
    </row>
    <row r="2863" spans="1:1" s="18" customFormat="1" x14ac:dyDescent="0.2">
      <c r="A2863" s="62"/>
    </row>
    <row r="2864" spans="1:1" s="18" customFormat="1" x14ac:dyDescent="0.2">
      <c r="A2864" s="62"/>
    </row>
    <row r="2865" spans="1:1" s="18" customFormat="1" x14ac:dyDescent="0.2">
      <c r="A2865" s="62"/>
    </row>
    <row r="2866" spans="1:1" s="18" customFormat="1" x14ac:dyDescent="0.2">
      <c r="A2866" s="62"/>
    </row>
    <row r="2867" spans="1:1" s="18" customFormat="1" x14ac:dyDescent="0.2">
      <c r="A2867" s="62"/>
    </row>
    <row r="2868" spans="1:1" s="18" customFormat="1" x14ac:dyDescent="0.2">
      <c r="A2868" s="62"/>
    </row>
    <row r="2869" spans="1:1" s="18" customFormat="1" x14ac:dyDescent="0.2">
      <c r="A2869" s="62"/>
    </row>
    <row r="2870" spans="1:1" s="18" customFormat="1" x14ac:dyDescent="0.2">
      <c r="A2870" s="62"/>
    </row>
    <row r="2871" spans="1:1" s="18" customFormat="1" x14ac:dyDescent="0.2">
      <c r="A2871" s="62"/>
    </row>
    <row r="2872" spans="1:1" s="18" customFormat="1" x14ac:dyDescent="0.2">
      <c r="A2872" s="62"/>
    </row>
    <row r="2873" spans="1:1" s="18" customFormat="1" x14ac:dyDescent="0.2">
      <c r="A2873" s="62"/>
    </row>
    <row r="2874" spans="1:1" s="18" customFormat="1" x14ac:dyDescent="0.2">
      <c r="A2874" s="62"/>
    </row>
    <row r="2875" spans="1:1" s="18" customFormat="1" x14ac:dyDescent="0.2">
      <c r="A2875" s="62"/>
    </row>
    <row r="2876" spans="1:1" s="18" customFormat="1" x14ac:dyDescent="0.2">
      <c r="A2876" s="62"/>
    </row>
    <row r="2877" spans="1:1" s="18" customFormat="1" x14ac:dyDescent="0.2">
      <c r="A2877" s="62"/>
    </row>
    <row r="2878" spans="1:1" s="18" customFormat="1" x14ac:dyDescent="0.2">
      <c r="A2878" s="62"/>
    </row>
    <row r="2879" spans="1:1" s="18" customFormat="1" x14ac:dyDescent="0.2">
      <c r="A2879" s="62"/>
    </row>
    <row r="2880" spans="1:1" s="18" customFormat="1" x14ac:dyDescent="0.2">
      <c r="A2880" s="62"/>
    </row>
    <row r="2881" spans="1:1" s="18" customFormat="1" x14ac:dyDescent="0.2">
      <c r="A2881" s="62"/>
    </row>
    <row r="2882" spans="1:1" s="18" customFormat="1" x14ac:dyDescent="0.2">
      <c r="A2882" s="62"/>
    </row>
    <row r="2883" spans="1:1" s="18" customFormat="1" x14ac:dyDescent="0.2">
      <c r="A2883" s="62"/>
    </row>
    <row r="2884" spans="1:1" s="18" customFormat="1" x14ac:dyDescent="0.2">
      <c r="A2884" s="62"/>
    </row>
    <row r="2885" spans="1:1" s="18" customFormat="1" x14ac:dyDescent="0.2">
      <c r="A2885" s="62"/>
    </row>
    <row r="2886" spans="1:1" s="18" customFormat="1" x14ac:dyDescent="0.2">
      <c r="A2886" s="62"/>
    </row>
    <row r="2887" spans="1:1" s="18" customFormat="1" x14ac:dyDescent="0.2">
      <c r="A2887" s="62"/>
    </row>
    <row r="2888" spans="1:1" s="18" customFormat="1" x14ac:dyDescent="0.2">
      <c r="A2888" s="62"/>
    </row>
    <row r="2889" spans="1:1" s="18" customFormat="1" x14ac:dyDescent="0.2">
      <c r="A2889" s="62"/>
    </row>
    <row r="2890" spans="1:1" s="18" customFormat="1" x14ac:dyDescent="0.2">
      <c r="A2890" s="62"/>
    </row>
    <row r="2891" spans="1:1" s="18" customFormat="1" x14ac:dyDescent="0.2">
      <c r="A2891" s="62"/>
    </row>
    <row r="2892" spans="1:1" s="18" customFormat="1" x14ac:dyDescent="0.2">
      <c r="A2892" s="62"/>
    </row>
    <row r="2893" spans="1:1" s="18" customFormat="1" x14ac:dyDescent="0.2">
      <c r="A2893" s="62"/>
    </row>
    <row r="2894" spans="1:1" s="18" customFormat="1" x14ac:dyDescent="0.2">
      <c r="A2894" s="62"/>
    </row>
    <row r="2895" spans="1:1" s="18" customFormat="1" x14ac:dyDescent="0.2">
      <c r="A2895" s="62"/>
    </row>
    <row r="2896" spans="1:1" s="18" customFormat="1" x14ac:dyDescent="0.2">
      <c r="A2896" s="62"/>
    </row>
    <row r="2897" spans="1:1" s="18" customFormat="1" x14ac:dyDescent="0.2">
      <c r="A2897" s="62"/>
    </row>
    <row r="2898" spans="1:1" s="18" customFormat="1" x14ac:dyDescent="0.2">
      <c r="A2898" s="62"/>
    </row>
    <row r="2899" spans="1:1" s="18" customFormat="1" x14ac:dyDescent="0.2">
      <c r="A2899" s="62"/>
    </row>
    <row r="2900" spans="1:1" s="18" customFormat="1" x14ac:dyDescent="0.2">
      <c r="A2900" s="62"/>
    </row>
    <row r="2901" spans="1:1" s="18" customFormat="1" x14ac:dyDescent="0.2">
      <c r="A2901" s="62"/>
    </row>
    <row r="2902" spans="1:1" s="18" customFormat="1" x14ac:dyDescent="0.2">
      <c r="A2902" s="62"/>
    </row>
    <row r="2903" spans="1:1" s="18" customFormat="1" x14ac:dyDescent="0.2">
      <c r="A2903" s="62"/>
    </row>
    <row r="2904" spans="1:1" s="18" customFormat="1" x14ac:dyDescent="0.2">
      <c r="A2904" s="62"/>
    </row>
    <row r="2905" spans="1:1" s="18" customFormat="1" x14ac:dyDescent="0.2">
      <c r="A2905" s="62"/>
    </row>
    <row r="2906" spans="1:1" s="18" customFormat="1" x14ac:dyDescent="0.2">
      <c r="A2906" s="62"/>
    </row>
    <row r="2907" spans="1:1" s="18" customFormat="1" x14ac:dyDescent="0.2">
      <c r="A2907" s="62"/>
    </row>
    <row r="2908" spans="1:1" s="18" customFormat="1" x14ac:dyDescent="0.2">
      <c r="A2908" s="62"/>
    </row>
    <row r="2909" spans="1:1" s="18" customFormat="1" x14ac:dyDescent="0.2">
      <c r="A2909" s="62"/>
    </row>
    <row r="2910" spans="1:1" s="18" customFormat="1" x14ac:dyDescent="0.2">
      <c r="A2910" s="62"/>
    </row>
    <row r="2911" spans="1:1" s="18" customFormat="1" x14ac:dyDescent="0.2">
      <c r="A2911" s="62"/>
    </row>
    <row r="2912" spans="1:1" s="18" customFormat="1" x14ac:dyDescent="0.2">
      <c r="A2912" s="62"/>
    </row>
    <row r="2913" spans="1:1" s="18" customFormat="1" x14ac:dyDescent="0.2">
      <c r="A2913" s="62"/>
    </row>
    <row r="2914" spans="1:1" s="18" customFormat="1" x14ac:dyDescent="0.2">
      <c r="A2914" s="62"/>
    </row>
    <row r="2915" spans="1:1" s="18" customFormat="1" x14ac:dyDescent="0.2">
      <c r="A2915" s="62"/>
    </row>
    <row r="2916" spans="1:1" s="18" customFormat="1" x14ac:dyDescent="0.2">
      <c r="A2916" s="62"/>
    </row>
    <row r="2917" spans="1:1" s="18" customFormat="1" x14ac:dyDescent="0.2">
      <c r="A2917" s="62"/>
    </row>
    <row r="2918" spans="1:1" s="18" customFormat="1" x14ac:dyDescent="0.2">
      <c r="A2918" s="62"/>
    </row>
    <row r="2919" spans="1:1" s="18" customFormat="1" x14ac:dyDescent="0.2">
      <c r="A2919" s="62"/>
    </row>
    <row r="2920" spans="1:1" s="18" customFormat="1" x14ac:dyDescent="0.2">
      <c r="A2920" s="62"/>
    </row>
    <row r="2921" spans="1:1" s="18" customFormat="1" x14ac:dyDescent="0.2">
      <c r="A2921" s="62"/>
    </row>
    <row r="2922" spans="1:1" s="18" customFormat="1" x14ac:dyDescent="0.2">
      <c r="A2922" s="62"/>
    </row>
    <row r="2923" spans="1:1" s="18" customFormat="1" x14ac:dyDescent="0.2">
      <c r="A2923" s="62"/>
    </row>
    <row r="2924" spans="1:1" s="18" customFormat="1" x14ac:dyDescent="0.2">
      <c r="A2924" s="62"/>
    </row>
    <row r="2925" spans="1:1" s="18" customFormat="1" x14ac:dyDescent="0.2">
      <c r="A2925" s="62"/>
    </row>
    <row r="2926" spans="1:1" s="18" customFormat="1" x14ac:dyDescent="0.2">
      <c r="A2926" s="62"/>
    </row>
    <row r="2927" spans="1:1" s="18" customFormat="1" x14ac:dyDescent="0.2">
      <c r="A2927" s="62"/>
    </row>
    <row r="2928" spans="1:1" s="18" customFormat="1" x14ac:dyDescent="0.2">
      <c r="A2928" s="62"/>
    </row>
    <row r="2929" spans="1:1" s="18" customFormat="1" x14ac:dyDescent="0.2">
      <c r="A2929" s="62"/>
    </row>
    <row r="2930" spans="1:1" s="18" customFormat="1" x14ac:dyDescent="0.2">
      <c r="A2930" s="62"/>
    </row>
    <row r="2931" spans="1:1" s="18" customFormat="1" x14ac:dyDescent="0.2">
      <c r="A2931" s="62"/>
    </row>
    <row r="2932" spans="1:1" s="18" customFormat="1" x14ac:dyDescent="0.2">
      <c r="A2932" s="62"/>
    </row>
    <row r="2933" spans="1:1" s="18" customFormat="1" x14ac:dyDescent="0.2">
      <c r="A2933" s="62"/>
    </row>
    <row r="2934" spans="1:1" s="18" customFormat="1" x14ac:dyDescent="0.2">
      <c r="A2934" s="62"/>
    </row>
    <row r="2935" spans="1:1" s="18" customFormat="1" x14ac:dyDescent="0.2">
      <c r="A2935" s="62"/>
    </row>
    <row r="2936" spans="1:1" s="18" customFormat="1" x14ac:dyDescent="0.2">
      <c r="A2936" s="62"/>
    </row>
    <row r="2937" spans="1:1" s="18" customFormat="1" x14ac:dyDescent="0.2">
      <c r="A2937" s="62"/>
    </row>
    <row r="2938" spans="1:1" s="18" customFormat="1" x14ac:dyDescent="0.2">
      <c r="A2938" s="62"/>
    </row>
    <row r="2939" spans="1:1" s="18" customFormat="1" x14ac:dyDescent="0.2">
      <c r="A2939" s="62"/>
    </row>
    <row r="2940" spans="1:1" s="18" customFormat="1" x14ac:dyDescent="0.2">
      <c r="A2940" s="62"/>
    </row>
    <row r="2941" spans="1:1" s="18" customFormat="1" x14ac:dyDescent="0.2">
      <c r="A2941" s="62"/>
    </row>
    <row r="2942" spans="1:1" s="18" customFormat="1" x14ac:dyDescent="0.2">
      <c r="A2942" s="62"/>
    </row>
    <row r="2943" spans="1:1" s="18" customFormat="1" x14ac:dyDescent="0.2">
      <c r="A2943" s="62"/>
    </row>
    <row r="2944" spans="1:1" s="18" customFormat="1" x14ac:dyDescent="0.2">
      <c r="A2944" s="62"/>
    </row>
    <row r="2945" spans="1:1" s="18" customFormat="1" x14ac:dyDescent="0.2">
      <c r="A2945" s="62"/>
    </row>
    <row r="2946" spans="1:1" s="18" customFormat="1" x14ac:dyDescent="0.2">
      <c r="A2946" s="62"/>
    </row>
    <row r="2947" spans="1:1" s="18" customFormat="1" x14ac:dyDescent="0.2">
      <c r="A2947" s="62"/>
    </row>
    <row r="2948" spans="1:1" s="18" customFormat="1" x14ac:dyDescent="0.2">
      <c r="A2948" s="62"/>
    </row>
    <row r="2949" spans="1:1" s="18" customFormat="1" x14ac:dyDescent="0.2">
      <c r="A2949" s="62"/>
    </row>
    <row r="2950" spans="1:1" s="18" customFormat="1" x14ac:dyDescent="0.2">
      <c r="A2950" s="62"/>
    </row>
    <row r="2951" spans="1:1" s="18" customFormat="1" x14ac:dyDescent="0.2">
      <c r="A2951" s="62"/>
    </row>
    <row r="2952" spans="1:1" s="18" customFormat="1" x14ac:dyDescent="0.2">
      <c r="A2952" s="62"/>
    </row>
    <row r="2953" spans="1:1" s="18" customFormat="1" x14ac:dyDescent="0.2">
      <c r="A2953" s="62"/>
    </row>
    <row r="2954" spans="1:1" s="18" customFormat="1" x14ac:dyDescent="0.2">
      <c r="A2954" s="62"/>
    </row>
    <row r="2955" spans="1:1" s="18" customFormat="1" x14ac:dyDescent="0.2">
      <c r="A2955" s="62"/>
    </row>
    <row r="2956" spans="1:1" s="18" customFormat="1" x14ac:dyDescent="0.2">
      <c r="A2956" s="62"/>
    </row>
    <row r="2957" spans="1:1" s="18" customFormat="1" x14ac:dyDescent="0.2">
      <c r="A2957" s="62"/>
    </row>
    <row r="2958" spans="1:1" s="18" customFormat="1" x14ac:dyDescent="0.2">
      <c r="A2958" s="62"/>
    </row>
    <row r="2959" spans="1:1" s="18" customFormat="1" x14ac:dyDescent="0.2">
      <c r="A2959" s="62"/>
    </row>
    <row r="2960" spans="1:1" s="18" customFormat="1" x14ac:dyDescent="0.2">
      <c r="A2960" s="62"/>
    </row>
    <row r="2961" spans="1:1" s="18" customFormat="1" x14ac:dyDescent="0.2">
      <c r="A2961" s="62"/>
    </row>
    <row r="2962" spans="1:1" s="18" customFormat="1" x14ac:dyDescent="0.2">
      <c r="A2962" s="62"/>
    </row>
    <row r="2963" spans="1:1" s="18" customFormat="1" x14ac:dyDescent="0.2">
      <c r="A2963" s="62"/>
    </row>
    <row r="2964" spans="1:1" s="18" customFormat="1" x14ac:dyDescent="0.2">
      <c r="A2964" s="62"/>
    </row>
    <row r="2965" spans="1:1" s="18" customFormat="1" x14ac:dyDescent="0.2">
      <c r="A2965" s="62"/>
    </row>
    <row r="2966" spans="1:1" s="18" customFormat="1" x14ac:dyDescent="0.2">
      <c r="A2966" s="62"/>
    </row>
    <row r="2967" spans="1:1" s="18" customFormat="1" x14ac:dyDescent="0.2">
      <c r="A2967" s="62"/>
    </row>
    <row r="2968" spans="1:1" s="18" customFormat="1" x14ac:dyDescent="0.2">
      <c r="A2968" s="62"/>
    </row>
    <row r="2969" spans="1:1" s="18" customFormat="1" x14ac:dyDescent="0.2">
      <c r="A2969" s="62"/>
    </row>
    <row r="2970" spans="1:1" s="18" customFormat="1" x14ac:dyDescent="0.2">
      <c r="A2970" s="62"/>
    </row>
    <row r="2971" spans="1:1" s="18" customFormat="1" x14ac:dyDescent="0.2">
      <c r="A2971" s="62"/>
    </row>
    <row r="2972" spans="1:1" s="18" customFormat="1" x14ac:dyDescent="0.2">
      <c r="A2972" s="62"/>
    </row>
    <row r="2973" spans="1:1" s="18" customFormat="1" x14ac:dyDescent="0.2">
      <c r="A2973" s="62"/>
    </row>
    <row r="2974" spans="1:1" s="18" customFormat="1" x14ac:dyDescent="0.2">
      <c r="A2974" s="62"/>
    </row>
    <row r="2975" spans="1:1" s="18" customFormat="1" x14ac:dyDescent="0.2">
      <c r="A2975" s="62"/>
    </row>
    <row r="2976" spans="1:1" s="18" customFormat="1" x14ac:dyDescent="0.2">
      <c r="A2976" s="62"/>
    </row>
    <row r="2977" spans="1:1" s="18" customFormat="1" x14ac:dyDescent="0.2">
      <c r="A2977" s="62"/>
    </row>
    <row r="2978" spans="1:1" s="18" customFormat="1" x14ac:dyDescent="0.2">
      <c r="A2978" s="62"/>
    </row>
    <row r="2979" spans="1:1" s="18" customFormat="1" x14ac:dyDescent="0.2">
      <c r="A2979" s="62"/>
    </row>
    <row r="2980" spans="1:1" s="18" customFormat="1" x14ac:dyDescent="0.2">
      <c r="A2980" s="62"/>
    </row>
    <row r="2981" spans="1:1" s="18" customFormat="1" x14ac:dyDescent="0.2">
      <c r="A2981" s="62"/>
    </row>
    <row r="2982" spans="1:1" s="18" customFormat="1" x14ac:dyDescent="0.2">
      <c r="A2982" s="62"/>
    </row>
    <row r="2983" spans="1:1" s="18" customFormat="1" x14ac:dyDescent="0.2">
      <c r="A2983" s="62"/>
    </row>
    <row r="2984" spans="1:1" s="18" customFormat="1" x14ac:dyDescent="0.2">
      <c r="A2984" s="62"/>
    </row>
    <row r="2985" spans="1:1" s="18" customFormat="1" x14ac:dyDescent="0.2">
      <c r="A2985" s="62"/>
    </row>
    <row r="2986" spans="1:1" s="18" customFormat="1" x14ac:dyDescent="0.2">
      <c r="A2986" s="62"/>
    </row>
    <row r="2987" spans="1:1" s="18" customFormat="1" x14ac:dyDescent="0.2">
      <c r="A2987" s="62"/>
    </row>
    <row r="2988" spans="1:1" s="18" customFormat="1" x14ac:dyDescent="0.2">
      <c r="A2988" s="62"/>
    </row>
    <row r="2989" spans="1:1" s="18" customFormat="1" x14ac:dyDescent="0.2">
      <c r="A2989" s="62"/>
    </row>
    <row r="2990" spans="1:1" s="18" customFormat="1" x14ac:dyDescent="0.2">
      <c r="A2990" s="62"/>
    </row>
    <row r="2991" spans="1:1" s="18" customFormat="1" x14ac:dyDescent="0.2">
      <c r="A2991" s="62"/>
    </row>
    <row r="2992" spans="1:1" s="18" customFormat="1" x14ac:dyDescent="0.2">
      <c r="A2992" s="62"/>
    </row>
    <row r="2993" spans="1:1" s="18" customFormat="1" x14ac:dyDescent="0.2">
      <c r="A2993" s="62"/>
    </row>
    <row r="2994" spans="1:1" s="18" customFormat="1" x14ac:dyDescent="0.2">
      <c r="A2994" s="62"/>
    </row>
    <row r="2995" spans="1:1" s="18" customFormat="1" x14ac:dyDescent="0.2">
      <c r="A2995" s="62"/>
    </row>
    <row r="2996" spans="1:1" s="18" customFormat="1" x14ac:dyDescent="0.2">
      <c r="A2996" s="62"/>
    </row>
    <row r="2997" spans="1:1" s="18" customFormat="1" x14ac:dyDescent="0.2">
      <c r="A2997" s="62"/>
    </row>
    <row r="2998" spans="1:1" s="18" customFormat="1" x14ac:dyDescent="0.2">
      <c r="A2998" s="62"/>
    </row>
    <row r="2999" spans="1:1" s="18" customFormat="1" x14ac:dyDescent="0.2">
      <c r="A2999" s="62"/>
    </row>
    <row r="3000" spans="1:1" s="18" customFormat="1" x14ac:dyDescent="0.2">
      <c r="A3000" s="62"/>
    </row>
    <row r="3001" spans="1:1" s="18" customFormat="1" x14ac:dyDescent="0.2">
      <c r="A3001" s="62"/>
    </row>
    <row r="3002" spans="1:1" s="18" customFormat="1" x14ac:dyDescent="0.2">
      <c r="A3002" s="62"/>
    </row>
    <row r="3003" spans="1:1" s="18" customFormat="1" x14ac:dyDescent="0.2">
      <c r="A3003" s="62"/>
    </row>
    <row r="3004" spans="1:1" s="18" customFormat="1" x14ac:dyDescent="0.2">
      <c r="A3004" s="62"/>
    </row>
    <row r="3005" spans="1:1" s="18" customFormat="1" x14ac:dyDescent="0.2">
      <c r="A3005" s="62"/>
    </row>
    <row r="3006" spans="1:1" s="18" customFormat="1" x14ac:dyDescent="0.2">
      <c r="A3006" s="62"/>
    </row>
    <row r="3007" spans="1:1" s="18" customFormat="1" x14ac:dyDescent="0.2">
      <c r="A3007" s="62"/>
    </row>
    <row r="3008" spans="1:1" s="18" customFormat="1" x14ac:dyDescent="0.2">
      <c r="A3008" s="62"/>
    </row>
    <row r="3009" spans="1:1" s="18" customFormat="1" x14ac:dyDescent="0.2">
      <c r="A3009" s="62"/>
    </row>
    <row r="3010" spans="1:1" s="18" customFormat="1" x14ac:dyDescent="0.2">
      <c r="A3010" s="62"/>
    </row>
    <row r="3011" spans="1:1" s="18" customFormat="1" x14ac:dyDescent="0.2">
      <c r="A3011" s="62"/>
    </row>
    <row r="3012" spans="1:1" s="18" customFormat="1" x14ac:dyDescent="0.2">
      <c r="A3012" s="62"/>
    </row>
    <row r="3013" spans="1:1" s="18" customFormat="1" x14ac:dyDescent="0.2">
      <c r="A3013" s="62"/>
    </row>
    <row r="3014" spans="1:1" s="18" customFormat="1" x14ac:dyDescent="0.2">
      <c r="A3014" s="62"/>
    </row>
    <row r="3015" spans="1:1" s="18" customFormat="1" x14ac:dyDescent="0.2">
      <c r="A3015" s="62"/>
    </row>
    <row r="3016" spans="1:1" s="18" customFormat="1" x14ac:dyDescent="0.2">
      <c r="A3016" s="62"/>
    </row>
    <row r="3017" spans="1:1" s="18" customFormat="1" x14ac:dyDescent="0.2">
      <c r="A3017" s="62"/>
    </row>
    <row r="3018" spans="1:1" s="18" customFormat="1" x14ac:dyDescent="0.2">
      <c r="A3018" s="62"/>
    </row>
    <row r="3019" spans="1:1" s="18" customFormat="1" x14ac:dyDescent="0.2">
      <c r="A3019" s="62"/>
    </row>
    <row r="3020" spans="1:1" s="18" customFormat="1" x14ac:dyDescent="0.2">
      <c r="A3020" s="62"/>
    </row>
    <row r="3021" spans="1:1" s="18" customFormat="1" x14ac:dyDescent="0.2">
      <c r="A3021" s="62"/>
    </row>
    <row r="3022" spans="1:1" s="18" customFormat="1" x14ac:dyDescent="0.2">
      <c r="A3022" s="62"/>
    </row>
    <row r="3023" spans="1:1" s="18" customFormat="1" x14ac:dyDescent="0.2">
      <c r="A3023" s="62"/>
    </row>
    <row r="3024" spans="1:1" s="18" customFormat="1" x14ac:dyDescent="0.2">
      <c r="A3024" s="62"/>
    </row>
    <row r="3025" spans="1:1" s="18" customFormat="1" x14ac:dyDescent="0.2">
      <c r="A3025" s="62"/>
    </row>
    <row r="3026" spans="1:1" s="18" customFormat="1" x14ac:dyDescent="0.2">
      <c r="A3026" s="62"/>
    </row>
    <row r="3027" spans="1:1" s="18" customFormat="1" x14ac:dyDescent="0.2">
      <c r="A3027" s="62"/>
    </row>
    <row r="3028" spans="1:1" s="18" customFormat="1" x14ac:dyDescent="0.2">
      <c r="A3028" s="62"/>
    </row>
    <row r="3029" spans="1:1" s="18" customFormat="1" x14ac:dyDescent="0.2">
      <c r="A3029" s="62"/>
    </row>
    <row r="3030" spans="1:1" s="18" customFormat="1" x14ac:dyDescent="0.2">
      <c r="A3030" s="62"/>
    </row>
    <row r="3031" spans="1:1" s="18" customFormat="1" x14ac:dyDescent="0.2">
      <c r="A3031" s="62"/>
    </row>
    <row r="3032" spans="1:1" s="18" customFormat="1" x14ac:dyDescent="0.2">
      <c r="A3032" s="62"/>
    </row>
    <row r="3033" spans="1:1" s="18" customFormat="1" x14ac:dyDescent="0.2">
      <c r="A3033" s="62"/>
    </row>
    <row r="3034" spans="1:1" s="18" customFormat="1" x14ac:dyDescent="0.2">
      <c r="A3034" s="62"/>
    </row>
    <row r="3035" spans="1:1" s="18" customFormat="1" x14ac:dyDescent="0.2">
      <c r="A3035" s="62"/>
    </row>
    <row r="3036" spans="1:1" s="18" customFormat="1" x14ac:dyDescent="0.2">
      <c r="A3036" s="62"/>
    </row>
    <row r="3037" spans="1:1" s="18" customFormat="1" x14ac:dyDescent="0.2">
      <c r="A3037" s="62"/>
    </row>
    <row r="3038" spans="1:1" s="18" customFormat="1" x14ac:dyDescent="0.2">
      <c r="A3038" s="62"/>
    </row>
    <row r="3039" spans="1:1" s="18" customFormat="1" x14ac:dyDescent="0.2">
      <c r="A3039" s="62"/>
    </row>
    <row r="3040" spans="1:1" s="18" customFormat="1" x14ac:dyDescent="0.2">
      <c r="A3040" s="62"/>
    </row>
    <row r="3041" spans="1:1" s="18" customFormat="1" x14ac:dyDescent="0.2">
      <c r="A3041" s="62"/>
    </row>
    <row r="3042" spans="1:1" s="18" customFormat="1" x14ac:dyDescent="0.2">
      <c r="A3042" s="62"/>
    </row>
    <row r="3043" spans="1:1" s="18" customFormat="1" x14ac:dyDescent="0.2">
      <c r="A3043" s="62"/>
    </row>
    <row r="3044" spans="1:1" s="18" customFormat="1" x14ac:dyDescent="0.2">
      <c r="A3044" s="62"/>
    </row>
    <row r="3045" spans="1:1" s="18" customFormat="1" x14ac:dyDescent="0.2">
      <c r="A3045" s="62"/>
    </row>
    <row r="3046" spans="1:1" s="18" customFormat="1" x14ac:dyDescent="0.2">
      <c r="A3046" s="62"/>
    </row>
    <row r="3047" spans="1:1" s="18" customFormat="1" x14ac:dyDescent="0.2">
      <c r="A3047" s="62"/>
    </row>
    <row r="3048" spans="1:1" s="18" customFormat="1" x14ac:dyDescent="0.2">
      <c r="A3048" s="62"/>
    </row>
    <row r="3049" spans="1:1" s="18" customFormat="1" x14ac:dyDescent="0.2">
      <c r="A3049" s="62"/>
    </row>
    <row r="3050" spans="1:1" s="18" customFormat="1" x14ac:dyDescent="0.2">
      <c r="A3050" s="62"/>
    </row>
    <row r="3051" spans="1:1" s="18" customFormat="1" x14ac:dyDescent="0.2">
      <c r="A3051" s="62"/>
    </row>
    <row r="3052" spans="1:1" s="18" customFormat="1" x14ac:dyDescent="0.2">
      <c r="A3052" s="62"/>
    </row>
    <row r="3053" spans="1:1" s="18" customFormat="1" x14ac:dyDescent="0.2">
      <c r="A3053" s="62"/>
    </row>
    <row r="3054" spans="1:1" s="18" customFormat="1" x14ac:dyDescent="0.2">
      <c r="A3054" s="62"/>
    </row>
    <row r="3055" spans="1:1" s="18" customFormat="1" x14ac:dyDescent="0.2">
      <c r="A3055" s="62"/>
    </row>
    <row r="3056" spans="1:1" s="18" customFormat="1" x14ac:dyDescent="0.2">
      <c r="A3056" s="62"/>
    </row>
    <row r="3057" spans="1:1" s="18" customFormat="1" x14ac:dyDescent="0.2">
      <c r="A3057" s="62"/>
    </row>
    <row r="3058" spans="1:1" s="18" customFormat="1" x14ac:dyDescent="0.2">
      <c r="A3058" s="62"/>
    </row>
    <row r="3059" spans="1:1" s="18" customFormat="1" x14ac:dyDescent="0.2">
      <c r="A3059" s="62"/>
    </row>
    <row r="3060" spans="1:1" s="18" customFormat="1" x14ac:dyDescent="0.2">
      <c r="A3060" s="62"/>
    </row>
    <row r="3061" spans="1:1" s="18" customFormat="1" x14ac:dyDescent="0.2">
      <c r="A3061" s="62"/>
    </row>
    <row r="3062" spans="1:1" s="18" customFormat="1" x14ac:dyDescent="0.2">
      <c r="A3062" s="62"/>
    </row>
    <row r="3063" spans="1:1" s="18" customFormat="1" x14ac:dyDescent="0.2">
      <c r="A3063" s="62"/>
    </row>
    <row r="3064" spans="1:1" s="18" customFormat="1" x14ac:dyDescent="0.2">
      <c r="A3064" s="62"/>
    </row>
    <row r="3065" spans="1:1" s="18" customFormat="1" x14ac:dyDescent="0.2">
      <c r="A3065" s="62"/>
    </row>
    <row r="3066" spans="1:1" s="18" customFormat="1" x14ac:dyDescent="0.2">
      <c r="A3066" s="62"/>
    </row>
    <row r="3067" spans="1:1" s="18" customFormat="1" x14ac:dyDescent="0.2">
      <c r="A3067" s="62"/>
    </row>
    <row r="3068" spans="1:1" s="18" customFormat="1" x14ac:dyDescent="0.2">
      <c r="A3068" s="62"/>
    </row>
    <row r="3069" spans="1:1" s="18" customFormat="1" x14ac:dyDescent="0.2">
      <c r="A3069" s="62"/>
    </row>
    <row r="3070" spans="1:1" s="18" customFormat="1" x14ac:dyDescent="0.2">
      <c r="A3070" s="62"/>
    </row>
    <row r="3071" spans="1:1" s="18" customFormat="1" x14ac:dyDescent="0.2">
      <c r="A3071" s="62"/>
    </row>
    <row r="3072" spans="1:1" s="18" customFormat="1" x14ac:dyDescent="0.2">
      <c r="A3072" s="62"/>
    </row>
    <row r="3073" spans="1:1" s="18" customFormat="1" x14ac:dyDescent="0.2">
      <c r="A3073" s="62"/>
    </row>
    <row r="3074" spans="1:1" s="18" customFormat="1" x14ac:dyDescent="0.2">
      <c r="A3074" s="62"/>
    </row>
    <row r="3075" spans="1:1" s="18" customFormat="1" x14ac:dyDescent="0.2">
      <c r="A3075" s="62"/>
    </row>
    <row r="3076" spans="1:1" s="18" customFormat="1" x14ac:dyDescent="0.2">
      <c r="A3076" s="62"/>
    </row>
    <row r="3077" spans="1:1" s="18" customFormat="1" x14ac:dyDescent="0.2">
      <c r="A3077" s="62"/>
    </row>
    <row r="3078" spans="1:1" s="18" customFormat="1" x14ac:dyDescent="0.2">
      <c r="A3078" s="62"/>
    </row>
    <row r="3079" spans="1:1" s="18" customFormat="1" x14ac:dyDescent="0.2">
      <c r="A3079" s="62"/>
    </row>
    <row r="3080" spans="1:1" s="18" customFormat="1" x14ac:dyDescent="0.2">
      <c r="A3080" s="62"/>
    </row>
    <row r="3081" spans="1:1" s="18" customFormat="1" x14ac:dyDescent="0.2">
      <c r="A3081" s="62"/>
    </row>
    <row r="3082" spans="1:1" s="18" customFormat="1" x14ac:dyDescent="0.2">
      <c r="A3082" s="62"/>
    </row>
    <row r="3083" spans="1:1" s="18" customFormat="1" x14ac:dyDescent="0.2">
      <c r="A3083" s="62"/>
    </row>
    <row r="3084" spans="1:1" s="18" customFormat="1" x14ac:dyDescent="0.2">
      <c r="A3084" s="62"/>
    </row>
    <row r="3085" spans="1:1" s="18" customFormat="1" x14ac:dyDescent="0.2">
      <c r="A3085" s="62"/>
    </row>
    <row r="3086" spans="1:1" s="18" customFormat="1" x14ac:dyDescent="0.2">
      <c r="A3086" s="62"/>
    </row>
    <row r="3087" spans="1:1" s="18" customFormat="1" x14ac:dyDescent="0.2">
      <c r="A3087" s="62"/>
    </row>
    <row r="3088" spans="1:1" s="18" customFormat="1" x14ac:dyDescent="0.2">
      <c r="A3088" s="62"/>
    </row>
    <row r="3089" spans="1:1" s="18" customFormat="1" x14ac:dyDescent="0.2">
      <c r="A3089" s="62"/>
    </row>
    <row r="3090" spans="1:1" s="18" customFormat="1" x14ac:dyDescent="0.2">
      <c r="A3090" s="62"/>
    </row>
    <row r="3091" spans="1:1" s="18" customFormat="1" x14ac:dyDescent="0.2">
      <c r="A3091" s="62"/>
    </row>
    <row r="3092" spans="1:1" s="18" customFormat="1" x14ac:dyDescent="0.2">
      <c r="A3092" s="62"/>
    </row>
    <row r="3093" spans="1:1" s="18" customFormat="1" x14ac:dyDescent="0.2">
      <c r="A3093" s="62"/>
    </row>
    <row r="3094" spans="1:1" s="18" customFormat="1" x14ac:dyDescent="0.2">
      <c r="A3094" s="62"/>
    </row>
    <row r="3095" spans="1:1" s="18" customFormat="1" x14ac:dyDescent="0.2">
      <c r="A3095" s="62"/>
    </row>
    <row r="3096" spans="1:1" s="18" customFormat="1" x14ac:dyDescent="0.2">
      <c r="A3096" s="62"/>
    </row>
    <row r="3097" spans="1:1" s="18" customFormat="1" x14ac:dyDescent="0.2">
      <c r="A3097" s="62"/>
    </row>
    <row r="3098" spans="1:1" s="18" customFormat="1" x14ac:dyDescent="0.2">
      <c r="A3098" s="62"/>
    </row>
    <row r="3099" spans="1:1" s="18" customFormat="1" x14ac:dyDescent="0.2">
      <c r="A3099" s="62"/>
    </row>
    <row r="3100" spans="1:1" s="18" customFormat="1" x14ac:dyDescent="0.2">
      <c r="A3100" s="62"/>
    </row>
    <row r="3101" spans="1:1" s="18" customFormat="1" x14ac:dyDescent="0.2">
      <c r="A3101" s="62"/>
    </row>
    <row r="3102" spans="1:1" s="18" customFormat="1" x14ac:dyDescent="0.2">
      <c r="A3102" s="62"/>
    </row>
    <row r="3103" spans="1:1" s="18" customFormat="1" x14ac:dyDescent="0.2">
      <c r="A3103" s="62"/>
    </row>
    <row r="3104" spans="1:1" s="18" customFormat="1" x14ac:dyDescent="0.2">
      <c r="A3104" s="62"/>
    </row>
    <row r="3105" spans="1:1" s="18" customFormat="1" x14ac:dyDescent="0.2">
      <c r="A3105" s="62"/>
    </row>
    <row r="3106" spans="1:1" s="18" customFormat="1" x14ac:dyDescent="0.2">
      <c r="A3106" s="62"/>
    </row>
    <row r="3107" spans="1:1" s="18" customFormat="1" x14ac:dyDescent="0.2">
      <c r="A3107" s="62"/>
    </row>
    <row r="3108" spans="1:1" s="18" customFormat="1" x14ac:dyDescent="0.2">
      <c r="A3108" s="62"/>
    </row>
    <row r="3109" spans="1:1" s="18" customFormat="1" x14ac:dyDescent="0.2">
      <c r="A3109" s="62"/>
    </row>
    <row r="3110" spans="1:1" s="18" customFormat="1" x14ac:dyDescent="0.2">
      <c r="A3110" s="62"/>
    </row>
    <row r="3111" spans="1:1" s="18" customFormat="1" x14ac:dyDescent="0.2">
      <c r="A3111" s="62"/>
    </row>
    <row r="3112" spans="1:1" s="18" customFormat="1" x14ac:dyDescent="0.2">
      <c r="A3112" s="62"/>
    </row>
    <row r="3113" spans="1:1" s="18" customFormat="1" x14ac:dyDescent="0.2">
      <c r="A3113" s="62"/>
    </row>
    <row r="3114" spans="1:1" s="18" customFormat="1" x14ac:dyDescent="0.2">
      <c r="A3114" s="62"/>
    </row>
    <row r="3115" spans="1:1" s="18" customFormat="1" x14ac:dyDescent="0.2">
      <c r="A3115" s="62"/>
    </row>
    <row r="3116" spans="1:1" s="18" customFormat="1" x14ac:dyDescent="0.2">
      <c r="A3116" s="62"/>
    </row>
    <row r="3117" spans="1:1" s="18" customFormat="1" x14ac:dyDescent="0.2">
      <c r="A3117" s="62"/>
    </row>
    <row r="3118" spans="1:1" s="18" customFormat="1" x14ac:dyDescent="0.2">
      <c r="A3118" s="62"/>
    </row>
    <row r="3119" spans="1:1" s="18" customFormat="1" x14ac:dyDescent="0.2">
      <c r="A3119" s="62"/>
    </row>
    <row r="3120" spans="1:1" s="18" customFormat="1" x14ac:dyDescent="0.2">
      <c r="A3120" s="62"/>
    </row>
    <row r="3121" spans="1:1" s="18" customFormat="1" x14ac:dyDescent="0.2">
      <c r="A3121" s="62"/>
    </row>
    <row r="3122" spans="1:1" s="18" customFormat="1" x14ac:dyDescent="0.2">
      <c r="A3122" s="62"/>
    </row>
    <row r="3123" spans="1:1" s="18" customFormat="1" x14ac:dyDescent="0.2">
      <c r="A3123" s="62"/>
    </row>
    <row r="3124" spans="1:1" s="18" customFormat="1" x14ac:dyDescent="0.2">
      <c r="A3124" s="62"/>
    </row>
    <row r="3125" spans="1:1" s="18" customFormat="1" x14ac:dyDescent="0.2">
      <c r="A3125" s="62"/>
    </row>
    <row r="3126" spans="1:1" s="18" customFormat="1" x14ac:dyDescent="0.2">
      <c r="A3126" s="62"/>
    </row>
    <row r="3127" spans="1:1" s="18" customFormat="1" x14ac:dyDescent="0.2">
      <c r="A3127" s="62"/>
    </row>
    <row r="3128" spans="1:1" s="18" customFormat="1" x14ac:dyDescent="0.2">
      <c r="A3128" s="62"/>
    </row>
    <row r="3129" spans="1:1" s="18" customFormat="1" x14ac:dyDescent="0.2">
      <c r="A3129" s="62"/>
    </row>
    <row r="3130" spans="1:1" s="18" customFormat="1" x14ac:dyDescent="0.2">
      <c r="A3130" s="62"/>
    </row>
    <row r="3131" spans="1:1" s="18" customFormat="1" x14ac:dyDescent="0.2">
      <c r="A3131" s="62"/>
    </row>
    <row r="3132" spans="1:1" s="18" customFormat="1" x14ac:dyDescent="0.2">
      <c r="A3132" s="62"/>
    </row>
    <row r="3133" spans="1:1" s="18" customFormat="1" x14ac:dyDescent="0.2">
      <c r="A3133" s="62"/>
    </row>
    <row r="3134" spans="1:1" s="18" customFormat="1" x14ac:dyDescent="0.2">
      <c r="A3134" s="62"/>
    </row>
    <row r="3135" spans="1:1" s="18" customFormat="1" x14ac:dyDescent="0.2">
      <c r="A3135" s="62"/>
    </row>
    <row r="3136" spans="1:1" s="18" customFormat="1" x14ac:dyDescent="0.2">
      <c r="A3136" s="62"/>
    </row>
    <row r="3137" spans="1:1" s="18" customFormat="1" x14ac:dyDescent="0.2">
      <c r="A3137" s="62"/>
    </row>
    <row r="3138" spans="1:1" s="18" customFormat="1" x14ac:dyDescent="0.2">
      <c r="A3138" s="62"/>
    </row>
    <row r="3139" spans="1:1" s="18" customFormat="1" x14ac:dyDescent="0.2">
      <c r="A3139" s="62"/>
    </row>
    <row r="3140" spans="1:1" s="18" customFormat="1" x14ac:dyDescent="0.2">
      <c r="A3140" s="62"/>
    </row>
    <row r="3141" spans="1:1" s="18" customFormat="1" x14ac:dyDescent="0.2">
      <c r="A3141" s="62"/>
    </row>
    <row r="3142" spans="1:1" s="18" customFormat="1" x14ac:dyDescent="0.2">
      <c r="A3142" s="62"/>
    </row>
    <row r="3143" spans="1:1" s="18" customFormat="1" x14ac:dyDescent="0.2">
      <c r="A3143" s="62"/>
    </row>
    <row r="3144" spans="1:1" s="18" customFormat="1" x14ac:dyDescent="0.2">
      <c r="A3144" s="62"/>
    </row>
    <row r="3145" spans="1:1" s="18" customFormat="1" x14ac:dyDescent="0.2">
      <c r="A3145" s="62"/>
    </row>
    <row r="3146" spans="1:1" s="18" customFormat="1" x14ac:dyDescent="0.2">
      <c r="A3146" s="62"/>
    </row>
    <row r="3147" spans="1:1" s="18" customFormat="1" x14ac:dyDescent="0.2">
      <c r="A3147" s="62"/>
    </row>
    <row r="3148" spans="1:1" s="18" customFormat="1" x14ac:dyDescent="0.2">
      <c r="A3148" s="62"/>
    </row>
    <row r="3149" spans="1:1" s="18" customFormat="1" x14ac:dyDescent="0.2">
      <c r="A3149" s="62"/>
    </row>
    <row r="3150" spans="1:1" s="18" customFormat="1" x14ac:dyDescent="0.2">
      <c r="A3150" s="62"/>
    </row>
    <row r="3151" spans="1:1" s="18" customFormat="1" x14ac:dyDescent="0.2">
      <c r="A3151" s="62"/>
    </row>
    <row r="3152" spans="1:1" s="18" customFormat="1" x14ac:dyDescent="0.2">
      <c r="A3152" s="62"/>
    </row>
    <row r="3153" spans="1:1" s="18" customFormat="1" x14ac:dyDescent="0.2">
      <c r="A3153" s="62"/>
    </row>
    <row r="3154" spans="1:1" s="18" customFormat="1" x14ac:dyDescent="0.2">
      <c r="A3154" s="62"/>
    </row>
    <row r="3155" spans="1:1" s="18" customFormat="1" x14ac:dyDescent="0.2">
      <c r="A3155" s="62"/>
    </row>
    <row r="3156" spans="1:1" s="18" customFormat="1" x14ac:dyDescent="0.2">
      <c r="A3156" s="62"/>
    </row>
    <row r="3157" spans="1:1" s="18" customFormat="1" x14ac:dyDescent="0.2">
      <c r="A3157" s="62"/>
    </row>
    <row r="3158" spans="1:1" s="18" customFormat="1" x14ac:dyDescent="0.2">
      <c r="A3158" s="62"/>
    </row>
    <row r="3159" spans="1:1" s="18" customFormat="1" x14ac:dyDescent="0.2">
      <c r="A3159" s="62"/>
    </row>
    <row r="3160" spans="1:1" s="18" customFormat="1" x14ac:dyDescent="0.2">
      <c r="A3160" s="62"/>
    </row>
    <row r="3161" spans="1:1" s="18" customFormat="1" x14ac:dyDescent="0.2">
      <c r="A3161" s="62"/>
    </row>
    <row r="3162" spans="1:1" s="18" customFormat="1" x14ac:dyDescent="0.2">
      <c r="A3162" s="62"/>
    </row>
    <row r="3163" spans="1:1" s="18" customFormat="1" x14ac:dyDescent="0.2">
      <c r="A3163" s="62"/>
    </row>
    <row r="3164" spans="1:1" s="18" customFormat="1" x14ac:dyDescent="0.2">
      <c r="A3164" s="62"/>
    </row>
    <row r="3165" spans="1:1" s="18" customFormat="1" x14ac:dyDescent="0.2">
      <c r="A3165" s="62"/>
    </row>
    <row r="3166" spans="1:1" s="18" customFormat="1" x14ac:dyDescent="0.2">
      <c r="A3166" s="62"/>
    </row>
    <row r="3167" spans="1:1" s="18" customFormat="1" x14ac:dyDescent="0.2">
      <c r="A3167" s="62"/>
    </row>
    <row r="3168" spans="1:1" s="18" customFormat="1" x14ac:dyDescent="0.2">
      <c r="A3168" s="62"/>
    </row>
    <row r="3169" spans="1:1" s="18" customFormat="1" x14ac:dyDescent="0.2">
      <c r="A3169" s="62"/>
    </row>
    <row r="3170" spans="1:1" s="18" customFormat="1" x14ac:dyDescent="0.2">
      <c r="A3170" s="62"/>
    </row>
    <row r="3171" spans="1:1" s="18" customFormat="1" x14ac:dyDescent="0.2">
      <c r="A3171" s="62"/>
    </row>
    <row r="3172" spans="1:1" s="18" customFormat="1" x14ac:dyDescent="0.2">
      <c r="A3172" s="62"/>
    </row>
    <row r="3173" spans="1:1" s="18" customFormat="1" x14ac:dyDescent="0.2">
      <c r="A3173" s="62"/>
    </row>
    <row r="3174" spans="1:1" s="18" customFormat="1" x14ac:dyDescent="0.2">
      <c r="A3174" s="62"/>
    </row>
    <row r="3175" spans="1:1" s="18" customFormat="1" x14ac:dyDescent="0.2">
      <c r="A3175" s="62"/>
    </row>
    <row r="3176" spans="1:1" s="18" customFormat="1" x14ac:dyDescent="0.2">
      <c r="A3176" s="62"/>
    </row>
    <row r="3177" spans="1:1" s="18" customFormat="1" x14ac:dyDescent="0.2">
      <c r="A3177" s="62"/>
    </row>
    <row r="3178" spans="1:1" s="18" customFormat="1" x14ac:dyDescent="0.2">
      <c r="A3178" s="62"/>
    </row>
    <row r="3179" spans="1:1" s="18" customFormat="1" x14ac:dyDescent="0.2">
      <c r="A3179" s="62"/>
    </row>
    <row r="3180" spans="1:1" s="18" customFormat="1" x14ac:dyDescent="0.2">
      <c r="A3180" s="62"/>
    </row>
    <row r="3181" spans="1:1" s="18" customFormat="1" x14ac:dyDescent="0.2">
      <c r="A3181" s="62"/>
    </row>
    <row r="3182" spans="1:1" s="18" customFormat="1" x14ac:dyDescent="0.2">
      <c r="A3182" s="62"/>
    </row>
    <row r="3183" spans="1:1" s="18" customFormat="1" x14ac:dyDescent="0.2">
      <c r="A3183" s="62"/>
    </row>
    <row r="3184" spans="1:1" s="18" customFormat="1" x14ac:dyDescent="0.2">
      <c r="A3184" s="62"/>
    </row>
    <row r="3185" spans="1:1" s="18" customFormat="1" x14ac:dyDescent="0.2">
      <c r="A3185" s="62"/>
    </row>
    <row r="3186" spans="1:1" s="18" customFormat="1" x14ac:dyDescent="0.2">
      <c r="A3186" s="62"/>
    </row>
    <row r="3187" spans="1:1" s="18" customFormat="1" x14ac:dyDescent="0.2">
      <c r="A3187" s="62"/>
    </row>
    <row r="3188" spans="1:1" s="18" customFormat="1" x14ac:dyDescent="0.2">
      <c r="A3188" s="62"/>
    </row>
    <row r="3189" spans="1:1" s="18" customFormat="1" x14ac:dyDescent="0.2">
      <c r="A3189" s="62"/>
    </row>
    <row r="3190" spans="1:1" s="18" customFormat="1" x14ac:dyDescent="0.2">
      <c r="A3190" s="62"/>
    </row>
    <row r="3191" spans="1:1" s="18" customFormat="1" x14ac:dyDescent="0.2">
      <c r="A3191" s="62"/>
    </row>
    <row r="3192" spans="1:1" s="18" customFormat="1" x14ac:dyDescent="0.2">
      <c r="A3192" s="62"/>
    </row>
    <row r="3193" spans="1:1" s="18" customFormat="1" x14ac:dyDescent="0.2">
      <c r="A3193" s="62"/>
    </row>
    <row r="3194" spans="1:1" s="18" customFormat="1" x14ac:dyDescent="0.2">
      <c r="A3194" s="62"/>
    </row>
    <row r="3195" spans="1:1" s="18" customFormat="1" x14ac:dyDescent="0.2">
      <c r="A3195" s="62"/>
    </row>
    <row r="3196" spans="1:1" s="18" customFormat="1" x14ac:dyDescent="0.2">
      <c r="A3196" s="62"/>
    </row>
    <row r="3197" spans="1:1" s="18" customFormat="1" x14ac:dyDescent="0.2">
      <c r="A3197" s="62"/>
    </row>
    <row r="3198" spans="1:1" s="18" customFormat="1" x14ac:dyDescent="0.2">
      <c r="A3198" s="62"/>
    </row>
    <row r="3199" spans="1:1" s="18" customFormat="1" x14ac:dyDescent="0.2">
      <c r="A3199" s="62"/>
    </row>
    <row r="3200" spans="1:1" s="18" customFormat="1" x14ac:dyDescent="0.2">
      <c r="A3200" s="62"/>
    </row>
    <row r="3201" spans="1:1" s="18" customFormat="1" x14ac:dyDescent="0.2">
      <c r="A3201" s="62"/>
    </row>
    <row r="3202" spans="1:1" s="18" customFormat="1" x14ac:dyDescent="0.2">
      <c r="A3202" s="62"/>
    </row>
    <row r="3203" spans="1:1" s="18" customFormat="1" x14ac:dyDescent="0.2">
      <c r="A3203" s="62"/>
    </row>
    <row r="3204" spans="1:1" s="18" customFormat="1" x14ac:dyDescent="0.2">
      <c r="A3204" s="62"/>
    </row>
    <row r="3205" spans="1:1" s="18" customFormat="1" x14ac:dyDescent="0.2">
      <c r="A3205" s="62"/>
    </row>
    <row r="3206" spans="1:1" s="18" customFormat="1" x14ac:dyDescent="0.2">
      <c r="A3206" s="62"/>
    </row>
    <row r="3207" spans="1:1" s="18" customFormat="1" x14ac:dyDescent="0.2">
      <c r="A3207" s="62"/>
    </row>
    <row r="3208" spans="1:1" s="18" customFormat="1" x14ac:dyDescent="0.2">
      <c r="A3208" s="62"/>
    </row>
    <row r="3209" spans="1:1" s="18" customFormat="1" x14ac:dyDescent="0.2">
      <c r="A3209" s="62"/>
    </row>
    <row r="3210" spans="1:1" s="18" customFormat="1" x14ac:dyDescent="0.2">
      <c r="A3210" s="62"/>
    </row>
    <row r="3211" spans="1:1" s="18" customFormat="1" x14ac:dyDescent="0.2">
      <c r="A3211" s="62"/>
    </row>
    <row r="3212" spans="1:1" s="18" customFormat="1" x14ac:dyDescent="0.2">
      <c r="A3212" s="62"/>
    </row>
    <row r="3213" spans="1:1" s="18" customFormat="1" x14ac:dyDescent="0.2">
      <c r="A3213" s="62"/>
    </row>
    <row r="3214" spans="1:1" s="18" customFormat="1" x14ac:dyDescent="0.2">
      <c r="A3214" s="62"/>
    </row>
    <row r="3215" spans="1:1" s="18" customFormat="1" x14ac:dyDescent="0.2">
      <c r="A3215" s="62"/>
    </row>
    <row r="3216" spans="1:1" s="18" customFormat="1" x14ac:dyDescent="0.2">
      <c r="A3216" s="62"/>
    </row>
    <row r="3217" spans="1:1" s="18" customFormat="1" x14ac:dyDescent="0.2">
      <c r="A3217" s="62"/>
    </row>
    <row r="3218" spans="1:1" s="18" customFormat="1" x14ac:dyDescent="0.2">
      <c r="A3218" s="62"/>
    </row>
    <row r="3219" spans="1:1" s="18" customFormat="1" x14ac:dyDescent="0.2">
      <c r="A3219" s="62"/>
    </row>
    <row r="3220" spans="1:1" s="18" customFormat="1" x14ac:dyDescent="0.2">
      <c r="A3220" s="62"/>
    </row>
    <row r="3221" spans="1:1" s="18" customFormat="1" x14ac:dyDescent="0.2">
      <c r="A3221" s="62"/>
    </row>
    <row r="3222" spans="1:1" s="18" customFormat="1" x14ac:dyDescent="0.2">
      <c r="A3222" s="62"/>
    </row>
    <row r="3223" spans="1:1" s="18" customFormat="1" x14ac:dyDescent="0.2">
      <c r="A3223" s="62"/>
    </row>
    <row r="3224" spans="1:1" s="18" customFormat="1" x14ac:dyDescent="0.2">
      <c r="A3224" s="62"/>
    </row>
    <row r="3225" spans="1:1" s="18" customFormat="1" x14ac:dyDescent="0.2">
      <c r="A3225" s="62"/>
    </row>
    <row r="3226" spans="1:1" s="18" customFormat="1" x14ac:dyDescent="0.2">
      <c r="A3226" s="62"/>
    </row>
    <row r="3227" spans="1:1" s="18" customFormat="1" x14ac:dyDescent="0.2">
      <c r="A3227" s="62"/>
    </row>
    <row r="3228" spans="1:1" s="18" customFormat="1" x14ac:dyDescent="0.2">
      <c r="A3228" s="62"/>
    </row>
    <row r="3229" spans="1:1" s="18" customFormat="1" x14ac:dyDescent="0.2">
      <c r="A3229" s="62"/>
    </row>
    <row r="3230" spans="1:1" s="18" customFormat="1" x14ac:dyDescent="0.2">
      <c r="A3230" s="62"/>
    </row>
    <row r="3231" spans="1:1" s="18" customFormat="1" x14ac:dyDescent="0.2">
      <c r="A3231" s="62"/>
    </row>
    <row r="3232" spans="1:1" s="18" customFormat="1" x14ac:dyDescent="0.2">
      <c r="A3232" s="62"/>
    </row>
    <row r="3233" spans="1:1" s="18" customFormat="1" x14ac:dyDescent="0.2">
      <c r="A3233" s="62"/>
    </row>
    <row r="3234" spans="1:1" s="18" customFormat="1" x14ac:dyDescent="0.2">
      <c r="A3234" s="62"/>
    </row>
    <row r="3235" spans="1:1" s="18" customFormat="1" x14ac:dyDescent="0.2">
      <c r="A3235" s="62"/>
    </row>
    <row r="3236" spans="1:1" s="18" customFormat="1" x14ac:dyDescent="0.2">
      <c r="A3236" s="62"/>
    </row>
    <row r="3237" spans="1:1" s="18" customFormat="1" x14ac:dyDescent="0.2">
      <c r="A3237" s="62"/>
    </row>
    <row r="3238" spans="1:1" s="18" customFormat="1" x14ac:dyDescent="0.2">
      <c r="A3238" s="62"/>
    </row>
    <row r="3239" spans="1:1" s="18" customFormat="1" x14ac:dyDescent="0.2">
      <c r="A3239" s="62"/>
    </row>
    <row r="3240" spans="1:1" s="18" customFormat="1" x14ac:dyDescent="0.2">
      <c r="A3240" s="62"/>
    </row>
    <row r="3241" spans="1:1" s="18" customFormat="1" x14ac:dyDescent="0.2">
      <c r="A3241" s="62"/>
    </row>
    <row r="3242" spans="1:1" s="18" customFormat="1" x14ac:dyDescent="0.2">
      <c r="A3242" s="62"/>
    </row>
    <row r="3243" spans="1:1" s="18" customFormat="1" x14ac:dyDescent="0.2">
      <c r="A3243" s="62"/>
    </row>
    <row r="3244" spans="1:1" s="18" customFormat="1" x14ac:dyDescent="0.2">
      <c r="A3244" s="62"/>
    </row>
    <row r="3245" spans="1:1" s="18" customFormat="1" x14ac:dyDescent="0.2">
      <c r="A3245" s="62"/>
    </row>
    <row r="3246" spans="1:1" s="18" customFormat="1" x14ac:dyDescent="0.2">
      <c r="A3246" s="62"/>
    </row>
    <row r="3247" spans="1:1" s="18" customFormat="1" x14ac:dyDescent="0.2">
      <c r="A3247" s="62"/>
    </row>
    <row r="3248" spans="1:1" s="18" customFormat="1" x14ac:dyDescent="0.2">
      <c r="A3248" s="62"/>
    </row>
    <row r="3249" spans="1:1" s="18" customFormat="1" x14ac:dyDescent="0.2">
      <c r="A3249" s="62"/>
    </row>
    <row r="3250" spans="1:1" s="18" customFormat="1" x14ac:dyDescent="0.2">
      <c r="A3250" s="62"/>
    </row>
    <row r="3251" spans="1:1" s="18" customFormat="1" x14ac:dyDescent="0.2">
      <c r="A3251" s="62"/>
    </row>
    <row r="3252" spans="1:1" s="18" customFormat="1" x14ac:dyDescent="0.2">
      <c r="A3252" s="62"/>
    </row>
    <row r="3253" spans="1:1" s="18" customFormat="1" x14ac:dyDescent="0.2">
      <c r="A3253" s="62"/>
    </row>
    <row r="3254" spans="1:1" s="18" customFormat="1" x14ac:dyDescent="0.2">
      <c r="A3254" s="62"/>
    </row>
    <row r="3255" spans="1:1" s="18" customFormat="1" x14ac:dyDescent="0.2">
      <c r="A3255" s="62"/>
    </row>
    <row r="3256" spans="1:1" s="18" customFormat="1" x14ac:dyDescent="0.2">
      <c r="A3256" s="62"/>
    </row>
    <row r="3257" spans="1:1" s="18" customFormat="1" x14ac:dyDescent="0.2">
      <c r="A3257" s="62"/>
    </row>
    <row r="3258" spans="1:1" s="18" customFormat="1" x14ac:dyDescent="0.2">
      <c r="A3258" s="62"/>
    </row>
    <row r="3259" spans="1:1" s="18" customFormat="1" x14ac:dyDescent="0.2">
      <c r="A3259" s="62"/>
    </row>
    <row r="3260" spans="1:1" s="18" customFormat="1" x14ac:dyDescent="0.2">
      <c r="A3260" s="62"/>
    </row>
    <row r="3261" spans="1:1" s="18" customFormat="1" x14ac:dyDescent="0.2">
      <c r="A3261" s="62"/>
    </row>
    <row r="3262" spans="1:1" s="18" customFormat="1" x14ac:dyDescent="0.2">
      <c r="A3262" s="62"/>
    </row>
    <row r="3263" spans="1:1" s="18" customFormat="1" x14ac:dyDescent="0.2">
      <c r="A3263" s="62"/>
    </row>
    <row r="3264" spans="1:1" s="18" customFormat="1" x14ac:dyDescent="0.2">
      <c r="A3264" s="62"/>
    </row>
    <row r="3265" spans="1:1" s="18" customFormat="1" x14ac:dyDescent="0.2">
      <c r="A3265" s="62"/>
    </row>
    <row r="3266" spans="1:1" s="18" customFormat="1" x14ac:dyDescent="0.2">
      <c r="A3266" s="62"/>
    </row>
    <row r="3267" spans="1:1" s="18" customFormat="1" x14ac:dyDescent="0.2">
      <c r="A3267" s="62"/>
    </row>
    <row r="3268" spans="1:1" s="18" customFormat="1" x14ac:dyDescent="0.2">
      <c r="A3268" s="62"/>
    </row>
    <row r="3269" spans="1:1" s="18" customFormat="1" x14ac:dyDescent="0.2">
      <c r="A3269" s="62"/>
    </row>
    <row r="3270" spans="1:1" s="18" customFormat="1" x14ac:dyDescent="0.2">
      <c r="A3270" s="62"/>
    </row>
    <row r="3271" spans="1:1" s="18" customFormat="1" x14ac:dyDescent="0.2">
      <c r="A3271" s="62"/>
    </row>
    <row r="3272" spans="1:1" s="18" customFormat="1" x14ac:dyDescent="0.2">
      <c r="A3272" s="62"/>
    </row>
    <row r="3273" spans="1:1" s="18" customFormat="1" x14ac:dyDescent="0.2">
      <c r="A3273" s="62"/>
    </row>
    <row r="3274" spans="1:1" s="18" customFormat="1" x14ac:dyDescent="0.2">
      <c r="A3274" s="62"/>
    </row>
    <row r="3275" spans="1:1" s="18" customFormat="1" x14ac:dyDescent="0.2">
      <c r="A3275" s="62"/>
    </row>
    <row r="3276" spans="1:1" s="18" customFormat="1" x14ac:dyDescent="0.2">
      <c r="A3276" s="62"/>
    </row>
    <row r="3277" spans="1:1" s="18" customFormat="1" x14ac:dyDescent="0.2">
      <c r="A3277" s="62"/>
    </row>
    <row r="3278" spans="1:1" s="18" customFormat="1" x14ac:dyDescent="0.2">
      <c r="A3278" s="62"/>
    </row>
    <row r="3279" spans="1:1" s="18" customFormat="1" x14ac:dyDescent="0.2">
      <c r="A3279" s="62"/>
    </row>
    <row r="3280" spans="1:1" s="18" customFormat="1" x14ac:dyDescent="0.2">
      <c r="A3280" s="62"/>
    </row>
    <row r="3281" spans="1:1" s="18" customFormat="1" x14ac:dyDescent="0.2">
      <c r="A3281" s="62"/>
    </row>
    <row r="3282" spans="1:1" s="18" customFormat="1" x14ac:dyDescent="0.2">
      <c r="A3282" s="62"/>
    </row>
    <row r="3283" spans="1:1" s="18" customFormat="1" x14ac:dyDescent="0.2">
      <c r="A3283" s="62"/>
    </row>
    <row r="3284" spans="1:1" s="18" customFormat="1" x14ac:dyDescent="0.2">
      <c r="A3284" s="62"/>
    </row>
    <row r="3285" spans="1:1" s="18" customFormat="1" x14ac:dyDescent="0.2">
      <c r="A3285" s="62"/>
    </row>
    <row r="3286" spans="1:1" s="18" customFormat="1" x14ac:dyDescent="0.2">
      <c r="A3286" s="62"/>
    </row>
    <row r="3287" spans="1:1" s="18" customFormat="1" x14ac:dyDescent="0.2">
      <c r="A3287" s="62"/>
    </row>
    <row r="3288" spans="1:1" s="18" customFormat="1" x14ac:dyDescent="0.2">
      <c r="A3288" s="62"/>
    </row>
    <row r="3289" spans="1:1" s="18" customFormat="1" x14ac:dyDescent="0.2">
      <c r="A3289" s="62"/>
    </row>
    <row r="3290" spans="1:1" s="18" customFormat="1" x14ac:dyDescent="0.2">
      <c r="A3290" s="62"/>
    </row>
    <row r="3291" spans="1:1" s="18" customFormat="1" x14ac:dyDescent="0.2">
      <c r="A3291" s="62"/>
    </row>
    <row r="3292" spans="1:1" s="18" customFormat="1" x14ac:dyDescent="0.2">
      <c r="A3292" s="62"/>
    </row>
    <row r="3293" spans="1:1" s="18" customFormat="1" x14ac:dyDescent="0.2">
      <c r="A3293" s="62"/>
    </row>
    <row r="3294" spans="1:1" s="18" customFormat="1" x14ac:dyDescent="0.2">
      <c r="A3294" s="62"/>
    </row>
    <row r="3295" spans="1:1" s="18" customFormat="1" x14ac:dyDescent="0.2">
      <c r="A3295" s="62"/>
    </row>
    <row r="3296" spans="1:1" s="18" customFormat="1" x14ac:dyDescent="0.2">
      <c r="A3296" s="62"/>
    </row>
    <row r="3297" spans="1:1" s="18" customFormat="1" x14ac:dyDescent="0.2">
      <c r="A3297" s="62"/>
    </row>
    <row r="3298" spans="1:1" s="18" customFormat="1" x14ac:dyDescent="0.2">
      <c r="A3298" s="62"/>
    </row>
    <row r="3299" spans="1:1" s="18" customFormat="1" x14ac:dyDescent="0.2">
      <c r="A3299" s="62"/>
    </row>
    <row r="3300" spans="1:1" s="18" customFormat="1" x14ac:dyDescent="0.2">
      <c r="A3300" s="62"/>
    </row>
    <row r="3301" spans="1:1" s="18" customFormat="1" x14ac:dyDescent="0.2">
      <c r="A3301" s="62"/>
    </row>
    <row r="3302" spans="1:1" s="18" customFormat="1" x14ac:dyDescent="0.2">
      <c r="A3302" s="62"/>
    </row>
    <row r="3303" spans="1:1" s="18" customFormat="1" x14ac:dyDescent="0.2">
      <c r="A3303" s="62"/>
    </row>
    <row r="3304" spans="1:1" s="18" customFormat="1" x14ac:dyDescent="0.2">
      <c r="A3304" s="62"/>
    </row>
    <row r="3305" spans="1:1" s="18" customFormat="1" x14ac:dyDescent="0.2">
      <c r="A3305" s="62"/>
    </row>
    <row r="3306" spans="1:1" s="18" customFormat="1" x14ac:dyDescent="0.2">
      <c r="A3306" s="62"/>
    </row>
    <row r="3307" spans="1:1" s="18" customFormat="1" x14ac:dyDescent="0.2">
      <c r="A3307" s="62"/>
    </row>
    <row r="3308" spans="1:1" s="18" customFormat="1" x14ac:dyDescent="0.2">
      <c r="A3308" s="62"/>
    </row>
    <row r="3309" spans="1:1" s="18" customFormat="1" x14ac:dyDescent="0.2">
      <c r="A3309" s="62"/>
    </row>
    <row r="3310" spans="1:1" s="18" customFormat="1" x14ac:dyDescent="0.2">
      <c r="A3310" s="62"/>
    </row>
    <row r="3311" spans="1:1" s="18" customFormat="1" x14ac:dyDescent="0.2">
      <c r="A3311" s="62"/>
    </row>
    <row r="3312" spans="1:1" s="18" customFormat="1" x14ac:dyDescent="0.2">
      <c r="A3312" s="62"/>
    </row>
    <row r="3313" spans="1:1" s="18" customFormat="1" x14ac:dyDescent="0.2">
      <c r="A3313" s="62"/>
    </row>
    <row r="3314" spans="1:1" s="18" customFormat="1" x14ac:dyDescent="0.2">
      <c r="A3314" s="62"/>
    </row>
    <row r="3315" spans="1:1" s="18" customFormat="1" x14ac:dyDescent="0.2">
      <c r="A3315" s="62"/>
    </row>
    <row r="3316" spans="1:1" s="18" customFormat="1" x14ac:dyDescent="0.2">
      <c r="A3316" s="62"/>
    </row>
    <row r="3317" spans="1:1" s="18" customFormat="1" x14ac:dyDescent="0.2">
      <c r="A3317" s="62"/>
    </row>
    <row r="3318" spans="1:1" s="18" customFormat="1" x14ac:dyDescent="0.2">
      <c r="A3318" s="62"/>
    </row>
    <row r="3319" spans="1:1" s="18" customFormat="1" x14ac:dyDescent="0.2">
      <c r="A3319" s="62"/>
    </row>
    <row r="3320" spans="1:1" s="18" customFormat="1" x14ac:dyDescent="0.2">
      <c r="A3320" s="62"/>
    </row>
    <row r="3321" spans="1:1" s="18" customFormat="1" x14ac:dyDescent="0.2">
      <c r="A3321" s="62"/>
    </row>
    <row r="3322" spans="1:1" s="18" customFormat="1" x14ac:dyDescent="0.2">
      <c r="A3322" s="62"/>
    </row>
    <row r="3323" spans="1:1" s="18" customFormat="1" x14ac:dyDescent="0.2">
      <c r="A3323" s="62"/>
    </row>
    <row r="3324" spans="1:1" s="18" customFormat="1" x14ac:dyDescent="0.2">
      <c r="A3324" s="62"/>
    </row>
    <row r="3325" spans="1:1" s="18" customFormat="1" x14ac:dyDescent="0.2">
      <c r="A3325" s="62"/>
    </row>
    <row r="3326" spans="1:1" s="18" customFormat="1" x14ac:dyDescent="0.2">
      <c r="A3326" s="62"/>
    </row>
    <row r="3327" spans="1:1" s="18" customFormat="1" x14ac:dyDescent="0.2">
      <c r="A3327" s="62"/>
    </row>
    <row r="3328" spans="1:1" s="18" customFormat="1" x14ac:dyDescent="0.2">
      <c r="A3328" s="62"/>
    </row>
    <row r="3329" spans="1:1" s="18" customFormat="1" x14ac:dyDescent="0.2">
      <c r="A3329" s="62"/>
    </row>
    <row r="3330" spans="1:1" s="18" customFormat="1" x14ac:dyDescent="0.2">
      <c r="A3330" s="62"/>
    </row>
    <row r="3331" spans="1:1" s="18" customFormat="1" x14ac:dyDescent="0.2">
      <c r="A3331" s="62"/>
    </row>
    <row r="3332" spans="1:1" s="18" customFormat="1" x14ac:dyDescent="0.2">
      <c r="A3332" s="62"/>
    </row>
    <row r="3333" spans="1:1" s="18" customFormat="1" x14ac:dyDescent="0.2">
      <c r="A3333" s="62"/>
    </row>
    <row r="3334" spans="1:1" s="18" customFormat="1" x14ac:dyDescent="0.2">
      <c r="A3334" s="62"/>
    </row>
    <row r="3335" spans="1:1" s="18" customFormat="1" x14ac:dyDescent="0.2">
      <c r="A3335" s="62"/>
    </row>
    <row r="3336" spans="1:1" s="18" customFormat="1" x14ac:dyDescent="0.2">
      <c r="A3336" s="62"/>
    </row>
    <row r="3337" spans="1:1" s="18" customFormat="1" x14ac:dyDescent="0.2">
      <c r="A3337" s="62"/>
    </row>
    <row r="3338" spans="1:1" s="18" customFormat="1" x14ac:dyDescent="0.2">
      <c r="A3338" s="62"/>
    </row>
    <row r="3339" spans="1:1" s="18" customFormat="1" x14ac:dyDescent="0.2">
      <c r="A3339" s="62"/>
    </row>
    <row r="3340" spans="1:1" s="18" customFormat="1" x14ac:dyDescent="0.2">
      <c r="A3340" s="62"/>
    </row>
    <row r="3341" spans="1:1" s="18" customFormat="1" x14ac:dyDescent="0.2">
      <c r="A3341" s="62"/>
    </row>
    <row r="3342" spans="1:1" s="18" customFormat="1" x14ac:dyDescent="0.2">
      <c r="A3342" s="62"/>
    </row>
    <row r="3343" spans="1:1" s="18" customFormat="1" x14ac:dyDescent="0.2">
      <c r="A3343" s="62"/>
    </row>
    <row r="3344" spans="1:1" s="18" customFormat="1" x14ac:dyDescent="0.2">
      <c r="A3344" s="62"/>
    </row>
    <row r="3345" spans="1:1" s="18" customFormat="1" x14ac:dyDescent="0.2">
      <c r="A3345" s="62"/>
    </row>
    <row r="3346" spans="1:1" s="18" customFormat="1" x14ac:dyDescent="0.2">
      <c r="A3346" s="62"/>
    </row>
    <row r="3347" spans="1:1" s="18" customFormat="1" x14ac:dyDescent="0.2">
      <c r="A3347" s="62"/>
    </row>
    <row r="3348" spans="1:1" s="18" customFormat="1" x14ac:dyDescent="0.2">
      <c r="A3348" s="62"/>
    </row>
    <row r="3349" spans="1:1" s="18" customFormat="1" x14ac:dyDescent="0.2">
      <c r="A3349" s="62"/>
    </row>
    <row r="3350" spans="1:1" s="18" customFormat="1" x14ac:dyDescent="0.2">
      <c r="A3350" s="62"/>
    </row>
    <row r="3351" spans="1:1" s="18" customFormat="1" x14ac:dyDescent="0.2">
      <c r="A3351" s="62"/>
    </row>
    <row r="3352" spans="1:1" s="18" customFormat="1" x14ac:dyDescent="0.2">
      <c r="A3352" s="62"/>
    </row>
    <row r="3353" spans="1:1" s="18" customFormat="1" x14ac:dyDescent="0.2">
      <c r="A3353" s="62"/>
    </row>
    <row r="3354" spans="1:1" s="18" customFormat="1" x14ac:dyDescent="0.2">
      <c r="A3354" s="62"/>
    </row>
    <row r="3355" spans="1:1" s="18" customFormat="1" x14ac:dyDescent="0.2">
      <c r="A3355" s="62"/>
    </row>
    <row r="3356" spans="1:1" s="18" customFormat="1" x14ac:dyDescent="0.2">
      <c r="A3356" s="62"/>
    </row>
    <row r="3357" spans="1:1" s="18" customFormat="1" x14ac:dyDescent="0.2">
      <c r="A3357" s="62"/>
    </row>
    <row r="3358" spans="1:1" s="18" customFormat="1" x14ac:dyDescent="0.2">
      <c r="A3358" s="62"/>
    </row>
    <row r="3359" spans="1:1" s="18" customFormat="1" x14ac:dyDescent="0.2">
      <c r="A3359" s="62"/>
    </row>
    <row r="3360" spans="1:1" s="18" customFormat="1" x14ac:dyDescent="0.2">
      <c r="A3360" s="62"/>
    </row>
    <row r="3361" spans="1:1" s="18" customFormat="1" x14ac:dyDescent="0.2">
      <c r="A3361" s="62"/>
    </row>
    <row r="3362" spans="1:1" s="18" customFormat="1" x14ac:dyDescent="0.2">
      <c r="A3362" s="62"/>
    </row>
    <row r="3363" spans="1:1" s="18" customFormat="1" x14ac:dyDescent="0.2">
      <c r="A3363" s="62"/>
    </row>
    <row r="3364" spans="1:1" s="18" customFormat="1" x14ac:dyDescent="0.2">
      <c r="A3364" s="62"/>
    </row>
    <row r="3365" spans="1:1" s="18" customFormat="1" x14ac:dyDescent="0.2">
      <c r="A3365" s="62"/>
    </row>
    <row r="3366" spans="1:1" s="18" customFormat="1" x14ac:dyDescent="0.2">
      <c r="A3366" s="62"/>
    </row>
    <row r="3367" spans="1:1" s="18" customFormat="1" x14ac:dyDescent="0.2">
      <c r="A3367" s="62"/>
    </row>
    <row r="3368" spans="1:1" s="18" customFormat="1" x14ac:dyDescent="0.2">
      <c r="A3368" s="62"/>
    </row>
    <row r="3369" spans="1:1" s="18" customFormat="1" x14ac:dyDescent="0.2">
      <c r="A3369" s="62"/>
    </row>
    <row r="3370" spans="1:1" s="18" customFormat="1" x14ac:dyDescent="0.2">
      <c r="A3370" s="62"/>
    </row>
    <row r="3371" spans="1:1" s="18" customFormat="1" x14ac:dyDescent="0.2">
      <c r="A3371" s="62"/>
    </row>
    <row r="3372" spans="1:1" s="18" customFormat="1" x14ac:dyDescent="0.2">
      <c r="A3372" s="62"/>
    </row>
    <row r="3373" spans="1:1" s="18" customFormat="1" x14ac:dyDescent="0.2">
      <c r="A3373" s="62"/>
    </row>
    <row r="3374" spans="1:1" s="18" customFormat="1" x14ac:dyDescent="0.2">
      <c r="A3374" s="62"/>
    </row>
    <row r="3375" spans="1:1" s="18" customFormat="1" x14ac:dyDescent="0.2">
      <c r="A3375" s="62"/>
    </row>
    <row r="3376" spans="1:1" s="18" customFormat="1" x14ac:dyDescent="0.2">
      <c r="A3376" s="62"/>
    </row>
    <row r="3377" spans="1:1" s="18" customFormat="1" x14ac:dyDescent="0.2">
      <c r="A3377" s="62"/>
    </row>
    <row r="3378" spans="1:1" s="18" customFormat="1" x14ac:dyDescent="0.2">
      <c r="A3378" s="62"/>
    </row>
    <row r="3379" spans="1:1" s="18" customFormat="1" x14ac:dyDescent="0.2">
      <c r="A3379" s="62"/>
    </row>
    <row r="3380" spans="1:1" s="18" customFormat="1" x14ac:dyDescent="0.2">
      <c r="A3380" s="62"/>
    </row>
    <row r="3381" spans="1:1" s="18" customFormat="1" x14ac:dyDescent="0.2">
      <c r="A3381" s="62"/>
    </row>
    <row r="3382" spans="1:1" s="18" customFormat="1" x14ac:dyDescent="0.2">
      <c r="A3382" s="62"/>
    </row>
    <row r="3383" spans="1:1" s="18" customFormat="1" x14ac:dyDescent="0.2">
      <c r="A3383" s="62"/>
    </row>
    <row r="3384" spans="1:1" s="18" customFormat="1" x14ac:dyDescent="0.2">
      <c r="A3384" s="62"/>
    </row>
    <row r="3385" spans="1:1" s="18" customFormat="1" x14ac:dyDescent="0.2">
      <c r="A3385" s="62"/>
    </row>
    <row r="3386" spans="1:1" s="18" customFormat="1" x14ac:dyDescent="0.2">
      <c r="A3386" s="62"/>
    </row>
    <row r="3387" spans="1:1" s="18" customFormat="1" x14ac:dyDescent="0.2">
      <c r="A3387" s="62"/>
    </row>
    <row r="3388" spans="1:1" s="18" customFormat="1" x14ac:dyDescent="0.2">
      <c r="A3388" s="62"/>
    </row>
    <row r="3389" spans="1:1" s="18" customFormat="1" x14ac:dyDescent="0.2">
      <c r="A3389" s="62"/>
    </row>
    <row r="3390" spans="1:1" s="18" customFormat="1" x14ac:dyDescent="0.2">
      <c r="A3390" s="62"/>
    </row>
    <row r="3391" spans="1:1" s="18" customFormat="1" x14ac:dyDescent="0.2">
      <c r="A3391" s="62"/>
    </row>
    <row r="3392" spans="1:1" s="18" customFormat="1" x14ac:dyDescent="0.2">
      <c r="A3392" s="62"/>
    </row>
    <row r="3393" spans="1:1" s="18" customFormat="1" x14ac:dyDescent="0.2">
      <c r="A3393" s="62"/>
    </row>
    <row r="3394" spans="1:1" s="18" customFormat="1" x14ac:dyDescent="0.2">
      <c r="A3394" s="62"/>
    </row>
    <row r="3395" spans="1:1" s="18" customFormat="1" x14ac:dyDescent="0.2">
      <c r="A3395" s="62"/>
    </row>
    <row r="3396" spans="1:1" s="18" customFormat="1" x14ac:dyDescent="0.2">
      <c r="A3396" s="62"/>
    </row>
    <row r="3397" spans="1:1" s="18" customFormat="1" x14ac:dyDescent="0.2">
      <c r="A3397" s="62"/>
    </row>
    <row r="3398" spans="1:1" s="18" customFormat="1" x14ac:dyDescent="0.2">
      <c r="A3398" s="62"/>
    </row>
    <row r="3399" spans="1:1" s="18" customFormat="1" x14ac:dyDescent="0.2">
      <c r="A3399" s="62"/>
    </row>
    <row r="3400" spans="1:1" s="18" customFormat="1" x14ac:dyDescent="0.2">
      <c r="A3400" s="62"/>
    </row>
    <row r="3401" spans="1:1" s="18" customFormat="1" x14ac:dyDescent="0.2">
      <c r="A3401" s="62"/>
    </row>
    <row r="3402" spans="1:1" s="18" customFormat="1" x14ac:dyDescent="0.2">
      <c r="A3402" s="62"/>
    </row>
    <row r="3403" spans="1:1" s="18" customFormat="1" x14ac:dyDescent="0.2">
      <c r="A3403" s="62"/>
    </row>
    <row r="3404" spans="1:1" s="18" customFormat="1" x14ac:dyDescent="0.2">
      <c r="A3404" s="62"/>
    </row>
    <row r="3405" spans="1:1" s="18" customFormat="1" x14ac:dyDescent="0.2">
      <c r="A3405" s="62"/>
    </row>
    <row r="3406" spans="1:1" s="18" customFormat="1" x14ac:dyDescent="0.2">
      <c r="A3406" s="62"/>
    </row>
    <row r="3407" spans="1:1" s="18" customFormat="1" x14ac:dyDescent="0.2">
      <c r="A3407" s="62"/>
    </row>
    <row r="3408" spans="1:1" s="18" customFormat="1" x14ac:dyDescent="0.2">
      <c r="A3408" s="62"/>
    </row>
    <row r="3409" spans="1:1" s="18" customFormat="1" x14ac:dyDescent="0.2">
      <c r="A3409" s="62"/>
    </row>
    <row r="3410" spans="1:1" s="18" customFormat="1" x14ac:dyDescent="0.2">
      <c r="A3410" s="62"/>
    </row>
    <row r="3411" spans="1:1" s="18" customFormat="1" x14ac:dyDescent="0.2">
      <c r="A3411" s="62"/>
    </row>
    <row r="3412" spans="1:1" s="18" customFormat="1" x14ac:dyDescent="0.2">
      <c r="A3412" s="62"/>
    </row>
    <row r="3413" spans="1:1" s="18" customFormat="1" x14ac:dyDescent="0.2">
      <c r="A3413" s="62"/>
    </row>
    <row r="3414" spans="1:1" s="18" customFormat="1" x14ac:dyDescent="0.2">
      <c r="A3414" s="62"/>
    </row>
    <row r="3415" spans="1:1" s="18" customFormat="1" x14ac:dyDescent="0.2">
      <c r="A3415" s="62"/>
    </row>
    <row r="3416" spans="1:1" s="18" customFormat="1" x14ac:dyDescent="0.2">
      <c r="A3416" s="62"/>
    </row>
    <row r="3417" spans="1:1" s="18" customFormat="1" x14ac:dyDescent="0.2">
      <c r="A3417" s="62"/>
    </row>
    <row r="3418" spans="1:1" s="18" customFormat="1" x14ac:dyDescent="0.2">
      <c r="A3418" s="62"/>
    </row>
    <row r="3419" spans="1:1" s="18" customFormat="1" x14ac:dyDescent="0.2">
      <c r="A3419" s="62"/>
    </row>
    <row r="3420" spans="1:1" s="18" customFormat="1" x14ac:dyDescent="0.2">
      <c r="A3420" s="62"/>
    </row>
    <row r="3421" spans="1:1" s="18" customFormat="1" x14ac:dyDescent="0.2">
      <c r="A3421" s="62"/>
    </row>
    <row r="3422" spans="1:1" s="18" customFormat="1" x14ac:dyDescent="0.2">
      <c r="A3422" s="62"/>
    </row>
    <row r="3423" spans="1:1" s="18" customFormat="1" x14ac:dyDescent="0.2">
      <c r="A3423" s="62"/>
    </row>
    <row r="3424" spans="1:1" s="18" customFormat="1" x14ac:dyDescent="0.2">
      <c r="A3424" s="62"/>
    </row>
    <row r="3425" spans="1:1" s="18" customFormat="1" x14ac:dyDescent="0.2">
      <c r="A3425" s="62"/>
    </row>
    <row r="3426" spans="1:1" s="18" customFormat="1" x14ac:dyDescent="0.2">
      <c r="A3426" s="62"/>
    </row>
    <row r="3427" spans="1:1" s="18" customFormat="1" x14ac:dyDescent="0.2">
      <c r="A3427" s="62"/>
    </row>
    <row r="3428" spans="1:1" s="18" customFormat="1" x14ac:dyDescent="0.2">
      <c r="A3428" s="62"/>
    </row>
    <row r="3429" spans="1:1" s="18" customFormat="1" x14ac:dyDescent="0.2">
      <c r="A3429" s="62"/>
    </row>
    <row r="3430" spans="1:1" s="18" customFormat="1" x14ac:dyDescent="0.2">
      <c r="A3430" s="62"/>
    </row>
    <row r="3431" spans="1:1" s="18" customFormat="1" x14ac:dyDescent="0.2">
      <c r="A3431" s="62"/>
    </row>
    <row r="3432" spans="1:1" s="18" customFormat="1" x14ac:dyDescent="0.2">
      <c r="A3432" s="62"/>
    </row>
    <row r="3433" spans="1:1" s="18" customFormat="1" x14ac:dyDescent="0.2">
      <c r="A3433" s="62"/>
    </row>
    <row r="3434" spans="1:1" s="18" customFormat="1" x14ac:dyDescent="0.2">
      <c r="A3434" s="62"/>
    </row>
    <row r="3435" spans="1:1" s="18" customFormat="1" x14ac:dyDescent="0.2">
      <c r="A3435" s="62"/>
    </row>
    <row r="3436" spans="1:1" s="18" customFormat="1" x14ac:dyDescent="0.2">
      <c r="A3436" s="62"/>
    </row>
    <row r="3437" spans="1:1" s="18" customFormat="1" x14ac:dyDescent="0.2">
      <c r="A3437" s="62"/>
    </row>
    <row r="3438" spans="1:1" s="18" customFormat="1" x14ac:dyDescent="0.2">
      <c r="A3438" s="62"/>
    </row>
    <row r="3439" spans="1:1" s="18" customFormat="1" x14ac:dyDescent="0.2">
      <c r="A3439" s="62"/>
    </row>
    <row r="3440" spans="1:1" s="18" customFormat="1" x14ac:dyDescent="0.2">
      <c r="A3440" s="62"/>
    </row>
    <row r="3441" spans="1:1" s="18" customFormat="1" x14ac:dyDescent="0.2">
      <c r="A3441" s="62"/>
    </row>
    <row r="3442" spans="1:1" s="18" customFormat="1" x14ac:dyDescent="0.2">
      <c r="A3442" s="62"/>
    </row>
    <row r="3443" spans="1:1" s="18" customFormat="1" x14ac:dyDescent="0.2">
      <c r="A3443" s="62"/>
    </row>
    <row r="3444" spans="1:1" s="18" customFormat="1" x14ac:dyDescent="0.2">
      <c r="A3444" s="62"/>
    </row>
    <row r="3445" spans="1:1" s="18" customFormat="1" x14ac:dyDescent="0.2">
      <c r="A3445" s="62"/>
    </row>
    <row r="3446" spans="1:1" s="18" customFormat="1" x14ac:dyDescent="0.2">
      <c r="A3446" s="62"/>
    </row>
    <row r="3447" spans="1:1" s="18" customFormat="1" x14ac:dyDescent="0.2">
      <c r="A3447" s="62"/>
    </row>
    <row r="3448" spans="1:1" s="18" customFormat="1" x14ac:dyDescent="0.2">
      <c r="A3448" s="62"/>
    </row>
    <row r="3449" spans="1:1" s="18" customFormat="1" x14ac:dyDescent="0.2">
      <c r="A3449" s="62"/>
    </row>
    <row r="3450" spans="1:1" s="18" customFormat="1" x14ac:dyDescent="0.2">
      <c r="A3450" s="62"/>
    </row>
    <row r="3451" spans="1:1" s="18" customFormat="1" x14ac:dyDescent="0.2">
      <c r="A3451" s="62"/>
    </row>
    <row r="3452" spans="1:1" s="18" customFormat="1" x14ac:dyDescent="0.2">
      <c r="A3452" s="62"/>
    </row>
    <row r="3453" spans="1:1" s="18" customFormat="1" x14ac:dyDescent="0.2">
      <c r="A3453" s="62"/>
    </row>
    <row r="3454" spans="1:1" s="18" customFormat="1" x14ac:dyDescent="0.2">
      <c r="A3454" s="62"/>
    </row>
    <row r="3455" spans="1:1" s="18" customFormat="1" x14ac:dyDescent="0.2">
      <c r="A3455" s="62"/>
    </row>
    <row r="3456" spans="1:1" s="18" customFormat="1" x14ac:dyDescent="0.2">
      <c r="A3456" s="62"/>
    </row>
    <row r="3457" spans="1:1" s="18" customFormat="1" x14ac:dyDescent="0.2">
      <c r="A3457" s="62"/>
    </row>
    <row r="3458" spans="1:1" s="18" customFormat="1" x14ac:dyDescent="0.2">
      <c r="A3458" s="62"/>
    </row>
    <row r="3459" spans="1:1" s="18" customFormat="1" x14ac:dyDescent="0.2">
      <c r="A3459" s="62"/>
    </row>
    <row r="3460" spans="1:1" s="18" customFormat="1" x14ac:dyDescent="0.2">
      <c r="A3460" s="62"/>
    </row>
    <row r="3461" spans="1:1" s="18" customFormat="1" x14ac:dyDescent="0.2">
      <c r="A3461" s="62"/>
    </row>
    <row r="3462" spans="1:1" s="18" customFormat="1" x14ac:dyDescent="0.2">
      <c r="A3462" s="62"/>
    </row>
    <row r="3463" spans="1:1" s="18" customFormat="1" x14ac:dyDescent="0.2">
      <c r="A3463" s="62"/>
    </row>
    <row r="3464" spans="1:1" s="18" customFormat="1" x14ac:dyDescent="0.2">
      <c r="A3464" s="62"/>
    </row>
    <row r="3465" spans="1:1" s="18" customFormat="1" x14ac:dyDescent="0.2">
      <c r="A3465" s="62"/>
    </row>
    <row r="3466" spans="1:1" s="18" customFormat="1" x14ac:dyDescent="0.2">
      <c r="A3466" s="62"/>
    </row>
    <row r="3467" spans="1:1" s="18" customFormat="1" x14ac:dyDescent="0.2">
      <c r="A3467" s="62"/>
    </row>
    <row r="3468" spans="1:1" s="18" customFormat="1" x14ac:dyDescent="0.2">
      <c r="A3468" s="62"/>
    </row>
    <row r="3469" spans="1:1" s="18" customFormat="1" x14ac:dyDescent="0.2">
      <c r="A3469" s="62"/>
    </row>
    <row r="3470" spans="1:1" s="18" customFormat="1" x14ac:dyDescent="0.2">
      <c r="A3470" s="62"/>
    </row>
    <row r="3471" spans="1:1" s="18" customFormat="1" x14ac:dyDescent="0.2">
      <c r="A3471" s="62"/>
    </row>
    <row r="3472" spans="1:1" s="18" customFormat="1" x14ac:dyDescent="0.2">
      <c r="A3472" s="62"/>
    </row>
    <row r="3473" spans="1:1" s="18" customFormat="1" x14ac:dyDescent="0.2">
      <c r="A3473" s="62"/>
    </row>
    <row r="3474" spans="1:1" s="18" customFormat="1" x14ac:dyDescent="0.2">
      <c r="A3474" s="62"/>
    </row>
    <row r="3475" spans="1:1" s="18" customFormat="1" x14ac:dyDescent="0.2">
      <c r="A3475" s="62"/>
    </row>
    <row r="3476" spans="1:1" s="18" customFormat="1" x14ac:dyDescent="0.2">
      <c r="A3476" s="62"/>
    </row>
    <row r="3477" spans="1:1" s="18" customFormat="1" x14ac:dyDescent="0.2">
      <c r="A3477" s="62"/>
    </row>
    <row r="3478" spans="1:1" s="18" customFormat="1" x14ac:dyDescent="0.2">
      <c r="A3478" s="62"/>
    </row>
    <row r="3479" spans="1:1" s="18" customFormat="1" x14ac:dyDescent="0.2">
      <c r="A3479" s="62"/>
    </row>
    <row r="3480" spans="1:1" s="18" customFormat="1" x14ac:dyDescent="0.2">
      <c r="A3480" s="62"/>
    </row>
    <row r="3481" spans="1:1" s="18" customFormat="1" x14ac:dyDescent="0.2">
      <c r="A3481" s="62"/>
    </row>
    <row r="3482" spans="1:1" s="18" customFormat="1" x14ac:dyDescent="0.2">
      <c r="A3482" s="62"/>
    </row>
    <row r="3483" spans="1:1" s="18" customFormat="1" x14ac:dyDescent="0.2">
      <c r="A3483" s="62"/>
    </row>
    <row r="3484" spans="1:1" s="18" customFormat="1" x14ac:dyDescent="0.2">
      <c r="A3484" s="62"/>
    </row>
    <row r="3485" spans="1:1" s="18" customFormat="1" x14ac:dyDescent="0.2">
      <c r="A3485" s="62"/>
    </row>
    <row r="3486" spans="1:1" s="18" customFormat="1" x14ac:dyDescent="0.2">
      <c r="A3486" s="62"/>
    </row>
    <row r="3487" spans="1:1" s="18" customFormat="1" x14ac:dyDescent="0.2">
      <c r="A3487" s="62"/>
    </row>
    <row r="3488" spans="1:1" s="18" customFormat="1" x14ac:dyDescent="0.2">
      <c r="A3488" s="62"/>
    </row>
    <row r="3489" spans="1:1" s="18" customFormat="1" x14ac:dyDescent="0.2">
      <c r="A3489" s="62"/>
    </row>
    <row r="3490" spans="1:1" s="18" customFormat="1" x14ac:dyDescent="0.2">
      <c r="A3490" s="62"/>
    </row>
    <row r="3491" spans="1:1" s="18" customFormat="1" x14ac:dyDescent="0.2">
      <c r="A3491" s="62"/>
    </row>
    <row r="3492" spans="1:1" s="18" customFormat="1" x14ac:dyDescent="0.2">
      <c r="A3492" s="62"/>
    </row>
    <row r="3493" spans="1:1" s="18" customFormat="1" x14ac:dyDescent="0.2">
      <c r="A3493" s="62"/>
    </row>
    <row r="3494" spans="1:1" s="18" customFormat="1" x14ac:dyDescent="0.2">
      <c r="A3494" s="62"/>
    </row>
    <row r="3495" spans="1:1" s="18" customFormat="1" x14ac:dyDescent="0.2">
      <c r="A3495" s="62"/>
    </row>
    <row r="3496" spans="1:1" s="18" customFormat="1" x14ac:dyDescent="0.2">
      <c r="A3496" s="62"/>
    </row>
    <row r="3497" spans="1:1" s="18" customFormat="1" x14ac:dyDescent="0.2">
      <c r="A3497" s="62"/>
    </row>
    <row r="3498" spans="1:1" s="18" customFormat="1" x14ac:dyDescent="0.2">
      <c r="A3498" s="62"/>
    </row>
    <row r="3499" spans="1:1" s="18" customFormat="1" x14ac:dyDescent="0.2">
      <c r="A3499" s="62"/>
    </row>
    <row r="3500" spans="1:1" s="18" customFormat="1" x14ac:dyDescent="0.2">
      <c r="A3500" s="62"/>
    </row>
    <row r="3501" spans="1:1" s="18" customFormat="1" x14ac:dyDescent="0.2">
      <c r="A3501" s="62"/>
    </row>
    <row r="3502" spans="1:1" s="18" customFormat="1" x14ac:dyDescent="0.2">
      <c r="A3502" s="62"/>
    </row>
    <row r="3503" spans="1:1" s="18" customFormat="1" x14ac:dyDescent="0.2">
      <c r="A3503" s="62"/>
    </row>
    <row r="3504" spans="1:1" s="18" customFormat="1" x14ac:dyDescent="0.2">
      <c r="A3504" s="62"/>
    </row>
    <row r="3505" spans="1:1" s="18" customFormat="1" x14ac:dyDescent="0.2">
      <c r="A3505" s="62"/>
    </row>
    <row r="3506" spans="1:1" s="18" customFormat="1" x14ac:dyDescent="0.2">
      <c r="A3506" s="62"/>
    </row>
    <row r="3507" spans="1:1" s="18" customFormat="1" x14ac:dyDescent="0.2">
      <c r="A3507" s="62"/>
    </row>
    <row r="3508" spans="1:1" s="18" customFormat="1" x14ac:dyDescent="0.2">
      <c r="A3508" s="62"/>
    </row>
    <row r="3509" spans="1:1" s="18" customFormat="1" x14ac:dyDescent="0.2">
      <c r="A3509" s="62"/>
    </row>
    <row r="3510" spans="1:1" s="18" customFormat="1" x14ac:dyDescent="0.2">
      <c r="A3510" s="62"/>
    </row>
    <row r="3511" spans="1:1" s="18" customFormat="1" x14ac:dyDescent="0.2">
      <c r="A3511" s="62"/>
    </row>
    <row r="3512" spans="1:1" s="18" customFormat="1" x14ac:dyDescent="0.2">
      <c r="A3512" s="62"/>
    </row>
    <row r="3513" spans="1:1" s="18" customFormat="1" x14ac:dyDescent="0.2">
      <c r="A3513" s="62"/>
    </row>
    <row r="3514" spans="1:1" s="18" customFormat="1" x14ac:dyDescent="0.2">
      <c r="A3514" s="62"/>
    </row>
    <row r="3515" spans="1:1" s="18" customFormat="1" x14ac:dyDescent="0.2">
      <c r="A3515" s="62"/>
    </row>
    <row r="3516" spans="1:1" s="18" customFormat="1" x14ac:dyDescent="0.2">
      <c r="A3516" s="62"/>
    </row>
    <row r="3517" spans="1:1" s="18" customFormat="1" x14ac:dyDescent="0.2">
      <c r="A3517" s="62"/>
    </row>
    <row r="3518" spans="1:1" s="18" customFormat="1" x14ac:dyDescent="0.2">
      <c r="A3518" s="62"/>
    </row>
    <row r="3519" spans="1:1" s="18" customFormat="1" x14ac:dyDescent="0.2">
      <c r="A3519" s="62"/>
    </row>
    <row r="3520" spans="1:1" s="18" customFormat="1" x14ac:dyDescent="0.2">
      <c r="A3520" s="62"/>
    </row>
    <row r="3521" spans="1:1" s="18" customFormat="1" x14ac:dyDescent="0.2">
      <c r="A3521" s="62"/>
    </row>
    <row r="3522" spans="1:1" s="18" customFormat="1" x14ac:dyDescent="0.2">
      <c r="A3522" s="62"/>
    </row>
    <row r="3523" spans="1:1" s="18" customFormat="1" x14ac:dyDescent="0.2">
      <c r="A3523" s="62"/>
    </row>
    <row r="3524" spans="1:1" s="18" customFormat="1" x14ac:dyDescent="0.2">
      <c r="A3524" s="62"/>
    </row>
    <row r="3525" spans="1:1" s="18" customFormat="1" x14ac:dyDescent="0.2">
      <c r="A3525" s="62"/>
    </row>
    <row r="3526" spans="1:1" s="18" customFormat="1" x14ac:dyDescent="0.2">
      <c r="A3526" s="62"/>
    </row>
    <row r="3527" spans="1:1" s="18" customFormat="1" x14ac:dyDescent="0.2">
      <c r="A3527" s="62"/>
    </row>
    <row r="3528" spans="1:1" s="18" customFormat="1" x14ac:dyDescent="0.2">
      <c r="A3528" s="62"/>
    </row>
    <row r="3529" spans="1:1" s="18" customFormat="1" x14ac:dyDescent="0.2">
      <c r="A3529" s="62"/>
    </row>
    <row r="3530" spans="1:1" s="18" customFormat="1" x14ac:dyDescent="0.2">
      <c r="A3530" s="62"/>
    </row>
    <row r="3531" spans="1:1" s="18" customFormat="1" x14ac:dyDescent="0.2">
      <c r="A3531" s="62"/>
    </row>
    <row r="3532" spans="1:1" s="18" customFormat="1" x14ac:dyDescent="0.2">
      <c r="A3532" s="62"/>
    </row>
    <row r="3533" spans="1:1" s="18" customFormat="1" x14ac:dyDescent="0.2">
      <c r="A3533" s="62"/>
    </row>
    <row r="3534" spans="1:1" s="18" customFormat="1" x14ac:dyDescent="0.2">
      <c r="A3534" s="62"/>
    </row>
    <row r="3535" spans="1:1" s="18" customFormat="1" x14ac:dyDescent="0.2">
      <c r="A3535" s="62"/>
    </row>
    <row r="3536" spans="1:1" s="18" customFormat="1" x14ac:dyDescent="0.2">
      <c r="A3536" s="62"/>
    </row>
    <row r="3537" spans="1:1" s="18" customFormat="1" x14ac:dyDescent="0.2">
      <c r="A3537" s="62"/>
    </row>
    <row r="3538" spans="1:1" s="18" customFormat="1" x14ac:dyDescent="0.2">
      <c r="A3538" s="62"/>
    </row>
    <row r="3539" spans="1:1" s="18" customFormat="1" x14ac:dyDescent="0.2">
      <c r="A3539" s="62"/>
    </row>
    <row r="3540" spans="1:1" s="18" customFormat="1" x14ac:dyDescent="0.2">
      <c r="A3540" s="62"/>
    </row>
    <row r="3541" spans="1:1" s="18" customFormat="1" x14ac:dyDescent="0.2">
      <c r="A3541" s="62"/>
    </row>
    <row r="3542" spans="1:1" s="18" customFormat="1" x14ac:dyDescent="0.2">
      <c r="A3542" s="62"/>
    </row>
    <row r="3543" spans="1:1" s="18" customFormat="1" x14ac:dyDescent="0.2">
      <c r="A3543" s="62"/>
    </row>
    <row r="3544" spans="1:1" s="18" customFormat="1" x14ac:dyDescent="0.2">
      <c r="A3544" s="62"/>
    </row>
    <row r="3545" spans="1:1" s="18" customFormat="1" x14ac:dyDescent="0.2">
      <c r="A3545" s="62"/>
    </row>
    <row r="3546" spans="1:1" s="18" customFormat="1" x14ac:dyDescent="0.2">
      <c r="A3546" s="62"/>
    </row>
    <row r="3547" spans="1:1" s="18" customFormat="1" x14ac:dyDescent="0.2">
      <c r="A3547" s="62"/>
    </row>
    <row r="3548" spans="1:1" s="18" customFormat="1" x14ac:dyDescent="0.2">
      <c r="A3548" s="62"/>
    </row>
    <row r="3549" spans="1:1" s="18" customFormat="1" x14ac:dyDescent="0.2">
      <c r="A3549" s="62"/>
    </row>
    <row r="3550" spans="1:1" s="18" customFormat="1" x14ac:dyDescent="0.2">
      <c r="A3550" s="62"/>
    </row>
    <row r="3551" spans="1:1" s="18" customFormat="1" x14ac:dyDescent="0.2">
      <c r="A3551" s="62"/>
    </row>
    <row r="3552" spans="1:1" s="18" customFormat="1" x14ac:dyDescent="0.2">
      <c r="A3552" s="62"/>
    </row>
    <row r="3553" spans="1:1" s="18" customFormat="1" x14ac:dyDescent="0.2">
      <c r="A3553" s="62"/>
    </row>
    <row r="3554" spans="1:1" s="18" customFormat="1" x14ac:dyDescent="0.2">
      <c r="A3554" s="62"/>
    </row>
    <row r="3555" spans="1:1" s="18" customFormat="1" x14ac:dyDescent="0.2">
      <c r="A3555" s="62"/>
    </row>
    <row r="3556" spans="1:1" s="18" customFormat="1" x14ac:dyDescent="0.2">
      <c r="A3556" s="62"/>
    </row>
    <row r="3557" spans="1:1" s="18" customFormat="1" x14ac:dyDescent="0.2">
      <c r="A3557" s="62"/>
    </row>
    <row r="3558" spans="1:1" s="18" customFormat="1" x14ac:dyDescent="0.2">
      <c r="A3558" s="62"/>
    </row>
    <row r="3559" spans="1:1" s="18" customFormat="1" x14ac:dyDescent="0.2">
      <c r="A3559" s="62"/>
    </row>
    <row r="3560" spans="1:1" s="18" customFormat="1" x14ac:dyDescent="0.2">
      <c r="A3560" s="62"/>
    </row>
    <row r="3561" spans="1:1" s="18" customFormat="1" x14ac:dyDescent="0.2">
      <c r="A3561" s="62"/>
    </row>
    <row r="3562" spans="1:1" s="18" customFormat="1" x14ac:dyDescent="0.2">
      <c r="A3562" s="62"/>
    </row>
    <row r="3563" spans="1:1" s="18" customFormat="1" x14ac:dyDescent="0.2">
      <c r="A3563" s="62"/>
    </row>
    <row r="3564" spans="1:1" s="18" customFormat="1" x14ac:dyDescent="0.2">
      <c r="A3564" s="62"/>
    </row>
    <row r="3565" spans="1:1" s="18" customFormat="1" x14ac:dyDescent="0.2">
      <c r="A3565" s="62"/>
    </row>
    <row r="3566" spans="1:1" s="18" customFormat="1" x14ac:dyDescent="0.2">
      <c r="A3566" s="62"/>
    </row>
    <row r="3567" spans="1:1" s="18" customFormat="1" x14ac:dyDescent="0.2">
      <c r="A3567" s="62"/>
    </row>
    <row r="3568" spans="1:1" s="18" customFormat="1" x14ac:dyDescent="0.2">
      <c r="A3568" s="62"/>
    </row>
    <row r="3569" spans="1:1" s="18" customFormat="1" x14ac:dyDescent="0.2">
      <c r="A3569" s="62"/>
    </row>
    <row r="3570" spans="1:1" s="18" customFormat="1" x14ac:dyDescent="0.2">
      <c r="A3570" s="62"/>
    </row>
    <row r="3571" spans="1:1" s="18" customFormat="1" x14ac:dyDescent="0.2">
      <c r="A3571" s="62"/>
    </row>
    <row r="3572" spans="1:1" s="18" customFormat="1" x14ac:dyDescent="0.2">
      <c r="A3572" s="62"/>
    </row>
    <row r="3573" spans="1:1" s="18" customFormat="1" x14ac:dyDescent="0.2">
      <c r="A3573" s="62"/>
    </row>
    <row r="3574" spans="1:1" s="18" customFormat="1" x14ac:dyDescent="0.2">
      <c r="A3574" s="62"/>
    </row>
    <row r="3575" spans="1:1" s="18" customFormat="1" x14ac:dyDescent="0.2">
      <c r="A3575" s="62"/>
    </row>
    <row r="3576" spans="1:1" s="18" customFormat="1" x14ac:dyDescent="0.2">
      <c r="A3576" s="62"/>
    </row>
    <row r="3577" spans="1:1" s="18" customFormat="1" x14ac:dyDescent="0.2">
      <c r="A3577" s="62"/>
    </row>
    <row r="3578" spans="1:1" s="18" customFormat="1" x14ac:dyDescent="0.2">
      <c r="A3578" s="62"/>
    </row>
    <row r="3579" spans="1:1" s="18" customFormat="1" x14ac:dyDescent="0.2">
      <c r="A3579" s="62"/>
    </row>
    <row r="3580" spans="1:1" s="18" customFormat="1" x14ac:dyDescent="0.2">
      <c r="A3580" s="62"/>
    </row>
    <row r="3581" spans="1:1" s="18" customFormat="1" x14ac:dyDescent="0.2">
      <c r="A3581" s="62"/>
    </row>
    <row r="3582" spans="1:1" s="18" customFormat="1" x14ac:dyDescent="0.2">
      <c r="A3582" s="62"/>
    </row>
    <row r="3583" spans="1:1" s="18" customFormat="1" x14ac:dyDescent="0.2">
      <c r="A3583" s="62"/>
    </row>
    <row r="3584" spans="1:1" s="18" customFormat="1" x14ac:dyDescent="0.2">
      <c r="A3584" s="62"/>
    </row>
    <row r="3585" spans="1:1" s="18" customFormat="1" x14ac:dyDescent="0.2">
      <c r="A3585" s="62"/>
    </row>
    <row r="3586" spans="1:1" s="18" customFormat="1" x14ac:dyDescent="0.2">
      <c r="A3586" s="62"/>
    </row>
    <row r="3587" spans="1:1" s="18" customFormat="1" x14ac:dyDescent="0.2">
      <c r="A3587" s="62"/>
    </row>
    <row r="3588" spans="1:1" s="18" customFormat="1" x14ac:dyDescent="0.2">
      <c r="A3588" s="62"/>
    </row>
    <row r="3589" spans="1:1" s="18" customFormat="1" x14ac:dyDescent="0.2">
      <c r="A3589" s="62"/>
    </row>
    <row r="3590" spans="1:1" s="18" customFormat="1" x14ac:dyDescent="0.2">
      <c r="A3590" s="62"/>
    </row>
    <row r="3591" spans="1:1" s="18" customFormat="1" x14ac:dyDescent="0.2">
      <c r="A3591" s="62"/>
    </row>
    <row r="3592" spans="1:1" s="18" customFormat="1" x14ac:dyDescent="0.2">
      <c r="A3592" s="62"/>
    </row>
    <row r="3593" spans="1:1" s="18" customFormat="1" x14ac:dyDescent="0.2">
      <c r="A3593" s="62"/>
    </row>
    <row r="3594" spans="1:1" s="18" customFormat="1" x14ac:dyDescent="0.2">
      <c r="A3594" s="62"/>
    </row>
    <row r="3595" spans="1:1" s="18" customFormat="1" x14ac:dyDescent="0.2">
      <c r="A3595" s="62"/>
    </row>
    <row r="3596" spans="1:1" s="18" customFormat="1" x14ac:dyDescent="0.2">
      <c r="A3596" s="62"/>
    </row>
    <row r="3597" spans="1:1" s="18" customFormat="1" x14ac:dyDescent="0.2">
      <c r="A3597" s="62"/>
    </row>
    <row r="3598" spans="1:1" s="18" customFormat="1" x14ac:dyDescent="0.2">
      <c r="A3598" s="62"/>
    </row>
    <row r="3599" spans="1:1" s="18" customFormat="1" x14ac:dyDescent="0.2">
      <c r="A3599" s="62"/>
    </row>
    <row r="3600" spans="1:1" s="18" customFormat="1" x14ac:dyDescent="0.2">
      <c r="A3600" s="62"/>
    </row>
    <row r="3601" spans="1:1" s="18" customFormat="1" x14ac:dyDescent="0.2">
      <c r="A3601" s="62"/>
    </row>
    <row r="3602" spans="1:1" s="18" customFormat="1" x14ac:dyDescent="0.2">
      <c r="A3602" s="62"/>
    </row>
    <row r="3603" spans="1:1" s="18" customFormat="1" x14ac:dyDescent="0.2">
      <c r="A3603" s="62"/>
    </row>
    <row r="3604" spans="1:1" s="18" customFormat="1" x14ac:dyDescent="0.2">
      <c r="A3604" s="62"/>
    </row>
    <row r="3605" spans="1:1" s="18" customFormat="1" x14ac:dyDescent="0.2">
      <c r="A3605" s="62"/>
    </row>
    <row r="3606" spans="1:1" s="18" customFormat="1" x14ac:dyDescent="0.2">
      <c r="A3606" s="62"/>
    </row>
    <row r="3607" spans="1:1" s="18" customFormat="1" x14ac:dyDescent="0.2">
      <c r="A3607" s="62"/>
    </row>
    <row r="3608" spans="1:1" s="18" customFormat="1" x14ac:dyDescent="0.2">
      <c r="A3608" s="62"/>
    </row>
    <row r="3609" spans="1:1" s="18" customFormat="1" x14ac:dyDescent="0.2">
      <c r="A3609" s="62"/>
    </row>
    <row r="3610" spans="1:1" s="18" customFormat="1" x14ac:dyDescent="0.2">
      <c r="A3610" s="62"/>
    </row>
    <row r="3611" spans="1:1" s="18" customFormat="1" x14ac:dyDescent="0.2">
      <c r="A3611" s="62"/>
    </row>
    <row r="3612" spans="1:1" s="18" customFormat="1" x14ac:dyDescent="0.2">
      <c r="A3612" s="62"/>
    </row>
    <row r="3613" spans="1:1" s="18" customFormat="1" x14ac:dyDescent="0.2">
      <c r="A3613" s="62"/>
    </row>
    <row r="3614" spans="1:1" s="18" customFormat="1" x14ac:dyDescent="0.2">
      <c r="A3614" s="62"/>
    </row>
    <row r="3615" spans="1:1" s="18" customFormat="1" x14ac:dyDescent="0.2">
      <c r="A3615" s="62"/>
    </row>
    <row r="3616" spans="1:1" s="18" customFormat="1" x14ac:dyDescent="0.2">
      <c r="A3616" s="62"/>
    </row>
    <row r="3617" spans="1:1" s="18" customFormat="1" x14ac:dyDescent="0.2">
      <c r="A3617" s="62"/>
    </row>
    <row r="3618" spans="1:1" s="18" customFormat="1" x14ac:dyDescent="0.2">
      <c r="A3618" s="62"/>
    </row>
    <row r="3619" spans="1:1" s="18" customFormat="1" x14ac:dyDescent="0.2">
      <c r="A3619" s="62"/>
    </row>
    <row r="3620" spans="1:1" s="18" customFormat="1" x14ac:dyDescent="0.2">
      <c r="A3620" s="62"/>
    </row>
    <row r="3621" spans="1:1" s="18" customFormat="1" x14ac:dyDescent="0.2">
      <c r="A3621" s="62"/>
    </row>
    <row r="3622" spans="1:1" s="18" customFormat="1" x14ac:dyDescent="0.2">
      <c r="A3622" s="62"/>
    </row>
    <row r="3623" spans="1:1" s="18" customFormat="1" x14ac:dyDescent="0.2">
      <c r="A3623" s="62"/>
    </row>
    <row r="3624" spans="1:1" s="18" customFormat="1" x14ac:dyDescent="0.2">
      <c r="A3624" s="62"/>
    </row>
    <row r="3625" spans="1:1" s="18" customFormat="1" x14ac:dyDescent="0.2">
      <c r="A3625" s="62"/>
    </row>
    <row r="3626" spans="1:1" s="18" customFormat="1" x14ac:dyDescent="0.2">
      <c r="A3626" s="62"/>
    </row>
    <row r="3627" spans="1:1" s="18" customFormat="1" x14ac:dyDescent="0.2">
      <c r="A3627" s="62"/>
    </row>
    <row r="3628" spans="1:1" s="18" customFormat="1" x14ac:dyDescent="0.2">
      <c r="A3628" s="62"/>
    </row>
    <row r="3629" spans="1:1" s="18" customFormat="1" x14ac:dyDescent="0.2">
      <c r="A3629" s="62"/>
    </row>
    <row r="3630" spans="1:1" s="18" customFormat="1" x14ac:dyDescent="0.2">
      <c r="A3630" s="62"/>
    </row>
    <row r="3631" spans="1:1" s="18" customFormat="1" x14ac:dyDescent="0.2">
      <c r="A3631" s="62"/>
    </row>
    <row r="3632" spans="1:1" s="18" customFormat="1" x14ac:dyDescent="0.2">
      <c r="A3632" s="62"/>
    </row>
    <row r="3633" spans="1:1" s="18" customFormat="1" x14ac:dyDescent="0.2">
      <c r="A3633" s="62"/>
    </row>
    <row r="3634" spans="1:1" s="18" customFormat="1" x14ac:dyDescent="0.2">
      <c r="A3634" s="62"/>
    </row>
    <row r="3635" spans="1:1" s="18" customFormat="1" x14ac:dyDescent="0.2">
      <c r="A3635" s="62"/>
    </row>
    <row r="3636" spans="1:1" s="18" customFormat="1" x14ac:dyDescent="0.2">
      <c r="A3636" s="62"/>
    </row>
    <row r="3637" spans="1:1" s="18" customFormat="1" x14ac:dyDescent="0.2">
      <c r="A3637" s="62"/>
    </row>
    <row r="3638" spans="1:1" s="18" customFormat="1" x14ac:dyDescent="0.2">
      <c r="A3638" s="62"/>
    </row>
    <row r="3639" spans="1:1" s="18" customFormat="1" x14ac:dyDescent="0.2">
      <c r="A3639" s="62"/>
    </row>
    <row r="3640" spans="1:1" s="18" customFormat="1" x14ac:dyDescent="0.2">
      <c r="A3640" s="62"/>
    </row>
    <row r="3641" spans="1:1" s="18" customFormat="1" x14ac:dyDescent="0.2">
      <c r="A3641" s="62"/>
    </row>
    <row r="3642" spans="1:1" s="18" customFormat="1" x14ac:dyDescent="0.2">
      <c r="A3642" s="62"/>
    </row>
    <row r="3643" spans="1:1" s="18" customFormat="1" x14ac:dyDescent="0.2">
      <c r="A3643" s="62"/>
    </row>
    <row r="3644" spans="1:1" s="18" customFormat="1" x14ac:dyDescent="0.2">
      <c r="A3644" s="62"/>
    </row>
    <row r="3645" spans="1:1" s="18" customFormat="1" x14ac:dyDescent="0.2">
      <c r="A3645" s="62"/>
    </row>
    <row r="3646" spans="1:1" s="18" customFormat="1" x14ac:dyDescent="0.2">
      <c r="A3646" s="62"/>
    </row>
    <row r="3647" spans="1:1" s="18" customFormat="1" x14ac:dyDescent="0.2">
      <c r="A3647" s="62"/>
    </row>
    <row r="3648" spans="1:1" s="18" customFormat="1" x14ac:dyDescent="0.2">
      <c r="A3648" s="62"/>
    </row>
    <row r="3649" spans="1:1" s="18" customFormat="1" x14ac:dyDescent="0.2">
      <c r="A3649" s="62"/>
    </row>
    <row r="3650" spans="1:1" s="18" customFormat="1" x14ac:dyDescent="0.2">
      <c r="A3650" s="62"/>
    </row>
    <row r="3651" spans="1:1" s="18" customFormat="1" x14ac:dyDescent="0.2">
      <c r="A3651" s="62"/>
    </row>
    <row r="3652" spans="1:1" s="18" customFormat="1" x14ac:dyDescent="0.2">
      <c r="A3652" s="62"/>
    </row>
    <row r="3653" spans="1:1" s="18" customFormat="1" x14ac:dyDescent="0.2">
      <c r="A3653" s="62"/>
    </row>
    <row r="3654" spans="1:1" s="18" customFormat="1" x14ac:dyDescent="0.2">
      <c r="A3654" s="62"/>
    </row>
    <row r="3655" spans="1:1" s="18" customFormat="1" x14ac:dyDescent="0.2">
      <c r="A3655" s="62"/>
    </row>
    <row r="3656" spans="1:1" s="18" customFormat="1" x14ac:dyDescent="0.2">
      <c r="A3656" s="62"/>
    </row>
    <row r="3657" spans="1:1" s="18" customFormat="1" x14ac:dyDescent="0.2">
      <c r="A3657" s="62"/>
    </row>
    <row r="3658" spans="1:1" s="18" customFormat="1" x14ac:dyDescent="0.2">
      <c r="A3658" s="62"/>
    </row>
    <row r="3659" spans="1:1" s="18" customFormat="1" x14ac:dyDescent="0.2">
      <c r="A3659" s="62"/>
    </row>
    <row r="3660" spans="1:1" s="18" customFormat="1" x14ac:dyDescent="0.2">
      <c r="A3660" s="62"/>
    </row>
    <row r="3661" spans="1:1" s="18" customFormat="1" x14ac:dyDescent="0.2">
      <c r="A3661" s="62"/>
    </row>
    <row r="3662" spans="1:1" s="18" customFormat="1" x14ac:dyDescent="0.2">
      <c r="A3662" s="62"/>
    </row>
    <row r="3663" spans="1:1" s="18" customFormat="1" x14ac:dyDescent="0.2">
      <c r="A3663" s="62"/>
    </row>
    <row r="3664" spans="1:1" s="18" customFormat="1" x14ac:dyDescent="0.2">
      <c r="A3664" s="62"/>
    </row>
    <row r="3665" spans="1:1" s="18" customFormat="1" x14ac:dyDescent="0.2">
      <c r="A3665" s="62"/>
    </row>
    <row r="3666" spans="1:1" s="18" customFormat="1" x14ac:dyDescent="0.2">
      <c r="A3666" s="62"/>
    </row>
    <row r="3667" spans="1:1" s="18" customFormat="1" x14ac:dyDescent="0.2">
      <c r="A3667" s="62"/>
    </row>
    <row r="3668" spans="1:1" s="18" customFormat="1" x14ac:dyDescent="0.2">
      <c r="A3668" s="62"/>
    </row>
    <row r="3669" spans="1:1" s="18" customFormat="1" x14ac:dyDescent="0.2">
      <c r="A3669" s="62"/>
    </row>
    <row r="3670" spans="1:1" s="18" customFormat="1" x14ac:dyDescent="0.2">
      <c r="A3670" s="62"/>
    </row>
    <row r="3671" spans="1:1" s="18" customFormat="1" x14ac:dyDescent="0.2">
      <c r="A3671" s="62"/>
    </row>
    <row r="3672" spans="1:1" s="18" customFormat="1" x14ac:dyDescent="0.2">
      <c r="A3672" s="62"/>
    </row>
    <row r="3673" spans="1:1" s="18" customFormat="1" x14ac:dyDescent="0.2">
      <c r="A3673" s="62"/>
    </row>
    <row r="3674" spans="1:1" s="18" customFormat="1" x14ac:dyDescent="0.2">
      <c r="A3674" s="62"/>
    </row>
    <row r="3675" spans="1:1" s="18" customFormat="1" x14ac:dyDescent="0.2">
      <c r="A3675" s="62"/>
    </row>
    <row r="3676" spans="1:1" s="18" customFormat="1" x14ac:dyDescent="0.2">
      <c r="A3676" s="62"/>
    </row>
    <row r="3677" spans="1:1" s="18" customFormat="1" x14ac:dyDescent="0.2">
      <c r="A3677" s="62"/>
    </row>
    <row r="3678" spans="1:1" s="18" customFormat="1" x14ac:dyDescent="0.2">
      <c r="A3678" s="62"/>
    </row>
    <row r="3679" spans="1:1" s="18" customFormat="1" x14ac:dyDescent="0.2">
      <c r="A3679" s="62"/>
    </row>
    <row r="3680" spans="1:1" s="18" customFormat="1" x14ac:dyDescent="0.2">
      <c r="A3680" s="62"/>
    </row>
    <row r="3681" spans="1:1" s="18" customFormat="1" x14ac:dyDescent="0.2">
      <c r="A3681" s="62"/>
    </row>
    <row r="3682" spans="1:1" s="18" customFormat="1" x14ac:dyDescent="0.2">
      <c r="A3682" s="62"/>
    </row>
    <row r="3683" spans="1:1" s="18" customFormat="1" x14ac:dyDescent="0.2">
      <c r="A3683" s="62"/>
    </row>
    <row r="3684" spans="1:1" s="18" customFormat="1" x14ac:dyDescent="0.2">
      <c r="A3684" s="62"/>
    </row>
    <row r="3685" spans="1:1" s="18" customFormat="1" x14ac:dyDescent="0.2">
      <c r="A3685" s="62"/>
    </row>
    <row r="3686" spans="1:1" s="18" customFormat="1" x14ac:dyDescent="0.2">
      <c r="A3686" s="62"/>
    </row>
    <row r="3687" spans="1:1" s="18" customFormat="1" x14ac:dyDescent="0.2">
      <c r="A3687" s="62"/>
    </row>
    <row r="3688" spans="1:1" s="18" customFormat="1" x14ac:dyDescent="0.2">
      <c r="A3688" s="62"/>
    </row>
    <row r="3689" spans="1:1" s="18" customFormat="1" x14ac:dyDescent="0.2">
      <c r="A3689" s="62"/>
    </row>
    <row r="3690" spans="1:1" s="18" customFormat="1" x14ac:dyDescent="0.2">
      <c r="A3690" s="62"/>
    </row>
    <row r="3691" spans="1:1" s="18" customFormat="1" x14ac:dyDescent="0.2">
      <c r="A3691" s="62"/>
    </row>
    <row r="3692" spans="1:1" s="18" customFormat="1" x14ac:dyDescent="0.2">
      <c r="A3692" s="62"/>
    </row>
    <row r="3693" spans="1:1" s="18" customFormat="1" x14ac:dyDescent="0.2">
      <c r="A3693" s="62"/>
    </row>
    <row r="3694" spans="1:1" s="18" customFormat="1" x14ac:dyDescent="0.2">
      <c r="A3694" s="62"/>
    </row>
    <row r="3695" spans="1:1" s="18" customFormat="1" x14ac:dyDescent="0.2">
      <c r="A3695" s="62"/>
    </row>
    <row r="3696" spans="1:1" s="18" customFormat="1" x14ac:dyDescent="0.2">
      <c r="A3696" s="62"/>
    </row>
    <row r="3697" spans="1:1" s="18" customFormat="1" x14ac:dyDescent="0.2">
      <c r="A3697" s="62"/>
    </row>
    <row r="3698" spans="1:1" s="18" customFormat="1" x14ac:dyDescent="0.2">
      <c r="A3698" s="62"/>
    </row>
    <row r="3699" spans="1:1" s="18" customFormat="1" x14ac:dyDescent="0.2">
      <c r="A3699" s="62"/>
    </row>
    <row r="3700" spans="1:1" s="18" customFormat="1" x14ac:dyDescent="0.2">
      <c r="A3700" s="62"/>
    </row>
    <row r="3701" spans="1:1" s="18" customFormat="1" x14ac:dyDescent="0.2">
      <c r="A3701" s="62"/>
    </row>
    <row r="3702" spans="1:1" s="18" customFormat="1" x14ac:dyDescent="0.2">
      <c r="A3702" s="62"/>
    </row>
    <row r="3703" spans="1:1" s="18" customFormat="1" x14ac:dyDescent="0.2">
      <c r="A3703" s="62"/>
    </row>
    <row r="3704" spans="1:1" s="18" customFormat="1" x14ac:dyDescent="0.2">
      <c r="A3704" s="62"/>
    </row>
    <row r="3705" spans="1:1" s="18" customFormat="1" x14ac:dyDescent="0.2">
      <c r="A3705" s="62"/>
    </row>
    <row r="3706" spans="1:1" s="18" customFormat="1" x14ac:dyDescent="0.2">
      <c r="A3706" s="62"/>
    </row>
    <row r="3707" spans="1:1" s="18" customFormat="1" x14ac:dyDescent="0.2">
      <c r="A3707" s="62"/>
    </row>
    <row r="3708" spans="1:1" s="18" customFormat="1" x14ac:dyDescent="0.2">
      <c r="A3708" s="62"/>
    </row>
    <row r="3709" spans="1:1" s="18" customFormat="1" x14ac:dyDescent="0.2">
      <c r="A3709" s="62"/>
    </row>
    <row r="3710" spans="1:1" s="18" customFormat="1" x14ac:dyDescent="0.2">
      <c r="A3710" s="62"/>
    </row>
    <row r="3711" spans="1:1" s="18" customFormat="1" x14ac:dyDescent="0.2">
      <c r="A3711" s="62"/>
    </row>
    <row r="3712" spans="1:1" s="18" customFormat="1" x14ac:dyDescent="0.2">
      <c r="A3712" s="62"/>
    </row>
    <row r="3713" spans="1:1" s="18" customFormat="1" x14ac:dyDescent="0.2">
      <c r="A3713" s="62"/>
    </row>
    <row r="3714" spans="1:1" s="18" customFormat="1" x14ac:dyDescent="0.2">
      <c r="A3714" s="62"/>
    </row>
    <row r="3715" spans="1:1" s="18" customFormat="1" x14ac:dyDescent="0.2">
      <c r="A3715" s="62"/>
    </row>
    <row r="3716" spans="1:1" s="18" customFormat="1" x14ac:dyDescent="0.2">
      <c r="A3716" s="62"/>
    </row>
    <row r="3717" spans="1:1" s="18" customFormat="1" x14ac:dyDescent="0.2">
      <c r="A3717" s="62"/>
    </row>
    <row r="3718" spans="1:1" s="18" customFormat="1" x14ac:dyDescent="0.2">
      <c r="A3718" s="62"/>
    </row>
    <row r="3719" spans="1:1" s="18" customFormat="1" x14ac:dyDescent="0.2">
      <c r="A3719" s="62"/>
    </row>
    <row r="3720" spans="1:1" s="18" customFormat="1" x14ac:dyDescent="0.2">
      <c r="A3720" s="62"/>
    </row>
    <row r="3721" spans="1:1" s="18" customFormat="1" x14ac:dyDescent="0.2">
      <c r="A3721" s="62"/>
    </row>
    <row r="3722" spans="1:1" s="18" customFormat="1" x14ac:dyDescent="0.2">
      <c r="A3722" s="62"/>
    </row>
    <row r="3723" spans="1:1" s="18" customFormat="1" x14ac:dyDescent="0.2">
      <c r="A3723" s="62"/>
    </row>
    <row r="3724" spans="1:1" s="18" customFormat="1" x14ac:dyDescent="0.2">
      <c r="A3724" s="62"/>
    </row>
    <row r="3725" spans="1:1" s="18" customFormat="1" x14ac:dyDescent="0.2">
      <c r="A3725" s="62"/>
    </row>
    <row r="3726" spans="1:1" s="18" customFormat="1" x14ac:dyDescent="0.2">
      <c r="A3726" s="62"/>
    </row>
    <row r="3727" spans="1:1" s="18" customFormat="1" x14ac:dyDescent="0.2">
      <c r="A3727" s="62"/>
    </row>
    <row r="3728" spans="1:1" s="18" customFormat="1" x14ac:dyDescent="0.2">
      <c r="A3728" s="62"/>
    </row>
    <row r="3729" spans="1:1" s="18" customFormat="1" x14ac:dyDescent="0.2">
      <c r="A3729" s="62"/>
    </row>
    <row r="3730" spans="1:1" s="18" customFormat="1" x14ac:dyDescent="0.2">
      <c r="A3730" s="62"/>
    </row>
    <row r="3731" spans="1:1" s="18" customFormat="1" x14ac:dyDescent="0.2">
      <c r="A3731" s="62"/>
    </row>
    <row r="3732" spans="1:1" s="18" customFormat="1" x14ac:dyDescent="0.2">
      <c r="A3732" s="62"/>
    </row>
    <row r="3733" spans="1:1" s="18" customFormat="1" x14ac:dyDescent="0.2">
      <c r="A3733" s="62"/>
    </row>
    <row r="3734" spans="1:1" s="18" customFormat="1" x14ac:dyDescent="0.2">
      <c r="A3734" s="62"/>
    </row>
    <row r="3735" spans="1:1" s="18" customFormat="1" x14ac:dyDescent="0.2">
      <c r="A3735" s="62"/>
    </row>
    <row r="3736" spans="1:1" s="18" customFormat="1" x14ac:dyDescent="0.2">
      <c r="A3736" s="62"/>
    </row>
    <row r="3737" spans="1:1" s="18" customFormat="1" x14ac:dyDescent="0.2">
      <c r="A3737" s="62"/>
    </row>
    <row r="3738" spans="1:1" s="18" customFormat="1" x14ac:dyDescent="0.2">
      <c r="A3738" s="62"/>
    </row>
    <row r="3739" spans="1:1" s="18" customFormat="1" x14ac:dyDescent="0.2">
      <c r="A3739" s="62"/>
    </row>
    <row r="3740" spans="1:1" s="18" customFormat="1" x14ac:dyDescent="0.2">
      <c r="A3740" s="62"/>
    </row>
    <row r="3741" spans="1:1" s="18" customFormat="1" x14ac:dyDescent="0.2">
      <c r="A3741" s="62"/>
    </row>
    <row r="3742" spans="1:1" s="18" customFormat="1" x14ac:dyDescent="0.2">
      <c r="A3742" s="62"/>
    </row>
    <row r="3743" spans="1:1" s="18" customFormat="1" x14ac:dyDescent="0.2">
      <c r="A3743" s="62"/>
    </row>
    <row r="3744" spans="1:1" s="18" customFormat="1" x14ac:dyDescent="0.2">
      <c r="A3744" s="62"/>
    </row>
    <row r="3745" spans="1:1" s="18" customFormat="1" x14ac:dyDescent="0.2">
      <c r="A3745" s="62"/>
    </row>
    <row r="3746" spans="1:1" s="18" customFormat="1" x14ac:dyDescent="0.2">
      <c r="A3746" s="62"/>
    </row>
    <row r="3747" spans="1:1" s="18" customFormat="1" x14ac:dyDescent="0.2">
      <c r="A3747" s="62"/>
    </row>
    <row r="3748" spans="1:1" s="18" customFormat="1" x14ac:dyDescent="0.2">
      <c r="A3748" s="62"/>
    </row>
    <row r="3749" spans="1:1" s="18" customFormat="1" x14ac:dyDescent="0.2">
      <c r="A3749" s="62"/>
    </row>
    <row r="3750" spans="1:1" s="18" customFormat="1" x14ac:dyDescent="0.2">
      <c r="A3750" s="62"/>
    </row>
    <row r="3751" spans="1:1" s="18" customFormat="1" x14ac:dyDescent="0.2">
      <c r="A3751" s="62"/>
    </row>
    <row r="3752" spans="1:1" s="18" customFormat="1" x14ac:dyDescent="0.2">
      <c r="A3752" s="62"/>
    </row>
    <row r="3753" spans="1:1" s="18" customFormat="1" x14ac:dyDescent="0.2">
      <c r="A3753" s="62"/>
    </row>
    <row r="3754" spans="1:1" s="18" customFormat="1" x14ac:dyDescent="0.2">
      <c r="A3754" s="62"/>
    </row>
    <row r="3755" spans="1:1" s="18" customFormat="1" x14ac:dyDescent="0.2">
      <c r="A3755" s="62"/>
    </row>
    <row r="3756" spans="1:1" s="18" customFormat="1" x14ac:dyDescent="0.2">
      <c r="A3756" s="62"/>
    </row>
    <row r="3757" spans="1:1" s="18" customFormat="1" x14ac:dyDescent="0.2">
      <c r="A3757" s="62"/>
    </row>
    <row r="3758" spans="1:1" s="18" customFormat="1" x14ac:dyDescent="0.2">
      <c r="A3758" s="62"/>
    </row>
    <row r="3759" spans="1:1" s="18" customFormat="1" x14ac:dyDescent="0.2">
      <c r="A3759" s="62"/>
    </row>
    <row r="3760" spans="1:1" s="18" customFormat="1" x14ac:dyDescent="0.2">
      <c r="A3760" s="62"/>
    </row>
    <row r="3761" spans="1:1" s="18" customFormat="1" x14ac:dyDescent="0.2">
      <c r="A3761" s="62"/>
    </row>
    <row r="3762" spans="1:1" s="18" customFormat="1" x14ac:dyDescent="0.2">
      <c r="A3762" s="62"/>
    </row>
    <row r="3763" spans="1:1" s="18" customFormat="1" x14ac:dyDescent="0.2">
      <c r="A3763" s="62"/>
    </row>
    <row r="3764" spans="1:1" s="18" customFormat="1" x14ac:dyDescent="0.2">
      <c r="A3764" s="62"/>
    </row>
    <row r="3765" spans="1:1" s="18" customFormat="1" x14ac:dyDescent="0.2">
      <c r="A3765" s="62"/>
    </row>
    <row r="3766" spans="1:1" s="18" customFormat="1" x14ac:dyDescent="0.2">
      <c r="A3766" s="62"/>
    </row>
    <row r="3767" spans="1:1" s="18" customFormat="1" x14ac:dyDescent="0.2">
      <c r="A3767" s="62"/>
    </row>
    <row r="3768" spans="1:1" s="18" customFormat="1" x14ac:dyDescent="0.2">
      <c r="A3768" s="62"/>
    </row>
    <row r="3769" spans="1:1" s="18" customFormat="1" x14ac:dyDescent="0.2">
      <c r="A3769" s="62"/>
    </row>
    <row r="3770" spans="1:1" s="18" customFormat="1" x14ac:dyDescent="0.2">
      <c r="A3770" s="62"/>
    </row>
    <row r="3771" spans="1:1" s="18" customFormat="1" x14ac:dyDescent="0.2">
      <c r="A3771" s="62"/>
    </row>
    <row r="3772" spans="1:1" s="18" customFormat="1" x14ac:dyDescent="0.2">
      <c r="A3772" s="62"/>
    </row>
    <row r="3773" spans="1:1" s="18" customFormat="1" x14ac:dyDescent="0.2">
      <c r="A3773" s="62"/>
    </row>
    <row r="3774" spans="1:1" s="18" customFormat="1" x14ac:dyDescent="0.2">
      <c r="A3774" s="62"/>
    </row>
    <row r="3775" spans="1:1" s="18" customFormat="1" x14ac:dyDescent="0.2">
      <c r="A3775" s="62"/>
    </row>
    <row r="3776" spans="1:1" s="18" customFormat="1" x14ac:dyDescent="0.2">
      <c r="A3776" s="62"/>
    </row>
    <row r="3777" spans="1:1" s="18" customFormat="1" x14ac:dyDescent="0.2">
      <c r="A3777" s="62"/>
    </row>
    <row r="3778" spans="1:1" s="18" customFormat="1" x14ac:dyDescent="0.2">
      <c r="A3778" s="62"/>
    </row>
    <row r="3779" spans="1:1" s="18" customFormat="1" x14ac:dyDescent="0.2">
      <c r="A3779" s="62"/>
    </row>
    <row r="3780" spans="1:1" s="18" customFormat="1" x14ac:dyDescent="0.2">
      <c r="A3780" s="62"/>
    </row>
    <row r="3781" spans="1:1" s="18" customFormat="1" x14ac:dyDescent="0.2">
      <c r="A3781" s="62"/>
    </row>
    <row r="3782" spans="1:1" s="18" customFormat="1" x14ac:dyDescent="0.2">
      <c r="A3782" s="62"/>
    </row>
    <row r="3783" spans="1:1" s="18" customFormat="1" x14ac:dyDescent="0.2">
      <c r="A3783" s="62"/>
    </row>
    <row r="3784" spans="1:1" s="18" customFormat="1" x14ac:dyDescent="0.2">
      <c r="A3784" s="62"/>
    </row>
    <row r="3785" spans="1:1" s="18" customFormat="1" x14ac:dyDescent="0.2">
      <c r="A3785" s="62"/>
    </row>
    <row r="3786" spans="1:1" s="18" customFormat="1" x14ac:dyDescent="0.2">
      <c r="A3786" s="62"/>
    </row>
    <row r="3787" spans="1:1" s="18" customFormat="1" x14ac:dyDescent="0.2">
      <c r="A3787" s="62"/>
    </row>
    <row r="3788" spans="1:1" s="18" customFormat="1" x14ac:dyDescent="0.2">
      <c r="A3788" s="62"/>
    </row>
    <row r="3789" spans="1:1" s="18" customFormat="1" x14ac:dyDescent="0.2">
      <c r="A3789" s="62"/>
    </row>
    <row r="3790" spans="1:1" s="18" customFormat="1" x14ac:dyDescent="0.2">
      <c r="A3790" s="62"/>
    </row>
    <row r="3791" spans="1:1" s="18" customFormat="1" x14ac:dyDescent="0.2">
      <c r="A3791" s="62"/>
    </row>
    <row r="3792" spans="1:1" s="18" customFormat="1" x14ac:dyDescent="0.2">
      <c r="A3792" s="62"/>
    </row>
    <row r="3793" spans="1:1" s="18" customFormat="1" x14ac:dyDescent="0.2">
      <c r="A3793" s="62"/>
    </row>
    <row r="3794" spans="1:1" s="18" customFormat="1" x14ac:dyDescent="0.2">
      <c r="A3794" s="62"/>
    </row>
    <row r="3795" spans="1:1" s="18" customFormat="1" x14ac:dyDescent="0.2">
      <c r="A3795" s="62"/>
    </row>
    <row r="3796" spans="1:1" s="18" customFormat="1" x14ac:dyDescent="0.2">
      <c r="A3796" s="62"/>
    </row>
    <row r="3797" spans="1:1" s="18" customFormat="1" x14ac:dyDescent="0.2">
      <c r="A3797" s="62"/>
    </row>
    <row r="3798" spans="1:1" s="18" customFormat="1" x14ac:dyDescent="0.2">
      <c r="A3798" s="62"/>
    </row>
    <row r="3799" spans="1:1" s="18" customFormat="1" x14ac:dyDescent="0.2">
      <c r="A3799" s="62"/>
    </row>
    <row r="3800" spans="1:1" s="18" customFormat="1" x14ac:dyDescent="0.2">
      <c r="A3800" s="62"/>
    </row>
    <row r="3801" spans="1:1" s="18" customFormat="1" x14ac:dyDescent="0.2">
      <c r="A3801" s="62"/>
    </row>
    <row r="3802" spans="1:1" s="18" customFormat="1" x14ac:dyDescent="0.2">
      <c r="A3802" s="62"/>
    </row>
    <row r="3803" spans="1:1" s="18" customFormat="1" x14ac:dyDescent="0.2">
      <c r="A3803" s="62"/>
    </row>
    <row r="3804" spans="1:1" s="18" customFormat="1" x14ac:dyDescent="0.2">
      <c r="A3804" s="62"/>
    </row>
    <row r="3805" spans="1:1" s="18" customFormat="1" x14ac:dyDescent="0.2">
      <c r="A3805" s="62"/>
    </row>
    <row r="3806" spans="1:1" s="18" customFormat="1" x14ac:dyDescent="0.2">
      <c r="A3806" s="62"/>
    </row>
    <row r="3807" spans="1:1" s="18" customFormat="1" x14ac:dyDescent="0.2">
      <c r="A3807" s="62"/>
    </row>
    <row r="3808" spans="1:1" s="18" customFormat="1" x14ac:dyDescent="0.2">
      <c r="A3808" s="62"/>
    </row>
    <row r="3809" spans="1:1" s="18" customFormat="1" x14ac:dyDescent="0.2">
      <c r="A3809" s="62"/>
    </row>
    <row r="3810" spans="1:1" s="18" customFormat="1" x14ac:dyDescent="0.2">
      <c r="A3810" s="62"/>
    </row>
    <row r="3811" spans="1:1" s="18" customFormat="1" x14ac:dyDescent="0.2">
      <c r="A3811" s="62"/>
    </row>
    <row r="3812" spans="1:1" s="18" customFormat="1" x14ac:dyDescent="0.2">
      <c r="A3812" s="62"/>
    </row>
    <row r="3813" spans="1:1" s="18" customFormat="1" x14ac:dyDescent="0.2">
      <c r="A3813" s="62"/>
    </row>
    <row r="3814" spans="1:1" s="18" customFormat="1" x14ac:dyDescent="0.2">
      <c r="A3814" s="62"/>
    </row>
    <row r="3815" spans="1:1" s="18" customFormat="1" x14ac:dyDescent="0.2">
      <c r="A3815" s="62"/>
    </row>
    <row r="3816" spans="1:1" s="18" customFormat="1" x14ac:dyDescent="0.2">
      <c r="A3816" s="62"/>
    </row>
    <row r="3817" spans="1:1" s="18" customFormat="1" x14ac:dyDescent="0.2">
      <c r="A3817" s="62"/>
    </row>
    <row r="3818" spans="1:1" s="18" customFormat="1" x14ac:dyDescent="0.2">
      <c r="A3818" s="62"/>
    </row>
    <row r="3819" spans="1:1" s="18" customFormat="1" x14ac:dyDescent="0.2">
      <c r="A3819" s="62"/>
    </row>
    <row r="3820" spans="1:1" s="18" customFormat="1" x14ac:dyDescent="0.2">
      <c r="A3820" s="62"/>
    </row>
    <row r="3821" spans="1:1" s="18" customFormat="1" x14ac:dyDescent="0.2">
      <c r="A3821" s="62"/>
    </row>
    <row r="3822" spans="1:1" s="18" customFormat="1" x14ac:dyDescent="0.2">
      <c r="A3822" s="62"/>
    </row>
    <row r="3823" spans="1:1" s="18" customFormat="1" x14ac:dyDescent="0.2">
      <c r="A3823" s="62"/>
    </row>
    <row r="3824" spans="1:1" s="18" customFormat="1" x14ac:dyDescent="0.2">
      <c r="A3824" s="62"/>
    </row>
    <row r="3825" spans="1:1" s="18" customFormat="1" x14ac:dyDescent="0.2">
      <c r="A3825" s="62"/>
    </row>
    <row r="3826" spans="1:1" s="18" customFormat="1" x14ac:dyDescent="0.2">
      <c r="A3826" s="62"/>
    </row>
    <row r="3827" spans="1:1" s="18" customFormat="1" x14ac:dyDescent="0.2">
      <c r="A3827" s="62"/>
    </row>
    <row r="3828" spans="1:1" s="18" customFormat="1" x14ac:dyDescent="0.2">
      <c r="A3828" s="62"/>
    </row>
    <row r="3829" spans="1:1" s="18" customFormat="1" x14ac:dyDescent="0.2">
      <c r="A3829" s="62"/>
    </row>
    <row r="3830" spans="1:1" s="18" customFormat="1" x14ac:dyDescent="0.2">
      <c r="A3830" s="62"/>
    </row>
    <row r="3831" spans="1:1" s="18" customFormat="1" x14ac:dyDescent="0.2">
      <c r="A3831" s="62"/>
    </row>
    <row r="3832" spans="1:1" s="18" customFormat="1" x14ac:dyDescent="0.2">
      <c r="A3832" s="62"/>
    </row>
    <row r="3833" spans="1:1" s="18" customFormat="1" x14ac:dyDescent="0.2">
      <c r="A3833" s="62"/>
    </row>
    <row r="3834" spans="1:1" s="18" customFormat="1" x14ac:dyDescent="0.2">
      <c r="A3834" s="62"/>
    </row>
    <row r="3835" spans="1:1" s="18" customFormat="1" x14ac:dyDescent="0.2">
      <c r="A3835" s="62"/>
    </row>
    <row r="3836" spans="1:1" s="18" customFormat="1" x14ac:dyDescent="0.2">
      <c r="A3836" s="62"/>
    </row>
    <row r="3837" spans="1:1" s="18" customFormat="1" x14ac:dyDescent="0.2">
      <c r="A3837" s="62"/>
    </row>
    <row r="3838" spans="1:1" s="18" customFormat="1" x14ac:dyDescent="0.2">
      <c r="A3838" s="62"/>
    </row>
    <row r="3839" spans="1:1" s="18" customFormat="1" x14ac:dyDescent="0.2">
      <c r="A3839" s="62"/>
    </row>
    <row r="3840" spans="1:1" s="18" customFormat="1" x14ac:dyDescent="0.2">
      <c r="A3840" s="62"/>
    </row>
    <row r="3841" spans="1:1" s="18" customFormat="1" x14ac:dyDescent="0.2">
      <c r="A3841" s="62"/>
    </row>
    <row r="3842" spans="1:1" s="18" customFormat="1" x14ac:dyDescent="0.2">
      <c r="A3842" s="62"/>
    </row>
    <row r="3843" spans="1:1" s="18" customFormat="1" x14ac:dyDescent="0.2">
      <c r="A3843" s="62"/>
    </row>
    <row r="3844" spans="1:1" s="18" customFormat="1" x14ac:dyDescent="0.2">
      <c r="A3844" s="62"/>
    </row>
    <row r="3845" spans="1:1" s="18" customFormat="1" x14ac:dyDescent="0.2">
      <c r="A3845" s="62"/>
    </row>
    <row r="3846" spans="1:1" s="18" customFormat="1" x14ac:dyDescent="0.2">
      <c r="A3846" s="62"/>
    </row>
    <row r="3847" spans="1:1" s="18" customFormat="1" x14ac:dyDescent="0.2">
      <c r="A3847" s="62"/>
    </row>
    <row r="3848" spans="1:1" s="18" customFormat="1" x14ac:dyDescent="0.2">
      <c r="A3848" s="62"/>
    </row>
    <row r="3849" spans="1:1" s="18" customFormat="1" x14ac:dyDescent="0.2">
      <c r="A3849" s="62"/>
    </row>
    <row r="3850" spans="1:1" s="18" customFormat="1" x14ac:dyDescent="0.2">
      <c r="A3850" s="62"/>
    </row>
    <row r="3851" spans="1:1" s="18" customFormat="1" x14ac:dyDescent="0.2">
      <c r="A3851" s="62"/>
    </row>
    <row r="3852" spans="1:1" s="18" customFormat="1" x14ac:dyDescent="0.2">
      <c r="A3852" s="62"/>
    </row>
    <row r="3853" spans="1:1" s="18" customFormat="1" x14ac:dyDescent="0.2">
      <c r="A3853" s="62"/>
    </row>
    <row r="3854" spans="1:1" s="18" customFormat="1" x14ac:dyDescent="0.2">
      <c r="A3854" s="62"/>
    </row>
    <row r="3855" spans="1:1" s="18" customFormat="1" x14ac:dyDescent="0.2">
      <c r="A3855" s="62"/>
    </row>
    <row r="3856" spans="1:1" s="18" customFormat="1" x14ac:dyDescent="0.2">
      <c r="A3856" s="62"/>
    </row>
    <row r="3857" spans="1:1" s="18" customFormat="1" x14ac:dyDescent="0.2">
      <c r="A3857" s="62"/>
    </row>
    <row r="3858" spans="1:1" s="18" customFormat="1" x14ac:dyDescent="0.2">
      <c r="A3858" s="62"/>
    </row>
    <row r="3859" spans="1:1" s="18" customFormat="1" x14ac:dyDescent="0.2">
      <c r="A3859" s="62"/>
    </row>
    <row r="3860" spans="1:1" s="18" customFormat="1" x14ac:dyDescent="0.2">
      <c r="A3860" s="62"/>
    </row>
    <row r="3861" spans="1:1" s="18" customFormat="1" x14ac:dyDescent="0.2">
      <c r="A3861" s="62"/>
    </row>
    <row r="3862" spans="1:1" s="18" customFormat="1" x14ac:dyDescent="0.2">
      <c r="A3862" s="62"/>
    </row>
    <row r="3863" spans="1:1" s="18" customFormat="1" x14ac:dyDescent="0.2">
      <c r="A3863" s="62"/>
    </row>
    <row r="3864" spans="1:1" s="18" customFormat="1" x14ac:dyDescent="0.2">
      <c r="A3864" s="62"/>
    </row>
    <row r="3865" spans="1:1" s="18" customFormat="1" x14ac:dyDescent="0.2">
      <c r="A3865" s="62"/>
    </row>
    <row r="3866" spans="1:1" s="18" customFormat="1" x14ac:dyDescent="0.2">
      <c r="A3866" s="62"/>
    </row>
    <row r="3867" spans="1:1" s="18" customFormat="1" x14ac:dyDescent="0.2">
      <c r="A3867" s="62"/>
    </row>
    <row r="3868" spans="1:1" s="18" customFormat="1" x14ac:dyDescent="0.2">
      <c r="A3868" s="62"/>
    </row>
    <row r="3869" spans="1:1" s="18" customFormat="1" x14ac:dyDescent="0.2">
      <c r="A3869" s="62"/>
    </row>
    <row r="3870" spans="1:1" s="18" customFormat="1" x14ac:dyDescent="0.2">
      <c r="A3870" s="62"/>
    </row>
    <row r="3871" spans="1:1" s="18" customFormat="1" x14ac:dyDescent="0.2">
      <c r="A3871" s="62"/>
    </row>
    <row r="3872" spans="1:1" s="18" customFormat="1" x14ac:dyDescent="0.2">
      <c r="A3872" s="62"/>
    </row>
    <row r="3873" spans="1:1" s="18" customFormat="1" x14ac:dyDescent="0.2">
      <c r="A3873" s="62"/>
    </row>
    <row r="3874" spans="1:1" s="18" customFormat="1" x14ac:dyDescent="0.2">
      <c r="A3874" s="62"/>
    </row>
    <row r="3875" spans="1:1" s="18" customFormat="1" x14ac:dyDescent="0.2">
      <c r="A3875" s="62"/>
    </row>
    <row r="3876" spans="1:1" s="18" customFormat="1" x14ac:dyDescent="0.2">
      <c r="A3876" s="62"/>
    </row>
    <row r="3877" spans="1:1" s="18" customFormat="1" x14ac:dyDescent="0.2">
      <c r="A3877" s="62"/>
    </row>
    <row r="3878" spans="1:1" s="18" customFormat="1" x14ac:dyDescent="0.2">
      <c r="A3878" s="62"/>
    </row>
    <row r="3879" spans="1:1" s="18" customFormat="1" x14ac:dyDescent="0.2">
      <c r="A3879" s="62"/>
    </row>
    <row r="3880" spans="1:1" s="18" customFormat="1" x14ac:dyDescent="0.2">
      <c r="A3880" s="62"/>
    </row>
    <row r="3881" spans="1:1" s="18" customFormat="1" x14ac:dyDescent="0.2">
      <c r="A3881" s="62"/>
    </row>
    <row r="3882" spans="1:1" s="18" customFormat="1" x14ac:dyDescent="0.2">
      <c r="A3882" s="62"/>
    </row>
    <row r="3883" spans="1:1" s="18" customFormat="1" x14ac:dyDescent="0.2">
      <c r="A3883" s="62"/>
    </row>
    <row r="3884" spans="1:1" s="18" customFormat="1" x14ac:dyDescent="0.2">
      <c r="A3884" s="62"/>
    </row>
    <row r="3885" spans="1:1" s="18" customFormat="1" x14ac:dyDescent="0.2">
      <c r="A3885" s="62"/>
    </row>
    <row r="3886" spans="1:1" s="18" customFormat="1" x14ac:dyDescent="0.2">
      <c r="A3886" s="62"/>
    </row>
    <row r="3887" spans="1:1" s="18" customFormat="1" x14ac:dyDescent="0.2">
      <c r="A3887" s="62"/>
    </row>
    <row r="3888" spans="1:1" s="18" customFormat="1" x14ac:dyDescent="0.2">
      <c r="A3888" s="62"/>
    </row>
    <row r="3889" spans="1:1" s="18" customFormat="1" x14ac:dyDescent="0.2">
      <c r="A3889" s="62"/>
    </row>
    <row r="3890" spans="1:1" s="18" customFormat="1" x14ac:dyDescent="0.2">
      <c r="A3890" s="62"/>
    </row>
    <row r="3891" spans="1:1" s="18" customFormat="1" x14ac:dyDescent="0.2">
      <c r="A3891" s="62"/>
    </row>
    <row r="3892" spans="1:1" s="18" customFormat="1" x14ac:dyDescent="0.2">
      <c r="A3892" s="62"/>
    </row>
    <row r="3893" spans="1:1" s="18" customFormat="1" x14ac:dyDescent="0.2">
      <c r="A3893" s="62"/>
    </row>
    <row r="3894" spans="1:1" s="18" customFormat="1" x14ac:dyDescent="0.2">
      <c r="A3894" s="62"/>
    </row>
    <row r="3895" spans="1:1" s="18" customFormat="1" x14ac:dyDescent="0.2">
      <c r="A3895" s="62"/>
    </row>
    <row r="3896" spans="1:1" s="18" customFormat="1" x14ac:dyDescent="0.2">
      <c r="A3896" s="62"/>
    </row>
    <row r="3897" spans="1:1" s="18" customFormat="1" x14ac:dyDescent="0.2">
      <c r="A3897" s="62"/>
    </row>
    <row r="3898" spans="1:1" s="18" customFormat="1" x14ac:dyDescent="0.2">
      <c r="A3898" s="62"/>
    </row>
    <row r="3899" spans="1:1" s="18" customFormat="1" x14ac:dyDescent="0.2">
      <c r="A3899" s="62"/>
    </row>
    <row r="3900" spans="1:1" s="18" customFormat="1" x14ac:dyDescent="0.2">
      <c r="A3900" s="62"/>
    </row>
    <row r="3901" spans="1:1" s="18" customFormat="1" x14ac:dyDescent="0.2">
      <c r="A3901" s="62"/>
    </row>
    <row r="3902" spans="1:1" s="18" customFormat="1" x14ac:dyDescent="0.2">
      <c r="A3902" s="62"/>
    </row>
    <row r="3903" spans="1:1" s="18" customFormat="1" x14ac:dyDescent="0.2">
      <c r="A3903" s="62"/>
    </row>
    <row r="3904" spans="1:1" s="18" customFormat="1" x14ac:dyDescent="0.2">
      <c r="A3904" s="62"/>
    </row>
    <row r="3905" spans="1:1" s="18" customFormat="1" x14ac:dyDescent="0.2">
      <c r="A3905" s="62"/>
    </row>
    <row r="3906" spans="1:1" s="18" customFormat="1" x14ac:dyDescent="0.2">
      <c r="A3906" s="62"/>
    </row>
    <row r="3907" spans="1:1" s="18" customFormat="1" x14ac:dyDescent="0.2">
      <c r="A3907" s="62"/>
    </row>
    <row r="3908" spans="1:1" s="18" customFormat="1" x14ac:dyDescent="0.2">
      <c r="A3908" s="62"/>
    </row>
    <row r="3909" spans="1:1" s="18" customFormat="1" x14ac:dyDescent="0.2">
      <c r="A3909" s="62"/>
    </row>
    <row r="3910" spans="1:1" s="18" customFormat="1" x14ac:dyDescent="0.2">
      <c r="A3910" s="62"/>
    </row>
    <row r="3911" spans="1:1" s="18" customFormat="1" x14ac:dyDescent="0.2">
      <c r="A3911" s="62"/>
    </row>
    <row r="3912" spans="1:1" s="18" customFormat="1" x14ac:dyDescent="0.2">
      <c r="A3912" s="62"/>
    </row>
    <row r="3913" spans="1:1" s="18" customFormat="1" x14ac:dyDescent="0.2">
      <c r="A3913" s="62"/>
    </row>
    <row r="3914" spans="1:1" s="18" customFormat="1" x14ac:dyDescent="0.2">
      <c r="A3914" s="62"/>
    </row>
    <row r="3915" spans="1:1" s="18" customFormat="1" x14ac:dyDescent="0.2">
      <c r="A3915" s="62"/>
    </row>
    <row r="3916" spans="1:1" s="18" customFormat="1" x14ac:dyDescent="0.2">
      <c r="A3916" s="62"/>
    </row>
    <row r="3917" spans="1:1" s="18" customFormat="1" x14ac:dyDescent="0.2">
      <c r="A3917" s="62"/>
    </row>
    <row r="3918" spans="1:1" s="18" customFormat="1" x14ac:dyDescent="0.2">
      <c r="A3918" s="62"/>
    </row>
    <row r="3919" spans="1:1" s="18" customFormat="1" x14ac:dyDescent="0.2">
      <c r="A3919" s="62"/>
    </row>
    <row r="3920" spans="1:1" s="18" customFormat="1" x14ac:dyDescent="0.2">
      <c r="A3920" s="62"/>
    </row>
    <row r="3921" spans="1:1" s="18" customFormat="1" x14ac:dyDescent="0.2">
      <c r="A3921" s="62"/>
    </row>
    <row r="3922" spans="1:1" s="18" customFormat="1" x14ac:dyDescent="0.2">
      <c r="A3922" s="62"/>
    </row>
    <row r="3923" spans="1:1" s="18" customFormat="1" x14ac:dyDescent="0.2">
      <c r="A3923" s="62"/>
    </row>
    <row r="3924" spans="1:1" s="18" customFormat="1" x14ac:dyDescent="0.2">
      <c r="A3924" s="62"/>
    </row>
    <row r="3925" spans="1:1" s="18" customFormat="1" x14ac:dyDescent="0.2">
      <c r="A3925" s="62"/>
    </row>
    <row r="3926" spans="1:1" s="18" customFormat="1" x14ac:dyDescent="0.2">
      <c r="A3926" s="62"/>
    </row>
    <row r="3927" spans="1:1" s="18" customFormat="1" x14ac:dyDescent="0.2">
      <c r="A3927" s="62"/>
    </row>
    <row r="3928" spans="1:1" s="18" customFormat="1" x14ac:dyDescent="0.2">
      <c r="A3928" s="62"/>
    </row>
    <row r="3929" spans="1:1" s="18" customFormat="1" x14ac:dyDescent="0.2">
      <c r="A3929" s="62"/>
    </row>
    <row r="3930" spans="1:1" s="18" customFormat="1" x14ac:dyDescent="0.2">
      <c r="A3930" s="62"/>
    </row>
    <row r="3931" spans="1:1" s="18" customFormat="1" x14ac:dyDescent="0.2">
      <c r="A3931" s="62"/>
    </row>
    <row r="3932" spans="1:1" s="18" customFormat="1" x14ac:dyDescent="0.2">
      <c r="A3932" s="62"/>
    </row>
    <row r="3933" spans="1:1" s="18" customFormat="1" x14ac:dyDescent="0.2">
      <c r="A3933" s="62"/>
    </row>
    <row r="3934" spans="1:1" s="18" customFormat="1" x14ac:dyDescent="0.2">
      <c r="A3934" s="62"/>
    </row>
    <row r="3935" spans="1:1" s="18" customFormat="1" x14ac:dyDescent="0.2">
      <c r="A3935" s="62"/>
    </row>
    <row r="3936" spans="1:1" s="18" customFormat="1" x14ac:dyDescent="0.2">
      <c r="A3936" s="62"/>
    </row>
    <row r="3937" spans="1:1" s="18" customFormat="1" x14ac:dyDescent="0.2">
      <c r="A3937" s="62"/>
    </row>
    <row r="3938" spans="1:1" s="18" customFormat="1" x14ac:dyDescent="0.2">
      <c r="A3938" s="62"/>
    </row>
    <row r="3939" spans="1:1" s="18" customFormat="1" x14ac:dyDescent="0.2">
      <c r="A3939" s="62"/>
    </row>
    <row r="3940" spans="1:1" s="18" customFormat="1" x14ac:dyDescent="0.2">
      <c r="A3940" s="62"/>
    </row>
    <row r="3941" spans="1:1" s="18" customFormat="1" x14ac:dyDescent="0.2">
      <c r="A3941" s="62"/>
    </row>
    <row r="3942" spans="1:1" s="18" customFormat="1" x14ac:dyDescent="0.2">
      <c r="A3942" s="62"/>
    </row>
    <row r="3943" spans="1:1" s="18" customFormat="1" x14ac:dyDescent="0.2">
      <c r="A3943" s="62"/>
    </row>
    <row r="3944" spans="1:1" s="18" customFormat="1" x14ac:dyDescent="0.2">
      <c r="A3944" s="62"/>
    </row>
    <row r="3945" spans="1:1" s="18" customFormat="1" x14ac:dyDescent="0.2">
      <c r="A3945" s="62"/>
    </row>
    <row r="3946" spans="1:1" s="18" customFormat="1" x14ac:dyDescent="0.2">
      <c r="A3946" s="62"/>
    </row>
    <row r="3947" spans="1:1" s="18" customFormat="1" x14ac:dyDescent="0.2">
      <c r="A3947" s="62"/>
    </row>
    <row r="3948" spans="1:1" s="18" customFormat="1" x14ac:dyDescent="0.2">
      <c r="A3948" s="62"/>
    </row>
    <row r="3949" spans="1:1" s="18" customFormat="1" x14ac:dyDescent="0.2">
      <c r="A3949" s="62"/>
    </row>
    <row r="3950" spans="1:1" s="18" customFormat="1" x14ac:dyDescent="0.2">
      <c r="A3950" s="62"/>
    </row>
    <row r="3951" spans="1:1" s="18" customFormat="1" x14ac:dyDescent="0.2">
      <c r="A3951" s="62"/>
    </row>
    <row r="3952" spans="1:1" s="18" customFormat="1" x14ac:dyDescent="0.2">
      <c r="A3952" s="62"/>
    </row>
    <row r="3953" spans="1:1" s="18" customFormat="1" x14ac:dyDescent="0.2">
      <c r="A3953" s="62"/>
    </row>
    <row r="3954" spans="1:1" s="18" customFormat="1" x14ac:dyDescent="0.2">
      <c r="A3954" s="62"/>
    </row>
    <row r="3955" spans="1:1" s="18" customFormat="1" x14ac:dyDescent="0.2">
      <c r="A3955" s="62"/>
    </row>
    <row r="3956" spans="1:1" s="18" customFormat="1" x14ac:dyDescent="0.2">
      <c r="A3956" s="62"/>
    </row>
    <row r="3957" spans="1:1" s="18" customFormat="1" x14ac:dyDescent="0.2">
      <c r="A3957" s="62"/>
    </row>
    <row r="3958" spans="1:1" s="18" customFormat="1" x14ac:dyDescent="0.2">
      <c r="A3958" s="62"/>
    </row>
    <row r="3959" spans="1:1" s="18" customFormat="1" x14ac:dyDescent="0.2">
      <c r="A3959" s="62"/>
    </row>
    <row r="3960" spans="1:1" s="18" customFormat="1" x14ac:dyDescent="0.2">
      <c r="A3960" s="62"/>
    </row>
    <row r="3961" spans="1:1" s="18" customFormat="1" x14ac:dyDescent="0.2">
      <c r="A3961" s="62"/>
    </row>
    <row r="3962" spans="1:1" s="18" customFormat="1" x14ac:dyDescent="0.2">
      <c r="A3962" s="62"/>
    </row>
    <row r="3963" spans="1:1" s="18" customFormat="1" x14ac:dyDescent="0.2">
      <c r="A3963" s="62"/>
    </row>
    <row r="3964" spans="1:1" s="18" customFormat="1" x14ac:dyDescent="0.2">
      <c r="A3964" s="62"/>
    </row>
    <row r="3965" spans="1:1" s="18" customFormat="1" x14ac:dyDescent="0.2">
      <c r="A3965" s="62"/>
    </row>
    <row r="3966" spans="1:1" s="18" customFormat="1" x14ac:dyDescent="0.2">
      <c r="A3966" s="62"/>
    </row>
    <row r="3967" spans="1:1" s="18" customFormat="1" x14ac:dyDescent="0.2">
      <c r="A3967" s="62"/>
    </row>
    <row r="3968" spans="1:1" s="18" customFormat="1" x14ac:dyDescent="0.2">
      <c r="A3968" s="62"/>
    </row>
    <row r="3969" spans="1:1" s="18" customFormat="1" x14ac:dyDescent="0.2">
      <c r="A3969" s="62"/>
    </row>
    <row r="3970" spans="1:1" s="18" customFormat="1" x14ac:dyDescent="0.2">
      <c r="A3970" s="62"/>
    </row>
    <row r="3971" spans="1:1" s="18" customFormat="1" x14ac:dyDescent="0.2">
      <c r="A3971" s="62"/>
    </row>
    <row r="3972" spans="1:1" s="18" customFormat="1" x14ac:dyDescent="0.2">
      <c r="A3972" s="62"/>
    </row>
    <row r="3973" spans="1:1" s="18" customFormat="1" x14ac:dyDescent="0.2">
      <c r="A3973" s="62"/>
    </row>
    <row r="3974" spans="1:1" s="18" customFormat="1" x14ac:dyDescent="0.2">
      <c r="A3974" s="62"/>
    </row>
    <row r="3975" spans="1:1" s="18" customFormat="1" x14ac:dyDescent="0.2">
      <c r="A3975" s="62"/>
    </row>
    <row r="3976" spans="1:1" s="18" customFormat="1" x14ac:dyDescent="0.2">
      <c r="A3976" s="62"/>
    </row>
    <row r="3977" spans="1:1" s="18" customFormat="1" x14ac:dyDescent="0.2">
      <c r="A3977" s="62"/>
    </row>
    <row r="3978" spans="1:1" s="18" customFormat="1" x14ac:dyDescent="0.2">
      <c r="A3978" s="62"/>
    </row>
    <row r="3979" spans="1:1" s="18" customFormat="1" x14ac:dyDescent="0.2">
      <c r="A3979" s="62"/>
    </row>
    <row r="3980" spans="1:1" s="18" customFormat="1" x14ac:dyDescent="0.2">
      <c r="A3980" s="62"/>
    </row>
    <row r="3981" spans="1:1" s="18" customFormat="1" x14ac:dyDescent="0.2">
      <c r="A3981" s="62"/>
    </row>
    <row r="3982" spans="1:1" s="18" customFormat="1" x14ac:dyDescent="0.2">
      <c r="A3982" s="62"/>
    </row>
    <row r="3983" spans="1:1" s="18" customFormat="1" x14ac:dyDescent="0.2">
      <c r="A3983" s="62"/>
    </row>
    <row r="3984" spans="1:1" s="18" customFormat="1" x14ac:dyDescent="0.2">
      <c r="A3984" s="62"/>
    </row>
    <row r="3985" spans="1:1" s="18" customFormat="1" x14ac:dyDescent="0.2">
      <c r="A3985" s="62"/>
    </row>
    <row r="3986" spans="1:1" s="18" customFormat="1" x14ac:dyDescent="0.2">
      <c r="A3986" s="62"/>
    </row>
    <row r="3987" spans="1:1" s="18" customFormat="1" x14ac:dyDescent="0.2">
      <c r="A3987" s="62"/>
    </row>
    <row r="3988" spans="1:1" s="18" customFormat="1" x14ac:dyDescent="0.2">
      <c r="A3988" s="62"/>
    </row>
    <row r="3989" spans="1:1" s="18" customFormat="1" x14ac:dyDescent="0.2">
      <c r="A3989" s="62"/>
    </row>
    <row r="3990" spans="1:1" s="18" customFormat="1" x14ac:dyDescent="0.2">
      <c r="A3990" s="62"/>
    </row>
    <row r="3991" spans="1:1" s="18" customFormat="1" x14ac:dyDescent="0.2">
      <c r="A3991" s="62"/>
    </row>
    <row r="3992" spans="1:1" s="18" customFormat="1" x14ac:dyDescent="0.2">
      <c r="A3992" s="62"/>
    </row>
    <row r="3993" spans="1:1" s="18" customFormat="1" x14ac:dyDescent="0.2">
      <c r="A3993" s="62"/>
    </row>
    <row r="3994" spans="1:1" s="18" customFormat="1" x14ac:dyDescent="0.2">
      <c r="A3994" s="62"/>
    </row>
    <row r="3995" spans="1:1" s="18" customFormat="1" x14ac:dyDescent="0.2">
      <c r="A3995" s="62"/>
    </row>
    <row r="3996" spans="1:1" s="18" customFormat="1" x14ac:dyDescent="0.2">
      <c r="A3996" s="62"/>
    </row>
    <row r="3997" spans="1:1" s="18" customFormat="1" x14ac:dyDescent="0.2">
      <c r="A3997" s="62"/>
    </row>
    <row r="3998" spans="1:1" s="18" customFormat="1" x14ac:dyDescent="0.2">
      <c r="A3998" s="62"/>
    </row>
    <row r="3999" spans="1:1" s="18" customFormat="1" x14ac:dyDescent="0.2">
      <c r="A3999" s="62"/>
    </row>
    <row r="4000" spans="1:1" s="18" customFormat="1" x14ac:dyDescent="0.2">
      <c r="A4000" s="62"/>
    </row>
    <row r="4001" spans="1:1" s="18" customFormat="1" x14ac:dyDescent="0.2">
      <c r="A4001" s="62"/>
    </row>
    <row r="4002" spans="1:1" s="18" customFormat="1" x14ac:dyDescent="0.2">
      <c r="A4002" s="62"/>
    </row>
    <row r="4003" spans="1:1" s="18" customFormat="1" x14ac:dyDescent="0.2">
      <c r="A4003" s="62"/>
    </row>
    <row r="4004" spans="1:1" s="18" customFormat="1" x14ac:dyDescent="0.2">
      <c r="A4004" s="62"/>
    </row>
    <row r="4005" spans="1:1" s="18" customFormat="1" x14ac:dyDescent="0.2">
      <c r="A4005" s="62"/>
    </row>
    <row r="4006" spans="1:1" s="18" customFormat="1" x14ac:dyDescent="0.2">
      <c r="A4006" s="62"/>
    </row>
    <row r="4007" spans="1:1" s="18" customFormat="1" x14ac:dyDescent="0.2">
      <c r="A4007" s="62"/>
    </row>
    <row r="4008" spans="1:1" s="18" customFormat="1" x14ac:dyDescent="0.2">
      <c r="A4008" s="62"/>
    </row>
    <row r="4009" spans="1:1" s="18" customFormat="1" x14ac:dyDescent="0.2">
      <c r="A4009" s="62"/>
    </row>
    <row r="4010" spans="1:1" s="18" customFormat="1" x14ac:dyDescent="0.2">
      <c r="A4010" s="62"/>
    </row>
    <row r="4011" spans="1:1" s="18" customFormat="1" x14ac:dyDescent="0.2">
      <c r="A4011" s="62"/>
    </row>
    <row r="4012" spans="1:1" s="18" customFormat="1" x14ac:dyDescent="0.2">
      <c r="A4012" s="62"/>
    </row>
    <row r="4013" spans="1:1" s="18" customFormat="1" x14ac:dyDescent="0.2">
      <c r="A4013" s="62"/>
    </row>
    <row r="4014" spans="1:1" s="18" customFormat="1" x14ac:dyDescent="0.2">
      <c r="A4014" s="62"/>
    </row>
    <row r="4015" spans="1:1" s="18" customFormat="1" x14ac:dyDescent="0.2">
      <c r="A4015" s="62"/>
    </row>
    <row r="4016" spans="1:1" s="18" customFormat="1" x14ac:dyDescent="0.2">
      <c r="A4016" s="62"/>
    </row>
    <row r="4017" spans="1:1" s="18" customFormat="1" x14ac:dyDescent="0.2">
      <c r="A4017" s="62"/>
    </row>
    <row r="4018" spans="1:1" s="18" customFormat="1" x14ac:dyDescent="0.2">
      <c r="A4018" s="62"/>
    </row>
    <row r="4019" spans="1:1" s="18" customFormat="1" x14ac:dyDescent="0.2">
      <c r="A4019" s="62"/>
    </row>
    <row r="4020" spans="1:1" s="18" customFormat="1" x14ac:dyDescent="0.2">
      <c r="A4020" s="62"/>
    </row>
    <row r="4021" spans="1:1" s="18" customFormat="1" x14ac:dyDescent="0.2">
      <c r="A4021" s="62"/>
    </row>
    <row r="4022" spans="1:1" s="18" customFormat="1" x14ac:dyDescent="0.2">
      <c r="A4022" s="62"/>
    </row>
    <row r="4023" spans="1:1" s="18" customFormat="1" x14ac:dyDescent="0.2">
      <c r="A4023" s="62"/>
    </row>
    <row r="4024" spans="1:1" s="18" customFormat="1" x14ac:dyDescent="0.2">
      <c r="A4024" s="62"/>
    </row>
    <row r="4025" spans="1:1" s="18" customFormat="1" x14ac:dyDescent="0.2">
      <c r="A4025" s="62"/>
    </row>
    <row r="4026" spans="1:1" s="18" customFormat="1" x14ac:dyDescent="0.2">
      <c r="A4026" s="62"/>
    </row>
    <row r="4027" spans="1:1" s="18" customFormat="1" x14ac:dyDescent="0.2">
      <c r="A4027" s="62"/>
    </row>
    <row r="4028" spans="1:1" s="18" customFormat="1" x14ac:dyDescent="0.2">
      <c r="A4028" s="62"/>
    </row>
    <row r="4029" spans="1:1" s="18" customFormat="1" x14ac:dyDescent="0.2">
      <c r="A4029" s="62"/>
    </row>
    <row r="4030" spans="1:1" s="18" customFormat="1" x14ac:dyDescent="0.2">
      <c r="A4030" s="62"/>
    </row>
    <row r="4031" spans="1:1" s="18" customFormat="1" x14ac:dyDescent="0.2">
      <c r="A4031" s="62"/>
    </row>
    <row r="4032" spans="1:1" s="18" customFormat="1" x14ac:dyDescent="0.2">
      <c r="A4032" s="62"/>
    </row>
    <row r="4033" spans="1:1" s="18" customFormat="1" x14ac:dyDescent="0.2">
      <c r="A4033" s="62"/>
    </row>
    <row r="4034" spans="1:1" s="18" customFormat="1" x14ac:dyDescent="0.2">
      <c r="A4034" s="62"/>
    </row>
    <row r="4035" spans="1:1" s="18" customFormat="1" x14ac:dyDescent="0.2">
      <c r="A4035" s="62"/>
    </row>
    <row r="4036" spans="1:1" s="18" customFormat="1" x14ac:dyDescent="0.2">
      <c r="A4036" s="62"/>
    </row>
    <row r="4037" spans="1:1" s="18" customFormat="1" x14ac:dyDescent="0.2">
      <c r="A4037" s="62"/>
    </row>
    <row r="4038" spans="1:1" s="18" customFormat="1" x14ac:dyDescent="0.2">
      <c r="A4038" s="62"/>
    </row>
    <row r="4039" spans="1:1" s="18" customFormat="1" x14ac:dyDescent="0.2">
      <c r="A4039" s="62"/>
    </row>
    <row r="4040" spans="1:1" s="18" customFormat="1" x14ac:dyDescent="0.2">
      <c r="A4040" s="62"/>
    </row>
    <row r="4041" spans="1:1" s="18" customFormat="1" x14ac:dyDescent="0.2">
      <c r="A4041" s="62"/>
    </row>
    <row r="4042" spans="1:1" s="18" customFormat="1" x14ac:dyDescent="0.2">
      <c r="A4042" s="62"/>
    </row>
    <row r="4043" spans="1:1" s="18" customFormat="1" x14ac:dyDescent="0.2">
      <c r="A4043" s="62"/>
    </row>
    <row r="4044" spans="1:1" s="18" customFormat="1" x14ac:dyDescent="0.2">
      <c r="A4044" s="62"/>
    </row>
    <row r="4045" spans="1:1" s="18" customFormat="1" x14ac:dyDescent="0.2">
      <c r="A4045" s="62"/>
    </row>
    <row r="4046" spans="1:1" s="18" customFormat="1" x14ac:dyDescent="0.2">
      <c r="A4046" s="62"/>
    </row>
    <row r="4047" spans="1:1" s="18" customFormat="1" x14ac:dyDescent="0.2">
      <c r="A4047" s="62"/>
    </row>
    <row r="4048" spans="1:1" s="18" customFormat="1" x14ac:dyDescent="0.2">
      <c r="A4048" s="62"/>
    </row>
    <row r="4049" spans="1:1" s="18" customFormat="1" x14ac:dyDescent="0.2">
      <c r="A4049" s="62"/>
    </row>
    <row r="4050" spans="1:1" s="18" customFormat="1" x14ac:dyDescent="0.2">
      <c r="A4050" s="62"/>
    </row>
    <row r="4051" spans="1:1" s="18" customFormat="1" x14ac:dyDescent="0.2">
      <c r="A4051" s="62"/>
    </row>
    <row r="4052" spans="1:1" s="18" customFormat="1" x14ac:dyDescent="0.2">
      <c r="A4052" s="62"/>
    </row>
    <row r="4053" spans="1:1" s="18" customFormat="1" x14ac:dyDescent="0.2">
      <c r="A4053" s="62"/>
    </row>
    <row r="4054" spans="1:1" s="18" customFormat="1" x14ac:dyDescent="0.2">
      <c r="A4054" s="62"/>
    </row>
    <row r="4055" spans="1:1" s="18" customFormat="1" x14ac:dyDescent="0.2">
      <c r="A4055" s="62"/>
    </row>
    <row r="4056" spans="1:1" s="18" customFormat="1" x14ac:dyDescent="0.2">
      <c r="A4056" s="62"/>
    </row>
    <row r="4057" spans="1:1" s="18" customFormat="1" x14ac:dyDescent="0.2">
      <c r="A4057" s="62"/>
    </row>
    <row r="4058" spans="1:1" s="18" customFormat="1" x14ac:dyDescent="0.2">
      <c r="A4058" s="62"/>
    </row>
    <row r="4059" spans="1:1" s="18" customFormat="1" x14ac:dyDescent="0.2">
      <c r="A4059" s="62"/>
    </row>
    <row r="4060" spans="1:1" s="18" customFormat="1" x14ac:dyDescent="0.2">
      <c r="A4060" s="62"/>
    </row>
    <row r="4061" spans="1:1" s="18" customFormat="1" x14ac:dyDescent="0.2">
      <c r="A4061" s="62"/>
    </row>
    <row r="4062" spans="1:1" s="18" customFormat="1" x14ac:dyDescent="0.2">
      <c r="A4062" s="62"/>
    </row>
    <row r="4063" spans="1:1" s="18" customFormat="1" x14ac:dyDescent="0.2">
      <c r="A4063" s="62"/>
    </row>
    <row r="4064" spans="1:1" s="18" customFormat="1" x14ac:dyDescent="0.2">
      <c r="A4064" s="62"/>
    </row>
    <row r="4065" spans="1:1" s="18" customFormat="1" x14ac:dyDescent="0.2">
      <c r="A4065" s="62"/>
    </row>
    <row r="4066" spans="1:1" s="18" customFormat="1" x14ac:dyDescent="0.2">
      <c r="A4066" s="62"/>
    </row>
    <row r="4067" spans="1:1" s="18" customFormat="1" x14ac:dyDescent="0.2">
      <c r="A4067" s="62"/>
    </row>
    <row r="4068" spans="1:1" s="18" customFormat="1" x14ac:dyDescent="0.2">
      <c r="A4068" s="62"/>
    </row>
    <row r="4069" spans="1:1" s="18" customFormat="1" x14ac:dyDescent="0.2">
      <c r="A4069" s="62"/>
    </row>
    <row r="4070" spans="1:1" s="18" customFormat="1" x14ac:dyDescent="0.2">
      <c r="A4070" s="62"/>
    </row>
    <row r="4071" spans="1:1" s="18" customFormat="1" x14ac:dyDescent="0.2">
      <c r="A4071" s="62"/>
    </row>
    <row r="4072" spans="1:1" s="18" customFormat="1" x14ac:dyDescent="0.2">
      <c r="A4072" s="62"/>
    </row>
    <row r="4073" spans="1:1" s="18" customFormat="1" x14ac:dyDescent="0.2">
      <c r="A4073" s="62"/>
    </row>
    <row r="4074" spans="1:1" s="18" customFormat="1" x14ac:dyDescent="0.2">
      <c r="A4074" s="62"/>
    </row>
    <row r="4075" spans="1:1" s="18" customFormat="1" x14ac:dyDescent="0.2">
      <c r="A4075" s="62"/>
    </row>
    <row r="4076" spans="1:1" s="18" customFormat="1" x14ac:dyDescent="0.2">
      <c r="A4076" s="62"/>
    </row>
    <row r="4077" spans="1:1" s="18" customFormat="1" x14ac:dyDescent="0.2">
      <c r="A4077" s="62"/>
    </row>
    <row r="4078" spans="1:1" s="18" customFormat="1" x14ac:dyDescent="0.2">
      <c r="A4078" s="62"/>
    </row>
    <row r="4079" spans="1:1" s="18" customFormat="1" x14ac:dyDescent="0.2">
      <c r="A4079" s="62"/>
    </row>
    <row r="4080" spans="1:1" s="18" customFormat="1" x14ac:dyDescent="0.2">
      <c r="A4080" s="62"/>
    </row>
    <row r="4081" spans="1:1" s="18" customFormat="1" x14ac:dyDescent="0.2">
      <c r="A4081" s="62"/>
    </row>
    <row r="4082" spans="1:1" s="18" customFormat="1" x14ac:dyDescent="0.2">
      <c r="A4082" s="62"/>
    </row>
    <row r="4083" spans="1:1" s="18" customFormat="1" x14ac:dyDescent="0.2">
      <c r="A4083" s="62"/>
    </row>
    <row r="4084" spans="1:1" s="18" customFormat="1" x14ac:dyDescent="0.2">
      <c r="A4084" s="62"/>
    </row>
    <row r="4085" spans="1:1" s="18" customFormat="1" x14ac:dyDescent="0.2">
      <c r="A4085" s="62"/>
    </row>
    <row r="4086" spans="1:1" s="18" customFormat="1" x14ac:dyDescent="0.2">
      <c r="A4086" s="62"/>
    </row>
    <row r="4087" spans="1:1" s="18" customFormat="1" x14ac:dyDescent="0.2">
      <c r="A4087" s="62"/>
    </row>
    <row r="4088" spans="1:1" s="18" customFormat="1" x14ac:dyDescent="0.2">
      <c r="A4088" s="62"/>
    </row>
    <row r="4089" spans="1:1" s="18" customFormat="1" x14ac:dyDescent="0.2">
      <c r="A4089" s="62"/>
    </row>
    <row r="4090" spans="1:1" s="18" customFormat="1" x14ac:dyDescent="0.2">
      <c r="A4090" s="62"/>
    </row>
    <row r="4091" spans="1:1" s="18" customFormat="1" x14ac:dyDescent="0.2">
      <c r="A4091" s="62"/>
    </row>
    <row r="4092" spans="1:1" s="18" customFormat="1" x14ac:dyDescent="0.2">
      <c r="A4092" s="62"/>
    </row>
    <row r="4093" spans="1:1" s="18" customFormat="1" x14ac:dyDescent="0.2">
      <c r="A4093" s="62"/>
    </row>
    <row r="4094" spans="1:1" s="18" customFormat="1" x14ac:dyDescent="0.2">
      <c r="A4094" s="62"/>
    </row>
    <row r="4095" spans="1:1" s="18" customFormat="1" x14ac:dyDescent="0.2">
      <c r="A4095" s="62"/>
    </row>
    <row r="4096" spans="1:1" s="18" customFormat="1" x14ac:dyDescent="0.2">
      <c r="A4096" s="62"/>
    </row>
    <row r="4097" spans="1:1" s="18" customFormat="1" x14ac:dyDescent="0.2">
      <c r="A4097" s="62"/>
    </row>
    <row r="4098" spans="1:1" s="18" customFormat="1" x14ac:dyDescent="0.2">
      <c r="A4098" s="62"/>
    </row>
    <row r="4099" spans="1:1" s="18" customFormat="1" x14ac:dyDescent="0.2">
      <c r="A4099" s="62"/>
    </row>
    <row r="4100" spans="1:1" s="18" customFormat="1" x14ac:dyDescent="0.2">
      <c r="A4100" s="62"/>
    </row>
    <row r="4101" spans="1:1" s="18" customFormat="1" x14ac:dyDescent="0.2">
      <c r="A4101" s="62"/>
    </row>
    <row r="4102" spans="1:1" s="18" customFormat="1" x14ac:dyDescent="0.2">
      <c r="A4102" s="62"/>
    </row>
    <row r="4103" spans="1:1" s="18" customFormat="1" x14ac:dyDescent="0.2">
      <c r="A4103" s="62"/>
    </row>
    <row r="4104" spans="1:1" s="18" customFormat="1" x14ac:dyDescent="0.2">
      <c r="A4104" s="62"/>
    </row>
    <row r="4105" spans="1:1" s="18" customFormat="1" x14ac:dyDescent="0.2">
      <c r="A4105" s="62"/>
    </row>
    <row r="4106" spans="1:1" s="18" customFormat="1" x14ac:dyDescent="0.2">
      <c r="A4106" s="62"/>
    </row>
    <row r="4107" spans="1:1" s="18" customFormat="1" x14ac:dyDescent="0.2">
      <c r="A4107" s="62"/>
    </row>
    <row r="4108" spans="1:1" s="18" customFormat="1" x14ac:dyDescent="0.2">
      <c r="A4108" s="62"/>
    </row>
    <row r="4109" spans="1:1" s="18" customFormat="1" x14ac:dyDescent="0.2">
      <c r="A4109" s="62"/>
    </row>
    <row r="4110" spans="1:1" s="18" customFormat="1" x14ac:dyDescent="0.2">
      <c r="A4110" s="62"/>
    </row>
    <row r="4111" spans="1:1" s="18" customFormat="1" x14ac:dyDescent="0.2">
      <c r="A4111" s="62"/>
    </row>
    <row r="4112" spans="1:1" s="18" customFormat="1" x14ac:dyDescent="0.2">
      <c r="A4112" s="62"/>
    </row>
    <row r="4113" spans="1:1" s="18" customFormat="1" x14ac:dyDescent="0.2">
      <c r="A4113" s="62"/>
    </row>
    <row r="4114" spans="1:1" s="18" customFormat="1" x14ac:dyDescent="0.2">
      <c r="A4114" s="62"/>
    </row>
    <row r="4115" spans="1:1" s="18" customFormat="1" x14ac:dyDescent="0.2">
      <c r="A4115" s="62"/>
    </row>
    <row r="4116" spans="1:1" s="18" customFormat="1" x14ac:dyDescent="0.2">
      <c r="A4116" s="62"/>
    </row>
    <row r="4117" spans="1:1" s="18" customFormat="1" x14ac:dyDescent="0.2">
      <c r="A4117" s="62"/>
    </row>
    <row r="4118" spans="1:1" s="18" customFormat="1" x14ac:dyDescent="0.2">
      <c r="A4118" s="62"/>
    </row>
    <row r="4119" spans="1:1" s="18" customFormat="1" x14ac:dyDescent="0.2">
      <c r="A4119" s="62"/>
    </row>
    <row r="4120" spans="1:1" s="18" customFormat="1" x14ac:dyDescent="0.2">
      <c r="A4120" s="62"/>
    </row>
    <row r="4121" spans="1:1" s="18" customFormat="1" x14ac:dyDescent="0.2">
      <c r="A4121" s="62"/>
    </row>
    <row r="4122" spans="1:1" s="18" customFormat="1" x14ac:dyDescent="0.2">
      <c r="A4122" s="62"/>
    </row>
    <row r="4123" spans="1:1" s="18" customFormat="1" x14ac:dyDescent="0.2">
      <c r="A4123" s="62"/>
    </row>
    <row r="4124" spans="1:1" s="18" customFormat="1" x14ac:dyDescent="0.2">
      <c r="A4124" s="62"/>
    </row>
    <row r="4125" spans="1:1" s="18" customFormat="1" x14ac:dyDescent="0.2">
      <c r="A4125" s="62"/>
    </row>
    <row r="4126" spans="1:1" s="18" customFormat="1" x14ac:dyDescent="0.2">
      <c r="A4126" s="62"/>
    </row>
    <row r="4127" spans="1:1" s="18" customFormat="1" x14ac:dyDescent="0.2">
      <c r="A4127" s="62"/>
    </row>
    <row r="4128" spans="1:1" s="18" customFormat="1" x14ac:dyDescent="0.2">
      <c r="A4128" s="62"/>
    </row>
    <row r="4129" spans="1:1" s="18" customFormat="1" x14ac:dyDescent="0.2">
      <c r="A4129" s="62"/>
    </row>
    <row r="4130" spans="1:1" s="18" customFormat="1" x14ac:dyDescent="0.2">
      <c r="A4130" s="62"/>
    </row>
    <row r="4131" spans="1:1" s="18" customFormat="1" x14ac:dyDescent="0.2">
      <c r="A4131" s="62"/>
    </row>
    <row r="4132" spans="1:1" s="18" customFormat="1" x14ac:dyDescent="0.2">
      <c r="A4132" s="62"/>
    </row>
    <row r="4133" spans="1:1" s="18" customFormat="1" x14ac:dyDescent="0.2">
      <c r="A4133" s="62"/>
    </row>
    <row r="4134" spans="1:1" s="18" customFormat="1" x14ac:dyDescent="0.2">
      <c r="A4134" s="62"/>
    </row>
    <row r="4135" spans="1:1" s="18" customFormat="1" x14ac:dyDescent="0.2">
      <c r="A4135" s="62"/>
    </row>
    <row r="4136" spans="1:1" s="18" customFormat="1" x14ac:dyDescent="0.2">
      <c r="A4136" s="62"/>
    </row>
    <row r="4137" spans="1:1" s="18" customFormat="1" x14ac:dyDescent="0.2">
      <c r="A4137" s="62"/>
    </row>
    <row r="4138" spans="1:1" s="18" customFormat="1" x14ac:dyDescent="0.2">
      <c r="A4138" s="62"/>
    </row>
    <row r="4139" spans="1:1" s="18" customFormat="1" x14ac:dyDescent="0.2">
      <c r="A4139" s="62"/>
    </row>
    <row r="4140" spans="1:1" s="18" customFormat="1" x14ac:dyDescent="0.2">
      <c r="A4140" s="62"/>
    </row>
    <row r="4141" spans="1:1" s="18" customFormat="1" x14ac:dyDescent="0.2">
      <c r="A4141" s="62"/>
    </row>
    <row r="4142" spans="1:1" s="18" customFormat="1" x14ac:dyDescent="0.2">
      <c r="A4142" s="62"/>
    </row>
    <row r="4143" spans="1:1" s="18" customFormat="1" x14ac:dyDescent="0.2">
      <c r="A4143" s="62"/>
    </row>
    <row r="4144" spans="1:1" s="18" customFormat="1" x14ac:dyDescent="0.2">
      <c r="A4144" s="62"/>
    </row>
    <row r="4145" spans="1:1" s="18" customFormat="1" x14ac:dyDescent="0.2">
      <c r="A4145" s="62"/>
    </row>
    <row r="4146" spans="1:1" s="18" customFormat="1" x14ac:dyDescent="0.2">
      <c r="A4146" s="62"/>
    </row>
    <row r="4147" spans="1:1" s="18" customFormat="1" x14ac:dyDescent="0.2">
      <c r="A4147" s="62"/>
    </row>
    <row r="4148" spans="1:1" s="18" customFormat="1" x14ac:dyDescent="0.2">
      <c r="A4148" s="62"/>
    </row>
    <row r="4149" spans="1:1" s="18" customFormat="1" x14ac:dyDescent="0.2">
      <c r="A4149" s="62"/>
    </row>
    <row r="4150" spans="1:1" s="18" customFormat="1" x14ac:dyDescent="0.2">
      <c r="A4150" s="62"/>
    </row>
    <row r="4151" spans="1:1" s="18" customFormat="1" x14ac:dyDescent="0.2">
      <c r="A4151" s="62"/>
    </row>
    <row r="4152" spans="1:1" s="18" customFormat="1" x14ac:dyDescent="0.2">
      <c r="A4152" s="62"/>
    </row>
    <row r="4153" spans="1:1" s="18" customFormat="1" x14ac:dyDescent="0.2">
      <c r="A4153" s="62"/>
    </row>
    <row r="4154" spans="1:1" s="18" customFormat="1" x14ac:dyDescent="0.2">
      <c r="A4154" s="62"/>
    </row>
    <row r="4155" spans="1:1" s="18" customFormat="1" x14ac:dyDescent="0.2">
      <c r="A4155" s="62"/>
    </row>
    <row r="4156" spans="1:1" s="18" customFormat="1" x14ac:dyDescent="0.2">
      <c r="A4156" s="62"/>
    </row>
    <row r="4157" spans="1:1" s="18" customFormat="1" x14ac:dyDescent="0.2">
      <c r="A4157" s="62"/>
    </row>
    <row r="4158" spans="1:1" s="18" customFormat="1" x14ac:dyDescent="0.2">
      <c r="A4158" s="62"/>
    </row>
    <row r="4159" spans="1:1" s="18" customFormat="1" x14ac:dyDescent="0.2">
      <c r="A4159" s="62"/>
    </row>
    <row r="4160" spans="1:1" s="18" customFormat="1" x14ac:dyDescent="0.2">
      <c r="A4160" s="62"/>
    </row>
    <row r="4161" spans="1:1" s="18" customFormat="1" x14ac:dyDescent="0.2">
      <c r="A4161" s="62"/>
    </row>
    <row r="4162" spans="1:1" s="18" customFormat="1" x14ac:dyDescent="0.2">
      <c r="A4162" s="62"/>
    </row>
    <row r="4163" spans="1:1" s="18" customFormat="1" x14ac:dyDescent="0.2">
      <c r="A4163" s="62"/>
    </row>
    <row r="4164" spans="1:1" s="18" customFormat="1" x14ac:dyDescent="0.2">
      <c r="A4164" s="62"/>
    </row>
    <row r="4165" spans="1:1" s="18" customFormat="1" x14ac:dyDescent="0.2">
      <c r="A4165" s="62"/>
    </row>
    <row r="4166" spans="1:1" s="18" customFormat="1" x14ac:dyDescent="0.2">
      <c r="A4166" s="62"/>
    </row>
    <row r="4167" spans="1:1" s="18" customFormat="1" x14ac:dyDescent="0.2">
      <c r="A4167" s="62"/>
    </row>
    <row r="4168" spans="1:1" s="18" customFormat="1" x14ac:dyDescent="0.2">
      <c r="A4168" s="62"/>
    </row>
    <row r="4169" spans="1:1" s="18" customFormat="1" x14ac:dyDescent="0.2">
      <c r="A4169" s="62"/>
    </row>
    <row r="4170" spans="1:1" s="18" customFormat="1" x14ac:dyDescent="0.2">
      <c r="A4170" s="62"/>
    </row>
    <row r="4171" spans="1:1" s="18" customFormat="1" x14ac:dyDescent="0.2">
      <c r="A4171" s="62"/>
    </row>
    <row r="4172" spans="1:1" s="18" customFormat="1" x14ac:dyDescent="0.2">
      <c r="A4172" s="62"/>
    </row>
    <row r="4173" spans="1:1" s="18" customFormat="1" x14ac:dyDescent="0.2">
      <c r="A4173" s="62"/>
    </row>
    <row r="4174" spans="1:1" s="18" customFormat="1" x14ac:dyDescent="0.2">
      <c r="A4174" s="62"/>
    </row>
    <row r="4175" spans="1:1" s="18" customFormat="1" x14ac:dyDescent="0.2">
      <c r="A4175" s="62"/>
    </row>
    <row r="4176" spans="1:1" s="18" customFormat="1" x14ac:dyDescent="0.2">
      <c r="A4176" s="62"/>
    </row>
    <row r="4177" spans="1:1" s="18" customFormat="1" x14ac:dyDescent="0.2">
      <c r="A4177" s="62"/>
    </row>
    <row r="4178" spans="1:1" s="18" customFormat="1" x14ac:dyDescent="0.2">
      <c r="A4178" s="62"/>
    </row>
    <row r="4179" spans="1:1" s="18" customFormat="1" x14ac:dyDescent="0.2">
      <c r="A4179" s="62"/>
    </row>
    <row r="4180" spans="1:1" s="18" customFormat="1" x14ac:dyDescent="0.2">
      <c r="A4180" s="62"/>
    </row>
    <row r="4181" spans="1:1" s="18" customFormat="1" x14ac:dyDescent="0.2">
      <c r="A4181" s="62"/>
    </row>
    <row r="4182" spans="1:1" s="18" customFormat="1" x14ac:dyDescent="0.2">
      <c r="A4182" s="62"/>
    </row>
    <row r="4183" spans="1:1" s="18" customFormat="1" x14ac:dyDescent="0.2">
      <c r="A4183" s="62"/>
    </row>
    <row r="4184" spans="1:1" s="18" customFormat="1" x14ac:dyDescent="0.2">
      <c r="A4184" s="62"/>
    </row>
    <row r="4185" spans="1:1" s="18" customFormat="1" x14ac:dyDescent="0.2">
      <c r="A4185" s="62"/>
    </row>
    <row r="4186" spans="1:1" s="18" customFormat="1" x14ac:dyDescent="0.2">
      <c r="A4186" s="62"/>
    </row>
    <row r="4187" spans="1:1" s="18" customFormat="1" x14ac:dyDescent="0.2">
      <c r="A4187" s="62"/>
    </row>
    <row r="4188" spans="1:1" s="18" customFormat="1" x14ac:dyDescent="0.2">
      <c r="A4188" s="62"/>
    </row>
    <row r="4189" spans="1:1" s="18" customFormat="1" x14ac:dyDescent="0.2">
      <c r="A4189" s="62"/>
    </row>
    <row r="4190" spans="1:1" s="18" customFormat="1" x14ac:dyDescent="0.2">
      <c r="A4190" s="62"/>
    </row>
    <row r="4191" spans="1:1" s="18" customFormat="1" x14ac:dyDescent="0.2">
      <c r="A4191" s="62"/>
    </row>
    <row r="4192" spans="1:1" s="18" customFormat="1" x14ac:dyDescent="0.2">
      <c r="A4192" s="62"/>
    </row>
    <row r="4193" spans="1:1" s="18" customFormat="1" x14ac:dyDescent="0.2">
      <c r="A4193" s="62"/>
    </row>
    <row r="4194" spans="1:1" s="18" customFormat="1" x14ac:dyDescent="0.2">
      <c r="A4194" s="62"/>
    </row>
    <row r="4195" spans="1:1" s="18" customFormat="1" x14ac:dyDescent="0.2">
      <c r="A4195" s="62"/>
    </row>
    <row r="4196" spans="1:1" s="18" customFormat="1" x14ac:dyDescent="0.2">
      <c r="A4196" s="62"/>
    </row>
    <row r="4197" spans="1:1" s="18" customFormat="1" x14ac:dyDescent="0.2">
      <c r="A4197" s="62"/>
    </row>
    <row r="4198" spans="1:1" s="18" customFormat="1" x14ac:dyDescent="0.2">
      <c r="A4198" s="62"/>
    </row>
    <row r="4199" spans="1:1" s="18" customFormat="1" x14ac:dyDescent="0.2">
      <c r="A4199" s="62"/>
    </row>
    <row r="4200" spans="1:1" s="18" customFormat="1" x14ac:dyDescent="0.2">
      <c r="A4200" s="62"/>
    </row>
    <row r="4201" spans="1:1" s="18" customFormat="1" x14ac:dyDescent="0.2">
      <c r="A4201" s="62"/>
    </row>
    <row r="4202" spans="1:1" s="18" customFormat="1" x14ac:dyDescent="0.2">
      <c r="A4202" s="62"/>
    </row>
    <row r="4203" spans="1:1" s="18" customFormat="1" x14ac:dyDescent="0.2">
      <c r="A4203" s="62"/>
    </row>
    <row r="4204" spans="1:1" s="18" customFormat="1" x14ac:dyDescent="0.2">
      <c r="A4204" s="62"/>
    </row>
    <row r="4205" spans="1:1" s="18" customFormat="1" x14ac:dyDescent="0.2">
      <c r="A4205" s="62"/>
    </row>
    <row r="4206" spans="1:1" s="18" customFormat="1" x14ac:dyDescent="0.2">
      <c r="A4206" s="62"/>
    </row>
    <row r="4207" spans="1:1" s="18" customFormat="1" x14ac:dyDescent="0.2">
      <c r="A4207" s="62"/>
    </row>
    <row r="4208" spans="1:1" s="18" customFormat="1" x14ac:dyDescent="0.2">
      <c r="A4208" s="62"/>
    </row>
    <row r="4209" spans="1:1" s="18" customFormat="1" x14ac:dyDescent="0.2">
      <c r="A4209" s="62"/>
    </row>
    <row r="4210" spans="1:1" s="18" customFormat="1" x14ac:dyDescent="0.2">
      <c r="A4210" s="62"/>
    </row>
    <row r="4211" spans="1:1" s="18" customFormat="1" x14ac:dyDescent="0.2">
      <c r="A4211" s="62"/>
    </row>
    <row r="4212" spans="1:1" s="18" customFormat="1" x14ac:dyDescent="0.2">
      <c r="A4212" s="62"/>
    </row>
    <row r="4213" spans="1:1" s="18" customFormat="1" x14ac:dyDescent="0.2">
      <c r="A4213" s="62"/>
    </row>
    <row r="4214" spans="1:1" s="18" customFormat="1" x14ac:dyDescent="0.2">
      <c r="A4214" s="62"/>
    </row>
    <row r="4215" spans="1:1" s="18" customFormat="1" x14ac:dyDescent="0.2">
      <c r="A4215" s="62"/>
    </row>
    <row r="4216" spans="1:1" s="18" customFormat="1" x14ac:dyDescent="0.2">
      <c r="A4216" s="62"/>
    </row>
    <row r="4217" spans="1:1" s="18" customFormat="1" x14ac:dyDescent="0.2">
      <c r="A4217" s="62"/>
    </row>
    <row r="4218" spans="1:1" s="18" customFormat="1" x14ac:dyDescent="0.2">
      <c r="A4218" s="62"/>
    </row>
    <row r="4219" spans="1:1" s="18" customFormat="1" x14ac:dyDescent="0.2">
      <c r="A4219" s="62"/>
    </row>
    <row r="4220" spans="1:1" s="18" customFormat="1" x14ac:dyDescent="0.2">
      <c r="A4220" s="62"/>
    </row>
    <row r="4221" spans="1:1" s="18" customFormat="1" x14ac:dyDescent="0.2">
      <c r="A4221" s="62"/>
    </row>
    <row r="4222" spans="1:1" s="18" customFormat="1" x14ac:dyDescent="0.2">
      <c r="A4222" s="62"/>
    </row>
    <row r="4223" spans="1:1" s="18" customFormat="1" x14ac:dyDescent="0.2">
      <c r="A4223" s="62"/>
    </row>
    <row r="4224" spans="1:1" s="18" customFormat="1" x14ac:dyDescent="0.2">
      <c r="A4224" s="62"/>
    </row>
    <row r="4225" spans="1:1" s="18" customFormat="1" x14ac:dyDescent="0.2">
      <c r="A4225" s="62"/>
    </row>
    <row r="4226" spans="1:1" s="18" customFormat="1" x14ac:dyDescent="0.2">
      <c r="A4226" s="62"/>
    </row>
    <row r="4227" spans="1:1" s="18" customFormat="1" x14ac:dyDescent="0.2">
      <c r="A4227" s="62"/>
    </row>
    <row r="4228" spans="1:1" s="18" customFormat="1" x14ac:dyDescent="0.2">
      <c r="A4228" s="62"/>
    </row>
    <row r="4229" spans="1:1" s="18" customFormat="1" x14ac:dyDescent="0.2">
      <c r="A4229" s="62"/>
    </row>
    <row r="4230" spans="1:1" s="18" customFormat="1" x14ac:dyDescent="0.2">
      <c r="A4230" s="62"/>
    </row>
    <row r="4231" spans="1:1" s="18" customFormat="1" x14ac:dyDescent="0.2">
      <c r="A4231" s="62"/>
    </row>
    <row r="4232" spans="1:1" s="18" customFormat="1" x14ac:dyDescent="0.2">
      <c r="A4232" s="62"/>
    </row>
    <row r="4233" spans="1:1" s="18" customFormat="1" x14ac:dyDescent="0.2">
      <c r="A4233" s="62"/>
    </row>
    <row r="4234" spans="1:1" s="18" customFormat="1" x14ac:dyDescent="0.2">
      <c r="A4234" s="62"/>
    </row>
    <row r="4235" spans="1:1" s="18" customFormat="1" x14ac:dyDescent="0.2">
      <c r="A4235" s="62"/>
    </row>
    <row r="4236" spans="1:1" s="18" customFormat="1" x14ac:dyDescent="0.2">
      <c r="A4236" s="62"/>
    </row>
    <row r="4237" spans="1:1" s="18" customFormat="1" x14ac:dyDescent="0.2">
      <c r="A4237" s="62"/>
    </row>
    <row r="4238" spans="1:1" s="18" customFormat="1" x14ac:dyDescent="0.2">
      <c r="A4238" s="62"/>
    </row>
    <row r="4239" spans="1:1" s="18" customFormat="1" x14ac:dyDescent="0.2">
      <c r="A4239" s="62"/>
    </row>
    <row r="4240" spans="1:1" s="18" customFormat="1" x14ac:dyDescent="0.2">
      <c r="A4240" s="62"/>
    </row>
    <row r="4241" spans="1:1" s="18" customFormat="1" x14ac:dyDescent="0.2">
      <c r="A4241" s="62"/>
    </row>
    <row r="4242" spans="1:1" s="18" customFormat="1" x14ac:dyDescent="0.2">
      <c r="A4242" s="62"/>
    </row>
    <row r="4243" spans="1:1" s="18" customFormat="1" x14ac:dyDescent="0.2">
      <c r="A4243" s="62"/>
    </row>
    <row r="4244" spans="1:1" s="18" customFormat="1" x14ac:dyDescent="0.2">
      <c r="A4244" s="62"/>
    </row>
    <row r="4245" spans="1:1" s="18" customFormat="1" x14ac:dyDescent="0.2">
      <c r="A4245" s="62"/>
    </row>
    <row r="4246" spans="1:1" s="18" customFormat="1" x14ac:dyDescent="0.2">
      <c r="A4246" s="62"/>
    </row>
    <row r="4247" spans="1:1" s="18" customFormat="1" x14ac:dyDescent="0.2">
      <c r="A4247" s="62"/>
    </row>
    <row r="4248" spans="1:1" s="18" customFormat="1" x14ac:dyDescent="0.2">
      <c r="A4248" s="62"/>
    </row>
    <row r="4249" spans="1:1" s="18" customFormat="1" x14ac:dyDescent="0.2">
      <c r="A4249" s="62"/>
    </row>
    <row r="4250" spans="1:1" s="18" customFormat="1" x14ac:dyDescent="0.2">
      <c r="A4250" s="62"/>
    </row>
    <row r="4251" spans="1:1" s="18" customFormat="1" x14ac:dyDescent="0.2">
      <c r="A4251" s="62"/>
    </row>
    <row r="4252" spans="1:1" s="18" customFormat="1" x14ac:dyDescent="0.2">
      <c r="A4252" s="62"/>
    </row>
    <row r="4253" spans="1:1" s="18" customFormat="1" x14ac:dyDescent="0.2">
      <c r="A4253" s="62"/>
    </row>
    <row r="4254" spans="1:1" s="18" customFormat="1" x14ac:dyDescent="0.2">
      <c r="A4254" s="62"/>
    </row>
    <row r="4255" spans="1:1" s="18" customFormat="1" x14ac:dyDescent="0.2">
      <c r="A4255" s="62"/>
    </row>
    <row r="4256" spans="1:1" s="18" customFormat="1" x14ac:dyDescent="0.2">
      <c r="A4256" s="62"/>
    </row>
    <row r="4257" spans="1:1" s="18" customFormat="1" x14ac:dyDescent="0.2">
      <c r="A4257" s="62"/>
    </row>
    <row r="4258" spans="1:1" s="18" customFormat="1" x14ac:dyDescent="0.2">
      <c r="A4258" s="62"/>
    </row>
    <row r="4259" spans="1:1" s="18" customFormat="1" x14ac:dyDescent="0.2">
      <c r="A4259" s="62"/>
    </row>
    <row r="4260" spans="1:1" s="18" customFormat="1" x14ac:dyDescent="0.2">
      <c r="A4260" s="62"/>
    </row>
    <row r="4261" spans="1:1" s="18" customFormat="1" x14ac:dyDescent="0.2">
      <c r="A4261" s="62"/>
    </row>
    <row r="4262" spans="1:1" s="18" customFormat="1" x14ac:dyDescent="0.2">
      <c r="A4262" s="62"/>
    </row>
    <row r="4263" spans="1:1" s="18" customFormat="1" x14ac:dyDescent="0.2">
      <c r="A4263" s="62"/>
    </row>
    <row r="4264" spans="1:1" s="18" customFormat="1" x14ac:dyDescent="0.2">
      <c r="A4264" s="62"/>
    </row>
    <row r="4265" spans="1:1" s="18" customFormat="1" x14ac:dyDescent="0.2">
      <c r="A4265" s="62"/>
    </row>
    <row r="4266" spans="1:1" s="18" customFormat="1" x14ac:dyDescent="0.2">
      <c r="A4266" s="62"/>
    </row>
    <row r="4267" spans="1:1" s="18" customFormat="1" x14ac:dyDescent="0.2">
      <c r="A4267" s="62"/>
    </row>
    <row r="4268" spans="1:1" s="18" customFormat="1" x14ac:dyDescent="0.2">
      <c r="A4268" s="62"/>
    </row>
    <row r="4269" spans="1:1" s="18" customFormat="1" x14ac:dyDescent="0.2">
      <c r="A4269" s="62"/>
    </row>
    <row r="4270" spans="1:1" s="18" customFormat="1" x14ac:dyDescent="0.2">
      <c r="A4270" s="62"/>
    </row>
    <row r="4271" spans="1:1" s="18" customFormat="1" x14ac:dyDescent="0.2">
      <c r="A4271" s="62"/>
    </row>
    <row r="4272" spans="1:1" s="18" customFormat="1" x14ac:dyDescent="0.2">
      <c r="A4272" s="62"/>
    </row>
    <row r="4273" spans="1:1" s="18" customFormat="1" x14ac:dyDescent="0.2">
      <c r="A4273" s="62"/>
    </row>
    <row r="4274" spans="1:1" s="18" customFormat="1" x14ac:dyDescent="0.2">
      <c r="A4274" s="62"/>
    </row>
    <row r="4275" spans="1:1" s="18" customFormat="1" x14ac:dyDescent="0.2">
      <c r="A4275" s="62"/>
    </row>
    <row r="4276" spans="1:1" s="18" customFormat="1" x14ac:dyDescent="0.2">
      <c r="A4276" s="62"/>
    </row>
    <row r="4277" spans="1:1" s="18" customFormat="1" x14ac:dyDescent="0.2">
      <c r="A4277" s="62"/>
    </row>
    <row r="4278" spans="1:1" s="18" customFormat="1" x14ac:dyDescent="0.2">
      <c r="A4278" s="62"/>
    </row>
    <row r="4279" spans="1:1" s="18" customFormat="1" x14ac:dyDescent="0.2">
      <c r="A4279" s="62"/>
    </row>
    <row r="4280" spans="1:1" s="18" customFormat="1" x14ac:dyDescent="0.2">
      <c r="A4280" s="62"/>
    </row>
    <row r="4281" spans="1:1" s="18" customFormat="1" x14ac:dyDescent="0.2">
      <c r="A4281" s="62"/>
    </row>
    <row r="4282" spans="1:1" s="18" customFormat="1" x14ac:dyDescent="0.2">
      <c r="A4282" s="62"/>
    </row>
    <row r="4283" spans="1:1" s="18" customFormat="1" x14ac:dyDescent="0.2">
      <c r="A4283" s="62"/>
    </row>
    <row r="4284" spans="1:1" s="18" customFormat="1" x14ac:dyDescent="0.2">
      <c r="A4284" s="62"/>
    </row>
    <row r="4285" spans="1:1" s="18" customFormat="1" x14ac:dyDescent="0.2">
      <c r="A4285" s="62"/>
    </row>
    <row r="4286" spans="1:1" s="18" customFormat="1" x14ac:dyDescent="0.2">
      <c r="A4286" s="62"/>
    </row>
    <row r="4287" spans="1:1" s="18" customFormat="1" x14ac:dyDescent="0.2">
      <c r="A4287" s="62"/>
    </row>
    <row r="4288" spans="1:1" s="18" customFormat="1" x14ac:dyDescent="0.2">
      <c r="A4288" s="62"/>
    </row>
    <row r="4289" spans="1:1" s="18" customFormat="1" x14ac:dyDescent="0.2">
      <c r="A4289" s="62"/>
    </row>
    <row r="4290" spans="1:1" s="18" customFormat="1" x14ac:dyDescent="0.2">
      <c r="A4290" s="62"/>
    </row>
    <row r="4291" spans="1:1" s="18" customFormat="1" x14ac:dyDescent="0.2">
      <c r="A4291" s="62"/>
    </row>
    <row r="4292" spans="1:1" s="18" customFormat="1" x14ac:dyDescent="0.2">
      <c r="A4292" s="62"/>
    </row>
    <row r="4293" spans="1:1" s="18" customFormat="1" x14ac:dyDescent="0.2">
      <c r="A4293" s="62"/>
    </row>
    <row r="4294" spans="1:1" s="18" customFormat="1" x14ac:dyDescent="0.2">
      <c r="A4294" s="62"/>
    </row>
    <row r="4295" spans="1:1" s="18" customFormat="1" x14ac:dyDescent="0.2">
      <c r="A4295" s="62"/>
    </row>
    <row r="4296" spans="1:1" s="18" customFormat="1" x14ac:dyDescent="0.2">
      <c r="A4296" s="62"/>
    </row>
    <row r="4297" spans="1:1" s="18" customFormat="1" x14ac:dyDescent="0.2">
      <c r="A4297" s="62"/>
    </row>
    <row r="4298" spans="1:1" s="18" customFormat="1" x14ac:dyDescent="0.2">
      <c r="A4298" s="62"/>
    </row>
    <row r="4299" spans="1:1" s="18" customFormat="1" x14ac:dyDescent="0.2">
      <c r="A4299" s="62"/>
    </row>
    <row r="4300" spans="1:1" s="18" customFormat="1" x14ac:dyDescent="0.2">
      <c r="A4300" s="62"/>
    </row>
    <row r="4301" spans="1:1" s="18" customFormat="1" x14ac:dyDescent="0.2">
      <c r="A4301" s="62"/>
    </row>
    <row r="4302" spans="1:1" s="18" customFormat="1" x14ac:dyDescent="0.2">
      <c r="A4302" s="62"/>
    </row>
    <row r="4303" spans="1:1" s="18" customFormat="1" x14ac:dyDescent="0.2">
      <c r="A4303" s="62"/>
    </row>
    <row r="4304" spans="1:1" s="18" customFormat="1" x14ac:dyDescent="0.2">
      <c r="A4304" s="62"/>
    </row>
    <row r="4305" spans="1:1" s="18" customFormat="1" x14ac:dyDescent="0.2">
      <c r="A4305" s="62"/>
    </row>
    <row r="4306" spans="1:1" s="18" customFormat="1" x14ac:dyDescent="0.2">
      <c r="A4306" s="62"/>
    </row>
    <row r="4307" spans="1:1" s="18" customFormat="1" x14ac:dyDescent="0.2">
      <c r="A4307" s="62"/>
    </row>
    <row r="4308" spans="1:1" s="18" customFormat="1" x14ac:dyDescent="0.2">
      <c r="A4308" s="62"/>
    </row>
    <row r="4309" spans="1:1" s="18" customFormat="1" x14ac:dyDescent="0.2">
      <c r="A4309" s="62"/>
    </row>
    <row r="4310" spans="1:1" s="18" customFormat="1" x14ac:dyDescent="0.2">
      <c r="A4310" s="62"/>
    </row>
    <row r="4311" spans="1:1" s="18" customFormat="1" x14ac:dyDescent="0.2">
      <c r="A4311" s="62"/>
    </row>
    <row r="4312" spans="1:1" s="18" customFormat="1" x14ac:dyDescent="0.2">
      <c r="A4312" s="62"/>
    </row>
    <row r="4313" spans="1:1" s="18" customFormat="1" x14ac:dyDescent="0.2">
      <c r="A4313" s="62"/>
    </row>
    <row r="4314" spans="1:1" s="18" customFormat="1" x14ac:dyDescent="0.2">
      <c r="A4314" s="62"/>
    </row>
    <row r="4315" spans="1:1" s="18" customFormat="1" x14ac:dyDescent="0.2">
      <c r="A4315" s="62"/>
    </row>
    <row r="4316" spans="1:1" s="18" customFormat="1" x14ac:dyDescent="0.2">
      <c r="A4316" s="62"/>
    </row>
    <row r="4317" spans="1:1" s="18" customFormat="1" x14ac:dyDescent="0.2">
      <c r="A4317" s="62"/>
    </row>
    <row r="4318" spans="1:1" s="18" customFormat="1" x14ac:dyDescent="0.2">
      <c r="A4318" s="62"/>
    </row>
    <row r="4319" spans="1:1" s="18" customFormat="1" x14ac:dyDescent="0.2">
      <c r="A4319" s="62"/>
    </row>
    <row r="4320" spans="1:1" s="18" customFormat="1" x14ac:dyDescent="0.2">
      <c r="A4320" s="62"/>
    </row>
    <row r="4321" spans="1:1" s="18" customFormat="1" x14ac:dyDescent="0.2">
      <c r="A4321" s="62"/>
    </row>
    <row r="4322" spans="1:1" s="18" customFormat="1" x14ac:dyDescent="0.2">
      <c r="A4322" s="62"/>
    </row>
    <row r="4323" spans="1:1" s="18" customFormat="1" x14ac:dyDescent="0.2">
      <c r="A4323" s="62"/>
    </row>
    <row r="4324" spans="1:1" s="18" customFormat="1" x14ac:dyDescent="0.2">
      <c r="A4324" s="62"/>
    </row>
    <row r="4325" spans="1:1" s="18" customFormat="1" x14ac:dyDescent="0.2">
      <c r="A4325" s="62"/>
    </row>
    <row r="4326" spans="1:1" s="18" customFormat="1" x14ac:dyDescent="0.2">
      <c r="A4326" s="62"/>
    </row>
    <row r="4327" spans="1:1" s="18" customFormat="1" x14ac:dyDescent="0.2">
      <c r="A4327" s="62"/>
    </row>
    <row r="4328" spans="1:1" s="18" customFormat="1" x14ac:dyDescent="0.2">
      <c r="A4328" s="62"/>
    </row>
    <row r="4329" spans="1:1" s="18" customFormat="1" x14ac:dyDescent="0.2">
      <c r="A4329" s="62"/>
    </row>
    <row r="4330" spans="1:1" s="18" customFormat="1" x14ac:dyDescent="0.2">
      <c r="A4330" s="62"/>
    </row>
    <row r="4331" spans="1:1" s="18" customFormat="1" x14ac:dyDescent="0.2">
      <c r="A4331" s="62"/>
    </row>
    <row r="4332" spans="1:1" s="18" customFormat="1" x14ac:dyDescent="0.2">
      <c r="A4332" s="62"/>
    </row>
    <row r="4333" spans="1:1" s="18" customFormat="1" x14ac:dyDescent="0.2">
      <c r="A4333" s="62"/>
    </row>
    <row r="4334" spans="1:1" s="18" customFormat="1" x14ac:dyDescent="0.2">
      <c r="A4334" s="62"/>
    </row>
    <row r="4335" spans="1:1" s="18" customFormat="1" x14ac:dyDescent="0.2">
      <c r="A4335" s="62"/>
    </row>
    <row r="4336" spans="1:1" s="18" customFormat="1" x14ac:dyDescent="0.2">
      <c r="A4336" s="62"/>
    </row>
    <row r="4337" spans="1:1" s="18" customFormat="1" x14ac:dyDescent="0.2">
      <c r="A4337" s="62"/>
    </row>
    <row r="4338" spans="1:1" s="18" customFormat="1" x14ac:dyDescent="0.2">
      <c r="A4338" s="62"/>
    </row>
    <row r="4339" spans="1:1" s="18" customFormat="1" x14ac:dyDescent="0.2">
      <c r="A4339" s="62"/>
    </row>
    <row r="4340" spans="1:1" s="18" customFormat="1" x14ac:dyDescent="0.2">
      <c r="A4340" s="62"/>
    </row>
    <row r="4341" spans="1:1" s="18" customFormat="1" x14ac:dyDescent="0.2">
      <c r="A4341" s="62"/>
    </row>
    <row r="4342" spans="1:1" s="18" customFormat="1" x14ac:dyDescent="0.2">
      <c r="A4342" s="62"/>
    </row>
    <row r="4343" spans="1:1" s="18" customFormat="1" x14ac:dyDescent="0.2">
      <c r="A4343" s="62"/>
    </row>
    <row r="4344" spans="1:1" s="18" customFormat="1" x14ac:dyDescent="0.2">
      <c r="A4344" s="62"/>
    </row>
    <row r="4345" spans="1:1" s="18" customFormat="1" x14ac:dyDescent="0.2">
      <c r="A4345" s="62"/>
    </row>
    <row r="4346" spans="1:1" s="18" customFormat="1" x14ac:dyDescent="0.2">
      <c r="A4346" s="62"/>
    </row>
    <row r="4347" spans="1:1" s="18" customFormat="1" x14ac:dyDescent="0.2">
      <c r="A4347" s="62"/>
    </row>
    <row r="4348" spans="1:1" s="18" customFormat="1" x14ac:dyDescent="0.2">
      <c r="A4348" s="62"/>
    </row>
    <row r="4349" spans="1:1" s="18" customFormat="1" x14ac:dyDescent="0.2">
      <c r="A4349" s="62"/>
    </row>
    <row r="4350" spans="1:1" s="18" customFormat="1" x14ac:dyDescent="0.2">
      <c r="A4350" s="62"/>
    </row>
    <row r="4351" spans="1:1" s="18" customFormat="1" x14ac:dyDescent="0.2">
      <c r="A4351" s="62"/>
    </row>
    <row r="4352" spans="1:1" s="18" customFormat="1" x14ac:dyDescent="0.2">
      <c r="A4352" s="62"/>
    </row>
    <row r="4353" spans="1:1" s="18" customFormat="1" x14ac:dyDescent="0.2">
      <c r="A4353" s="62"/>
    </row>
    <row r="4354" spans="1:1" s="18" customFormat="1" x14ac:dyDescent="0.2">
      <c r="A4354" s="62"/>
    </row>
    <row r="4355" spans="1:1" s="18" customFormat="1" x14ac:dyDescent="0.2">
      <c r="A4355" s="62"/>
    </row>
    <row r="4356" spans="1:1" s="18" customFormat="1" x14ac:dyDescent="0.2">
      <c r="A4356" s="62"/>
    </row>
    <row r="4357" spans="1:1" s="18" customFormat="1" x14ac:dyDescent="0.2">
      <c r="A4357" s="62"/>
    </row>
    <row r="4358" spans="1:1" s="18" customFormat="1" x14ac:dyDescent="0.2">
      <c r="A4358" s="62"/>
    </row>
    <row r="4359" spans="1:1" s="18" customFormat="1" x14ac:dyDescent="0.2">
      <c r="A4359" s="62"/>
    </row>
    <row r="4360" spans="1:1" s="18" customFormat="1" x14ac:dyDescent="0.2">
      <c r="A4360" s="62"/>
    </row>
    <row r="4361" spans="1:1" s="18" customFormat="1" x14ac:dyDescent="0.2">
      <c r="A4361" s="62"/>
    </row>
    <row r="4362" spans="1:1" s="18" customFormat="1" x14ac:dyDescent="0.2">
      <c r="A4362" s="62"/>
    </row>
    <row r="4363" spans="1:1" s="18" customFormat="1" x14ac:dyDescent="0.2">
      <c r="A4363" s="62"/>
    </row>
    <row r="4364" spans="1:1" s="18" customFormat="1" x14ac:dyDescent="0.2">
      <c r="A4364" s="62"/>
    </row>
    <row r="4365" spans="1:1" s="18" customFormat="1" x14ac:dyDescent="0.2">
      <c r="A4365" s="62"/>
    </row>
    <row r="4366" spans="1:1" s="18" customFormat="1" x14ac:dyDescent="0.2">
      <c r="A4366" s="62"/>
    </row>
    <row r="4367" spans="1:1" s="18" customFormat="1" x14ac:dyDescent="0.2">
      <c r="A4367" s="62"/>
    </row>
    <row r="4368" spans="1:1" s="18" customFormat="1" x14ac:dyDescent="0.2">
      <c r="A4368" s="62"/>
    </row>
    <row r="4369" spans="1:1" s="18" customFormat="1" x14ac:dyDescent="0.2">
      <c r="A4369" s="62"/>
    </row>
    <row r="4370" spans="1:1" s="18" customFormat="1" x14ac:dyDescent="0.2">
      <c r="A4370" s="62"/>
    </row>
    <row r="4371" spans="1:1" s="18" customFormat="1" x14ac:dyDescent="0.2">
      <c r="A4371" s="62"/>
    </row>
    <row r="4372" spans="1:1" s="18" customFormat="1" x14ac:dyDescent="0.2">
      <c r="A4372" s="62"/>
    </row>
    <row r="4373" spans="1:1" s="18" customFormat="1" x14ac:dyDescent="0.2">
      <c r="A4373" s="62"/>
    </row>
    <row r="4374" spans="1:1" s="18" customFormat="1" x14ac:dyDescent="0.2">
      <c r="A4374" s="62"/>
    </row>
    <row r="4375" spans="1:1" s="18" customFormat="1" x14ac:dyDescent="0.2">
      <c r="A4375" s="62"/>
    </row>
    <row r="4376" spans="1:1" s="18" customFormat="1" x14ac:dyDescent="0.2">
      <c r="A4376" s="62"/>
    </row>
    <row r="4377" spans="1:1" s="18" customFormat="1" x14ac:dyDescent="0.2">
      <c r="A4377" s="62"/>
    </row>
    <row r="4378" spans="1:1" s="18" customFormat="1" x14ac:dyDescent="0.2">
      <c r="A4378" s="62"/>
    </row>
    <row r="4379" spans="1:1" s="18" customFormat="1" x14ac:dyDescent="0.2">
      <c r="A4379" s="62"/>
    </row>
    <row r="4380" spans="1:1" s="18" customFormat="1" x14ac:dyDescent="0.2">
      <c r="A4380" s="62"/>
    </row>
    <row r="4381" spans="1:1" s="18" customFormat="1" x14ac:dyDescent="0.2">
      <c r="A4381" s="62"/>
    </row>
    <row r="4382" spans="1:1" s="18" customFormat="1" x14ac:dyDescent="0.2">
      <c r="A4382" s="62"/>
    </row>
    <row r="4383" spans="1:1" s="18" customFormat="1" x14ac:dyDescent="0.2">
      <c r="A4383" s="62"/>
    </row>
    <row r="4384" spans="1:1" s="18" customFormat="1" x14ac:dyDescent="0.2">
      <c r="A4384" s="62"/>
    </row>
    <row r="4385" spans="1:1" s="18" customFormat="1" x14ac:dyDescent="0.2">
      <c r="A4385" s="62"/>
    </row>
    <row r="4386" spans="1:1" s="18" customFormat="1" x14ac:dyDescent="0.2">
      <c r="A4386" s="62"/>
    </row>
    <row r="4387" spans="1:1" s="18" customFormat="1" x14ac:dyDescent="0.2">
      <c r="A4387" s="62"/>
    </row>
    <row r="4388" spans="1:1" s="18" customFormat="1" x14ac:dyDescent="0.2">
      <c r="A4388" s="62"/>
    </row>
    <row r="4389" spans="1:1" s="18" customFormat="1" x14ac:dyDescent="0.2">
      <c r="A4389" s="62"/>
    </row>
    <row r="4390" spans="1:1" s="18" customFormat="1" x14ac:dyDescent="0.2">
      <c r="A4390" s="62"/>
    </row>
    <row r="4391" spans="1:1" s="18" customFormat="1" x14ac:dyDescent="0.2">
      <c r="A4391" s="62"/>
    </row>
    <row r="4392" spans="1:1" s="18" customFormat="1" x14ac:dyDescent="0.2">
      <c r="A4392" s="62"/>
    </row>
    <row r="4393" spans="1:1" s="18" customFormat="1" x14ac:dyDescent="0.2">
      <c r="A4393" s="62"/>
    </row>
    <row r="4394" spans="1:1" s="18" customFormat="1" x14ac:dyDescent="0.2">
      <c r="A4394" s="62"/>
    </row>
    <row r="4395" spans="1:1" s="18" customFormat="1" x14ac:dyDescent="0.2">
      <c r="A4395" s="62"/>
    </row>
    <row r="4396" spans="1:1" s="18" customFormat="1" x14ac:dyDescent="0.2">
      <c r="A4396" s="62"/>
    </row>
    <row r="4397" spans="1:1" s="18" customFormat="1" x14ac:dyDescent="0.2">
      <c r="A4397" s="62"/>
    </row>
    <row r="4398" spans="1:1" s="18" customFormat="1" x14ac:dyDescent="0.2">
      <c r="A4398" s="62"/>
    </row>
    <row r="4399" spans="1:1" s="18" customFormat="1" x14ac:dyDescent="0.2">
      <c r="A4399" s="62"/>
    </row>
    <row r="4400" spans="1:1" s="18" customFormat="1" x14ac:dyDescent="0.2">
      <c r="A4400" s="62"/>
    </row>
    <row r="4401" spans="1:1" s="18" customFormat="1" x14ac:dyDescent="0.2">
      <c r="A4401" s="62"/>
    </row>
    <row r="4402" spans="1:1" s="18" customFormat="1" x14ac:dyDescent="0.2">
      <c r="A4402" s="62"/>
    </row>
    <row r="4403" spans="1:1" s="18" customFormat="1" x14ac:dyDescent="0.2">
      <c r="A4403" s="62"/>
    </row>
    <row r="4404" spans="1:1" s="18" customFormat="1" x14ac:dyDescent="0.2">
      <c r="A4404" s="62"/>
    </row>
    <row r="4405" spans="1:1" s="18" customFormat="1" x14ac:dyDescent="0.2">
      <c r="A4405" s="62"/>
    </row>
    <row r="4406" spans="1:1" s="18" customFormat="1" x14ac:dyDescent="0.2">
      <c r="A4406" s="62"/>
    </row>
    <row r="4407" spans="1:1" s="18" customFormat="1" x14ac:dyDescent="0.2">
      <c r="A4407" s="62"/>
    </row>
    <row r="4408" spans="1:1" s="18" customFormat="1" x14ac:dyDescent="0.2">
      <c r="A4408" s="62"/>
    </row>
    <row r="4409" spans="1:1" s="18" customFormat="1" x14ac:dyDescent="0.2">
      <c r="A4409" s="62"/>
    </row>
    <row r="4410" spans="1:1" s="18" customFormat="1" x14ac:dyDescent="0.2">
      <c r="A4410" s="62"/>
    </row>
    <row r="4411" spans="1:1" s="18" customFormat="1" x14ac:dyDescent="0.2">
      <c r="A4411" s="62"/>
    </row>
    <row r="4412" spans="1:1" s="18" customFormat="1" x14ac:dyDescent="0.2">
      <c r="A4412" s="62"/>
    </row>
    <row r="4413" spans="1:1" s="18" customFormat="1" x14ac:dyDescent="0.2">
      <c r="A4413" s="62"/>
    </row>
    <row r="4414" spans="1:1" s="18" customFormat="1" x14ac:dyDescent="0.2">
      <c r="A4414" s="62"/>
    </row>
    <row r="4415" spans="1:1" s="18" customFormat="1" x14ac:dyDescent="0.2">
      <c r="A4415" s="62"/>
    </row>
    <row r="4416" spans="1:1" s="18" customFormat="1" x14ac:dyDescent="0.2">
      <c r="A4416" s="62"/>
    </row>
    <row r="4417" spans="1:1" s="18" customFormat="1" x14ac:dyDescent="0.2">
      <c r="A4417" s="62"/>
    </row>
    <row r="4418" spans="1:1" s="18" customFormat="1" x14ac:dyDescent="0.2">
      <c r="A4418" s="62"/>
    </row>
    <row r="4419" spans="1:1" s="18" customFormat="1" x14ac:dyDescent="0.2">
      <c r="A4419" s="62"/>
    </row>
    <row r="4420" spans="1:1" s="18" customFormat="1" x14ac:dyDescent="0.2">
      <c r="A4420" s="62"/>
    </row>
    <row r="4421" spans="1:1" s="18" customFormat="1" x14ac:dyDescent="0.2">
      <c r="A4421" s="62"/>
    </row>
    <row r="4422" spans="1:1" s="18" customFormat="1" x14ac:dyDescent="0.2">
      <c r="A4422" s="62"/>
    </row>
    <row r="4423" spans="1:1" s="18" customFormat="1" x14ac:dyDescent="0.2">
      <c r="A4423" s="62"/>
    </row>
    <row r="4424" spans="1:1" s="18" customFormat="1" x14ac:dyDescent="0.2">
      <c r="A4424" s="62"/>
    </row>
    <row r="4425" spans="1:1" s="18" customFormat="1" x14ac:dyDescent="0.2">
      <c r="A4425" s="62"/>
    </row>
    <row r="4426" spans="1:1" s="18" customFormat="1" x14ac:dyDescent="0.2">
      <c r="A4426" s="62"/>
    </row>
    <row r="4427" spans="1:1" s="18" customFormat="1" x14ac:dyDescent="0.2">
      <c r="A4427" s="62"/>
    </row>
    <row r="4428" spans="1:1" s="18" customFormat="1" x14ac:dyDescent="0.2">
      <c r="A4428" s="62"/>
    </row>
    <row r="4429" spans="1:1" s="18" customFormat="1" x14ac:dyDescent="0.2">
      <c r="A4429" s="62"/>
    </row>
    <row r="4430" spans="1:1" s="18" customFormat="1" x14ac:dyDescent="0.2">
      <c r="A4430" s="62"/>
    </row>
    <row r="4431" spans="1:1" s="18" customFormat="1" x14ac:dyDescent="0.2">
      <c r="A4431" s="62"/>
    </row>
    <row r="4432" spans="1:1" s="18" customFormat="1" x14ac:dyDescent="0.2">
      <c r="A4432" s="62"/>
    </row>
    <row r="4433" spans="1:1" s="18" customFormat="1" x14ac:dyDescent="0.2">
      <c r="A4433" s="62"/>
    </row>
    <row r="4434" spans="1:1" s="18" customFormat="1" x14ac:dyDescent="0.2">
      <c r="A4434" s="62"/>
    </row>
    <row r="4435" spans="1:1" s="18" customFormat="1" x14ac:dyDescent="0.2">
      <c r="A4435" s="62"/>
    </row>
    <row r="4436" spans="1:1" s="18" customFormat="1" x14ac:dyDescent="0.2">
      <c r="A4436" s="62"/>
    </row>
    <row r="4437" spans="1:1" s="18" customFormat="1" x14ac:dyDescent="0.2">
      <c r="A4437" s="62"/>
    </row>
    <row r="4438" spans="1:1" s="18" customFormat="1" x14ac:dyDescent="0.2">
      <c r="A4438" s="62"/>
    </row>
    <row r="4439" spans="1:1" s="18" customFormat="1" x14ac:dyDescent="0.2">
      <c r="A4439" s="62"/>
    </row>
    <row r="4440" spans="1:1" s="18" customFormat="1" x14ac:dyDescent="0.2">
      <c r="A4440" s="62"/>
    </row>
    <row r="4441" spans="1:1" s="18" customFormat="1" x14ac:dyDescent="0.2">
      <c r="A4441" s="62"/>
    </row>
    <row r="4442" spans="1:1" s="18" customFormat="1" x14ac:dyDescent="0.2">
      <c r="A4442" s="62"/>
    </row>
    <row r="4443" spans="1:1" s="18" customFormat="1" x14ac:dyDescent="0.2">
      <c r="A4443" s="62"/>
    </row>
    <row r="4444" spans="1:1" s="18" customFormat="1" x14ac:dyDescent="0.2">
      <c r="A4444" s="62"/>
    </row>
    <row r="4445" spans="1:1" s="18" customFormat="1" x14ac:dyDescent="0.2">
      <c r="A4445" s="62"/>
    </row>
    <row r="4446" spans="1:1" s="18" customFormat="1" x14ac:dyDescent="0.2">
      <c r="A4446" s="62"/>
    </row>
    <row r="4447" spans="1:1" s="18" customFormat="1" x14ac:dyDescent="0.2">
      <c r="A4447" s="62"/>
    </row>
    <row r="4448" spans="1:1" s="18" customFormat="1" x14ac:dyDescent="0.2">
      <c r="A4448" s="62"/>
    </row>
    <row r="4449" spans="1:1" s="18" customFormat="1" x14ac:dyDescent="0.2">
      <c r="A4449" s="62"/>
    </row>
    <row r="4450" spans="1:1" s="18" customFormat="1" x14ac:dyDescent="0.2">
      <c r="A4450" s="62"/>
    </row>
    <row r="4451" spans="1:1" s="18" customFormat="1" x14ac:dyDescent="0.2">
      <c r="A4451" s="62"/>
    </row>
    <row r="4452" spans="1:1" s="18" customFormat="1" x14ac:dyDescent="0.2">
      <c r="A4452" s="62"/>
    </row>
    <row r="4453" spans="1:1" s="18" customFormat="1" x14ac:dyDescent="0.2">
      <c r="A4453" s="62"/>
    </row>
    <row r="4454" spans="1:1" s="18" customFormat="1" x14ac:dyDescent="0.2">
      <c r="A4454" s="62"/>
    </row>
    <row r="4455" spans="1:1" s="18" customFormat="1" x14ac:dyDescent="0.2">
      <c r="A4455" s="62"/>
    </row>
    <row r="4456" spans="1:1" s="18" customFormat="1" x14ac:dyDescent="0.2">
      <c r="A4456" s="62"/>
    </row>
    <row r="4457" spans="1:1" s="18" customFormat="1" x14ac:dyDescent="0.2">
      <c r="A4457" s="62"/>
    </row>
    <row r="4458" spans="1:1" s="18" customFormat="1" x14ac:dyDescent="0.2">
      <c r="A4458" s="62"/>
    </row>
    <row r="4459" spans="1:1" s="18" customFormat="1" x14ac:dyDescent="0.2">
      <c r="A4459" s="62"/>
    </row>
    <row r="4460" spans="1:1" s="18" customFormat="1" x14ac:dyDescent="0.2">
      <c r="A4460" s="62"/>
    </row>
    <row r="4461" spans="1:1" s="18" customFormat="1" x14ac:dyDescent="0.2">
      <c r="A4461" s="62"/>
    </row>
    <row r="4462" spans="1:1" s="18" customFormat="1" x14ac:dyDescent="0.2">
      <c r="A4462" s="62"/>
    </row>
    <row r="4463" spans="1:1" s="18" customFormat="1" x14ac:dyDescent="0.2">
      <c r="A4463" s="62"/>
    </row>
    <row r="4464" spans="1:1" s="18" customFormat="1" x14ac:dyDescent="0.2">
      <c r="A4464" s="62"/>
    </row>
    <row r="4465" spans="1:1" s="18" customFormat="1" x14ac:dyDescent="0.2">
      <c r="A4465" s="62"/>
    </row>
    <row r="4466" spans="1:1" s="18" customFormat="1" x14ac:dyDescent="0.2">
      <c r="A4466" s="62"/>
    </row>
    <row r="4467" spans="1:1" s="18" customFormat="1" x14ac:dyDescent="0.2">
      <c r="A4467" s="62"/>
    </row>
    <row r="4468" spans="1:1" s="18" customFormat="1" x14ac:dyDescent="0.2">
      <c r="A4468" s="62"/>
    </row>
    <row r="4469" spans="1:1" s="18" customFormat="1" x14ac:dyDescent="0.2">
      <c r="A4469" s="62"/>
    </row>
    <row r="4470" spans="1:1" s="18" customFormat="1" x14ac:dyDescent="0.2">
      <c r="A4470" s="62"/>
    </row>
    <row r="4471" spans="1:1" s="18" customFormat="1" x14ac:dyDescent="0.2">
      <c r="A4471" s="62"/>
    </row>
    <row r="4472" spans="1:1" s="18" customFormat="1" x14ac:dyDescent="0.2">
      <c r="A4472" s="62"/>
    </row>
    <row r="4473" spans="1:1" s="18" customFormat="1" x14ac:dyDescent="0.2">
      <c r="A4473" s="62"/>
    </row>
    <row r="4474" spans="1:1" s="18" customFormat="1" x14ac:dyDescent="0.2">
      <c r="A4474" s="62"/>
    </row>
    <row r="4475" spans="1:1" s="18" customFormat="1" x14ac:dyDescent="0.2">
      <c r="A4475" s="62"/>
    </row>
    <row r="4476" spans="1:1" s="18" customFormat="1" x14ac:dyDescent="0.2">
      <c r="A4476" s="62"/>
    </row>
    <row r="4477" spans="1:1" s="18" customFormat="1" x14ac:dyDescent="0.2">
      <c r="A4477" s="62"/>
    </row>
    <row r="4478" spans="1:1" s="18" customFormat="1" x14ac:dyDescent="0.2">
      <c r="A4478" s="62"/>
    </row>
    <row r="4479" spans="1:1" s="18" customFormat="1" x14ac:dyDescent="0.2">
      <c r="A4479" s="62"/>
    </row>
    <row r="4480" spans="1:1" s="18" customFormat="1" x14ac:dyDescent="0.2">
      <c r="A4480" s="62"/>
    </row>
    <row r="4481" spans="1:1" s="18" customFormat="1" x14ac:dyDescent="0.2">
      <c r="A4481" s="62"/>
    </row>
    <row r="4482" spans="1:1" s="18" customFormat="1" x14ac:dyDescent="0.2">
      <c r="A4482" s="62"/>
    </row>
    <row r="4483" spans="1:1" s="18" customFormat="1" x14ac:dyDescent="0.2">
      <c r="A4483" s="62"/>
    </row>
    <row r="4484" spans="1:1" s="18" customFormat="1" x14ac:dyDescent="0.2">
      <c r="A4484" s="62"/>
    </row>
    <row r="4485" spans="1:1" s="18" customFormat="1" x14ac:dyDescent="0.2">
      <c r="A4485" s="62"/>
    </row>
    <row r="4486" spans="1:1" s="18" customFormat="1" x14ac:dyDescent="0.2">
      <c r="A4486" s="62"/>
    </row>
    <row r="4487" spans="1:1" s="18" customFormat="1" x14ac:dyDescent="0.2">
      <c r="A4487" s="62"/>
    </row>
    <row r="4488" spans="1:1" s="18" customFormat="1" x14ac:dyDescent="0.2">
      <c r="A4488" s="62"/>
    </row>
    <row r="4489" spans="1:1" s="18" customFormat="1" x14ac:dyDescent="0.2">
      <c r="A4489" s="62"/>
    </row>
    <row r="4490" spans="1:1" s="18" customFormat="1" x14ac:dyDescent="0.2">
      <c r="A4490" s="62"/>
    </row>
    <row r="4491" spans="1:1" s="18" customFormat="1" x14ac:dyDescent="0.2">
      <c r="A4491" s="62"/>
    </row>
    <row r="4492" spans="1:1" s="18" customFormat="1" x14ac:dyDescent="0.2">
      <c r="A4492" s="62"/>
    </row>
    <row r="4493" spans="1:1" s="18" customFormat="1" x14ac:dyDescent="0.2">
      <c r="A4493" s="62"/>
    </row>
    <row r="4494" spans="1:1" s="18" customFormat="1" x14ac:dyDescent="0.2">
      <c r="A4494" s="62"/>
    </row>
    <row r="4495" spans="1:1" s="18" customFormat="1" x14ac:dyDescent="0.2">
      <c r="A4495" s="62"/>
    </row>
    <row r="4496" spans="1:1" s="18" customFormat="1" x14ac:dyDescent="0.2">
      <c r="A4496" s="62"/>
    </row>
    <row r="4497" spans="1:1" s="18" customFormat="1" x14ac:dyDescent="0.2">
      <c r="A4497" s="62"/>
    </row>
    <row r="4498" spans="1:1" s="18" customFormat="1" x14ac:dyDescent="0.2">
      <c r="A4498" s="62"/>
    </row>
    <row r="4499" spans="1:1" s="18" customFormat="1" x14ac:dyDescent="0.2">
      <c r="A4499" s="62"/>
    </row>
    <row r="4500" spans="1:1" s="18" customFormat="1" x14ac:dyDescent="0.2">
      <c r="A4500" s="62"/>
    </row>
    <row r="4501" spans="1:1" s="18" customFormat="1" x14ac:dyDescent="0.2">
      <c r="A4501" s="62"/>
    </row>
    <row r="4502" spans="1:1" s="18" customFormat="1" x14ac:dyDescent="0.2">
      <c r="A4502" s="62"/>
    </row>
    <row r="4503" spans="1:1" s="18" customFormat="1" x14ac:dyDescent="0.2">
      <c r="A4503" s="62"/>
    </row>
    <row r="4504" spans="1:1" s="18" customFormat="1" x14ac:dyDescent="0.2">
      <c r="A4504" s="62"/>
    </row>
    <row r="4505" spans="1:1" s="18" customFormat="1" x14ac:dyDescent="0.2">
      <c r="A4505" s="62"/>
    </row>
    <row r="4506" spans="1:1" s="18" customFormat="1" x14ac:dyDescent="0.2">
      <c r="A4506" s="62"/>
    </row>
    <row r="4507" spans="1:1" s="18" customFormat="1" x14ac:dyDescent="0.2">
      <c r="A4507" s="62"/>
    </row>
    <row r="4508" spans="1:1" s="18" customFormat="1" x14ac:dyDescent="0.2">
      <c r="A4508" s="62"/>
    </row>
    <row r="4509" spans="1:1" s="18" customFormat="1" x14ac:dyDescent="0.2">
      <c r="A4509" s="62"/>
    </row>
    <row r="4510" spans="1:1" s="18" customFormat="1" x14ac:dyDescent="0.2">
      <c r="A4510" s="62"/>
    </row>
    <row r="4511" spans="1:1" s="18" customFormat="1" x14ac:dyDescent="0.2">
      <c r="A4511" s="62"/>
    </row>
    <row r="4512" spans="1:1" s="18" customFormat="1" x14ac:dyDescent="0.2">
      <c r="A4512" s="62"/>
    </row>
    <row r="4513" spans="1:1" s="18" customFormat="1" x14ac:dyDescent="0.2">
      <c r="A4513" s="62"/>
    </row>
    <row r="4514" spans="1:1" s="18" customFormat="1" x14ac:dyDescent="0.2">
      <c r="A4514" s="62"/>
    </row>
    <row r="4515" spans="1:1" s="18" customFormat="1" x14ac:dyDescent="0.2">
      <c r="A4515" s="62"/>
    </row>
    <row r="4516" spans="1:1" s="18" customFormat="1" x14ac:dyDescent="0.2">
      <c r="A4516" s="62"/>
    </row>
    <row r="4517" spans="1:1" s="18" customFormat="1" x14ac:dyDescent="0.2">
      <c r="A4517" s="62"/>
    </row>
    <row r="4518" spans="1:1" s="18" customFormat="1" x14ac:dyDescent="0.2">
      <c r="A4518" s="62"/>
    </row>
    <row r="4519" spans="1:1" s="18" customFormat="1" x14ac:dyDescent="0.2">
      <c r="A4519" s="62"/>
    </row>
    <row r="4520" spans="1:1" s="18" customFormat="1" x14ac:dyDescent="0.2">
      <c r="A4520" s="62"/>
    </row>
    <row r="4521" spans="1:1" s="18" customFormat="1" x14ac:dyDescent="0.2">
      <c r="A4521" s="62"/>
    </row>
    <row r="4522" spans="1:1" s="18" customFormat="1" x14ac:dyDescent="0.2">
      <c r="A4522" s="62"/>
    </row>
    <row r="4523" spans="1:1" s="18" customFormat="1" x14ac:dyDescent="0.2">
      <c r="A4523" s="62"/>
    </row>
    <row r="4524" spans="1:1" s="18" customFormat="1" x14ac:dyDescent="0.2">
      <c r="A4524" s="62"/>
    </row>
    <row r="4525" spans="1:1" s="18" customFormat="1" x14ac:dyDescent="0.2">
      <c r="A4525" s="62"/>
    </row>
    <row r="4526" spans="1:1" s="18" customFormat="1" x14ac:dyDescent="0.2">
      <c r="A4526" s="62"/>
    </row>
    <row r="4527" spans="1:1" s="18" customFormat="1" x14ac:dyDescent="0.2">
      <c r="A4527" s="62"/>
    </row>
    <row r="4528" spans="1:1" s="18" customFormat="1" x14ac:dyDescent="0.2">
      <c r="A4528" s="62"/>
    </row>
    <row r="4529" spans="1:1" s="18" customFormat="1" x14ac:dyDescent="0.2">
      <c r="A4529" s="62"/>
    </row>
    <row r="4530" spans="1:1" s="18" customFormat="1" x14ac:dyDescent="0.2">
      <c r="A4530" s="62"/>
    </row>
    <row r="4531" spans="1:1" s="18" customFormat="1" x14ac:dyDescent="0.2">
      <c r="A4531" s="62"/>
    </row>
    <row r="4532" spans="1:1" s="18" customFormat="1" x14ac:dyDescent="0.2">
      <c r="A4532" s="62"/>
    </row>
    <row r="4533" spans="1:1" s="18" customFormat="1" x14ac:dyDescent="0.2">
      <c r="A4533" s="62"/>
    </row>
    <row r="4534" spans="1:1" s="18" customFormat="1" x14ac:dyDescent="0.2">
      <c r="A4534" s="62"/>
    </row>
    <row r="4535" spans="1:1" s="18" customFormat="1" x14ac:dyDescent="0.2">
      <c r="A4535" s="62"/>
    </row>
    <row r="4536" spans="1:1" s="18" customFormat="1" x14ac:dyDescent="0.2">
      <c r="A4536" s="62"/>
    </row>
    <row r="4537" spans="1:1" s="18" customFormat="1" x14ac:dyDescent="0.2">
      <c r="A4537" s="62"/>
    </row>
    <row r="4538" spans="1:1" s="18" customFormat="1" x14ac:dyDescent="0.2">
      <c r="A4538" s="62"/>
    </row>
    <row r="4539" spans="1:1" s="18" customFormat="1" x14ac:dyDescent="0.2">
      <c r="A4539" s="62"/>
    </row>
    <row r="4540" spans="1:1" s="18" customFormat="1" x14ac:dyDescent="0.2">
      <c r="A4540" s="62"/>
    </row>
    <row r="4541" spans="1:1" s="18" customFormat="1" x14ac:dyDescent="0.2">
      <c r="A4541" s="62"/>
    </row>
    <row r="4542" spans="1:1" s="18" customFormat="1" x14ac:dyDescent="0.2">
      <c r="A4542" s="62"/>
    </row>
    <row r="4543" spans="1:1" s="18" customFormat="1" x14ac:dyDescent="0.2">
      <c r="A4543" s="62"/>
    </row>
    <row r="4544" spans="1:1" s="18" customFormat="1" x14ac:dyDescent="0.2">
      <c r="A4544" s="62"/>
    </row>
    <row r="4545" spans="1:1" s="18" customFormat="1" x14ac:dyDescent="0.2">
      <c r="A4545" s="62"/>
    </row>
    <row r="4546" spans="1:1" s="18" customFormat="1" x14ac:dyDescent="0.2">
      <c r="A4546" s="62"/>
    </row>
    <row r="4547" spans="1:1" s="18" customFormat="1" x14ac:dyDescent="0.2">
      <c r="A4547" s="62"/>
    </row>
    <row r="4548" spans="1:1" s="18" customFormat="1" x14ac:dyDescent="0.2">
      <c r="A4548" s="62"/>
    </row>
    <row r="4549" spans="1:1" s="18" customFormat="1" x14ac:dyDescent="0.2">
      <c r="A4549" s="62"/>
    </row>
    <row r="4550" spans="1:1" s="18" customFormat="1" x14ac:dyDescent="0.2">
      <c r="A4550" s="62"/>
    </row>
    <row r="4551" spans="1:1" s="18" customFormat="1" x14ac:dyDescent="0.2">
      <c r="A4551" s="62"/>
    </row>
    <row r="4552" spans="1:1" s="18" customFormat="1" x14ac:dyDescent="0.2">
      <c r="A4552" s="62"/>
    </row>
    <row r="4553" spans="1:1" s="18" customFormat="1" x14ac:dyDescent="0.2">
      <c r="A4553" s="62"/>
    </row>
    <row r="4554" spans="1:1" s="18" customFormat="1" x14ac:dyDescent="0.2">
      <c r="A4554" s="62"/>
    </row>
    <row r="4555" spans="1:1" s="18" customFormat="1" x14ac:dyDescent="0.2">
      <c r="A4555" s="62"/>
    </row>
    <row r="4556" spans="1:1" s="18" customFormat="1" x14ac:dyDescent="0.2">
      <c r="A4556" s="62"/>
    </row>
    <row r="4557" spans="1:1" s="18" customFormat="1" x14ac:dyDescent="0.2">
      <c r="A4557" s="62"/>
    </row>
    <row r="4558" spans="1:1" s="18" customFormat="1" x14ac:dyDescent="0.2">
      <c r="A4558" s="62"/>
    </row>
    <row r="4559" spans="1:1" s="18" customFormat="1" x14ac:dyDescent="0.2">
      <c r="A4559" s="62"/>
    </row>
    <row r="4560" spans="1:1" s="18" customFormat="1" x14ac:dyDescent="0.2">
      <c r="A4560" s="62"/>
    </row>
    <row r="4561" spans="1:1" s="18" customFormat="1" x14ac:dyDescent="0.2">
      <c r="A4561" s="62"/>
    </row>
    <row r="4562" spans="1:1" s="18" customFormat="1" x14ac:dyDescent="0.2">
      <c r="A4562" s="62"/>
    </row>
    <row r="4563" spans="1:1" s="18" customFormat="1" x14ac:dyDescent="0.2">
      <c r="A4563" s="62"/>
    </row>
    <row r="4564" spans="1:1" s="18" customFormat="1" x14ac:dyDescent="0.2">
      <c r="A4564" s="62"/>
    </row>
    <row r="4565" spans="1:1" s="18" customFormat="1" x14ac:dyDescent="0.2">
      <c r="A4565" s="62"/>
    </row>
    <row r="4566" spans="1:1" s="18" customFormat="1" x14ac:dyDescent="0.2">
      <c r="A4566" s="62"/>
    </row>
    <row r="4567" spans="1:1" s="18" customFormat="1" x14ac:dyDescent="0.2">
      <c r="A4567" s="62"/>
    </row>
    <row r="4568" spans="1:1" s="18" customFormat="1" x14ac:dyDescent="0.2">
      <c r="A4568" s="62"/>
    </row>
    <row r="4569" spans="1:1" s="18" customFormat="1" x14ac:dyDescent="0.2">
      <c r="A4569" s="62"/>
    </row>
    <row r="4570" spans="1:1" s="18" customFormat="1" x14ac:dyDescent="0.2">
      <c r="A4570" s="62"/>
    </row>
    <row r="4571" spans="1:1" s="18" customFormat="1" x14ac:dyDescent="0.2">
      <c r="A4571" s="62"/>
    </row>
    <row r="4572" spans="1:1" s="18" customFormat="1" x14ac:dyDescent="0.2">
      <c r="A4572" s="62"/>
    </row>
    <row r="4573" spans="1:1" s="18" customFormat="1" x14ac:dyDescent="0.2">
      <c r="A4573" s="62"/>
    </row>
    <row r="4574" spans="1:1" s="18" customFormat="1" x14ac:dyDescent="0.2">
      <c r="A4574" s="62"/>
    </row>
    <row r="4575" spans="1:1" s="18" customFormat="1" x14ac:dyDescent="0.2">
      <c r="A4575" s="62"/>
    </row>
    <row r="4576" spans="1:1" s="18" customFormat="1" x14ac:dyDescent="0.2">
      <c r="A4576" s="62"/>
    </row>
    <row r="4577" spans="1:1" s="18" customFormat="1" x14ac:dyDescent="0.2">
      <c r="A4577" s="62"/>
    </row>
    <row r="4578" spans="1:1" s="18" customFormat="1" x14ac:dyDescent="0.2">
      <c r="A4578" s="62"/>
    </row>
    <row r="4579" spans="1:1" s="18" customFormat="1" x14ac:dyDescent="0.2">
      <c r="A4579" s="62"/>
    </row>
    <row r="4580" spans="1:1" s="18" customFormat="1" x14ac:dyDescent="0.2">
      <c r="A4580" s="62"/>
    </row>
    <row r="4581" spans="1:1" s="18" customFormat="1" x14ac:dyDescent="0.2">
      <c r="A4581" s="62"/>
    </row>
    <row r="4582" spans="1:1" s="18" customFormat="1" x14ac:dyDescent="0.2">
      <c r="A4582" s="62"/>
    </row>
    <row r="4583" spans="1:1" s="18" customFormat="1" x14ac:dyDescent="0.2">
      <c r="A4583" s="62"/>
    </row>
    <row r="4584" spans="1:1" s="18" customFormat="1" x14ac:dyDescent="0.2">
      <c r="A4584" s="62"/>
    </row>
    <row r="4585" spans="1:1" s="18" customFormat="1" x14ac:dyDescent="0.2">
      <c r="A4585" s="62"/>
    </row>
    <row r="4586" spans="1:1" s="18" customFormat="1" x14ac:dyDescent="0.2">
      <c r="A4586" s="62"/>
    </row>
    <row r="4587" spans="1:1" s="18" customFormat="1" x14ac:dyDescent="0.2">
      <c r="A4587" s="62"/>
    </row>
    <row r="4588" spans="1:1" s="18" customFormat="1" x14ac:dyDescent="0.2">
      <c r="A4588" s="62"/>
    </row>
    <row r="4589" spans="1:1" s="18" customFormat="1" x14ac:dyDescent="0.2">
      <c r="A4589" s="62"/>
    </row>
    <row r="4590" spans="1:1" s="18" customFormat="1" x14ac:dyDescent="0.2">
      <c r="A4590" s="62"/>
    </row>
    <row r="4591" spans="1:1" s="18" customFormat="1" x14ac:dyDescent="0.2">
      <c r="A4591" s="62"/>
    </row>
    <row r="4592" spans="1:1" s="18" customFormat="1" x14ac:dyDescent="0.2">
      <c r="A4592" s="62"/>
    </row>
    <row r="4593" spans="1:1" s="18" customFormat="1" x14ac:dyDescent="0.2">
      <c r="A4593" s="62"/>
    </row>
    <row r="4594" spans="1:1" s="18" customFormat="1" x14ac:dyDescent="0.2">
      <c r="A4594" s="62"/>
    </row>
    <row r="4595" spans="1:1" s="18" customFormat="1" x14ac:dyDescent="0.2">
      <c r="A4595" s="62"/>
    </row>
    <row r="4596" spans="1:1" s="18" customFormat="1" x14ac:dyDescent="0.2">
      <c r="A4596" s="62"/>
    </row>
    <row r="4597" spans="1:1" s="18" customFormat="1" x14ac:dyDescent="0.2">
      <c r="A4597" s="62"/>
    </row>
    <row r="4598" spans="1:1" s="18" customFormat="1" x14ac:dyDescent="0.2">
      <c r="A4598" s="62"/>
    </row>
    <row r="4599" spans="1:1" s="18" customFormat="1" x14ac:dyDescent="0.2">
      <c r="A4599" s="62"/>
    </row>
    <row r="4600" spans="1:1" s="18" customFormat="1" x14ac:dyDescent="0.2">
      <c r="A4600" s="62"/>
    </row>
    <row r="4601" spans="1:1" s="18" customFormat="1" x14ac:dyDescent="0.2">
      <c r="A4601" s="62"/>
    </row>
    <row r="4602" spans="1:1" s="18" customFormat="1" x14ac:dyDescent="0.2">
      <c r="A4602" s="62"/>
    </row>
    <row r="4603" spans="1:1" s="18" customFormat="1" x14ac:dyDescent="0.2">
      <c r="A4603" s="62"/>
    </row>
    <row r="4604" spans="1:1" s="18" customFormat="1" x14ac:dyDescent="0.2">
      <c r="A4604" s="62"/>
    </row>
    <row r="4605" spans="1:1" s="18" customFormat="1" x14ac:dyDescent="0.2">
      <c r="A4605" s="62"/>
    </row>
    <row r="4606" spans="1:1" s="18" customFormat="1" x14ac:dyDescent="0.2">
      <c r="A4606" s="62"/>
    </row>
    <row r="4607" spans="1:1" s="18" customFormat="1" x14ac:dyDescent="0.2">
      <c r="A4607" s="62"/>
    </row>
    <row r="4608" spans="1:1" s="18" customFormat="1" x14ac:dyDescent="0.2">
      <c r="A4608" s="62"/>
    </row>
    <row r="4609" spans="1:1" s="18" customFormat="1" x14ac:dyDescent="0.2">
      <c r="A4609" s="62"/>
    </row>
    <row r="4610" spans="1:1" s="18" customFormat="1" x14ac:dyDescent="0.2">
      <c r="A4610" s="62"/>
    </row>
    <row r="4611" spans="1:1" s="18" customFormat="1" x14ac:dyDescent="0.2">
      <c r="A4611" s="62"/>
    </row>
    <row r="4612" spans="1:1" s="18" customFormat="1" x14ac:dyDescent="0.2">
      <c r="A4612" s="62"/>
    </row>
    <row r="4613" spans="1:1" s="18" customFormat="1" x14ac:dyDescent="0.2">
      <c r="A4613" s="62"/>
    </row>
    <row r="4614" spans="1:1" s="18" customFormat="1" x14ac:dyDescent="0.2">
      <c r="A4614" s="62"/>
    </row>
    <row r="4615" spans="1:1" s="18" customFormat="1" x14ac:dyDescent="0.2">
      <c r="A4615" s="62"/>
    </row>
    <row r="4616" spans="1:1" s="18" customFormat="1" x14ac:dyDescent="0.2">
      <c r="A4616" s="62"/>
    </row>
    <row r="4617" spans="1:1" s="18" customFormat="1" x14ac:dyDescent="0.2">
      <c r="A4617" s="62"/>
    </row>
    <row r="4618" spans="1:1" s="18" customFormat="1" x14ac:dyDescent="0.2">
      <c r="A4618" s="62"/>
    </row>
    <row r="4619" spans="1:1" s="18" customFormat="1" x14ac:dyDescent="0.2">
      <c r="A4619" s="62"/>
    </row>
    <row r="4620" spans="1:1" s="18" customFormat="1" x14ac:dyDescent="0.2">
      <c r="A4620" s="62"/>
    </row>
    <row r="4621" spans="1:1" s="18" customFormat="1" x14ac:dyDescent="0.2">
      <c r="A4621" s="62"/>
    </row>
    <row r="4622" spans="1:1" s="18" customFormat="1" x14ac:dyDescent="0.2">
      <c r="A4622" s="62"/>
    </row>
    <row r="4623" spans="1:1" s="18" customFormat="1" x14ac:dyDescent="0.2">
      <c r="A4623" s="62"/>
    </row>
    <row r="4624" spans="1:1" s="18" customFormat="1" x14ac:dyDescent="0.2">
      <c r="A4624" s="62"/>
    </row>
    <row r="4625" spans="1:1" s="18" customFormat="1" x14ac:dyDescent="0.2">
      <c r="A4625" s="62"/>
    </row>
    <row r="4626" spans="1:1" s="18" customFormat="1" x14ac:dyDescent="0.2">
      <c r="A4626" s="62"/>
    </row>
    <row r="4627" spans="1:1" s="18" customFormat="1" x14ac:dyDescent="0.2">
      <c r="A4627" s="62"/>
    </row>
    <row r="4628" spans="1:1" s="18" customFormat="1" x14ac:dyDescent="0.2">
      <c r="A4628" s="62"/>
    </row>
    <row r="4629" spans="1:1" s="18" customFormat="1" x14ac:dyDescent="0.2">
      <c r="A4629" s="62"/>
    </row>
    <row r="4630" spans="1:1" s="18" customFormat="1" x14ac:dyDescent="0.2">
      <c r="A4630" s="62"/>
    </row>
    <row r="4631" spans="1:1" s="18" customFormat="1" x14ac:dyDescent="0.2">
      <c r="A4631" s="62"/>
    </row>
    <row r="4632" spans="1:1" s="18" customFormat="1" x14ac:dyDescent="0.2">
      <c r="A4632" s="62"/>
    </row>
    <row r="4633" spans="1:1" s="18" customFormat="1" x14ac:dyDescent="0.2">
      <c r="A4633" s="62"/>
    </row>
    <row r="4634" spans="1:1" s="18" customFormat="1" x14ac:dyDescent="0.2">
      <c r="A4634" s="62"/>
    </row>
    <row r="4635" spans="1:1" s="18" customFormat="1" x14ac:dyDescent="0.2">
      <c r="A4635" s="62"/>
    </row>
    <row r="4636" spans="1:1" s="18" customFormat="1" x14ac:dyDescent="0.2">
      <c r="A4636" s="62"/>
    </row>
    <row r="4637" spans="1:1" s="18" customFormat="1" x14ac:dyDescent="0.2">
      <c r="A4637" s="62"/>
    </row>
    <row r="4638" spans="1:1" s="18" customFormat="1" x14ac:dyDescent="0.2">
      <c r="A4638" s="62"/>
    </row>
    <row r="4639" spans="1:1" s="18" customFormat="1" x14ac:dyDescent="0.2">
      <c r="A4639" s="62"/>
    </row>
    <row r="4640" spans="1:1" s="18" customFormat="1" x14ac:dyDescent="0.2">
      <c r="A4640" s="62"/>
    </row>
    <row r="4641" spans="1:1" s="18" customFormat="1" x14ac:dyDescent="0.2">
      <c r="A4641" s="62"/>
    </row>
    <row r="4642" spans="1:1" s="18" customFormat="1" x14ac:dyDescent="0.2">
      <c r="A4642" s="62"/>
    </row>
    <row r="4643" spans="1:1" s="18" customFormat="1" x14ac:dyDescent="0.2">
      <c r="A4643" s="62"/>
    </row>
    <row r="4644" spans="1:1" s="18" customFormat="1" x14ac:dyDescent="0.2">
      <c r="A4644" s="62"/>
    </row>
    <row r="4645" spans="1:1" s="18" customFormat="1" x14ac:dyDescent="0.2">
      <c r="A4645" s="62"/>
    </row>
    <row r="4646" spans="1:1" s="18" customFormat="1" x14ac:dyDescent="0.2">
      <c r="A4646" s="62"/>
    </row>
    <row r="4647" spans="1:1" s="18" customFormat="1" x14ac:dyDescent="0.2">
      <c r="A4647" s="62"/>
    </row>
    <row r="4648" spans="1:1" s="18" customFormat="1" x14ac:dyDescent="0.2">
      <c r="A4648" s="62"/>
    </row>
    <row r="4649" spans="1:1" s="18" customFormat="1" x14ac:dyDescent="0.2">
      <c r="A4649" s="62"/>
    </row>
    <row r="4650" spans="1:1" s="18" customFormat="1" x14ac:dyDescent="0.2">
      <c r="A4650" s="62"/>
    </row>
    <row r="4651" spans="1:1" s="18" customFormat="1" x14ac:dyDescent="0.2">
      <c r="A4651" s="62"/>
    </row>
    <row r="4652" spans="1:1" s="18" customFormat="1" x14ac:dyDescent="0.2">
      <c r="A4652" s="62"/>
    </row>
    <row r="4653" spans="1:1" s="18" customFormat="1" x14ac:dyDescent="0.2">
      <c r="A4653" s="62"/>
    </row>
    <row r="4654" spans="1:1" s="18" customFormat="1" x14ac:dyDescent="0.2">
      <c r="A4654" s="62"/>
    </row>
    <row r="4655" spans="1:1" s="18" customFormat="1" x14ac:dyDescent="0.2">
      <c r="A4655" s="62"/>
    </row>
    <row r="4656" spans="1:1" s="18" customFormat="1" x14ac:dyDescent="0.2">
      <c r="A4656" s="62"/>
    </row>
    <row r="4657" spans="1:1" s="18" customFormat="1" x14ac:dyDescent="0.2">
      <c r="A4657" s="62"/>
    </row>
    <row r="4658" spans="1:1" s="18" customFormat="1" x14ac:dyDescent="0.2">
      <c r="A4658" s="62"/>
    </row>
    <row r="4659" spans="1:1" s="18" customFormat="1" x14ac:dyDescent="0.2">
      <c r="A4659" s="62"/>
    </row>
    <row r="4660" spans="1:1" s="18" customFormat="1" x14ac:dyDescent="0.2">
      <c r="A4660" s="62"/>
    </row>
    <row r="4661" spans="1:1" s="18" customFormat="1" x14ac:dyDescent="0.2">
      <c r="A4661" s="62"/>
    </row>
    <row r="4662" spans="1:1" s="18" customFormat="1" x14ac:dyDescent="0.2">
      <c r="A4662" s="62"/>
    </row>
    <row r="4663" spans="1:1" s="18" customFormat="1" x14ac:dyDescent="0.2">
      <c r="A4663" s="62"/>
    </row>
    <row r="4664" spans="1:1" s="18" customFormat="1" x14ac:dyDescent="0.2">
      <c r="A4664" s="62"/>
    </row>
    <row r="4665" spans="1:1" s="18" customFormat="1" x14ac:dyDescent="0.2">
      <c r="A4665" s="62"/>
    </row>
    <row r="4666" spans="1:1" s="18" customFormat="1" x14ac:dyDescent="0.2">
      <c r="A4666" s="62"/>
    </row>
    <row r="4667" spans="1:1" s="18" customFormat="1" x14ac:dyDescent="0.2">
      <c r="A4667" s="62"/>
    </row>
    <row r="4668" spans="1:1" s="18" customFormat="1" x14ac:dyDescent="0.2">
      <c r="A4668" s="62"/>
    </row>
    <row r="4669" spans="1:1" s="18" customFormat="1" x14ac:dyDescent="0.2">
      <c r="A4669" s="62"/>
    </row>
    <row r="4670" spans="1:1" s="18" customFormat="1" x14ac:dyDescent="0.2">
      <c r="A4670" s="62"/>
    </row>
    <row r="4671" spans="1:1" s="18" customFormat="1" x14ac:dyDescent="0.2">
      <c r="A4671" s="62"/>
    </row>
    <row r="4672" spans="1:1" s="18" customFormat="1" x14ac:dyDescent="0.2">
      <c r="A4672" s="62"/>
    </row>
    <row r="4673" spans="1:1" s="18" customFormat="1" x14ac:dyDescent="0.2">
      <c r="A4673" s="62"/>
    </row>
    <row r="4674" spans="1:1" s="18" customFormat="1" x14ac:dyDescent="0.2">
      <c r="A4674" s="62"/>
    </row>
    <row r="4675" spans="1:1" s="18" customFormat="1" x14ac:dyDescent="0.2">
      <c r="A4675" s="62"/>
    </row>
    <row r="4676" spans="1:1" s="18" customFormat="1" x14ac:dyDescent="0.2">
      <c r="A4676" s="62"/>
    </row>
    <row r="4677" spans="1:1" s="18" customFormat="1" x14ac:dyDescent="0.2">
      <c r="A4677" s="62"/>
    </row>
    <row r="4678" spans="1:1" s="18" customFormat="1" x14ac:dyDescent="0.2">
      <c r="A4678" s="62"/>
    </row>
    <row r="4679" spans="1:1" s="18" customFormat="1" x14ac:dyDescent="0.2">
      <c r="A4679" s="62"/>
    </row>
    <row r="4680" spans="1:1" s="18" customFormat="1" x14ac:dyDescent="0.2">
      <c r="A4680" s="62"/>
    </row>
    <row r="4681" spans="1:1" s="18" customFormat="1" x14ac:dyDescent="0.2">
      <c r="A4681" s="62"/>
    </row>
    <row r="4682" spans="1:1" s="18" customFormat="1" x14ac:dyDescent="0.2">
      <c r="A4682" s="62"/>
    </row>
    <row r="4683" spans="1:1" s="18" customFormat="1" x14ac:dyDescent="0.2">
      <c r="A4683" s="62"/>
    </row>
    <row r="4684" spans="1:1" s="18" customFormat="1" x14ac:dyDescent="0.2">
      <c r="A4684" s="62"/>
    </row>
    <row r="4685" spans="1:1" s="18" customFormat="1" x14ac:dyDescent="0.2">
      <c r="A4685" s="62"/>
    </row>
    <row r="4686" spans="1:1" s="18" customFormat="1" x14ac:dyDescent="0.2">
      <c r="A4686" s="62"/>
    </row>
    <row r="4687" spans="1:1" s="18" customFormat="1" x14ac:dyDescent="0.2">
      <c r="A4687" s="62"/>
    </row>
    <row r="4688" spans="1:1" s="18" customFormat="1" x14ac:dyDescent="0.2">
      <c r="A4688" s="62"/>
    </row>
    <row r="4689" spans="1:1" s="18" customFormat="1" x14ac:dyDescent="0.2">
      <c r="A4689" s="62"/>
    </row>
    <row r="4690" spans="1:1" s="18" customFormat="1" x14ac:dyDescent="0.2">
      <c r="A4690" s="62"/>
    </row>
    <row r="4691" spans="1:1" s="18" customFormat="1" x14ac:dyDescent="0.2">
      <c r="A4691" s="62"/>
    </row>
    <row r="4692" spans="1:1" s="18" customFormat="1" x14ac:dyDescent="0.2">
      <c r="A4692" s="62"/>
    </row>
    <row r="4693" spans="1:1" s="18" customFormat="1" x14ac:dyDescent="0.2">
      <c r="A4693" s="62"/>
    </row>
    <row r="4694" spans="1:1" s="18" customFormat="1" x14ac:dyDescent="0.2">
      <c r="A4694" s="62"/>
    </row>
    <row r="4695" spans="1:1" s="18" customFormat="1" x14ac:dyDescent="0.2">
      <c r="A4695" s="62"/>
    </row>
    <row r="4696" spans="1:1" s="18" customFormat="1" x14ac:dyDescent="0.2">
      <c r="A4696" s="62"/>
    </row>
    <row r="4697" spans="1:1" s="18" customFormat="1" x14ac:dyDescent="0.2">
      <c r="A4697" s="62"/>
    </row>
    <row r="4698" spans="1:1" s="18" customFormat="1" x14ac:dyDescent="0.2">
      <c r="A4698" s="62"/>
    </row>
    <row r="4699" spans="1:1" s="18" customFormat="1" x14ac:dyDescent="0.2">
      <c r="A4699" s="62"/>
    </row>
    <row r="4700" spans="1:1" s="18" customFormat="1" x14ac:dyDescent="0.2">
      <c r="A4700" s="62"/>
    </row>
    <row r="4701" spans="1:1" s="18" customFormat="1" x14ac:dyDescent="0.2">
      <c r="A4701" s="62"/>
    </row>
    <row r="4702" spans="1:1" s="18" customFormat="1" x14ac:dyDescent="0.2">
      <c r="A4702" s="62"/>
    </row>
    <row r="4703" spans="1:1" s="18" customFormat="1" x14ac:dyDescent="0.2">
      <c r="A4703" s="62"/>
    </row>
    <row r="4704" spans="1:1" s="18" customFormat="1" x14ac:dyDescent="0.2">
      <c r="A4704" s="62"/>
    </row>
    <row r="4705" spans="1:1" s="18" customFormat="1" x14ac:dyDescent="0.2">
      <c r="A4705" s="62"/>
    </row>
    <row r="4706" spans="1:1" s="18" customFormat="1" x14ac:dyDescent="0.2">
      <c r="A4706" s="62"/>
    </row>
    <row r="4707" spans="1:1" s="18" customFormat="1" x14ac:dyDescent="0.2">
      <c r="A4707" s="62"/>
    </row>
    <row r="4708" spans="1:1" s="18" customFormat="1" x14ac:dyDescent="0.2">
      <c r="A4708" s="62"/>
    </row>
    <row r="4709" spans="1:1" s="18" customFormat="1" x14ac:dyDescent="0.2">
      <c r="A4709" s="62"/>
    </row>
    <row r="4710" spans="1:1" s="18" customFormat="1" x14ac:dyDescent="0.2">
      <c r="A4710" s="62"/>
    </row>
    <row r="4711" spans="1:1" s="18" customFormat="1" x14ac:dyDescent="0.2">
      <c r="A4711" s="62"/>
    </row>
    <row r="4712" spans="1:1" s="18" customFormat="1" x14ac:dyDescent="0.2">
      <c r="A4712" s="62"/>
    </row>
    <row r="4713" spans="1:1" s="18" customFormat="1" x14ac:dyDescent="0.2">
      <c r="A4713" s="62"/>
    </row>
    <row r="4714" spans="1:1" s="18" customFormat="1" x14ac:dyDescent="0.2">
      <c r="A4714" s="62"/>
    </row>
    <row r="4715" spans="1:1" s="18" customFormat="1" x14ac:dyDescent="0.2">
      <c r="A4715" s="62"/>
    </row>
    <row r="4716" spans="1:1" s="18" customFormat="1" x14ac:dyDescent="0.2">
      <c r="A4716" s="62"/>
    </row>
    <row r="4717" spans="1:1" s="18" customFormat="1" x14ac:dyDescent="0.2">
      <c r="A4717" s="62"/>
    </row>
    <row r="4718" spans="1:1" s="18" customFormat="1" x14ac:dyDescent="0.2">
      <c r="A4718" s="62"/>
    </row>
    <row r="4719" spans="1:1" s="18" customFormat="1" x14ac:dyDescent="0.2">
      <c r="A4719" s="62"/>
    </row>
    <row r="4720" spans="1:1" s="18" customFormat="1" x14ac:dyDescent="0.2">
      <c r="A4720" s="62"/>
    </row>
    <row r="4721" spans="1:1" s="18" customFormat="1" x14ac:dyDescent="0.2">
      <c r="A4721" s="62"/>
    </row>
    <row r="4722" spans="1:1" s="18" customFormat="1" x14ac:dyDescent="0.2">
      <c r="A4722" s="62"/>
    </row>
    <row r="4723" spans="1:1" s="18" customFormat="1" x14ac:dyDescent="0.2">
      <c r="A4723" s="62"/>
    </row>
    <row r="4724" spans="1:1" s="18" customFormat="1" x14ac:dyDescent="0.2">
      <c r="A4724" s="62"/>
    </row>
    <row r="4725" spans="1:1" s="18" customFormat="1" x14ac:dyDescent="0.2">
      <c r="A4725" s="62"/>
    </row>
    <row r="4726" spans="1:1" s="18" customFormat="1" x14ac:dyDescent="0.2">
      <c r="A4726" s="62"/>
    </row>
    <row r="4727" spans="1:1" s="18" customFormat="1" x14ac:dyDescent="0.2">
      <c r="A4727" s="62"/>
    </row>
    <row r="4728" spans="1:1" s="18" customFormat="1" x14ac:dyDescent="0.2">
      <c r="A4728" s="62"/>
    </row>
    <row r="4729" spans="1:1" s="18" customFormat="1" x14ac:dyDescent="0.2">
      <c r="A4729" s="62"/>
    </row>
    <row r="4730" spans="1:1" s="18" customFormat="1" x14ac:dyDescent="0.2">
      <c r="A4730" s="62"/>
    </row>
    <row r="4731" spans="1:1" s="18" customFormat="1" x14ac:dyDescent="0.2">
      <c r="A4731" s="62"/>
    </row>
    <row r="4732" spans="1:1" s="18" customFormat="1" x14ac:dyDescent="0.2">
      <c r="A4732" s="62"/>
    </row>
    <row r="4733" spans="1:1" s="18" customFormat="1" x14ac:dyDescent="0.2">
      <c r="A4733" s="62"/>
    </row>
    <row r="4734" spans="1:1" s="18" customFormat="1" x14ac:dyDescent="0.2">
      <c r="A4734" s="62"/>
    </row>
    <row r="4735" spans="1:1" s="18" customFormat="1" x14ac:dyDescent="0.2">
      <c r="A4735" s="62"/>
    </row>
    <row r="4736" spans="1:1" s="18" customFormat="1" x14ac:dyDescent="0.2">
      <c r="A4736" s="62"/>
    </row>
    <row r="4737" spans="1:1" s="18" customFormat="1" x14ac:dyDescent="0.2">
      <c r="A4737" s="62"/>
    </row>
    <row r="4738" spans="1:1" s="18" customFormat="1" x14ac:dyDescent="0.2">
      <c r="A4738" s="62"/>
    </row>
    <row r="4739" spans="1:1" s="18" customFormat="1" x14ac:dyDescent="0.2">
      <c r="A4739" s="62"/>
    </row>
    <row r="4740" spans="1:1" s="18" customFormat="1" x14ac:dyDescent="0.2">
      <c r="A4740" s="62"/>
    </row>
    <row r="4741" spans="1:1" s="18" customFormat="1" x14ac:dyDescent="0.2">
      <c r="A4741" s="62"/>
    </row>
    <row r="4742" spans="1:1" s="18" customFormat="1" x14ac:dyDescent="0.2">
      <c r="A4742" s="62"/>
    </row>
    <row r="4743" spans="1:1" s="18" customFormat="1" x14ac:dyDescent="0.2">
      <c r="A4743" s="62"/>
    </row>
    <row r="4744" spans="1:1" s="18" customFormat="1" x14ac:dyDescent="0.2">
      <c r="A4744" s="62"/>
    </row>
    <row r="4745" spans="1:1" s="18" customFormat="1" x14ac:dyDescent="0.2">
      <c r="A4745" s="62"/>
    </row>
    <row r="4746" spans="1:1" s="18" customFormat="1" x14ac:dyDescent="0.2">
      <c r="A4746" s="62"/>
    </row>
    <row r="4747" spans="1:1" s="18" customFormat="1" x14ac:dyDescent="0.2">
      <c r="A4747" s="62"/>
    </row>
    <row r="4748" spans="1:1" s="18" customFormat="1" x14ac:dyDescent="0.2">
      <c r="A4748" s="62"/>
    </row>
    <row r="4749" spans="1:1" s="18" customFormat="1" x14ac:dyDescent="0.2">
      <c r="A4749" s="62"/>
    </row>
    <row r="4750" spans="1:1" s="18" customFormat="1" x14ac:dyDescent="0.2">
      <c r="A4750" s="62"/>
    </row>
    <row r="4751" spans="1:1" s="18" customFormat="1" x14ac:dyDescent="0.2">
      <c r="A4751" s="62"/>
    </row>
    <row r="4752" spans="1:1" s="18" customFormat="1" x14ac:dyDescent="0.2">
      <c r="A4752" s="62"/>
    </row>
    <row r="4753" spans="1:1" s="18" customFormat="1" x14ac:dyDescent="0.2">
      <c r="A4753" s="62"/>
    </row>
    <row r="4754" spans="1:1" s="18" customFormat="1" x14ac:dyDescent="0.2">
      <c r="A4754" s="62"/>
    </row>
    <row r="4755" spans="1:1" s="18" customFormat="1" x14ac:dyDescent="0.2">
      <c r="A4755" s="62"/>
    </row>
    <row r="4756" spans="1:1" s="18" customFormat="1" x14ac:dyDescent="0.2">
      <c r="A4756" s="62"/>
    </row>
    <row r="4757" spans="1:1" s="18" customFormat="1" x14ac:dyDescent="0.2">
      <c r="A4757" s="62"/>
    </row>
    <row r="4758" spans="1:1" s="18" customFormat="1" x14ac:dyDescent="0.2">
      <c r="A4758" s="62"/>
    </row>
    <row r="4759" spans="1:1" s="18" customFormat="1" x14ac:dyDescent="0.2">
      <c r="A4759" s="62"/>
    </row>
    <row r="4760" spans="1:1" s="18" customFormat="1" x14ac:dyDescent="0.2">
      <c r="A4760" s="62"/>
    </row>
    <row r="4761" spans="1:1" s="18" customFormat="1" x14ac:dyDescent="0.2">
      <c r="A4761" s="62"/>
    </row>
    <row r="4762" spans="1:1" s="18" customFormat="1" x14ac:dyDescent="0.2">
      <c r="A4762" s="62"/>
    </row>
    <row r="4763" spans="1:1" s="18" customFormat="1" x14ac:dyDescent="0.2">
      <c r="A4763" s="62"/>
    </row>
    <row r="4764" spans="1:1" s="18" customFormat="1" x14ac:dyDescent="0.2">
      <c r="A4764" s="62"/>
    </row>
    <row r="4765" spans="1:1" s="18" customFormat="1" x14ac:dyDescent="0.2">
      <c r="A4765" s="62"/>
    </row>
    <row r="4766" spans="1:1" s="18" customFormat="1" x14ac:dyDescent="0.2">
      <c r="A4766" s="62"/>
    </row>
    <row r="4767" spans="1:1" s="18" customFormat="1" x14ac:dyDescent="0.2">
      <c r="A4767" s="62"/>
    </row>
    <row r="4768" spans="1:1" s="18" customFormat="1" x14ac:dyDescent="0.2">
      <c r="A4768" s="62"/>
    </row>
    <row r="4769" spans="1:1" s="18" customFormat="1" x14ac:dyDescent="0.2">
      <c r="A4769" s="62"/>
    </row>
    <row r="4770" spans="1:1" s="18" customFormat="1" x14ac:dyDescent="0.2">
      <c r="A4770" s="62"/>
    </row>
    <row r="4771" spans="1:1" s="18" customFormat="1" x14ac:dyDescent="0.2">
      <c r="A4771" s="62"/>
    </row>
    <row r="4772" spans="1:1" s="18" customFormat="1" x14ac:dyDescent="0.2">
      <c r="A4772" s="62"/>
    </row>
    <row r="4773" spans="1:1" s="18" customFormat="1" x14ac:dyDescent="0.2">
      <c r="A4773" s="62"/>
    </row>
    <row r="4774" spans="1:1" s="18" customFormat="1" x14ac:dyDescent="0.2">
      <c r="A4774" s="62"/>
    </row>
    <row r="4775" spans="1:1" s="18" customFormat="1" x14ac:dyDescent="0.2">
      <c r="A4775" s="62"/>
    </row>
    <row r="4776" spans="1:1" s="18" customFormat="1" x14ac:dyDescent="0.2">
      <c r="A4776" s="62"/>
    </row>
    <row r="4777" spans="1:1" s="18" customFormat="1" x14ac:dyDescent="0.2">
      <c r="A4777" s="62"/>
    </row>
    <row r="4778" spans="1:1" s="18" customFormat="1" x14ac:dyDescent="0.2">
      <c r="A4778" s="62"/>
    </row>
    <row r="4779" spans="1:1" s="18" customFormat="1" x14ac:dyDescent="0.2">
      <c r="A4779" s="62"/>
    </row>
    <row r="4780" spans="1:1" s="18" customFormat="1" x14ac:dyDescent="0.2">
      <c r="A4780" s="62"/>
    </row>
    <row r="4781" spans="1:1" s="18" customFormat="1" x14ac:dyDescent="0.2">
      <c r="A4781" s="62"/>
    </row>
    <row r="4782" spans="1:1" s="18" customFormat="1" x14ac:dyDescent="0.2">
      <c r="A4782" s="62"/>
    </row>
    <row r="4783" spans="1:1" s="18" customFormat="1" x14ac:dyDescent="0.2">
      <c r="A4783" s="62"/>
    </row>
    <row r="4784" spans="1:1" s="18" customFormat="1" x14ac:dyDescent="0.2">
      <c r="A4784" s="62"/>
    </row>
    <row r="4785" spans="1:1" s="18" customFormat="1" x14ac:dyDescent="0.2">
      <c r="A4785" s="62"/>
    </row>
    <row r="4786" spans="1:1" s="18" customFormat="1" x14ac:dyDescent="0.2">
      <c r="A4786" s="62"/>
    </row>
    <row r="4787" spans="1:1" s="18" customFormat="1" x14ac:dyDescent="0.2">
      <c r="A4787" s="62"/>
    </row>
    <row r="4788" spans="1:1" s="18" customFormat="1" x14ac:dyDescent="0.2">
      <c r="A4788" s="62"/>
    </row>
    <row r="4789" spans="1:1" s="18" customFormat="1" x14ac:dyDescent="0.2">
      <c r="A4789" s="62"/>
    </row>
    <row r="4790" spans="1:1" s="18" customFormat="1" x14ac:dyDescent="0.2">
      <c r="A4790" s="62"/>
    </row>
    <row r="4791" spans="1:1" s="18" customFormat="1" x14ac:dyDescent="0.2">
      <c r="A4791" s="62"/>
    </row>
    <row r="4792" spans="1:1" s="18" customFormat="1" x14ac:dyDescent="0.2">
      <c r="A4792" s="62"/>
    </row>
    <row r="4793" spans="1:1" s="18" customFormat="1" x14ac:dyDescent="0.2">
      <c r="A4793" s="62"/>
    </row>
    <row r="4794" spans="1:1" s="18" customFormat="1" x14ac:dyDescent="0.2">
      <c r="A4794" s="62"/>
    </row>
    <row r="4795" spans="1:1" s="18" customFormat="1" x14ac:dyDescent="0.2">
      <c r="A4795" s="62"/>
    </row>
    <row r="4796" spans="1:1" s="18" customFormat="1" x14ac:dyDescent="0.2">
      <c r="A4796" s="62"/>
    </row>
    <row r="4797" spans="1:1" s="18" customFormat="1" x14ac:dyDescent="0.2">
      <c r="A4797" s="62"/>
    </row>
    <row r="4798" spans="1:1" s="18" customFormat="1" x14ac:dyDescent="0.2">
      <c r="A4798" s="62"/>
    </row>
    <row r="4799" spans="1:1" s="18" customFormat="1" x14ac:dyDescent="0.2">
      <c r="A4799" s="62"/>
    </row>
    <row r="4800" spans="1:1" s="18" customFormat="1" x14ac:dyDescent="0.2">
      <c r="A4800" s="62"/>
    </row>
    <row r="4801" spans="1:1" s="18" customFormat="1" x14ac:dyDescent="0.2">
      <c r="A4801" s="62"/>
    </row>
    <row r="4802" spans="1:1" s="18" customFormat="1" x14ac:dyDescent="0.2">
      <c r="A4802" s="62"/>
    </row>
    <row r="4803" spans="1:1" s="18" customFormat="1" x14ac:dyDescent="0.2">
      <c r="A4803" s="62"/>
    </row>
    <row r="4804" spans="1:1" s="18" customFormat="1" x14ac:dyDescent="0.2">
      <c r="A4804" s="62"/>
    </row>
    <row r="4805" spans="1:1" s="18" customFormat="1" x14ac:dyDescent="0.2">
      <c r="A4805" s="62"/>
    </row>
    <row r="4806" spans="1:1" s="18" customFormat="1" x14ac:dyDescent="0.2">
      <c r="A4806" s="62"/>
    </row>
    <row r="4807" spans="1:1" s="18" customFormat="1" x14ac:dyDescent="0.2">
      <c r="A4807" s="62"/>
    </row>
    <row r="4808" spans="1:1" s="18" customFormat="1" x14ac:dyDescent="0.2">
      <c r="A4808" s="62"/>
    </row>
    <row r="4809" spans="1:1" s="18" customFormat="1" x14ac:dyDescent="0.2">
      <c r="A4809" s="62"/>
    </row>
    <row r="4810" spans="1:1" s="18" customFormat="1" x14ac:dyDescent="0.2">
      <c r="A4810" s="62"/>
    </row>
    <row r="4811" spans="1:1" s="18" customFormat="1" x14ac:dyDescent="0.2">
      <c r="A4811" s="62"/>
    </row>
    <row r="4812" spans="1:1" s="18" customFormat="1" x14ac:dyDescent="0.2">
      <c r="A4812" s="62"/>
    </row>
    <row r="4813" spans="1:1" s="18" customFormat="1" x14ac:dyDescent="0.2">
      <c r="A4813" s="62"/>
    </row>
    <row r="4814" spans="1:1" s="18" customFormat="1" x14ac:dyDescent="0.2">
      <c r="A4814" s="62"/>
    </row>
    <row r="4815" spans="1:1" s="18" customFormat="1" x14ac:dyDescent="0.2">
      <c r="A4815" s="62"/>
    </row>
    <row r="4816" spans="1:1" s="18" customFormat="1" x14ac:dyDescent="0.2">
      <c r="A4816" s="62"/>
    </row>
    <row r="4817" spans="1:1" s="18" customFormat="1" x14ac:dyDescent="0.2">
      <c r="A4817" s="62"/>
    </row>
    <row r="4818" spans="1:1" s="18" customFormat="1" x14ac:dyDescent="0.2">
      <c r="A4818" s="62"/>
    </row>
    <row r="4819" spans="1:1" s="18" customFormat="1" x14ac:dyDescent="0.2">
      <c r="A4819" s="62"/>
    </row>
    <row r="4820" spans="1:1" s="18" customFormat="1" x14ac:dyDescent="0.2">
      <c r="A4820" s="62"/>
    </row>
    <row r="4821" spans="1:1" s="18" customFormat="1" x14ac:dyDescent="0.2">
      <c r="A4821" s="62"/>
    </row>
    <row r="4822" spans="1:1" s="18" customFormat="1" x14ac:dyDescent="0.2">
      <c r="A4822" s="62"/>
    </row>
    <row r="4823" spans="1:1" s="18" customFormat="1" x14ac:dyDescent="0.2">
      <c r="A4823" s="62"/>
    </row>
    <row r="4824" spans="1:1" s="18" customFormat="1" x14ac:dyDescent="0.2">
      <c r="A4824" s="62"/>
    </row>
    <row r="4825" spans="1:1" s="18" customFormat="1" x14ac:dyDescent="0.2">
      <c r="A4825" s="62"/>
    </row>
    <row r="4826" spans="1:1" s="18" customFormat="1" x14ac:dyDescent="0.2">
      <c r="A4826" s="62"/>
    </row>
    <row r="4827" spans="1:1" s="18" customFormat="1" x14ac:dyDescent="0.2">
      <c r="A4827" s="62"/>
    </row>
    <row r="4828" spans="1:1" s="18" customFormat="1" x14ac:dyDescent="0.2">
      <c r="A4828" s="62"/>
    </row>
    <row r="4829" spans="1:1" s="18" customFormat="1" x14ac:dyDescent="0.2">
      <c r="A4829" s="62"/>
    </row>
    <row r="4830" spans="1:1" s="18" customFormat="1" x14ac:dyDescent="0.2">
      <c r="A4830" s="62"/>
    </row>
    <row r="4831" spans="1:1" s="18" customFormat="1" x14ac:dyDescent="0.2">
      <c r="A4831" s="62"/>
    </row>
    <row r="4832" spans="1:1" s="18" customFormat="1" x14ac:dyDescent="0.2">
      <c r="A4832" s="62"/>
    </row>
    <row r="4833" spans="1:1" s="18" customFormat="1" x14ac:dyDescent="0.2">
      <c r="A4833" s="62"/>
    </row>
    <row r="4834" spans="1:1" s="18" customFormat="1" x14ac:dyDescent="0.2">
      <c r="A4834" s="62"/>
    </row>
    <row r="4835" spans="1:1" s="18" customFormat="1" x14ac:dyDescent="0.2">
      <c r="A4835" s="62"/>
    </row>
    <row r="4836" spans="1:1" s="18" customFormat="1" x14ac:dyDescent="0.2">
      <c r="A4836" s="62"/>
    </row>
    <row r="4837" spans="1:1" s="18" customFormat="1" x14ac:dyDescent="0.2">
      <c r="A4837" s="62"/>
    </row>
    <row r="4838" spans="1:1" s="18" customFormat="1" x14ac:dyDescent="0.2">
      <c r="A4838" s="62"/>
    </row>
    <row r="4839" spans="1:1" s="18" customFormat="1" x14ac:dyDescent="0.2">
      <c r="A4839" s="62"/>
    </row>
    <row r="4840" spans="1:1" s="18" customFormat="1" x14ac:dyDescent="0.2">
      <c r="A4840" s="62"/>
    </row>
    <row r="4841" spans="1:1" s="18" customFormat="1" x14ac:dyDescent="0.2">
      <c r="A4841" s="62"/>
    </row>
    <row r="4842" spans="1:1" s="18" customFormat="1" x14ac:dyDescent="0.2">
      <c r="A4842" s="62"/>
    </row>
    <row r="4843" spans="1:1" s="18" customFormat="1" x14ac:dyDescent="0.2">
      <c r="A4843" s="62"/>
    </row>
    <row r="4844" spans="1:1" s="18" customFormat="1" x14ac:dyDescent="0.2">
      <c r="A4844" s="62"/>
    </row>
    <row r="4845" spans="1:1" s="18" customFormat="1" x14ac:dyDescent="0.2">
      <c r="A4845" s="62"/>
    </row>
    <row r="4846" spans="1:1" s="18" customFormat="1" x14ac:dyDescent="0.2">
      <c r="A4846" s="62"/>
    </row>
    <row r="4847" spans="1:1" s="18" customFormat="1" x14ac:dyDescent="0.2">
      <c r="A4847" s="62"/>
    </row>
    <row r="4848" spans="1:1" s="18" customFormat="1" x14ac:dyDescent="0.2">
      <c r="A4848" s="62"/>
    </row>
    <row r="4849" spans="1:1" s="18" customFormat="1" x14ac:dyDescent="0.2">
      <c r="A4849" s="62"/>
    </row>
    <row r="4850" spans="1:1" s="18" customFormat="1" x14ac:dyDescent="0.2">
      <c r="A4850" s="62"/>
    </row>
    <row r="4851" spans="1:1" s="18" customFormat="1" x14ac:dyDescent="0.2">
      <c r="A4851" s="62"/>
    </row>
    <row r="4852" spans="1:1" s="18" customFormat="1" x14ac:dyDescent="0.2">
      <c r="A4852" s="62"/>
    </row>
    <row r="4853" spans="1:1" s="18" customFormat="1" x14ac:dyDescent="0.2">
      <c r="A4853" s="62"/>
    </row>
    <row r="4854" spans="1:1" s="18" customFormat="1" x14ac:dyDescent="0.2">
      <c r="A4854" s="62"/>
    </row>
    <row r="4855" spans="1:1" s="18" customFormat="1" x14ac:dyDescent="0.2">
      <c r="A4855" s="62"/>
    </row>
    <row r="4856" spans="1:1" s="18" customFormat="1" x14ac:dyDescent="0.2">
      <c r="A4856" s="62"/>
    </row>
    <row r="4857" spans="1:1" s="18" customFormat="1" x14ac:dyDescent="0.2">
      <c r="A4857" s="62"/>
    </row>
    <row r="4858" spans="1:1" s="18" customFormat="1" x14ac:dyDescent="0.2">
      <c r="A4858" s="62"/>
    </row>
    <row r="4859" spans="1:1" s="18" customFormat="1" x14ac:dyDescent="0.2">
      <c r="A4859" s="62"/>
    </row>
    <row r="4860" spans="1:1" s="18" customFormat="1" x14ac:dyDescent="0.2">
      <c r="A4860" s="62"/>
    </row>
    <row r="4861" spans="1:1" s="18" customFormat="1" x14ac:dyDescent="0.2">
      <c r="A4861" s="62"/>
    </row>
    <row r="4862" spans="1:1" s="18" customFormat="1" x14ac:dyDescent="0.2">
      <c r="A4862" s="62"/>
    </row>
    <row r="4863" spans="1:1" s="18" customFormat="1" x14ac:dyDescent="0.2">
      <c r="A4863" s="62"/>
    </row>
    <row r="4864" spans="1:1" s="18" customFormat="1" x14ac:dyDescent="0.2">
      <c r="A4864" s="62"/>
    </row>
    <row r="4865" spans="1:1" s="18" customFormat="1" x14ac:dyDescent="0.2">
      <c r="A4865" s="62"/>
    </row>
    <row r="4866" spans="1:1" s="18" customFormat="1" x14ac:dyDescent="0.2">
      <c r="A4866" s="62"/>
    </row>
    <row r="4867" spans="1:1" s="18" customFormat="1" x14ac:dyDescent="0.2">
      <c r="A4867" s="62"/>
    </row>
    <row r="4868" spans="1:1" s="18" customFormat="1" x14ac:dyDescent="0.2">
      <c r="A4868" s="62"/>
    </row>
    <row r="4869" spans="1:1" s="18" customFormat="1" x14ac:dyDescent="0.2">
      <c r="A4869" s="62"/>
    </row>
    <row r="4870" spans="1:1" s="18" customFormat="1" x14ac:dyDescent="0.2">
      <c r="A4870" s="62"/>
    </row>
    <row r="4871" spans="1:1" s="18" customFormat="1" x14ac:dyDescent="0.2">
      <c r="A4871" s="62"/>
    </row>
    <row r="4872" spans="1:1" s="18" customFormat="1" x14ac:dyDescent="0.2">
      <c r="A4872" s="62"/>
    </row>
    <row r="4873" spans="1:1" s="18" customFormat="1" x14ac:dyDescent="0.2">
      <c r="A4873" s="62"/>
    </row>
    <row r="4874" spans="1:1" s="18" customFormat="1" x14ac:dyDescent="0.2">
      <c r="A4874" s="62"/>
    </row>
    <row r="4875" spans="1:1" s="18" customFormat="1" x14ac:dyDescent="0.2">
      <c r="A4875" s="62"/>
    </row>
    <row r="4876" spans="1:1" s="18" customFormat="1" x14ac:dyDescent="0.2">
      <c r="A4876" s="62"/>
    </row>
    <row r="4877" spans="1:1" s="18" customFormat="1" x14ac:dyDescent="0.2">
      <c r="A4877" s="62"/>
    </row>
    <row r="4878" spans="1:1" s="18" customFormat="1" x14ac:dyDescent="0.2">
      <c r="A4878" s="62"/>
    </row>
    <row r="4879" spans="1:1" s="18" customFormat="1" x14ac:dyDescent="0.2">
      <c r="A4879" s="62"/>
    </row>
    <row r="4880" spans="1:1" s="18" customFormat="1" x14ac:dyDescent="0.2">
      <c r="A4880" s="62"/>
    </row>
    <row r="4881" spans="1:1" s="18" customFormat="1" x14ac:dyDescent="0.2">
      <c r="A4881" s="62"/>
    </row>
    <row r="4882" spans="1:1" s="18" customFormat="1" x14ac:dyDescent="0.2">
      <c r="A4882" s="62"/>
    </row>
    <row r="4883" spans="1:1" s="18" customFormat="1" x14ac:dyDescent="0.2">
      <c r="A4883" s="62"/>
    </row>
    <row r="4884" spans="1:1" s="18" customFormat="1" x14ac:dyDescent="0.2">
      <c r="A4884" s="62"/>
    </row>
    <row r="4885" spans="1:1" s="18" customFormat="1" x14ac:dyDescent="0.2">
      <c r="A4885" s="62"/>
    </row>
    <row r="4886" spans="1:1" s="18" customFormat="1" x14ac:dyDescent="0.2">
      <c r="A4886" s="62"/>
    </row>
    <row r="4887" spans="1:1" s="18" customFormat="1" x14ac:dyDescent="0.2">
      <c r="A4887" s="62"/>
    </row>
    <row r="4888" spans="1:1" s="18" customFormat="1" x14ac:dyDescent="0.2">
      <c r="A4888" s="62"/>
    </row>
    <row r="4889" spans="1:1" s="18" customFormat="1" x14ac:dyDescent="0.2">
      <c r="A4889" s="62"/>
    </row>
    <row r="4890" spans="1:1" s="18" customFormat="1" x14ac:dyDescent="0.2">
      <c r="A4890" s="62"/>
    </row>
    <row r="4891" spans="1:1" s="18" customFormat="1" x14ac:dyDescent="0.2">
      <c r="A4891" s="62"/>
    </row>
    <row r="4892" spans="1:1" s="18" customFormat="1" x14ac:dyDescent="0.2">
      <c r="A4892" s="62"/>
    </row>
    <row r="4893" spans="1:1" s="18" customFormat="1" x14ac:dyDescent="0.2">
      <c r="A4893" s="62"/>
    </row>
    <row r="4894" spans="1:1" s="18" customFormat="1" x14ac:dyDescent="0.2">
      <c r="A4894" s="62"/>
    </row>
    <row r="4895" spans="1:1" s="18" customFormat="1" x14ac:dyDescent="0.2">
      <c r="A4895" s="62"/>
    </row>
    <row r="4896" spans="1:1" s="18" customFormat="1" x14ac:dyDescent="0.2">
      <c r="A4896" s="62"/>
    </row>
    <row r="4897" spans="1:1" s="18" customFormat="1" x14ac:dyDescent="0.2">
      <c r="A4897" s="62"/>
    </row>
    <row r="4898" spans="1:1" s="18" customFormat="1" x14ac:dyDescent="0.2">
      <c r="A4898" s="62"/>
    </row>
    <row r="4899" spans="1:1" s="18" customFormat="1" x14ac:dyDescent="0.2">
      <c r="A4899" s="62"/>
    </row>
    <row r="4900" spans="1:1" s="18" customFormat="1" x14ac:dyDescent="0.2">
      <c r="A4900" s="62"/>
    </row>
    <row r="4901" spans="1:1" s="18" customFormat="1" x14ac:dyDescent="0.2">
      <c r="A4901" s="62"/>
    </row>
    <row r="4902" spans="1:1" s="18" customFormat="1" x14ac:dyDescent="0.2">
      <c r="A4902" s="62"/>
    </row>
    <row r="4903" spans="1:1" s="18" customFormat="1" x14ac:dyDescent="0.2">
      <c r="A4903" s="62"/>
    </row>
    <row r="4904" spans="1:1" s="18" customFormat="1" x14ac:dyDescent="0.2">
      <c r="A4904" s="62"/>
    </row>
    <row r="4905" spans="1:1" s="18" customFormat="1" x14ac:dyDescent="0.2">
      <c r="A4905" s="62"/>
    </row>
    <row r="4906" spans="1:1" s="18" customFormat="1" x14ac:dyDescent="0.2">
      <c r="A4906" s="62"/>
    </row>
    <row r="4907" spans="1:1" s="18" customFormat="1" x14ac:dyDescent="0.2">
      <c r="A4907" s="62"/>
    </row>
    <row r="4908" spans="1:1" s="18" customFormat="1" x14ac:dyDescent="0.2">
      <c r="A4908" s="62"/>
    </row>
    <row r="4909" spans="1:1" s="18" customFormat="1" x14ac:dyDescent="0.2">
      <c r="A4909" s="62"/>
    </row>
    <row r="4910" spans="1:1" s="18" customFormat="1" x14ac:dyDescent="0.2">
      <c r="A4910" s="62"/>
    </row>
    <row r="4911" spans="1:1" s="18" customFormat="1" x14ac:dyDescent="0.2">
      <c r="A4911" s="62"/>
    </row>
    <row r="4912" spans="1:1" s="18" customFormat="1" x14ac:dyDescent="0.2">
      <c r="A4912" s="62"/>
    </row>
    <row r="4913" spans="1:1" s="18" customFormat="1" x14ac:dyDescent="0.2">
      <c r="A4913" s="62"/>
    </row>
    <row r="4914" spans="1:1" s="18" customFormat="1" x14ac:dyDescent="0.2">
      <c r="A4914" s="62"/>
    </row>
    <row r="4915" spans="1:1" s="18" customFormat="1" x14ac:dyDescent="0.2">
      <c r="A4915" s="62"/>
    </row>
    <row r="4916" spans="1:1" s="18" customFormat="1" x14ac:dyDescent="0.2">
      <c r="A4916" s="62"/>
    </row>
    <row r="4917" spans="1:1" s="18" customFormat="1" x14ac:dyDescent="0.2">
      <c r="A4917" s="62"/>
    </row>
    <row r="4918" spans="1:1" s="18" customFormat="1" x14ac:dyDescent="0.2">
      <c r="A4918" s="62"/>
    </row>
    <row r="4919" spans="1:1" s="18" customFormat="1" x14ac:dyDescent="0.2">
      <c r="A4919" s="62"/>
    </row>
    <row r="4920" spans="1:1" s="18" customFormat="1" x14ac:dyDescent="0.2">
      <c r="A4920" s="62"/>
    </row>
    <row r="4921" spans="1:1" s="18" customFormat="1" x14ac:dyDescent="0.2">
      <c r="A4921" s="62"/>
    </row>
    <row r="4922" spans="1:1" s="18" customFormat="1" x14ac:dyDescent="0.2">
      <c r="A4922" s="62"/>
    </row>
    <row r="4923" spans="1:1" s="18" customFormat="1" x14ac:dyDescent="0.2">
      <c r="A4923" s="62"/>
    </row>
    <row r="4924" spans="1:1" s="18" customFormat="1" x14ac:dyDescent="0.2">
      <c r="A4924" s="62"/>
    </row>
    <row r="4925" spans="1:1" s="18" customFormat="1" x14ac:dyDescent="0.2">
      <c r="A4925" s="62"/>
    </row>
    <row r="4926" spans="1:1" s="18" customFormat="1" x14ac:dyDescent="0.2">
      <c r="A4926" s="62"/>
    </row>
    <row r="4927" spans="1:1" s="18" customFormat="1" x14ac:dyDescent="0.2">
      <c r="A4927" s="62"/>
    </row>
    <row r="4928" spans="1:1" s="18" customFormat="1" x14ac:dyDescent="0.2">
      <c r="A4928" s="62"/>
    </row>
    <row r="4929" spans="1:1" s="18" customFormat="1" x14ac:dyDescent="0.2">
      <c r="A4929" s="62"/>
    </row>
    <row r="4930" spans="1:1" s="18" customFormat="1" x14ac:dyDescent="0.2">
      <c r="A4930" s="62"/>
    </row>
    <row r="4931" spans="1:1" s="18" customFormat="1" x14ac:dyDescent="0.2">
      <c r="A4931" s="62"/>
    </row>
    <row r="4932" spans="1:1" s="18" customFormat="1" x14ac:dyDescent="0.2">
      <c r="A4932" s="62"/>
    </row>
    <row r="4933" spans="1:1" s="18" customFormat="1" x14ac:dyDescent="0.2">
      <c r="A4933" s="62"/>
    </row>
    <row r="4934" spans="1:1" s="18" customFormat="1" x14ac:dyDescent="0.2">
      <c r="A4934" s="62"/>
    </row>
    <row r="4935" spans="1:1" s="18" customFormat="1" x14ac:dyDescent="0.2">
      <c r="A4935" s="62"/>
    </row>
    <row r="4936" spans="1:1" s="18" customFormat="1" x14ac:dyDescent="0.2">
      <c r="A4936" s="62"/>
    </row>
    <row r="4937" spans="1:1" s="18" customFormat="1" x14ac:dyDescent="0.2">
      <c r="A4937" s="62"/>
    </row>
    <row r="4938" spans="1:1" s="18" customFormat="1" x14ac:dyDescent="0.2">
      <c r="A4938" s="62"/>
    </row>
    <row r="4939" spans="1:1" s="18" customFormat="1" x14ac:dyDescent="0.2">
      <c r="A4939" s="62"/>
    </row>
    <row r="4940" spans="1:1" s="18" customFormat="1" x14ac:dyDescent="0.2">
      <c r="A4940" s="62"/>
    </row>
    <row r="4941" spans="1:1" s="18" customFormat="1" x14ac:dyDescent="0.2">
      <c r="A4941" s="62"/>
    </row>
    <row r="4942" spans="1:1" s="18" customFormat="1" x14ac:dyDescent="0.2">
      <c r="A4942" s="62"/>
    </row>
    <row r="4943" spans="1:1" s="18" customFormat="1" x14ac:dyDescent="0.2">
      <c r="A4943" s="62"/>
    </row>
    <row r="4944" spans="1:1" s="18" customFormat="1" x14ac:dyDescent="0.2">
      <c r="A4944" s="62"/>
    </row>
    <row r="4945" spans="1:1" s="18" customFormat="1" x14ac:dyDescent="0.2">
      <c r="A4945" s="62"/>
    </row>
    <row r="4946" spans="1:1" s="18" customFormat="1" x14ac:dyDescent="0.2">
      <c r="A4946" s="62"/>
    </row>
    <row r="4947" spans="1:1" s="18" customFormat="1" x14ac:dyDescent="0.2">
      <c r="A4947" s="62"/>
    </row>
    <row r="4948" spans="1:1" s="18" customFormat="1" x14ac:dyDescent="0.2">
      <c r="A4948" s="62"/>
    </row>
    <row r="4949" spans="1:1" s="18" customFormat="1" x14ac:dyDescent="0.2">
      <c r="A4949" s="62"/>
    </row>
    <row r="4950" spans="1:1" s="18" customFormat="1" x14ac:dyDescent="0.2">
      <c r="A4950" s="62"/>
    </row>
    <row r="4951" spans="1:1" s="18" customFormat="1" x14ac:dyDescent="0.2">
      <c r="A4951" s="62"/>
    </row>
    <row r="4952" spans="1:1" s="18" customFormat="1" x14ac:dyDescent="0.2">
      <c r="A4952" s="62"/>
    </row>
    <row r="4953" spans="1:1" s="18" customFormat="1" x14ac:dyDescent="0.2">
      <c r="A4953" s="62"/>
    </row>
    <row r="4954" spans="1:1" s="18" customFormat="1" x14ac:dyDescent="0.2">
      <c r="A4954" s="62"/>
    </row>
    <row r="4955" spans="1:1" s="18" customFormat="1" x14ac:dyDescent="0.2">
      <c r="A4955" s="62"/>
    </row>
    <row r="4956" spans="1:1" s="18" customFormat="1" x14ac:dyDescent="0.2">
      <c r="A4956" s="62"/>
    </row>
    <row r="4957" spans="1:1" s="18" customFormat="1" x14ac:dyDescent="0.2">
      <c r="A4957" s="62"/>
    </row>
    <row r="4958" spans="1:1" s="18" customFormat="1" x14ac:dyDescent="0.2">
      <c r="A4958" s="62"/>
    </row>
    <row r="4959" spans="1:1" s="18" customFormat="1" x14ac:dyDescent="0.2">
      <c r="A4959" s="62"/>
    </row>
    <row r="4960" spans="1:1" s="18" customFormat="1" x14ac:dyDescent="0.2">
      <c r="A4960" s="62"/>
    </row>
    <row r="4961" spans="1:1" s="18" customFormat="1" x14ac:dyDescent="0.2">
      <c r="A4961" s="62"/>
    </row>
    <row r="4962" spans="1:1" s="18" customFormat="1" x14ac:dyDescent="0.2">
      <c r="A4962" s="62"/>
    </row>
    <row r="4963" spans="1:1" s="18" customFormat="1" x14ac:dyDescent="0.2">
      <c r="A4963" s="62"/>
    </row>
    <row r="4964" spans="1:1" s="18" customFormat="1" x14ac:dyDescent="0.2">
      <c r="A4964" s="62"/>
    </row>
    <row r="4965" spans="1:1" s="18" customFormat="1" x14ac:dyDescent="0.2">
      <c r="A4965" s="62"/>
    </row>
    <row r="4966" spans="1:1" s="18" customFormat="1" x14ac:dyDescent="0.2">
      <c r="A4966" s="62"/>
    </row>
    <row r="4967" spans="1:1" s="18" customFormat="1" x14ac:dyDescent="0.2">
      <c r="A4967" s="62"/>
    </row>
    <row r="4968" spans="1:1" s="18" customFormat="1" x14ac:dyDescent="0.2">
      <c r="A4968" s="62"/>
    </row>
    <row r="4969" spans="1:1" s="18" customFormat="1" x14ac:dyDescent="0.2">
      <c r="A4969" s="62"/>
    </row>
    <row r="4970" spans="1:1" s="18" customFormat="1" x14ac:dyDescent="0.2">
      <c r="A4970" s="62"/>
    </row>
    <row r="4971" spans="1:1" s="18" customFormat="1" x14ac:dyDescent="0.2">
      <c r="A4971" s="62"/>
    </row>
    <row r="4972" spans="1:1" s="18" customFormat="1" x14ac:dyDescent="0.2">
      <c r="A4972" s="62"/>
    </row>
    <row r="4973" spans="1:1" s="18" customFormat="1" x14ac:dyDescent="0.2">
      <c r="A4973" s="62"/>
    </row>
    <row r="4974" spans="1:1" s="18" customFormat="1" x14ac:dyDescent="0.2">
      <c r="A4974" s="62"/>
    </row>
    <row r="4975" spans="1:1" s="18" customFormat="1" x14ac:dyDescent="0.2">
      <c r="A4975" s="62"/>
    </row>
    <row r="4976" spans="1:1" s="18" customFormat="1" x14ac:dyDescent="0.2">
      <c r="A4976" s="62"/>
    </row>
    <row r="4977" spans="1:1" s="18" customFormat="1" x14ac:dyDescent="0.2">
      <c r="A4977" s="62"/>
    </row>
    <row r="4978" spans="1:1" s="18" customFormat="1" x14ac:dyDescent="0.2">
      <c r="A4978" s="62"/>
    </row>
    <row r="4979" spans="1:1" s="18" customFormat="1" x14ac:dyDescent="0.2">
      <c r="A4979" s="62"/>
    </row>
    <row r="4980" spans="1:1" s="18" customFormat="1" x14ac:dyDescent="0.2">
      <c r="A4980" s="62"/>
    </row>
    <row r="4981" spans="1:1" s="18" customFormat="1" x14ac:dyDescent="0.2">
      <c r="A4981" s="62"/>
    </row>
    <row r="4982" spans="1:1" s="18" customFormat="1" x14ac:dyDescent="0.2">
      <c r="A4982" s="62"/>
    </row>
    <row r="4983" spans="1:1" s="18" customFormat="1" x14ac:dyDescent="0.2">
      <c r="A4983" s="62"/>
    </row>
    <row r="4984" spans="1:1" s="18" customFormat="1" x14ac:dyDescent="0.2">
      <c r="A4984" s="62"/>
    </row>
    <row r="4985" spans="1:1" s="18" customFormat="1" x14ac:dyDescent="0.2">
      <c r="A4985" s="62"/>
    </row>
    <row r="4986" spans="1:1" s="18" customFormat="1" x14ac:dyDescent="0.2">
      <c r="A4986" s="62"/>
    </row>
    <row r="4987" spans="1:1" s="18" customFormat="1" x14ac:dyDescent="0.2">
      <c r="A4987" s="62"/>
    </row>
    <row r="4988" spans="1:1" s="18" customFormat="1" x14ac:dyDescent="0.2">
      <c r="A4988" s="62"/>
    </row>
    <row r="4989" spans="1:1" s="18" customFormat="1" x14ac:dyDescent="0.2">
      <c r="A4989" s="62"/>
    </row>
    <row r="4990" spans="1:1" s="18" customFormat="1" x14ac:dyDescent="0.2">
      <c r="A4990" s="62"/>
    </row>
    <row r="4991" spans="1:1" s="18" customFormat="1" x14ac:dyDescent="0.2">
      <c r="A4991" s="62"/>
    </row>
    <row r="4992" spans="1:1" s="18" customFormat="1" x14ac:dyDescent="0.2">
      <c r="A4992" s="62"/>
    </row>
    <row r="4993" spans="1:1" s="18" customFormat="1" x14ac:dyDescent="0.2">
      <c r="A4993" s="62"/>
    </row>
    <row r="4994" spans="1:1" s="18" customFormat="1" x14ac:dyDescent="0.2">
      <c r="A4994" s="62"/>
    </row>
    <row r="4995" spans="1:1" s="18" customFormat="1" x14ac:dyDescent="0.2">
      <c r="A4995" s="62"/>
    </row>
    <row r="4996" spans="1:1" s="18" customFormat="1" x14ac:dyDescent="0.2">
      <c r="A4996" s="62"/>
    </row>
    <row r="4997" spans="1:1" s="18" customFormat="1" x14ac:dyDescent="0.2">
      <c r="A4997" s="62"/>
    </row>
    <row r="4998" spans="1:1" s="18" customFormat="1" x14ac:dyDescent="0.2">
      <c r="A4998" s="62"/>
    </row>
    <row r="4999" spans="1:1" s="18" customFormat="1" x14ac:dyDescent="0.2">
      <c r="A4999" s="62"/>
    </row>
    <row r="5000" spans="1:1" s="18" customFormat="1" x14ac:dyDescent="0.2">
      <c r="A5000" s="62"/>
    </row>
    <row r="5001" spans="1:1" s="18" customFormat="1" x14ac:dyDescent="0.2">
      <c r="A5001" s="62"/>
    </row>
    <row r="5002" spans="1:1" s="18" customFormat="1" x14ac:dyDescent="0.2">
      <c r="A5002" s="62"/>
    </row>
    <row r="5003" spans="1:1" s="18" customFormat="1" x14ac:dyDescent="0.2">
      <c r="A5003" s="62"/>
    </row>
    <row r="5004" spans="1:1" s="18" customFormat="1" x14ac:dyDescent="0.2">
      <c r="A5004" s="62"/>
    </row>
    <row r="5005" spans="1:1" s="18" customFormat="1" x14ac:dyDescent="0.2">
      <c r="A5005" s="62"/>
    </row>
    <row r="5006" spans="1:1" s="18" customFormat="1" x14ac:dyDescent="0.2">
      <c r="A5006" s="62"/>
    </row>
    <row r="5007" spans="1:1" s="18" customFormat="1" x14ac:dyDescent="0.2">
      <c r="A5007" s="62"/>
    </row>
    <row r="5008" spans="1:1" s="18" customFormat="1" x14ac:dyDescent="0.2">
      <c r="A5008" s="62"/>
    </row>
    <row r="5009" spans="1:1" s="18" customFormat="1" x14ac:dyDescent="0.2">
      <c r="A5009" s="62"/>
    </row>
    <row r="5010" spans="1:1" s="18" customFormat="1" x14ac:dyDescent="0.2">
      <c r="A5010" s="62"/>
    </row>
    <row r="5011" spans="1:1" s="18" customFormat="1" x14ac:dyDescent="0.2">
      <c r="A5011" s="62"/>
    </row>
    <row r="5012" spans="1:1" s="18" customFormat="1" x14ac:dyDescent="0.2">
      <c r="A5012" s="62"/>
    </row>
    <row r="5013" spans="1:1" s="18" customFormat="1" x14ac:dyDescent="0.2">
      <c r="A5013" s="62"/>
    </row>
    <row r="5014" spans="1:1" s="18" customFormat="1" x14ac:dyDescent="0.2">
      <c r="A5014" s="62"/>
    </row>
    <row r="5015" spans="1:1" s="18" customFormat="1" x14ac:dyDescent="0.2">
      <c r="A5015" s="62"/>
    </row>
    <row r="5016" spans="1:1" s="18" customFormat="1" x14ac:dyDescent="0.2">
      <c r="A5016" s="62"/>
    </row>
    <row r="5017" spans="1:1" s="18" customFormat="1" x14ac:dyDescent="0.2">
      <c r="A5017" s="62"/>
    </row>
    <row r="5018" spans="1:1" s="18" customFormat="1" x14ac:dyDescent="0.2">
      <c r="A5018" s="62"/>
    </row>
    <row r="5019" spans="1:1" s="18" customFormat="1" x14ac:dyDescent="0.2">
      <c r="A5019" s="62"/>
    </row>
    <row r="5020" spans="1:1" s="18" customFormat="1" x14ac:dyDescent="0.2">
      <c r="A5020" s="62"/>
    </row>
    <row r="5021" spans="1:1" s="18" customFormat="1" x14ac:dyDescent="0.2">
      <c r="A5021" s="62"/>
    </row>
    <row r="5022" spans="1:1" s="18" customFormat="1" x14ac:dyDescent="0.2">
      <c r="A5022" s="62"/>
    </row>
    <row r="5023" spans="1:1" s="18" customFormat="1" x14ac:dyDescent="0.2">
      <c r="A5023" s="62"/>
    </row>
    <row r="5024" spans="1:1" s="18" customFormat="1" x14ac:dyDescent="0.2">
      <c r="A5024" s="62"/>
    </row>
    <row r="5025" spans="1:1" s="18" customFormat="1" x14ac:dyDescent="0.2">
      <c r="A5025" s="62"/>
    </row>
    <row r="5026" spans="1:1" s="18" customFormat="1" x14ac:dyDescent="0.2">
      <c r="A5026" s="62"/>
    </row>
    <row r="5027" spans="1:1" s="18" customFormat="1" x14ac:dyDescent="0.2">
      <c r="A5027" s="62"/>
    </row>
    <row r="5028" spans="1:1" s="18" customFormat="1" x14ac:dyDescent="0.2">
      <c r="A5028" s="62"/>
    </row>
    <row r="5029" spans="1:1" s="18" customFormat="1" x14ac:dyDescent="0.2">
      <c r="A5029" s="62"/>
    </row>
    <row r="5030" spans="1:1" s="18" customFormat="1" x14ac:dyDescent="0.2">
      <c r="A5030" s="62"/>
    </row>
    <row r="5031" spans="1:1" s="18" customFormat="1" x14ac:dyDescent="0.2">
      <c r="A5031" s="62"/>
    </row>
    <row r="5032" spans="1:1" s="18" customFormat="1" x14ac:dyDescent="0.2">
      <c r="A5032" s="62"/>
    </row>
    <row r="5033" spans="1:1" s="18" customFormat="1" x14ac:dyDescent="0.2">
      <c r="A5033" s="62"/>
    </row>
    <row r="5034" spans="1:1" s="18" customFormat="1" x14ac:dyDescent="0.2">
      <c r="A5034" s="62"/>
    </row>
    <row r="5035" spans="1:1" s="18" customFormat="1" x14ac:dyDescent="0.2">
      <c r="A5035" s="62"/>
    </row>
    <row r="5036" spans="1:1" s="18" customFormat="1" x14ac:dyDescent="0.2">
      <c r="A5036" s="62"/>
    </row>
    <row r="5037" spans="1:1" s="18" customFormat="1" x14ac:dyDescent="0.2">
      <c r="A5037" s="62"/>
    </row>
    <row r="5038" spans="1:1" s="18" customFormat="1" x14ac:dyDescent="0.2">
      <c r="A5038" s="62"/>
    </row>
    <row r="5039" spans="1:1" s="18" customFormat="1" x14ac:dyDescent="0.2">
      <c r="A5039" s="62"/>
    </row>
    <row r="5040" spans="1:1" s="18" customFormat="1" x14ac:dyDescent="0.2">
      <c r="A5040" s="62"/>
    </row>
    <row r="5041" spans="1:1" s="18" customFormat="1" x14ac:dyDescent="0.2">
      <c r="A5041" s="62"/>
    </row>
    <row r="5042" spans="1:1" s="18" customFormat="1" x14ac:dyDescent="0.2">
      <c r="A5042" s="62"/>
    </row>
    <row r="5043" spans="1:1" s="18" customFormat="1" x14ac:dyDescent="0.2">
      <c r="A5043" s="62"/>
    </row>
    <row r="5044" spans="1:1" s="18" customFormat="1" x14ac:dyDescent="0.2">
      <c r="A5044" s="62"/>
    </row>
    <row r="5045" spans="1:1" s="18" customFormat="1" x14ac:dyDescent="0.2">
      <c r="A5045" s="62"/>
    </row>
    <row r="5046" spans="1:1" s="18" customFormat="1" x14ac:dyDescent="0.2">
      <c r="A5046" s="62"/>
    </row>
    <row r="5047" spans="1:1" s="18" customFormat="1" x14ac:dyDescent="0.2">
      <c r="A5047" s="62"/>
    </row>
    <row r="5048" spans="1:1" s="18" customFormat="1" x14ac:dyDescent="0.2">
      <c r="A5048" s="62"/>
    </row>
    <row r="5049" spans="1:1" s="18" customFormat="1" x14ac:dyDescent="0.2">
      <c r="A5049" s="62"/>
    </row>
    <row r="5050" spans="1:1" s="18" customFormat="1" x14ac:dyDescent="0.2">
      <c r="A5050" s="62"/>
    </row>
    <row r="5051" spans="1:1" s="18" customFormat="1" x14ac:dyDescent="0.2">
      <c r="A5051" s="62"/>
    </row>
    <row r="5052" spans="1:1" s="18" customFormat="1" x14ac:dyDescent="0.2">
      <c r="A5052" s="62"/>
    </row>
    <row r="5053" spans="1:1" s="18" customFormat="1" x14ac:dyDescent="0.2">
      <c r="A5053" s="62"/>
    </row>
    <row r="5054" spans="1:1" s="18" customFormat="1" x14ac:dyDescent="0.2">
      <c r="A5054" s="62"/>
    </row>
    <row r="5055" spans="1:1" s="18" customFormat="1" x14ac:dyDescent="0.2">
      <c r="A5055" s="62"/>
    </row>
    <row r="5056" spans="1:1" s="18" customFormat="1" x14ac:dyDescent="0.2">
      <c r="A5056" s="62"/>
    </row>
    <row r="5057" spans="1:1" s="18" customFormat="1" x14ac:dyDescent="0.2">
      <c r="A5057" s="62"/>
    </row>
    <row r="5058" spans="1:1" s="18" customFormat="1" x14ac:dyDescent="0.2">
      <c r="A5058" s="62"/>
    </row>
    <row r="5059" spans="1:1" s="18" customFormat="1" x14ac:dyDescent="0.2">
      <c r="A5059" s="62"/>
    </row>
    <row r="5060" spans="1:1" s="18" customFormat="1" x14ac:dyDescent="0.2">
      <c r="A5060" s="62"/>
    </row>
    <row r="5061" spans="1:1" s="18" customFormat="1" x14ac:dyDescent="0.2">
      <c r="A5061" s="62"/>
    </row>
    <row r="5062" spans="1:1" s="18" customFormat="1" x14ac:dyDescent="0.2">
      <c r="A5062" s="62"/>
    </row>
    <row r="5063" spans="1:1" s="18" customFormat="1" x14ac:dyDescent="0.2">
      <c r="A5063" s="62"/>
    </row>
    <row r="5064" spans="1:1" s="18" customFormat="1" x14ac:dyDescent="0.2">
      <c r="A5064" s="62"/>
    </row>
    <row r="5065" spans="1:1" s="18" customFormat="1" x14ac:dyDescent="0.2">
      <c r="A5065" s="62"/>
    </row>
    <row r="5066" spans="1:1" s="18" customFormat="1" x14ac:dyDescent="0.2">
      <c r="A5066" s="62"/>
    </row>
    <row r="5067" spans="1:1" s="18" customFormat="1" x14ac:dyDescent="0.2">
      <c r="A5067" s="62"/>
    </row>
    <row r="5068" spans="1:1" s="18" customFormat="1" x14ac:dyDescent="0.2">
      <c r="A5068" s="62"/>
    </row>
    <row r="5069" spans="1:1" s="18" customFormat="1" x14ac:dyDescent="0.2">
      <c r="A5069" s="62"/>
    </row>
    <row r="5070" spans="1:1" s="18" customFormat="1" x14ac:dyDescent="0.2">
      <c r="A5070" s="62"/>
    </row>
    <row r="5071" spans="1:1" s="18" customFormat="1" x14ac:dyDescent="0.2">
      <c r="A5071" s="62"/>
    </row>
    <row r="5072" spans="1:1" s="18" customFormat="1" x14ac:dyDescent="0.2">
      <c r="A5072" s="62"/>
    </row>
    <row r="5073" spans="1:1" s="18" customFormat="1" x14ac:dyDescent="0.2">
      <c r="A5073" s="62"/>
    </row>
    <row r="5074" spans="1:1" s="18" customFormat="1" x14ac:dyDescent="0.2">
      <c r="A5074" s="62"/>
    </row>
    <row r="5075" spans="1:1" s="18" customFormat="1" x14ac:dyDescent="0.2">
      <c r="A5075" s="62"/>
    </row>
    <row r="5076" spans="1:1" s="18" customFormat="1" x14ac:dyDescent="0.2">
      <c r="A5076" s="62"/>
    </row>
    <row r="5077" spans="1:1" s="18" customFormat="1" x14ac:dyDescent="0.2">
      <c r="A5077" s="62"/>
    </row>
    <row r="5078" spans="1:1" s="18" customFormat="1" x14ac:dyDescent="0.2">
      <c r="A5078" s="62"/>
    </row>
    <row r="5079" spans="1:1" s="18" customFormat="1" x14ac:dyDescent="0.2">
      <c r="A5079" s="62"/>
    </row>
    <row r="5080" spans="1:1" s="18" customFormat="1" x14ac:dyDescent="0.2">
      <c r="A5080" s="62"/>
    </row>
    <row r="5081" spans="1:1" s="18" customFormat="1" x14ac:dyDescent="0.2">
      <c r="A5081" s="62"/>
    </row>
    <row r="5082" spans="1:1" s="18" customFormat="1" x14ac:dyDescent="0.2">
      <c r="A5082" s="62"/>
    </row>
    <row r="5083" spans="1:1" s="18" customFormat="1" x14ac:dyDescent="0.2">
      <c r="A5083" s="62"/>
    </row>
    <row r="5084" spans="1:1" s="18" customFormat="1" x14ac:dyDescent="0.2">
      <c r="A5084" s="62"/>
    </row>
    <row r="5085" spans="1:1" s="18" customFormat="1" x14ac:dyDescent="0.2">
      <c r="A5085" s="62"/>
    </row>
    <row r="5086" spans="1:1" s="18" customFormat="1" x14ac:dyDescent="0.2">
      <c r="A5086" s="62"/>
    </row>
    <row r="5087" spans="1:1" s="18" customFormat="1" x14ac:dyDescent="0.2">
      <c r="A5087" s="62"/>
    </row>
    <row r="5088" spans="1:1" s="18" customFormat="1" x14ac:dyDescent="0.2">
      <c r="A5088" s="62"/>
    </row>
    <row r="5089" spans="1:1" s="18" customFormat="1" x14ac:dyDescent="0.2">
      <c r="A5089" s="62"/>
    </row>
    <row r="5090" spans="1:1" s="18" customFormat="1" x14ac:dyDescent="0.2">
      <c r="A5090" s="62"/>
    </row>
    <row r="5091" spans="1:1" s="18" customFormat="1" x14ac:dyDescent="0.2">
      <c r="A5091" s="62"/>
    </row>
    <row r="5092" spans="1:1" s="18" customFormat="1" x14ac:dyDescent="0.2">
      <c r="A5092" s="62"/>
    </row>
    <row r="5093" spans="1:1" s="18" customFormat="1" x14ac:dyDescent="0.2">
      <c r="A5093" s="62"/>
    </row>
    <row r="5094" spans="1:1" s="18" customFormat="1" x14ac:dyDescent="0.2">
      <c r="A5094" s="62"/>
    </row>
    <row r="5095" spans="1:1" s="18" customFormat="1" x14ac:dyDescent="0.2">
      <c r="A5095" s="62"/>
    </row>
    <row r="5096" spans="1:1" s="18" customFormat="1" x14ac:dyDescent="0.2">
      <c r="A5096" s="62"/>
    </row>
    <row r="5097" spans="1:1" s="18" customFormat="1" x14ac:dyDescent="0.2">
      <c r="A5097" s="62"/>
    </row>
    <row r="5098" spans="1:1" s="18" customFormat="1" x14ac:dyDescent="0.2">
      <c r="A5098" s="62"/>
    </row>
    <row r="5099" spans="1:1" s="18" customFormat="1" x14ac:dyDescent="0.2">
      <c r="A5099" s="62"/>
    </row>
    <row r="5100" spans="1:1" s="18" customFormat="1" x14ac:dyDescent="0.2">
      <c r="A5100" s="62"/>
    </row>
    <row r="5101" spans="1:1" s="18" customFormat="1" x14ac:dyDescent="0.2">
      <c r="A5101" s="62"/>
    </row>
    <row r="5102" spans="1:1" s="18" customFormat="1" x14ac:dyDescent="0.2">
      <c r="A5102" s="62"/>
    </row>
    <row r="5103" spans="1:1" s="18" customFormat="1" x14ac:dyDescent="0.2">
      <c r="A5103" s="62"/>
    </row>
    <row r="5104" spans="1:1" s="18" customFormat="1" x14ac:dyDescent="0.2">
      <c r="A5104" s="62"/>
    </row>
    <row r="5105" spans="1:1" s="18" customFormat="1" x14ac:dyDescent="0.2">
      <c r="A5105" s="62"/>
    </row>
    <row r="5106" spans="1:1" s="18" customFormat="1" x14ac:dyDescent="0.2">
      <c r="A5106" s="62"/>
    </row>
    <row r="5107" spans="1:1" s="18" customFormat="1" x14ac:dyDescent="0.2">
      <c r="A5107" s="62"/>
    </row>
    <row r="5108" spans="1:1" s="18" customFormat="1" x14ac:dyDescent="0.2">
      <c r="A5108" s="62"/>
    </row>
    <row r="5109" spans="1:1" s="18" customFormat="1" x14ac:dyDescent="0.2">
      <c r="A5109" s="62"/>
    </row>
    <row r="5110" spans="1:1" s="18" customFormat="1" x14ac:dyDescent="0.2">
      <c r="A5110" s="62"/>
    </row>
    <row r="5111" spans="1:1" s="18" customFormat="1" x14ac:dyDescent="0.2">
      <c r="A5111" s="62"/>
    </row>
    <row r="5112" spans="1:1" s="18" customFormat="1" x14ac:dyDescent="0.2">
      <c r="A5112" s="62"/>
    </row>
    <row r="5113" spans="1:1" s="18" customFormat="1" x14ac:dyDescent="0.2">
      <c r="A5113" s="62"/>
    </row>
    <row r="5114" spans="1:1" s="18" customFormat="1" x14ac:dyDescent="0.2">
      <c r="A5114" s="62"/>
    </row>
    <row r="5115" spans="1:1" s="18" customFormat="1" x14ac:dyDescent="0.2">
      <c r="A5115" s="62"/>
    </row>
    <row r="5116" spans="1:1" s="18" customFormat="1" x14ac:dyDescent="0.2">
      <c r="A5116" s="62"/>
    </row>
    <row r="5117" spans="1:1" s="18" customFormat="1" x14ac:dyDescent="0.2">
      <c r="A5117" s="62"/>
    </row>
    <row r="5118" spans="1:1" s="18" customFormat="1" x14ac:dyDescent="0.2">
      <c r="A5118" s="62"/>
    </row>
    <row r="5119" spans="1:1" s="18" customFormat="1" x14ac:dyDescent="0.2">
      <c r="A5119" s="62"/>
    </row>
    <row r="5120" spans="1:1" s="18" customFormat="1" x14ac:dyDescent="0.2">
      <c r="A5120" s="62"/>
    </row>
    <row r="5121" spans="1:1" s="18" customFormat="1" x14ac:dyDescent="0.2">
      <c r="A5121" s="62"/>
    </row>
    <row r="5122" spans="1:1" s="18" customFormat="1" x14ac:dyDescent="0.2">
      <c r="A5122" s="62"/>
    </row>
    <row r="5123" spans="1:1" s="18" customFormat="1" x14ac:dyDescent="0.2">
      <c r="A5123" s="62"/>
    </row>
    <row r="5124" spans="1:1" s="18" customFormat="1" x14ac:dyDescent="0.2">
      <c r="A5124" s="62"/>
    </row>
    <row r="5125" spans="1:1" s="18" customFormat="1" x14ac:dyDescent="0.2">
      <c r="A5125" s="62"/>
    </row>
    <row r="5126" spans="1:1" s="18" customFormat="1" x14ac:dyDescent="0.2">
      <c r="A5126" s="62"/>
    </row>
    <row r="5127" spans="1:1" s="18" customFormat="1" x14ac:dyDescent="0.2">
      <c r="A5127" s="62"/>
    </row>
    <row r="5128" spans="1:1" s="18" customFormat="1" x14ac:dyDescent="0.2">
      <c r="A5128" s="62"/>
    </row>
    <row r="5129" spans="1:1" s="18" customFormat="1" x14ac:dyDescent="0.2">
      <c r="A5129" s="62"/>
    </row>
    <row r="5130" spans="1:1" s="18" customFormat="1" x14ac:dyDescent="0.2">
      <c r="A5130" s="62"/>
    </row>
    <row r="5131" spans="1:1" s="18" customFormat="1" x14ac:dyDescent="0.2">
      <c r="A5131" s="62"/>
    </row>
    <row r="5132" spans="1:1" s="18" customFormat="1" x14ac:dyDescent="0.2">
      <c r="A5132" s="62"/>
    </row>
    <row r="5133" spans="1:1" s="18" customFormat="1" x14ac:dyDescent="0.2">
      <c r="A5133" s="62"/>
    </row>
    <row r="5134" spans="1:1" s="18" customFormat="1" x14ac:dyDescent="0.2">
      <c r="A5134" s="62"/>
    </row>
    <row r="5135" spans="1:1" s="18" customFormat="1" x14ac:dyDescent="0.2">
      <c r="A5135" s="62"/>
    </row>
    <row r="5136" spans="1:1" s="18" customFormat="1" x14ac:dyDescent="0.2">
      <c r="A5136" s="62"/>
    </row>
    <row r="5137" spans="1:1" s="18" customFormat="1" x14ac:dyDescent="0.2">
      <c r="A5137" s="62"/>
    </row>
    <row r="5138" spans="1:1" s="18" customFormat="1" x14ac:dyDescent="0.2">
      <c r="A5138" s="62"/>
    </row>
    <row r="5139" spans="1:1" s="18" customFormat="1" x14ac:dyDescent="0.2">
      <c r="A5139" s="62"/>
    </row>
    <row r="5140" spans="1:1" s="18" customFormat="1" x14ac:dyDescent="0.2">
      <c r="A5140" s="62"/>
    </row>
    <row r="5141" spans="1:1" s="18" customFormat="1" x14ac:dyDescent="0.2">
      <c r="A5141" s="62"/>
    </row>
    <row r="5142" spans="1:1" s="18" customFormat="1" x14ac:dyDescent="0.2">
      <c r="A5142" s="62"/>
    </row>
    <row r="5143" spans="1:1" s="18" customFormat="1" x14ac:dyDescent="0.2">
      <c r="A5143" s="62"/>
    </row>
    <row r="5144" spans="1:1" s="18" customFormat="1" x14ac:dyDescent="0.2">
      <c r="A5144" s="62"/>
    </row>
    <row r="5145" spans="1:1" s="18" customFormat="1" x14ac:dyDescent="0.2">
      <c r="A5145" s="62"/>
    </row>
    <row r="5146" spans="1:1" s="18" customFormat="1" x14ac:dyDescent="0.2">
      <c r="A5146" s="62"/>
    </row>
    <row r="5147" spans="1:1" s="18" customFormat="1" x14ac:dyDescent="0.2">
      <c r="A5147" s="62"/>
    </row>
    <row r="5148" spans="1:1" s="18" customFormat="1" x14ac:dyDescent="0.2">
      <c r="A5148" s="62"/>
    </row>
    <row r="5149" spans="1:1" s="18" customFormat="1" x14ac:dyDescent="0.2">
      <c r="A5149" s="62"/>
    </row>
    <row r="5150" spans="1:1" s="18" customFormat="1" x14ac:dyDescent="0.2">
      <c r="A5150" s="62"/>
    </row>
    <row r="5151" spans="1:1" s="18" customFormat="1" x14ac:dyDescent="0.2">
      <c r="A5151" s="62"/>
    </row>
    <row r="5152" spans="1:1" s="18" customFormat="1" x14ac:dyDescent="0.2">
      <c r="A5152" s="62"/>
    </row>
    <row r="5153" spans="1:1" s="18" customFormat="1" x14ac:dyDescent="0.2">
      <c r="A5153" s="62"/>
    </row>
    <row r="5154" spans="1:1" s="18" customFormat="1" x14ac:dyDescent="0.2">
      <c r="A5154" s="62"/>
    </row>
    <row r="5155" spans="1:1" s="18" customFormat="1" x14ac:dyDescent="0.2">
      <c r="A5155" s="62"/>
    </row>
    <row r="5156" spans="1:1" s="18" customFormat="1" x14ac:dyDescent="0.2">
      <c r="A5156" s="62"/>
    </row>
    <row r="5157" spans="1:1" s="18" customFormat="1" x14ac:dyDescent="0.2">
      <c r="A5157" s="62"/>
    </row>
    <row r="5158" spans="1:1" s="18" customFormat="1" x14ac:dyDescent="0.2">
      <c r="A5158" s="62"/>
    </row>
    <row r="5159" spans="1:1" s="18" customFormat="1" x14ac:dyDescent="0.2">
      <c r="A5159" s="62"/>
    </row>
    <row r="5160" spans="1:1" s="18" customFormat="1" x14ac:dyDescent="0.2">
      <c r="A5160" s="62"/>
    </row>
    <row r="5161" spans="1:1" s="18" customFormat="1" x14ac:dyDescent="0.2">
      <c r="A5161" s="62"/>
    </row>
    <row r="5162" spans="1:1" s="18" customFormat="1" x14ac:dyDescent="0.2">
      <c r="A5162" s="62"/>
    </row>
    <row r="5163" spans="1:1" s="18" customFormat="1" x14ac:dyDescent="0.2">
      <c r="A5163" s="62"/>
    </row>
    <row r="5164" spans="1:1" s="18" customFormat="1" x14ac:dyDescent="0.2">
      <c r="A5164" s="62"/>
    </row>
    <row r="5165" spans="1:1" s="18" customFormat="1" x14ac:dyDescent="0.2">
      <c r="A5165" s="62"/>
    </row>
    <row r="5166" spans="1:1" s="18" customFormat="1" x14ac:dyDescent="0.2">
      <c r="A5166" s="62"/>
    </row>
    <row r="5167" spans="1:1" s="18" customFormat="1" x14ac:dyDescent="0.2">
      <c r="A5167" s="62"/>
    </row>
    <row r="5168" spans="1:1" s="18" customFormat="1" x14ac:dyDescent="0.2">
      <c r="A5168" s="62"/>
    </row>
    <row r="5169" spans="1:1" s="18" customFormat="1" x14ac:dyDescent="0.2">
      <c r="A5169" s="62"/>
    </row>
    <row r="5170" spans="1:1" s="18" customFormat="1" x14ac:dyDescent="0.2">
      <c r="A5170" s="62"/>
    </row>
    <row r="5171" spans="1:1" s="18" customFormat="1" x14ac:dyDescent="0.2">
      <c r="A5171" s="62"/>
    </row>
    <row r="5172" spans="1:1" s="18" customFormat="1" x14ac:dyDescent="0.2">
      <c r="A5172" s="62"/>
    </row>
    <row r="5173" spans="1:1" s="18" customFormat="1" x14ac:dyDescent="0.2">
      <c r="A5173" s="62"/>
    </row>
    <row r="5174" spans="1:1" s="18" customFormat="1" x14ac:dyDescent="0.2">
      <c r="A5174" s="62"/>
    </row>
    <row r="5175" spans="1:1" s="18" customFormat="1" x14ac:dyDescent="0.2">
      <c r="A5175" s="62"/>
    </row>
    <row r="5176" spans="1:1" s="18" customFormat="1" x14ac:dyDescent="0.2">
      <c r="A5176" s="62"/>
    </row>
    <row r="5177" spans="1:1" s="18" customFormat="1" x14ac:dyDescent="0.2">
      <c r="A5177" s="62"/>
    </row>
    <row r="5178" spans="1:1" s="18" customFormat="1" x14ac:dyDescent="0.2">
      <c r="A5178" s="62"/>
    </row>
    <row r="5179" spans="1:1" s="18" customFormat="1" x14ac:dyDescent="0.2">
      <c r="A5179" s="62"/>
    </row>
    <row r="5180" spans="1:1" s="18" customFormat="1" x14ac:dyDescent="0.2">
      <c r="A5180" s="62"/>
    </row>
    <row r="5181" spans="1:1" s="18" customFormat="1" x14ac:dyDescent="0.2">
      <c r="A5181" s="62"/>
    </row>
    <row r="5182" spans="1:1" s="18" customFormat="1" x14ac:dyDescent="0.2">
      <c r="A5182" s="62"/>
    </row>
    <row r="5183" spans="1:1" s="18" customFormat="1" x14ac:dyDescent="0.2">
      <c r="A5183" s="62"/>
    </row>
    <row r="5184" spans="1:1" s="18" customFormat="1" x14ac:dyDescent="0.2">
      <c r="A5184" s="62"/>
    </row>
    <row r="5185" spans="1:1" s="18" customFormat="1" x14ac:dyDescent="0.2">
      <c r="A5185" s="62"/>
    </row>
    <row r="5186" spans="1:1" s="18" customFormat="1" x14ac:dyDescent="0.2">
      <c r="A5186" s="62"/>
    </row>
    <row r="5187" spans="1:1" s="18" customFormat="1" x14ac:dyDescent="0.2">
      <c r="A5187" s="62"/>
    </row>
    <row r="5188" spans="1:1" s="18" customFormat="1" x14ac:dyDescent="0.2">
      <c r="A5188" s="62"/>
    </row>
    <row r="5189" spans="1:1" s="18" customFormat="1" x14ac:dyDescent="0.2">
      <c r="A5189" s="62"/>
    </row>
    <row r="5190" spans="1:1" s="18" customFormat="1" x14ac:dyDescent="0.2">
      <c r="A5190" s="62"/>
    </row>
    <row r="5191" spans="1:1" s="18" customFormat="1" x14ac:dyDescent="0.2">
      <c r="A5191" s="62"/>
    </row>
    <row r="5192" spans="1:1" s="18" customFormat="1" x14ac:dyDescent="0.2">
      <c r="A5192" s="62"/>
    </row>
    <row r="5193" spans="1:1" s="18" customFormat="1" x14ac:dyDescent="0.2">
      <c r="A5193" s="62"/>
    </row>
    <row r="5194" spans="1:1" s="18" customFormat="1" x14ac:dyDescent="0.2">
      <c r="A5194" s="62"/>
    </row>
    <row r="5195" spans="1:1" s="18" customFormat="1" x14ac:dyDescent="0.2">
      <c r="A5195" s="62"/>
    </row>
    <row r="5196" spans="1:1" s="18" customFormat="1" x14ac:dyDescent="0.2">
      <c r="A5196" s="62"/>
    </row>
    <row r="5197" spans="1:1" s="18" customFormat="1" x14ac:dyDescent="0.2">
      <c r="A5197" s="62"/>
    </row>
    <row r="5198" spans="1:1" s="18" customFormat="1" x14ac:dyDescent="0.2">
      <c r="A5198" s="62"/>
    </row>
    <row r="5199" spans="1:1" s="18" customFormat="1" x14ac:dyDescent="0.2">
      <c r="A5199" s="62"/>
    </row>
    <row r="5200" spans="1:1" s="18" customFormat="1" x14ac:dyDescent="0.2">
      <c r="A5200" s="62"/>
    </row>
    <row r="5201" spans="1:1" s="18" customFormat="1" x14ac:dyDescent="0.2">
      <c r="A5201" s="62"/>
    </row>
    <row r="5202" spans="1:1" s="18" customFormat="1" x14ac:dyDescent="0.2">
      <c r="A5202" s="62"/>
    </row>
    <row r="5203" spans="1:1" s="18" customFormat="1" x14ac:dyDescent="0.2">
      <c r="A5203" s="62"/>
    </row>
    <row r="5204" spans="1:1" s="18" customFormat="1" x14ac:dyDescent="0.2">
      <c r="A5204" s="62"/>
    </row>
    <row r="5205" spans="1:1" s="18" customFormat="1" x14ac:dyDescent="0.2">
      <c r="A5205" s="62"/>
    </row>
    <row r="5206" spans="1:1" s="18" customFormat="1" x14ac:dyDescent="0.2">
      <c r="A5206" s="62"/>
    </row>
    <row r="5207" spans="1:1" s="18" customFormat="1" x14ac:dyDescent="0.2">
      <c r="A5207" s="62"/>
    </row>
    <row r="5208" spans="1:1" s="18" customFormat="1" x14ac:dyDescent="0.2">
      <c r="A5208" s="62"/>
    </row>
    <row r="5209" spans="1:1" s="18" customFormat="1" x14ac:dyDescent="0.2">
      <c r="A5209" s="62"/>
    </row>
    <row r="5210" spans="1:1" s="18" customFormat="1" x14ac:dyDescent="0.2">
      <c r="A5210" s="62"/>
    </row>
    <row r="5211" spans="1:1" s="18" customFormat="1" x14ac:dyDescent="0.2">
      <c r="A5211" s="62"/>
    </row>
    <row r="5212" spans="1:1" s="18" customFormat="1" x14ac:dyDescent="0.2">
      <c r="A5212" s="62"/>
    </row>
    <row r="5213" spans="1:1" s="18" customFormat="1" x14ac:dyDescent="0.2">
      <c r="A5213" s="62"/>
    </row>
    <row r="5214" spans="1:1" s="18" customFormat="1" x14ac:dyDescent="0.2">
      <c r="A5214" s="62"/>
    </row>
    <row r="5215" spans="1:1" s="18" customFormat="1" x14ac:dyDescent="0.2">
      <c r="A5215" s="62"/>
    </row>
    <row r="5216" spans="1:1" s="18" customFormat="1" x14ac:dyDescent="0.2">
      <c r="A5216" s="62"/>
    </row>
    <row r="5217" spans="1:1" s="18" customFormat="1" x14ac:dyDescent="0.2">
      <c r="A5217" s="62"/>
    </row>
    <row r="5218" spans="1:1" s="18" customFormat="1" x14ac:dyDescent="0.2">
      <c r="A5218" s="62"/>
    </row>
    <row r="5219" spans="1:1" s="18" customFormat="1" x14ac:dyDescent="0.2">
      <c r="A5219" s="62"/>
    </row>
    <row r="5220" spans="1:1" s="18" customFormat="1" x14ac:dyDescent="0.2">
      <c r="A5220" s="62"/>
    </row>
    <row r="5221" spans="1:1" s="18" customFormat="1" x14ac:dyDescent="0.2">
      <c r="A5221" s="62"/>
    </row>
    <row r="5222" spans="1:1" s="18" customFormat="1" x14ac:dyDescent="0.2">
      <c r="A5222" s="62"/>
    </row>
    <row r="5223" spans="1:1" s="18" customFormat="1" x14ac:dyDescent="0.2">
      <c r="A5223" s="62"/>
    </row>
    <row r="5224" spans="1:1" s="18" customFormat="1" x14ac:dyDescent="0.2">
      <c r="A5224" s="62"/>
    </row>
    <row r="5225" spans="1:1" s="18" customFormat="1" x14ac:dyDescent="0.2">
      <c r="A5225" s="62"/>
    </row>
    <row r="5226" spans="1:1" s="18" customFormat="1" x14ac:dyDescent="0.2">
      <c r="A5226" s="62"/>
    </row>
    <row r="5227" spans="1:1" s="18" customFormat="1" x14ac:dyDescent="0.2">
      <c r="A5227" s="62"/>
    </row>
    <row r="5228" spans="1:1" s="18" customFormat="1" x14ac:dyDescent="0.2">
      <c r="A5228" s="62"/>
    </row>
    <row r="5229" spans="1:1" s="18" customFormat="1" x14ac:dyDescent="0.2">
      <c r="A5229" s="62"/>
    </row>
    <row r="5230" spans="1:1" s="18" customFormat="1" x14ac:dyDescent="0.2">
      <c r="A5230" s="62"/>
    </row>
    <row r="5231" spans="1:1" s="18" customFormat="1" x14ac:dyDescent="0.2">
      <c r="A5231" s="62"/>
    </row>
    <row r="5232" spans="1:1" s="18" customFormat="1" x14ac:dyDescent="0.2">
      <c r="A5232" s="62"/>
    </row>
    <row r="5233" spans="1:1" s="18" customFormat="1" x14ac:dyDescent="0.2">
      <c r="A5233" s="62"/>
    </row>
    <row r="5234" spans="1:1" s="18" customFormat="1" x14ac:dyDescent="0.2">
      <c r="A5234" s="62"/>
    </row>
    <row r="5235" spans="1:1" s="18" customFormat="1" x14ac:dyDescent="0.2">
      <c r="A5235" s="62"/>
    </row>
    <row r="5236" spans="1:1" s="18" customFormat="1" x14ac:dyDescent="0.2">
      <c r="A5236" s="62"/>
    </row>
    <row r="5237" spans="1:1" s="18" customFormat="1" x14ac:dyDescent="0.2">
      <c r="A5237" s="62"/>
    </row>
    <row r="5238" spans="1:1" s="18" customFormat="1" x14ac:dyDescent="0.2">
      <c r="A5238" s="62"/>
    </row>
    <row r="5239" spans="1:1" s="18" customFormat="1" x14ac:dyDescent="0.2">
      <c r="A5239" s="62"/>
    </row>
    <row r="5240" spans="1:1" s="18" customFormat="1" x14ac:dyDescent="0.2">
      <c r="A5240" s="62"/>
    </row>
    <row r="5241" spans="1:1" s="18" customFormat="1" x14ac:dyDescent="0.2">
      <c r="A5241" s="62"/>
    </row>
    <row r="5242" spans="1:1" s="18" customFormat="1" x14ac:dyDescent="0.2">
      <c r="A5242" s="62"/>
    </row>
    <row r="5243" spans="1:1" s="18" customFormat="1" x14ac:dyDescent="0.2">
      <c r="A5243" s="62"/>
    </row>
    <row r="5244" spans="1:1" s="18" customFormat="1" x14ac:dyDescent="0.2">
      <c r="A5244" s="62"/>
    </row>
    <row r="5245" spans="1:1" s="18" customFormat="1" x14ac:dyDescent="0.2">
      <c r="A5245" s="62"/>
    </row>
    <row r="5246" spans="1:1" s="18" customFormat="1" x14ac:dyDescent="0.2">
      <c r="A5246" s="62"/>
    </row>
    <row r="5247" spans="1:1" s="18" customFormat="1" x14ac:dyDescent="0.2">
      <c r="A5247" s="62"/>
    </row>
    <row r="5248" spans="1:1" s="18" customFormat="1" x14ac:dyDescent="0.2">
      <c r="A5248" s="62"/>
    </row>
    <row r="5249" spans="1:1" s="18" customFormat="1" x14ac:dyDescent="0.2">
      <c r="A5249" s="62"/>
    </row>
    <row r="5250" spans="1:1" s="18" customFormat="1" x14ac:dyDescent="0.2">
      <c r="A5250" s="62"/>
    </row>
    <row r="5251" spans="1:1" s="18" customFormat="1" x14ac:dyDescent="0.2">
      <c r="A5251" s="62"/>
    </row>
    <row r="5252" spans="1:1" s="18" customFormat="1" x14ac:dyDescent="0.2">
      <c r="A5252" s="62"/>
    </row>
    <row r="5253" spans="1:1" s="18" customFormat="1" x14ac:dyDescent="0.2">
      <c r="A5253" s="62"/>
    </row>
    <row r="5254" spans="1:1" s="18" customFormat="1" x14ac:dyDescent="0.2">
      <c r="A5254" s="62"/>
    </row>
    <row r="5255" spans="1:1" s="18" customFormat="1" x14ac:dyDescent="0.2">
      <c r="A5255" s="62"/>
    </row>
    <row r="5256" spans="1:1" s="18" customFormat="1" x14ac:dyDescent="0.2">
      <c r="A5256" s="62"/>
    </row>
    <row r="5257" spans="1:1" s="18" customFormat="1" x14ac:dyDescent="0.2">
      <c r="A5257" s="62"/>
    </row>
    <row r="5258" spans="1:1" s="18" customFormat="1" x14ac:dyDescent="0.2">
      <c r="A5258" s="62"/>
    </row>
    <row r="5259" spans="1:1" s="18" customFormat="1" x14ac:dyDescent="0.2">
      <c r="A5259" s="62"/>
    </row>
    <row r="5260" spans="1:1" s="18" customFormat="1" x14ac:dyDescent="0.2">
      <c r="A5260" s="62"/>
    </row>
    <row r="5261" spans="1:1" s="18" customFormat="1" x14ac:dyDescent="0.2">
      <c r="A5261" s="62"/>
    </row>
    <row r="5262" spans="1:1" s="18" customFormat="1" x14ac:dyDescent="0.2">
      <c r="A5262" s="62"/>
    </row>
    <row r="5263" spans="1:1" s="18" customFormat="1" x14ac:dyDescent="0.2">
      <c r="A5263" s="62"/>
    </row>
    <row r="5264" spans="1:1" s="18" customFormat="1" x14ac:dyDescent="0.2">
      <c r="A5264" s="62"/>
    </row>
    <row r="5265" spans="1:1" s="18" customFormat="1" x14ac:dyDescent="0.2">
      <c r="A5265" s="62"/>
    </row>
    <row r="5266" spans="1:1" s="18" customFormat="1" x14ac:dyDescent="0.2">
      <c r="A5266" s="62"/>
    </row>
    <row r="5267" spans="1:1" s="18" customFormat="1" x14ac:dyDescent="0.2">
      <c r="A5267" s="62"/>
    </row>
    <row r="5268" spans="1:1" s="18" customFormat="1" x14ac:dyDescent="0.2">
      <c r="A5268" s="62"/>
    </row>
    <row r="5269" spans="1:1" s="18" customFormat="1" x14ac:dyDescent="0.2">
      <c r="A5269" s="62"/>
    </row>
    <row r="5270" spans="1:1" s="18" customFormat="1" x14ac:dyDescent="0.2">
      <c r="A5270" s="62"/>
    </row>
    <row r="5271" spans="1:1" s="18" customFormat="1" x14ac:dyDescent="0.2">
      <c r="A5271" s="62"/>
    </row>
    <row r="5272" spans="1:1" s="18" customFormat="1" x14ac:dyDescent="0.2">
      <c r="A5272" s="62"/>
    </row>
    <row r="5273" spans="1:1" s="18" customFormat="1" x14ac:dyDescent="0.2">
      <c r="A5273" s="62"/>
    </row>
    <row r="5274" spans="1:1" s="18" customFormat="1" x14ac:dyDescent="0.2">
      <c r="A5274" s="62"/>
    </row>
    <row r="5275" spans="1:1" s="18" customFormat="1" x14ac:dyDescent="0.2">
      <c r="A5275" s="62"/>
    </row>
    <row r="5276" spans="1:1" s="18" customFormat="1" x14ac:dyDescent="0.2">
      <c r="A5276" s="62"/>
    </row>
    <row r="5277" spans="1:1" s="18" customFormat="1" x14ac:dyDescent="0.2">
      <c r="A5277" s="62"/>
    </row>
    <row r="5278" spans="1:1" s="18" customFormat="1" x14ac:dyDescent="0.2">
      <c r="A5278" s="62"/>
    </row>
    <row r="5279" spans="1:1" s="18" customFormat="1" x14ac:dyDescent="0.2">
      <c r="A5279" s="62"/>
    </row>
    <row r="5280" spans="1:1" s="18" customFormat="1" x14ac:dyDescent="0.2">
      <c r="A5280" s="62"/>
    </row>
    <row r="5281" spans="1:1" s="18" customFormat="1" x14ac:dyDescent="0.2">
      <c r="A5281" s="62"/>
    </row>
    <row r="5282" spans="1:1" s="18" customFormat="1" x14ac:dyDescent="0.2">
      <c r="A5282" s="62"/>
    </row>
    <row r="5283" spans="1:1" s="18" customFormat="1" x14ac:dyDescent="0.2">
      <c r="A5283" s="62"/>
    </row>
    <row r="5284" spans="1:1" s="18" customFormat="1" x14ac:dyDescent="0.2">
      <c r="A5284" s="62"/>
    </row>
    <row r="5285" spans="1:1" s="18" customFormat="1" x14ac:dyDescent="0.2">
      <c r="A5285" s="62"/>
    </row>
    <row r="5286" spans="1:1" s="18" customFormat="1" x14ac:dyDescent="0.2">
      <c r="A5286" s="62"/>
    </row>
    <row r="5287" spans="1:1" s="18" customFormat="1" x14ac:dyDescent="0.2">
      <c r="A5287" s="62"/>
    </row>
    <row r="5288" spans="1:1" s="18" customFormat="1" x14ac:dyDescent="0.2">
      <c r="A5288" s="62"/>
    </row>
    <row r="5289" spans="1:1" s="18" customFormat="1" x14ac:dyDescent="0.2">
      <c r="A5289" s="62"/>
    </row>
    <row r="5290" spans="1:1" s="18" customFormat="1" x14ac:dyDescent="0.2">
      <c r="A5290" s="62"/>
    </row>
    <row r="5291" spans="1:1" s="18" customFormat="1" x14ac:dyDescent="0.2">
      <c r="A5291" s="62"/>
    </row>
    <row r="5292" spans="1:1" s="18" customFormat="1" x14ac:dyDescent="0.2">
      <c r="A5292" s="62"/>
    </row>
    <row r="5293" spans="1:1" s="18" customFormat="1" x14ac:dyDescent="0.2">
      <c r="A5293" s="62"/>
    </row>
    <row r="5294" spans="1:1" s="18" customFormat="1" x14ac:dyDescent="0.2">
      <c r="A5294" s="62"/>
    </row>
    <row r="5295" spans="1:1" s="18" customFormat="1" x14ac:dyDescent="0.2">
      <c r="A5295" s="62"/>
    </row>
    <row r="5296" spans="1:1" s="18" customFormat="1" x14ac:dyDescent="0.2">
      <c r="A5296" s="62"/>
    </row>
    <row r="5297" spans="1:1" s="18" customFormat="1" x14ac:dyDescent="0.2">
      <c r="A5297" s="62"/>
    </row>
    <row r="5298" spans="1:1" s="18" customFormat="1" x14ac:dyDescent="0.2">
      <c r="A5298" s="62"/>
    </row>
    <row r="5299" spans="1:1" s="18" customFormat="1" x14ac:dyDescent="0.2">
      <c r="A5299" s="62"/>
    </row>
    <row r="5300" spans="1:1" s="18" customFormat="1" x14ac:dyDescent="0.2">
      <c r="A5300" s="62"/>
    </row>
    <row r="5301" spans="1:1" s="18" customFormat="1" x14ac:dyDescent="0.2">
      <c r="A5301" s="62"/>
    </row>
    <row r="5302" spans="1:1" s="18" customFormat="1" x14ac:dyDescent="0.2">
      <c r="A5302" s="62"/>
    </row>
    <row r="5303" spans="1:1" s="18" customFormat="1" x14ac:dyDescent="0.2">
      <c r="A5303" s="62"/>
    </row>
    <row r="5304" spans="1:1" s="18" customFormat="1" x14ac:dyDescent="0.2">
      <c r="A5304" s="62"/>
    </row>
    <row r="5305" spans="1:1" s="18" customFormat="1" x14ac:dyDescent="0.2">
      <c r="A5305" s="62"/>
    </row>
    <row r="5306" spans="1:1" s="18" customFormat="1" x14ac:dyDescent="0.2">
      <c r="A5306" s="62"/>
    </row>
    <row r="5307" spans="1:1" s="18" customFormat="1" x14ac:dyDescent="0.2">
      <c r="A5307" s="62"/>
    </row>
    <row r="5308" spans="1:1" s="18" customFormat="1" x14ac:dyDescent="0.2">
      <c r="A5308" s="62"/>
    </row>
    <row r="5309" spans="1:1" s="18" customFormat="1" x14ac:dyDescent="0.2">
      <c r="A5309" s="62"/>
    </row>
    <row r="5310" spans="1:1" s="18" customFormat="1" x14ac:dyDescent="0.2">
      <c r="A5310" s="62"/>
    </row>
    <row r="5311" spans="1:1" s="18" customFormat="1" x14ac:dyDescent="0.2">
      <c r="A5311" s="62"/>
    </row>
    <row r="5312" spans="1:1" s="18" customFormat="1" x14ac:dyDescent="0.2">
      <c r="A5312" s="62"/>
    </row>
    <row r="5313" spans="1:1" s="18" customFormat="1" x14ac:dyDescent="0.2">
      <c r="A5313" s="62"/>
    </row>
    <row r="5314" spans="1:1" s="18" customFormat="1" x14ac:dyDescent="0.2">
      <c r="A5314" s="62"/>
    </row>
    <row r="5315" spans="1:1" s="18" customFormat="1" x14ac:dyDescent="0.2">
      <c r="A5315" s="62"/>
    </row>
    <row r="5316" spans="1:1" s="18" customFormat="1" x14ac:dyDescent="0.2">
      <c r="A5316" s="62"/>
    </row>
    <row r="5317" spans="1:1" s="18" customFormat="1" x14ac:dyDescent="0.2">
      <c r="A5317" s="62"/>
    </row>
    <row r="5318" spans="1:1" s="18" customFormat="1" x14ac:dyDescent="0.2">
      <c r="A5318" s="62"/>
    </row>
    <row r="5319" spans="1:1" s="18" customFormat="1" x14ac:dyDescent="0.2">
      <c r="A5319" s="62"/>
    </row>
    <row r="5320" spans="1:1" s="18" customFormat="1" x14ac:dyDescent="0.2">
      <c r="A5320" s="62"/>
    </row>
    <row r="5321" spans="1:1" s="18" customFormat="1" x14ac:dyDescent="0.2">
      <c r="A5321" s="62"/>
    </row>
    <row r="5322" spans="1:1" s="18" customFormat="1" x14ac:dyDescent="0.2">
      <c r="A5322" s="62"/>
    </row>
    <row r="5323" spans="1:1" s="18" customFormat="1" x14ac:dyDescent="0.2">
      <c r="A5323" s="62"/>
    </row>
    <row r="5324" spans="1:1" s="18" customFormat="1" x14ac:dyDescent="0.2">
      <c r="A5324" s="62"/>
    </row>
    <row r="5325" spans="1:1" s="18" customFormat="1" x14ac:dyDescent="0.2">
      <c r="A5325" s="62"/>
    </row>
    <row r="5326" spans="1:1" s="18" customFormat="1" x14ac:dyDescent="0.2">
      <c r="A5326" s="62"/>
    </row>
    <row r="5327" spans="1:1" s="18" customFormat="1" x14ac:dyDescent="0.2">
      <c r="A5327" s="62"/>
    </row>
    <row r="5328" spans="1:1" s="18" customFormat="1" x14ac:dyDescent="0.2">
      <c r="A5328" s="62"/>
    </row>
    <row r="5329" spans="1:1" s="18" customFormat="1" x14ac:dyDescent="0.2">
      <c r="A5329" s="62"/>
    </row>
    <row r="5330" spans="1:1" s="18" customFormat="1" x14ac:dyDescent="0.2">
      <c r="A5330" s="62"/>
    </row>
    <row r="5331" spans="1:1" s="18" customFormat="1" x14ac:dyDescent="0.2">
      <c r="A5331" s="62"/>
    </row>
    <row r="5332" spans="1:1" s="18" customFormat="1" x14ac:dyDescent="0.2">
      <c r="A5332" s="62"/>
    </row>
    <row r="5333" spans="1:1" s="18" customFormat="1" x14ac:dyDescent="0.2">
      <c r="A5333" s="62"/>
    </row>
    <row r="5334" spans="1:1" s="18" customFormat="1" x14ac:dyDescent="0.2">
      <c r="A5334" s="62"/>
    </row>
    <row r="5335" spans="1:1" s="18" customFormat="1" x14ac:dyDescent="0.2">
      <c r="A5335" s="62"/>
    </row>
    <row r="5336" spans="1:1" s="18" customFormat="1" x14ac:dyDescent="0.2">
      <c r="A5336" s="62"/>
    </row>
    <row r="5337" spans="1:1" s="18" customFormat="1" x14ac:dyDescent="0.2">
      <c r="A5337" s="62"/>
    </row>
    <row r="5338" spans="1:1" s="18" customFormat="1" x14ac:dyDescent="0.2">
      <c r="A5338" s="62"/>
    </row>
    <row r="5339" spans="1:1" s="18" customFormat="1" x14ac:dyDescent="0.2">
      <c r="A5339" s="62"/>
    </row>
    <row r="5340" spans="1:1" s="18" customFormat="1" x14ac:dyDescent="0.2">
      <c r="A5340" s="62"/>
    </row>
    <row r="5341" spans="1:1" s="18" customFormat="1" x14ac:dyDescent="0.2">
      <c r="A5341" s="62"/>
    </row>
    <row r="5342" spans="1:1" s="18" customFormat="1" x14ac:dyDescent="0.2">
      <c r="A5342" s="62"/>
    </row>
    <row r="5343" spans="1:1" s="18" customFormat="1" x14ac:dyDescent="0.2">
      <c r="A5343" s="62"/>
    </row>
    <row r="5344" spans="1:1" s="18" customFormat="1" x14ac:dyDescent="0.2">
      <c r="A5344" s="62"/>
    </row>
    <row r="5345" spans="1:1" s="18" customFormat="1" x14ac:dyDescent="0.2">
      <c r="A5345" s="62"/>
    </row>
    <row r="5346" spans="1:1" s="18" customFormat="1" x14ac:dyDescent="0.2">
      <c r="A5346" s="62"/>
    </row>
    <row r="5347" spans="1:1" s="18" customFormat="1" x14ac:dyDescent="0.2">
      <c r="A5347" s="62"/>
    </row>
    <row r="5348" spans="1:1" s="18" customFormat="1" x14ac:dyDescent="0.2">
      <c r="A5348" s="62"/>
    </row>
    <row r="5349" spans="1:1" s="18" customFormat="1" x14ac:dyDescent="0.2">
      <c r="A5349" s="62"/>
    </row>
    <row r="5350" spans="1:1" s="18" customFormat="1" x14ac:dyDescent="0.2">
      <c r="A5350" s="62"/>
    </row>
    <row r="5351" spans="1:1" s="18" customFormat="1" x14ac:dyDescent="0.2">
      <c r="A5351" s="62"/>
    </row>
    <row r="5352" spans="1:1" s="18" customFormat="1" x14ac:dyDescent="0.2">
      <c r="A5352" s="62"/>
    </row>
    <row r="5353" spans="1:1" s="18" customFormat="1" x14ac:dyDescent="0.2">
      <c r="A5353" s="62"/>
    </row>
    <row r="5354" spans="1:1" s="18" customFormat="1" x14ac:dyDescent="0.2">
      <c r="A5354" s="62"/>
    </row>
    <row r="5355" spans="1:1" s="18" customFormat="1" x14ac:dyDescent="0.2">
      <c r="A5355" s="62"/>
    </row>
    <row r="5356" spans="1:1" s="18" customFormat="1" x14ac:dyDescent="0.2">
      <c r="A5356" s="62"/>
    </row>
    <row r="5357" spans="1:1" s="18" customFormat="1" x14ac:dyDescent="0.2">
      <c r="A5357" s="62"/>
    </row>
    <row r="5358" spans="1:1" s="18" customFormat="1" x14ac:dyDescent="0.2">
      <c r="A5358" s="62"/>
    </row>
    <row r="5359" spans="1:1" s="18" customFormat="1" x14ac:dyDescent="0.2">
      <c r="A5359" s="62"/>
    </row>
    <row r="5360" spans="1:1" s="18" customFormat="1" x14ac:dyDescent="0.2">
      <c r="A5360" s="62"/>
    </row>
    <row r="5361" spans="1:1" s="18" customFormat="1" x14ac:dyDescent="0.2">
      <c r="A5361" s="62"/>
    </row>
    <row r="5362" spans="1:1" s="18" customFormat="1" x14ac:dyDescent="0.2">
      <c r="A5362" s="62"/>
    </row>
    <row r="5363" spans="1:1" s="18" customFormat="1" x14ac:dyDescent="0.2">
      <c r="A5363" s="62"/>
    </row>
    <row r="5364" spans="1:1" s="18" customFormat="1" x14ac:dyDescent="0.2">
      <c r="A5364" s="62"/>
    </row>
    <row r="5365" spans="1:1" s="18" customFormat="1" x14ac:dyDescent="0.2">
      <c r="A5365" s="62"/>
    </row>
    <row r="5366" spans="1:1" s="18" customFormat="1" x14ac:dyDescent="0.2">
      <c r="A5366" s="62"/>
    </row>
    <row r="5367" spans="1:1" s="18" customFormat="1" x14ac:dyDescent="0.2">
      <c r="A5367" s="62"/>
    </row>
    <row r="5368" spans="1:1" s="18" customFormat="1" x14ac:dyDescent="0.2">
      <c r="A5368" s="62"/>
    </row>
    <row r="5369" spans="1:1" s="18" customFormat="1" x14ac:dyDescent="0.2">
      <c r="A5369" s="62"/>
    </row>
    <row r="5370" spans="1:1" s="18" customFormat="1" x14ac:dyDescent="0.2">
      <c r="A5370" s="62"/>
    </row>
    <row r="5371" spans="1:1" s="18" customFormat="1" x14ac:dyDescent="0.2">
      <c r="A5371" s="62"/>
    </row>
    <row r="5372" spans="1:1" s="18" customFormat="1" x14ac:dyDescent="0.2">
      <c r="A5372" s="62"/>
    </row>
    <row r="5373" spans="1:1" s="18" customFormat="1" x14ac:dyDescent="0.2">
      <c r="A5373" s="62"/>
    </row>
    <row r="5374" spans="1:1" s="18" customFormat="1" x14ac:dyDescent="0.2">
      <c r="A5374" s="62"/>
    </row>
    <row r="5375" spans="1:1" s="18" customFormat="1" x14ac:dyDescent="0.2">
      <c r="A5375" s="62"/>
    </row>
    <row r="5376" spans="1:1" s="18" customFormat="1" x14ac:dyDescent="0.2">
      <c r="A5376" s="62"/>
    </row>
    <row r="5377" spans="1:1" s="18" customFormat="1" x14ac:dyDescent="0.2">
      <c r="A5377" s="62"/>
    </row>
    <row r="5378" spans="1:1" s="18" customFormat="1" x14ac:dyDescent="0.2">
      <c r="A5378" s="62"/>
    </row>
    <row r="5379" spans="1:1" s="18" customFormat="1" x14ac:dyDescent="0.2">
      <c r="A5379" s="62"/>
    </row>
    <row r="5380" spans="1:1" s="18" customFormat="1" x14ac:dyDescent="0.2">
      <c r="A5380" s="62"/>
    </row>
    <row r="5381" spans="1:1" s="18" customFormat="1" x14ac:dyDescent="0.2">
      <c r="A5381" s="62"/>
    </row>
    <row r="5382" spans="1:1" s="18" customFormat="1" x14ac:dyDescent="0.2">
      <c r="A5382" s="62"/>
    </row>
    <row r="5383" spans="1:1" s="18" customFormat="1" x14ac:dyDescent="0.2">
      <c r="A5383" s="62"/>
    </row>
    <row r="5384" spans="1:1" s="18" customFormat="1" x14ac:dyDescent="0.2">
      <c r="A5384" s="62"/>
    </row>
    <row r="5385" spans="1:1" s="18" customFormat="1" x14ac:dyDescent="0.2">
      <c r="A5385" s="62"/>
    </row>
    <row r="5386" spans="1:1" s="18" customFormat="1" x14ac:dyDescent="0.2">
      <c r="A5386" s="62"/>
    </row>
    <row r="5387" spans="1:1" s="18" customFormat="1" x14ac:dyDescent="0.2">
      <c r="A5387" s="62"/>
    </row>
    <row r="5388" spans="1:1" s="18" customFormat="1" x14ac:dyDescent="0.2">
      <c r="A5388" s="62"/>
    </row>
    <row r="5389" spans="1:1" s="18" customFormat="1" x14ac:dyDescent="0.2">
      <c r="A5389" s="62"/>
    </row>
    <row r="5390" spans="1:1" s="18" customFormat="1" x14ac:dyDescent="0.2">
      <c r="A5390" s="62"/>
    </row>
    <row r="5391" spans="1:1" s="18" customFormat="1" x14ac:dyDescent="0.2">
      <c r="A5391" s="62"/>
    </row>
    <row r="5392" spans="1:1" s="18" customFormat="1" x14ac:dyDescent="0.2">
      <c r="A5392" s="62"/>
    </row>
    <row r="5393" spans="1:1" s="18" customFormat="1" x14ac:dyDescent="0.2">
      <c r="A5393" s="62"/>
    </row>
    <row r="5394" spans="1:1" s="18" customFormat="1" x14ac:dyDescent="0.2">
      <c r="A5394" s="62"/>
    </row>
    <row r="5395" spans="1:1" s="18" customFormat="1" x14ac:dyDescent="0.2">
      <c r="A5395" s="62"/>
    </row>
    <row r="5396" spans="1:1" s="18" customFormat="1" x14ac:dyDescent="0.2">
      <c r="A5396" s="62"/>
    </row>
    <row r="5397" spans="1:1" s="18" customFormat="1" x14ac:dyDescent="0.2">
      <c r="A5397" s="62"/>
    </row>
    <row r="5398" spans="1:1" s="18" customFormat="1" x14ac:dyDescent="0.2">
      <c r="A5398" s="62"/>
    </row>
    <row r="5399" spans="1:1" s="18" customFormat="1" x14ac:dyDescent="0.2">
      <c r="A5399" s="62"/>
    </row>
    <row r="5400" spans="1:1" s="18" customFormat="1" x14ac:dyDescent="0.2">
      <c r="A5400" s="62"/>
    </row>
    <row r="5401" spans="1:1" s="18" customFormat="1" x14ac:dyDescent="0.2">
      <c r="A5401" s="62"/>
    </row>
    <row r="5402" spans="1:1" s="18" customFormat="1" x14ac:dyDescent="0.2">
      <c r="A5402" s="62"/>
    </row>
    <row r="5403" spans="1:1" s="18" customFormat="1" x14ac:dyDescent="0.2">
      <c r="A5403" s="62"/>
    </row>
    <row r="5404" spans="1:1" s="18" customFormat="1" x14ac:dyDescent="0.2">
      <c r="A5404" s="62"/>
    </row>
    <row r="5405" spans="1:1" s="18" customFormat="1" x14ac:dyDescent="0.2">
      <c r="A5405" s="62"/>
    </row>
    <row r="5406" spans="1:1" s="18" customFormat="1" x14ac:dyDescent="0.2">
      <c r="A5406" s="62"/>
    </row>
    <row r="5407" spans="1:1" s="18" customFormat="1" x14ac:dyDescent="0.2">
      <c r="A5407" s="62"/>
    </row>
    <row r="5408" spans="1:1" s="18" customFormat="1" x14ac:dyDescent="0.2">
      <c r="A5408" s="62"/>
    </row>
    <row r="5409" spans="1:1" s="18" customFormat="1" x14ac:dyDescent="0.2">
      <c r="A5409" s="62"/>
    </row>
    <row r="5410" spans="1:1" s="18" customFormat="1" x14ac:dyDescent="0.2">
      <c r="A5410" s="62"/>
    </row>
    <row r="5411" spans="1:1" s="18" customFormat="1" x14ac:dyDescent="0.2">
      <c r="A5411" s="62"/>
    </row>
    <row r="5412" spans="1:1" s="18" customFormat="1" x14ac:dyDescent="0.2">
      <c r="A5412" s="62"/>
    </row>
    <row r="5413" spans="1:1" s="18" customFormat="1" x14ac:dyDescent="0.2">
      <c r="A5413" s="62"/>
    </row>
    <row r="5414" spans="1:1" s="18" customFormat="1" x14ac:dyDescent="0.2">
      <c r="A5414" s="62"/>
    </row>
    <row r="5415" spans="1:1" s="18" customFormat="1" x14ac:dyDescent="0.2">
      <c r="A5415" s="62"/>
    </row>
    <row r="5416" spans="1:1" s="18" customFormat="1" x14ac:dyDescent="0.2">
      <c r="A5416" s="62"/>
    </row>
    <row r="5417" spans="1:1" s="18" customFormat="1" x14ac:dyDescent="0.2">
      <c r="A5417" s="62"/>
    </row>
    <row r="5418" spans="1:1" s="18" customFormat="1" x14ac:dyDescent="0.2">
      <c r="A5418" s="62"/>
    </row>
    <row r="5419" spans="1:1" s="18" customFormat="1" x14ac:dyDescent="0.2">
      <c r="A5419" s="62"/>
    </row>
    <row r="5420" spans="1:1" s="18" customFormat="1" x14ac:dyDescent="0.2">
      <c r="A5420" s="62"/>
    </row>
    <row r="5421" spans="1:1" s="18" customFormat="1" x14ac:dyDescent="0.2">
      <c r="A5421" s="62"/>
    </row>
    <row r="5422" spans="1:1" s="18" customFormat="1" x14ac:dyDescent="0.2">
      <c r="A5422" s="62"/>
    </row>
    <row r="5423" spans="1:1" s="18" customFormat="1" x14ac:dyDescent="0.2">
      <c r="A5423" s="62"/>
    </row>
    <row r="5424" spans="1:1" s="18" customFormat="1" x14ac:dyDescent="0.2">
      <c r="A5424" s="62"/>
    </row>
    <row r="5425" spans="1:1" s="18" customFormat="1" x14ac:dyDescent="0.2">
      <c r="A5425" s="62"/>
    </row>
    <row r="5426" spans="1:1" s="18" customFormat="1" x14ac:dyDescent="0.2">
      <c r="A5426" s="62"/>
    </row>
    <row r="5427" spans="1:1" s="18" customFormat="1" x14ac:dyDescent="0.2">
      <c r="A5427" s="62"/>
    </row>
    <row r="5428" spans="1:1" s="18" customFormat="1" x14ac:dyDescent="0.2">
      <c r="A5428" s="62"/>
    </row>
    <row r="5429" spans="1:1" s="18" customFormat="1" x14ac:dyDescent="0.2">
      <c r="A5429" s="62"/>
    </row>
    <row r="5430" spans="1:1" s="18" customFormat="1" x14ac:dyDescent="0.2">
      <c r="A5430" s="62"/>
    </row>
    <row r="5431" spans="1:1" s="18" customFormat="1" x14ac:dyDescent="0.2">
      <c r="A5431" s="62"/>
    </row>
    <row r="5432" spans="1:1" s="18" customFormat="1" x14ac:dyDescent="0.2">
      <c r="A5432" s="62"/>
    </row>
    <row r="5433" spans="1:1" s="18" customFormat="1" x14ac:dyDescent="0.2">
      <c r="A5433" s="62"/>
    </row>
    <row r="5434" spans="1:1" s="18" customFormat="1" x14ac:dyDescent="0.2">
      <c r="A5434" s="62"/>
    </row>
    <row r="5435" spans="1:1" s="18" customFormat="1" x14ac:dyDescent="0.2">
      <c r="A5435" s="62"/>
    </row>
    <row r="5436" spans="1:1" s="18" customFormat="1" x14ac:dyDescent="0.2">
      <c r="A5436" s="62"/>
    </row>
    <row r="5437" spans="1:1" s="18" customFormat="1" x14ac:dyDescent="0.2">
      <c r="A5437" s="62"/>
    </row>
    <row r="5438" spans="1:1" s="18" customFormat="1" x14ac:dyDescent="0.2">
      <c r="A5438" s="62"/>
    </row>
    <row r="5439" spans="1:1" s="18" customFormat="1" x14ac:dyDescent="0.2">
      <c r="A5439" s="62"/>
    </row>
    <row r="5440" spans="1:1" s="18" customFormat="1" x14ac:dyDescent="0.2">
      <c r="A5440" s="62"/>
    </row>
    <row r="5441" spans="1:1" s="18" customFormat="1" x14ac:dyDescent="0.2">
      <c r="A5441" s="62"/>
    </row>
    <row r="5442" spans="1:1" s="18" customFormat="1" x14ac:dyDescent="0.2">
      <c r="A5442" s="62"/>
    </row>
    <row r="5443" spans="1:1" s="18" customFormat="1" x14ac:dyDescent="0.2">
      <c r="A5443" s="62"/>
    </row>
    <row r="5444" spans="1:1" s="18" customFormat="1" x14ac:dyDescent="0.2">
      <c r="A5444" s="62"/>
    </row>
    <row r="5445" spans="1:1" s="18" customFormat="1" x14ac:dyDescent="0.2">
      <c r="A5445" s="62"/>
    </row>
    <row r="5446" spans="1:1" s="18" customFormat="1" x14ac:dyDescent="0.2">
      <c r="A5446" s="62"/>
    </row>
    <row r="5447" spans="1:1" s="18" customFormat="1" x14ac:dyDescent="0.2">
      <c r="A5447" s="62"/>
    </row>
    <row r="5448" spans="1:1" s="18" customFormat="1" x14ac:dyDescent="0.2">
      <c r="A5448" s="62"/>
    </row>
    <row r="5449" spans="1:1" s="18" customFormat="1" x14ac:dyDescent="0.2">
      <c r="A5449" s="62"/>
    </row>
    <row r="5450" spans="1:1" s="18" customFormat="1" x14ac:dyDescent="0.2">
      <c r="A5450" s="62"/>
    </row>
    <row r="5451" spans="1:1" s="18" customFormat="1" x14ac:dyDescent="0.2">
      <c r="A5451" s="62"/>
    </row>
    <row r="5452" spans="1:1" s="18" customFormat="1" x14ac:dyDescent="0.2">
      <c r="A5452" s="62"/>
    </row>
    <row r="5453" spans="1:1" s="18" customFormat="1" x14ac:dyDescent="0.2">
      <c r="A5453" s="62"/>
    </row>
    <row r="5454" spans="1:1" s="18" customFormat="1" x14ac:dyDescent="0.2">
      <c r="A5454" s="62"/>
    </row>
    <row r="5455" spans="1:1" s="18" customFormat="1" x14ac:dyDescent="0.2">
      <c r="A5455" s="62"/>
    </row>
    <row r="5456" spans="1:1" s="18" customFormat="1" x14ac:dyDescent="0.2">
      <c r="A5456" s="62"/>
    </row>
    <row r="5457" spans="1:1" s="18" customFormat="1" x14ac:dyDescent="0.2">
      <c r="A5457" s="62"/>
    </row>
    <row r="5458" spans="1:1" s="18" customFormat="1" x14ac:dyDescent="0.2">
      <c r="A5458" s="62"/>
    </row>
    <row r="5459" spans="1:1" s="18" customFormat="1" x14ac:dyDescent="0.2">
      <c r="A5459" s="62"/>
    </row>
    <row r="5460" spans="1:1" s="18" customFormat="1" x14ac:dyDescent="0.2">
      <c r="A5460" s="62"/>
    </row>
    <row r="5461" spans="1:1" s="18" customFormat="1" x14ac:dyDescent="0.2">
      <c r="A5461" s="62"/>
    </row>
    <row r="5462" spans="1:1" s="18" customFormat="1" x14ac:dyDescent="0.2">
      <c r="A5462" s="62"/>
    </row>
    <row r="5463" spans="1:1" s="18" customFormat="1" x14ac:dyDescent="0.2">
      <c r="A5463" s="62"/>
    </row>
    <row r="5464" spans="1:1" s="18" customFormat="1" x14ac:dyDescent="0.2">
      <c r="A5464" s="62"/>
    </row>
    <row r="5465" spans="1:1" s="18" customFormat="1" x14ac:dyDescent="0.2">
      <c r="A5465" s="62"/>
    </row>
    <row r="5466" spans="1:1" s="18" customFormat="1" x14ac:dyDescent="0.2">
      <c r="A5466" s="62"/>
    </row>
    <row r="5467" spans="1:1" s="18" customFormat="1" x14ac:dyDescent="0.2">
      <c r="A5467" s="62"/>
    </row>
    <row r="5468" spans="1:1" s="18" customFormat="1" x14ac:dyDescent="0.2">
      <c r="A5468" s="62"/>
    </row>
    <row r="5469" spans="1:1" s="18" customFormat="1" x14ac:dyDescent="0.2">
      <c r="A5469" s="62"/>
    </row>
    <row r="5470" spans="1:1" s="18" customFormat="1" x14ac:dyDescent="0.2">
      <c r="A5470" s="62"/>
    </row>
    <row r="5471" spans="1:1" s="18" customFormat="1" x14ac:dyDescent="0.2">
      <c r="A5471" s="62"/>
    </row>
    <row r="5472" spans="1:1" s="18" customFormat="1" x14ac:dyDescent="0.2">
      <c r="A5472" s="62"/>
    </row>
    <row r="5473" spans="1:1" s="18" customFormat="1" x14ac:dyDescent="0.2">
      <c r="A5473" s="62"/>
    </row>
    <row r="5474" spans="1:1" s="18" customFormat="1" x14ac:dyDescent="0.2">
      <c r="A5474" s="62"/>
    </row>
    <row r="5475" spans="1:1" s="18" customFormat="1" x14ac:dyDescent="0.2">
      <c r="A5475" s="62"/>
    </row>
    <row r="5476" spans="1:1" s="18" customFormat="1" x14ac:dyDescent="0.2">
      <c r="A5476" s="62"/>
    </row>
    <row r="5477" spans="1:1" s="18" customFormat="1" x14ac:dyDescent="0.2">
      <c r="A5477" s="62"/>
    </row>
    <row r="5478" spans="1:1" s="18" customFormat="1" x14ac:dyDescent="0.2">
      <c r="A5478" s="62"/>
    </row>
    <row r="5479" spans="1:1" s="18" customFormat="1" x14ac:dyDescent="0.2">
      <c r="A5479" s="62"/>
    </row>
    <row r="5480" spans="1:1" s="18" customFormat="1" x14ac:dyDescent="0.2">
      <c r="A5480" s="62"/>
    </row>
    <row r="5481" spans="1:1" s="18" customFormat="1" x14ac:dyDescent="0.2">
      <c r="A5481" s="62"/>
    </row>
    <row r="5482" spans="1:1" s="18" customFormat="1" x14ac:dyDescent="0.2">
      <c r="A5482" s="62"/>
    </row>
    <row r="5483" spans="1:1" s="18" customFormat="1" x14ac:dyDescent="0.2">
      <c r="A5483" s="62"/>
    </row>
    <row r="5484" spans="1:1" s="18" customFormat="1" x14ac:dyDescent="0.2">
      <c r="A5484" s="62"/>
    </row>
    <row r="5485" spans="1:1" s="18" customFormat="1" x14ac:dyDescent="0.2">
      <c r="A5485" s="62"/>
    </row>
    <row r="5486" spans="1:1" s="18" customFormat="1" x14ac:dyDescent="0.2">
      <c r="A5486" s="62"/>
    </row>
    <row r="5487" spans="1:1" s="18" customFormat="1" x14ac:dyDescent="0.2">
      <c r="A5487" s="62"/>
    </row>
    <row r="5488" spans="1:1" s="18" customFormat="1" x14ac:dyDescent="0.2">
      <c r="A5488" s="62"/>
    </row>
    <row r="5489" spans="1:1" s="18" customFormat="1" x14ac:dyDescent="0.2">
      <c r="A5489" s="62"/>
    </row>
    <row r="5490" spans="1:1" s="18" customFormat="1" x14ac:dyDescent="0.2">
      <c r="A5490" s="62"/>
    </row>
    <row r="5491" spans="1:1" s="18" customFormat="1" x14ac:dyDescent="0.2">
      <c r="A5491" s="62"/>
    </row>
    <row r="5492" spans="1:1" s="18" customFormat="1" x14ac:dyDescent="0.2">
      <c r="A5492" s="62"/>
    </row>
    <row r="5493" spans="1:1" s="18" customFormat="1" x14ac:dyDescent="0.2">
      <c r="A5493" s="62"/>
    </row>
    <row r="5494" spans="1:1" s="18" customFormat="1" x14ac:dyDescent="0.2">
      <c r="A5494" s="62"/>
    </row>
    <row r="5495" spans="1:1" s="18" customFormat="1" x14ac:dyDescent="0.2">
      <c r="A5495" s="62"/>
    </row>
    <row r="5496" spans="1:1" s="18" customFormat="1" x14ac:dyDescent="0.2">
      <c r="A5496" s="62"/>
    </row>
    <row r="5497" spans="1:1" s="18" customFormat="1" x14ac:dyDescent="0.2">
      <c r="A5497" s="62"/>
    </row>
    <row r="5498" spans="1:1" s="18" customFormat="1" x14ac:dyDescent="0.2">
      <c r="A5498" s="62"/>
    </row>
    <row r="5499" spans="1:1" s="18" customFormat="1" x14ac:dyDescent="0.2">
      <c r="A5499" s="62"/>
    </row>
    <row r="5500" spans="1:1" s="18" customFormat="1" x14ac:dyDescent="0.2">
      <c r="A5500" s="62"/>
    </row>
    <row r="5501" spans="1:1" s="18" customFormat="1" x14ac:dyDescent="0.2">
      <c r="A5501" s="62"/>
    </row>
    <row r="5502" spans="1:1" s="18" customFormat="1" x14ac:dyDescent="0.2">
      <c r="A5502" s="62"/>
    </row>
    <row r="5503" spans="1:1" s="18" customFormat="1" x14ac:dyDescent="0.2">
      <c r="A5503" s="62"/>
    </row>
    <row r="5504" spans="1:1" s="18" customFormat="1" x14ac:dyDescent="0.2">
      <c r="A5504" s="62"/>
    </row>
    <row r="5505" spans="1:1" s="18" customFormat="1" x14ac:dyDescent="0.2">
      <c r="A5505" s="62"/>
    </row>
    <row r="5506" spans="1:1" s="18" customFormat="1" x14ac:dyDescent="0.2">
      <c r="A5506" s="62"/>
    </row>
    <row r="5507" spans="1:1" s="18" customFormat="1" x14ac:dyDescent="0.2">
      <c r="A5507" s="62"/>
    </row>
    <row r="5508" spans="1:1" s="18" customFormat="1" x14ac:dyDescent="0.2">
      <c r="A5508" s="62"/>
    </row>
    <row r="5509" spans="1:1" s="18" customFormat="1" x14ac:dyDescent="0.2">
      <c r="A5509" s="62"/>
    </row>
    <row r="5510" spans="1:1" s="18" customFormat="1" x14ac:dyDescent="0.2">
      <c r="A5510" s="62"/>
    </row>
    <row r="5511" spans="1:1" s="18" customFormat="1" x14ac:dyDescent="0.2">
      <c r="A5511" s="62"/>
    </row>
    <row r="5512" spans="1:1" s="18" customFormat="1" x14ac:dyDescent="0.2">
      <c r="A5512" s="62"/>
    </row>
    <row r="5513" spans="1:1" s="18" customFormat="1" x14ac:dyDescent="0.2">
      <c r="A5513" s="62"/>
    </row>
    <row r="5514" spans="1:1" s="18" customFormat="1" x14ac:dyDescent="0.2">
      <c r="A5514" s="62"/>
    </row>
    <row r="5515" spans="1:1" s="18" customFormat="1" x14ac:dyDescent="0.2">
      <c r="A5515" s="62"/>
    </row>
    <row r="5516" spans="1:1" s="18" customFormat="1" x14ac:dyDescent="0.2">
      <c r="A5516" s="62"/>
    </row>
    <row r="5517" spans="1:1" s="18" customFormat="1" x14ac:dyDescent="0.2">
      <c r="A5517" s="62"/>
    </row>
    <row r="5518" spans="1:1" s="18" customFormat="1" x14ac:dyDescent="0.2">
      <c r="A5518" s="62"/>
    </row>
    <row r="5519" spans="1:1" s="18" customFormat="1" x14ac:dyDescent="0.2">
      <c r="A5519" s="62"/>
    </row>
    <row r="5520" spans="1:1" s="18" customFormat="1" x14ac:dyDescent="0.2">
      <c r="A5520" s="62"/>
    </row>
    <row r="5521" spans="1:1" s="18" customFormat="1" x14ac:dyDescent="0.2">
      <c r="A5521" s="62"/>
    </row>
    <row r="5522" spans="1:1" s="18" customFormat="1" x14ac:dyDescent="0.2">
      <c r="A5522" s="62"/>
    </row>
    <row r="5523" spans="1:1" s="18" customFormat="1" x14ac:dyDescent="0.2">
      <c r="A5523" s="62"/>
    </row>
    <row r="5524" spans="1:1" s="18" customFormat="1" x14ac:dyDescent="0.2">
      <c r="A5524" s="62"/>
    </row>
    <row r="5525" spans="1:1" s="18" customFormat="1" x14ac:dyDescent="0.2">
      <c r="A5525" s="62"/>
    </row>
    <row r="5526" spans="1:1" s="18" customFormat="1" x14ac:dyDescent="0.2">
      <c r="A5526" s="62"/>
    </row>
    <row r="5527" spans="1:1" s="18" customFormat="1" x14ac:dyDescent="0.2">
      <c r="A5527" s="62"/>
    </row>
    <row r="5528" spans="1:1" s="18" customFormat="1" x14ac:dyDescent="0.2">
      <c r="A5528" s="62"/>
    </row>
    <row r="5529" spans="1:1" s="18" customFormat="1" x14ac:dyDescent="0.2">
      <c r="A5529" s="62"/>
    </row>
    <row r="5530" spans="1:1" s="18" customFormat="1" x14ac:dyDescent="0.2">
      <c r="A5530" s="62"/>
    </row>
    <row r="5531" spans="1:1" s="18" customFormat="1" x14ac:dyDescent="0.2">
      <c r="A5531" s="62"/>
    </row>
    <row r="5532" spans="1:1" s="18" customFormat="1" x14ac:dyDescent="0.2">
      <c r="A5532" s="62"/>
    </row>
    <row r="5533" spans="1:1" s="18" customFormat="1" x14ac:dyDescent="0.2">
      <c r="A5533" s="62"/>
    </row>
    <row r="5534" spans="1:1" s="18" customFormat="1" x14ac:dyDescent="0.2">
      <c r="A5534" s="62"/>
    </row>
    <row r="5535" spans="1:1" s="18" customFormat="1" x14ac:dyDescent="0.2">
      <c r="A5535" s="62"/>
    </row>
    <row r="5536" spans="1:1" s="18" customFormat="1" x14ac:dyDescent="0.2">
      <c r="A5536" s="62"/>
    </row>
    <row r="5537" spans="1:1" s="18" customFormat="1" x14ac:dyDescent="0.2">
      <c r="A5537" s="62"/>
    </row>
    <row r="5538" spans="1:1" s="18" customFormat="1" x14ac:dyDescent="0.2">
      <c r="A5538" s="62"/>
    </row>
    <row r="5539" spans="1:1" s="18" customFormat="1" x14ac:dyDescent="0.2">
      <c r="A5539" s="62"/>
    </row>
    <row r="5540" spans="1:1" s="18" customFormat="1" x14ac:dyDescent="0.2">
      <c r="A5540" s="62"/>
    </row>
    <row r="5541" spans="1:1" s="18" customFormat="1" x14ac:dyDescent="0.2">
      <c r="A5541" s="62"/>
    </row>
    <row r="5542" spans="1:1" s="18" customFormat="1" x14ac:dyDescent="0.2">
      <c r="A5542" s="62"/>
    </row>
    <row r="5543" spans="1:1" s="18" customFormat="1" x14ac:dyDescent="0.2">
      <c r="A5543" s="62"/>
    </row>
    <row r="5544" spans="1:1" s="18" customFormat="1" x14ac:dyDescent="0.2">
      <c r="A5544" s="62"/>
    </row>
    <row r="5545" spans="1:1" s="18" customFormat="1" x14ac:dyDescent="0.2">
      <c r="A5545" s="62"/>
    </row>
    <row r="5546" spans="1:1" s="18" customFormat="1" x14ac:dyDescent="0.2">
      <c r="A5546" s="62"/>
    </row>
    <row r="5547" spans="1:1" s="18" customFormat="1" x14ac:dyDescent="0.2">
      <c r="A5547" s="62"/>
    </row>
    <row r="5548" spans="1:1" s="18" customFormat="1" x14ac:dyDescent="0.2">
      <c r="A5548" s="62"/>
    </row>
    <row r="5549" spans="1:1" s="18" customFormat="1" x14ac:dyDescent="0.2">
      <c r="A5549" s="62"/>
    </row>
    <row r="5550" spans="1:1" s="18" customFormat="1" x14ac:dyDescent="0.2">
      <c r="A5550" s="62"/>
    </row>
    <row r="5551" spans="1:1" s="18" customFormat="1" x14ac:dyDescent="0.2">
      <c r="A5551" s="62"/>
    </row>
    <row r="5552" spans="1:1" s="18" customFormat="1" x14ac:dyDescent="0.2">
      <c r="A5552" s="62"/>
    </row>
    <row r="5553" spans="1:1" s="18" customFormat="1" x14ac:dyDescent="0.2">
      <c r="A5553" s="62"/>
    </row>
    <row r="5554" spans="1:1" s="18" customFormat="1" x14ac:dyDescent="0.2">
      <c r="A5554" s="62"/>
    </row>
    <row r="5555" spans="1:1" s="18" customFormat="1" x14ac:dyDescent="0.2">
      <c r="A5555" s="62"/>
    </row>
    <row r="5556" spans="1:1" s="18" customFormat="1" x14ac:dyDescent="0.2">
      <c r="A5556" s="62"/>
    </row>
    <row r="5557" spans="1:1" s="18" customFormat="1" x14ac:dyDescent="0.2">
      <c r="A5557" s="62"/>
    </row>
    <row r="5558" spans="1:1" s="18" customFormat="1" x14ac:dyDescent="0.2">
      <c r="A5558" s="62"/>
    </row>
    <row r="5559" spans="1:1" s="18" customFormat="1" x14ac:dyDescent="0.2">
      <c r="A5559" s="62"/>
    </row>
    <row r="5560" spans="1:1" s="18" customFormat="1" x14ac:dyDescent="0.2">
      <c r="A5560" s="62"/>
    </row>
    <row r="5561" spans="1:1" s="18" customFormat="1" x14ac:dyDescent="0.2">
      <c r="A5561" s="62"/>
    </row>
    <row r="5562" spans="1:1" s="18" customFormat="1" x14ac:dyDescent="0.2">
      <c r="A5562" s="62"/>
    </row>
    <row r="5563" spans="1:1" s="18" customFormat="1" x14ac:dyDescent="0.2">
      <c r="A5563" s="62"/>
    </row>
    <row r="5564" spans="1:1" s="18" customFormat="1" x14ac:dyDescent="0.2">
      <c r="A5564" s="62"/>
    </row>
    <row r="5565" spans="1:1" s="18" customFormat="1" x14ac:dyDescent="0.2">
      <c r="A5565" s="62"/>
    </row>
    <row r="5566" spans="1:1" s="18" customFormat="1" x14ac:dyDescent="0.2">
      <c r="A5566" s="62"/>
    </row>
    <row r="5567" spans="1:1" s="18" customFormat="1" x14ac:dyDescent="0.2">
      <c r="A5567" s="62"/>
    </row>
    <row r="5568" spans="1:1" s="18" customFormat="1" x14ac:dyDescent="0.2">
      <c r="A5568" s="62"/>
    </row>
    <row r="5569" spans="1:1" s="18" customFormat="1" x14ac:dyDescent="0.2">
      <c r="A5569" s="62"/>
    </row>
    <row r="5570" spans="1:1" s="18" customFormat="1" x14ac:dyDescent="0.2">
      <c r="A5570" s="62"/>
    </row>
    <row r="5571" spans="1:1" s="18" customFormat="1" x14ac:dyDescent="0.2">
      <c r="A5571" s="62"/>
    </row>
    <row r="5572" spans="1:1" s="18" customFormat="1" x14ac:dyDescent="0.2">
      <c r="A5572" s="62"/>
    </row>
    <row r="5573" spans="1:1" s="18" customFormat="1" x14ac:dyDescent="0.2">
      <c r="A5573" s="62"/>
    </row>
    <row r="5574" spans="1:1" s="18" customFormat="1" x14ac:dyDescent="0.2">
      <c r="A5574" s="62"/>
    </row>
    <row r="5575" spans="1:1" s="18" customFormat="1" x14ac:dyDescent="0.2">
      <c r="A5575" s="62"/>
    </row>
    <row r="5576" spans="1:1" s="18" customFormat="1" x14ac:dyDescent="0.2">
      <c r="A5576" s="62"/>
    </row>
    <row r="5577" spans="1:1" s="18" customFormat="1" x14ac:dyDescent="0.2">
      <c r="A5577" s="62"/>
    </row>
    <row r="5578" spans="1:1" s="18" customFormat="1" x14ac:dyDescent="0.2">
      <c r="A5578" s="62"/>
    </row>
    <row r="5579" spans="1:1" s="18" customFormat="1" x14ac:dyDescent="0.2">
      <c r="A5579" s="62"/>
    </row>
    <row r="5580" spans="1:1" s="18" customFormat="1" x14ac:dyDescent="0.2">
      <c r="A5580" s="62"/>
    </row>
    <row r="5581" spans="1:1" s="18" customFormat="1" x14ac:dyDescent="0.2">
      <c r="A5581" s="62"/>
    </row>
    <row r="5582" spans="1:1" s="18" customFormat="1" x14ac:dyDescent="0.2">
      <c r="A5582" s="62"/>
    </row>
    <row r="5583" spans="1:1" s="18" customFormat="1" x14ac:dyDescent="0.2">
      <c r="A5583" s="62"/>
    </row>
    <row r="5584" spans="1:1" s="18" customFormat="1" x14ac:dyDescent="0.2">
      <c r="A5584" s="62"/>
    </row>
    <row r="5585" spans="1:1" s="18" customFormat="1" x14ac:dyDescent="0.2">
      <c r="A5585" s="62"/>
    </row>
    <row r="5586" spans="1:1" s="18" customFormat="1" x14ac:dyDescent="0.2">
      <c r="A5586" s="62"/>
    </row>
    <row r="5587" spans="1:1" s="18" customFormat="1" x14ac:dyDescent="0.2">
      <c r="A5587" s="62"/>
    </row>
    <row r="5588" spans="1:1" s="18" customFormat="1" x14ac:dyDescent="0.2">
      <c r="A5588" s="62"/>
    </row>
    <row r="5589" spans="1:1" s="18" customFormat="1" x14ac:dyDescent="0.2">
      <c r="A5589" s="62"/>
    </row>
    <row r="5590" spans="1:1" s="18" customFormat="1" x14ac:dyDescent="0.2">
      <c r="A5590" s="62"/>
    </row>
    <row r="5591" spans="1:1" s="18" customFormat="1" x14ac:dyDescent="0.2">
      <c r="A5591" s="62"/>
    </row>
    <row r="5592" spans="1:1" s="18" customFormat="1" x14ac:dyDescent="0.2">
      <c r="A5592" s="62"/>
    </row>
    <row r="5593" spans="1:1" s="18" customFormat="1" x14ac:dyDescent="0.2">
      <c r="A5593" s="62"/>
    </row>
    <row r="5594" spans="1:1" s="18" customFormat="1" x14ac:dyDescent="0.2">
      <c r="A5594" s="62"/>
    </row>
    <row r="5595" spans="1:1" s="18" customFormat="1" x14ac:dyDescent="0.2">
      <c r="A5595" s="62"/>
    </row>
    <row r="5596" spans="1:1" s="18" customFormat="1" x14ac:dyDescent="0.2">
      <c r="A5596" s="62"/>
    </row>
    <row r="5597" spans="1:1" s="18" customFormat="1" x14ac:dyDescent="0.2">
      <c r="A5597" s="62"/>
    </row>
    <row r="5598" spans="1:1" s="18" customFormat="1" x14ac:dyDescent="0.2">
      <c r="A5598" s="62"/>
    </row>
    <row r="5599" spans="1:1" s="18" customFormat="1" x14ac:dyDescent="0.2">
      <c r="A5599" s="62"/>
    </row>
    <row r="5600" spans="1:1" s="18" customFormat="1" x14ac:dyDescent="0.2">
      <c r="A5600" s="62"/>
    </row>
    <row r="5601" spans="1:1" s="18" customFormat="1" x14ac:dyDescent="0.2">
      <c r="A5601" s="62"/>
    </row>
    <row r="5602" spans="1:1" s="18" customFormat="1" x14ac:dyDescent="0.2">
      <c r="A5602" s="62"/>
    </row>
    <row r="5603" spans="1:1" s="18" customFormat="1" x14ac:dyDescent="0.2">
      <c r="A5603" s="62"/>
    </row>
    <row r="5604" spans="1:1" s="18" customFormat="1" x14ac:dyDescent="0.2">
      <c r="A5604" s="62"/>
    </row>
    <row r="5605" spans="1:1" s="18" customFormat="1" x14ac:dyDescent="0.2">
      <c r="A5605" s="62"/>
    </row>
    <row r="5606" spans="1:1" s="18" customFormat="1" x14ac:dyDescent="0.2">
      <c r="A5606" s="62"/>
    </row>
    <row r="5607" spans="1:1" s="18" customFormat="1" x14ac:dyDescent="0.2">
      <c r="A5607" s="62"/>
    </row>
    <row r="5608" spans="1:1" s="18" customFormat="1" x14ac:dyDescent="0.2">
      <c r="A5608" s="62"/>
    </row>
    <row r="5609" spans="1:1" s="18" customFormat="1" x14ac:dyDescent="0.2">
      <c r="A5609" s="62"/>
    </row>
    <row r="5610" spans="1:1" s="18" customFormat="1" x14ac:dyDescent="0.2">
      <c r="A5610" s="62"/>
    </row>
    <row r="5611" spans="1:1" s="18" customFormat="1" x14ac:dyDescent="0.2">
      <c r="A5611" s="62"/>
    </row>
    <row r="5612" spans="1:1" s="18" customFormat="1" x14ac:dyDescent="0.2">
      <c r="A5612" s="62"/>
    </row>
    <row r="5613" spans="1:1" s="18" customFormat="1" x14ac:dyDescent="0.2">
      <c r="A5613" s="62"/>
    </row>
    <row r="5614" spans="1:1" s="18" customFormat="1" x14ac:dyDescent="0.2">
      <c r="A5614" s="62"/>
    </row>
    <row r="5615" spans="1:1" s="18" customFormat="1" x14ac:dyDescent="0.2">
      <c r="A5615" s="62"/>
    </row>
    <row r="5616" spans="1:1" s="18" customFormat="1" x14ac:dyDescent="0.2">
      <c r="A5616" s="62"/>
    </row>
    <row r="5617" spans="1:1" s="18" customFormat="1" x14ac:dyDescent="0.2">
      <c r="A5617" s="62"/>
    </row>
    <row r="5618" spans="1:1" s="18" customFormat="1" x14ac:dyDescent="0.2">
      <c r="A5618" s="62"/>
    </row>
    <row r="5619" spans="1:1" s="18" customFormat="1" x14ac:dyDescent="0.2">
      <c r="A5619" s="62"/>
    </row>
    <row r="5620" spans="1:1" s="18" customFormat="1" x14ac:dyDescent="0.2">
      <c r="A5620" s="62"/>
    </row>
    <row r="5621" spans="1:1" s="18" customFormat="1" x14ac:dyDescent="0.2">
      <c r="A5621" s="62"/>
    </row>
    <row r="5622" spans="1:1" s="18" customFormat="1" x14ac:dyDescent="0.2">
      <c r="A5622" s="62"/>
    </row>
    <row r="5623" spans="1:1" s="18" customFormat="1" x14ac:dyDescent="0.2">
      <c r="A5623" s="62"/>
    </row>
    <row r="5624" spans="1:1" s="18" customFormat="1" x14ac:dyDescent="0.2">
      <c r="A5624" s="62"/>
    </row>
    <row r="5625" spans="1:1" s="18" customFormat="1" x14ac:dyDescent="0.2">
      <c r="A5625" s="62"/>
    </row>
    <row r="5626" spans="1:1" s="18" customFormat="1" x14ac:dyDescent="0.2">
      <c r="A5626" s="62"/>
    </row>
    <row r="5627" spans="1:1" s="18" customFormat="1" x14ac:dyDescent="0.2">
      <c r="A5627" s="62"/>
    </row>
    <row r="5628" spans="1:1" s="18" customFormat="1" x14ac:dyDescent="0.2">
      <c r="A5628" s="62"/>
    </row>
    <row r="5629" spans="1:1" s="18" customFormat="1" x14ac:dyDescent="0.2">
      <c r="A5629" s="62"/>
    </row>
    <row r="5630" spans="1:1" s="18" customFormat="1" x14ac:dyDescent="0.2">
      <c r="A5630" s="62"/>
    </row>
    <row r="5631" spans="1:1" s="18" customFormat="1" x14ac:dyDescent="0.2">
      <c r="A5631" s="62"/>
    </row>
    <row r="5632" spans="1:1" s="18" customFormat="1" x14ac:dyDescent="0.2">
      <c r="A5632" s="62"/>
    </row>
    <row r="5633" spans="1:1" s="18" customFormat="1" x14ac:dyDescent="0.2">
      <c r="A5633" s="62"/>
    </row>
    <row r="5634" spans="1:1" s="18" customFormat="1" x14ac:dyDescent="0.2">
      <c r="A5634" s="62"/>
    </row>
    <row r="5635" spans="1:1" s="18" customFormat="1" x14ac:dyDescent="0.2">
      <c r="A5635" s="62"/>
    </row>
    <row r="5636" spans="1:1" s="18" customFormat="1" x14ac:dyDescent="0.2">
      <c r="A5636" s="62"/>
    </row>
    <row r="5637" spans="1:1" s="18" customFormat="1" x14ac:dyDescent="0.2">
      <c r="A5637" s="62"/>
    </row>
    <row r="5638" spans="1:1" s="18" customFormat="1" x14ac:dyDescent="0.2">
      <c r="A5638" s="62"/>
    </row>
    <row r="5639" spans="1:1" s="18" customFormat="1" x14ac:dyDescent="0.2">
      <c r="A5639" s="62"/>
    </row>
    <row r="5640" spans="1:1" s="18" customFormat="1" x14ac:dyDescent="0.2">
      <c r="A5640" s="62"/>
    </row>
    <row r="5641" spans="1:1" s="18" customFormat="1" x14ac:dyDescent="0.2">
      <c r="A5641" s="62"/>
    </row>
    <row r="5642" spans="1:1" s="18" customFormat="1" x14ac:dyDescent="0.2">
      <c r="A5642" s="62"/>
    </row>
    <row r="5643" spans="1:1" s="18" customFormat="1" x14ac:dyDescent="0.2">
      <c r="A5643" s="62"/>
    </row>
    <row r="5644" spans="1:1" s="18" customFormat="1" x14ac:dyDescent="0.2">
      <c r="A5644" s="62"/>
    </row>
    <row r="5645" spans="1:1" s="18" customFormat="1" x14ac:dyDescent="0.2">
      <c r="A5645" s="62"/>
    </row>
    <row r="5646" spans="1:1" s="18" customFormat="1" x14ac:dyDescent="0.2">
      <c r="A5646" s="62"/>
    </row>
    <row r="5647" spans="1:1" s="18" customFormat="1" x14ac:dyDescent="0.2">
      <c r="A5647" s="62"/>
    </row>
    <row r="5648" spans="1:1" s="18" customFormat="1" x14ac:dyDescent="0.2">
      <c r="A5648" s="62"/>
    </row>
    <row r="5649" spans="1:1" s="18" customFormat="1" x14ac:dyDescent="0.2">
      <c r="A5649" s="62"/>
    </row>
    <row r="5650" spans="1:1" s="18" customFormat="1" x14ac:dyDescent="0.2">
      <c r="A5650" s="62"/>
    </row>
    <row r="5651" spans="1:1" s="18" customFormat="1" x14ac:dyDescent="0.2">
      <c r="A5651" s="62"/>
    </row>
    <row r="5652" spans="1:1" s="18" customFormat="1" x14ac:dyDescent="0.2">
      <c r="A5652" s="62"/>
    </row>
    <row r="5653" spans="1:1" s="18" customFormat="1" x14ac:dyDescent="0.2">
      <c r="A5653" s="62"/>
    </row>
    <row r="5654" spans="1:1" s="18" customFormat="1" x14ac:dyDescent="0.2">
      <c r="A5654" s="62"/>
    </row>
    <row r="5655" spans="1:1" s="18" customFormat="1" x14ac:dyDescent="0.2">
      <c r="A5655" s="62"/>
    </row>
    <row r="5656" spans="1:1" s="18" customFormat="1" x14ac:dyDescent="0.2">
      <c r="A5656" s="62"/>
    </row>
    <row r="5657" spans="1:1" s="18" customFormat="1" x14ac:dyDescent="0.2">
      <c r="A5657" s="62"/>
    </row>
    <row r="5658" spans="1:1" s="18" customFormat="1" x14ac:dyDescent="0.2">
      <c r="A5658" s="62"/>
    </row>
    <row r="5659" spans="1:1" s="18" customFormat="1" x14ac:dyDescent="0.2">
      <c r="A5659" s="62"/>
    </row>
    <row r="5660" spans="1:1" s="18" customFormat="1" x14ac:dyDescent="0.2">
      <c r="A5660" s="62"/>
    </row>
    <row r="5661" spans="1:1" s="18" customFormat="1" x14ac:dyDescent="0.2">
      <c r="A5661" s="62"/>
    </row>
    <row r="5662" spans="1:1" s="18" customFormat="1" x14ac:dyDescent="0.2">
      <c r="A5662" s="62"/>
    </row>
    <row r="5663" spans="1:1" s="18" customFormat="1" x14ac:dyDescent="0.2">
      <c r="A5663" s="62"/>
    </row>
    <row r="5664" spans="1:1" s="18" customFormat="1" x14ac:dyDescent="0.2">
      <c r="A5664" s="62"/>
    </row>
    <row r="5665" spans="1:1" s="18" customFormat="1" x14ac:dyDescent="0.2">
      <c r="A5665" s="62"/>
    </row>
    <row r="5666" spans="1:1" s="18" customFormat="1" x14ac:dyDescent="0.2">
      <c r="A5666" s="62"/>
    </row>
    <row r="5667" spans="1:1" s="18" customFormat="1" x14ac:dyDescent="0.2">
      <c r="A5667" s="62"/>
    </row>
    <row r="5668" spans="1:1" s="18" customFormat="1" x14ac:dyDescent="0.2">
      <c r="A5668" s="62"/>
    </row>
    <row r="5669" spans="1:1" s="18" customFormat="1" x14ac:dyDescent="0.2">
      <c r="A5669" s="62"/>
    </row>
    <row r="5670" spans="1:1" s="18" customFormat="1" x14ac:dyDescent="0.2">
      <c r="A5670" s="62"/>
    </row>
    <row r="5671" spans="1:1" s="18" customFormat="1" x14ac:dyDescent="0.2">
      <c r="A5671" s="62"/>
    </row>
    <row r="5672" spans="1:1" s="18" customFormat="1" x14ac:dyDescent="0.2">
      <c r="A5672" s="62"/>
    </row>
    <row r="5673" spans="1:1" s="18" customFormat="1" x14ac:dyDescent="0.2">
      <c r="A5673" s="62"/>
    </row>
    <row r="5674" spans="1:1" s="18" customFormat="1" x14ac:dyDescent="0.2">
      <c r="A5674" s="62"/>
    </row>
    <row r="5675" spans="1:1" s="18" customFormat="1" x14ac:dyDescent="0.2">
      <c r="A5675" s="62"/>
    </row>
    <row r="5676" spans="1:1" s="18" customFormat="1" x14ac:dyDescent="0.2">
      <c r="A5676" s="62"/>
    </row>
    <row r="5677" spans="1:1" s="18" customFormat="1" x14ac:dyDescent="0.2">
      <c r="A5677" s="62"/>
    </row>
    <row r="5678" spans="1:1" s="18" customFormat="1" x14ac:dyDescent="0.2">
      <c r="A5678" s="62"/>
    </row>
    <row r="5679" spans="1:1" s="18" customFormat="1" x14ac:dyDescent="0.2">
      <c r="A5679" s="62"/>
    </row>
    <row r="5680" spans="1:1" s="18" customFormat="1" x14ac:dyDescent="0.2">
      <c r="A5680" s="62"/>
    </row>
    <row r="5681" spans="1:1" s="18" customFormat="1" x14ac:dyDescent="0.2">
      <c r="A5681" s="62"/>
    </row>
    <row r="5682" spans="1:1" s="18" customFormat="1" x14ac:dyDescent="0.2">
      <c r="A5682" s="62"/>
    </row>
    <row r="5683" spans="1:1" s="18" customFormat="1" x14ac:dyDescent="0.2">
      <c r="A5683" s="62"/>
    </row>
    <row r="5684" spans="1:1" s="18" customFormat="1" x14ac:dyDescent="0.2">
      <c r="A5684" s="62"/>
    </row>
    <row r="5685" spans="1:1" s="18" customFormat="1" x14ac:dyDescent="0.2">
      <c r="A5685" s="62"/>
    </row>
    <row r="5686" spans="1:1" s="18" customFormat="1" x14ac:dyDescent="0.2">
      <c r="A5686" s="62"/>
    </row>
    <row r="5687" spans="1:1" s="18" customFormat="1" x14ac:dyDescent="0.2">
      <c r="A5687" s="62"/>
    </row>
    <row r="5688" spans="1:1" s="18" customFormat="1" x14ac:dyDescent="0.2">
      <c r="A5688" s="62"/>
    </row>
    <row r="5689" spans="1:1" s="18" customFormat="1" x14ac:dyDescent="0.2">
      <c r="A5689" s="62"/>
    </row>
    <row r="5690" spans="1:1" s="18" customFormat="1" x14ac:dyDescent="0.2">
      <c r="A5690" s="62"/>
    </row>
    <row r="5691" spans="1:1" s="18" customFormat="1" x14ac:dyDescent="0.2">
      <c r="A5691" s="62"/>
    </row>
    <row r="5692" spans="1:1" s="18" customFormat="1" x14ac:dyDescent="0.2">
      <c r="A5692" s="62"/>
    </row>
    <row r="5693" spans="1:1" s="18" customFormat="1" x14ac:dyDescent="0.2">
      <c r="A5693" s="62"/>
    </row>
    <row r="5694" spans="1:1" s="18" customFormat="1" x14ac:dyDescent="0.2">
      <c r="A5694" s="62"/>
    </row>
    <row r="5695" spans="1:1" s="18" customFormat="1" x14ac:dyDescent="0.2">
      <c r="A5695" s="62"/>
    </row>
    <row r="5696" spans="1:1" s="18" customFormat="1" x14ac:dyDescent="0.2">
      <c r="A5696" s="62"/>
    </row>
    <row r="5697" spans="1:1" s="18" customFormat="1" x14ac:dyDescent="0.2">
      <c r="A5697" s="62"/>
    </row>
    <row r="5698" spans="1:1" s="18" customFormat="1" x14ac:dyDescent="0.2">
      <c r="A5698" s="62"/>
    </row>
    <row r="5699" spans="1:1" s="18" customFormat="1" x14ac:dyDescent="0.2">
      <c r="A5699" s="62"/>
    </row>
    <row r="5700" spans="1:1" s="18" customFormat="1" x14ac:dyDescent="0.2">
      <c r="A5700" s="62"/>
    </row>
    <row r="5701" spans="1:1" s="18" customFormat="1" x14ac:dyDescent="0.2">
      <c r="A5701" s="62"/>
    </row>
    <row r="5702" spans="1:1" s="18" customFormat="1" x14ac:dyDescent="0.2">
      <c r="A5702" s="62"/>
    </row>
    <row r="5703" spans="1:1" s="18" customFormat="1" x14ac:dyDescent="0.2">
      <c r="A5703" s="62"/>
    </row>
    <row r="5704" spans="1:1" s="18" customFormat="1" x14ac:dyDescent="0.2">
      <c r="A5704" s="62"/>
    </row>
    <row r="5705" spans="1:1" s="18" customFormat="1" x14ac:dyDescent="0.2">
      <c r="A5705" s="62"/>
    </row>
    <row r="5706" spans="1:1" s="18" customFormat="1" x14ac:dyDescent="0.2">
      <c r="A5706" s="62"/>
    </row>
    <row r="5707" spans="1:1" s="18" customFormat="1" x14ac:dyDescent="0.2">
      <c r="A5707" s="62"/>
    </row>
    <row r="5708" spans="1:1" s="18" customFormat="1" x14ac:dyDescent="0.2">
      <c r="A5708" s="62"/>
    </row>
    <row r="5709" spans="1:1" s="18" customFormat="1" x14ac:dyDescent="0.2">
      <c r="A5709" s="62"/>
    </row>
    <row r="5710" spans="1:1" s="18" customFormat="1" x14ac:dyDescent="0.2">
      <c r="A5710" s="62"/>
    </row>
    <row r="5711" spans="1:1" s="18" customFormat="1" x14ac:dyDescent="0.2">
      <c r="A5711" s="62"/>
    </row>
    <row r="5712" spans="1:1" s="18" customFormat="1" x14ac:dyDescent="0.2">
      <c r="A5712" s="62"/>
    </row>
    <row r="5713" spans="1:1" s="18" customFormat="1" x14ac:dyDescent="0.2">
      <c r="A5713" s="62"/>
    </row>
    <row r="5714" spans="1:1" s="18" customFormat="1" x14ac:dyDescent="0.2">
      <c r="A5714" s="62"/>
    </row>
    <row r="5715" spans="1:1" s="18" customFormat="1" x14ac:dyDescent="0.2">
      <c r="A5715" s="62"/>
    </row>
    <row r="5716" spans="1:1" s="18" customFormat="1" x14ac:dyDescent="0.2">
      <c r="A5716" s="62"/>
    </row>
    <row r="5717" spans="1:1" s="18" customFormat="1" x14ac:dyDescent="0.2">
      <c r="A5717" s="62"/>
    </row>
    <row r="5718" spans="1:1" s="18" customFormat="1" x14ac:dyDescent="0.2">
      <c r="A5718" s="62"/>
    </row>
    <row r="5719" spans="1:1" s="18" customFormat="1" x14ac:dyDescent="0.2">
      <c r="A5719" s="62"/>
    </row>
    <row r="5720" spans="1:1" s="18" customFormat="1" x14ac:dyDescent="0.2">
      <c r="A5720" s="62"/>
    </row>
    <row r="5721" spans="1:1" s="18" customFormat="1" x14ac:dyDescent="0.2">
      <c r="A5721" s="62"/>
    </row>
    <row r="5722" spans="1:1" s="18" customFormat="1" x14ac:dyDescent="0.2">
      <c r="A5722" s="62"/>
    </row>
    <row r="5723" spans="1:1" s="18" customFormat="1" x14ac:dyDescent="0.2">
      <c r="A5723" s="62"/>
    </row>
    <row r="5724" spans="1:1" s="18" customFormat="1" x14ac:dyDescent="0.2">
      <c r="A5724" s="62"/>
    </row>
    <row r="5725" spans="1:1" s="18" customFormat="1" x14ac:dyDescent="0.2">
      <c r="A5725" s="62"/>
    </row>
    <row r="5726" spans="1:1" s="18" customFormat="1" x14ac:dyDescent="0.2">
      <c r="A5726" s="62"/>
    </row>
    <row r="5727" spans="1:1" s="18" customFormat="1" x14ac:dyDescent="0.2">
      <c r="A5727" s="62"/>
    </row>
    <row r="5728" spans="1:1" s="18" customFormat="1" x14ac:dyDescent="0.2">
      <c r="A5728" s="62"/>
    </row>
    <row r="5729" spans="1:1" s="18" customFormat="1" x14ac:dyDescent="0.2">
      <c r="A5729" s="62"/>
    </row>
    <row r="5730" spans="1:1" s="18" customFormat="1" x14ac:dyDescent="0.2">
      <c r="A5730" s="62"/>
    </row>
    <row r="5731" spans="1:1" s="18" customFormat="1" x14ac:dyDescent="0.2">
      <c r="A5731" s="62"/>
    </row>
    <row r="5732" spans="1:1" s="18" customFormat="1" x14ac:dyDescent="0.2">
      <c r="A5732" s="62"/>
    </row>
    <row r="5733" spans="1:1" s="18" customFormat="1" x14ac:dyDescent="0.2">
      <c r="A5733" s="62"/>
    </row>
    <row r="5734" spans="1:1" s="18" customFormat="1" x14ac:dyDescent="0.2">
      <c r="A5734" s="62"/>
    </row>
    <row r="5735" spans="1:1" s="18" customFormat="1" x14ac:dyDescent="0.2">
      <c r="A5735" s="62"/>
    </row>
    <row r="5736" spans="1:1" s="18" customFormat="1" x14ac:dyDescent="0.2">
      <c r="A5736" s="62"/>
    </row>
    <row r="5737" spans="1:1" s="18" customFormat="1" x14ac:dyDescent="0.2">
      <c r="A5737" s="62"/>
    </row>
    <row r="5738" spans="1:1" s="18" customFormat="1" x14ac:dyDescent="0.2">
      <c r="A5738" s="62"/>
    </row>
    <row r="5739" spans="1:1" s="18" customFormat="1" x14ac:dyDescent="0.2">
      <c r="A5739" s="62"/>
    </row>
    <row r="5740" spans="1:1" s="18" customFormat="1" x14ac:dyDescent="0.2">
      <c r="A5740" s="62"/>
    </row>
    <row r="5741" spans="1:1" s="18" customFormat="1" x14ac:dyDescent="0.2">
      <c r="A5741" s="62"/>
    </row>
    <row r="5742" spans="1:1" s="18" customFormat="1" x14ac:dyDescent="0.2">
      <c r="A5742" s="62"/>
    </row>
    <row r="5743" spans="1:1" s="18" customFormat="1" x14ac:dyDescent="0.2">
      <c r="A5743" s="62"/>
    </row>
    <row r="5744" spans="1:1" s="18" customFormat="1" x14ac:dyDescent="0.2">
      <c r="A5744" s="62"/>
    </row>
    <row r="5745" spans="1:1" s="18" customFormat="1" x14ac:dyDescent="0.2">
      <c r="A5745" s="62"/>
    </row>
    <row r="5746" spans="1:1" s="18" customFormat="1" x14ac:dyDescent="0.2">
      <c r="A5746" s="62"/>
    </row>
    <row r="5747" spans="1:1" s="18" customFormat="1" x14ac:dyDescent="0.2">
      <c r="A5747" s="62"/>
    </row>
    <row r="5748" spans="1:1" s="18" customFormat="1" x14ac:dyDescent="0.2">
      <c r="A5748" s="62"/>
    </row>
    <row r="5749" spans="1:1" s="18" customFormat="1" x14ac:dyDescent="0.2">
      <c r="A5749" s="62"/>
    </row>
    <row r="5750" spans="1:1" s="18" customFormat="1" x14ac:dyDescent="0.2">
      <c r="A5750" s="62"/>
    </row>
    <row r="5751" spans="1:1" s="18" customFormat="1" x14ac:dyDescent="0.2">
      <c r="A5751" s="62"/>
    </row>
    <row r="5752" spans="1:1" s="18" customFormat="1" x14ac:dyDescent="0.2">
      <c r="A5752" s="62"/>
    </row>
    <row r="5753" spans="1:1" s="18" customFormat="1" x14ac:dyDescent="0.2">
      <c r="A5753" s="62"/>
    </row>
    <row r="5754" spans="1:1" s="18" customFormat="1" x14ac:dyDescent="0.2">
      <c r="A5754" s="62"/>
    </row>
    <row r="5755" spans="1:1" s="18" customFormat="1" x14ac:dyDescent="0.2">
      <c r="A5755" s="62"/>
    </row>
    <row r="5756" spans="1:1" s="18" customFormat="1" x14ac:dyDescent="0.2">
      <c r="A5756" s="62"/>
    </row>
    <row r="5757" spans="1:1" s="18" customFormat="1" x14ac:dyDescent="0.2">
      <c r="A5757" s="62"/>
    </row>
    <row r="5758" spans="1:1" s="18" customFormat="1" x14ac:dyDescent="0.2">
      <c r="A5758" s="62"/>
    </row>
    <row r="5759" spans="1:1" s="18" customFormat="1" x14ac:dyDescent="0.2">
      <c r="A5759" s="62"/>
    </row>
    <row r="5760" spans="1:1" s="18" customFormat="1" x14ac:dyDescent="0.2">
      <c r="A5760" s="62"/>
    </row>
    <row r="5761" spans="1:1" s="18" customFormat="1" x14ac:dyDescent="0.2">
      <c r="A5761" s="62"/>
    </row>
    <row r="5762" spans="1:1" s="18" customFormat="1" x14ac:dyDescent="0.2">
      <c r="A5762" s="62"/>
    </row>
    <row r="5763" spans="1:1" s="18" customFormat="1" x14ac:dyDescent="0.2">
      <c r="A5763" s="62"/>
    </row>
    <row r="5764" spans="1:1" s="18" customFormat="1" x14ac:dyDescent="0.2">
      <c r="A5764" s="62"/>
    </row>
    <row r="5765" spans="1:1" s="18" customFormat="1" x14ac:dyDescent="0.2">
      <c r="A5765" s="62"/>
    </row>
    <row r="5766" spans="1:1" s="18" customFormat="1" x14ac:dyDescent="0.2">
      <c r="A5766" s="62"/>
    </row>
    <row r="5767" spans="1:1" s="18" customFormat="1" x14ac:dyDescent="0.2">
      <c r="A5767" s="62"/>
    </row>
    <row r="5768" spans="1:1" s="18" customFormat="1" x14ac:dyDescent="0.2">
      <c r="A5768" s="62"/>
    </row>
    <row r="5769" spans="1:1" s="18" customFormat="1" x14ac:dyDescent="0.2">
      <c r="A5769" s="62"/>
    </row>
    <row r="5770" spans="1:1" s="18" customFormat="1" x14ac:dyDescent="0.2">
      <c r="A5770" s="62"/>
    </row>
    <row r="5771" spans="1:1" s="18" customFormat="1" x14ac:dyDescent="0.2">
      <c r="A5771" s="62"/>
    </row>
    <row r="5772" spans="1:1" s="18" customFormat="1" x14ac:dyDescent="0.2">
      <c r="A5772" s="62"/>
    </row>
    <row r="5773" spans="1:1" s="18" customFormat="1" x14ac:dyDescent="0.2">
      <c r="A5773" s="62"/>
    </row>
    <row r="5774" spans="1:1" s="18" customFormat="1" x14ac:dyDescent="0.2">
      <c r="A5774" s="62"/>
    </row>
    <row r="5775" spans="1:1" s="18" customFormat="1" x14ac:dyDescent="0.2">
      <c r="A5775" s="62"/>
    </row>
    <row r="5776" spans="1:1" s="18" customFormat="1" x14ac:dyDescent="0.2">
      <c r="A5776" s="62"/>
    </row>
    <row r="5777" spans="1:1" s="18" customFormat="1" x14ac:dyDescent="0.2">
      <c r="A5777" s="62"/>
    </row>
    <row r="5778" spans="1:1" s="18" customFormat="1" x14ac:dyDescent="0.2">
      <c r="A5778" s="62"/>
    </row>
    <row r="5779" spans="1:1" s="18" customFormat="1" x14ac:dyDescent="0.2">
      <c r="A5779" s="62"/>
    </row>
    <row r="5780" spans="1:1" s="18" customFormat="1" x14ac:dyDescent="0.2">
      <c r="A5780" s="62"/>
    </row>
    <row r="5781" spans="1:1" s="18" customFormat="1" x14ac:dyDescent="0.2">
      <c r="A5781" s="62"/>
    </row>
    <row r="5782" spans="1:1" s="18" customFormat="1" x14ac:dyDescent="0.2">
      <c r="A5782" s="62"/>
    </row>
    <row r="5783" spans="1:1" s="18" customFormat="1" x14ac:dyDescent="0.2">
      <c r="A5783" s="62"/>
    </row>
    <row r="5784" spans="1:1" s="18" customFormat="1" x14ac:dyDescent="0.2">
      <c r="A5784" s="62"/>
    </row>
    <row r="5785" spans="1:1" s="18" customFormat="1" x14ac:dyDescent="0.2">
      <c r="A5785" s="62"/>
    </row>
    <row r="5786" spans="1:1" s="18" customFormat="1" x14ac:dyDescent="0.2">
      <c r="A5786" s="62"/>
    </row>
    <row r="5787" spans="1:1" s="18" customFormat="1" x14ac:dyDescent="0.2">
      <c r="A5787" s="62"/>
    </row>
    <row r="5788" spans="1:1" s="18" customFormat="1" x14ac:dyDescent="0.2">
      <c r="A5788" s="62"/>
    </row>
    <row r="5789" spans="1:1" s="18" customFormat="1" x14ac:dyDescent="0.2">
      <c r="A5789" s="62"/>
    </row>
    <row r="5790" spans="1:1" s="18" customFormat="1" x14ac:dyDescent="0.2">
      <c r="A5790" s="62"/>
    </row>
    <row r="5791" spans="1:1" s="18" customFormat="1" x14ac:dyDescent="0.2">
      <c r="A5791" s="62"/>
    </row>
    <row r="5792" spans="1:1" s="18" customFormat="1" x14ac:dyDescent="0.2">
      <c r="A5792" s="62"/>
    </row>
    <row r="5793" spans="1:1" s="18" customFormat="1" x14ac:dyDescent="0.2">
      <c r="A5793" s="62"/>
    </row>
    <row r="5794" spans="1:1" s="18" customFormat="1" x14ac:dyDescent="0.2">
      <c r="A5794" s="62"/>
    </row>
    <row r="5795" spans="1:1" s="18" customFormat="1" x14ac:dyDescent="0.2">
      <c r="A5795" s="62"/>
    </row>
    <row r="5796" spans="1:1" s="18" customFormat="1" x14ac:dyDescent="0.2">
      <c r="A5796" s="62"/>
    </row>
    <row r="5797" spans="1:1" s="18" customFormat="1" x14ac:dyDescent="0.2">
      <c r="A5797" s="62"/>
    </row>
    <row r="5798" spans="1:1" s="18" customFormat="1" x14ac:dyDescent="0.2">
      <c r="A5798" s="62"/>
    </row>
    <row r="5799" spans="1:1" s="18" customFormat="1" x14ac:dyDescent="0.2">
      <c r="A5799" s="62"/>
    </row>
    <row r="5800" spans="1:1" s="18" customFormat="1" x14ac:dyDescent="0.2">
      <c r="A5800" s="62"/>
    </row>
    <row r="5801" spans="1:1" s="18" customFormat="1" x14ac:dyDescent="0.2">
      <c r="A5801" s="62"/>
    </row>
    <row r="5802" spans="1:1" s="18" customFormat="1" x14ac:dyDescent="0.2">
      <c r="A5802" s="62"/>
    </row>
    <row r="5803" spans="1:1" s="18" customFormat="1" x14ac:dyDescent="0.2">
      <c r="A5803" s="62"/>
    </row>
    <row r="5804" spans="1:1" s="18" customFormat="1" x14ac:dyDescent="0.2">
      <c r="A5804" s="62"/>
    </row>
    <row r="5805" spans="1:1" s="18" customFormat="1" x14ac:dyDescent="0.2">
      <c r="A5805" s="62"/>
    </row>
    <row r="5806" spans="1:1" s="18" customFormat="1" x14ac:dyDescent="0.2">
      <c r="A5806" s="62"/>
    </row>
    <row r="5807" spans="1:1" s="18" customFormat="1" x14ac:dyDescent="0.2">
      <c r="A5807" s="62"/>
    </row>
    <row r="5808" spans="1:1" s="18" customFormat="1" x14ac:dyDescent="0.2">
      <c r="A5808" s="62"/>
    </row>
    <row r="5809" spans="1:1" s="18" customFormat="1" x14ac:dyDescent="0.2">
      <c r="A5809" s="62"/>
    </row>
    <row r="5810" spans="1:1" s="18" customFormat="1" x14ac:dyDescent="0.2">
      <c r="A5810" s="62"/>
    </row>
    <row r="5811" spans="1:1" s="18" customFormat="1" x14ac:dyDescent="0.2">
      <c r="A5811" s="62"/>
    </row>
    <row r="5812" spans="1:1" s="18" customFormat="1" x14ac:dyDescent="0.2">
      <c r="A5812" s="62"/>
    </row>
    <row r="5813" spans="1:1" s="18" customFormat="1" x14ac:dyDescent="0.2">
      <c r="A5813" s="62"/>
    </row>
    <row r="5814" spans="1:1" s="18" customFormat="1" x14ac:dyDescent="0.2">
      <c r="A5814" s="62"/>
    </row>
    <row r="5815" spans="1:1" s="18" customFormat="1" x14ac:dyDescent="0.2">
      <c r="A5815" s="62"/>
    </row>
    <row r="5816" spans="1:1" s="18" customFormat="1" x14ac:dyDescent="0.2">
      <c r="A5816" s="62"/>
    </row>
    <row r="5817" spans="1:1" s="18" customFormat="1" x14ac:dyDescent="0.2">
      <c r="A5817" s="62"/>
    </row>
    <row r="5818" spans="1:1" s="18" customFormat="1" x14ac:dyDescent="0.2">
      <c r="A5818" s="62"/>
    </row>
    <row r="5819" spans="1:1" s="18" customFormat="1" x14ac:dyDescent="0.2">
      <c r="A5819" s="62"/>
    </row>
    <row r="5820" spans="1:1" s="18" customFormat="1" x14ac:dyDescent="0.2">
      <c r="A5820" s="62"/>
    </row>
    <row r="5821" spans="1:1" s="18" customFormat="1" x14ac:dyDescent="0.2">
      <c r="A5821" s="62"/>
    </row>
    <row r="5822" spans="1:1" s="18" customFormat="1" x14ac:dyDescent="0.2">
      <c r="A5822" s="62"/>
    </row>
    <row r="5823" spans="1:1" s="18" customFormat="1" x14ac:dyDescent="0.2">
      <c r="A5823" s="62"/>
    </row>
    <row r="5824" spans="1:1" s="18" customFormat="1" x14ac:dyDescent="0.2">
      <c r="A5824" s="62"/>
    </row>
    <row r="5825" spans="1:1" s="18" customFormat="1" x14ac:dyDescent="0.2">
      <c r="A5825" s="62"/>
    </row>
    <row r="5826" spans="1:1" s="18" customFormat="1" x14ac:dyDescent="0.2">
      <c r="A5826" s="62"/>
    </row>
    <row r="5827" spans="1:1" s="18" customFormat="1" x14ac:dyDescent="0.2">
      <c r="A5827" s="62"/>
    </row>
    <row r="5828" spans="1:1" s="18" customFormat="1" x14ac:dyDescent="0.2">
      <c r="A5828" s="62"/>
    </row>
    <row r="5829" spans="1:1" s="18" customFormat="1" x14ac:dyDescent="0.2">
      <c r="A5829" s="62"/>
    </row>
    <row r="5830" spans="1:1" s="18" customFormat="1" x14ac:dyDescent="0.2">
      <c r="A5830" s="62"/>
    </row>
    <row r="5831" spans="1:1" s="18" customFormat="1" x14ac:dyDescent="0.2">
      <c r="A5831" s="62"/>
    </row>
    <row r="5832" spans="1:1" s="18" customFormat="1" x14ac:dyDescent="0.2">
      <c r="A5832" s="62"/>
    </row>
    <row r="5833" spans="1:1" s="18" customFormat="1" x14ac:dyDescent="0.2">
      <c r="A5833" s="62"/>
    </row>
    <row r="5834" spans="1:1" s="18" customFormat="1" x14ac:dyDescent="0.2">
      <c r="A5834" s="62"/>
    </row>
    <row r="5835" spans="1:1" s="18" customFormat="1" x14ac:dyDescent="0.2">
      <c r="A5835" s="62"/>
    </row>
    <row r="5836" spans="1:1" s="18" customFormat="1" x14ac:dyDescent="0.2">
      <c r="A5836" s="62"/>
    </row>
    <row r="5837" spans="1:1" s="18" customFormat="1" x14ac:dyDescent="0.2">
      <c r="A5837" s="62"/>
    </row>
    <row r="5838" spans="1:1" s="18" customFormat="1" x14ac:dyDescent="0.2">
      <c r="A5838" s="62"/>
    </row>
    <row r="5839" spans="1:1" s="18" customFormat="1" x14ac:dyDescent="0.2">
      <c r="A5839" s="62"/>
    </row>
    <row r="5840" spans="1:1" s="18" customFormat="1" x14ac:dyDescent="0.2">
      <c r="A5840" s="62"/>
    </row>
    <row r="5841" spans="1:1" s="18" customFormat="1" x14ac:dyDescent="0.2">
      <c r="A5841" s="62"/>
    </row>
    <row r="5842" spans="1:1" s="18" customFormat="1" x14ac:dyDescent="0.2">
      <c r="A5842" s="62"/>
    </row>
    <row r="5843" spans="1:1" s="18" customFormat="1" x14ac:dyDescent="0.2">
      <c r="A5843" s="62"/>
    </row>
    <row r="5844" spans="1:1" s="18" customFormat="1" x14ac:dyDescent="0.2">
      <c r="A5844" s="62"/>
    </row>
    <row r="5845" spans="1:1" s="18" customFormat="1" x14ac:dyDescent="0.2">
      <c r="A5845" s="62"/>
    </row>
    <row r="5846" spans="1:1" s="18" customFormat="1" x14ac:dyDescent="0.2">
      <c r="A5846" s="62"/>
    </row>
    <row r="5847" spans="1:1" s="18" customFormat="1" x14ac:dyDescent="0.2">
      <c r="A5847" s="62"/>
    </row>
    <row r="5848" spans="1:1" s="18" customFormat="1" x14ac:dyDescent="0.2">
      <c r="A5848" s="62"/>
    </row>
    <row r="5849" spans="1:1" s="18" customFormat="1" x14ac:dyDescent="0.2">
      <c r="A5849" s="62"/>
    </row>
    <row r="5850" spans="1:1" s="18" customFormat="1" x14ac:dyDescent="0.2">
      <c r="A5850" s="62"/>
    </row>
    <row r="5851" spans="1:1" s="18" customFormat="1" x14ac:dyDescent="0.2">
      <c r="A5851" s="62"/>
    </row>
    <row r="5852" spans="1:1" s="18" customFormat="1" x14ac:dyDescent="0.2">
      <c r="A5852" s="62"/>
    </row>
    <row r="5853" spans="1:1" s="18" customFormat="1" x14ac:dyDescent="0.2">
      <c r="A5853" s="62"/>
    </row>
    <row r="5854" spans="1:1" s="18" customFormat="1" x14ac:dyDescent="0.2">
      <c r="A5854" s="62"/>
    </row>
    <row r="5855" spans="1:1" s="18" customFormat="1" x14ac:dyDescent="0.2">
      <c r="A5855" s="62"/>
    </row>
    <row r="5856" spans="1:1" s="18" customFormat="1" x14ac:dyDescent="0.2">
      <c r="A5856" s="62"/>
    </row>
    <row r="5857" spans="1:1" s="18" customFormat="1" x14ac:dyDescent="0.2">
      <c r="A5857" s="62"/>
    </row>
    <row r="5858" spans="1:1" s="18" customFormat="1" x14ac:dyDescent="0.2">
      <c r="A5858" s="62"/>
    </row>
    <row r="5859" spans="1:1" s="18" customFormat="1" x14ac:dyDescent="0.2">
      <c r="A5859" s="62"/>
    </row>
    <row r="5860" spans="1:1" s="18" customFormat="1" x14ac:dyDescent="0.2">
      <c r="A5860" s="62"/>
    </row>
    <row r="5861" spans="1:1" s="18" customFormat="1" x14ac:dyDescent="0.2">
      <c r="A5861" s="62"/>
    </row>
    <row r="5862" spans="1:1" s="18" customFormat="1" x14ac:dyDescent="0.2">
      <c r="A5862" s="62"/>
    </row>
    <row r="5863" spans="1:1" s="18" customFormat="1" x14ac:dyDescent="0.2">
      <c r="A5863" s="62"/>
    </row>
    <row r="5864" spans="1:1" s="18" customFormat="1" x14ac:dyDescent="0.2">
      <c r="A5864" s="62"/>
    </row>
    <row r="5865" spans="1:1" s="18" customFormat="1" x14ac:dyDescent="0.2">
      <c r="A5865" s="62"/>
    </row>
    <row r="5866" spans="1:1" s="18" customFormat="1" x14ac:dyDescent="0.2">
      <c r="A5866" s="62"/>
    </row>
    <row r="5867" spans="1:1" s="18" customFormat="1" x14ac:dyDescent="0.2">
      <c r="A5867" s="62"/>
    </row>
    <row r="5868" spans="1:1" s="18" customFormat="1" x14ac:dyDescent="0.2">
      <c r="A5868" s="62"/>
    </row>
    <row r="5869" spans="1:1" s="18" customFormat="1" x14ac:dyDescent="0.2">
      <c r="A5869" s="62"/>
    </row>
    <row r="5870" spans="1:1" s="18" customFormat="1" x14ac:dyDescent="0.2">
      <c r="A5870" s="62"/>
    </row>
    <row r="5871" spans="1:1" s="18" customFormat="1" x14ac:dyDescent="0.2">
      <c r="A5871" s="62"/>
    </row>
    <row r="5872" spans="1:1" s="18" customFormat="1" x14ac:dyDescent="0.2">
      <c r="A5872" s="62"/>
    </row>
    <row r="5873" spans="1:1" s="18" customFormat="1" x14ac:dyDescent="0.2">
      <c r="A5873" s="62"/>
    </row>
    <row r="5874" spans="1:1" s="18" customFormat="1" x14ac:dyDescent="0.2">
      <c r="A5874" s="62"/>
    </row>
    <row r="5875" spans="1:1" s="18" customFormat="1" x14ac:dyDescent="0.2">
      <c r="A5875" s="62"/>
    </row>
    <row r="5876" spans="1:1" s="18" customFormat="1" x14ac:dyDescent="0.2">
      <c r="A5876" s="62"/>
    </row>
    <row r="5877" spans="1:1" s="18" customFormat="1" x14ac:dyDescent="0.2">
      <c r="A5877" s="62"/>
    </row>
    <row r="5878" spans="1:1" s="18" customFormat="1" x14ac:dyDescent="0.2">
      <c r="A5878" s="62"/>
    </row>
    <row r="5879" spans="1:1" s="18" customFormat="1" x14ac:dyDescent="0.2">
      <c r="A5879" s="62"/>
    </row>
    <row r="5880" spans="1:1" s="18" customFormat="1" x14ac:dyDescent="0.2">
      <c r="A5880" s="62"/>
    </row>
    <row r="5881" spans="1:1" s="18" customFormat="1" x14ac:dyDescent="0.2">
      <c r="A5881" s="62"/>
    </row>
    <row r="5882" spans="1:1" s="18" customFormat="1" x14ac:dyDescent="0.2">
      <c r="A5882" s="62"/>
    </row>
    <row r="5883" spans="1:1" s="18" customFormat="1" x14ac:dyDescent="0.2">
      <c r="A5883" s="62"/>
    </row>
    <row r="5884" spans="1:1" s="18" customFormat="1" x14ac:dyDescent="0.2">
      <c r="A5884" s="62"/>
    </row>
    <row r="5885" spans="1:1" s="18" customFormat="1" x14ac:dyDescent="0.2">
      <c r="A5885" s="62"/>
    </row>
    <row r="5886" spans="1:1" s="18" customFormat="1" x14ac:dyDescent="0.2">
      <c r="A5886" s="62"/>
    </row>
    <row r="5887" spans="1:1" s="18" customFormat="1" x14ac:dyDescent="0.2">
      <c r="A5887" s="62"/>
    </row>
    <row r="5888" spans="1:1" s="18" customFormat="1" x14ac:dyDescent="0.2">
      <c r="A5888" s="62"/>
    </row>
    <row r="5889" spans="1:1" s="18" customFormat="1" x14ac:dyDescent="0.2">
      <c r="A5889" s="62"/>
    </row>
    <row r="5890" spans="1:1" s="18" customFormat="1" x14ac:dyDescent="0.2">
      <c r="A5890" s="62"/>
    </row>
    <row r="5891" spans="1:1" s="18" customFormat="1" x14ac:dyDescent="0.2">
      <c r="A5891" s="62"/>
    </row>
    <row r="5892" spans="1:1" s="18" customFormat="1" x14ac:dyDescent="0.2">
      <c r="A5892" s="62"/>
    </row>
    <row r="5893" spans="1:1" s="18" customFormat="1" x14ac:dyDescent="0.2">
      <c r="A5893" s="62"/>
    </row>
    <row r="5894" spans="1:1" s="18" customFormat="1" x14ac:dyDescent="0.2">
      <c r="A5894" s="62"/>
    </row>
    <row r="5895" spans="1:1" s="18" customFormat="1" x14ac:dyDescent="0.2">
      <c r="A5895" s="62"/>
    </row>
    <row r="5896" spans="1:1" s="18" customFormat="1" x14ac:dyDescent="0.2">
      <c r="A5896" s="62"/>
    </row>
    <row r="5897" spans="1:1" s="18" customFormat="1" x14ac:dyDescent="0.2">
      <c r="A5897" s="62"/>
    </row>
    <row r="5898" spans="1:1" s="18" customFormat="1" x14ac:dyDescent="0.2">
      <c r="A5898" s="62"/>
    </row>
    <row r="5899" spans="1:1" s="18" customFormat="1" x14ac:dyDescent="0.2">
      <c r="A5899" s="62"/>
    </row>
    <row r="5900" spans="1:1" s="18" customFormat="1" x14ac:dyDescent="0.2">
      <c r="A5900" s="62"/>
    </row>
    <row r="5901" spans="1:1" s="18" customFormat="1" x14ac:dyDescent="0.2">
      <c r="A5901" s="62"/>
    </row>
    <row r="5902" spans="1:1" s="18" customFormat="1" x14ac:dyDescent="0.2">
      <c r="A5902" s="62"/>
    </row>
    <row r="5903" spans="1:1" s="18" customFormat="1" x14ac:dyDescent="0.2">
      <c r="A5903" s="62"/>
    </row>
    <row r="5904" spans="1:1" s="18" customFormat="1" x14ac:dyDescent="0.2">
      <c r="A5904" s="62"/>
    </row>
    <row r="5905" spans="1:1" s="18" customFormat="1" x14ac:dyDescent="0.2">
      <c r="A5905" s="62"/>
    </row>
    <row r="5906" spans="1:1" s="18" customFormat="1" x14ac:dyDescent="0.2">
      <c r="A5906" s="62"/>
    </row>
    <row r="5907" spans="1:1" s="18" customFormat="1" x14ac:dyDescent="0.2">
      <c r="A5907" s="62"/>
    </row>
    <row r="5908" spans="1:1" s="18" customFormat="1" x14ac:dyDescent="0.2">
      <c r="A5908" s="62"/>
    </row>
    <row r="5909" spans="1:1" s="18" customFormat="1" x14ac:dyDescent="0.2">
      <c r="A5909" s="62"/>
    </row>
    <row r="5910" spans="1:1" s="18" customFormat="1" x14ac:dyDescent="0.2">
      <c r="A5910" s="62"/>
    </row>
    <row r="5911" spans="1:1" s="18" customFormat="1" x14ac:dyDescent="0.2">
      <c r="A5911" s="62"/>
    </row>
    <row r="5912" spans="1:1" s="18" customFormat="1" x14ac:dyDescent="0.2">
      <c r="A5912" s="62"/>
    </row>
    <row r="5913" spans="1:1" s="18" customFormat="1" x14ac:dyDescent="0.2">
      <c r="A5913" s="62"/>
    </row>
    <row r="5914" spans="1:1" s="18" customFormat="1" x14ac:dyDescent="0.2">
      <c r="A5914" s="62"/>
    </row>
    <row r="5915" spans="1:1" s="18" customFormat="1" x14ac:dyDescent="0.2">
      <c r="A5915" s="62"/>
    </row>
    <row r="5916" spans="1:1" s="18" customFormat="1" x14ac:dyDescent="0.2">
      <c r="A5916" s="62"/>
    </row>
    <row r="5917" spans="1:1" s="18" customFormat="1" x14ac:dyDescent="0.2">
      <c r="A5917" s="62"/>
    </row>
    <row r="5918" spans="1:1" s="18" customFormat="1" x14ac:dyDescent="0.2">
      <c r="A5918" s="62"/>
    </row>
    <row r="5919" spans="1:1" s="18" customFormat="1" x14ac:dyDescent="0.2">
      <c r="A5919" s="62"/>
    </row>
    <row r="5920" spans="1:1" s="18" customFormat="1" x14ac:dyDescent="0.2">
      <c r="A5920" s="62"/>
    </row>
    <row r="5921" spans="1:1" s="18" customFormat="1" x14ac:dyDescent="0.2">
      <c r="A5921" s="62"/>
    </row>
    <row r="5922" spans="1:1" s="18" customFormat="1" x14ac:dyDescent="0.2">
      <c r="A5922" s="62"/>
    </row>
    <row r="5923" spans="1:1" s="18" customFormat="1" x14ac:dyDescent="0.2">
      <c r="A5923" s="62"/>
    </row>
    <row r="5924" spans="1:1" s="18" customFormat="1" x14ac:dyDescent="0.2">
      <c r="A5924" s="62"/>
    </row>
    <row r="5925" spans="1:1" s="18" customFormat="1" x14ac:dyDescent="0.2">
      <c r="A5925" s="62"/>
    </row>
    <row r="5926" spans="1:1" s="18" customFormat="1" x14ac:dyDescent="0.2">
      <c r="A5926" s="62"/>
    </row>
    <row r="5927" spans="1:1" s="18" customFormat="1" x14ac:dyDescent="0.2">
      <c r="A5927" s="62"/>
    </row>
    <row r="5928" spans="1:1" s="18" customFormat="1" x14ac:dyDescent="0.2">
      <c r="A5928" s="62"/>
    </row>
    <row r="5929" spans="1:1" s="18" customFormat="1" x14ac:dyDescent="0.2">
      <c r="A5929" s="62"/>
    </row>
    <row r="5930" spans="1:1" s="18" customFormat="1" x14ac:dyDescent="0.2">
      <c r="A5930" s="62"/>
    </row>
    <row r="5931" spans="1:1" s="18" customFormat="1" x14ac:dyDescent="0.2">
      <c r="A5931" s="62"/>
    </row>
    <row r="5932" spans="1:1" s="18" customFormat="1" x14ac:dyDescent="0.2">
      <c r="A5932" s="62"/>
    </row>
    <row r="5933" spans="1:1" s="18" customFormat="1" x14ac:dyDescent="0.2">
      <c r="A5933" s="62"/>
    </row>
    <row r="5934" spans="1:1" s="18" customFormat="1" x14ac:dyDescent="0.2">
      <c r="A5934" s="62"/>
    </row>
    <row r="5935" spans="1:1" s="18" customFormat="1" x14ac:dyDescent="0.2">
      <c r="A5935" s="62"/>
    </row>
    <row r="5936" spans="1:1" s="18" customFormat="1" x14ac:dyDescent="0.2">
      <c r="A5936" s="62"/>
    </row>
    <row r="5937" spans="1:1" s="18" customFormat="1" x14ac:dyDescent="0.2">
      <c r="A5937" s="62"/>
    </row>
    <row r="5938" spans="1:1" s="18" customFormat="1" x14ac:dyDescent="0.2">
      <c r="A5938" s="62"/>
    </row>
    <row r="5939" spans="1:1" s="18" customFormat="1" x14ac:dyDescent="0.2">
      <c r="A5939" s="62"/>
    </row>
    <row r="5940" spans="1:1" s="18" customFormat="1" x14ac:dyDescent="0.2">
      <c r="A5940" s="62"/>
    </row>
    <row r="5941" spans="1:1" s="18" customFormat="1" x14ac:dyDescent="0.2">
      <c r="A5941" s="62"/>
    </row>
    <row r="5942" spans="1:1" s="18" customFormat="1" x14ac:dyDescent="0.2">
      <c r="A5942" s="62"/>
    </row>
    <row r="5943" spans="1:1" s="18" customFormat="1" x14ac:dyDescent="0.2">
      <c r="A5943" s="62"/>
    </row>
    <row r="5944" spans="1:1" s="18" customFormat="1" x14ac:dyDescent="0.2">
      <c r="A5944" s="62"/>
    </row>
    <row r="5945" spans="1:1" s="18" customFormat="1" x14ac:dyDescent="0.2">
      <c r="A5945" s="62"/>
    </row>
    <row r="5946" spans="1:1" s="18" customFormat="1" x14ac:dyDescent="0.2">
      <c r="A5946" s="62"/>
    </row>
    <row r="5947" spans="1:1" s="18" customFormat="1" x14ac:dyDescent="0.2">
      <c r="A5947" s="62"/>
    </row>
    <row r="5948" spans="1:1" s="18" customFormat="1" x14ac:dyDescent="0.2">
      <c r="A5948" s="62"/>
    </row>
    <row r="5949" spans="1:1" s="18" customFormat="1" x14ac:dyDescent="0.2">
      <c r="A5949" s="62"/>
    </row>
    <row r="5950" spans="1:1" s="18" customFormat="1" x14ac:dyDescent="0.2">
      <c r="A5950" s="62"/>
    </row>
    <row r="5951" spans="1:1" s="18" customFormat="1" x14ac:dyDescent="0.2">
      <c r="A5951" s="62"/>
    </row>
    <row r="5952" spans="1:1" s="18" customFormat="1" x14ac:dyDescent="0.2">
      <c r="A5952" s="62"/>
    </row>
    <row r="5953" spans="1:1" s="18" customFormat="1" x14ac:dyDescent="0.2">
      <c r="A5953" s="62"/>
    </row>
    <row r="5954" spans="1:1" s="18" customFormat="1" x14ac:dyDescent="0.2">
      <c r="A5954" s="62"/>
    </row>
    <row r="5955" spans="1:1" s="18" customFormat="1" x14ac:dyDescent="0.2">
      <c r="A5955" s="62"/>
    </row>
    <row r="5956" spans="1:1" s="18" customFormat="1" x14ac:dyDescent="0.2">
      <c r="A5956" s="62"/>
    </row>
    <row r="5957" spans="1:1" s="18" customFormat="1" x14ac:dyDescent="0.2">
      <c r="A5957" s="62"/>
    </row>
    <row r="5958" spans="1:1" s="18" customFormat="1" x14ac:dyDescent="0.2">
      <c r="A5958" s="62"/>
    </row>
    <row r="5959" spans="1:1" s="18" customFormat="1" x14ac:dyDescent="0.2">
      <c r="A5959" s="62"/>
    </row>
    <row r="5960" spans="1:1" s="18" customFormat="1" x14ac:dyDescent="0.2">
      <c r="A5960" s="62"/>
    </row>
    <row r="5961" spans="1:1" s="18" customFormat="1" x14ac:dyDescent="0.2">
      <c r="A5961" s="62"/>
    </row>
    <row r="5962" spans="1:1" s="18" customFormat="1" x14ac:dyDescent="0.2">
      <c r="A5962" s="62"/>
    </row>
    <row r="5963" spans="1:1" s="18" customFormat="1" x14ac:dyDescent="0.2">
      <c r="A5963" s="62"/>
    </row>
    <row r="5964" spans="1:1" s="18" customFormat="1" x14ac:dyDescent="0.2">
      <c r="A5964" s="62"/>
    </row>
    <row r="5965" spans="1:1" s="18" customFormat="1" x14ac:dyDescent="0.2">
      <c r="A5965" s="62"/>
    </row>
    <row r="5966" spans="1:1" s="18" customFormat="1" x14ac:dyDescent="0.2">
      <c r="A5966" s="62"/>
    </row>
    <row r="5967" spans="1:1" s="18" customFormat="1" x14ac:dyDescent="0.2">
      <c r="A5967" s="62"/>
    </row>
    <row r="5968" spans="1:1" s="18" customFormat="1" x14ac:dyDescent="0.2">
      <c r="A5968" s="62"/>
    </row>
    <row r="5969" spans="1:1" s="18" customFormat="1" x14ac:dyDescent="0.2">
      <c r="A5969" s="62"/>
    </row>
    <row r="5970" spans="1:1" s="18" customFormat="1" x14ac:dyDescent="0.2">
      <c r="A5970" s="62"/>
    </row>
    <row r="5971" spans="1:1" s="18" customFormat="1" x14ac:dyDescent="0.2">
      <c r="A5971" s="62"/>
    </row>
    <row r="5972" spans="1:1" s="18" customFormat="1" x14ac:dyDescent="0.2">
      <c r="A5972" s="62"/>
    </row>
    <row r="5973" spans="1:1" s="18" customFormat="1" x14ac:dyDescent="0.2">
      <c r="A5973" s="62"/>
    </row>
    <row r="5974" spans="1:1" s="18" customFormat="1" x14ac:dyDescent="0.2">
      <c r="A5974" s="62"/>
    </row>
    <row r="5975" spans="1:1" s="18" customFormat="1" x14ac:dyDescent="0.2">
      <c r="A5975" s="62"/>
    </row>
    <row r="5976" spans="1:1" s="18" customFormat="1" x14ac:dyDescent="0.2">
      <c r="A5976" s="62"/>
    </row>
    <row r="5977" spans="1:1" s="18" customFormat="1" x14ac:dyDescent="0.2">
      <c r="A5977" s="62"/>
    </row>
    <row r="5978" spans="1:1" s="18" customFormat="1" x14ac:dyDescent="0.2">
      <c r="A5978" s="62"/>
    </row>
    <row r="5979" spans="1:1" s="18" customFormat="1" x14ac:dyDescent="0.2">
      <c r="A5979" s="62"/>
    </row>
    <row r="5980" spans="1:1" s="18" customFormat="1" x14ac:dyDescent="0.2">
      <c r="A5980" s="62"/>
    </row>
    <row r="5981" spans="1:1" s="18" customFormat="1" x14ac:dyDescent="0.2">
      <c r="A5981" s="62"/>
    </row>
    <row r="5982" spans="1:1" s="18" customFormat="1" x14ac:dyDescent="0.2">
      <c r="A5982" s="62"/>
    </row>
    <row r="5983" spans="1:1" s="18" customFormat="1" x14ac:dyDescent="0.2">
      <c r="A5983" s="62"/>
    </row>
    <row r="5984" spans="1:1" s="18" customFormat="1" x14ac:dyDescent="0.2">
      <c r="A5984" s="62"/>
    </row>
    <row r="5985" spans="1:1" s="18" customFormat="1" x14ac:dyDescent="0.2">
      <c r="A5985" s="62"/>
    </row>
    <row r="5986" spans="1:1" s="18" customFormat="1" x14ac:dyDescent="0.2">
      <c r="A5986" s="62"/>
    </row>
    <row r="5987" spans="1:1" s="18" customFormat="1" x14ac:dyDescent="0.2">
      <c r="A5987" s="62"/>
    </row>
    <row r="5988" spans="1:1" s="18" customFormat="1" x14ac:dyDescent="0.2">
      <c r="A5988" s="62"/>
    </row>
    <row r="5989" spans="1:1" s="18" customFormat="1" x14ac:dyDescent="0.2">
      <c r="A5989" s="62"/>
    </row>
    <row r="5990" spans="1:1" s="18" customFormat="1" x14ac:dyDescent="0.2">
      <c r="A5990" s="62"/>
    </row>
    <row r="5991" spans="1:1" s="18" customFormat="1" x14ac:dyDescent="0.2">
      <c r="A5991" s="62"/>
    </row>
    <row r="5992" spans="1:1" s="18" customFormat="1" x14ac:dyDescent="0.2">
      <c r="A5992" s="62"/>
    </row>
    <row r="5993" spans="1:1" s="18" customFormat="1" x14ac:dyDescent="0.2">
      <c r="A5993" s="62"/>
    </row>
    <row r="5994" spans="1:1" s="18" customFormat="1" x14ac:dyDescent="0.2">
      <c r="A5994" s="62"/>
    </row>
    <row r="5995" spans="1:1" s="18" customFormat="1" x14ac:dyDescent="0.2">
      <c r="A5995" s="62"/>
    </row>
    <row r="5996" spans="1:1" s="18" customFormat="1" x14ac:dyDescent="0.2">
      <c r="A5996" s="62"/>
    </row>
    <row r="5997" spans="1:1" s="18" customFormat="1" x14ac:dyDescent="0.2">
      <c r="A5997" s="62"/>
    </row>
    <row r="5998" spans="1:1" s="18" customFormat="1" x14ac:dyDescent="0.2">
      <c r="A5998" s="62"/>
    </row>
    <row r="5999" spans="1:1" s="18" customFormat="1" x14ac:dyDescent="0.2">
      <c r="A5999" s="62"/>
    </row>
    <row r="6000" spans="1:1" s="18" customFormat="1" x14ac:dyDescent="0.2">
      <c r="A6000" s="62"/>
    </row>
    <row r="6001" spans="1:1" s="18" customFormat="1" x14ac:dyDescent="0.2">
      <c r="A6001" s="62"/>
    </row>
    <row r="6002" spans="1:1" s="18" customFormat="1" x14ac:dyDescent="0.2">
      <c r="A6002" s="62"/>
    </row>
    <row r="6003" spans="1:1" s="18" customFormat="1" x14ac:dyDescent="0.2">
      <c r="A6003" s="62"/>
    </row>
    <row r="6004" spans="1:1" s="18" customFormat="1" x14ac:dyDescent="0.2">
      <c r="A6004" s="62"/>
    </row>
    <row r="6005" spans="1:1" s="18" customFormat="1" x14ac:dyDescent="0.2">
      <c r="A6005" s="62"/>
    </row>
    <row r="6006" spans="1:1" s="18" customFormat="1" x14ac:dyDescent="0.2">
      <c r="A6006" s="62"/>
    </row>
    <row r="6007" spans="1:1" s="18" customFormat="1" x14ac:dyDescent="0.2">
      <c r="A6007" s="62"/>
    </row>
    <row r="6008" spans="1:1" s="18" customFormat="1" x14ac:dyDescent="0.2">
      <c r="A6008" s="62"/>
    </row>
    <row r="6009" spans="1:1" s="18" customFormat="1" x14ac:dyDescent="0.2">
      <c r="A6009" s="62"/>
    </row>
    <row r="6010" spans="1:1" s="18" customFormat="1" x14ac:dyDescent="0.2">
      <c r="A6010" s="62"/>
    </row>
    <row r="6011" spans="1:1" s="18" customFormat="1" x14ac:dyDescent="0.2">
      <c r="A6011" s="62"/>
    </row>
    <row r="6012" spans="1:1" s="18" customFormat="1" x14ac:dyDescent="0.2">
      <c r="A6012" s="62"/>
    </row>
    <row r="6013" spans="1:1" s="18" customFormat="1" x14ac:dyDescent="0.2">
      <c r="A6013" s="62"/>
    </row>
    <row r="6014" spans="1:1" s="18" customFormat="1" x14ac:dyDescent="0.2">
      <c r="A6014" s="62"/>
    </row>
    <row r="6015" spans="1:1" s="18" customFormat="1" x14ac:dyDescent="0.2">
      <c r="A6015" s="62"/>
    </row>
    <row r="6016" spans="1:1" s="18" customFormat="1" x14ac:dyDescent="0.2">
      <c r="A6016" s="62"/>
    </row>
    <row r="6017" spans="1:1" s="18" customFormat="1" x14ac:dyDescent="0.2">
      <c r="A6017" s="62"/>
    </row>
    <row r="6018" spans="1:1" s="18" customFormat="1" x14ac:dyDescent="0.2">
      <c r="A6018" s="62"/>
    </row>
    <row r="6019" spans="1:1" s="18" customFormat="1" x14ac:dyDescent="0.2">
      <c r="A6019" s="62"/>
    </row>
    <row r="6020" spans="1:1" s="18" customFormat="1" x14ac:dyDescent="0.2">
      <c r="A6020" s="62"/>
    </row>
    <row r="6021" spans="1:1" s="18" customFormat="1" x14ac:dyDescent="0.2">
      <c r="A6021" s="62"/>
    </row>
    <row r="6022" spans="1:1" s="18" customFormat="1" x14ac:dyDescent="0.2">
      <c r="A6022" s="62"/>
    </row>
    <row r="6023" spans="1:1" s="18" customFormat="1" x14ac:dyDescent="0.2">
      <c r="A6023" s="62"/>
    </row>
    <row r="6024" spans="1:1" s="18" customFormat="1" x14ac:dyDescent="0.2">
      <c r="A6024" s="62"/>
    </row>
    <row r="6025" spans="1:1" s="18" customFormat="1" x14ac:dyDescent="0.2">
      <c r="A6025" s="62"/>
    </row>
    <row r="6026" spans="1:1" s="18" customFormat="1" x14ac:dyDescent="0.2">
      <c r="A6026" s="62"/>
    </row>
    <row r="6027" spans="1:1" s="18" customFormat="1" x14ac:dyDescent="0.2">
      <c r="A6027" s="62"/>
    </row>
    <row r="6028" spans="1:1" s="18" customFormat="1" x14ac:dyDescent="0.2">
      <c r="A6028" s="62"/>
    </row>
    <row r="6029" spans="1:1" s="18" customFormat="1" x14ac:dyDescent="0.2">
      <c r="A6029" s="62"/>
    </row>
    <row r="6030" spans="1:1" s="18" customFormat="1" x14ac:dyDescent="0.2">
      <c r="A6030" s="62"/>
    </row>
    <row r="6031" spans="1:1" s="18" customFormat="1" x14ac:dyDescent="0.2">
      <c r="A6031" s="62"/>
    </row>
    <row r="6032" spans="1:1" s="18" customFormat="1" x14ac:dyDescent="0.2">
      <c r="A6032" s="62"/>
    </row>
    <row r="6033" spans="1:1" s="18" customFormat="1" x14ac:dyDescent="0.2">
      <c r="A6033" s="62"/>
    </row>
    <row r="6034" spans="1:1" s="18" customFormat="1" x14ac:dyDescent="0.2">
      <c r="A6034" s="62"/>
    </row>
    <row r="6035" spans="1:1" s="18" customFormat="1" x14ac:dyDescent="0.2">
      <c r="A6035" s="62"/>
    </row>
    <row r="6036" spans="1:1" s="18" customFormat="1" x14ac:dyDescent="0.2">
      <c r="A6036" s="62"/>
    </row>
    <row r="6037" spans="1:1" s="18" customFormat="1" x14ac:dyDescent="0.2">
      <c r="A6037" s="62"/>
    </row>
    <row r="6038" spans="1:1" s="18" customFormat="1" x14ac:dyDescent="0.2">
      <c r="A6038" s="62"/>
    </row>
    <row r="6039" spans="1:1" s="18" customFormat="1" x14ac:dyDescent="0.2">
      <c r="A6039" s="62"/>
    </row>
    <row r="6040" spans="1:1" s="18" customFormat="1" x14ac:dyDescent="0.2">
      <c r="A6040" s="62"/>
    </row>
    <row r="6041" spans="1:1" s="18" customFormat="1" x14ac:dyDescent="0.2">
      <c r="A6041" s="62"/>
    </row>
    <row r="6042" spans="1:1" s="18" customFormat="1" x14ac:dyDescent="0.2">
      <c r="A6042" s="62"/>
    </row>
    <row r="6043" spans="1:1" s="18" customFormat="1" x14ac:dyDescent="0.2">
      <c r="A6043" s="62"/>
    </row>
    <row r="6044" spans="1:1" s="18" customFormat="1" x14ac:dyDescent="0.2">
      <c r="A6044" s="62"/>
    </row>
    <row r="6045" spans="1:1" s="18" customFormat="1" x14ac:dyDescent="0.2">
      <c r="A6045" s="62"/>
    </row>
    <row r="6046" spans="1:1" s="18" customFormat="1" x14ac:dyDescent="0.2">
      <c r="A6046" s="62"/>
    </row>
    <row r="6047" spans="1:1" s="18" customFormat="1" x14ac:dyDescent="0.2">
      <c r="A6047" s="62"/>
    </row>
    <row r="6048" spans="1:1" s="18" customFormat="1" x14ac:dyDescent="0.2">
      <c r="A6048" s="62"/>
    </row>
    <row r="6049" spans="1:1" s="18" customFormat="1" x14ac:dyDescent="0.2">
      <c r="A6049" s="62"/>
    </row>
    <row r="6050" spans="1:1" s="18" customFormat="1" x14ac:dyDescent="0.2">
      <c r="A6050" s="62"/>
    </row>
    <row r="6051" spans="1:1" s="18" customFormat="1" x14ac:dyDescent="0.2">
      <c r="A6051" s="62"/>
    </row>
    <row r="6052" spans="1:1" s="18" customFormat="1" x14ac:dyDescent="0.2">
      <c r="A6052" s="62"/>
    </row>
    <row r="6053" spans="1:1" s="18" customFormat="1" x14ac:dyDescent="0.2">
      <c r="A6053" s="62"/>
    </row>
    <row r="6054" spans="1:1" s="18" customFormat="1" x14ac:dyDescent="0.2">
      <c r="A6054" s="62"/>
    </row>
    <row r="6055" spans="1:1" s="18" customFormat="1" x14ac:dyDescent="0.2">
      <c r="A6055" s="62"/>
    </row>
    <row r="6056" spans="1:1" s="18" customFormat="1" x14ac:dyDescent="0.2">
      <c r="A6056" s="62"/>
    </row>
    <row r="6057" spans="1:1" s="18" customFormat="1" x14ac:dyDescent="0.2">
      <c r="A6057" s="62"/>
    </row>
    <row r="6058" spans="1:1" s="18" customFormat="1" x14ac:dyDescent="0.2">
      <c r="A6058" s="62"/>
    </row>
    <row r="6059" spans="1:1" s="18" customFormat="1" x14ac:dyDescent="0.2">
      <c r="A6059" s="62"/>
    </row>
    <row r="6060" spans="1:1" s="18" customFormat="1" x14ac:dyDescent="0.2">
      <c r="A6060" s="62"/>
    </row>
    <row r="6061" spans="1:1" s="18" customFormat="1" x14ac:dyDescent="0.2">
      <c r="A6061" s="62"/>
    </row>
    <row r="6062" spans="1:1" s="18" customFormat="1" x14ac:dyDescent="0.2">
      <c r="A6062" s="62"/>
    </row>
    <row r="6063" spans="1:1" s="18" customFormat="1" x14ac:dyDescent="0.2">
      <c r="A6063" s="62"/>
    </row>
    <row r="6064" spans="1:1" s="18" customFormat="1" x14ac:dyDescent="0.2">
      <c r="A6064" s="62"/>
    </row>
    <row r="6065" spans="1:1" s="18" customFormat="1" x14ac:dyDescent="0.2">
      <c r="A6065" s="62"/>
    </row>
    <row r="6066" spans="1:1" s="18" customFormat="1" x14ac:dyDescent="0.2">
      <c r="A6066" s="62"/>
    </row>
    <row r="6067" spans="1:1" s="18" customFormat="1" x14ac:dyDescent="0.2">
      <c r="A6067" s="62"/>
    </row>
    <row r="6068" spans="1:1" s="18" customFormat="1" x14ac:dyDescent="0.2">
      <c r="A6068" s="62"/>
    </row>
    <row r="6069" spans="1:1" s="18" customFormat="1" x14ac:dyDescent="0.2">
      <c r="A6069" s="62"/>
    </row>
    <row r="6070" spans="1:1" s="18" customFormat="1" x14ac:dyDescent="0.2">
      <c r="A6070" s="62"/>
    </row>
    <row r="6071" spans="1:1" s="18" customFormat="1" x14ac:dyDescent="0.2">
      <c r="A6071" s="62"/>
    </row>
    <row r="6072" spans="1:1" s="18" customFormat="1" x14ac:dyDescent="0.2">
      <c r="A6072" s="62"/>
    </row>
    <row r="6073" spans="1:1" s="18" customFormat="1" x14ac:dyDescent="0.2">
      <c r="A6073" s="62"/>
    </row>
    <row r="6074" spans="1:1" s="18" customFormat="1" x14ac:dyDescent="0.2">
      <c r="A6074" s="62"/>
    </row>
    <row r="6075" spans="1:1" s="18" customFormat="1" x14ac:dyDescent="0.2">
      <c r="A6075" s="62"/>
    </row>
    <row r="6076" spans="1:1" s="18" customFormat="1" x14ac:dyDescent="0.2">
      <c r="A6076" s="62"/>
    </row>
    <row r="6077" spans="1:1" s="18" customFormat="1" x14ac:dyDescent="0.2">
      <c r="A6077" s="62"/>
    </row>
    <row r="6078" spans="1:1" s="18" customFormat="1" x14ac:dyDescent="0.2">
      <c r="A6078" s="62"/>
    </row>
    <row r="6079" spans="1:1" s="18" customFormat="1" x14ac:dyDescent="0.2">
      <c r="A6079" s="62"/>
    </row>
    <row r="6080" spans="1:1" s="18" customFormat="1" x14ac:dyDescent="0.2">
      <c r="A6080" s="62"/>
    </row>
    <row r="6081" spans="1:1" s="18" customFormat="1" x14ac:dyDescent="0.2">
      <c r="A6081" s="62"/>
    </row>
    <row r="6082" spans="1:1" s="18" customFormat="1" x14ac:dyDescent="0.2">
      <c r="A6082" s="62"/>
    </row>
    <row r="6083" spans="1:1" s="18" customFormat="1" x14ac:dyDescent="0.2">
      <c r="A6083" s="62"/>
    </row>
    <row r="6084" spans="1:1" s="18" customFormat="1" x14ac:dyDescent="0.2">
      <c r="A6084" s="62"/>
    </row>
    <row r="6085" spans="1:1" s="18" customFormat="1" x14ac:dyDescent="0.2">
      <c r="A6085" s="62"/>
    </row>
    <row r="6086" spans="1:1" s="18" customFormat="1" x14ac:dyDescent="0.2">
      <c r="A6086" s="62"/>
    </row>
    <row r="6087" spans="1:1" s="18" customFormat="1" x14ac:dyDescent="0.2">
      <c r="A6087" s="62"/>
    </row>
    <row r="6088" spans="1:1" s="18" customFormat="1" x14ac:dyDescent="0.2">
      <c r="A6088" s="62"/>
    </row>
    <row r="6089" spans="1:1" s="18" customFormat="1" x14ac:dyDescent="0.2">
      <c r="A6089" s="62"/>
    </row>
    <row r="6090" spans="1:1" s="18" customFormat="1" x14ac:dyDescent="0.2">
      <c r="A6090" s="62"/>
    </row>
    <row r="6091" spans="1:1" s="18" customFormat="1" x14ac:dyDescent="0.2">
      <c r="A6091" s="62"/>
    </row>
    <row r="6092" spans="1:1" s="18" customFormat="1" x14ac:dyDescent="0.2">
      <c r="A6092" s="62"/>
    </row>
    <row r="6093" spans="1:1" s="18" customFormat="1" x14ac:dyDescent="0.2">
      <c r="A6093" s="62"/>
    </row>
    <row r="6094" spans="1:1" s="18" customFormat="1" x14ac:dyDescent="0.2">
      <c r="A6094" s="62"/>
    </row>
    <row r="6095" spans="1:1" s="18" customFormat="1" x14ac:dyDescent="0.2">
      <c r="A6095" s="62"/>
    </row>
    <row r="6096" spans="1:1" s="18" customFormat="1" x14ac:dyDescent="0.2">
      <c r="A6096" s="62"/>
    </row>
    <row r="6097" spans="1:1" s="18" customFormat="1" x14ac:dyDescent="0.2">
      <c r="A6097" s="62"/>
    </row>
    <row r="6098" spans="1:1" s="18" customFormat="1" x14ac:dyDescent="0.2">
      <c r="A6098" s="62"/>
    </row>
    <row r="6099" spans="1:1" s="18" customFormat="1" x14ac:dyDescent="0.2">
      <c r="A6099" s="62"/>
    </row>
    <row r="6100" spans="1:1" s="18" customFormat="1" x14ac:dyDescent="0.2">
      <c r="A6100" s="62"/>
    </row>
    <row r="6101" spans="1:1" s="18" customFormat="1" x14ac:dyDescent="0.2">
      <c r="A6101" s="62"/>
    </row>
    <row r="6102" spans="1:1" s="18" customFormat="1" x14ac:dyDescent="0.2">
      <c r="A6102" s="62"/>
    </row>
    <row r="6103" spans="1:1" s="18" customFormat="1" x14ac:dyDescent="0.2">
      <c r="A6103" s="62"/>
    </row>
    <row r="6104" spans="1:1" s="18" customFormat="1" x14ac:dyDescent="0.2">
      <c r="A6104" s="62"/>
    </row>
    <row r="6105" spans="1:1" s="18" customFormat="1" x14ac:dyDescent="0.2">
      <c r="A6105" s="62"/>
    </row>
    <row r="6106" spans="1:1" s="18" customFormat="1" x14ac:dyDescent="0.2">
      <c r="A6106" s="62"/>
    </row>
    <row r="6107" spans="1:1" s="18" customFormat="1" x14ac:dyDescent="0.2">
      <c r="A6107" s="62"/>
    </row>
    <row r="6108" spans="1:1" s="18" customFormat="1" x14ac:dyDescent="0.2">
      <c r="A6108" s="62"/>
    </row>
    <row r="6109" spans="1:1" s="18" customFormat="1" x14ac:dyDescent="0.2">
      <c r="A6109" s="62"/>
    </row>
    <row r="6110" spans="1:1" s="18" customFormat="1" x14ac:dyDescent="0.2">
      <c r="A6110" s="62"/>
    </row>
    <row r="6111" spans="1:1" s="18" customFormat="1" x14ac:dyDescent="0.2">
      <c r="A6111" s="62"/>
    </row>
    <row r="6112" spans="1:1" s="18" customFormat="1" x14ac:dyDescent="0.2">
      <c r="A6112" s="62"/>
    </row>
    <row r="6113" spans="1:1" s="18" customFormat="1" x14ac:dyDescent="0.2">
      <c r="A6113" s="62"/>
    </row>
    <row r="6114" spans="1:1" s="18" customFormat="1" x14ac:dyDescent="0.2">
      <c r="A6114" s="62"/>
    </row>
    <row r="6115" spans="1:1" s="18" customFormat="1" x14ac:dyDescent="0.2">
      <c r="A6115" s="62"/>
    </row>
    <row r="6116" spans="1:1" s="18" customFormat="1" x14ac:dyDescent="0.2">
      <c r="A6116" s="62"/>
    </row>
    <row r="6117" spans="1:1" s="18" customFormat="1" x14ac:dyDescent="0.2">
      <c r="A6117" s="62"/>
    </row>
    <row r="6118" spans="1:1" s="18" customFormat="1" x14ac:dyDescent="0.2">
      <c r="A6118" s="62"/>
    </row>
    <row r="6119" spans="1:1" s="18" customFormat="1" x14ac:dyDescent="0.2">
      <c r="A6119" s="62"/>
    </row>
    <row r="6120" spans="1:1" s="18" customFormat="1" x14ac:dyDescent="0.2">
      <c r="A6120" s="62"/>
    </row>
    <row r="6121" spans="1:1" s="18" customFormat="1" x14ac:dyDescent="0.2">
      <c r="A6121" s="62"/>
    </row>
    <row r="6122" spans="1:1" s="18" customFormat="1" x14ac:dyDescent="0.2">
      <c r="A6122" s="62"/>
    </row>
    <row r="6123" spans="1:1" s="18" customFormat="1" x14ac:dyDescent="0.2">
      <c r="A6123" s="62"/>
    </row>
    <row r="6124" spans="1:1" s="18" customFormat="1" x14ac:dyDescent="0.2">
      <c r="A6124" s="62"/>
    </row>
    <row r="6125" spans="1:1" s="18" customFormat="1" x14ac:dyDescent="0.2">
      <c r="A6125" s="62"/>
    </row>
    <row r="6126" spans="1:1" s="18" customFormat="1" x14ac:dyDescent="0.2">
      <c r="A6126" s="62"/>
    </row>
    <row r="6127" spans="1:1" s="18" customFormat="1" x14ac:dyDescent="0.2">
      <c r="A6127" s="62"/>
    </row>
    <row r="6128" spans="1:1" s="18" customFormat="1" x14ac:dyDescent="0.2">
      <c r="A6128" s="62"/>
    </row>
    <row r="6129" spans="1:1" s="18" customFormat="1" x14ac:dyDescent="0.2">
      <c r="A6129" s="62"/>
    </row>
    <row r="6130" spans="1:1" s="18" customFormat="1" x14ac:dyDescent="0.2">
      <c r="A6130" s="62"/>
    </row>
    <row r="6131" spans="1:1" s="18" customFormat="1" x14ac:dyDescent="0.2">
      <c r="A6131" s="62"/>
    </row>
    <row r="6132" spans="1:1" s="18" customFormat="1" x14ac:dyDescent="0.2">
      <c r="A6132" s="62"/>
    </row>
    <row r="6133" spans="1:1" s="18" customFormat="1" x14ac:dyDescent="0.2">
      <c r="A6133" s="62"/>
    </row>
    <row r="6134" spans="1:1" s="18" customFormat="1" x14ac:dyDescent="0.2">
      <c r="A6134" s="62"/>
    </row>
    <row r="6135" spans="1:1" s="18" customFormat="1" x14ac:dyDescent="0.2">
      <c r="A6135" s="62"/>
    </row>
    <row r="6136" spans="1:1" s="18" customFormat="1" x14ac:dyDescent="0.2">
      <c r="A6136" s="62"/>
    </row>
    <row r="6137" spans="1:1" s="18" customFormat="1" x14ac:dyDescent="0.2">
      <c r="A6137" s="62"/>
    </row>
    <row r="6138" spans="1:1" s="18" customFormat="1" x14ac:dyDescent="0.2">
      <c r="A6138" s="62"/>
    </row>
    <row r="6139" spans="1:1" s="18" customFormat="1" x14ac:dyDescent="0.2">
      <c r="A6139" s="62"/>
    </row>
    <row r="6140" spans="1:1" s="18" customFormat="1" x14ac:dyDescent="0.2">
      <c r="A6140" s="62"/>
    </row>
    <row r="6141" spans="1:1" s="18" customFormat="1" x14ac:dyDescent="0.2">
      <c r="A6141" s="62"/>
    </row>
    <row r="6142" spans="1:1" s="18" customFormat="1" x14ac:dyDescent="0.2">
      <c r="A6142" s="62"/>
    </row>
    <row r="6143" spans="1:1" s="18" customFormat="1" x14ac:dyDescent="0.2">
      <c r="A6143" s="62"/>
    </row>
    <row r="6144" spans="1:1" s="18" customFormat="1" x14ac:dyDescent="0.2">
      <c r="A6144" s="62"/>
    </row>
    <row r="6145" spans="1:1" s="18" customFormat="1" x14ac:dyDescent="0.2">
      <c r="A6145" s="62"/>
    </row>
    <row r="6146" spans="1:1" s="18" customFormat="1" x14ac:dyDescent="0.2">
      <c r="A6146" s="62"/>
    </row>
    <row r="6147" spans="1:1" s="18" customFormat="1" x14ac:dyDescent="0.2">
      <c r="A6147" s="62"/>
    </row>
    <row r="6148" spans="1:1" s="18" customFormat="1" x14ac:dyDescent="0.2">
      <c r="A6148" s="62"/>
    </row>
    <row r="6149" spans="1:1" s="18" customFormat="1" x14ac:dyDescent="0.2">
      <c r="A6149" s="62"/>
    </row>
    <row r="6150" spans="1:1" s="18" customFormat="1" x14ac:dyDescent="0.2">
      <c r="A6150" s="62"/>
    </row>
    <row r="6151" spans="1:1" s="18" customFormat="1" x14ac:dyDescent="0.2">
      <c r="A6151" s="62"/>
    </row>
    <row r="6152" spans="1:1" s="18" customFormat="1" x14ac:dyDescent="0.2">
      <c r="A6152" s="62"/>
    </row>
    <row r="6153" spans="1:1" s="18" customFormat="1" x14ac:dyDescent="0.2">
      <c r="A6153" s="62"/>
    </row>
    <row r="6154" spans="1:1" s="18" customFormat="1" x14ac:dyDescent="0.2">
      <c r="A6154" s="62"/>
    </row>
    <row r="6155" spans="1:1" s="18" customFormat="1" x14ac:dyDescent="0.2">
      <c r="A6155" s="62"/>
    </row>
    <row r="6156" spans="1:1" s="18" customFormat="1" x14ac:dyDescent="0.2">
      <c r="A6156" s="62"/>
    </row>
    <row r="6157" spans="1:1" s="18" customFormat="1" x14ac:dyDescent="0.2">
      <c r="A6157" s="62"/>
    </row>
    <row r="6158" spans="1:1" s="18" customFormat="1" x14ac:dyDescent="0.2">
      <c r="A6158" s="62"/>
    </row>
    <row r="6159" spans="1:1" s="18" customFormat="1" x14ac:dyDescent="0.2">
      <c r="A6159" s="62"/>
    </row>
    <row r="6160" spans="1:1" s="18" customFormat="1" x14ac:dyDescent="0.2">
      <c r="A6160" s="62"/>
    </row>
    <row r="6161" spans="1:1" s="18" customFormat="1" x14ac:dyDescent="0.2">
      <c r="A6161" s="62"/>
    </row>
    <row r="6162" spans="1:1" s="18" customFormat="1" x14ac:dyDescent="0.2">
      <c r="A6162" s="62"/>
    </row>
    <row r="6163" spans="1:1" s="18" customFormat="1" x14ac:dyDescent="0.2">
      <c r="A6163" s="62"/>
    </row>
    <row r="6164" spans="1:1" s="18" customFormat="1" x14ac:dyDescent="0.2">
      <c r="A6164" s="62"/>
    </row>
    <row r="6165" spans="1:1" s="18" customFormat="1" x14ac:dyDescent="0.2">
      <c r="A6165" s="62"/>
    </row>
    <row r="6166" spans="1:1" s="18" customFormat="1" x14ac:dyDescent="0.2">
      <c r="A6166" s="62"/>
    </row>
    <row r="6167" spans="1:1" s="18" customFormat="1" x14ac:dyDescent="0.2">
      <c r="A6167" s="62"/>
    </row>
    <row r="6168" spans="1:1" s="18" customFormat="1" x14ac:dyDescent="0.2">
      <c r="A6168" s="62"/>
    </row>
    <row r="6169" spans="1:1" s="18" customFormat="1" x14ac:dyDescent="0.2">
      <c r="A6169" s="62"/>
    </row>
    <row r="6170" spans="1:1" s="18" customFormat="1" x14ac:dyDescent="0.2">
      <c r="A6170" s="62"/>
    </row>
    <row r="6171" spans="1:1" s="18" customFormat="1" x14ac:dyDescent="0.2">
      <c r="A6171" s="62"/>
    </row>
    <row r="6172" spans="1:1" s="18" customFormat="1" x14ac:dyDescent="0.2">
      <c r="A6172" s="62"/>
    </row>
    <row r="6173" spans="1:1" s="18" customFormat="1" x14ac:dyDescent="0.2">
      <c r="A6173" s="62"/>
    </row>
    <row r="6174" spans="1:1" s="18" customFormat="1" x14ac:dyDescent="0.2">
      <c r="A6174" s="62"/>
    </row>
    <row r="6175" spans="1:1" s="18" customFormat="1" x14ac:dyDescent="0.2">
      <c r="A6175" s="62"/>
    </row>
    <row r="6176" spans="1:1" s="18" customFormat="1" x14ac:dyDescent="0.2">
      <c r="A6176" s="62"/>
    </row>
    <row r="6177" spans="1:1" s="18" customFormat="1" x14ac:dyDescent="0.2">
      <c r="A6177" s="62"/>
    </row>
    <row r="6178" spans="1:1" s="18" customFormat="1" x14ac:dyDescent="0.2">
      <c r="A6178" s="62"/>
    </row>
    <row r="6179" spans="1:1" s="18" customFormat="1" x14ac:dyDescent="0.2">
      <c r="A6179" s="62"/>
    </row>
    <row r="6180" spans="1:1" s="18" customFormat="1" x14ac:dyDescent="0.2">
      <c r="A6180" s="62"/>
    </row>
    <row r="6181" spans="1:1" s="18" customFormat="1" x14ac:dyDescent="0.2">
      <c r="A6181" s="62"/>
    </row>
    <row r="6182" spans="1:1" s="18" customFormat="1" x14ac:dyDescent="0.2">
      <c r="A6182" s="62"/>
    </row>
    <row r="6183" spans="1:1" s="18" customFormat="1" x14ac:dyDescent="0.2">
      <c r="A6183" s="62"/>
    </row>
    <row r="6184" spans="1:1" s="18" customFormat="1" x14ac:dyDescent="0.2">
      <c r="A6184" s="62"/>
    </row>
    <row r="6185" spans="1:1" s="18" customFormat="1" x14ac:dyDescent="0.2">
      <c r="A6185" s="62"/>
    </row>
    <row r="6186" spans="1:1" s="18" customFormat="1" x14ac:dyDescent="0.2">
      <c r="A6186" s="62"/>
    </row>
    <row r="6187" spans="1:1" s="18" customFormat="1" x14ac:dyDescent="0.2">
      <c r="A6187" s="62"/>
    </row>
    <row r="6188" spans="1:1" s="18" customFormat="1" x14ac:dyDescent="0.2">
      <c r="A6188" s="62"/>
    </row>
    <row r="6189" spans="1:1" s="18" customFormat="1" x14ac:dyDescent="0.2">
      <c r="A6189" s="62"/>
    </row>
    <row r="6190" spans="1:1" s="18" customFormat="1" x14ac:dyDescent="0.2">
      <c r="A6190" s="62"/>
    </row>
    <row r="6191" spans="1:1" s="18" customFormat="1" x14ac:dyDescent="0.2">
      <c r="A6191" s="62"/>
    </row>
    <row r="6192" spans="1:1" s="18" customFormat="1" x14ac:dyDescent="0.2">
      <c r="A6192" s="62"/>
    </row>
    <row r="6193" spans="1:1" s="18" customFormat="1" x14ac:dyDescent="0.2">
      <c r="A6193" s="62"/>
    </row>
    <row r="6194" spans="1:1" s="18" customFormat="1" x14ac:dyDescent="0.2">
      <c r="A6194" s="62"/>
    </row>
    <row r="6195" spans="1:1" s="18" customFormat="1" x14ac:dyDescent="0.2">
      <c r="A6195" s="62"/>
    </row>
    <row r="6196" spans="1:1" s="18" customFormat="1" x14ac:dyDescent="0.2">
      <c r="A6196" s="62"/>
    </row>
    <row r="6197" spans="1:1" s="18" customFormat="1" x14ac:dyDescent="0.2">
      <c r="A6197" s="62"/>
    </row>
    <row r="6198" spans="1:1" s="18" customFormat="1" x14ac:dyDescent="0.2">
      <c r="A6198" s="62"/>
    </row>
    <row r="6199" spans="1:1" s="18" customFormat="1" x14ac:dyDescent="0.2">
      <c r="A6199" s="62"/>
    </row>
    <row r="6200" spans="1:1" s="18" customFormat="1" x14ac:dyDescent="0.2">
      <c r="A6200" s="62"/>
    </row>
    <row r="6201" spans="1:1" s="18" customFormat="1" x14ac:dyDescent="0.2">
      <c r="A6201" s="62"/>
    </row>
    <row r="6202" spans="1:1" s="18" customFormat="1" x14ac:dyDescent="0.2">
      <c r="A6202" s="62"/>
    </row>
    <row r="6203" spans="1:1" s="18" customFormat="1" x14ac:dyDescent="0.2">
      <c r="A6203" s="62"/>
    </row>
    <row r="6204" spans="1:1" s="18" customFormat="1" x14ac:dyDescent="0.2">
      <c r="A6204" s="62"/>
    </row>
    <row r="6205" spans="1:1" s="18" customFormat="1" x14ac:dyDescent="0.2">
      <c r="A6205" s="62"/>
    </row>
    <row r="6206" spans="1:1" s="18" customFormat="1" x14ac:dyDescent="0.2">
      <c r="A6206" s="62"/>
    </row>
    <row r="6207" spans="1:1" s="18" customFormat="1" x14ac:dyDescent="0.2">
      <c r="A6207" s="62"/>
    </row>
    <row r="6208" spans="1:1" s="18" customFormat="1" x14ac:dyDescent="0.2">
      <c r="A6208" s="62"/>
    </row>
    <row r="6209" spans="1:1" s="18" customFormat="1" x14ac:dyDescent="0.2">
      <c r="A6209" s="62"/>
    </row>
    <row r="6210" spans="1:1" s="18" customFormat="1" x14ac:dyDescent="0.2">
      <c r="A6210" s="62"/>
    </row>
    <row r="6211" spans="1:1" s="18" customFormat="1" x14ac:dyDescent="0.2">
      <c r="A6211" s="62"/>
    </row>
    <row r="6212" spans="1:1" s="18" customFormat="1" x14ac:dyDescent="0.2">
      <c r="A6212" s="62"/>
    </row>
    <row r="6213" spans="1:1" s="18" customFormat="1" x14ac:dyDescent="0.2">
      <c r="A6213" s="62"/>
    </row>
    <row r="6214" spans="1:1" s="18" customFormat="1" x14ac:dyDescent="0.2">
      <c r="A6214" s="62"/>
    </row>
    <row r="6215" spans="1:1" s="18" customFormat="1" x14ac:dyDescent="0.2">
      <c r="A6215" s="62"/>
    </row>
    <row r="6216" spans="1:1" s="18" customFormat="1" x14ac:dyDescent="0.2">
      <c r="A6216" s="62"/>
    </row>
    <row r="6217" spans="1:1" s="18" customFormat="1" x14ac:dyDescent="0.2">
      <c r="A6217" s="62"/>
    </row>
    <row r="6218" spans="1:1" s="18" customFormat="1" x14ac:dyDescent="0.2">
      <c r="A6218" s="62"/>
    </row>
    <row r="6219" spans="1:1" s="18" customFormat="1" x14ac:dyDescent="0.2">
      <c r="A6219" s="62"/>
    </row>
    <row r="6220" spans="1:1" s="18" customFormat="1" x14ac:dyDescent="0.2">
      <c r="A6220" s="62"/>
    </row>
    <row r="6221" spans="1:1" s="18" customFormat="1" x14ac:dyDescent="0.2">
      <c r="A6221" s="62"/>
    </row>
    <row r="6222" spans="1:1" s="18" customFormat="1" x14ac:dyDescent="0.2">
      <c r="A6222" s="62"/>
    </row>
    <row r="6223" spans="1:1" s="18" customFormat="1" x14ac:dyDescent="0.2">
      <c r="A6223" s="62"/>
    </row>
    <row r="6224" spans="1:1" s="18" customFormat="1" x14ac:dyDescent="0.2">
      <c r="A6224" s="62"/>
    </row>
    <row r="6225" spans="1:1" s="18" customFormat="1" x14ac:dyDescent="0.2">
      <c r="A6225" s="62"/>
    </row>
    <row r="6226" spans="1:1" s="18" customFormat="1" x14ac:dyDescent="0.2">
      <c r="A6226" s="62"/>
    </row>
    <row r="6227" spans="1:1" s="18" customFormat="1" x14ac:dyDescent="0.2">
      <c r="A6227" s="62"/>
    </row>
    <row r="6228" spans="1:1" s="18" customFormat="1" x14ac:dyDescent="0.2">
      <c r="A6228" s="62"/>
    </row>
    <row r="6229" spans="1:1" s="18" customFormat="1" x14ac:dyDescent="0.2">
      <c r="A6229" s="62"/>
    </row>
    <row r="6230" spans="1:1" s="18" customFormat="1" x14ac:dyDescent="0.2">
      <c r="A6230" s="62"/>
    </row>
    <row r="6231" spans="1:1" s="18" customFormat="1" x14ac:dyDescent="0.2">
      <c r="A6231" s="62"/>
    </row>
    <row r="6232" spans="1:1" s="18" customFormat="1" x14ac:dyDescent="0.2">
      <c r="A6232" s="62"/>
    </row>
    <row r="6233" spans="1:1" s="18" customFormat="1" x14ac:dyDescent="0.2">
      <c r="A6233" s="62"/>
    </row>
    <row r="6234" spans="1:1" s="18" customFormat="1" x14ac:dyDescent="0.2">
      <c r="A6234" s="62"/>
    </row>
    <row r="6235" spans="1:1" s="18" customFormat="1" x14ac:dyDescent="0.2">
      <c r="A6235" s="62"/>
    </row>
    <row r="6236" spans="1:1" s="18" customFormat="1" x14ac:dyDescent="0.2">
      <c r="A6236" s="62"/>
    </row>
    <row r="6237" spans="1:1" s="18" customFormat="1" x14ac:dyDescent="0.2">
      <c r="A6237" s="62"/>
    </row>
    <row r="6238" spans="1:1" s="18" customFormat="1" x14ac:dyDescent="0.2">
      <c r="A6238" s="62"/>
    </row>
    <row r="6239" spans="1:1" s="18" customFormat="1" x14ac:dyDescent="0.2">
      <c r="A6239" s="62"/>
    </row>
    <row r="6240" spans="1:1" s="18" customFormat="1" x14ac:dyDescent="0.2">
      <c r="A6240" s="62"/>
    </row>
    <row r="6241" spans="1:1" s="18" customFormat="1" x14ac:dyDescent="0.2">
      <c r="A6241" s="62"/>
    </row>
    <row r="6242" spans="1:1" s="18" customFormat="1" x14ac:dyDescent="0.2">
      <c r="A6242" s="62"/>
    </row>
    <row r="6243" spans="1:1" s="18" customFormat="1" x14ac:dyDescent="0.2">
      <c r="A6243" s="62"/>
    </row>
    <row r="6244" spans="1:1" s="18" customFormat="1" x14ac:dyDescent="0.2">
      <c r="A6244" s="62"/>
    </row>
    <row r="6245" spans="1:1" s="18" customFormat="1" x14ac:dyDescent="0.2">
      <c r="A6245" s="62"/>
    </row>
    <row r="6246" spans="1:1" s="18" customFormat="1" x14ac:dyDescent="0.2">
      <c r="A6246" s="62"/>
    </row>
    <row r="6247" spans="1:1" s="18" customFormat="1" x14ac:dyDescent="0.2">
      <c r="A6247" s="62"/>
    </row>
    <row r="6248" spans="1:1" s="18" customFormat="1" x14ac:dyDescent="0.2">
      <c r="A6248" s="62"/>
    </row>
    <row r="6249" spans="1:1" s="18" customFormat="1" x14ac:dyDescent="0.2">
      <c r="A6249" s="62"/>
    </row>
    <row r="6250" spans="1:1" s="18" customFormat="1" x14ac:dyDescent="0.2">
      <c r="A6250" s="62"/>
    </row>
    <row r="6251" spans="1:1" s="18" customFormat="1" x14ac:dyDescent="0.2">
      <c r="A6251" s="62"/>
    </row>
    <row r="6252" spans="1:1" s="18" customFormat="1" x14ac:dyDescent="0.2">
      <c r="A6252" s="62"/>
    </row>
    <row r="6253" spans="1:1" s="18" customFormat="1" x14ac:dyDescent="0.2">
      <c r="A6253" s="62"/>
    </row>
    <row r="6254" spans="1:1" s="18" customFormat="1" x14ac:dyDescent="0.2">
      <c r="A6254" s="62"/>
    </row>
    <row r="6255" spans="1:1" s="18" customFormat="1" x14ac:dyDescent="0.2">
      <c r="A6255" s="62"/>
    </row>
    <row r="6256" spans="1:1" s="18" customFormat="1" x14ac:dyDescent="0.2">
      <c r="A6256" s="62"/>
    </row>
    <row r="6257" spans="1:1" s="18" customFormat="1" x14ac:dyDescent="0.2">
      <c r="A6257" s="62"/>
    </row>
    <row r="6258" spans="1:1" s="18" customFormat="1" x14ac:dyDescent="0.2">
      <c r="A6258" s="62"/>
    </row>
    <row r="6259" spans="1:1" s="18" customFormat="1" x14ac:dyDescent="0.2">
      <c r="A6259" s="62"/>
    </row>
    <row r="6260" spans="1:1" s="18" customFormat="1" x14ac:dyDescent="0.2">
      <c r="A6260" s="62"/>
    </row>
    <row r="6261" spans="1:1" s="18" customFormat="1" x14ac:dyDescent="0.2">
      <c r="A6261" s="62"/>
    </row>
    <row r="6262" spans="1:1" s="18" customFormat="1" x14ac:dyDescent="0.2">
      <c r="A6262" s="62"/>
    </row>
    <row r="6263" spans="1:1" s="18" customFormat="1" x14ac:dyDescent="0.2">
      <c r="A6263" s="62"/>
    </row>
    <row r="6264" spans="1:1" s="18" customFormat="1" x14ac:dyDescent="0.2">
      <c r="A6264" s="62"/>
    </row>
    <row r="6265" spans="1:1" s="18" customFormat="1" x14ac:dyDescent="0.2">
      <c r="A6265" s="62"/>
    </row>
    <row r="6266" spans="1:1" s="18" customFormat="1" x14ac:dyDescent="0.2">
      <c r="A6266" s="62"/>
    </row>
    <row r="6267" spans="1:1" s="18" customFormat="1" x14ac:dyDescent="0.2">
      <c r="A6267" s="62"/>
    </row>
    <row r="6268" spans="1:1" s="18" customFormat="1" x14ac:dyDescent="0.2">
      <c r="A6268" s="62"/>
    </row>
    <row r="6269" spans="1:1" s="18" customFormat="1" x14ac:dyDescent="0.2">
      <c r="A6269" s="62"/>
    </row>
    <row r="6270" spans="1:1" s="18" customFormat="1" x14ac:dyDescent="0.2">
      <c r="A6270" s="62"/>
    </row>
    <row r="6271" spans="1:1" s="18" customFormat="1" x14ac:dyDescent="0.2">
      <c r="A6271" s="62"/>
    </row>
    <row r="6272" spans="1:1" s="18" customFormat="1" x14ac:dyDescent="0.2">
      <c r="A6272" s="62"/>
    </row>
    <row r="6273" spans="1:1" s="18" customFormat="1" x14ac:dyDescent="0.2">
      <c r="A6273" s="62"/>
    </row>
    <row r="6274" spans="1:1" s="18" customFormat="1" x14ac:dyDescent="0.2">
      <c r="A6274" s="62"/>
    </row>
    <row r="6275" spans="1:1" s="18" customFormat="1" x14ac:dyDescent="0.2">
      <c r="A6275" s="62"/>
    </row>
    <row r="6276" spans="1:1" s="18" customFormat="1" x14ac:dyDescent="0.2">
      <c r="A6276" s="62"/>
    </row>
    <row r="6277" spans="1:1" s="18" customFormat="1" x14ac:dyDescent="0.2">
      <c r="A6277" s="62"/>
    </row>
    <row r="6278" spans="1:1" s="18" customFormat="1" x14ac:dyDescent="0.2">
      <c r="A6278" s="62"/>
    </row>
    <row r="6279" spans="1:1" s="18" customFormat="1" x14ac:dyDescent="0.2">
      <c r="A6279" s="62"/>
    </row>
    <row r="6280" spans="1:1" s="18" customFormat="1" x14ac:dyDescent="0.2">
      <c r="A6280" s="62"/>
    </row>
    <row r="6281" spans="1:1" s="18" customFormat="1" x14ac:dyDescent="0.2">
      <c r="A6281" s="62"/>
    </row>
    <row r="6282" spans="1:1" s="18" customFormat="1" x14ac:dyDescent="0.2">
      <c r="A6282" s="62"/>
    </row>
    <row r="6283" spans="1:1" s="18" customFormat="1" x14ac:dyDescent="0.2">
      <c r="A6283" s="62"/>
    </row>
    <row r="6284" spans="1:1" s="18" customFormat="1" x14ac:dyDescent="0.2">
      <c r="A6284" s="62"/>
    </row>
    <row r="6285" spans="1:1" s="18" customFormat="1" x14ac:dyDescent="0.2">
      <c r="A6285" s="62"/>
    </row>
    <row r="6286" spans="1:1" s="18" customFormat="1" x14ac:dyDescent="0.2">
      <c r="A6286" s="62"/>
    </row>
    <row r="6287" spans="1:1" s="18" customFormat="1" x14ac:dyDescent="0.2">
      <c r="A6287" s="62"/>
    </row>
    <row r="6288" spans="1:1" s="18" customFormat="1" x14ac:dyDescent="0.2">
      <c r="A6288" s="62"/>
    </row>
    <row r="6289" spans="1:1" s="18" customFormat="1" x14ac:dyDescent="0.2">
      <c r="A6289" s="62"/>
    </row>
    <row r="6290" spans="1:1" s="18" customFormat="1" x14ac:dyDescent="0.2">
      <c r="A6290" s="62"/>
    </row>
    <row r="6291" spans="1:1" s="18" customFormat="1" x14ac:dyDescent="0.2">
      <c r="A6291" s="62"/>
    </row>
    <row r="6292" spans="1:1" s="18" customFormat="1" x14ac:dyDescent="0.2">
      <c r="A6292" s="62"/>
    </row>
    <row r="6293" spans="1:1" s="18" customFormat="1" x14ac:dyDescent="0.2">
      <c r="A6293" s="62"/>
    </row>
    <row r="6294" spans="1:1" s="18" customFormat="1" x14ac:dyDescent="0.2">
      <c r="A6294" s="62"/>
    </row>
    <row r="6295" spans="1:1" s="18" customFormat="1" x14ac:dyDescent="0.2">
      <c r="A6295" s="62"/>
    </row>
    <row r="6296" spans="1:1" s="18" customFormat="1" x14ac:dyDescent="0.2">
      <c r="A6296" s="62"/>
    </row>
    <row r="6297" spans="1:1" s="18" customFormat="1" x14ac:dyDescent="0.2">
      <c r="A6297" s="62"/>
    </row>
    <row r="6298" spans="1:1" s="18" customFormat="1" x14ac:dyDescent="0.2">
      <c r="A6298" s="62"/>
    </row>
    <row r="6299" spans="1:1" s="18" customFormat="1" x14ac:dyDescent="0.2">
      <c r="A6299" s="62"/>
    </row>
    <row r="6300" spans="1:1" s="18" customFormat="1" x14ac:dyDescent="0.2">
      <c r="A6300" s="62"/>
    </row>
    <row r="6301" spans="1:1" s="18" customFormat="1" x14ac:dyDescent="0.2">
      <c r="A6301" s="62"/>
    </row>
    <row r="6302" spans="1:1" s="18" customFormat="1" x14ac:dyDescent="0.2">
      <c r="A6302" s="62"/>
    </row>
    <row r="6303" spans="1:1" s="18" customFormat="1" x14ac:dyDescent="0.2">
      <c r="A6303" s="62"/>
    </row>
    <row r="6304" spans="1:1" s="18" customFormat="1" x14ac:dyDescent="0.2">
      <c r="A6304" s="62"/>
    </row>
    <row r="6305" spans="1:1" s="18" customFormat="1" x14ac:dyDescent="0.2">
      <c r="A6305" s="62"/>
    </row>
    <row r="6306" spans="1:1" s="18" customFormat="1" x14ac:dyDescent="0.2">
      <c r="A6306" s="62"/>
    </row>
    <row r="6307" spans="1:1" s="18" customFormat="1" x14ac:dyDescent="0.2">
      <c r="A6307" s="62"/>
    </row>
    <row r="6308" spans="1:1" s="18" customFormat="1" x14ac:dyDescent="0.2">
      <c r="A6308" s="62"/>
    </row>
    <row r="6309" spans="1:1" s="18" customFormat="1" x14ac:dyDescent="0.2">
      <c r="A6309" s="62"/>
    </row>
    <row r="6310" spans="1:1" s="18" customFormat="1" x14ac:dyDescent="0.2">
      <c r="A6310" s="62"/>
    </row>
    <row r="6311" spans="1:1" s="18" customFormat="1" x14ac:dyDescent="0.2">
      <c r="A6311" s="62"/>
    </row>
    <row r="6312" spans="1:1" s="18" customFormat="1" x14ac:dyDescent="0.2">
      <c r="A6312" s="62"/>
    </row>
    <row r="6313" spans="1:1" s="18" customFormat="1" x14ac:dyDescent="0.2">
      <c r="A6313" s="62"/>
    </row>
    <row r="6314" spans="1:1" s="18" customFormat="1" x14ac:dyDescent="0.2">
      <c r="A6314" s="62"/>
    </row>
    <row r="6315" spans="1:1" s="18" customFormat="1" x14ac:dyDescent="0.2">
      <c r="A6315" s="62"/>
    </row>
    <row r="6316" spans="1:1" s="18" customFormat="1" x14ac:dyDescent="0.2">
      <c r="A6316" s="62"/>
    </row>
    <row r="6317" spans="1:1" s="18" customFormat="1" x14ac:dyDescent="0.2">
      <c r="A6317" s="62"/>
    </row>
    <row r="6318" spans="1:1" s="18" customFormat="1" x14ac:dyDescent="0.2">
      <c r="A6318" s="62"/>
    </row>
    <row r="6319" spans="1:1" s="18" customFormat="1" x14ac:dyDescent="0.2">
      <c r="A6319" s="62"/>
    </row>
    <row r="6320" spans="1:1" s="18" customFormat="1" x14ac:dyDescent="0.2">
      <c r="A6320" s="62"/>
    </row>
    <row r="6321" spans="1:1" s="18" customFormat="1" x14ac:dyDescent="0.2">
      <c r="A6321" s="62"/>
    </row>
    <row r="6322" spans="1:1" s="18" customFormat="1" x14ac:dyDescent="0.2">
      <c r="A6322" s="62"/>
    </row>
    <row r="6323" spans="1:1" s="18" customFormat="1" x14ac:dyDescent="0.2">
      <c r="A6323" s="62"/>
    </row>
    <row r="6324" spans="1:1" s="18" customFormat="1" x14ac:dyDescent="0.2">
      <c r="A6324" s="62"/>
    </row>
    <row r="6325" spans="1:1" s="18" customFormat="1" x14ac:dyDescent="0.2">
      <c r="A6325" s="62"/>
    </row>
    <row r="6326" spans="1:1" s="18" customFormat="1" x14ac:dyDescent="0.2">
      <c r="A6326" s="62"/>
    </row>
    <row r="6327" spans="1:1" s="18" customFormat="1" x14ac:dyDescent="0.2">
      <c r="A6327" s="62"/>
    </row>
    <row r="6328" spans="1:1" s="18" customFormat="1" x14ac:dyDescent="0.2">
      <c r="A6328" s="62"/>
    </row>
    <row r="6329" spans="1:1" s="18" customFormat="1" x14ac:dyDescent="0.2">
      <c r="A6329" s="62"/>
    </row>
    <row r="6330" spans="1:1" s="18" customFormat="1" x14ac:dyDescent="0.2">
      <c r="A6330" s="62"/>
    </row>
    <row r="6331" spans="1:1" s="18" customFormat="1" x14ac:dyDescent="0.2">
      <c r="A6331" s="62"/>
    </row>
    <row r="6332" spans="1:1" s="18" customFormat="1" x14ac:dyDescent="0.2">
      <c r="A6332" s="62"/>
    </row>
    <row r="6333" spans="1:1" s="18" customFormat="1" x14ac:dyDescent="0.2">
      <c r="A6333" s="62"/>
    </row>
    <row r="6334" spans="1:1" s="18" customFormat="1" x14ac:dyDescent="0.2">
      <c r="A6334" s="62"/>
    </row>
    <row r="6335" spans="1:1" s="18" customFormat="1" x14ac:dyDescent="0.2">
      <c r="A6335" s="62"/>
    </row>
    <row r="6336" spans="1:1" s="18" customFormat="1" x14ac:dyDescent="0.2">
      <c r="A6336" s="62"/>
    </row>
    <row r="6337" spans="1:1" s="18" customFormat="1" x14ac:dyDescent="0.2">
      <c r="A6337" s="62"/>
    </row>
    <row r="6338" spans="1:1" s="18" customFormat="1" x14ac:dyDescent="0.2">
      <c r="A6338" s="62"/>
    </row>
    <row r="6339" spans="1:1" s="18" customFormat="1" x14ac:dyDescent="0.2">
      <c r="A6339" s="62"/>
    </row>
    <row r="6340" spans="1:1" s="18" customFormat="1" x14ac:dyDescent="0.2">
      <c r="A6340" s="62"/>
    </row>
    <row r="6341" spans="1:1" s="18" customFormat="1" x14ac:dyDescent="0.2">
      <c r="A6341" s="62"/>
    </row>
    <row r="6342" spans="1:1" s="18" customFormat="1" x14ac:dyDescent="0.2">
      <c r="A6342" s="62"/>
    </row>
    <row r="6343" spans="1:1" s="18" customFormat="1" x14ac:dyDescent="0.2">
      <c r="A6343" s="62"/>
    </row>
    <row r="6344" spans="1:1" s="18" customFormat="1" x14ac:dyDescent="0.2">
      <c r="A6344" s="62"/>
    </row>
    <row r="6345" spans="1:1" s="18" customFormat="1" x14ac:dyDescent="0.2">
      <c r="A6345" s="62"/>
    </row>
    <row r="6346" spans="1:1" s="18" customFormat="1" x14ac:dyDescent="0.2">
      <c r="A6346" s="62"/>
    </row>
    <row r="6347" spans="1:1" s="18" customFormat="1" x14ac:dyDescent="0.2">
      <c r="A6347" s="62"/>
    </row>
    <row r="6348" spans="1:1" s="18" customFormat="1" x14ac:dyDescent="0.2">
      <c r="A6348" s="62"/>
    </row>
    <row r="6349" spans="1:1" s="18" customFormat="1" x14ac:dyDescent="0.2">
      <c r="A6349" s="62"/>
    </row>
    <row r="6350" spans="1:1" s="18" customFormat="1" x14ac:dyDescent="0.2">
      <c r="A6350" s="62"/>
    </row>
    <row r="6351" spans="1:1" s="18" customFormat="1" x14ac:dyDescent="0.2">
      <c r="A6351" s="62"/>
    </row>
    <row r="6352" spans="1:1" s="18" customFormat="1" x14ac:dyDescent="0.2">
      <c r="A6352" s="62"/>
    </row>
    <row r="6353" spans="1:1" s="18" customFormat="1" x14ac:dyDescent="0.2">
      <c r="A6353" s="62"/>
    </row>
    <row r="6354" spans="1:1" s="18" customFormat="1" x14ac:dyDescent="0.2">
      <c r="A6354" s="62"/>
    </row>
    <row r="6355" spans="1:1" s="18" customFormat="1" x14ac:dyDescent="0.2">
      <c r="A6355" s="62"/>
    </row>
    <row r="6356" spans="1:1" s="18" customFormat="1" x14ac:dyDescent="0.2">
      <c r="A6356" s="62"/>
    </row>
    <row r="6357" spans="1:1" s="18" customFormat="1" x14ac:dyDescent="0.2">
      <c r="A6357" s="62"/>
    </row>
    <row r="6358" spans="1:1" s="18" customFormat="1" x14ac:dyDescent="0.2">
      <c r="A6358" s="62"/>
    </row>
    <row r="6359" spans="1:1" s="18" customFormat="1" x14ac:dyDescent="0.2">
      <c r="A6359" s="62"/>
    </row>
    <row r="6360" spans="1:1" s="18" customFormat="1" x14ac:dyDescent="0.2">
      <c r="A6360" s="62"/>
    </row>
    <row r="6361" spans="1:1" s="18" customFormat="1" x14ac:dyDescent="0.2">
      <c r="A6361" s="62"/>
    </row>
    <row r="6362" spans="1:1" s="18" customFormat="1" x14ac:dyDescent="0.2">
      <c r="A6362" s="62"/>
    </row>
    <row r="6363" spans="1:1" s="18" customFormat="1" x14ac:dyDescent="0.2">
      <c r="A6363" s="62"/>
    </row>
    <row r="6364" spans="1:1" s="18" customFormat="1" x14ac:dyDescent="0.2">
      <c r="A6364" s="62"/>
    </row>
    <row r="6365" spans="1:1" s="18" customFormat="1" x14ac:dyDescent="0.2">
      <c r="A6365" s="62"/>
    </row>
    <row r="6366" spans="1:1" s="18" customFormat="1" x14ac:dyDescent="0.2">
      <c r="A6366" s="62"/>
    </row>
    <row r="6367" spans="1:1" s="18" customFormat="1" x14ac:dyDescent="0.2">
      <c r="A6367" s="62"/>
    </row>
    <row r="6368" spans="1:1" s="18" customFormat="1" x14ac:dyDescent="0.2">
      <c r="A6368" s="62"/>
    </row>
    <row r="6369" spans="1:1" s="18" customFormat="1" x14ac:dyDescent="0.2">
      <c r="A6369" s="62"/>
    </row>
    <row r="6370" spans="1:1" s="18" customFormat="1" x14ac:dyDescent="0.2">
      <c r="A6370" s="62"/>
    </row>
    <row r="6371" spans="1:1" s="18" customFormat="1" x14ac:dyDescent="0.2">
      <c r="A6371" s="62"/>
    </row>
    <row r="6372" spans="1:1" s="18" customFormat="1" x14ac:dyDescent="0.2">
      <c r="A6372" s="62"/>
    </row>
    <row r="6373" spans="1:1" s="18" customFormat="1" x14ac:dyDescent="0.2">
      <c r="A6373" s="62"/>
    </row>
    <row r="6374" spans="1:1" s="18" customFormat="1" x14ac:dyDescent="0.2">
      <c r="A6374" s="62"/>
    </row>
    <row r="6375" spans="1:1" s="18" customFormat="1" x14ac:dyDescent="0.2">
      <c r="A6375" s="62"/>
    </row>
    <row r="6376" spans="1:1" s="18" customFormat="1" x14ac:dyDescent="0.2">
      <c r="A6376" s="62"/>
    </row>
    <row r="6377" spans="1:1" s="18" customFormat="1" x14ac:dyDescent="0.2">
      <c r="A6377" s="62"/>
    </row>
    <row r="6378" spans="1:1" s="18" customFormat="1" x14ac:dyDescent="0.2">
      <c r="A6378" s="62"/>
    </row>
    <row r="6379" spans="1:1" s="18" customFormat="1" x14ac:dyDescent="0.2">
      <c r="A6379" s="62"/>
    </row>
    <row r="6380" spans="1:1" s="18" customFormat="1" x14ac:dyDescent="0.2">
      <c r="A6380" s="62"/>
    </row>
    <row r="6381" spans="1:1" s="18" customFormat="1" x14ac:dyDescent="0.2">
      <c r="A6381" s="62"/>
    </row>
    <row r="6382" spans="1:1" s="18" customFormat="1" x14ac:dyDescent="0.2">
      <c r="A6382" s="62"/>
    </row>
    <row r="6383" spans="1:1" s="18" customFormat="1" x14ac:dyDescent="0.2">
      <c r="A6383" s="62"/>
    </row>
    <row r="6384" spans="1:1" s="18" customFormat="1" x14ac:dyDescent="0.2">
      <c r="A6384" s="62"/>
    </row>
    <row r="6385" spans="1:1" s="18" customFormat="1" x14ac:dyDescent="0.2">
      <c r="A6385" s="62"/>
    </row>
    <row r="6386" spans="1:1" s="18" customFormat="1" x14ac:dyDescent="0.2">
      <c r="A6386" s="62"/>
    </row>
    <row r="6387" spans="1:1" s="18" customFormat="1" x14ac:dyDescent="0.2">
      <c r="A6387" s="62"/>
    </row>
    <row r="6388" spans="1:1" s="18" customFormat="1" x14ac:dyDescent="0.2">
      <c r="A6388" s="62"/>
    </row>
    <row r="6389" spans="1:1" s="18" customFormat="1" x14ac:dyDescent="0.2">
      <c r="A6389" s="62"/>
    </row>
    <row r="6390" spans="1:1" s="18" customFormat="1" x14ac:dyDescent="0.2">
      <c r="A6390" s="62"/>
    </row>
    <row r="6391" spans="1:1" s="18" customFormat="1" x14ac:dyDescent="0.2">
      <c r="A6391" s="62"/>
    </row>
    <row r="6392" spans="1:1" s="18" customFormat="1" x14ac:dyDescent="0.2">
      <c r="A6392" s="62"/>
    </row>
    <row r="6393" spans="1:1" s="18" customFormat="1" x14ac:dyDescent="0.2">
      <c r="A6393" s="62"/>
    </row>
    <row r="6394" spans="1:1" s="18" customFormat="1" x14ac:dyDescent="0.2">
      <c r="A6394" s="62"/>
    </row>
    <row r="6395" spans="1:1" s="18" customFormat="1" x14ac:dyDescent="0.2">
      <c r="A6395" s="62"/>
    </row>
    <row r="6396" spans="1:1" s="18" customFormat="1" x14ac:dyDescent="0.2">
      <c r="A6396" s="62"/>
    </row>
    <row r="6397" spans="1:1" s="18" customFormat="1" x14ac:dyDescent="0.2">
      <c r="A6397" s="62"/>
    </row>
    <row r="6398" spans="1:1" s="18" customFormat="1" x14ac:dyDescent="0.2">
      <c r="A6398" s="62"/>
    </row>
    <row r="6399" spans="1:1" s="18" customFormat="1" x14ac:dyDescent="0.2">
      <c r="A6399" s="62"/>
    </row>
    <row r="6400" spans="1:1" s="18" customFormat="1" x14ac:dyDescent="0.2">
      <c r="A6400" s="62"/>
    </row>
    <row r="6401" spans="1:1" s="18" customFormat="1" x14ac:dyDescent="0.2">
      <c r="A6401" s="62"/>
    </row>
    <row r="6402" spans="1:1" s="18" customFormat="1" x14ac:dyDescent="0.2">
      <c r="A6402" s="62"/>
    </row>
    <row r="6403" spans="1:1" s="18" customFormat="1" x14ac:dyDescent="0.2">
      <c r="A6403" s="62"/>
    </row>
    <row r="6404" spans="1:1" s="18" customFormat="1" x14ac:dyDescent="0.2">
      <c r="A6404" s="62"/>
    </row>
    <row r="6405" spans="1:1" s="18" customFormat="1" x14ac:dyDescent="0.2">
      <c r="A6405" s="62"/>
    </row>
    <row r="6406" spans="1:1" s="18" customFormat="1" x14ac:dyDescent="0.2">
      <c r="A6406" s="62"/>
    </row>
    <row r="6407" spans="1:1" s="18" customFormat="1" x14ac:dyDescent="0.2">
      <c r="A6407" s="62"/>
    </row>
    <row r="6408" spans="1:1" s="18" customFormat="1" x14ac:dyDescent="0.2">
      <c r="A6408" s="62"/>
    </row>
    <row r="6409" spans="1:1" s="18" customFormat="1" x14ac:dyDescent="0.2">
      <c r="A6409" s="62"/>
    </row>
    <row r="6410" spans="1:1" s="18" customFormat="1" x14ac:dyDescent="0.2">
      <c r="A6410" s="62"/>
    </row>
    <row r="6411" spans="1:1" s="18" customFormat="1" x14ac:dyDescent="0.2">
      <c r="A6411" s="62"/>
    </row>
    <row r="6412" spans="1:1" s="18" customFormat="1" x14ac:dyDescent="0.2">
      <c r="A6412" s="62"/>
    </row>
    <row r="6413" spans="1:1" s="18" customFormat="1" x14ac:dyDescent="0.2">
      <c r="A6413" s="62"/>
    </row>
    <row r="6414" spans="1:1" s="18" customFormat="1" x14ac:dyDescent="0.2">
      <c r="A6414" s="62"/>
    </row>
    <row r="6415" spans="1:1" s="18" customFormat="1" x14ac:dyDescent="0.2">
      <c r="A6415" s="62"/>
    </row>
    <row r="6416" spans="1:1" s="18" customFormat="1" x14ac:dyDescent="0.2">
      <c r="A6416" s="62"/>
    </row>
    <row r="6417" spans="1:1" s="18" customFormat="1" x14ac:dyDescent="0.2">
      <c r="A6417" s="62"/>
    </row>
    <row r="6418" spans="1:1" s="18" customFormat="1" x14ac:dyDescent="0.2">
      <c r="A6418" s="62"/>
    </row>
    <row r="6419" spans="1:1" s="18" customFormat="1" x14ac:dyDescent="0.2">
      <c r="A6419" s="62"/>
    </row>
    <row r="6420" spans="1:1" s="18" customFormat="1" x14ac:dyDescent="0.2">
      <c r="A6420" s="62"/>
    </row>
    <row r="6421" spans="1:1" s="18" customFormat="1" x14ac:dyDescent="0.2">
      <c r="A6421" s="62"/>
    </row>
    <row r="6422" spans="1:1" s="18" customFormat="1" x14ac:dyDescent="0.2">
      <c r="A6422" s="62"/>
    </row>
    <row r="6423" spans="1:1" s="18" customFormat="1" x14ac:dyDescent="0.2">
      <c r="A6423" s="62"/>
    </row>
    <row r="6424" spans="1:1" s="18" customFormat="1" x14ac:dyDescent="0.2">
      <c r="A6424" s="62"/>
    </row>
    <row r="6425" spans="1:1" s="18" customFormat="1" x14ac:dyDescent="0.2">
      <c r="A6425" s="62"/>
    </row>
    <row r="6426" spans="1:1" s="18" customFormat="1" x14ac:dyDescent="0.2">
      <c r="A6426" s="62"/>
    </row>
    <row r="6427" spans="1:1" s="18" customFormat="1" x14ac:dyDescent="0.2">
      <c r="A6427" s="62"/>
    </row>
    <row r="6428" spans="1:1" s="18" customFormat="1" x14ac:dyDescent="0.2">
      <c r="A6428" s="62"/>
    </row>
    <row r="6429" spans="1:1" s="18" customFormat="1" x14ac:dyDescent="0.2">
      <c r="A6429" s="62"/>
    </row>
    <row r="6430" spans="1:1" s="18" customFormat="1" x14ac:dyDescent="0.2">
      <c r="A6430" s="62"/>
    </row>
    <row r="6431" spans="1:1" s="18" customFormat="1" x14ac:dyDescent="0.2">
      <c r="A6431" s="62"/>
    </row>
    <row r="6432" spans="1:1" s="18" customFormat="1" x14ac:dyDescent="0.2">
      <c r="A6432" s="62"/>
    </row>
    <row r="6433" spans="1:1" s="18" customFormat="1" x14ac:dyDescent="0.2">
      <c r="A6433" s="62"/>
    </row>
    <row r="6434" spans="1:1" s="18" customFormat="1" x14ac:dyDescent="0.2">
      <c r="A6434" s="62"/>
    </row>
    <row r="6435" spans="1:1" s="18" customFormat="1" x14ac:dyDescent="0.2">
      <c r="A6435" s="62"/>
    </row>
    <row r="6436" spans="1:1" s="18" customFormat="1" x14ac:dyDescent="0.2">
      <c r="A6436" s="62"/>
    </row>
    <row r="6437" spans="1:1" s="18" customFormat="1" x14ac:dyDescent="0.2">
      <c r="A6437" s="62"/>
    </row>
    <row r="6438" spans="1:1" s="18" customFormat="1" x14ac:dyDescent="0.2">
      <c r="A6438" s="62"/>
    </row>
    <row r="6439" spans="1:1" s="18" customFormat="1" x14ac:dyDescent="0.2">
      <c r="A6439" s="62"/>
    </row>
    <row r="6440" spans="1:1" s="18" customFormat="1" x14ac:dyDescent="0.2">
      <c r="A6440" s="62"/>
    </row>
    <row r="6441" spans="1:1" s="18" customFormat="1" x14ac:dyDescent="0.2">
      <c r="A6441" s="62"/>
    </row>
    <row r="6442" spans="1:1" s="18" customFormat="1" x14ac:dyDescent="0.2">
      <c r="A6442" s="62"/>
    </row>
    <row r="6443" spans="1:1" s="18" customFormat="1" x14ac:dyDescent="0.2">
      <c r="A6443" s="62"/>
    </row>
    <row r="6444" spans="1:1" s="18" customFormat="1" x14ac:dyDescent="0.2">
      <c r="A6444" s="62"/>
    </row>
    <row r="6445" spans="1:1" s="18" customFormat="1" x14ac:dyDescent="0.2">
      <c r="A6445" s="62"/>
    </row>
    <row r="6446" spans="1:1" s="18" customFormat="1" x14ac:dyDescent="0.2">
      <c r="A6446" s="62"/>
    </row>
    <row r="6447" spans="1:1" s="18" customFormat="1" x14ac:dyDescent="0.2">
      <c r="A6447" s="62"/>
    </row>
    <row r="6448" spans="1:1" s="18" customFormat="1" x14ac:dyDescent="0.2">
      <c r="A6448" s="62"/>
    </row>
    <row r="6449" spans="1:1" s="18" customFormat="1" x14ac:dyDescent="0.2">
      <c r="A6449" s="62"/>
    </row>
    <row r="6450" spans="1:1" s="18" customFormat="1" x14ac:dyDescent="0.2">
      <c r="A6450" s="62"/>
    </row>
    <row r="6451" spans="1:1" s="18" customFormat="1" x14ac:dyDescent="0.2">
      <c r="A6451" s="62"/>
    </row>
    <row r="6452" spans="1:1" s="18" customFormat="1" x14ac:dyDescent="0.2">
      <c r="A6452" s="62"/>
    </row>
    <row r="6453" spans="1:1" s="18" customFormat="1" x14ac:dyDescent="0.2">
      <c r="A6453" s="62"/>
    </row>
    <row r="6454" spans="1:1" s="18" customFormat="1" x14ac:dyDescent="0.2">
      <c r="A6454" s="62"/>
    </row>
    <row r="6455" spans="1:1" s="18" customFormat="1" x14ac:dyDescent="0.2">
      <c r="A6455" s="62"/>
    </row>
    <row r="6456" spans="1:1" s="18" customFormat="1" x14ac:dyDescent="0.2">
      <c r="A6456" s="62"/>
    </row>
    <row r="6457" spans="1:1" s="18" customFormat="1" x14ac:dyDescent="0.2">
      <c r="A6457" s="62"/>
    </row>
    <row r="6458" spans="1:1" s="18" customFormat="1" x14ac:dyDescent="0.2">
      <c r="A6458" s="62"/>
    </row>
    <row r="6459" spans="1:1" s="18" customFormat="1" x14ac:dyDescent="0.2">
      <c r="A6459" s="62"/>
    </row>
    <row r="6460" spans="1:1" s="18" customFormat="1" x14ac:dyDescent="0.2">
      <c r="A6460" s="62"/>
    </row>
    <row r="6461" spans="1:1" s="18" customFormat="1" x14ac:dyDescent="0.2">
      <c r="A6461" s="62"/>
    </row>
    <row r="6462" spans="1:1" s="18" customFormat="1" x14ac:dyDescent="0.2">
      <c r="A6462" s="62"/>
    </row>
    <row r="6463" spans="1:1" s="18" customFormat="1" x14ac:dyDescent="0.2">
      <c r="A6463" s="62"/>
    </row>
    <row r="6464" spans="1:1" s="18" customFormat="1" x14ac:dyDescent="0.2">
      <c r="A6464" s="62"/>
    </row>
    <row r="6465" spans="1:1" s="18" customFormat="1" x14ac:dyDescent="0.2">
      <c r="A6465" s="62"/>
    </row>
    <row r="6466" spans="1:1" s="18" customFormat="1" x14ac:dyDescent="0.2">
      <c r="A6466" s="62"/>
    </row>
    <row r="6467" spans="1:1" s="18" customFormat="1" x14ac:dyDescent="0.2">
      <c r="A6467" s="62"/>
    </row>
    <row r="6468" spans="1:1" s="18" customFormat="1" x14ac:dyDescent="0.2">
      <c r="A6468" s="62"/>
    </row>
    <row r="6469" spans="1:1" s="18" customFormat="1" x14ac:dyDescent="0.2">
      <c r="A6469" s="62"/>
    </row>
    <row r="6470" spans="1:1" s="18" customFormat="1" x14ac:dyDescent="0.2">
      <c r="A6470" s="62"/>
    </row>
    <row r="6471" spans="1:1" s="18" customFormat="1" x14ac:dyDescent="0.2">
      <c r="A6471" s="62"/>
    </row>
    <row r="6472" spans="1:1" s="18" customFormat="1" x14ac:dyDescent="0.2">
      <c r="A6472" s="62"/>
    </row>
    <row r="6473" spans="1:1" s="18" customFormat="1" x14ac:dyDescent="0.2">
      <c r="A6473" s="62"/>
    </row>
    <row r="6474" spans="1:1" s="18" customFormat="1" x14ac:dyDescent="0.2">
      <c r="A6474" s="62"/>
    </row>
    <row r="6475" spans="1:1" s="18" customFormat="1" x14ac:dyDescent="0.2">
      <c r="A6475" s="62"/>
    </row>
    <row r="6476" spans="1:1" s="18" customFormat="1" x14ac:dyDescent="0.2">
      <c r="A6476" s="62"/>
    </row>
    <row r="6477" spans="1:1" s="18" customFormat="1" x14ac:dyDescent="0.2">
      <c r="A6477" s="62"/>
    </row>
    <row r="6478" spans="1:1" s="18" customFormat="1" x14ac:dyDescent="0.2">
      <c r="A6478" s="62"/>
    </row>
    <row r="6479" spans="1:1" s="18" customFormat="1" x14ac:dyDescent="0.2">
      <c r="A6479" s="62"/>
    </row>
    <row r="6480" spans="1:1" s="18" customFormat="1" x14ac:dyDescent="0.2">
      <c r="A6480" s="62"/>
    </row>
    <row r="6481" spans="1:1" s="18" customFormat="1" x14ac:dyDescent="0.2">
      <c r="A6481" s="62"/>
    </row>
    <row r="6482" spans="1:1" s="18" customFormat="1" x14ac:dyDescent="0.2">
      <c r="A6482" s="62"/>
    </row>
    <row r="6483" spans="1:1" s="18" customFormat="1" x14ac:dyDescent="0.2">
      <c r="A6483" s="62"/>
    </row>
    <row r="6484" spans="1:1" s="18" customFormat="1" x14ac:dyDescent="0.2">
      <c r="A6484" s="62"/>
    </row>
    <row r="6485" spans="1:1" s="18" customFormat="1" x14ac:dyDescent="0.2">
      <c r="A6485" s="62"/>
    </row>
    <row r="6486" spans="1:1" s="18" customFormat="1" x14ac:dyDescent="0.2">
      <c r="A6486" s="62"/>
    </row>
    <row r="6487" spans="1:1" s="18" customFormat="1" x14ac:dyDescent="0.2">
      <c r="A6487" s="62"/>
    </row>
    <row r="6488" spans="1:1" s="18" customFormat="1" x14ac:dyDescent="0.2">
      <c r="A6488" s="62"/>
    </row>
    <row r="6489" spans="1:1" s="18" customFormat="1" x14ac:dyDescent="0.2">
      <c r="A6489" s="62"/>
    </row>
    <row r="6490" spans="1:1" s="18" customFormat="1" x14ac:dyDescent="0.2">
      <c r="A6490" s="62"/>
    </row>
    <row r="6491" spans="1:1" s="18" customFormat="1" x14ac:dyDescent="0.2">
      <c r="A6491" s="62"/>
    </row>
    <row r="6492" spans="1:1" s="18" customFormat="1" x14ac:dyDescent="0.2">
      <c r="A6492" s="62"/>
    </row>
    <row r="6493" spans="1:1" s="18" customFormat="1" x14ac:dyDescent="0.2">
      <c r="A6493" s="62"/>
    </row>
    <row r="6494" spans="1:1" s="18" customFormat="1" x14ac:dyDescent="0.2">
      <c r="A6494" s="62"/>
    </row>
    <row r="6495" spans="1:1" s="18" customFormat="1" x14ac:dyDescent="0.2">
      <c r="A6495" s="62"/>
    </row>
    <row r="6496" spans="1:1" s="18" customFormat="1" x14ac:dyDescent="0.2">
      <c r="A6496" s="62"/>
    </row>
    <row r="6497" spans="1:1" s="18" customFormat="1" x14ac:dyDescent="0.2">
      <c r="A6497" s="62"/>
    </row>
    <row r="6498" spans="1:1" s="18" customFormat="1" x14ac:dyDescent="0.2">
      <c r="A6498" s="62"/>
    </row>
    <row r="6499" spans="1:1" s="18" customFormat="1" x14ac:dyDescent="0.2">
      <c r="A6499" s="62"/>
    </row>
    <row r="6500" spans="1:1" s="18" customFormat="1" x14ac:dyDescent="0.2">
      <c r="A6500" s="62"/>
    </row>
    <row r="6501" spans="1:1" s="18" customFormat="1" x14ac:dyDescent="0.2">
      <c r="A6501" s="62"/>
    </row>
    <row r="6502" spans="1:1" s="18" customFormat="1" x14ac:dyDescent="0.2">
      <c r="A6502" s="62"/>
    </row>
    <row r="6503" spans="1:1" s="18" customFormat="1" x14ac:dyDescent="0.2">
      <c r="A6503" s="62"/>
    </row>
    <row r="6504" spans="1:1" s="18" customFormat="1" x14ac:dyDescent="0.2">
      <c r="A6504" s="62"/>
    </row>
    <row r="6505" spans="1:1" s="18" customFormat="1" x14ac:dyDescent="0.2">
      <c r="A6505" s="62"/>
    </row>
    <row r="6506" spans="1:1" s="18" customFormat="1" x14ac:dyDescent="0.2">
      <c r="A6506" s="62"/>
    </row>
    <row r="6507" spans="1:1" s="18" customFormat="1" x14ac:dyDescent="0.2">
      <c r="A6507" s="62"/>
    </row>
    <row r="6508" spans="1:1" s="18" customFormat="1" x14ac:dyDescent="0.2">
      <c r="A6508" s="62"/>
    </row>
    <row r="6509" spans="1:1" s="18" customFormat="1" x14ac:dyDescent="0.2">
      <c r="A6509" s="62"/>
    </row>
    <row r="6510" spans="1:1" s="18" customFormat="1" x14ac:dyDescent="0.2">
      <c r="A6510" s="62"/>
    </row>
    <row r="6511" spans="1:1" s="18" customFormat="1" x14ac:dyDescent="0.2">
      <c r="A6511" s="62"/>
    </row>
    <row r="6512" spans="1:1" s="18" customFormat="1" x14ac:dyDescent="0.2">
      <c r="A6512" s="62"/>
    </row>
    <row r="6513" spans="1:1" s="18" customFormat="1" x14ac:dyDescent="0.2">
      <c r="A6513" s="62"/>
    </row>
    <row r="6514" spans="1:1" s="18" customFormat="1" x14ac:dyDescent="0.2">
      <c r="A6514" s="62"/>
    </row>
    <row r="6515" spans="1:1" s="18" customFormat="1" x14ac:dyDescent="0.2">
      <c r="A6515" s="62"/>
    </row>
    <row r="6516" spans="1:1" s="18" customFormat="1" x14ac:dyDescent="0.2">
      <c r="A6516" s="62"/>
    </row>
    <row r="6517" spans="1:1" s="18" customFormat="1" x14ac:dyDescent="0.2">
      <c r="A6517" s="62"/>
    </row>
    <row r="6518" spans="1:1" s="18" customFormat="1" x14ac:dyDescent="0.2">
      <c r="A6518" s="62"/>
    </row>
    <row r="6519" spans="1:1" s="18" customFormat="1" x14ac:dyDescent="0.2">
      <c r="A6519" s="62"/>
    </row>
    <row r="6520" spans="1:1" s="18" customFormat="1" x14ac:dyDescent="0.2">
      <c r="A6520" s="62"/>
    </row>
    <row r="6521" spans="1:1" s="18" customFormat="1" x14ac:dyDescent="0.2">
      <c r="A6521" s="62"/>
    </row>
    <row r="6522" spans="1:1" s="18" customFormat="1" x14ac:dyDescent="0.2">
      <c r="A6522" s="62"/>
    </row>
    <row r="6523" spans="1:1" s="18" customFormat="1" x14ac:dyDescent="0.2">
      <c r="A6523" s="62"/>
    </row>
    <row r="6524" spans="1:1" s="18" customFormat="1" x14ac:dyDescent="0.2">
      <c r="A6524" s="62"/>
    </row>
    <row r="6525" spans="1:1" s="18" customFormat="1" x14ac:dyDescent="0.2">
      <c r="A6525" s="62"/>
    </row>
    <row r="6526" spans="1:1" s="18" customFormat="1" x14ac:dyDescent="0.2">
      <c r="A6526" s="62"/>
    </row>
    <row r="6527" spans="1:1" s="18" customFormat="1" x14ac:dyDescent="0.2">
      <c r="A6527" s="62"/>
    </row>
    <row r="6528" spans="1:1" s="18" customFormat="1" x14ac:dyDescent="0.2">
      <c r="A6528" s="62"/>
    </row>
    <row r="6529" spans="1:1" s="18" customFormat="1" x14ac:dyDescent="0.2">
      <c r="A6529" s="62"/>
    </row>
    <row r="6530" spans="1:1" s="18" customFormat="1" x14ac:dyDescent="0.2">
      <c r="A6530" s="62"/>
    </row>
    <row r="6531" spans="1:1" s="18" customFormat="1" x14ac:dyDescent="0.2">
      <c r="A6531" s="62"/>
    </row>
    <row r="6532" spans="1:1" s="18" customFormat="1" x14ac:dyDescent="0.2">
      <c r="A6532" s="62"/>
    </row>
    <row r="6533" spans="1:1" s="18" customFormat="1" x14ac:dyDescent="0.2">
      <c r="A6533" s="62"/>
    </row>
    <row r="6534" spans="1:1" s="18" customFormat="1" x14ac:dyDescent="0.2">
      <c r="A6534" s="62"/>
    </row>
    <row r="6535" spans="1:1" s="18" customFormat="1" x14ac:dyDescent="0.2">
      <c r="A6535" s="62"/>
    </row>
    <row r="6536" spans="1:1" s="18" customFormat="1" x14ac:dyDescent="0.2">
      <c r="A6536" s="62"/>
    </row>
    <row r="6537" spans="1:1" s="18" customFormat="1" x14ac:dyDescent="0.2">
      <c r="A6537" s="62"/>
    </row>
    <row r="6538" spans="1:1" s="18" customFormat="1" x14ac:dyDescent="0.2">
      <c r="A6538" s="62"/>
    </row>
    <row r="6539" spans="1:1" s="18" customFormat="1" x14ac:dyDescent="0.2">
      <c r="A6539" s="62"/>
    </row>
    <row r="6540" spans="1:1" s="18" customFormat="1" x14ac:dyDescent="0.2">
      <c r="A6540" s="62"/>
    </row>
    <row r="6541" spans="1:1" s="18" customFormat="1" x14ac:dyDescent="0.2">
      <c r="A6541" s="62"/>
    </row>
    <row r="6542" spans="1:1" s="18" customFormat="1" x14ac:dyDescent="0.2">
      <c r="A6542" s="62"/>
    </row>
    <row r="6543" spans="1:1" s="18" customFormat="1" x14ac:dyDescent="0.2">
      <c r="A6543" s="62"/>
    </row>
    <row r="6544" spans="1:1" s="18" customFormat="1" x14ac:dyDescent="0.2">
      <c r="A6544" s="62"/>
    </row>
    <row r="6545" spans="1:1" s="18" customFormat="1" x14ac:dyDescent="0.2">
      <c r="A6545" s="62"/>
    </row>
    <row r="6546" spans="1:1" s="18" customFormat="1" x14ac:dyDescent="0.2">
      <c r="A6546" s="62"/>
    </row>
    <row r="6547" spans="1:1" s="18" customFormat="1" x14ac:dyDescent="0.2">
      <c r="A6547" s="62"/>
    </row>
    <row r="6548" spans="1:1" s="18" customFormat="1" x14ac:dyDescent="0.2">
      <c r="A6548" s="62"/>
    </row>
    <row r="6549" spans="1:1" s="18" customFormat="1" x14ac:dyDescent="0.2">
      <c r="A6549" s="62"/>
    </row>
    <row r="6550" spans="1:1" s="18" customFormat="1" x14ac:dyDescent="0.2">
      <c r="A6550" s="62"/>
    </row>
    <row r="6551" spans="1:1" s="18" customFormat="1" x14ac:dyDescent="0.2">
      <c r="A6551" s="62"/>
    </row>
    <row r="6552" spans="1:1" s="18" customFormat="1" x14ac:dyDescent="0.2">
      <c r="A6552" s="62"/>
    </row>
    <row r="6553" spans="1:1" s="18" customFormat="1" x14ac:dyDescent="0.2">
      <c r="A6553" s="62"/>
    </row>
    <row r="6554" spans="1:1" s="18" customFormat="1" x14ac:dyDescent="0.2">
      <c r="A6554" s="62"/>
    </row>
    <row r="6555" spans="1:1" s="18" customFormat="1" x14ac:dyDescent="0.2">
      <c r="A6555" s="62"/>
    </row>
    <row r="6556" spans="1:1" s="18" customFormat="1" x14ac:dyDescent="0.2">
      <c r="A6556" s="62"/>
    </row>
    <row r="6557" spans="1:1" s="18" customFormat="1" x14ac:dyDescent="0.2">
      <c r="A6557" s="62"/>
    </row>
    <row r="6558" spans="1:1" s="18" customFormat="1" x14ac:dyDescent="0.2">
      <c r="A6558" s="62"/>
    </row>
    <row r="6559" spans="1:1" s="18" customFormat="1" x14ac:dyDescent="0.2">
      <c r="A6559" s="62"/>
    </row>
    <row r="6560" spans="1:1" s="18" customFormat="1" x14ac:dyDescent="0.2">
      <c r="A6560" s="62"/>
    </row>
    <row r="6561" spans="1:1" s="18" customFormat="1" x14ac:dyDescent="0.2">
      <c r="A6561" s="62"/>
    </row>
    <row r="6562" spans="1:1" s="18" customFormat="1" x14ac:dyDescent="0.2">
      <c r="A6562" s="62"/>
    </row>
    <row r="6563" spans="1:1" s="18" customFormat="1" x14ac:dyDescent="0.2">
      <c r="A6563" s="62"/>
    </row>
    <row r="6564" spans="1:1" s="18" customFormat="1" x14ac:dyDescent="0.2">
      <c r="A6564" s="62"/>
    </row>
    <row r="6565" spans="1:1" s="18" customFormat="1" x14ac:dyDescent="0.2">
      <c r="A6565" s="62"/>
    </row>
    <row r="6566" spans="1:1" s="18" customFormat="1" x14ac:dyDescent="0.2">
      <c r="A6566" s="62"/>
    </row>
    <row r="6567" spans="1:1" s="18" customFormat="1" x14ac:dyDescent="0.2">
      <c r="A6567" s="62"/>
    </row>
    <row r="6568" spans="1:1" s="18" customFormat="1" x14ac:dyDescent="0.2">
      <c r="A6568" s="62"/>
    </row>
    <row r="6569" spans="1:1" s="18" customFormat="1" x14ac:dyDescent="0.2">
      <c r="A6569" s="62"/>
    </row>
    <row r="6570" spans="1:1" s="18" customFormat="1" x14ac:dyDescent="0.2">
      <c r="A6570" s="62"/>
    </row>
    <row r="6571" spans="1:1" s="18" customFormat="1" x14ac:dyDescent="0.2">
      <c r="A6571" s="62"/>
    </row>
    <row r="6572" spans="1:1" s="18" customFormat="1" x14ac:dyDescent="0.2">
      <c r="A6572" s="62"/>
    </row>
    <row r="6573" spans="1:1" s="18" customFormat="1" x14ac:dyDescent="0.2">
      <c r="A6573" s="62"/>
    </row>
    <row r="6574" spans="1:1" s="18" customFormat="1" x14ac:dyDescent="0.2">
      <c r="A6574" s="62"/>
    </row>
    <row r="6575" spans="1:1" s="18" customFormat="1" x14ac:dyDescent="0.2">
      <c r="A6575" s="62"/>
    </row>
    <row r="6576" spans="1:1" s="18" customFormat="1" x14ac:dyDescent="0.2">
      <c r="A6576" s="62"/>
    </row>
    <row r="6577" spans="1:1" s="18" customFormat="1" x14ac:dyDescent="0.2">
      <c r="A6577" s="62"/>
    </row>
    <row r="6578" spans="1:1" s="18" customFormat="1" x14ac:dyDescent="0.2">
      <c r="A6578" s="62"/>
    </row>
    <row r="6579" spans="1:1" s="18" customFormat="1" x14ac:dyDescent="0.2">
      <c r="A6579" s="62"/>
    </row>
    <row r="6580" spans="1:1" s="18" customFormat="1" x14ac:dyDescent="0.2">
      <c r="A6580" s="62"/>
    </row>
    <row r="6581" spans="1:1" s="18" customFormat="1" x14ac:dyDescent="0.2">
      <c r="A6581" s="62"/>
    </row>
    <row r="6582" spans="1:1" s="18" customFormat="1" x14ac:dyDescent="0.2">
      <c r="A6582" s="62"/>
    </row>
    <row r="6583" spans="1:1" s="18" customFormat="1" x14ac:dyDescent="0.2">
      <c r="A6583" s="62"/>
    </row>
    <row r="6584" spans="1:1" s="18" customFormat="1" x14ac:dyDescent="0.2">
      <c r="A6584" s="62"/>
    </row>
    <row r="6585" spans="1:1" s="18" customFormat="1" x14ac:dyDescent="0.2">
      <c r="A6585" s="62"/>
    </row>
    <row r="6586" spans="1:1" s="18" customFormat="1" x14ac:dyDescent="0.2">
      <c r="A6586" s="62"/>
    </row>
    <row r="6587" spans="1:1" s="18" customFormat="1" x14ac:dyDescent="0.2">
      <c r="A6587" s="62"/>
    </row>
    <row r="6588" spans="1:1" s="18" customFormat="1" x14ac:dyDescent="0.2">
      <c r="A6588" s="62"/>
    </row>
    <row r="6589" spans="1:1" s="18" customFormat="1" x14ac:dyDescent="0.2">
      <c r="A6589" s="62"/>
    </row>
    <row r="6590" spans="1:1" s="18" customFormat="1" x14ac:dyDescent="0.2">
      <c r="A6590" s="62"/>
    </row>
    <row r="6591" spans="1:1" s="18" customFormat="1" x14ac:dyDescent="0.2">
      <c r="A6591" s="62"/>
    </row>
    <row r="6592" spans="1:1" s="18" customFormat="1" x14ac:dyDescent="0.2">
      <c r="A6592" s="62"/>
    </row>
    <row r="6593" spans="1:1" s="18" customFormat="1" x14ac:dyDescent="0.2">
      <c r="A6593" s="62"/>
    </row>
    <row r="6594" spans="1:1" s="18" customFormat="1" x14ac:dyDescent="0.2">
      <c r="A6594" s="62"/>
    </row>
    <row r="6595" spans="1:1" s="18" customFormat="1" x14ac:dyDescent="0.2">
      <c r="A6595" s="62"/>
    </row>
    <row r="6596" spans="1:1" s="18" customFormat="1" x14ac:dyDescent="0.2">
      <c r="A6596" s="62"/>
    </row>
    <row r="6597" spans="1:1" s="18" customFormat="1" x14ac:dyDescent="0.2">
      <c r="A6597" s="62"/>
    </row>
    <row r="6598" spans="1:1" s="18" customFormat="1" x14ac:dyDescent="0.2">
      <c r="A6598" s="62"/>
    </row>
    <row r="6599" spans="1:1" s="18" customFormat="1" x14ac:dyDescent="0.2">
      <c r="A6599" s="62"/>
    </row>
    <row r="6600" spans="1:1" s="18" customFormat="1" x14ac:dyDescent="0.2">
      <c r="A6600" s="62"/>
    </row>
    <row r="6601" spans="1:1" s="18" customFormat="1" x14ac:dyDescent="0.2">
      <c r="A6601" s="62"/>
    </row>
    <row r="6602" spans="1:1" s="18" customFormat="1" x14ac:dyDescent="0.2">
      <c r="A6602" s="62"/>
    </row>
    <row r="6603" spans="1:1" s="18" customFormat="1" x14ac:dyDescent="0.2">
      <c r="A6603" s="62"/>
    </row>
    <row r="6604" spans="1:1" s="18" customFormat="1" x14ac:dyDescent="0.2">
      <c r="A6604" s="62"/>
    </row>
    <row r="6605" spans="1:1" s="18" customFormat="1" x14ac:dyDescent="0.2">
      <c r="A6605" s="62"/>
    </row>
    <row r="6606" spans="1:1" s="18" customFormat="1" x14ac:dyDescent="0.2">
      <c r="A6606" s="62"/>
    </row>
    <row r="6607" spans="1:1" s="18" customFormat="1" x14ac:dyDescent="0.2">
      <c r="A6607" s="62"/>
    </row>
    <row r="6608" spans="1:1" s="18" customFormat="1" x14ac:dyDescent="0.2">
      <c r="A6608" s="62"/>
    </row>
    <row r="6609" spans="1:1" s="18" customFormat="1" x14ac:dyDescent="0.2">
      <c r="A6609" s="62"/>
    </row>
    <row r="6610" spans="1:1" s="18" customFormat="1" x14ac:dyDescent="0.2">
      <c r="A6610" s="62"/>
    </row>
    <row r="6611" spans="1:1" s="18" customFormat="1" x14ac:dyDescent="0.2">
      <c r="A6611" s="62"/>
    </row>
    <row r="6612" spans="1:1" s="18" customFormat="1" x14ac:dyDescent="0.2">
      <c r="A6612" s="62"/>
    </row>
    <row r="6613" spans="1:1" s="18" customFormat="1" x14ac:dyDescent="0.2">
      <c r="A6613" s="62"/>
    </row>
    <row r="6614" spans="1:1" s="18" customFormat="1" x14ac:dyDescent="0.2">
      <c r="A6614" s="62"/>
    </row>
    <row r="6615" spans="1:1" s="18" customFormat="1" x14ac:dyDescent="0.2">
      <c r="A6615" s="62"/>
    </row>
    <row r="6616" spans="1:1" s="18" customFormat="1" x14ac:dyDescent="0.2">
      <c r="A6616" s="62"/>
    </row>
    <row r="6617" spans="1:1" s="18" customFormat="1" x14ac:dyDescent="0.2">
      <c r="A6617" s="62"/>
    </row>
    <row r="6618" spans="1:1" s="18" customFormat="1" x14ac:dyDescent="0.2">
      <c r="A6618" s="62"/>
    </row>
    <row r="6619" spans="1:1" s="18" customFormat="1" x14ac:dyDescent="0.2">
      <c r="A6619" s="62"/>
    </row>
    <row r="6620" spans="1:1" s="18" customFormat="1" x14ac:dyDescent="0.2">
      <c r="A6620" s="62"/>
    </row>
    <row r="6621" spans="1:1" s="18" customFormat="1" x14ac:dyDescent="0.2">
      <c r="A6621" s="62"/>
    </row>
    <row r="6622" spans="1:1" s="18" customFormat="1" x14ac:dyDescent="0.2">
      <c r="A6622" s="62"/>
    </row>
    <row r="6623" spans="1:1" s="18" customFormat="1" x14ac:dyDescent="0.2">
      <c r="A6623" s="62"/>
    </row>
    <row r="6624" spans="1:1" s="18" customFormat="1" x14ac:dyDescent="0.2">
      <c r="A6624" s="62"/>
    </row>
    <row r="6625" spans="1:1" s="18" customFormat="1" x14ac:dyDescent="0.2">
      <c r="A6625" s="62"/>
    </row>
    <row r="6626" spans="1:1" s="18" customFormat="1" x14ac:dyDescent="0.2">
      <c r="A6626" s="62"/>
    </row>
    <row r="6627" spans="1:1" s="18" customFormat="1" x14ac:dyDescent="0.2">
      <c r="A6627" s="62"/>
    </row>
    <row r="6628" spans="1:1" s="18" customFormat="1" x14ac:dyDescent="0.2">
      <c r="A6628" s="62"/>
    </row>
    <row r="6629" spans="1:1" s="18" customFormat="1" x14ac:dyDescent="0.2">
      <c r="A6629" s="62"/>
    </row>
    <row r="6630" spans="1:1" s="18" customFormat="1" x14ac:dyDescent="0.2">
      <c r="A6630" s="62"/>
    </row>
    <row r="6631" spans="1:1" s="18" customFormat="1" x14ac:dyDescent="0.2">
      <c r="A6631" s="62"/>
    </row>
    <row r="6632" spans="1:1" s="18" customFormat="1" x14ac:dyDescent="0.2">
      <c r="A6632" s="62"/>
    </row>
    <row r="6633" spans="1:1" s="18" customFormat="1" x14ac:dyDescent="0.2">
      <c r="A6633" s="62"/>
    </row>
    <row r="6634" spans="1:1" s="18" customFormat="1" x14ac:dyDescent="0.2">
      <c r="A6634" s="62"/>
    </row>
    <row r="6635" spans="1:1" s="18" customFormat="1" x14ac:dyDescent="0.2">
      <c r="A6635" s="62"/>
    </row>
    <row r="6636" spans="1:1" s="18" customFormat="1" x14ac:dyDescent="0.2">
      <c r="A6636" s="62"/>
    </row>
    <row r="6637" spans="1:1" s="18" customFormat="1" x14ac:dyDescent="0.2">
      <c r="A6637" s="62"/>
    </row>
    <row r="6638" spans="1:1" s="18" customFormat="1" x14ac:dyDescent="0.2">
      <c r="A6638" s="62"/>
    </row>
    <row r="6639" spans="1:1" s="18" customFormat="1" x14ac:dyDescent="0.2">
      <c r="A6639" s="62"/>
    </row>
    <row r="6640" spans="1:1" s="18" customFormat="1" x14ac:dyDescent="0.2">
      <c r="A6640" s="62"/>
    </row>
    <row r="6641" spans="1:1" s="18" customFormat="1" x14ac:dyDescent="0.2">
      <c r="A6641" s="62"/>
    </row>
    <row r="6642" spans="1:1" s="18" customFormat="1" x14ac:dyDescent="0.2">
      <c r="A6642" s="62"/>
    </row>
    <row r="6643" spans="1:1" s="18" customFormat="1" x14ac:dyDescent="0.2">
      <c r="A6643" s="62"/>
    </row>
    <row r="6644" spans="1:1" s="18" customFormat="1" x14ac:dyDescent="0.2">
      <c r="A6644" s="62"/>
    </row>
    <row r="6645" spans="1:1" s="18" customFormat="1" x14ac:dyDescent="0.2">
      <c r="A6645" s="62"/>
    </row>
    <row r="6646" spans="1:1" s="18" customFormat="1" x14ac:dyDescent="0.2">
      <c r="A6646" s="62"/>
    </row>
    <row r="6647" spans="1:1" s="18" customFormat="1" x14ac:dyDescent="0.2">
      <c r="A6647" s="62"/>
    </row>
    <row r="6648" spans="1:1" s="18" customFormat="1" x14ac:dyDescent="0.2">
      <c r="A6648" s="62"/>
    </row>
    <row r="6649" spans="1:1" s="18" customFormat="1" x14ac:dyDescent="0.2">
      <c r="A6649" s="62"/>
    </row>
    <row r="6650" spans="1:1" s="18" customFormat="1" x14ac:dyDescent="0.2">
      <c r="A6650" s="62"/>
    </row>
    <row r="6651" spans="1:1" s="18" customFormat="1" x14ac:dyDescent="0.2">
      <c r="A6651" s="62"/>
    </row>
    <row r="6652" spans="1:1" s="18" customFormat="1" x14ac:dyDescent="0.2">
      <c r="A6652" s="62"/>
    </row>
    <row r="6653" spans="1:1" s="18" customFormat="1" x14ac:dyDescent="0.2">
      <c r="A6653" s="62"/>
    </row>
    <row r="6654" spans="1:1" s="18" customFormat="1" x14ac:dyDescent="0.2">
      <c r="A6654" s="62"/>
    </row>
    <row r="6655" spans="1:1" s="18" customFormat="1" x14ac:dyDescent="0.2">
      <c r="A6655" s="62"/>
    </row>
    <row r="6656" spans="1:1" s="18" customFormat="1" x14ac:dyDescent="0.2">
      <c r="A6656" s="62"/>
    </row>
    <row r="6657" spans="1:1" s="18" customFormat="1" x14ac:dyDescent="0.2">
      <c r="A6657" s="62"/>
    </row>
    <row r="6658" spans="1:1" s="18" customFormat="1" x14ac:dyDescent="0.2">
      <c r="A6658" s="62"/>
    </row>
    <row r="6659" spans="1:1" s="18" customFormat="1" x14ac:dyDescent="0.2">
      <c r="A6659" s="62"/>
    </row>
    <row r="6660" spans="1:1" s="18" customFormat="1" x14ac:dyDescent="0.2">
      <c r="A6660" s="62"/>
    </row>
    <row r="6661" spans="1:1" s="18" customFormat="1" x14ac:dyDescent="0.2">
      <c r="A6661" s="62"/>
    </row>
    <row r="6662" spans="1:1" s="18" customFormat="1" x14ac:dyDescent="0.2">
      <c r="A6662" s="62"/>
    </row>
    <row r="6663" spans="1:1" s="18" customFormat="1" x14ac:dyDescent="0.2">
      <c r="A6663" s="62"/>
    </row>
    <row r="6664" spans="1:1" s="18" customFormat="1" x14ac:dyDescent="0.2">
      <c r="A6664" s="62"/>
    </row>
    <row r="6665" spans="1:1" s="18" customFormat="1" x14ac:dyDescent="0.2">
      <c r="A6665" s="62"/>
    </row>
    <row r="6666" spans="1:1" s="18" customFormat="1" x14ac:dyDescent="0.2">
      <c r="A6666" s="62"/>
    </row>
    <row r="6667" spans="1:1" s="18" customFormat="1" x14ac:dyDescent="0.2">
      <c r="A6667" s="62"/>
    </row>
    <row r="6668" spans="1:1" s="18" customFormat="1" x14ac:dyDescent="0.2">
      <c r="A6668" s="62"/>
    </row>
    <row r="6669" spans="1:1" s="18" customFormat="1" x14ac:dyDescent="0.2">
      <c r="A6669" s="62"/>
    </row>
    <row r="6670" spans="1:1" s="18" customFormat="1" x14ac:dyDescent="0.2">
      <c r="A6670" s="62"/>
    </row>
    <row r="6671" spans="1:1" s="18" customFormat="1" x14ac:dyDescent="0.2">
      <c r="A6671" s="62"/>
    </row>
    <row r="6672" spans="1:1" s="18" customFormat="1" x14ac:dyDescent="0.2">
      <c r="A6672" s="62"/>
    </row>
    <row r="6673" spans="1:1" s="18" customFormat="1" x14ac:dyDescent="0.2">
      <c r="A6673" s="62"/>
    </row>
    <row r="6674" spans="1:1" s="18" customFormat="1" x14ac:dyDescent="0.2">
      <c r="A6674" s="62"/>
    </row>
    <row r="6675" spans="1:1" s="18" customFormat="1" x14ac:dyDescent="0.2">
      <c r="A6675" s="62"/>
    </row>
    <row r="6676" spans="1:1" s="18" customFormat="1" x14ac:dyDescent="0.2">
      <c r="A6676" s="62"/>
    </row>
    <row r="6677" spans="1:1" s="18" customFormat="1" x14ac:dyDescent="0.2">
      <c r="A6677" s="62"/>
    </row>
    <row r="6678" spans="1:1" s="18" customFormat="1" x14ac:dyDescent="0.2">
      <c r="A6678" s="62"/>
    </row>
    <row r="6679" spans="1:1" s="18" customFormat="1" x14ac:dyDescent="0.2">
      <c r="A6679" s="62"/>
    </row>
    <row r="6680" spans="1:1" s="18" customFormat="1" x14ac:dyDescent="0.2">
      <c r="A6680" s="62"/>
    </row>
    <row r="6681" spans="1:1" s="18" customFormat="1" x14ac:dyDescent="0.2">
      <c r="A6681" s="62"/>
    </row>
    <row r="6682" spans="1:1" s="18" customFormat="1" x14ac:dyDescent="0.2">
      <c r="A6682" s="62"/>
    </row>
    <row r="6683" spans="1:1" s="18" customFormat="1" x14ac:dyDescent="0.2">
      <c r="A6683" s="62"/>
    </row>
    <row r="6684" spans="1:1" s="18" customFormat="1" x14ac:dyDescent="0.2">
      <c r="A6684" s="62"/>
    </row>
    <row r="6685" spans="1:1" s="18" customFormat="1" x14ac:dyDescent="0.2">
      <c r="A6685" s="62"/>
    </row>
    <row r="6686" spans="1:1" s="18" customFormat="1" x14ac:dyDescent="0.2">
      <c r="A6686" s="62"/>
    </row>
    <row r="6687" spans="1:1" s="18" customFormat="1" x14ac:dyDescent="0.2">
      <c r="A6687" s="62"/>
    </row>
    <row r="6688" spans="1:1" s="18" customFormat="1" x14ac:dyDescent="0.2">
      <c r="A6688" s="62"/>
    </row>
    <row r="6689" spans="1:1" s="18" customFormat="1" x14ac:dyDescent="0.2">
      <c r="A6689" s="62"/>
    </row>
    <row r="6690" spans="1:1" s="18" customFormat="1" x14ac:dyDescent="0.2">
      <c r="A6690" s="62"/>
    </row>
    <row r="6691" spans="1:1" s="18" customFormat="1" x14ac:dyDescent="0.2">
      <c r="A6691" s="62"/>
    </row>
    <row r="6692" spans="1:1" s="18" customFormat="1" x14ac:dyDescent="0.2">
      <c r="A6692" s="62"/>
    </row>
    <row r="6693" spans="1:1" s="18" customFormat="1" x14ac:dyDescent="0.2">
      <c r="A6693" s="62"/>
    </row>
    <row r="6694" spans="1:1" s="18" customFormat="1" x14ac:dyDescent="0.2">
      <c r="A6694" s="62"/>
    </row>
    <row r="6695" spans="1:1" s="18" customFormat="1" x14ac:dyDescent="0.2">
      <c r="A6695" s="62"/>
    </row>
    <row r="6696" spans="1:1" s="18" customFormat="1" x14ac:dyDescent="0.2">
      <c r="A6696" s="62"/>
    </row>
    <row r="6697" spans="1:1" s="18" customFormat="1" x14ac:dyDescent="0.2">
      <c r="A6697" s="62"/>
    </row>
    <row r="6698" spans="1:1" s="18" customFormat="1" x14ac:dyDescent="0.2">
      <c r="A6698" s="62"/>
    </row>
    <row r="6699" spans="1:1" s="18" customFormat="1" x14ac:dyDescent="0.2">
      <c r="A6699" s="62"/>
    </row>
    <row r="6700" spans="1:1" s="18" customFormat="1" x14ac:dyDescent="0.2">
      <c r="A6700" s="62"/>
    </row>
    <row r="6701" spans="1:1" s="18" customFormat="1" x14ac:dyDescent="0.2">
      <c r="A6701" s="62"/>
    </row>
    <row r="6702" spans="1:1" s="18" customFormat="1" x14ac:dyDescent="0.2">
      <c r="A6702" s="62"/>
    </row>
    <row r="6703" spans="1:1" s="18" customFormat="1" x14ac:dyDescent="0.2">
      <c r="A6703" s="62"/>
    </row>
    <row r="6704" spans="1:1" s="18" customFormat="1" x14ac:dyDescent="0.2">
      <c r="A6704" s="62"/>
    </row>
    <row r="6705" spans="1:1" s="18" customFormat="1" x14ac:dyDescent="0.2">
      <c r="A6705" s="62"/>
    </row>
    <row r="6706" spans="1:1" s="18" customFormat="1" x14ac:dyDescent="0.2">
      <c r="A6706" s="62"/>
    </row>
    <row r="6707" spans="1:1" s="18" customFormat="1" x14ac:dyDescent="0.2">
      <c r="A6707" s="62"/>
    </row>
    <row r="6708" spans="1:1" s="18" customFormat="1" x14ac:dyDescent="0.2">
      <c r="A6708" s="62"/>
    </row>
    <row r="6709" spans="1:1" s="18" customFormat="1" x14ac:dyDescent="0.2">
      <c r="A6709" s="62"/>
    </row>
    <row r="6710" spans="1:1" s="18" customFormat="1" x14ac:dyDescent="0.2">
      <c r="A6710" s="62"/>
    </row>
    <row r="6711" spans="1:1" s="18" customFormat="1" x14ac:dyDescent="0.2">
      <c r="A6711" s="62"/>
    </row>
    <row r="6712" spans="1:1" s="18" customFormat="1" x14ac:dyDescent="0.2">
      <c r="A6712" s="62"/>
    </row>
    <row r="6713" spans="1:1" s="18" customFormat="1" x14ac:dyDescent="0.2">
      <c r="A6713" s="62"/>
    </row>
    <row r="6714" spans="1:1" s="18" customFormat="1" x14ac:dyDescent="0.2">
      <c r="A6714" s="62"/>
    </row>
    <row r="6715" spans="1:1" s="18" customFormat="1" x14ac:dyDescent="0.2">
      <c r="A6715" s="62"/>
    </row>
    <row r="6716" spans="1:1" s="18" customFormat="1" x14ac:dyDescent="0.2">
      <c r="A6716" s="62"/>
    </row>
    <row r="6717" spans="1:1" s="18" customFormat="1" x14ac:dyDescent="0.2">
      <c r="A6717" s="62"/>
    </row>
    <row r="6718" spans="1:1" s="18" customFormat="1" x14ac:dyDescent="0.2">
      <c r="A6718" s="62"/>
    </row>
    <row r="6719" spans="1:1" s="18" customFormat="1" x14ac:dyDescent="0.2">
      <c r="A6719" s="62"/>
    </row>
    <row r="6720" spans="1:1" s="18" customFormat="1" x14ac:dyDescent="0.2">
      <c r="A6720" s="62"/>
    </row>
    <row r="6721" spans="1:1" s="18" customFormat="1" x14ac:dyDescent="0.2">
      <c r="A6721" s="62"/>
    </row>
    <row r="6722" spans="1:1" s="18" customFormat="1" x14ac:dyDescent="0.2">
      <c r="A6722" s="62"/>
    </row>
    <row r="6723" spans="1:1" s="18" customFormat="1" x14ac:dyDescent="0.2">
      <c r="A6723" s="62"/>
    </row>
    <row r="6724" spans="1:1" s="18" customFormat="1" x14ac:dyDescent="0.2">
      <c r="A6724" s="62"/>
    </row>
    <row r="6725" spans="1:1" s="18" customFormat="1" x14ac:dyDescent="0.2">
      <c r="A6725" s="62"/>
    </row>
    <row r="6726" spans="1:1" s="18" customFormat="1" x14ac:dyDescent="0.2">
      <c r="A6726" s="62"/>
    </row>
    <row r="6727" spans="1:1" s="18" customFormat="1" x14ac:dyDescent="0.2">
      <c r="A6727" s="62"/>
    </row>
    <row r="6728" spans="1:1" s="18" customFormat="1" x14ac:dyDescent="0.2">
      <c r="A6728" s="62"/>
    </row>
    <row r="6729" spans="1:1" s="18" customFormat="1" x14ac:dyDescent="0.2">
      <c r="A6729" s="62"/>
    </row>
    <row r="6730" spans="1:1" s="18" customFormat="1" x14ac:dyDescent="0.2">
      <c r="A6730" s="62"/>
    </row>
    <row r="6731" spans="1:1" s="18" customFormat="1" x14ac:dyDescent="0.2">
      <c r="A6731" s="62"/>
    </row>
    <row r="6732" spans="1:1" s="18" customFormat="1" x14ac:dyDescent="0.2">
      <c r="A6732" s="62"/>
    </row>
    <row r="6733" spans="1:1" s="18" customFormat="1" x14ac:dyDescent="0.2">
      <c r="A6733" s="62"/>
    </row>
    <row r="6734" spans="1:1" s="18" customFormat="1" x14ac:dyDescent="0.2">
      <c r="A6734" s="62"/>
    </row>
    <row r="6735" spans="1:1" s="18" customFormat="1" x14ac:dyDescent="0.2">
      <c r="A6735" s="62"/>
    </row>
    <row r="6736" spans="1:1" s="18" customFormat="1" x14ac:dyDescent="0.2">
      <c r="A6736" s="62"/>
    </row>
    <row r="6737" spans="1:1" s="18" customFormat="1" x14ac:dyDescent="0.2">
      <c r="A6737" s="62"/>
    </row>
    <row r="6738" spans="1:1" s="18" customFormat="1" x14ac:dyDescent="0.2">
      <c r="A6738" s="62"/>
    </row>
    <row r="6739" spans="1:1" s="18" customFormat="1" x14ac:dyDescent="0.2">
      <c r="A6739" s="62"/>
    </row>
    <row r="6740" spans="1:1" s="18" customFormat="1" x14ac:dyDescent="0.2">
      <c r="A6740" s="62"/>
    </row>
    <row r="6741" spans="1:1" s="18" customFormat="1" x14ac:dyDescent="0.2">
      <c r="A6741" s="62"/>
    </row>
    <row r="6742" spans="1:1" s="18" customFormat="1" x14ac:dyDescent="0.2">
      <c r="A6742" s="62"/>
    </row>
    <row r="6743" spans="1:1" s="18" customFormat="1" x14ac:dyDescent="0.2">
      <c r="A6743" s="62"/>
    </row>
    <row r="6744" spans="1:1" s="18" customFormat="1" x14ac:dyDescent="0.2">
      <c r="A6744" s="62"/>
    </row>
    <row r="6745" spans="1:1" s="18" customFormat="1" x14ac:dyDescent="0.2">
      <c r="A6745" s="62"/>
    </row>
    <row r="6746" spans="1:1" s="18" customFormat="1" x14ac:dyDescent="0.2">
      <c r="A6746" s="62"/>
    </row>
    <row r="6747" spans="1:1" s="18" customFormat="1" x14ac:dyDescent="0.2">
      <c r="A6747" s="62"/>
    </row>
    <row r="6748" spans="1:1" s="18" customFormat="1" x14ac:dyDescent="0.2">
      <c r="A6748" s="62"/>
    </row>
    <row r="6749" spans="1:1" s="18" customFormat="1" x14ac:dyDescent="0.2">
      <c r="A6749" s="62"/>
    </row>
    <row r="6750" spans="1:1" s="18" customFormat="1" x14ac:dyDescent="0.2">
      <c r="A6750" s="62"/>
    </row>
    <row r="6751" spans="1:1" s="18" customFormat="1" x14ac:dyDescent="0.2">
      <c r="A6751" s="62"/>
    </row>
    <row r="6752" spans="1:1" s="18" customFormat="1" x14ac:dyDescent="0.2">
      <c r="A6752" s="62"/>
    </row>
    <row r="6753" spans="1:1" s="18" customFormat="1" x14ac:dyDescent="0.2">
      <c r="A6753" s="62"/>
    </row>
    <row r="6754" spans="1:1" s="18" customFormat="1" x14ac:dyDescent="0.2">
      <c r="A6754" s="62"/>
    </row>
    <row r="6755" spans="1:1" s="18" customFormat="1" x14ac:dyDescent="0.2">
      <c r="A6755" s="62"/>
    </row>
    <row r="6756" spans="1:1" s="18" customFormat="1" x14ac:dyDescent="0.2">
      <c r="A6756" s="62"/>
    </row>
    <row r="6757" spans="1:1" s="18" customFormat="1" x14ac:dyDescent="0.2">
      <c r="A6757" s="62"/>
    </row>
    <row r="6758" spans="1:1" s="18" customFormat="1" x14ac:dyDescent="0.2">
      <c r="A6758" s="62"/>
    </row>
    <row r="6759" spans="1:1" s="18" customFormat="1" x14ac:dyDescent="0.2">
      <c r="A6759" s="62"/>
    </row>
    <row r="6760" spans="1:1" s="18" customFormat="1" x14ac:dyDescent="0.2">
      <c r="A6760" s="62"/>
    </row>
    <row r="6761" spans="1:1" s="18" customFormat="1" x14ac:dyDescent="0.2">
      <c r="A6761" s="62"/>
    </row>
    <row r="6762" spans="1:1" s="18" customFormat="1" x14ac:dyDescent="0.2">
      <c r="A6762" s="62"/>
    </row>
    <row r="6763" spans="1:1" s="18" customFormat="1" x14ac:dyDescent="0.2">
      <c r="A6763" s="62"/>
    </row>
    <row r="6764" spans="1:1" s="18" customFormat="1" x14ac:dyDescent="0.2">
      <c r="A6764" s="62"/>
    </row>
    <row r="6765" spans="1:1" s="18" customFormat="1" x14ac:dyDescent="0.2">
      <c r="A6765" s="62"/>
    </row>
    <row r="6766" spans="1:1" s="18" customFormat="1" x14ac:dyDescent="0.2">
      <c r="A6766" s="62"/>
    </row>
    <row r="6767" spans="1:1" s="18" customFormat="1" x14ac:dyDescent="0.2">
      <c r="A6767" s="62"/>
    </row>
    <row r="6768" spans="1:1" s="18" customFormat="1" x14ac:dyDescent="0.2">
      <c r="A6768" s="62"/>
    </row>
    <row r="6769" spans="1:1" s="18" customFormat="1" x14ac:dyDescent="0.2">
      <c r="A6769" s="62"/>
    </row>
    <row r="6770" spans="1:1" s="18" customFormat="1" x14ac:dyDescent="0.2">
      <c r="A6770" s="62"/>
    </row>
    <row r="6771" spans="1:1" s="18" customFormat="1" x14ac:dyDescent="0.2">
      <c r="A6771" s="62"/>
    </row>
    <row r="6772" spans="1:1" s="18" customFormat="1" x14ac:dyDescent="0.2">
      <c r="A6772" s="62"/>
    </row>
    <row r="6773" spans="1:1" s="18" customFormat="1" x14ac:dyDescent="0.2">
      <c r="A6773" s="62"/>
    </row>
    <row r="6774" spans="1:1" s="18" customFormat="1" x14ac:dyDescent="0.2">
      <c r="A6774" s="62"/>
    </row>
    <row r="6775" spans="1:1" s="18" customFormat="1" x14ac:dyDescent="0.2">
      <c r="A6775" s="62"/>
    </row>
    <row r="6776" spans="1:1" s="18" customFormat="1" x14ac:dyDescent="0.2">
      <c r="A6776" s="62"/>
    </row>
    <row r="6777" spans="1:1" s="18" customFormat="1" x14ac:dyDescent="0.2">
      <c r="A6777" s="62"/>
    </row>
    <row r="6778" spans="1:1" s="18" customFormat="1" x14ac:dyDescent="0.2">
      <c r="A6778" s="62"/>
    </row>
    <row r="6779" spans="1:1" s="18" customFormat="1" x14ac:dyDescent="0.2">
      <c r="A6779" s="62"/>
    </row>
    <row r="6780" spans="1:1" s="18" customFormat="1" x14ac:dyDescent="0.2">
      <c r="A6780" s="62"/>
    </row>
    <row r="6781" spans="1:1" s="18" customFormat="1" x14ac:dyDescent="0.2">
      <c r="A6781" s="62"/>
    </row>
    <row r="6782" spans="1:1" s="18" customFormat="1" x14ac:dyDescent="0.2">
      <c r="A6782" s="62"/>
    </row>
    <row r="6783" spans="1:1" s="18" customFormat="1" x14ac:dyDescent="0.2">
      <c r="A6783" s="62"/>
    </row>
    <row r="6784" spans="1:1" s="18" customFormat="1" x14ac:dyDescent="0.2">
      <c r="A6784" s="62"/>
    </row>
    <row r="6785" spans="1:1" s="18" customFormat="1" x14ac:dyDescent="0.2">
      <c r="A6785" s="62"/>
    </row>
    <row r="6786" spans="1:1" s="18" customFormat="1" x14ac:dyDescent="0.2">
      <c r="A6786" s="62"/>
    </row>
    <row r="6787" spans="1:1" s="18" customFormat="1" x14ac:dyDescent="0.2">
      <c r="A6787" s="62"/>
    </row>
    <row r="6788" spans="1:1" s="18" customFormat="1" x14ac:dyDescent="0.2">
      <c r="A6788" s="62"/>
    </row>
    <row r="6789" spans="1:1" s="18" customFormat="1" x14ac:dyDescent="0.2">
      <c r="A6789" s="62"/>
    </row>
    <row r="6790" spans="1:1" s="18" customFormat="1" x14ac:dyDescent="0.2">
      <c r="A6790" s="62"/>
    </row>
    <row r="6791" spans="1:1" s="18" customFormat="1" x14ac:dyDescent="0.2">
      <c r="A6791" s="62"/>
    </row>
    <row r="6792" spans="1:1" s="18" customFormat="1" x14ac:dyDescent="0.2">
      <c r="A6792" s="62"/>
    </row>
    <row r="6793" spans="1:1" s="18" customFormat="1" x14ac:dyDescent="0.2">
      <c r="A6793" s="62"/>
    </row>
    <row r="6794" spans="1:1" s="18" customFormat="1" x14ac:dyDescent="0.2">
      <c r="A6794" s="62"/>
    </row>
    <row r="6795" spans="1:1" s="18" customFormat="1" x14ac:dyDescent="0.2">
      <c r="A6795" s="62"/>
    </row>
    <row r="6796" spans="1:1" s="18" customFormat="1" x14ac:dyDescent="0.2">
      <c r="A6796" s="62"/>
    </row>
    <row r="6797" spans="1:1" s="18" customFormat="1" x14ac:dyDescent="0.2">
      <c r="A6797" s="62"/>
    </row>
    <row r="6798" spans="1:1" s="18" customFormat="1" x14ac:dyDescent="0.2">
      <c r="A6798" s="62"/>
    </row>
    <row r="6799" spans="1:1" s="18" customFormat="1" x14ac:dyDescent="0.2">
      <c r="A6799" s="62"/>
    </row>
    <row r="6800" spans="1:1" s="18" customFormat="1" x14ac:dyDescent="0.2">
      <c r="A6800" s="62"/>
    </row>
    <row r="6801" spans="1:1" s="18" customFormat="1" x14ac:dyDescent="0.2">
      <c r="A6801" s="62"/>
    </row>
    <row r="6802" spans="1:1" s="18" customFormat="1" x14ac:dyDescent="0.2">
      <c r="A6802" s="62"/>
    </row>
    <row r="6803" spans="1:1" s="18" customFormat="1" x14ac:dyDescent="0.2">
      <c r="A6803" s="62"/>
    </row>
    <row r="6804" spans="1:1" s="18" customFormat="1" x14ac:dyDescent="0.2">
      <c r="A6804" s="62"/>
    </row>
    <row r="6805" spans="1:1" s="18" customFormat="1" x14ac:dyDescent="0.2">
      <c r="A6805" s="62"/>
    </row>
    <row r="6806" spans="1:1" s="18" customFormat="1" x14ac:dyDescent="0.2">
      <c r="A6806" s="62"/>
    </row>
    <row r="6807" spans="1:1" s="18" customFormat="1" x14ac:dyDescent="0.2">
      <c r="A6807" s="62"/>
    </row>
    <row r="6808" spans="1:1" s="18" customFormat="1" x14ac:dyDescent="0.2">
      <c r="A6808" s="62"/>
    </row>
    <row r="6809" spans="1:1" s="18" customFormat="1" x14ac:dyDescent="0.2">
      <c r="A6809" s="62"/>
    </row>
    <row r="6810" spans="1:1" s="18" customFormat="1" x14ac:dyDescent="0.2">
      <c r="A6810" s="62"/>
    </row>
    <row r="6811" spans="1:1" s="18" customFormat="1" x14ac:dyDescent="0.2">
      <c r="A6811" s="62"/>
    </row>
    <row r="6812" spans="1:1" s="18" customFormat="1" x14ac:dyDescent="0.2">
      <c r="A6812" s="62"/>
    </row>
    <row r="6813" spans="1:1" s="18" customFormat="1" x14ac:dyDescent="0.2">
      <c r="A6813" s="62"/>
    </row>
    <row r="6814" spans="1:1" s="18" customFormat="1" x14ac:dyDescent="0.2">
      <c r="A6814" s="62"/>
    </row>
    <row r="6815" spans="1:1" s="18" customFormat="1" x14ac:dyDescent="0.2">
      <c r="A6815" s="62"/>
    </row>
    <row r="6816" spans="1:1" s="18" customFormat="1" x14ac:dyDescent="0.2">
      <c r="A6816" s="62"/>
    </row>
    <row r="6817" spans="1:1" s="18" customFormat="1" x14ac:dyDescent="0.2">
      <c r="A6817" s="62"/>
    </row>
    <row r="6818" spans="1:1" s="18" customFormat="1" x14ac:dyDescent="0.2">
      <c r="A6818" s="62"/>
    </row>
    <row r="6819" spans="1:1" s="18" customFormat="1" x14ac:dyDescent="0.2">
      <c r="A6819" s="62"/>
    </row>
    <row r="6820" spans="1:1" s="18" customFormat="1" x14ac:dyDescent="0.2">
      <c r="A6820" s="62"/>
    </row>
    <row r="6821" spans="1:1" s="18" customFormat="1" x14ac:dyDescent="0.2">
      <c r="A6821" s="62"/>
    </row>
    <row r="6822" spans="1:1" s="18" customFormat="1" x14ac:dyDescent="0.2">
      <c r="A6822" s="62"/>
    </row>
    <row r="6823" spans="1:1" s="18" customFormat="1" x14ac:dyDescent="0.2">
      <c r="A6823" s="62"/>
    </row>
    <row r="6824" spans="1:1" s="18" customFormat="1" x14ac:dyDescent="0.2">
      <c r="A6824" s="62"/>
    </row>
    <row r="6825" spans="1:1" s="18" customFormat="1" x14ac:dyDescent="0.2">
      <c r="A6825" s="62"/>
    </row>
    <row r="6826" spans="1:1" s="18" customFormat="1" x14ac:dyDescent="0.2">
      <c r="A6826" s="62"/>
    </row>
    <row r="6827" spans="1:1" s="18" customFormat="1" x14ac:dyDescent="0.2">
      <c r="A6827" s="62"/>
    </row>
    <row r="6828" spans="1:1" s="18" customFormat="1" x14ac:dyDescent="0.2">
      <c r="A6828" s="62"/>
    </row>
    <row r="6829" spans="1:1" s="18" customFormat="1" x14ac:dyDescent="0.2">
      <c r="A6829" s="62"/>
    </row>
    <row r="6830" spans="1:1" s="18" customFormat="1" x14ac:dyDescent="0.2">
      <c r="A6830" s="62"/>
    </row>
    <row r="6831" spans="1:1" s="18" customFormat="1" x14ac:dyDescent="0.2">
      <c r="A6831" s="62"/>
    </row>
    <row r="6832" spans="1:1" s="18" customFormat="1" x14ac:dyDescent="0.2">
      <c r="A6832" s="62"/>
    </row>
    <row r="6833" spans="1:1" s="18" customFormat="1" x14ac:dyDescent="0.2">
      <c r="A6833" s="62"/>
    </row>
    <row r="6834" spans="1:1" s="18" customFormat="1" x14ac:dyDescent="0.2">
      <c r="A6834" s="62"/>
    </row>
    <row r="6835" spans="1:1" s="18" customFormat="1" x14ac:dyDescent="0.2">
      <c r="A6835" s="62"/>
    </row>
    <row r="6836" spans="1:1" s="18" customFormat="1" x14ac:dyDescent="0.2">
      <c r="A6836" s="62"/>
    </row>
    <row r="6837" spans="1:1" s="18" customFormat="1" x14ac:dyDescent="0.2">
      <c r="A6837" s="62"/>
    </row>
    <row r="6838" spans="1:1" s="18" customFormat="1" x14ac:dyDescent="0.2">
      <c r="A6838" s="62"/>
    </row>
    <row r="6839" spans="1:1" s="18" customFormat="1" x14ac:dyDescent="0.2">
      <c r="A6839" s="62"/>
    </row>
    <row r="6840" spans="1:1" s="18" customFormat="1" x14ac:dyDescent="0.2">
      <c r="A6840" s="62"/>
    </row>
    <row r="6841" spans="1:1" s="18" customFormat="1" x14ac:dyDescent="0.2">
      <c r="A6841" s="62"/>
    </row>
    <row r="6842" spans="1:1" s="18" customFormat="1" x14ac:dyDescent="0.2">
      <c r="A6842" s="62"/>
    </row>
    <row r="6843" spans="1:1" s="18" customFormat="1" x14ac:dyDescent="0.2">
      <c r="A6843" s="62"/>
    </row>
    <row r="6844" spans="1:1" s="18" customFormat="1" x14ac:dyDescent="0.2">
      <c r="A6844" s="62"/>
    </row>
    <row r="6845" spans="1:1" s="18" customFormat="1" x14ac:dyDescent="0.2">
      <c r="A6845" s="62"/>
    </row>
    <row r="6846" spans="1:1" s="18" customFormat="1" x14ac:dyDescent="0.2">
      <c r="A6846" s="62"/>
    </row>
    <row r="6847" spans="1:1" s="18" customFormat="1" x14ac:dyDescent="0.2">
      <c r="A6847" s="62"/>
    </row>
    <row r="6848" spans="1:1" s="18" customFormat="1" x14ac:dyDescent="0.2">
      <c r="A6848" s="62"/>
    </row>
    <row r="6849" spans="1:1" s="18" customFormat="1" x14ac:dyDescent="0.2">
      <c r="A6849" s="62"/>
    </row>
    <row r="6850" spans="1:1" s="18" customFormat="1" x14ac:dyDescent="0.2">
      <c r="A6850" s="62"/>
    </row>
    <row r="6851" spans="1:1" s="18" customFormat="1" x14ac:dyDescent="0.2">
      <c r="A6851" s="62"/>
    </row>
    <row r="6852" spans="1:1" s="18" customFormat="1" x14ac:dyDescent="0.2">
      <c r="A6852" s="62"/>
    </row>
    <row r="6853" spans="1:1" s="18" customFormat="1" x14ac:dyDescent="0.2">
      <c r="A6853" s="62"/>
    </row>
    <row r="6854" spans="1:1" s="18" customFormat="1" x14ac:dyDescent="0.2">
      <c r="A6854" s="62"/>
    </row>
    <row r="6855" spans="1:1" s="18" customFormat="1" x14ac:dyDescent="0.2">
      <c r="A6855" s="62"/>
    </row>
    <row r="6856" spans="1:1" s="18" customFormat="1" x14ac:dyDescent="0.2">
      <c r="A6856" s="62"/>
    </row>
    <row r="6857" spans="1:1" s="18" customFormat="1" x14ac:dyDescent="0.2">
      <c r="A6857" s="62"/>
    </row>
    <row r="6858" spans="1:1" s="18" customFormat="1" x14ac:dyDescent="0.2">
      <c r="A6858" s="62"/>
    </row>
    <row r="6859" spans="1:1" s="18" customFormat="1" x14ac:dyDescent="0.2">
      <c r="A6859" s="62"/>
    </row>
    <row r="6860" spans="1:1" s="18" customFormat="1" x14ac:dyDescent="0.2">
      <c r="A6860" s="62"/>
    </row>
    <row r="6861" spans="1:1" s="18" customFormat="1" x14ac:dyDescent="0.2">
      <c r="A6861" s="62"/>
    </row>
    <row r="6862" spans="1:1" s="18" customFormat="1" x14ac:dyDescent="0.2">
      <c r="A6862" s="62"/>
    </row>
    <row r="6863" spans="1:1" s="18" customFormat="1" x14ac:dyDescent="0.2">
      <c r="A6863" s="62"/>
    </row>
    <row r="6864" spans="1:1" s="18" customFormat="1" x14ac:dyDescent="0.2">
      <c r="A6864" s="62"/>
    </row>
    <row r="6865" spans="1:1" s="18" customFormat="1" x14ac:dyDescent="0.2">
      <c r="A6865" s="62"/>
    </row>
    <row r="6866" spans="1:1" s="18" customFormat="1" x14ac:dyDescent="0.2">
      <c r="A6866" s="62"/>
    </row>
    <row r="6867" spans="1:1" s="18" customFormat="1" x14ac:dyDescent="0.2">
      <c r="A6867" s="62"/>
    </row>
    <row r="6868" spans="1:1" s="18" customFormat="1" x14ac:dyDescent="0.2">
      <c r="A6868" s="62"/>
    </row>
    <row r="6869" spans="1:1" s="18" customFormat="1" x14ac:dyDescent="0.2">
      <c r="A6869" s="62"/>
    </row>
    <row r="6870" spans="1:1" s="18" customFormat="1" x14ac:dyDescent="0.2">
      <c r="A6870" s="62"/>
    </row>
    <row r="6871" spans="1:1" s="18" customFormat="1" x14ac:dyDescent="0.2">
      <c r="A6871" s="62"/>
    </row>
    <row r="6872" spans="1:1" s="18" customFormat="1" x14ac:dyDescent="0.2">
      <c r="A6872" s="62"/>
    </row>
    <row r="6873" spans="1:1" s="18" customFormat="1" x14ac:dyDescent="0.2">
      <c r="A6873" s="62"/>
    </row>
    <row r="6874" spans="1:1" s="18" customFormat="1" x14ac:dyDescent="0.2">
      <c r="A6874" s="62"/>
    </row>
    <row r="6875" spans="1:1" s="18" customFormat="1" x14ac:dyDescent="0.2">
      <c r="A6875" s="62"/>
    </row>
    <row r="6876" spans="1:1" s="18" customFormat="1" x14ac:dyDescent="0.2">
      <c r="A6876" s="62"/>
    </row>
    <row r="6877" spans="1:1" s="18" customFormat="1" x14ac:dyDescent="0.2">
      <c r="A6877" s="62"/>
    </row>
    <row r="6878" spans="1:1" s="18" customFormat="1" x14ac:dyDescent="0.2">
      <c r="A6878" s="62"/>
    </row>
    <row r="6879" spans="1:1" s="18" customFormat="1" x14ac:dyDescent="0.2">
      <c r="A6879" s="62"/>
    </row>
    <row r="6880" spans="1:1" s="18" customFormat="1" x14ac:dyDescent="0.2">
      <c r="A6880" s="62"/>
    </row>
    <row r="6881" spans="1:1" s="18" customFormat="1" x14ac:dyDescent="0.2">
      <c r="A6881" s="62"/>
    </row>
    <row r="6882" spans="1:1" s="18" customFormat="1" x14ac:dyDescent="0.2">
      <c r="A6882" s="62"/>
    </row>
    <row r="6883" spans="1:1" s="18" customFormat="1" x14ac:dyDescent="0.2">
      <c r="A6883" s="62"/>
    </row>
    <row r="6884" spans="1:1" s="18" customFormat="1" x14ac:dyDescent="0.2">
      <c r="A6884" s="62"/>
    </row>
    <row r="6885" spans="1:1" s="18" customFormat="1" x14ac:dyDescent="0.2">
      <c r="A6885" s="62"/>
    </row>
    <row r="6886" spans="1:1" s="18" customFormat="1" x14ac:dyDescent="0.2">
      <c r="A6886" s="62"/>
    </row>
    <row r="6887" spans="1:1" s="18" customFormat="1" x14ac:dyDescent="0.2">
      <c r="A6887" s="62"/>
    </row>
    <row r="6888" spans="1:1" s="18" customFormat="1" x14ac:dyDescent="0.2">
      <c r="A6888" s="62"/>
    </row>
    <row r="6889" spans="1:1" s="18" customFormat="1" x14ac:dyDescent="0.2">
      <c r="A6889" s="62"/>
    </row>
    <row r="6890" spans="1:1" s="18" customFormat="1" x14ac:dyDescent="0.2">
      <c r="A6890" s="62"/>
    </row>
    <row r="6891" spans="1:1" s="18" customFormat="1" x14ac:dyDescent="0.2">
      <c r="A6891" s="62"/>
    </row>
    <row r="6892" spans="1:1" s="18" customFormat="1" x14ac:dyDescent="0.2">
      <c r="A6892" s="62"/>
    </row>
    <row r="6893" spans="1:1" s="18" customFormat="1" x14ac:dyDescent="0.2">
      <c r="A6893" s="62"/>
    </row>
    <row r="6894" spans="1:1" s="18" customFormat="1" x14ac:dyDescent="0.2">
      <c r="A6894" s="62"/>
    </row>
    <row r="6895" spans="1:1" s="18" customFormat="1" x14ac:dyDescent="0.2">
      <c r="A6895" s="62"/>
    </row>
    <row r="6896" spans="1:1" s="18" customFormat="1" x14ac:dyDescent="0.2">
      <c r="A6896" s="62"/>
    </row>
    <row r="6897" spans="1:1" s="18" customFormat="1" x14ac:dyDescent="0.2">
      <c r="A6897" s="62"/>
    </row>
    <row r="6898" spans="1:1" s="18" customFormat="1" x14ac:dyDescent="0.2">
      <c r="A6898" s="62"/>
    </row>
    <row r="6899" spans="1:1" s="18" customFormat="1" x14ac:dyDescent="0.2">
      <c r="A6899" s="62"/>
    </row>
    <row r="6900" spans="1:1" s="18" customFormat="1" x14ac:dyDescent="0.2">
      <c r="A6900" s="62"/>
    </row>
    <row r="6901" spans="1:1" s="18" customFormat="1" x14ac:dyDescent="0.2">
      <c r="A6901" s="62"/>
    </row>
    <row r="6902" spans="1:1" s="18" customFormat="1" x14ac:dyDescent="0.2">
      <c r="A6902" s="62"/>
    </row>
    <row r="6903" spans="1:1" s="18" customFormat="1" x14ac:dyDescent="0.2">
      <c r="A6903" s="62"/>
    </row>
    <row r="6904" spans="1:1" s="18" customFormat="1" x14ac:dyDescent="0.2">
      <c r="A6904" s="62"/>
    </row>
    <row r="6905" spans="1:1" s="18" customFormat="1" x14ac:dyDescent="0.2">
      <c r="A6905" s="62"/>
    </row>
    <row r="6906" spans="1:1" s="18" customFormat="1" x14ac:dyDescent="0.2">
      <c r="A6906" s="62"/>
    </row>
    <row r="6907" spans="1:1" s="18" customFormat="1" x14ac:dyDescent="0.2">
      <c r="A6907" s="62"/>
    </row>
    <row r="6908" spans="1:1" s="18" customFormat="1" x14ac:dyDescent="0.2">
      <c r="A6908" s="62"/>
    </row>
    <row r="6909" spans="1:1" s="18" customFormat="1" x14ac:dyDescent="0.2">
      <c r="A6909" s="62"/>
    </row>
    <row r="6910" spans="1:1" s="18" customFormat="1" x14ac:dyDescent="0.2">
      <c r="A6910" s="62"/>
    </row>
    <row r="6911" spans="1:1" s="18" customFormat="1" x14ac:dyDescent="0.2">
      <c r="A6911" s="62"/>
    </row>
    <row r="6912" spans="1:1" s="18" customFormat="1" x14ac:dyDescent="0.2">
      <c r="A6912" s="62"/>
    </row>
    <row r="6913" spans="1:1" s="18" customFormat="1" x14ac:dyDescent="0.2">
      <c r="A6913" s="62"/>
    </row>
    <row r="6914" spans="1:1" s="18" customFormat="1" x14ac:dyDescent="0.2">
      <c r="A6914" s="62"/>
    </row>
    <row r="6915" spans="1:1" s="18" customFormat="1" x14ac:dyDescent="0.2">
      <c r="A6915" s="62"/>
    </row>
    <row r="6916" spans="1:1" s="18" customFormat="1" x14ac:dyDescent="0.2">
      <c r="A6916" s="62"/>
    </row>
    <row r="6917" spans="1:1" s="18" customFormat="1" x14ac:dyDescent="0.2">
      <c r="A6917" s="62"/>
    </row>
    <row r="6918" spans="1:1" s="18" customFormat="1" x14ac:dyDescent="0.2">
      <c r="A6918" s="62"/>
    </row>
    <row r="6919" spans="1:1" s="18" customFormat="1" x14ac:dyDescent="0.2">
      <c r="A6919" s="62"/>
    </row>
    <row r="6920" spans="1:1" s="18" customFormat="1" x14ac:dyDescent="0.2">
      <c r="A6920" s="62"/>
    </row>
    <row r="6921" spans="1:1" s="18" customFormat="1" x14ac:dyDescent="0.2">
      <c r="A6921" s="62"/>
    </row>
    <row r="6922" spans="1:1" s="18" customFormat="1" x14ac:dyDescent="0.2">
      <c r="A6922" s="62"/>
    </row>
    <row r="6923" spans="1:1" s="18" customFormat="1" x14ac:dyDescent="0.2">
      <c r="A6923" s="62"/>
    </row>
    <row r="6924" spans="1:1" s="18" customFormat="1" x14ac:dyDescent="0.2">
      <c r="A6924" s="62"/>
    </row>
    <row r="6925" spans="1:1" s="18" customFormat="1" x14ac:dyDescent="0.2">
      <c r="A6925" s="62"/>
    </row>
    <row r="6926" spans="1:1" s="18" customFormat="1" x14ac:dyDescent="0.2">
      <c r="A6926" s="62"/>
    </row>
    <row r="6927" spans="1:1" s="18" customFormat="1" x14ac:dyDescent="0.2">
      <c r="A6927" s="62"/>
    </row>
    <row r="6928" spans="1:1" s="18" customFormat="1" x14ac:dyDescent="0.2">
      <c r="A6928" s="62"/>
    </row>
    <row r="6929" spans="1:1" s="18" customFormat="1" x14ac:dyDescent="0.2">
      <c r="A6929" s="62"/>
    </row>
    <row r="6930" spans="1:1" s="18" customFormat="1" x14ac:dyDescent="0.2">
      <c r="A6930" s="62"/>
    </row>
    <row r="6931" spans="1:1" s="18" customFormat="1" x14ac:dyDescent="0.2">
      <c r="A6931" s="62"/>
    </row>
    <row r="6932" spans="1:1" s="18" customFormat="1" x14ac:dyDescent="0.2">
      <c r="A6932" s="62"/>
    </row>
    <row r="6933" spans="1:1" s="18" customFormat="1" x14ac:dyDescent="0.2">
      <c r="A6933" s="62"/>
    </row>
    <row r="6934" spans="1:1" s="18" customFormat="1" x14ac:dyDescent="0.2">
      <c r="A6934" s="62"/>
    </row>
    <row r="6935" spans="1:1" s="18" customFormat="1" x14ac:dyDescent="0.2">
      <c r="A6935" s="62"/>
    </row>
    <row r="6936" spans="1:1" s="18" customFormat="1" x14ac:dyDescent="0.2">
      <c r="A6936" s="62"/>
    </row>
    <row r="6937" spans="1:1" s="18" customFormat="1" x14ac:dyDescent="0.2">
      <c r="A6937" s="62"/>
    </row>
    <row r="6938" spans="1:1" s="18" customFormat="1" x14ac:dyDescent="0.2">
      <c r="A6938" s="62"/>
    </row>
    <row r="6939" spans="1:1" s="18" customFormat="1" x14ac:dyDescent="0.2">
      <c r="A6939" s="62"/>
    </row>
    <row r="6940" spans="1:1" s="18" customFormat="1" x14ac:dyDescent="0.2">
      <c r="A6940" s="62"/>
    </row>
    <row r="6941" spans="1:1" s="18" customFormat="1" x14ac:dyDescent="0.2">
      <c r="A6941" s="62"/>
    </row>
    <row r="6942" spans="1:1" s="18" customFormat="1" x14ac:dyDescent="0.2">
      <c r="A6942" s="62"/>
    </row>
    <row r="6943" spans="1:1" s="18" customFormat="1" x14ac:dyDescent="0.2">
      <c r="A6943" s="62"/>
    </row>
    <row r="6944" spans="1:1" s="18" customFormat="1" x14ac:dyDescent="0.2">
      <c r="A6944" s="62"/>
    </row>
    <row r="6945" spans="1:1" s="18" customFormat="1" x14ac:dyDescent="0.2">
      <c r="A6945" s="62"/>
    </row>
    <row r="6946" spans="1:1" s="18" customFormat="1" x14ac:dyDescent="0.2">
      <c r="A6946" s="62"/>
    </row>
    <row r="6947" spans="1:1" s="18" customFormat="1" x14ac:dyDescent="0.2">
      <c r="A6947" s="62"/>
    </row>
    <row r="6948" spans="1:1" s="18" customFormat="1" x14ac:dyDescent="0.2">
      <c r="A6948" s="62"/>
    </row>
    <row r="6949" spans="1:1" s="18" customFormat="1" x14ac:dyDescent="0.2">
      <c r="A6949" s="62"/>
    </row>
    <row r="6950" spans="1:1" s="18" customFormat="1" x14ac:dyDescent="0.2">
      <c r="A6950" s="62"/>
    </row>
    <row r="6951" spans="1:1" s="18" customFormat="1" x14ac:dyDescent="0.2">
      <c r="A6951" s="62"/>
    </row>
    <row r="6952" spans="1:1" s="18" customFormat="1" x14ac:dyDescent="0.2">
      <c r="A6952" s="62"/>
    </row>
    <row r="6953" spans="1:1" s="18" customFormat="1" x14ac:dyDescent="0.2">
      <c r="A6953" s="62"/>
    </row>
    <row r="6954" spans="1:1" s="18" customFormat="1" x14ac:dyDescent="0.2">
      <c r="A6954" s="62"/>
    </row>
    <row r="6955" spans="1:1" s="18" customFormat="1" x14ac:dyDescent="0.2">
      <c r="A6955" s="62"/>
    </row>
    <row r="6956" spans="1:1" s="18" customFormat="1" x14ac:dyDescent="0.2">
      <c r="A6956" s="62"/>
    </row>
    <row r="6957" spans="1:1" s="18" customFormat="1" x14ac:dyDescent="0.2">
      <c r="A6957" s="62"/>
    </row>
    <row r="6958" spans="1:1" s="18" customFormat="1" x14ac:dyDescent="0.2">
      <c r="A6958" s="62"/>
    </row>
    <row r="6959" spans="1:1" s="18" customFormat="1" x14ac:dyDescent="0.2">
      <c r="A6959" s="62"/>
    </row>
    <row r="6960" spans="1:1" s="18" customFormat="1" x14ac:dyDescent="0.2">
      <c r="A6960" s="62"/>
    </row>
    <row r="6961" spans="1:1" s="18" customFormat="1" x14ac:dyDescent="0.2">
      <c r="A6961" s="62"/>
    </row>
    <row r="6962" spans="1:1" s="18" customFormat="1" x14ac:dyDescent="0.2">
      <c r="A6962" s="62"/>
    </row>
    <row r="6963" spans="1:1" s="18" customFormat="1" x14ac:dyDescent="0.2">
      <c r="A6963" s="62"/>
    </row>
    <row r="6964" spans="1:1" s="18" customFormat="1" x14ac:dyDescent="0.2">
      <c r="A6964" s="62"/>
    </row>
    <row r="6965" spans="1:1" s="18" customFormat="1" x14ac:dyDescent="0.2">
      <c r="A6965" s="62"/>
    </row>
    <row r="6966" spans="1:1" s="18" customFormat="1" x14ac:dyDescent="0.2">
      <c r="A6966" s="62"/>
    </row>
    <row r="6967" spans="1:1" s="18" customFormat="1" x14ac:dyDescent="0.2">
      <c r="A6967" s="62"/>
    </row>
    <row r="6968" spans="1:1" s="18" customFormat="1" x14ac:dyDescent="0.2">
      <c r="A6968" s="62"/>
    </row>
    <row r="6969" spans="1:1" s="18" customFormat="1" x14ac:dyDescent="0.2">
      <c r="A6969" s="62"/>
    </row>
    <row r="6970" spans="1:1" s="18" customFormat="1" x14ac:dyDescent="0.2">
      <c r="A6970" s="62"/>
    </row>
    <row r="6971" spans="1:1" s="18" customFormat="1" x14ac:dyDescent="0.2">
      <c r="A6971" s="62"/>
    </row>
    <row r="6972" spans="1:1" s="18" customFormat="1" x14ac:dyDescent="0.2">
      <c r="A6972" s="62"/>
    </row>
    <row r="6973" spans="1:1" s="18" customFormat="1" x14ac:dyDescent="0.2">
      <c r="A6973" s="62"/>
    </row>
    <row r="6974" spans="1:1" s="18" customFormat="1" x14ac:dyDescent="0.2">
      <c r="A6974" s="62"/>
    </row>
    <row r="6975" spans="1:1" s="18" customFormat="1" x14ac:dyDescent="0.2">
      <c r="A6975" s="62"/>
    </row>
    <row r="6976" spans="1:1" s="18" customFormat="1" x14ac:dyDescent="0.2">
      <c r="A6976" s="62"/>
    </row>
    <row r="6977" spans="1:1" s="18" customFormat="1" x14ac:dyDescent="0.2">
      <c r="A6977" s="62"/>
    </row>
    <row r="6978" spans="1:1" s="18" customFormat="1" x14ac:dyDescent="0.2">
      <c r="A6978" s="62"/>
    </row>
    <row r="6979" spans="1:1" s="18" customFormat="1" x14ac:dyDescent="0.2">
      <c r="A6979" s="62"/>
    </row>
    <row r="6980" spans="1:1" s="18" customFormat="1" x14ac:dyDescent="0.2">
      <c r="A6980" s="62"/>
    </row>
    <row r="6981" spans="1:1" s="18" customFormat="1" x14ac:dyDescent="0.2">
      <c r="A6981" s="62"/>
    </row>
    <row r="6982" spans="1:1" s="18" customFormat="1" x14ac:dyDescent="0.2">
      <c r="A6982" s="62"/>
    </row>
    <row r="6983" spans="1:1" s="18" customFormat="1" x14ac:dyDescent="0.2">
      <c r="A6983" s="62"/>
    </row>
    <row r="6984" spans="1:1" s="18" customFormat="1" x14ac:dyDescent="0.2">
      <c r="A6984" s="62"/>
    </row>
    <row r="6985" spans="1:1" s="18" customFormat="1" x14ac:dyDescent="0.2">
      <c r="A6985" s="62"/>
    </row>
    <row r="6986" spans="1:1" s="18" customFormat="1" x14ac:dyDescent="0.2">
      <c r="A6986" s="62"/>
    </row>
    <row r="6987" spans="1:1" s="18" customFormat="1" x14ac:dyDescent="0.2">
      <c r="A6987" s="62"/>
    </row>
    <row r="6988" spans="1:1" s="18" customFormat="1" x14ac:dyDescent="0.2">
      <c r="A6988" s="62"/>
    </row>
    <row r="6989" spans="1:1" s="18" customFormat="1" x14ac:dyDescent="0.2">
      <c r="A6989" s="62"/>
    </row>
    <row r="6990" spans="1:1" s="18" customFormat="1" x14ac:dyDescent="0.2">
      <c r="A6990" s="62"/>
    </row>
    <row r="6991" spans="1:1" s="18" customFormat="1" x14ac:dyDescent="0.2">
      <c r="A6991" s="62"/>
    </row>
    <row r="6992" spans="1:1" s="18" customFormat="1" x14ac:dyDescent="0.2">
      <c r="A6992" s="62"/>
    </row>
    <row r="6993" spans="1:1" s="18" customFormat="1" x14ac:dyDescent="0.2">
      <c r="A6993" s="62"/>
    </row>
    <row r="6994" spans="1:1" s="18" customFormat="1" x14ac:dyDescent="0.2">
      <c r="A6994" s="62"/>
    </row>
    <row r="6995" spans="1:1" s="18" customFormat="1" x14ac:dyDescent="0.2">
      <c r="A6995" s="62"/>
    </row>
    <row r="6996" spans="1:1" s="18" customFormat="1" x14ac:dyDescent="0.2">
      <c r="A6996" s="62"/>
    </row>
    <row r="6997" spans="1:1" s="18" customFormat="1" x14ac:dyDescent="0.2">
      <c r="A6997" s="62"/>
    </row>
    <row r="6998" spans="1:1" s="18" customFormat="1" x14ac:dyDescent="0.2">
      <c r="A6998" s="62"/>
    </row>
    <row r="6999" spans="1:1" s="18" customFormat="1" x14ac:dyDescent="0.2">
      <c r="A6999" s="62"/>
    </row>
    <row r="7000" spans="1:1" s="18" customFormat="1" x14ac:dyDescent="0.2">
      <c r="A7000" s="62"/>
    </row>
    <row r="7001" spans="1:1" s="18" customFormat="1" x14ac:dyDescent="0.2">
      <c r="A7001" s="62"/>
    </row>
    <row r="7002" spans="1:1" s="18" customFormat="1" x14ac:dyDescent="0.2">
      <c r="A7002" s="62"/>
    </row>
    <row r="7003" spans="1:1" s="18" customFormat="1" x14ac:dyDescent="0.2">
      <c r="A7003" s="62"/>
    </row>
    <row r="7004" spans="1:1" s="18" customFormat="1" x14ac:dyDescent="0.2">
      <c r="A7004" s="62"/>
    </row>
    <row r="7005" spans="1:1" s="18" customFormat="1" x14ac:dyDescent="0.2">
      <c r="A7005" s="62"/>
    </row>
    <row r="7006" spans="1:1" s="18" customFormat="1" x14ac:dyDescent="0.2">
      <c r="A7006" s="62"/>
    </row>
    <row r="7007" spans="1:1" s="18" customFormat="1" x14ac:dyDescent="0.2">
      <c r="A7007" s="62"/>
    </row>
    <row r="7008" spans="1:1" s="18" customFormat="1" x14ac:dyDescent="0.2">
      <c r="A7008" s="62"/>
    </row>
    <row r="7009" spans="1:1" s="18" customFormat="1" x14ac:dyDescent="0.2">
      <c r="A7009" s="62"/>
    </row>
    <row r="7010" spans="1:1" s="18" customFormat="1" x14ac:dyDescent="0.2">
      <c r="A7010" s="62"/>
    </row>
    <row r="7011" spans="1:1" s="18" customFormat="1" x14ac:dyDescent="0.2">
      <c r="A7011" s="62"/>
    </row>
    <row r="7012" spans="1:1" s="18" customFormat="1" x14ac:dyDescent="0.2">
      <c r="A7012" s="62"/>
    </row>
    <row r="7013" spans="1:1" s="18" customFormat="1" x14ac:dyDescent="0.2">
      <c r="A7013" s="62"/>
    </row>
    <row r="7014" spans="1:1" s="18" customFormat="1" x14ac:dyDescent="0.2">
      <c r="A7014" s="62"/>
    </row>
    <row r="7015" spans="1:1" s="18" customFormat="1" x14ac:dyDescent="0.2">
      <c r="A7015" s="62"/>
    </row>
    <row r="7016" spans="1:1" s="18" customFormat="1" x14ac:dyDescent="0.2">
      <c r="A7016" s="62"/>
    </row>
    <row r="7017" spans="1:1" s="18" customFormat="1" x14ac:dyDescent="0.2">
      <c r="A7017" s="62"/>
    </row>
    <row r="7018" spans="1:1" s="18" customFormat="1" x14ac:dyDescent="0.2">
      <c r="A7018" s="62"/>
    </row>
    <row r="7019" spans="1:1" s="18" customFormat="1" x14ac:dyDescent="0.2">
      <c r="A7019" s="62"/>
    </row>
    <row r="7020" spans="1:1" s="18" customFormat="1" x14ac:dyDescent="0.2">
      <c r="A7020" s="62"/>
    </row>
    <row r="7021" spans="1:1" s="18" customFormat="1" x14ac:dyDescent="0.2">
      <c r="A7021" s="62"/>
    </row>
    <row r="7022" spans="1:1" s="18" customFormat="1" x14ac:dyDescent="0.2">
      <c r="A7022" s="62"/>
    </row>
    <row r="7023" spans="1:1" s="18" customFormat="1" x14ac:dyDescent="0.2">
      <c r="A7023" s="62"/>
    </row>
    <row r="7024" spans="1:1" s="18" customFormat="1" x14ac:dyDescent="0.2">
      <c r="A7024" s="62"/>
    </row>
    <row r="7025" spans="1:1" s="18" customFormat="1" x14ac:dyDescent="0.2">
      <c r="A7025" s="62"/>
    </row>
    <row r="7026" spans="1:1" s="18" customFormat="1" x14ac:dyDescent="0.2">
      <c r="A7026" s="62"/>
    </row>
    <row r="7027" spans="1:1" s="18" customFormat="1" x14ac:dyDescent="0.2">
      <c r="A7027" s="62"/>
    </row>
    <row r="7028" spans="1:1" s="18" customFormat="1" x14ac:dyDescent="0.2">
      <c r="A7028" s="62"/>
    </row>
    <row r="7029" spans="1:1" s="18" customFormat="1" x14ac:dyDescent="0.2">
      <c r="A7029" s="62"/>
    </row>
    <row r="7030" spans="1:1" s="18" customFormat="1" x14ac:dyDescent="0.2">
      <c r="A7030" s="62"/>
    </row>
    <row r="7031" spans="1:1" s="18" customFormat="1" x14ac:dyDescent="0.2">
      <c r="A7031" s="62"/>
    </row>
    <row r="7032" spans="1:1" s="18" customFormat="1" x14ac:dyDescent="0.2">
      <c r="A7032" s="62"/>
    </row>
    <row r="7033" spans="1:1" s="18" customFormat="1" x14ac:dyDescent="0.2">
      <c r="A7033" s="62"/>
    </row>
    <row r="7034" spans="1:1" s="18" customFormat="1" x14ac:dyDescent="0.2">
      <c r="A7034" s="62"/>
    </row>
    <row r="7035" spans="1:1" s="18" customFormat="1" x14ac:dyDescent="0.2">
      <c r="A7035" s="62"/>
    </row>
    <row r="7036" spans="1:1" s="18" customFormat="1" x14ac:dyDescent="0.2">
      <c r="A7036" s="62"/>
    </row>
    <row r="7037" spans="1:1" s="18" customFormat="1" x14ac:dyDescent="0.2">
      <c r="A7037" s="62"/>
    </row>
    <row r="7038" spans="1:1" s="18" customFormat="1" x14ac:dyDescent="0.2">
      <c r="A7038" s="62"/>
    </row>
    <row r="7039" spans="1:1" s="18" customFormat="1" x14ac:dyDescent="0.2">
      <c r="A7039" s="62"/>
    </row>
    <row r="7040" spans="1:1" s="18" customFormat="1" x14ac:dyDescent="0.2">
      <c r="A7040" s="62"/>
    </row>
    <row r="7041" spans="1:1" s="18" customFormat="1" x14ac:dyDescent="0.2">
      <c r="A7041" s="62"/>
    </row>
    <row r="7042" spans="1:1" s="18" customFormat="1" x14ac:dyDescent="0.2">
      <c r="A7042" s="62"/>
    </row>
    <row r="7043" spans="1:1" s="18" customFormat="1" x14ac:dyDescent="0.2">
      <c r="A7043" s="62"/>
    </row>
    <row r="7044" spans="1:1" s="18" customFormat="1" x14ac:dyDescent="0.2">
      <c r="A7044" s="62"/>
    </row>
    <row r="7045" spans="1:1" s="18" customFormat="1" x14ac:dyDescent="0.2">
      <c r="A7045" s="62"/>
    </row>
    <row r="7046" spans="1:1" s="18" customFormat="1" x14ac:dyDescent="0.2">
      <c r="A7046" s="62"/>
    </row>
    <row r="7047" spans="1:1" s="18" customFormat="1" x14ac:dyDescent="0.2">
      <c r="A7047" s="62"/>
    </row>
    <row r="7048" spans="1:1" s="18" customFormat="1" x14ac:dyDescent="0.2">
      <c r="A7048" s="62"/>
    </row>
    <row r="7049" spans="1:1" s="18" customFormat="1" x14ac:dyDescent="0.2">
      <c r="A7049" s="62"/>
    </row>
    <row r="7050" spans="1:1" s="18" customFormat="1" x14ac:dyDescent="0.2">
      <c r="A7050" s="62"/>
    </row>
    <row r="7051" spans="1:1" s="18" customFormat="1" x14ac:dyDescent="0.2">
      <c r="A7051" s="62"/>
    </row>
    <row r="7052" spans="1:1" s="18" customFormat="1" x14ac:dyDescent="0.2">
      <c r="A7052" s="62"/>
    </row>
    <row r="7053" spans="1:1" s="18" customFormat="1" x14ac:dyDescent="0.2">
      <c r="A7053" s="62"/>
    </row>
    <row r="7054" spans="1:1" s="18" customFormat="1" x14ac:dyDescent="0.2">
      <c r="A7054" s="62"/>
    </row>
    <row r="7055" spans="1:1" s="18" customFormat="1" x14ac:dyDescent="0.2">
      <c r="A7055" s="62"/>
    </row>
    <row r="7056" spans="1:1" s="18" customFormat="1" x14ac:dyDescent="0.2">
      <c r="A7056" s="62"/>
    </row>
    <row r="7057" spans="1:1" s="18" customFormat="1" x14ac:dyDescent="0.2">
      <c r="A7057" s="62"/>
    </row>
    <row r="7058" spans="1:1" s="18" customFormat="1" x14ac:dyDescent="0.2">
      <c r="A7058" s="62"/>
    </row>
    <row r="7059" spans="1:1" s="18" customFormat="1" x14ac:dyDescent="0.2">
      <c r="A7059" s="62"/>
    </row>
    <row r="7060" spans="1:1" s="18" customFormat="1" x14ac:dyDescent="0.2">
      <c r="A7060" s="62"/>
    </row>
    <row r="7061" spans="1:1" s="18" customFormat="1" x14ac:dyDescent="0.2">
      <c r="A7061" s="62"/>
    </row>
    <row r="7062" spans="1:1" s="18" customFormat="1" x14ac:dyDescent="0.2">
      <c r="A7062" s="62"/>
    </row>
    <row r="7063" spans="1:1" s="18" customFormat="1" x14ac:dyDescent="0.2">
      <c r="A7063" s="62"/>
    </row>
    <row r="7064" spans="1:1" s="18" customFormat="1" x14ac:dyDescent="0.2">
      <c r="A7064" s="62"/>
    </row>
    <row r="7065" spans="1:1" s="18" customFormat="1" x14ac:dyDescent="0.2">
      <c r="A7065" s="62"/>
    </row>
    <row r="7066" spans="1:1" s="18" customFormat="1" x14ac:dyDescent="0.2">
      <c r="A7066" s="62"/>
    </row>
    <row r="7067" spans="1:1" s="18" customFormat="1" x14ac:dyDescent="0.2">
      <c r="A7067" s="62"/>
    </row>
    <row r="7068" spans="1:1" s="18" customFormat="1" x14ac:dyDescent="0.2">
      <c r="A7068" s="62"/>
    </row>
    <row r="7069" spans="1:1" s="18" customFormat="1" x14ac:dyDescent="0.2">
      <c r="A7069" s="62"/>
    </row>
    <row r="7070" spans="1:1" s="18" customFormat="1" x14ac:dyDescent="0.2">
      <c r="A7070" s="62"/>
    </row>
    <row r="7071" spans="1:1" s="18" customFormat="1" x14ac:dyDescent="0.2">
      <c r="A7071" s="62"/>
    </row>
    <row r="7072" spans="1:1" s="18" customFormat="1" x14ac:dyDescent="0.2">
      <c r="A7072" s="62"/>
    </row>
    <row r="7073" spans="1:1" s="18" customFormat="1" x14ac:dyDescent="0.2">
      <c r="A7073" s="62"/>
    </row>
    <row r="7074" spans="1:1" s="18" customFormat="1" x14ac:dyDescent="0.2">
      <c r="A7074" s="62"/>
    </row>
    <row r="7075" spans="1:1" s="18" customFormat="1" x14ac:dyDescent="0.2">
      <c r="A7075" s="62"/>
    </row>
    <row r="7076" spans="1:1" s="18" customFormat="1" x14ac:dyDescent="0.2">
      <c r="A7076" s="62"/>
    </row>
    <row r="7077" spans="1:1" s="18" customFormat="1" x14ac:dyDescent="0.2">
      <c r="A7077" s="62"/>
    </row>
    <row r="7078" spans="1:1" s="18" customFormat="1" x14ac:dyDescent="0.2">
      <c r="A7078" s="62"/>
    </row>
    <row r="7079" spans="1:1" s="18" customFormat="1" x14ac:dyDescent="0.2">
      <c r="A7079" s="62"/>
    </row>
    <row r="7080" spans="1:1" s="18" customFormat="1" x14ac:dyDescent="0.2">
      <c r="A7080" s="62"/>
    </row>
    <row r="7081" spans="1:1" s="18" customFormat="1" x14ac:dyDescent="0.2">
      <c r="A7081" s="62"/>
    </row>
    <row r="7082" spans="1:1" s="18" customFormat="1" x14ac:dyDescent="0.2">
      <c r="A7082" s="62"/>
    </row>
    <row r="7083" spans="1:1" s="18" customFormat="1" x14ac:dyDescent="0.2">
      <c r="A7083" s="62"/>
    </row>
    <row r="7084" spans="1:1" s="18" customFormat="1" x14ac:dyDescent="0.2">
      <c r="A7084" s="62"/>
    </row>
    <row r="7085" spans="1:1" s="18" customFormat="1" x14ac:dyDescent="0.2">
      <c r="A7085" s="62"/>
    </row>
    <row r="7086" spans="1:1" s="18" customFormat="1" x14ac:dyDescent="0.2">
      <c r="A7086" s="62"/>
    </row>
    <row r="7087" spans="1:1" s="18" customFormat="1" x14ac:dyDescent="0.2">
      <c r="A7087" s="62"/>
    </row>
    <row r="7088" spans="1:1" s="18" customFormat="1" x14ac:dyDescent="0.2">
      <c r="A7088" s="62"/>
    </row>
    <row r="7089" spans="1:1" s="18" customFormat="1" x14ac:dyDescent="0.2">
      <c r="A7089" s="62"/>
    </row>
    <row r="7090" spans="1:1" s="18" customFormat="1" x14ac:dyDescent="0.2">
      <c r="A7090" s="62"/>
    </row>
    <row r="7091" spans="1:1" s="18" customFormat="1" x14ac:dyDescent="0.2">
      <c r="A7091" s="62"/>
    </row>
    <row r="7092" spans="1:1" s="18" customFormat="1" x14ac:dyDescent="0.2">
      <c r="A7092" s="62"/>
    </row>
    <row r="7093" spans="1:1" s="18" customFormat="1" x14ac:dyDescent="0.2">
      <c r="A7093" s="62"/>
    </row>
    <row r="7094" spans="1:1" s="18" customFormat="1" x14ac:dyDescent="0.2">
      <c r="A7094" s="62"/>
    </row>
    <row r="7095" spans="1:1" s="18" customFormat="1" x14ac:dyDescent="0.2">
      <c r="A7095" s="62"/>
    </row>
    <row r="7096" spans="1:1" s="18" customFormat="1" x14ac:dyDescent="0.2">
      <c r="A7096" s="62"/>
    </row>
    <row r="7097" spans="1:1" s="18" customFormat="1" x14ac:dyDescent="0.2">
      <c r="A7097" s="62"/>
    </row>
    <row r="7098" spans="1:1" s="18" customFormat="1" x14ac:dyDescent="0.2">
      <c r="A7098" s="62"/>
    </row>
    <row r="7099" spans="1:1" s="18" customFormat="1" x14ac:dyDescent="0.2">
      <c r="A7099" s="62"/>
    </row>
    <row r="7100" spans="1:1" s="18" customFormat="1" x14ac:dyDescent="0.2">
      <c r="A7100" s="62"/>
    </row>
    <row r="7101" spans="1:1" s="18" customFormat="1" x14ac:dyDescent="0.2">
      <c r="A7101" s="62"/>
    </row>
    <row r="7102" spans="1:1" s="18" customFormat="1" x14ac:dyDescent="0.2">
      <c r="A7102" s="62"/>
    </row>
    <row r="7103" spans="1:1" s="18" customFormat="1" x14ac:dyDescent="0.2">
      <c r="A7103" s="62"/>
    </row>
    <row r="7104" spans="1:1" s="18" customFormat="1" x14ac:dyDescent="0.2">
      <c r="A7104" s="62"/>
    </row>
    <row r="7105" spans="1:1" s="18" customFormat="1" x14ac:dyDescent="0.2">
      <c r="A7105" s="62"/>
    </row>
    <row r="7106" spans="1:1" s="18" customFormat="1" x14ac:dyDescent="0.2">
      <c r="A7106" s="62"/>
    </row>
    <row r="7107" spans="1:1" s="18" customFormat="1" x14ac:dyDescent="0.2">
      <c r="A7107" s="62"/>
    </row>
    <row r="7108" spans="1:1" s="18" customFormat="1" x14ac:dyDescent="0.2">
      <c r="A7108" s="62"/>
    </row>
    <row r="7109" spans="1:1" s="18" customFormat="1" x14ac:dyDescent="0.2">
      <c r="A7109" s="62"/>
    </row>
    <row r="7110" spans="1:1" s="18" customFormat="1" x14ac:dyDescent="0.2">
      <c r="A7110" s="62"/>
    </row>
    <row r="7111" spans="1:1" s="18" customFormat="1" x14ac:dyDescent="0.2">
      <c r="A7111" s="62"/>
    </row>
    <row r="7112" spans="1:1" s="18" customFormat="1" x14ac:dyDescent="0.2">
      <c r="A7112" s="62"/>
    </row>
    <row r="7113" spans="1:1" s="18" customFormat="1" x14ac:dyDescent="0.2">
      <c r="A7113" s="62"/>
    </row>
    <row r="7114" spans="1:1" s="18" customFormat="1" x14ac:dyDescent="0.2">
      <c r="A7114" s="62"/>
    </row>
    <row r="7115" spans="1:1" s="18" customFormat="1" x14ac:dyDescent="0.2">
      <c r="A7115" s="62"/>
    </row>
    <row r="7116" spans="1:1" s="18" customFormat="1" x14ac:dyDescent="0.2">
      <c r="A7116" s="62"/>
    </row>
    <row r="7117" spans="1:1" s="18" customFormat="1" x14ac:dyDescent="0.2">
      <c r="A7117" s="62"/>
    </row>
    <row r="7118" spans="1:1" s="18" customFormat="1" x14ac:dyDescent="0.2">
      <c r="A7118" s="62"/>
    </row>
    <row r="7119" spans="1:1" s="18" customFormat="1" x14ac:dyDescent="0.2">
      <c r="A7119" s="62"/>
    </row>
    <row r="7120" spans="1:1" s="18" customFormat="1" x14ac:dyDescent="0.2">
      <c r="A7120" s="62"/>
    </row>
    <row r="7121" spans="1:1" s="18" customFormat="1" x14ac:dyDescent="0.2">
      <c r="A7121" s="62"/>
    </row>
    <row r="7122" spans="1:1" s="18" customFormat="1" x14ac:dyDescent="0.2">
      <c r="A7122" s="62"/>
    </row>
    <row r="7123" spans="1:1" s="18" customFormat="1" x14ac:dyDescent="0.2">
      <c r="A7123" s="62"/>
    </row>
    <row r="7124" spans="1:1" s="18" customFormat="1" x14ac:dyDescent="0.2">
      <c r="A7124" s="62"/>
    </row>
    <row r="7125" spans="1:1" s="18" customFormat="1" x14ac:dyDescent="0.2">
      <c r="A7125" s="62"/>
    </row>
    <row r="7126" spans="1:1" s="18" customFormat="1" x14ac:dyDescent="0.2">
      <c r="A7126" s="62"/>
    </row>
    <row r="7127" spans="1:1" s="18" customFormat="1" x14ac:dyDescent="0.2">
      <c r="A7127" s="62"/>
    </row>
    <row r="7128" spans="1:1" s="18" customFormat="1" x14ac:dyDescent="0.2">
      <c r="A7128" s="62"/>
    </row>
    <row r="7129" spans="1:1" s="18" customFormat="1" x14ac:dyDescent="0.2">
      <c r="A7129" s="62"/>
    </row>
    <row r="7130" spans="1:1" s="18" customFormat="1" x14ac:dyDescent="0.2">
      <c r="A7130" s="62"/>
    </row>
    <row r="7131" spans="1:1" s="18" customFormat="1" x14ac:dyDescent="0.2">
      <c r="A7131" s="62"/>
    </row>
    <row r="7132" spans="1:1" s="18" customFormat="1" x14ac:dyDescent="0.2">
      <c r="A7132" s="62"/>
    </row>
    <row r="7133" spans="1:1" s="18" customFormat="1" x14ac:dyDescent="0.2">
      <c r="A7133" s="62"/>
    </row>
    <row r="7134" spans="1:1" s="18" customFormat="1" x14ac:dyDescent="0.2">
      <c r="A7134" s="62"/>
    </row>
    <row r="7135" spans="1:1" s="18" customFormat="1" x14ac:dyDescent="0.2">
      <c r="A7135" s="62"/>
    </row>
    <row r="7136" spans="1:1" s="18" customFormat="1" x14ac:dyDescent="0.2">
      <c r="A7136" s="62"/>
    </row>
    <row r="7137" spans="1:1" s="18" customFormat="1" x14ac:dyDescent="0.2">
      <c r="A7137" s="62"/>
    </row>
    <row r="7138" spans="1:1" s="18" customFormat="1" x14ac:dyDescent="0.2">
      <c r="A7138" s="62"/>
    </row>
    <row r="7139" spans="1:1" s="18" customFormat="1" x14ac:dyDescent="0.2">
      <c r="A7139" s="62"/>
    </row>
    <row r="7140" spans="1:1" s="18" customFormat="1" x14ac:dyDescent="0.2">
      <c r="A7140" s="62"/>
    </row>
    <row r="7141" spans="1:1" s="18" customFormat="1" x14ac:dyDescent="0.2">
      <c r="A7141" s="62"/>
    </row>
    <row r="7142" spans="1:1" s="18" customFormat="1" x14ac:dyDescent="0.2">
      <c r="A7142" s="62"/>
    </row>
    <row r="7143" spans="1:1" s="18" customFormat="1" x14ac:dyDescent="0.2">
      <c r="A7143" s="62"/>
    </row>
    <row r="7144" spans="1:1" s="18" customFormat="1" x14ac:dyDescent="0.2">
      <c r="A7144" s="62"/>
    </row>
    <row r="7145" spans="1:1" s="18" customFormat="1" x14ac:dyDescent="0.2">
      <c r="A7145" s="62"/>
    </row>
    <row r="7146" spans="1:1" s="18" customFormat="1" x14ac:dyDescent="0.2">
      <c r="A7146" s="62"/>
    </row>
    <row r="7147" spans="1:1" s="18" customFormat="1" x14ac:dyDescent="0.2">
      <c r="A7147" s="62"/>
    </row>
    <row r="7148" spans="1:1" s="18" customFormat="1" x14ac:dyDescent="0.2">
      <c r="A7148" s="62"/>
    </row>
    <row r="7149" spans="1:1" s="18" customFormat="1" x14ac:dyDescent="0.2">
      <c r="A7149" s="62"/>
    </row>
    <row r="7150" spans="1:1" s="18" customFormat="1" x14ac:dyDescent="0.2">
      <c r="A7150" s="62"/>
    </row>
    <row r="7151" spans="1:1" s="18" customFormat="1" x14ac:dyDescent="0.2">
      <c r="A7151" s="62"/>
    </row>
    <row r="7152" spans="1:1" s="18" customFormat="1" x14ac:dyDescent="0.2">
      <c r="A7152" s="62"/>
    </row>
    <row r="7153" spans="1:1" s="18" customFormat="1" x14ac:dyDescent="0.2">
      <c r="A7153" s="62"/>
    </row>
    <row r="7154" spans="1:1" s="18" customFormat="1" x14ac:dyDescent="0.2">
      <c r="A7154" s="62"/>
    </row>
    <row r="7155" spans="1:1" s="18" customFormat="1" x14ac:dyDescent="0.2">
      <c r="A7155" s="62"/>
    </row>
    <row r="7156" spans="1:1" s="18" customFormat="1" x14ac:dyDescent="0.2">
      <c r="A7156" s="62"/>
    </row>
    <row r="7157" spans="1:1" s="18" customFormat="1" x14ac:dyDescent="0.2">
      <c r="A7157" s="62"/>
    </row>
    <row r="7158" spans="1:1" s="18" customFormat="1" x14ac:dyDescent="0.2">
      <c r="A7158" s="62"/>
    </row>
    <row r="7159" spans="1:1" s="18" customFormat="1" x14ac:dyDescent="0.2">
      <c r="A7159" s="62"/>
    </row>
    <row r="7160" spans="1:1" s="18" customFormat="1" x14ac:dyDescent="0.2">
      <c r="A7160" s="62"/>
    </row>
    <row r="7161" spans="1:1" s="18" customFormat="1" x14ac:dyDescent="0.2">
      <c r="A7161" s="62"/>
    </row>
    <row r="7162" spans="1:1" s="18" customFormat="1" x14ac:dyDescent="0.2">
      <c r="A7162" s="62"/>
    </row>
    <row r="7163" spans="1:1" s="18" customFormat="1" x14ac:dyDescent="0.2">
      <c r="A7163" s="62"/>
    </row>
    <row r="7164" spans="1:1" s="18" customFormat="1" x14ac:dyDescent="0.2">
      <c r="A7164" s="62"/>
    </row>
    <row r="7165" spans="1:1" s="18" customFormat="1" x14ac:dyDescent="0.2">
      <c r="A7165" s="62"/>
    </row>
    <row r="7166" spans="1:1" s="18" customFormat="1" x14ac:dyDescent="0.2">
      <c r="A7166" s="62"/>
    </row>
    <row r="7167" spans="1:1" s="18" customFormat="1" x14ac:dyDescent="0.2">
      <c r="A7167" s="62"/>
    </row>
    <row r="7168" spans="1:1" s="18" customFormat="1" x14ac:dyDescent="0.2">
      <c r="A7168" s="62"/>
    </row>
    <row r="7169" spans="1:1" s="18" customFormat="1" x14ac:dyDescent="0.2">
      <c r="A7169" s="62"/>
    </row>
    <row r="7170" spans="1:1" s="18" customFormat="1" x14ac:dyDescent="0.2">
      <c r="A7170" s="62"/>
    </row>
    <row r="7171" spans="1:1" s="18" customFormat="1" x14ac:dyDescent="0.2">
      <c r="A7171" s="62"/>
    </row>
    <row r="7172" spans="1:1" s="18" customFormat="1" x14ac:dyDescent="0.2">
      <c r="A7172" s="62"/>
    </row>
    <row r="7173" spans="1:1" s="18" customFormat="1" x14ac:dyDescent="0.2">
      <c r="A7173" s="62"/>
    </row>
    <row r="7174" spans="1:1" s="18" customFormat="1" x14ac:dyDescent="0.2">
      <c r="A7174" s="62"/>
    </row>
    <row r="7175" spans="1:1" s="18" customFormat="1" x14ac:dyDescent="0.2">
      <c r="A7175" s="62"/>
    </row>
    <row r="7176" spans="1:1" s="18" customFormat="1" x14ac:dyDescent="0.2">
      <c r="A7176" s="62"/>
    </row>
    <row r="7177" spans="1:1" s="18" customFormat="1" x14ac:dyDescent="0.2">
      <c r="A7177" s="62"/>
    </row>
    <row r="7178" spans="1:1" s="18" customFormat="1" x14ac:dyDescent="0.2">
      <c r="A7178" s="62"/>
    </row>
    <row r="7179" spans="1:1" s="18" customFormat="1" x14ac:dyDescent="0.2">
      <c r="A7179" s="62"/>
    </row>
    <row r="7180" spans="1:1" s="18" customFormat="1" x14ac:dyDescent="0.2">
      <c r="A7180" s="62"/>
    </row>
    <row r="7181" spans="1:1" s="18" customFormat="1" x14ac:dyDescent="0.2">
      <c r="A7181" s="62"/>
    </row>
    <row r="7182" spans="1:1" s="18" customFormat="1" x14ac:dyDescent="0.2">
      <c r="A7182" s="62"/>
    </row>
    <row r="7183" spans="1:1" s="18" customFormat="1" x14ac:dyDescent="0.2">
      <c r="A7183" s="62"/>
    </row>
    <row r="7184" spans="1:1" s="18" customFormat="1" x14ac:dyDescent="0.2">
      <c r="A7184" s="62"/>
    </row>
    <row r="7185" spans="1:1" s="18" customFormat="1" x14ac:dyDescent="0.2">
      <c r="A7185" s="62"/>
    </row>
    <row r="7186" spans="1:1" s="18" customFormat="1" x14ac:dyDescent="0.2">
      <c r="A7186" s="62"/>
    </row>
    <row r="7187" spans="1:1" s="18" customFormat="1" x14ac:dyDescent="0.2">
      <c r="A7187" s="62"/>
    </row>
    <row r="7188" spans="1:1" s="18" customFormat="1" x14ac:dyDescent="0.2">
      <c r="A7188" s="62"/>
    </row>
    <row r="7189" spans="1:1" s="18" customFormat="1" x14ac:dyDescent="0.2">
      <c r="A7189" s="62"/>
    </row>
    <row r="7190" spans="1:1" s="18" customFormat="1" x14ac:dyDescent="0.2">
      <c r="A7190" s="62"/>
    </row>
    <row r="7191" spans="1:1" s="18" customFormat="1" x14ac:dyDescent="0.2">
      <c r="A7191" s="62"/>
    </row>
    <row r="7192" spans="1:1" s="18" customFormat="1" x14ac:dyDescent="0.2">
      <c r="A7192" s="62"/>
    </row>
    <row r="7193" spans="1:1" s="18" customFormat="1" x14ac:dyDescent="0.2">
      <c r="A7193" s="62"/>
    </row>
    <row r="7194" spans="1:1" s="18" customFormat="1" x14ac:dyDescent="0.2">
      <c r="A7194" s="62"/>
    </row>
    <row r="7195" spans="1:1" s="18" customFormat="1" x14ac:dyDescent="0.2">
      <c r="A7195" s="62"/>
    </row>
    <row r="7196" spans="1:1" s="18" customFormat="1" x14ac:dyDescent="0.2">
      <c r="A7196" s="62"/>
    </row>
    <row r="7197" spans="1:1" s="18" customFormat="1" x14ac:dyDescent="0.2">
      <c r="A7197" s="62"/>
    </row>
    <row r="7198" spans="1:1" s="18" customFormat="1" x14ac:dyDescent="0.2">
      <c r="A7198" s="62"/>
    </row>
    <row r="7199" spans="1:1" s="18" customFormat="1" x14ac:dyDescent="0.2">
      <c r="A7199" s="62"/>
    </row>
    <row r="7200" spans="1:1" s="18" customFormat="1" x14ac:dyDescent="0.2">
      <c r="A7200" s="62"/>
    </row>
    <row r="7201" spans="1:1" s="18" customFormat="1" x14ac:dyDescent="0.2">
      <c r="A7201" s="62"/>
    </row>
    <row r="7202" spans="1:1" s="18" customFormat="1" x14ac:dyDescent="0.2">
      <c r="A7202" s="62"/>
    </row>
    <row r="7203" spans="1:1" s="18" customFormat="1" x14ac:dyDescent="0.2">
      <c r="A7203" s="62"/>
    </row>
    <row r="7204" spans="1:1" s="18" customFormat="1" x14ac:dyDescent="0.2">
      <c r="A7204" s="62"/>
    </row>
    <row r="7205" spans="1:1" s="18" customFormat="1" x14ac:dyDescent="0.2">
      <c r="A7205" s="62"/>
    </row>
    <row r="7206" spans="1:1" s="18" customFormat="1" x14ac:dyDescent="0.2">
      <c r="A7206" s="62"/>
    </row>
    <row r="7207" spans="1:1" s="18" customFormat="1" x14ac:dyDescent="0.2">
      <c r="A7207" s="62"/>
    </row>
    <row r="7208" spans="1:1" s="18" customFormat="1" x14ac:dyDescent="0.2">
      <c r="A7208" s="62"/>
    </row>
    <row r="7209" spans="1:1" s="18" customFormat="1" x14ac:dyDescent="0.2">
      <c r="A7209" s="62"/>
    </row>
    <row r="7210" spans="1:1" s="18" customFormat="1" x14ac:dyDescent="0.2">
      <c r="A7210" s="62"/>
    </row>
    <row r="7211" spans="1:1" s="18" customFormat="1" x14ac:dyDescent="0.2">
      <c r="A7211" s="62"/>
    </row>
    <row r="7212" spans="1:1" s="18" customFormat="1" x14ac:dyDescent="0.2">
      <c r="A7212" s="62"/>
    </row>
    <row r="7213" spans="1:1" s="18" customFormat="1" x14ac:dyDescent="0.2">
      <c r="A7213" s="62"/>
    </row>
    <row r="7214" spans="1:1" s="18" customFormat="1" x14ac:dyDescent="0.2">
      <c r="A7214" s="62"/>
    </row>
    <row r="7215" spans="1:1" s="18" customFormat="1" x14ac:dyDescent="0.2">
      <c r="A7215" s="62"/>
    </row>
    <row r="7216" spans="1:1" s="18" customFormat="1" x14ac:dyDescent="0.2">
      <c r="A7216" s="62"/>
    </row>
    <row r="7217" spans="1:1" s="18" customFormat="1" x14ac:dyDescent="0.2">
      <c r="A7217" s="62"/>
    </row>
    <row r="7218" spans="1:1" s="18" customFormat="1" x14ac:dyDescent="0.2">
      <c r="A7218" s="62"/>
    </row>
    <row r="7219" spans="1:1" s="18" customFormat="1" x14ac:dyDescent="0.2">
      <c r="A7219" s="62"/>
    </row>
    <row r="7220" spans="1:1" s="18" customFormat="1" x14ac:dyDescent="0.2">
      <c r="A7220" s="62"/>
    </row>
    <row r="7221" spans="1:1" s="18" customFormat="1" x14ac:dyDescent="0.2">
      <c r="A7221" s="62"/>
    </row>
    <row r="7222" spans="1:1" s="18" customFormat="1" x14ac:dyDescent="0.2">
      <c r="A7222" s="62"/>
    </row>
    <row r="7223" spans="1:1" s="18" customFormat="1" x14ac:dyDescent="0.2">
      <c r="A7223" s="62"/>
    </row>
    <row r="7224" spans="1:1" s="18" customFormat="1" x14ac:dyDescent="0.2">
      <c r="A7224" s="62"/>
    </row>
    <row r="7225" spans="1:1" s="18" customFormat="1" x14ac:dyDescent="0.2">
      <c r="A7225" s="62"/>
    </row>
    <row r="7226" spans="1:1" s="18" customFormat="1" x14ac:dyDescent="0.2">
      <c r="A7226" s="62"/>
    </row>
    <row r="7227" spans="1:1" s="18" customFormat="1" x14ac:dyDescent="0.2">
      <c r="A7227" s="62"/>
    </row>
    <row r="7228" spans="1:1" s="18" customFormat="1" x14ac:dyDescent="0.2">
      <c r="A7228" s="62"/>
    </row>
    <row r="7229" spans="1:1" s="18" customFormat="1" x14ac:dyDescent="0.2">
      <c r="A7229" s="62"/>
    </row>
    <row r="7230" spans="1:1" s="18" customFormat="1" x14ac:dyDescent="0.2">
      <c r="A7230" s="62"/>
    </row>
    <row r="7231" spans="1:1" s="18" customFormat="1" x14ac:dyDescent="0.2">
      <c r="A7231" s="62"/>
    </row>
    <row r="7232" spans="1:1" s="18" customFormat="1" x14ac:dyDescent="0.2">
      <c r="A7232" s="62"/>
    </row>
    <row r="7233" spans="1:1" s="18" customFormat="1" x14ac:dyDescent="0.2">
      <c r="A7233" s="62"/>
    </row>
    <row r="7234" spans="1:1" s="18" customFormat="1" x14ac:dyDescent="0.2">
      <c r="A7234" s="62"/>
    </row>
    <row r="7235" spans="1:1" s="18" customFormat="1" x14ac:dyDescent="0.2">
      <c r="A7235" s="62"/>
    </row>
    <row r="7236" spans="1:1" s="18" customFormat="1" x14ac:dyDescent="0.2">
      <c r="A7236" s="62"/>
    </row>
    <row r="7237" spans="1:1" s="18" customFormat="1" x14ac:dyDescent="0.2">
      <c r="A7237" s="62"/>
    </row>
    <row r="7238" spans="1:1" s="18" customFormat="1" x14ac:dyDescent="0.2">
      <c r="A7238" s="62"/>
    </row>
    <row r="7239" spans="1:1" s="18" customFormat="1" x14ac:dyDescent="0.2">
      <c r="A7239" s="62"/>
    </row>
    <row r="7240" spans="1:1" s="18" customFormat="1" x14ac:dyDescent="0.2">
      <c r="A7240" s="62"/>
    </row>
    <row r="7241" spans="1:1" s="18" customFormat="1" x14ac:dyDescent="0.2">
      <c r="A7241" s="62"/>
    </row>
    <row r="7242" spans="1:1" s="18" customFormat="1" x14ac:dyDescent="0.2">
      <c r="A7242" s="62"/>
    </row>
    <row r="7243" spans="1:1" s="18" customFormat="1" x14ac:dyDescent="0.2">
      <c r="A7243" s="62"/>
    </row>
    <row r="7244" spans="1:1" s="18" customFormat="1" x14ac:dyDescent="0.2">
      <c r="A7244" s="62"/>
    </row>
    <row r="7245" spans="1:1" s="18" customFormat="1" x14ac:dyDescent="0.2">
      <c r="A7245" s="62"/>
    </row>
    <row r="7246" spans="1:1" s="18" customFormat="1" x14ac:dyDescent="0.2">
      <c r="A7246" s="62"/>
    </row>
    <row r="7247" spans="1:1" s="18" customFormat="1" x14ac:dyDescent="0.2">
      <c r="A7247" s="62"/>
    </row>
    <row r="7248" spans="1:1" s="18" customFormat="1" x14ac:dyDescent="0.2">
      <c r="A7248" s="62"/>
    </row>
    <row r="7249" spans="1:1" s="18" customFormat="1" x14ac:dyDescent="0.2">
      <c r="A7249" s="62"/>
    </row>
    <row r="7250" spans="1:1" s="18" customFormat="1" x14ac:dyDescent="0.2">
      <c r="A7250" s="62"/>
    </row>
    <row r="7251" spans="1:1" s="18" customFormat="1" x14ac:dyDescent="0.2">
      <c r="A7251" s="62"/>
    </row>
    <row r="7252" spans="1:1" s="18" customFormat="1" x14ac:dyDescent="0.2">
      <c r="A7252" s="62"/>
    </row>
    <row r="7253" spans="1:1" s="18" customFormat="1" x14ac:dyDescent="0.2">
      <c r="A7253" s="62"/>
    </row>
    <row r="7254" spans="1:1" s="18" customFormat="1" x14ac:dyDescent="0.2">
      <c r="A7254" s="62"/>
    </row>
    <row r="7255" spans="1:1" s="18" customFormat="1" x14ac:dyDescent="0.2">
      <c r="A7255" s="62"/>
    </row>
    <row r="7256" spans="1:1" s="18" customFormat="1" x14ac:dyDescent="0.2">
      <c r="A7256" s="62"/>
    </row>
    <row r="7257" spans="1:1" s="18" customFormat="1" x14ac:dyDescent="0.2">
      <c r="A7257" s="62"/>
    </row>
    <row r="7258" spans="1:1" s="18" customFormat="1" x14ac:dyDescent="0.2">
      <c r="A7258" s="62"/>
    </row>
    <row r="7259" spans="1:1" s="18" customFormat="1" x14ac:dyDescent="0.2">
      <c r="A7259" s="62"/>
    </row>
    <row r="7260" spans="1:1" s="18" customFormat="1" x14ac:dyDescent="0.2">
      <c r="A7260" s="62"/>
    </row>
    <row r="7261" spans="1:1" s="18" customFormat="1" x14ac:dyDescent="0.2">
      <c r="A7261" s="62"/>
    </row>
    <row r="7262" spans="1:1" s="18" customFormat="1" x14ac:dyDescent="0.2">
      <c r="A7262" s="62"/>
    </row>
    <row r="7263" spans="1:1" s="18" customFormat="1" x14ac:dyDescent="0.2">
      <c r="A7263" s="62"/>
    </row>
    <row r="7264" spans="1:1" s="18" customFormat="1" x14ac:dyDescent="0.2">
      <c r="A7264" s="62"/>
    </row>
    <row r="7265" spans="1:1" s="18" customFormat="1" x14ac:dyDescent="0.2">
      <c r="A7265" s="62"/>
    </row>
    <row r="7266" spans="1:1" s="18" customFormat="1" x14ac:dyDescent="0.2">
      <c r="A7266" s="62"/>
    </row>
    <row r="7267" spans="1:1" s="18" customFormat="1" x14ac:dyDescent="0.2">
      <c r="A7267" s="62"/>
    </row>
    <row r="7268" spans="1:1" s="18" customFormat="1" x14ac:dyDescent="0.2">
      <c r="A7268" s="62"/>
    </row>
    <row r="7269" spans="1:1" s="18" customFormat="1" x14ac:dyDescent="0.2">
      <c r="A7269" s="62"/>
    </row>
    <row r="7270" spans="1:1" s="18" customFormat="1" x14ac:dyDescent="0.2">
      <c r="A7270" s="62"/>
    </row>
    <row r="7271" spans="1:1" s="18" customFormat="1" x14ac:dyDescent="0.2">
      <c r="A7271" s="62"/>
    </row>
    <row r="7272" spans="1:1" s="18" customFormat="1" x14ac:dyDescent="0.2">
      <c r="A7272" s="62"/>
    </row>
    <row r="7273" spans="1:1" s="18" customFormat="1" x14ac:dyDescent="0.2">
      <c r="A7273" s="62"/>
    </row>
    <row r="7274" spans="1:1" s="18" customFormat="1" x14ac:dyDescent="0.2">
      <c r="A7274" s="62"/>
    </row>
    <row r="7275" spans="1:1" s="18" customFormat="1" x14ac:dyDescent="0.2">
      <c r="A7275" s="62"/>
    </row>
    <row r="7276" spans="1:1" s="18" customFormat="1" x14ac:dyDescent="0.2">
      <c r="A7276" s="62"/>
    </row>
    <row r="7277" spans="1:1" s="18" customFormat="1" x14ac:dyDescent="0.2">
      <c r="A7277" s="62"/>
    </row>
    <row r="7278" spans="1:1" s="18" customFormat="1" x14ac:dyDescent="0.2">
      <c r="A7278" s="62"/>
    </row>
    <row r="7279" spans="1:1" s="18" customFormat="1" x14ac:dyDescent="0.2">
      <c r="A7279" s="62"/>
    </row>
    <row r="7280" spans="1:1" s="18" customFormat="1" x14ac:dyDescent="0.2">
      <c r="A7280" s="62"/>
    </row>
    <row r="7281" spans="1:1" s="18" customFormat="1" x14ac:dyDescent="0.2">
      <c r="A7281" s="62"/>
    </row>
    <row r="7282" spans="1:1" s="18" customFormat="1" x14ac:dyDescent="0.2">
      <c r="A7282" s="62"/>
    </row>
    <row r="7283" spans="1:1" s="18" customFormat="1" x14ac:dyDescent="0.2">
      <c r="A7283" s="62"/>
    </row>
    <row r="7284" spans="1:1" s="18" customFormat="1" x14ac:dyDescent="0.2">
      <c r="A7284" s="62"/>
    </row>
    <row r="7285" spans="1:1" s="18" customFormat="1" x14ac:dyDescent="0.2">
      <c r="A7285" s="62"/>
    </row>
    <row r="7286" spans="1:1" s="18" customFormat="1" x14ac:dyDescent="0.2">
      <c r="A7286" s="62"/>
    </row>
    <row r="7287" spans="1:1" s="18" customFormat="1" x14ac:dyDescent="0.2">
      <c r="A7287" s="62"/>
    </row>
    <row r="7288" spans="1:1" s="18" customFormat="1" x14ac:dyDescent="0.2">
      <c r="A7288" s="62"/>
    </row>
    <row r="7289" spans="1:1" s="18" customFormat="1" x14ac:dyDescent="0.2">
      <c r="A7289" s="62"/>
    </row>
    <row r="7290" spans="1:1" s="18" customFormat="1" x14ac:dyDescent="0.2">
      <c r="A7290" s="62"/>
    </row>
    <row r="7291" spans="1:1" s="18" customFormat="1" x14ac:dyDescent="0.2">
      <c r="A7291" s="62"/>
    </row>
    <row r="7292" spans="1:1" s="18" customFormat="1" x14ac:dyDescent="0.2">
      <c r="A7292" s="62"/>
    </row>
    <row r="7293" spans="1:1" s="18" customFormat="1" x14ac:dyDescent="0.2">
      <c r="A7293" s="62"/>
    </row>
    <row r="7294" spans="1:1" s="18" customFormat="1" x14ac:dyDescent="0.2">
      <c r="A7294" s="62"/>
    </row>
    <row r="7295" spans="1:1" s="18" customFormat="1" x14ac:dyDescent="0.2">
      <c r="A7295" s="62"/>
    </row>
    <row r="7296" spans="1:1" s="18" customFormat="1" x14ac:dyDescent="0.2">
      <c r="A7296" s="62"/>
    </row>
    <row r="7297" spans="1:1" s="18" customFormat="1" x14ac:dyDescent="0.2">
      <c r="A7297" s="62"/>
    </row>
    <row r="7298" spans="1:1" s="18" customFormat="1" x14ac:dyDescent="0.2">
      <c r="A7298" s="62"/>
    </row>
    <row r="7299" spans="1:1" s="18" customFormat="1" x14ac:dyDescent="0.2">
      <c r="A7299" s="62"/>
    </row>
    <row r="7300" spans="1:1" s="18" customFormat="1" x14ac:dyDescent="0.2">
      <c r="A7300" s="62"/>
    </row>
    <row r="7301" spans="1:1" s="18" customFormat="1" x14ac:dyDescent="0.2">
      <c r="A7301" s="62"/>
    </row>
    <row r="7302" spans="1:1" s="18" customFormat="1" x14ac:dyDescent="0.2">
      <c r="A7302" s="62"/>
    </row>
    <row r="7303" spans="1:1" s="18" customFormat="1" x14ac:dyDescent="0.2">
      <c r="A7303" s="62"/>
    </row>
    <row r="7304" spans="1:1" s="18" customFormat="1" x14ac:dyDescent="0.2">
      <c r="A7304" s="62"/>
    </row>
    <row r="7305" spans="1:1" s="18" customFormat="1" x14ac:dyDescent="0.2">
      <c r="A7305" s="62"/>
    </row>
    <row r="7306" spans="1:1" s="18" customFormat="1" x14ac:dyDescent="0.2">
      <c r="A7306" s="62"/>
    </row>
    <row r="7307" spans="1:1" s="18" customFormat="1" x14ac:dyDescent="0.2">
      <c r="A7307" s="62"/>
    </row>
    <row r="7308" spans="1:1" s="18" customFormat="1" x14ac:dyDescent="0.2">
      <c r="A7308" s="62"/>
    </row>
    <row r="7309" spans="1:1" s="18" customFormat="1" x14ac:dyDescent="0.2">
      <c r="A7309" s="62"/>
    </row>
    <row r="7310" spans="1:1" s="18" customFormat="1" x14ac:dyDescent="0.2">
      <c r="A7310" s="62"/>
    </row>
    <row r="7311" spans="1:1" s="18" customFormat="1" x14ac:dyDescent="0.2">
      <c r="A7311" s="62"/>
    </row>
    <row r="7312" spans="1:1" s="18" customFormat="1" x14ac:dyDescent="0.2">
      <c r="A7312" s="62"/>
    </row>
    <row r="7313" spans="1:1" s="18" customFormat="1" x14ac:dyDescent="0.2">
      <c r="A7313" s="62"/>
    </row>
    <row r="7314" spans="1:1" s="18" customFormat="1" x14ac:dyDescent="0.2">
      <c r="A7314" s="62"/>
    </row>
    <row r="7315" spans="1:1" s="18" customFormat="1" x14ac:dyDescent="0.2">
      <c r="A7315" s="62"/>
    </row>
    <row r="7316" spans="1:1" s="18" customFormat="1" x14ac:dyDescent="0.2">
      <c r="A7316" s="62"/>
    </row>
    <row r="7317" spans="1:1" s="18" customFormat="1" x14ac:dyDescent="0.2">
      <c r="A7317" s="62"/>
    </row>
    <row r="7318" spans="1:1" s="18" customFormat="1" x14ac:dyDescent="0.2">
      <c r="A7318" s="62"/>
    </row>
    <row r="7319" spans="1:1" s="18" customFormat="1" x14ac:dyDescent="0.2">
      <c r="A7319" s="62"/>
    </row>
    <row r="7320" spans="1:1" s="18" customFormat="1" x14ac:dyDescent="0.2">
      <c r="A7320" s="62"/>
    </row>
    <row r="7321" spans="1:1" s="18" customFormat="1" x14ac:dyDescent="0.2">
      <c r="A7321" s="62"/>
    </row>
    <row r="7322" spans="1:1" s="18" customFormat="1" x14ac:dyDescent="0.2">
      <c r="A7322" s="62"/>
    </row>
    <row r="7323" spans="1:1" s="18" customFormat="1" x14ac:dyDescent="0.2">
      <c r="A7323" s="62"/>
    </row>
    <row r="7324" spans="1:1" s="18" customFormat="1" x14ac:dyDescent="0.2">
      <c r="A7324" s="62"/>
    </row>
    <row r="7325" spans="1:1" s="18" customFormat="1" x14ac:dyDescent="0.2">
      <c r="A7325" s="62"/>
    </row>
    <row r="7326" spans="1:1" s="18" customFormat="1" x14ac:dyDescent="0.2">
      <c r="A7326" s="62"/>
    </row>
    <row r="7327" spans="1:1" s="18" customFormat="1" x14ac:dyDescent="0.2">
      <c r="A7327" s="62"/>
    </row>
    <row r="7328" spans="1:1" s="18" customFormat="1" x14ac:dyDescent="0.2">
      <c r="A7328" s="62"/>
    </row>
    <row r="7329" spans="1:1" s="18" customFormat="1" x14ac:dyDescent="0.2">
      <c r="A7329" s="62"/>
    </row>
    <row r="7330" spans="1:1" s="18" customFormat="1" x14ac:dyDescent="0.2">
      <c r="A7330" s="62"/>
    </row>
    <row r="7331" spans="1:1" s="18" customFormat="1" x14ac:dyDescent="0.2">
      <c r="A7331" s="62"/>
    </row>
    <row r="7332" spans="1:1" s="18" customFormat="1" x14ac:dyDescent="0.2">
      <c r="A7332" s="62"/>
    </row>
    <row r="7333" spans="1:1" s="18" customFormat="1" x14ac:dyDescent="0.2">
      <c r="A7333" s="62"/>
    </row>
    <row r="7334" spans="1:1" s="18" customFormat="1" x14ac:dyDescent="0.2">
      <c r="A7334" s="62"/>
    </row>
    <row r="7335" spans="1:1" s="18" customFormat="1" x14ac:dyDescent="0.2">
      <c r="A7335" s="62"/>
    </row>
    <row r="7336" spans="1:1" s="18" customFormat="1" x14ac:dyDescent="0.2">
      <c r="A7336" s="62"/>
    </row>
    <row r="7337" spans="1:1" s="18" customFormat="1" x14ac:dyDescent="0.2">
      <c r="A7337" s="62"/>
    </row>
    <row r="7338" spans="1:1" s="18" customFormat="1" x14ac:dyDescent="0.2">
      <c r="A7338" s="62"/>
    </row>
    <row r="7339" spans="1:1" s="18" customFormat="1" x14ac:dyDescent="0.2">
      <c r="A7339" s="62"/>
    </row>
    <row r="7340" spans="1:1" s="18" customFormat="1" x14ac:dyDescent="0.2">
      <c r="A7340" s="62"/>
    </row>
    <row r="7341" spans="1:1" s="18" customFormat="1" x14ac:dyDescent="0.2">
      <c r="A7341" s="62"/>
    </row>
    <row r="7342" spans="1:1" s="18" customFormat="1" x14ac:dyDescent="0.2">
      <c r="A7342" s="62"/>
    </row>
    <row r="7343" spans="1:1" s="18" customFormat="1" x14ac:dyDescent="0.2">
      <c r="A7343" s="62"/>
    </row>
    <row r="7344" spans="1:1" s="18" customFormat="1" x14ac:dyDescent="0.2">
      <c r="A7344" s="62"/>
    </row>
    <row r="7345" spans="1:1" s="18" customFormat="1" x14ac:dyDescent="0.2">
      <c r="A7345" s="62"/>
    </row>
    <row r="7346" spans="1:1" s="18" customFormat="1" x14ac:dyDescent="0.2">
      <c r="A7346" s="62"/>
    </row>
    <row r="7347" spans="1:1" s="18" customFormat="1" x14ac:dyDescent="0.2">
      <c r="A7347" s="62"/>
    </row>
    <row r="7348" spans="1:1" s="18" customFormat="1" x14ac:dyDescent="0.2">
      <c r="A7348" s="62"/>
    </row>
    <row r="7349" spans="1:1" s="18" customFormat="1" x14ac:dyDescent="0.2">
      <c r="A7349" s="62"/>
    </row>
    <row r="7350" spans="1:1" s="18" customFormat="1" x14ac:dyDescent="0.2">
      <c r="A7350" s="62"/>
    </row>
    <row r="7351" spans="1:1" s="18" customFormat="1" x14ac:dyDescent="0.2">
      <c r="A7351" s="62"/>
    </row>
    <row r="7352" spans="1:1" s="18" customFormat="1" x14ac:dyDescent="0.2">
      <c r="A7352" s="62"/>
    </row>
    <row r="7353" spans="1:1" s="18" customFormat="1" x14ac:dyDescent="0.2">
      <c r="A7353" s="62"/>
    </row>
    <row r="7354" spans="1:1" s="18" customFormat="1" x14ac:dyDescent="0.2">
      <c r="A7354" s="62"/>
    </row>
    <row r="7355" spans="1:1" s="18" customFormat="1" x14ac:dyDescent="0.2">
      <c r="A7355" s="62"/>
    </row>
    <row r="7356" spans="1:1" s="18" customFormat="1" x14ac:dyDescent="0.2">
      <c r="A7356" s="62"/>
    </row>
    <row r="7357" spans="1:1" s="18" customFormat="1" x14ac:dyDescent="0.2">
      <c r="A7357" s="62"/>
    </row>
    <row r="7358" spans="1:1" s="18" customFormat="1" x14ac:dyDescent="0.2">
      <c r="A7358" s="62"/>
    </row>
    <row r="7359" spans="1:1" s="18" customFormat="1" x14ac:dyDescent="0.2">
      <c r="A7359" s="62"/>
    </row>
    <row r="7360" spans="1:1" s="18" customFormat="1" x14ac:dyDescent="0.2">
      <c r="A7360" s="62"/>
    </row>
    <row r="7361" spans="1:1" s="18" customFormat="1" x14ac:dyDescent="0.2">
      <c r="A7361" s="62"/>
    </row>
    <row r="7362" spans="1:1" s="18" customFormat="1" x14ac:dyDescent="0.2">
      <c r="A7362" s="62"/>
    </row>
    <row r="7363" spans="1:1" s="18" customFormat="1" x14ac:dyDescent="0.2">
      <c r="A7363" s="62"/>
    </row>
    <row r="7364" spans="1:1" s="18" customFormat="1" x14ac:dyDescent="0.2">
      <c r="A7364" s="62"/>
    </row>
    <row r="7365" spans="1:1" s="18" customFormat="1" x14ac:dyDescent="0.2">
      <c r="A7365" s="62"/>
    </row>
    <row r="7366" spans="1:1" s="18" customFormat="1" x14ac:dyDescent="0.2">
      <c r="A7366" s="62"/>
    </row>
    <row r="7367" spans="1:1" s="18" customFormat="1" x14ac:dyDescent="0.2">
      <c r="A7367" s="62"/>
    </row>
    <row r="7368" spans="1:1" s="18" customFormat="1" x14ac:dyDescent="0.2">
      <c r="A7368" s="62"/>
    </row>
    <row r="7369" spans="1:1" s="18" customFormat="1" x14ac:dyDescent="0.2">
      <c r="A7369" s="62"/>
    </row>
    <row r="7370" spans="1:1" s="18" customFormat="1" x14ac:dyDescent="0.2">
      <c r="A7370" s="62"/>
    </row>
    <row r="7371" spans="1:1" s="18" customFormat="1" x14ac:dyDescent="0.2">
      <c r="A7371" s="62"/>
    </row>
    <row r="7372" spans="1:1" s="18" customFormat="1" x14ac:dyDescent="0.2">
      <c r="A7372" s="62"/>
    </row>
    <row r="7373" spans="1:1" s="18" customFormat="1" x14ac:dyDescent="0.2">
      <c r="A7373" s="62"/>
    </row>
    <row r="7374" spans="1:1" s="18" customFormat="1" x14ac:dyDescent="0.2">
      <c r="A7374" s="62"/>
    </row>
    <row r="7375" spans="1:1" s="18" customFormat="1" x14ac:dyDescent="0.2">
      <c r="A7375" s="62"/>
    </row>
    <row r="7376" spans="1:1" s="18" customFormat="1" x14ac:dyDescent="0.2">
      <c r="A7376" s="62"/>
    </row>
    <row r="7377" spans="1:1" s="18" customFormat="1" x14ac:dyDescent="0.2">
      <c r="A7377" s="62"/>
    </row>
    <row r="7378" spans="1:1" s="18" customFormat="1" x14ac:dyDescent="0.2">
      <c r="A7378" s="62"/>
    </row>
    <row r="7379" spans="1:1" s="18" customFormat="1" x14ac:dyDescent="0.2">
      <c r="A7379" s="62"/>
    </row>
    <row r="7380" spans="1:1" s="18" customFormat="1" x14ac:dyDescent="0.2">
      <c r="A7380" s="62"/>
    </row>
    <row r="7381" spans="1:1" s="18" customFormat="1" x14ac:dyDescent="0.2">
      <c r="A7381" s="62"/>
    </row>
    <row r="7382" spans="1:1" s="18" customFormat="1" x14ac:dyDescent="0.2">
      <c r="A7382" s="62"/>
    </row>
    <row r="7383" spans="1:1" s="18" customFormat="1" x14ac:dyDescent="0.2">
      <c r="A7383" s="62"/>
    </row>
    <row r="7384" spans="1:1" s="18" customFormat="1" x14ac:dyDescent="0.2">
      <c r="A7384" s="62"/>
    </row>
    <row r="7385" spans="1:1" s="18" customFormat="1" x14ac:dyDescent="0.2">
      <c r="A7385" s="62"/>
    </row>
    <row r="7386" spans="1:1" s="18" customFormat="1" x14ac:dyDescent="0.2">
      <c r="A7386" s="62"/>
    </row>
    <row r="7387" spans="1:1" s="18" customFormat="1" x14ac:dyDescent="0.2">
      <c r="A7387" s="62"/>
    </row>
    <row r="7388" spans="1:1" s="18" customFormat="1" x14ac:dyDescent="0.2">
      <c r="A7388" s="62"/>
    </row>
    <row r="7389" spans="1:1" s="18" customFormat="1" x14ac:dyDescent="0.2">
      <c r="A7389" s="62"/>
    </row>
    <row r="7390" spans="1:1" s="18" customFormat="1" x14ac:dyDescent="0.2">
      <c r="A7390" s="62"/>
    </row>
    <row r="7391" spans="1:1" s="18" customFormat="1" x14ac:dyDescent="0.2">
      <c r="A7391" s="62"/>
    </row>
    <row r="7392" spans="1:1" s="18" customFormat="1" x14ac:dyDescent="0.2">
      <c r="A7392" s="62"/>
    </row>
    <row r="7393" spans="1:1" s="18" customFormat="1" x14ac:dyDescent="0.2">
      <c r="A7393" s="62"/>
    </row>
    <row r="7394" spans="1:1" s="18" customFormat="1" x14ac:dyDescent="0.2">
      <c r="A7394" s="62"/>
    </row>
    <row r="7395" spans="1:1" s="18" customFormat="1" x14ac:dyDescent="0.2">
      <c r="A7395" s="62"/>
    </row>
    <row r="7396" spans="1:1" s="18" customFormat="1" x14ac:dyDescent="0.2">
      <c r="A7396" s="62"/>
    </row>
    <row r="7397" spans="1:1" s="18" customFormat="1" x14ac:dyDescent="0.2">
      <c r="A7397" s="62"/>
    </row>
    <row r="7398" spans="1:1" s="18" customFormat="1" x14ac:dyDescent="0.2">
      <c r="A7398" s="62"/>
    </row>
    <row r="7399" spans="1:1" s="18" customFormat="1" x14ac:dyDescent="0.2">
      <c r="A7399" s="62"/>
    </row>
    <row r="7400" spans="1:1" s="18" customFormat="1" x14ac:dyDescent="0.2">
      <c r="A7400" s="62"/>
    </row>
    <row r="7401" spans="1:1" s="18" customFormat="1" x14ac:dyDescent="0.2">
      <c r="A7401" s="62"/>
    </row>
    <row r="7402" spans="1:1" s="18" customFormat="1" x14ac:dyDescent="0.2">
      <c r="A7402" s="62"/>
    </row>
    <row r="7403" spans="1:1" s="18" customFormat="1" x14ac:dyDescent="0.2">
      <c r="A7403" s="62"/>
    </row>
    <row r="7404" spans="1:1" s="18" customFormat="1" x14ac:dyDescent="0.2">
      <c r="A7404" s="62"/>
    </row>
    <row r="7405" spans="1:1" s="18" customFormat="1" x14ac:dyDescent="0.2">
      <c r="A7405" s="62"/>
    </row>
    <row r="7406" spans="1:1" s="18" customFormat="1" x14ac:dyDescent="0.2">
      <c r="A7406" s="62"/>
    </row>
    <row r="7407" spans="1:1" s="18" customFormat="1" x14ac:dyDescent="0.2">
      <c r="A7407" s="62"/>
    </row>
    <row r="7408" spans="1:1" s="18" customFormat="1" x14ac:dyDescent="0.2">
      <c r="A7408" s="62"/>
    </row>
    <row r="7409" spans="1:1" s="18" customFormat="1" x14ac:dyDescent="0.2">
      <c r="A7409" s="62"/>
    </row>
    <row r="7410" spans="1:1" s="18" customFormat="1" x14ac:dyDescent="0.2">
      <c r="A7410" s="62"/>
    </row>
    <row r="7411" spans="1:1" s="18" customFormat="1" x14ac:dyDescent="0.2">
      <c r="A7411" s="62"/>
    </row>
    <row r="7412" spans="1:1" s="18" customFormat="1" x14ac:dyDescent="0.2">
      <c r="A7412" s="62"/>
    </row>
    <row r="7413" spans="1:1" s="18" customFormat="1" x14ac:dyDescent="0.2">
      <c r="A7413" s="62"/>
    </row>
    <row r="7414" spans="1:1" s="18" customFormat="1" x14ac:dyDescent="0.2">
      <c r="A7414" s="62"/>
    </row>
    <row r="7415" spans="1:1" s="18" customFormat="1" x14ac:dyDescent="0.2">
      <c r="A7415" s="62"/>
    </row>
    <row r="7416" spans="1:1" s="18" customFormat="1" x14ac:dyDescent="0.2">
      <c r="A7416" s="62"/>
    </row>
    <row r="7417" spans="1:1" s="18" customFormat="1" x14ac:dyDescent="0.2">
      <c r="A7417" s="62"/>
    </row>
    <row r="7418" spans="1:1" s="18" customFormat="1" x14ac:dyDescent="0.2">
      <c r="A7418" s="62"/>
    </row>
    <row r="7419" spans="1:1" s="18" customFormat="1" x14ac:dyDescent="0.2">
      <c r="A7419" s="62"/>
    </row>
    <row r="7420" spans="1:1" s="18" customFormat="1" x14ac:dyDescent="0.2">
      <c r="A7420" s="62"/>
    </row>
    <row r="7421" spans="1:1" s="18" customFormat="1" x14ac:dyDescent="0.2">
      <c r="A7421" s="62"/>
    </row>
    <row r="7422" spans="1:1" s="18" customFormat="1" x14ac:dyDescent="0.2">
      <c r="A7422" s="62"/>
    </row>
    <row r="7423" spans="1:1" s="18" customFormat="1" x14ac:dyDescent="0.2">
      <c r="A7423" s="62"/>
    </row>
    <row r="7424" spans="1:1" s="18" customFormat="1" x14ac:dyDescent="0.2">
      <c r="A7424" s="62"/>
    </row>
    <row r="7425" spans="1:1" s="18" customFormat="1" x14ac:dyDescent="0.2">
      <c r="A7425" s="62"/>
    </row>
    <row r="7426" spans="1:1" s="18" customFormat="1" x14ac:dyDescent="0.2">
      <c r="A7426" s="62"/>
    </row>
    <row r="7427" spans="1:1" s="18" customFormat="1" x14ac:dyDescent="0.2">
      <c r="A7427" s="62"/>
    </row>
    <row r="7428" spans="1:1" s="18" customFormat="1" x14ac:dyDescent="0.2">
      <c r="A7428" s="62"/>
    </row>
    <row r="7429" spans="1:1" s="18" customFormat="1" x14ac:dyDescent="0.2">
      <c r="A7429" s="62"/>
    </row>
    <row r="7430" spans="1:1" s="18" customFormat="1" x14ac:dyDescent="0.2">
      <c r="A7430" s="62"/>
    </row>
    <row r="7431" spans="1:1" s="18" customFormat="1" x14ac:dyDescent="0.2">
      <c r="A7431" s="62"/>
    </row>
    <row r="7432" spans="1:1" s="18" customFormat="1" x14ac:dyDescent="0.2">
      <c r="A7432" s="62"/>
    </row>
    <row r="7433" spans="1:1" s="18" customFormat="1" x14ac:dyDescent="0.2">
      <c r="A7433" s="62"/>
    </row>
    <row r="7434" spans="1:1" s="18" customFormat="1" x14ac:dyDescent="0.2">
      <c r="A7434" s="62"/>
    </row>
    <row r="7435" spans="1:1" s="18" customFormat="1" x14ac:dyDescent="0.2">
      <c r="A7435" s="62"/>
    </row>
    <row r="7436" spans="1:1" s="18" customFormat="1" x14ac:dyDescent="0.2">
      <c r="A7436" s="62"/>
    </row>
    <row r="7437" spans="1:1" s="18" customFormat="1" x14ac:dyDescent="0.2">
      <c r="A7437" s="62"/>
    </row>
    <row r="7438" spans="1:1" s="18" customFormat="1" x14ac:dyDescent="0.2">
      <c r="A7438" s="62"/>
    </row>
    <row r="7439" spans="1:1" s="18" customFormat="1" x14ac:dyDescent="0.2">
      <c r="A7439" s="62"/>
    </row>
    <row r="7440" spans="1:1" s="18" customFormat="1" x14ac:dyDescent="0.2">
      <c r="A7440" s="62"/>
    </row>
    <row r="7441" spans="1:1" s="18" customFormat="1" x14ac:dyDescent="0.2">
      <c r="A7441" s="62"/>
    </row>
    <row r="7442" spans="1:1" s="18" customFormat="1" x14ac:dyDescent="0.2">
      <c r="A7442" s="62"/>
    </row>
    <row r="7443" spans="1:1" s="18" customFormat="1" x14ac:dyDescent="0.2">
      <c r="A7443" s="62"/>
    </row>
    <row r="7444" spans="1:1" s="18" customFormat="1" x14ac:dyDescent="0.2">
      <c r="A7444" s="62"/>
    </row>
    <row r="7445" spans="1:1" s="18" customFormat="1" x14ac:dyDescent="0.2">
      <c r="A7445" s="62"/>
    </row>
    <row r="7446" spans="1:1" s="18" customFormat="1" x14ac:dyDescent="0.2">
      <c r="A7446" s="62"/>
    </row>
    <row r="7447" spans="1:1" s="18" customFormat="1" x14ac:dyDescent="0.2">
      <c r="A7447" s="62"/>
    </row>
    <row r="7448" spans="1:1" s="18" customFormat="1" x14ac:dyDescent="0.2">
      <c r="A7448" s="62"/>
    </row>
    <row r="7449" spans="1:1" s="18" customFormat="1" x14ac:dyDescent="0.2">
      <c r="A7449" s="62"/>
    </row>
    <row r="7450" spans="1:1" s="18" customFormat="1" x14ac:dyDescent="0.2">
      <c r="A7450" s="62"/>
    </row>
    <row r="7451" spans="1:1" s="18" customFormat="1" x14ac:dyDescent="0.2">
      <c r="A7451" s="62"/>
    </row>
    <row r="7452" spans="1:1" s="18" customFormat="1" x14ac:dyDescent="0.2">
      <c r="A7452" s="62"/>
    </row>
    <row r="7453" spans="1:1" s="18" customFormat="1" x14ac:dyDescent="0.2">
      <c r="A7453" s="62"/>
    </row>
    <row r="7454" spans="1:1" s="18" customFormat="1" x14ac:dyDescent="0.2">
      <c r="A7454" s="62"/>
    </row>
    <row r="7455" spans="1:1" s="18" customFormat="1" x14ac:dyDescent="0.2">
      <c r="A7455" s="62"/>
    </row>
    <row r="7456" spans="1:1" s="18" customFormat="1" x14ac:dyDescent="0.2">
      <c r="A7456" s="62"/>
    </row>
    <row r="7457" spans="1:1" s="18" customFormat="1" x14ac:dyDescent="0.2">
      <c r="A7457" s="62"/>
    </row>
    <row r="7458" spans="1:1" s="18" customFormat="1" x14ac:dyDescent="0.2">
      <c r="A7458" s="62"/>
    </row>
    <row r="7459" spans="1:1" s="18" customFormat="1" x14ac:dyDescent="0.2">
      <c r="A7459" s="62"/>
    </row>
    <row r="7460" spans="1:1" s="18" customFormat="1" x14ac:dyDescent="0.2">
      <c r="A7460" s="62"/>
    </row>
    <row r="7461" spans="1:1" s="18" customFormat="1" x14ac:dyDescent="0.2">
      <c r="A7461" s="62"/>
    </row>
    <row r="7462" spans="1:1" s="18" customFormat="1" x14ac:dyDescent="0.2">
      <c r="A7462" s="62"/>
    </row>
    <row r="7463" spans="1:1" s="18" customFormat="1" x14ac:dyDescent="0.2">
      <c r="A7463" s="62"/>
    </row>
    <row r="7464" spans="1:1" s="18" customFormat="1" x14ac:dyDescent="0.2">
      <c r="A7464" s="62"/>
    </row>
    <row r="7465" spans="1:1" s="18" customFormat="1" x14ac:dyDescent="0.2">
      <c r="A7465" s="62"/>
    </row>
    <row r="7466" spans="1:1" s="18" customFormat="1" x14ac:dyDescent="0.2">
      <c r="A7466" s="62"/>
    </row>
    <row r="7467" spans="1:1" s="18" customFormat="1" x14ac:dyDescent="0.2">
      <c r="A7467" s="62"/>
    </row>
    <row r="7468" spans="1:1" s="18" customFormat="1" x14ac:dyDescent="0.2">
      <c r="A7468" s="62"/>
    </row>
    <row r="7469" spans="1:1" s="18" customFormat="1" x14ac:dyDescent="0.2">
      <c r="A7469" s="62"/>
    </row>
    <row r="7470" spans="1:1" s="18" customFormat="1" x14ac:dyDescent="0.2">
      <c r="A7470" s="62"/>
    </row>
    <row r="7471" spans="1:1" s="18" customFormat="1" x14ac:dyDescent="0.2">
      <c r="A7471" s="62"/>
    </row>
    <row r="7472" spans="1:1" s="18" customFormat="1" x14ac:dyDescent="0.2">
      <c r="A7472" s="62"/>
    </row>
    <row r="7473" spans="1:1" s="18" customFormat="1" x14ac:dyDescent="0.2">
      <c r="A7473" s="62"/>
    </row>
    <row r="7474" spans="1:1" s="18" customFormat="1" x14ac:dyDescent="0.2">
      <c r="A7474" s="62"/>
    </row>
    <row r="7475" spans="1:1" s="18" customFormat="1" x14ac:dyDescent="0.2">
      <c r="A7475" s="62"/>
    </row>
    <row r="7476" spans="1:1" s="18" customFormat="1" x14ac:dyDescent="0.2">
      <c r="A7476" s="62"/>
    </row>
    <row r="7477" spans="1:1" s="18" customFormat="1" x14ac:dyDescent="0.2">
      <c r="A7477" s="62"/>
    </row>
    <row r="7478" spans="1:1" s="18" customFormat="1" x14ac:dyDescent="0.2">
      <c r="A7478" s="62"/>
    </row>
    <row r="7479" spans="1:1" s="18" customFormat="1" x14ac:dyDescent="0.2">
      <c r="A7479" s="62"/>
    </row>
    <row r="7480" spans="1:1" s="18" customFormat="1" x14ac:dyDescent="0.2">
      <c r="A7480" s="62"/>
    </row>
    <row r="7481" spans="1:1" s="18" customFormat="1" x14ac:dyDescent="0.2">
      <c r="A7481" s="62"/>
    </row>
    <row r="7482" spans="1:1" s="18" customFormat="1" x14ac:dyDescent="0.2">
      <c r="A7482" s="62"/>
    </row>
    <row r="7483" spans="1:1" s="18" customFormat="1" x14ac:dyDescent="0.2">
      <c r="A7483" s="62"/>
    </row>
    <row r="7484" spans="1:1" s="18" customFormat="1" x14ac:dyDescent="0.2">
      <c r="A7484" s="62"/>
    </row>
    <row r="7485" spans="1:1" s="18" customFormat="1" x14ac:dyDescent="0.2">
      <c r="A7485" s="62"/>
    </row>
    <row r="7486" spans="1:1" s="18" customFormat="1" x14ac:dyDescent="0.2">
      <c r="A7486" s="62"/>
    </row>
    <row r="7487" spans="1:1" s="18" customFormat="1" x14ac:dyDescent="0.2">
      <c r="A7487" s="62"/>
    </row>
    <row r="7488" spans="1:1" s="18" customFormat="1" x14ac:dyDescent="0.2">
      <c r="A7488" s="62"/>
    </row>
    <row r="7489" spans="1:1" s="18" customFormat="1" x14ac:dyDescent="0.2">
      <c r="A7489" s="62"/>
    </row>
    <row r="7490" spans="1:1" s="18" customFormat="1" x14ac:dyDescent="0.2">
      <c r="A7490" s="62"/>
    </row>
    <row r="7491" spans="1:1" s="18" customFormat="1" x14ac:dyDescent="0.2">
      <c r="A7491" s="62"/>
    </row>
    <row r="7492" spans="1:1" s="18" customFormat="1" x14ac:dyDescent="0.2">
      <c r="A7492" s="62"/>
    </row>
    <row r="7493" spans="1:1" s="18" customFormat="1" x14ac:dyDescent="0.2">
      <c r="A7493" s="62"/>
    </row>
    <row r="7494" spans="1:1" s="18" customFormat="1" x14ac:dyDescent="0.2">
      <c r="A7494" s="62"/>
    </row>
    <row r="7495" spans="1:1" s="18" customFormat="1" x14ac:dyDescent="0.2">
      <c r="A7495" s="62"/>
    </row>
    <row r="7496" spans="1:1" s="18" customFormat="1" x14ac:dyDescent="0.2">
      <c r="A7496" s="62"/>
    </row>
    <row r="7497" spans="1:1" s="18" customFormat="1" x14ac:dyDescent="0.2">
      <c r="A7497" s="62"/>
    </row>
    <row r="7498" spans="1:1" s="18" customFormat="1" x14ac:dyDescent="0.2">
      <c r="A7498" s="62"/>
    </row>
    <row r="7499" spans="1:1" s="18" customFormat="1" x14ac:dyDescent="0.2">
      <c r="A7499" s="62"/>
    </row>
    <row r="7500" spans="1:1" s="18" customFormat="1" x14ac:dyDescent="0.2">
      <c r="A7500" s="62"/>
    </row>
    <row r="7501" spans="1:1" s="18" customFormat="1" x14ac:dyDescent="0.2">
      <c r="A7501" s="62"/>
    </row>
    <row r="7502" spans="1:1" s="18" customFormat="1" x14ac:dyDescent="0.2">
      <c r="A7502" s="62"/>
    </row>
    <row r="7503" spans="1:1" s="18" customFormat="1" x14ac:dyDescent="0.2">
      <c r="A7503" s="62"/>
    </row>
    <row r="7504" spans="1:1" s="18" customFormat="1" x14ac:dyDescent="0.2">
      <c r="A7504" s="62"/>
    </row>
    <row r="7505" spans="1:1" s="18" customFormat="1" x14ac:dyDescent="0.2">
      <c r="A7505" s="62"/>
    </row>
    <row r="7506" spans="1:1" s="18" customFormat="1" x14ac:dyDescent="0.2">
      <c r="A7506" s="62"/>
    </row>
    <row r="7507" spans="1:1" s="18" customFormat="1" x14ac:dyDescent="0.2">
      <c r="A7507" s="62"/>
    </row>
    <row r="7508" spans="1:1" s="18" customFormat="1" x14ac:dyDescent="0.2">
      <c r="A7508" s="62"/>
    </row>
    <row r="7509" spans="1:1" s="18" customFormat="1" x14ac:dyDescent="0.2">
      <c r="A7509" s="62"/>
    </row>
    <row r="7510" spans="1:1" s="18" customFormat="1" x14ac:dyDescent="0.2">
      <c r="A7510" s="62"/>
    </row>
    <row r="7511" spans="1:1" s="18" customFormat="1" x14ac:dyDescent="0.2">
      <c r="A7511" s="62"/>
    </row>
    <row r="7512" spans="1:1" s="18" customFormat="1" x14ac:dyDescent="0.2">
      <c r="A7512" s="62"/>
    </row>
    <row r="7513" spans="1:1" s="18" customFormat="1" x14ac:dyDescent="0.2">
      <c r="A7513" s="62"/>
    </row>
    <row r="7514" spans="1:1" s="18" customFormat="1" x14ac:dyDescent="0.2">
      <c r="A7514" s="62"/>
    </row>
    <row r="7515" spans="1:1" s="18" customFormat="1" x14ac:dyDescent="0.2">
      <c r="A7515" s="62"/>
    </row>
    <row r="7516" spans="1:1" s="18" customFormat="1" x14ac:dyDescent="0.2">
      <c r="A7516" s="62"/>
    </row>
    <row r="7517" spans="1:1" s="18" customFormat="1" x14ac:dyDescent="0.2">
      <c r="A7517" s="62"/>
    </row>
    <row r="7518" spans="1:1" s="18" customFormat="1" x14ac:dyDescent="0.2">
      <c r="A7518" s="62"/>
    </row>
    <row r="7519" spans="1:1" s="18" customFormat="1" x14ac:dyDescent="0.2">
      <c r="A7519" s="62"/>
    </row>
    <row r="7520" spans="1:1" s="18" customFormat="1" x14ac:dyDescent="0.2">
      <c r="A7520" s="62"/>
    </row>
    <row r="7521" spans="1:1" s="18" customFormat="1" x14ac:dyDescent="0.2">
      <c r="A7521" s="62"/>
    </row>
    <row r="7522" spans="1:1" s="18" customFormat="1" x14ac:dyDescent="0.2">
      <c r="A7522" s="62"/>
    </row>
    <row r="7523" spans="1:1" s="18" customFormat="1" x14ac:dyDescent="0.2">
      <c r="A7523" s="62"/>
    </row>
    <row r="7524" spans="1:1" s="18" customFormat="1" x14ac:dyDescent="0.2">
      <c r="A7524" s="62"/>
    </row>
    <row r="7525" spans="1:1" s="18" customFormat="1" x14ac:dyDescent="0.2">
      <c r="A7525" s="62"/>
    </row>
    <row r="7526" spans="1:1" s="18" customFormat="1" x14ac:dyDescent="0.2">
      <c r="A7526" s="62"/>
    </row>
    <row r="7527" spans="1:1" s="18" customFormat="1" x14ac:dyDescent="0.2">
      <c r="A7527" s="62"/>
    </row>
    <row r="7528" spans="1:1" s="18" customFormat="1" x14ac:dyDescent="0.2">
      <c r="A7528" s="62"/>
    </row>
    <row r="7529" spans="1:1" s="18" customFormat="1" x14ac:dyDescent="0.2">
      <c r="A7529" s="62"/>
    </row>
    <row r="7530" spans="1:1" s="18" customFormat="1" x14ac:dyDescent="0.2">
      <c r="A7530" s="62"/>
    </row>
    <row r="7531" spans="1:1" s="18" customFormat="1" x14ac:dyDescent="0.2">
      <c r="A7531" s="62"/>
    </row>
    <row r="7532" spans="1:1" s="18" customFormat="1" x14ac:dyDescent="0.2">
      <c r="A7532" s="62"/>
    </row>
    <row r="7533" spans="1:1" s="18" customFormat="1" x14ac:dyDescent="0.2">
      <c r="A7533" s="62"/>
    </row>
    <row r="7534" spans="1:1" s="18" customFormat="1" x14ac:dyDescent="0.2">
      <c r="A7534" s="62"/>
    </row>
    <row r="7535" spans="1:1" s="18" customFormat="1" x14ac:dyDescent="0.2">
      <c r="A7535" s="62"/>
    </row>
    <row r="7536" spans="1:1" s="18" customFormat="1" x14ac:dyDescent="0.2">
      <c r="A7536" s="62"/>
    </row>
    <row r="7537" spans="1:1" s="18" customFormat="1" x14ac:dyDescent="0.2">
      <c r="A7537" s="62"/>
    </row>
    <row r="7538" spans="1:1" s="18" customFormat="1" x14ac:dyDescent="0.2">
      <c r="A7538" s="62"/>
    </row>
    <row r="7539" spans="1:1" s="18" customFormat="1" x14ac:dyDescent="0.2">
      <c r="A7539" s="62"/>
    </row>
    <row r="7540" spans="1:1" s="18" customFormat="1" x14ac:dyDescent="0.2">
      <c r="A7540" s="62"/>
    </row>
    <row r="7541" spans="1:1" s="18" customFormat="1" x14ac:dyDescent="0.2">
      <c r="A7541" s="62"/>
    </row>
    <row r="7542" spans="1:1" s="18" customFormat="1" x14ac:dyDescent="0.2">
      <c r="A7542" s="62"/>
    </row>
    <row r="7543" spans="1:1" s="18" customFormat="1" x14ac:dyDescent="0.2">
      <c r="A7543" s="62"/>
    </row>
    <row r="7544" spans="1:1" s="18" customFormat="1" x14ac:dyDescent="0.2">
      <c r="A7544" s="62"/>
    </row>
    <row r="7545" spans="1:1" s="18" customFormat="1" x14ac:dyDescent="0.2">
      <c r="A7545" s="62"/>
    </row>
    <row r="7546" spans="1:1" s="18" customFormat="1" x14ac:dyDescent="0.2">
      <c r="A7546" s="62"/>
    </row>
    <row r="7547" spans="1:1" s="18" customFormat="1" x14ac:dyDescent="0.2">
      <c r="A7547" s="62"/>
    </row>
    <row r="7548" spans="1:1" s="18" customFormat="1" x14ac:dyDescent="0.2">
      <c r="A7548" s="62"/>
    </row>
    <row r="7549" spans="1:1" s="18" customFormat="1" x14ac:dyDescent="0.2">
      <c r="A7549" s="62"/>
    </row>
    <row r="7550" spans="1:1" s="18" customFormat="1" x14ac:dyDescent="0.2">
      <c r="A7550" s="62"/>
    </row>
    <row r="7551" spans="1:1" s="18" customFormat="1" x14ac:dyDescent="0.2">
      <c r="A7551" s="62"/>
    </row>
    <row r="7552" spans="1:1" s="18" customFormat="1" x14ac:dyDescent="0.2">
      <c r="A7552" s="62"/>
    </row>
    <row r="7553" spans="1:1" s="18" customFormat="1" x14ac:dyDescent="0.2">
      <c r="A7553" s="62"/>
    </row>
    <row r="7554" spans="1:1" s="18" customFormat="1" x14ac:dyDescent="0.2">
      <c r="A7554" s="62"/>
    </row>
    <row r="7555" spans="1:1" s="18" customFormat="1" x14ac:dyDescent="0.2">
      <c r="A7555" s="62"/>
    </row>
    <row r="7556" spans="1:1" s="18" customFormat="1" x14ac:dyDescent="0.2">
      <c r="A7556" s="62"/>
    </row>
    <row r="7557" spans="1:1" s="18" customFormat="1" x14ac:dyDescent="0.2">
      <c r="A7557" s="62"/>
    </row>
    <row r="7558" spans="1:1" s="18" customFormat="1" x14ac:dyDescent="0.2">
      <c r="A7558" s="62"/>
    </row>
    <row r="7559" spans="1:1" s="18" customFormat="1" x14ac:dyDescent="0.2">
      <c r="A7559" s="62"/>
    </row>
    <row r="7560" spans="1:1" s="18" customFormat="1" x14ac:dyDescent="0.2">
      <c r="A7560" s="62"/>
    </row>
    <row r="7561" spans="1:1" s="18" customFormat="1" x14ac:dyDescent="0.2">
      <c r="A7561" s="62"/>
    </row>
    <row r="7562" spans="1:1" s="18" customFormat="1" x14ac:dyDescent="0.2">
      <c r="A7562" s="62"/>
    </row>
    <row r="7563" spans="1:1" s="18" customFormat="1" x14ac:dyDescent="0.2">
      <c r="A7563" s="62"/>
    </row>
    <row r="7564" spans="1:1" s="18" customFormat="1" x14ac:dyDescent="0.2">
      <c r="A7564" s="62"/>
    </row>
    <row r="7565" spans="1:1" s="18" customFormat="1" x14ac:dyDescent="0.2">
      <c r="A7565" s="62"/>
    </row>
    <row r="7566" spans="1:1" s="18" customFormat="1" x14ac:dyDescent="0.2">
      <c r="A7566" s="62"/>
    </row>
    <row r="7567" spans="1:1" s="18" customFormat="1" x14ac:dyDescent="0.2">
      <c r="A7567" s="62"/>
    </row>
    <row r="7568" spans="1:1" s="18" customFormat="1" x14ac:dyDescent="0.2">
      <c r="A7568" s="62"/>
    </row>
    <row r="7569" spans="1:1" s="18" customFormat="1" x14ac:dyDescent="0.2">
      <c r="A7569" s="62"/>
    </row>
    <row r="7570" spans="1:1" s="18" customFormat="1" x14ac:dyDescent="0.2">
      <c r="A7570" s="62"/>
    </row>
    <row r="7571" spans="1:1" s="18" customFormat="1" x14ac:dyDescent="0.2">
      <c r="A7571" s="62"/>
    </row>
    <row r="7572" spans="1:1" s="18" customFormat="1" x14ac:dyDescent="0.2">
      <c r="A7572" s="62"/>
    </row>
    <row r="7573" spans="1:1" s="18" customFormat="1" x14ac:dyDescent="0.2">
      <c r="A7573" s="62"/>
    </row>
    <row r="7574" spans="1:1" s="18" customFormat="1" x14ac:dyDescent="0.2">
      <c r="A7574" s="62"/>
    </row>
    <row r="7575" spans="1:1" s="18" customFormat="1" x14ac:dyDescent="0.2">
      <c r="A7575" s="62"/>
    </row>
    <row r="7576" spans="1:1" s="18" customFormat="1" x14ac:dyDescent="0.2">
      <c r="A7576" s="62"/>
    </row>
    <row r="7577" spans="1:1" s="18" customFormat="1" x14ac:dyDescent="0.2">
      <c r="A7577" s="62"/>
    </row>
    <row r="7578" spans="1:1" s="18" customFormat="1" x14ac:dyDescent="0.2">
      <c r="A7578" s="62"/>
    </row>
    <row r="7579" spans="1:1" s="18" customFormat="1" x14ac:dyDescent="0.2">
      <c r="A7579" s="62"/>
    </row>
    <row r="7580" spans="1:1" s="18" customFormat="1" x14ac:dyDescent="0.2">
      <c r="A7580" s="62"/>
    </row>
    <row r="7581" spans="1:1" s="18" customFormat="1" x14ac:dyDescent="0.2">
      <c r="A7581" s="62"/>
    </row>
    <row r="7582" spans="1:1" s="18" customFormat="1" x14ac:dyDescent="0.2">
      <c r="A7582" s="62"/>
    </row>
    <row r="7583" spans="1:1" s="18" customFormat="1" x14ac:dyDescent="0.2">
      <c r="A7583" s="62"/>
    </row>
    <row r="7584" spans="1:1" s="18" customFormat="1" x14ac:dyDescent="0.2">
      <c r="A7584" s="62"/>
    </row>
    <row r="7585" spans="1:1" s="18" customFormat="1" x14ac:dyDescent="0.2">
      <c r="A7585" s="62"/>
    </row>
    <row r="7586" spans="1:1" s="18" customFormat="1" x14ac:dyDescent="0.2">
      <c r="A7586" s="62"/>
    </row>
    <row r="7587" spans="1:1" s="18" customFormat="1" x14ac:dyDescent="0.2">
      <c r="A7587" s="62"/>
    </row>
    <row r="7588" spans="1:1" s="18" customFormat="1" x14ac:dyDescent="0.2">
      <c r="A7588" s="62"/>
    </row>
    <row r="7589" spans="1:1" s="18" customFormat="1" x14ac:dyDescent="0.2">
      <c r="A7589" s="62"/>
    </row>
    <row r="7590" spans="1:1" s="18" customFormat="1" x14ac:dyDescent="0.2">
      <c r="A7590" s="62"/>
    </row>
    <row r="7591" spans="1:1" s="18" customFormat="1" x14ac:dyDescent="0.2">
      <c r="A7591" s="62"/>
    </row>
    <row r="7592" spans="1:1" s="18" customFormat="1" x14ac:dyDescent="0.2">
      <c r="A7592" s="62"/>
    </row>
    <row r="7593" spans="1:1" s="18" customFormat="1" x14ac:dyDescent="0.2">
      <c r="A7593" s="62"/>
    </row>
    <row r="7594" spans="1:1" s="18" customFormat="1" x14ac:dyDescent="0.2">
      <c r="A7594" s="62"/>
    </row>
    <row r="7595" spans="1:1" s="18" customFormat="1" x14ac:dyDescent="0.2">
      <c r="A7595" s="62"/>
    </row>
    <row r="7596" spans="1:1" s="18" customFormat="1" x14ac:dyDescent="0.2">
      <c r="A7596" s="62"/>
    </row>
    <row r="7597" spans="1:1" s="18" customFormat="1" x14ac:dyDescent="0.2">
      <c r="A7597" s="62"/>
    </row>
    <row r="7598" spans="1:1" s="18" customFormat="1" x14ac:dyDescent="0.2">
      <c r="A7598" s="62"/>
    </row>
    <row r="7599" spans="1:1" s="18" customFormat="1" x14ac:dyDescent="0.2">
      <c r="A7599" s="62"/>
    </row>
    <row r="7600" spans="1:1" s="18" customFormat="1" x14ac:dyDescent="0.2">
      <c r="A7600" s="62"/>
    </row>
    <row r="7601" spans="1:1" s="18" customFormat="1" x14ac:dyDescent="0.2">
      <c r="A7601" s="62"/>
    </row>
    <row r="7602" spans="1:1" s="18" customFormat="1" x14ac:dyDescent="0.2">
      <c r="A7602" s="62"/>
    </row>
    <row r="7603" spans="1:1" s="18" customFormat="1" x14ac:dyDescent="0.2">
      <c r="A7603" s="62"/>
    </row>
    <row r="7604" spans="1:1" s="18" customFormat="1" x14ac:dyDescent="0.2">
      <c r="A7604" s="62"/>
    </row>
    <row r="7605" spans="1:1" s="18" customFormat="1" x14ac:dyDescent="0.2">
      <c r="A7605" s="62"/>
    </row>
    <row r="7606" spans="1:1" s="18" customFormat="1" x14ac:dyDescent="0.2">
      <c r="A7606" s="62"/>
    </row>
    <row r="7607" spans="1:1" s="18" customFormat="1" x14ac:dyDescent="0.2">
      <c r="A7607" s="62"/>
    </row>
    <row r="7608" spans="1:1" s="18" customFormat="1" x14ac:dyDescent="0.2">
      <c r="A7608" s="62"/>
    </row>
    <row r="7609" spans="1:1" s="18" customFormat="1" x14ac:dyDescent="0.2">
      <c r="A7609" s="62"/>
    </row>
    <row r="7610" spans="1:1" s="18" customFormat="1" x14ac:dyDescent="0.2">
      <c r="A7610" s="62"/>
    </row>
    <row r="7611" spans="1:1" s="18" customFormat="1" x14ac:dyDescent="0.2">
      <c r="A7611" s="62"/>
    </row>
    <row r="7612" spans="1:1" s="18" customFormat="1" x14ac:dyDescent="0.2">
      <c r="A7612" s="62"/>
    </row>
    <row r="7613" spans="1:1" s="18" customFormat="1" x14ac:dyDescent="0.2">
      <c r="A7613" s="62"/>
    </row>
    <row r="7614" spans="1:1" s="18" customFormat="1" x14ac:dyDescent="0.2">
      <c r="A7614" s="62"/>
    </row>
    <row r="7615" spans="1:1" s="18" customFormat="1" x14ac:dyDescent="0.2">
      <c r="A7615" s="62"/>
    </row>
    <row r="7616" spans="1:1" s="18" customFormat="1" x14ac:dyDescent="0.2">
      <c r="A7616" s="62"/>
    </row>
    <row r="7617" spans="1:1" s="18" customFormat="1" x14ac:dyDescent="0.2">
      <c r="A7617" s="62"/>
    </row>
    <row r="7618" spans="1:1" s="18" customFormat="1" x14ac:dyDescent="0.2">
      <c r="A7618" s="62"/>
    </row>
    <row r="7619" spans="1:1" s="18" customFormat="1" x14ac:dyDescent="0.2">
      <c r="A7619" s="62"/>
    </row>
    <row r="7620" spans="1:1" s="18" customFormat="1" x14ac:dyDescent="0.2">
      <c r="A7620" s="62"/>
    </row>
    <row r="7621" spans="1:1" s="18" customFormat="1" x14ac:dyDescent="0.2">
      <c r="A7621" s="62"/>
    </row>
    <row r="7622" spans="1:1" s="18" customFormat="1" x14ac:dyDescent="0.2">
      <c r="A7622" s="62"/>
    </row>
    <row r="7623" spans="1:1" s="18" customFormat="1" x14ac:dyDescent="0.2">
      <c r="A7623" s="62"/>
    </row>
    <row r="7624" spans="1:1" s="18" customFormat="1" x14ac:dyDescent="0.2">
      <c r="A7624" s="62"/>
    </row>
    <row r="7625" spans="1:1" s="18" customFormat="1" x14ac:dyDescent="0.2">
      <c r="A7625" s="62"/>
    </row>
    <row r="7626" spans="1:1" s="18" customFormat="1" x14ac:dyDescent="0.2">
      <c r="A7626" s="62"/>
    </row>
    <row r="7627" spans="1:1" s="18" customFormat="1" x14ac:dyDescent="0.2">
      <c r="A7627" s="62"/>
    </row>
    <row r="7628" spans="1:1" s="18" customFormat="1" x14ac:dyDescent="0.2">
      <c r="A7628" s="62"/>
    </row>
    <row r="7629" spans="1:1" s="18" customFormat="1" x14ac:dyDescent="0.2">
      <c r="A7629" s="62"/>
    </row>
    <row r="7630" spans="1:1" s="18" customFormat="1" x14ac:dyDescent="0.2">
      <c r="A7630" s="62"/>
    </row>
    <row r="7631" spans="1:1" s="18" customFormat="1" x14ac:dyDescent="0.2">
      <c r="A7631" s="62"/>
    </row>
    <row r="7632" spans="1:1" s="18" customFormat="1" x14ac:dyDescent="0.2">
      <c r="A7632" s="62"/>
    </row>
    <row r="7633" spans="1:1" s="18" customFormat="1" x14ac:dyDescent="0.2">
      <c r="A7633" s="62"/>
    </row>
    <row r="7634" spans="1:1" s="18" customFormat="1" x14ac:dyDescent="0.2">
      <c r="A7634" s="62"/>
    </row>
    <row r="7635" spans="1:1" s="18" customFormat="1" x14ac:dyDescent="0.2">
      <c r="A7635" s="62"/>
    </row>
    <row r="7636" spans="1:1" s="18" customFormat="1" x14ac:dyDescent="0.2">
      <c r="A7636" s="62"/>
    </row>
    <row r="7637" spans="1:1" s="18" customFormat="1" x14ac:dyDescent="0.2">
      <c r="A7637" s="62"/>
    </row>
    <row r="7638" spans="1:1" s="18" customFormat="1" x14ac:dyDescent="0.2">
      <c r="A7638" s="62"/>
    </row>
    <row r="7639" spans="1:1" s="18" customFormat="1" x14ac:dyDescent="0.2">
      <c r="A7639" s="62"/>
    </row>
    <row r="7640" spans="1:1" s="18" customFormat="1" x14ac:dyDescent="0.2">
      <c r="A7640" s="62"/>
    </row>
    <row r="7641" spans="1:1" s="18" customFormat="1" x14ac:dyDescent="0.2">
      <c r="A7641" s="62"/>
    </row>
    <row r="7642" spans="1:1" s="18" customFormat="1" x14ac:dyDescent="0.2">
      <c r="A7642" s="62"/>
    </row>
    <row r="7643" spans="1:1" s="18" customFormat="1" x14ac:dyDescent="0.2">
      <c r="A7643" s="62"/>
    </row>
    <row r="7644" spans="1:1" s="18" customFormat="1" x14ac:dyDescent="0.2">
      <c r="A7644" s="62"/>
    </row>
    <row r="7645" spans="1:1" s="18" customFormat="1" x14ac:dyDescent="0.2">
      <c r="A7645" s="62"/>
    </row>
    <row r="7646" spans="1:1" s="18" customFormat="1" x14ac:dyDescent="0.2">
      <c r="A7646" s="62"/>
    </row>
    <row r="7647" spans="1:1" s="18" customFormat="1" x14ac:dyDescent="0.2">
      <c r="A7647" s="62"/>
    </row>
    <row r="7648" spans="1:1" s="18" customFormat="1" x14ac:dyDescent="0.2">
      <c r="A7648" s="62"/>
    </row>
    <row r="7649" spans="1:1" s="18" customFormat="1" x14ac:dyDescent="0.2">
      <c r="A7649" s="62"/>
    </row>
    <row r="7650" spans="1:1" s="18" customFormat="1" x14ac:dyDescent="0.2">
      <c r="A7650" s="62"/>
    </row>
    <row r="7651" spans="1:1" s="18" customFormat="1" x14ac:dyDescent="0.2">
      <c r="A7651" s="62"/>
    </row>
    <row r="7652" spans="1:1" s="18" customFormat="1" x14ac:dyDescent="0.2">
      <c r="A7652" s="62"/>
    </row>
    <row r="7653" spans="1:1" s="18" customFormat="1" x14ac:dyDescent="0.2">
      <c r="A7653" s="62"/>
    </row>
    <row r="7654" spans="1:1" s="18" customFormat="1" x14ac:dyDescent="0.2">
      <c r="A7654" s="62"/>
    </row>
    <row r="7655" spans="1:1" s="18" customFormat="1" x14ac:dyDescent="0.2">
      <c r="A7655" s="62"/>
    </row>
    <row r="7656" spans="1:1" s="18" customFormat="1" x14ac:dyDescent="0.2">
      <c r="A7656" s="62"/>
    </row>
    <row r="7657" spans="1:1" s="18" customFormat="1" x14ac:dyDescent="0.2">
      <c r="A7657" s="62"/>
    </row>
    <row r="7658" spans="1:1" s="18" customFormat="1" x14ac:dyDescent="0.2">
      <c r="A7658" s="62"/>
    </row>
    <row r="7659" spans="1:1" s="18" customFormat="1" x14ac:dyDescent="0.2">
      <c r="A7659" s="62"/>
    </row>
    <row r="7660" spans="1:1" s="18" customFormat="1" x14ac:dyDescent="0.2">
      <c r="A7660" s="62"/>
    </row>
    <row r="7661" spans="1:1" s="18" customFormat="1" x14ac:dyDescent="0.2">
      <c r="A7661" s="62"/>
    </row>
    <row r="7662" spans="1:1" s="18" customFormat="1" x14ac:dyDescent="0.2">
      <c r="A7662" s="62"/>
    </row>
    <row r="7663" spans="1:1" s="18" customFormat="1" x14ac:dyDescent="0.2">
      <c r="A7663" s="62"/>
    </row>
    <row r="7664" spans="1:1" s="18" customFormat="1" x14ac:dyDescent="0.2">
      <c r="A7664" s="62"/>
    </row>
    <row r="7665" spans="1:1" s="18" customFormat="1" x14ac:dyDescent="0.2">
      <c r="A7665" s="62"/>
    </row>
    <row r="7666" spans="1:1" s="18" customFormat="1" x14ac:dyDescent="0.2">
      <c r="A7666" s="62"/>
    </row>
    <row r="7667" spans="1:1" s="18" customFormat="1" x14ac:dyDescent="0.2">
      <c r="A7667" s="62"/>
    </row>
    <row r="7668" spans="1:1" s="18" customFormat="1" x14ac:dyDescent="0.2">
      <c r="A7668" s="62"/>
    </row>
    <row r="7669" spans="1:1" s="18" customFormat="1" x14ac:dyDescent="0.2">
      <c r="A7669" s="62"/>
    </row>
    <row r="7670" spans="1:1" s="18" customFormat="1" x14ac:dyDescent="0.2">
      <c r="A7670" s="62"/>
    </row>
    <row r="7671" spans="1:1" s="18" customFormat="1" x14ac:dyDescent="0.2">
      <c r="A7671" s="62"/>
    </row>
    <row r="7672" spans="1:1" s="18" customFormat="1" x14ac:dyDescent="0.2">
      <c r="A7672" s="62"/>
    </row>
    <row r="7673" spans="1:1" s="18" customFormat="1" x14ac:dyDescent="0.2">
      <c r="A7673" s="62"/>
    </row>
    <row r="7674" spans="1:1" s="18" customFormat="1" x14ac:dyDescent="0.2">
      <c r="A7674" s="62"/>
    </row>
    <row r="7675" spans="1:1" s="18" customFormat="1" x14ac:dyDescent="0.2">
      <c r="A7675" s="62"/>
    </row>
    <row r="7676" spans="1:1" s="18" customFormat="1" x14ac:dyDescent="0.2">
      <c r="A7676" s="62"/>
    </row>
    <row r="7677" spans="1:1" s="18" customFormat="1" x14ac:dyDescent="0.2">
      <c r="A7677" s="62"/>
    </row>
    <row r="7678" spans="1:1" s="18" customFormat="1" x14ac:dyDescent="0.2">
      <c r="A7678" s="62"/>
    </row>
    <row r="7679" spans="1:1" s="18" customFormat="1" x14ac:dyDescent="0.2">
      <c r="A7679" s="62"/>
    </row>
    <row r="7680" spans="1:1" s="18" customFormat="1" x14ac:dyDescent="0.2">
      <c r="A7680" s="62"/>
    </row>
    <row r="7681" spans="1:1" s="18" customFormat="1" x14ac:dyDescent="0.2">
      <c r="A7681" s="62"/>
    </row>
    <row r="7682" spans="1:1" s="18" customFormat="1" x14ac:dyDescent="0.2">
      <c r="A7682" s="62"/>
    </row>
    <row r="7683" spans="1:1" s="18" customFormat="1" x14ac:dyDescent="0.2">
      <c r="A7683" s="62"/>
    </row>
    <row r="7684" spans="1:1" s="18" customFormat="1" x14ac:dyDescent="0.2">
      <c r="A7684" s="62"/>
    </row>
    <row r="7685" spans="1:1" s="18" customFormat="1" x14ac:dyDescent="0.2">
      <c r="A7685" s="62"/>
    </row>
    <row r="7686" spans="1:1" s="18" customFormat="1" x14ac:dyDescent="0.2">
      <c r="A7686" s="62"/>
    </row>
    <row r="7687" spans="1:1" s="18" customFormat="1" x14ac:dyDescent="0.2">
      <c r="A7687" s="62"/>
    </row>
    <row r="7688" spans="1:1" s="18" customFormat="1" x14ac:dyDescent="0.2">
      <c r="A7688" s="62"/>
    </row>
    <row r="7689" spans="1:1" s="18" customFormat="1" x14ac:dyDescent="0.2">
      <c r="A7689" s="62"/>
    </row>
    <row r="7690" spans="1:1" s="18" customFormat="1" x14ac:dyDescent="0.2">
      <c r="A7690" s="62"/>
    </row>
    <row r="7691" spans="1:1" s="18" customFormat="1" x14ac:dyDescent="0.2">
      <c r="A7691" s="62"/>
    </row>
    <row r="7692" spans="1:1" s="18" customFormat="1" x14ac:dyDescent="0.2">
      <c r="A7692" s="62"/>
    </row>
    <row r="7693" spans="1:1" s="18" customFormat="1" x14ac:dyDescent="0.2">
      <c r="A7693" s="62"/>
    </row>
    <row r="7694" spans="1:1" s="18" customFormat="1" x14ac:dyDescent="0.2">
      <c r="A7694" s="62"/>
    </row>
    <row r="7695" spans="1:1" s="18" customFormat="1" x14ac:dyDescent="0.2">
      <c r="A7695" s="62"/>
    </row>
    <row r="7696" spans="1:1" s="18" customFormat="1" x14ac:dyDescent="0.2">
      <c r="A7696" s="62"/>
    </row>
    <row r="7697" spans="1:1" s="18" customFormat="1" x14ac:dyDescent="0.2">
      <c r="A7697" s="62"/>
    </row>
    <row r="7698" spans="1:1" s="18" customFormat="1" x14ac:dyDescent="0.2">
      <c r="A7698" s="62"/>
    </row>
    <row r="7699" spans="1:1" s="18" customFormat="1" x14ac:dyDescent="0.2">
      <c r="A7699" s="62"/>
    </row>
    <row r="7700" spans="1:1" s="18" customFormat="1" x14ac:dyDescent="0.2">
      <c r="A7700" s="62"/>
    </row>
    <row r="7701" spans="1:1" s="18" customFormat="1" x14ac:dyDescent="0.2">
      <c r="A7701" s="62"/>
    </row>
    <row r="7702" spans="1:1" s="18" customFormat="1" x14ac:dyDescent="0.2">
      <c r="A7702" s="62"/>
    </row>
    <row r="7703" spans="1:1" s="18" customFormat="1" x14ac:dyDescent="0.2">
      <c r="A7703" s="62"/>
    </row>
    <row r="7704" spans="1:1" s="18" customFormat="1" x14ac:dyDescent="0.2">
      <c r="A7704" s="62"/>
    </row>
    <row r="7705" spans="1:1" s="18" customFormat="1" x14ac:dyDescent="0.2">
      <c r="A7705" s="62"/>
    </row>
    <row r="7706" spans="1:1" s="18" customFormat="1" x14ac:dyDescent="0.2">
      <c r="A7706" s="62"/>
    </row>
    <row r="7707" spans="1:1" s="18" customFormat="1" x14ac:dyDescent="0.2">
      <c r="A7707" s="62"/>
    </row>
    <row r="7708" spans="1:1" s="18" customFormat="1" x14ac:dyDescent="0.2">
      <c r="A7708" s="62"/>
    </row>
    <row r="7709" spans="1:1" s="18" customFormat="1" x14ac:dyDescent="0.2">
      <c r="A7709" s="62"/>
    </row>
    <row r="7710" spans="1:1" s="18" customFormat="1" x14ac:dyDescent="0.2">
      <c r="A7710" s="62"/>
    </row>
    <row r="7711" spans="1:1" s="18" customFormat="1" x14ac:dyDescent="0.2">
      <c r="A7711" s="62"/>
    </row>
    <row r="7712" spans="1:1" s="18" customFormat="1" x14ac:dyDescent="0.2">
      <c r="A7712" s="62"/>
    </row>
    <row r="7713" spans="1:1" s="18" customFormat="1" x14ac:dyDescent="0.2">
      <c r="A7713" s="62"/>
    </row>
    <row r="7714" spans="1:1" s="18" customFormat="1" x14ac:dyDescent="0.2">
      <c r="A7714" s="62"/>
    </row>
    <row r="7715" spans="1:1" s="18" customFormat="1" x14ac:dyDescent="0.2">
      <c r="A7715" s="62"/>
    </row>
    <row r="7716" spans="1:1" s="18" customFormat="1" x14ac:dyDescent="0.2">
      <c r="A7716" s="62"/>
    </row>
    <row r="7717" spans="1:1" s="18" customFormat="1" x14ac:dyDescent="0.2">
      <c r="A7717" s="62"/>
    </row>
    <row r="7718" spans="1:1" s="18" customFormat="1" x14ac:dyDescent="0.2">
      <c r="A7718" s="62"/>
    </row>
    <row r="7719" spans="1:1" s="18" customFormat="1" x14ac:dyDescent="0.2">
      <c r="A7719" s="62"/>
    </row>
    <row r="7720" spans="1:1" s="18" customFormat="1" x14ac:dyDescent="0.2">
      <c r="A7720" s="62"/>
    </row>
    <row r="7721" spans="1:1" s="18" customFormat="1" x14ac:dyDescent="0.2">
      <c r="A7721" s="62"/>
    </row>
    <row r="7722" spans="1:1" s="18" customFormat="1" x14ac:dyDescent="0.2">
      <c r="A7722" s="62"/>
    </row>
    <row r="7723" spans="1:1" s="18" customFormat="1" x14ac:dyDescent="0.2">
      <c r="A7723" s="62"/>
    </row>
    <row r="7724" spans="1:1" s="18" customFormat="1" x14ac:dyDescent="0.2">
      <c r="A7724" s="62"/>
    </row>
    <row r="7725" spans="1:1" s="18" customFormat="1" x14ac:dyDescent="0.2">
      <c r="A7725" s="62"/>
    </row>
    <row r="7726" spans="1:1" s="18" customFormat="1" x14ac:dyDescent="0.2">
      <c r="A7726" s="62"/>
    </row>
    <row r="7727" spans="1:1" s="18" customFormat="1" x14ac:dyDescent="0.2">
      <c r="A7727" s="62"/>
    </row>
    <row r="7728" spans="1:1" s="18" customFormat="1" x14ac:dyDescent="0.2">
      <c r="A7728" s="62"/>
    </row>
    <row r="7729" spans="1:1" s="18" customFormat="1" x14ac:dyDescent="0.2">
      <c r="A7729" s="62"/>
    </row>
    <row r="7730" spans="1:1" s="18" customFormat="1" x14ac:dyDescent="0.2">
      <c r="A7730" s="62"/>
    </row>
    <row r="7731" spans="1:1" s="18" customFormat="1" x14ac:dyDescent="0.2">
      <c r="A7731" s="62"/>
    </row>
    <row r="7732" spans="1:1" s="18" customFormat="1" x14ac:dyDescent="0.2">
      <c r="A7732" s="62"/>
    </row>
    <row r="7733" spans="1:1" s="18" customFormat="1" x14ac:dyDescent="0.2">
      <c r="A7733" s="62"/>
    </row>
    <row r="7734" spans="1:1" s="18" customFormat="1" x14ac:dyDescent="0.2">
      <c r="A7734" s="62"/>
    </row>
    <row r="7735" spans="1:1" s="18" customFormat="1" x14ac:dyDescent="0.2">
      <c r="A7735" s="62"/>
    </row>
    <row r="7736" spans="1:1" s="18" customFormat="1" x14ac:dyDescent="0.2">
      <c r="A7736" s="62"/>
    </row>
    <row r="7737" spans="1:1" s="18" customFormat="1" x14ac:dyDescent="0.2">
      <c r="A7737" s="62"/>
    </row>
    <row r="7738" spans="1:1" s="18" customFormat="1" x14ac:dyDescent="0.2">
      <c r="A7738" s="62"/>
    </row>
    <row r="7739" spans="1:1" s="18" customFormat="1" x14ac:dyDescent="0.2">
      <c r="A7739" s="62"/>
    </row>
    <row r="7740" spans="1:1" s="18" customFormat="1" x14ac:dyDescent="0.2">
      <c r="A7740" s="62"/>
    </row>
    <row r="7741" spans="1:1" s="18" customFormat="1" x14ac:dyDescent="0.2">
      <c r="A7741" s="62"/>
    </row>
    <row r="7742" spans="1:1" s="18" customFormat="1" x14ac:dyDescent="0.2">
      <c r="A7742" s="62"/>
    </row>
    <row r="7743" spans="1:1" s="18" customFormat="1" x14ac:dyDescent="0.2">
      <c r="A7743" s="62"/>
    </row>
    <row r="7744" spans="1:1" s="18" customFormat="1" x14ac:dyDescent="0.2">
      <c r="A7744" s="62"/>
    </row>
    <row r="7745" spans="1:1" s="18" customFormat="1" x14ac:dyDescent="0.2">
      <c r="A7745" s="62"/>
    </row>
    <row r="7746" spans="1:1" s="18" customFormat="1" x14ac:dyDescent="0.2">
      <c r="A7746" s="62"/>
    </row>
    <row r="7747" spans="1:1" s="18" customFormat="1" x14ac:dyDescent="0.2">
      <c r="A7747" s="62"/>
    </row>
    <row r="7748" spans="1:1" s="18" customFormat="1" x14ac:dyDescent="0.2">
      <c r="A7748" s="62"/>
    </row>
    <row r="7749" spans="1:1" s="18" customFormat="1" x14ac:dyDescent="0.2">
      <c r="A7749" s="62"/>
    </row>
    <row r="7750" spans="1:1" s="18" customFormat="1" x14ac:dyDescent="0.2">
      <c r="A7750" s="62"/>
    </row>
    <row r="7751" spans="1:1" s="18" customFormat="1" x14ac:dyDescent="0.2">
      <c r="A7751" s="62"/>
    </row>
    <row r="7752" spans="1:1" s="18" customFormat="1" x14ac:dyDescent="0.2">
      <c r="A7752" s="62"/>
    </row>
    <row r="7753" spans="1:1" s="18" customFormat="1" x14ac:dyDescent="0.2">
      <c r="A7753" s="62"/>
    </row>
    <row r="7754" spans="1:1" s="18" customFormat="1" x14ac:dyDescent="0.2">
      <c r="A7754" s="62"/>
    </row>
    <row r="7755" spans="1:1" s="18" customFormat="1" x14ac:dyDescent="0.2">
      <c r="A7755" s="62"/>
    </row>
    <row r="7756" spans="1:1" s="18" customFormat="1" x14ac:dyDescent="0.2">
      <c r="A7756" s="62"/>
    </row>
    <row r="7757" spans="1:1" s="18" customFormat="1" x14ac:dyDescent="0.2">
      <c r="A7757" s="62"/>
    </row>
    <row r="7758" spans="1:1" s="18" customFormat="1" x14ac:dyDescent="0.2">
      <c r="A7758" s="62"/>
    </row>
    <row r="7759" spans="1:1" s="18" customFormat="1" x14ac:dyDescent="0.2">
      <c r="A7759" s="62"/>
    </row>
    <row r="7760" spans="1:1" s="18" customFormat="1" x14ac:dyDescent="0.2">
      <c r="A7760" s="62"/>
    </row>
    <row r="7761" spans="1:1" s="18" customFormat="1" x14ac:dyDescent="0.2">
      <c r="A7761" s="62"/>
    </row>
    <row r="7762" spans="1:1" s="18" customFormat="1" x14ac:dyDescent="0.2">
      <c r="A7762" s="62"/>
    </row>
    <row r="7763" spans="1:1" s="18" customFormat="1" x14ac:dyDescent="0.2">
      <c r="A7763" s="62"/>
    </row>
    <row r="7764" spans="1:1" s="18" customFormat="1" x14ac:dyDescent="0.2">
      <c r="A7764" s="62"/>
    </row>
    <row r="7765" spans="1:1" s="18" customFormat="1" x14ac:dyDescent="0.2">
      <c r="A7765" s="62"/>
    </row>
    <row r="7766" spans="1:1" s="18" customFormat="1" x14ac:dyDescent="0.2">
      <c r="A7766" s="62"/>
    </row>
    <row r="7767" spans="1:1" s="18" customFormat="1" x14ac:dyDescent="0.2">
      <c r="A7767" s="62"/>
    </row>
    <row r="7768" spans="1:1" s="18" customFormat="1" x14ac:dyDescent="0.2">
      <c r="A7768" s="62"/>
    </row>
    <row r="7769" spans="1:1" s="18" customFormat="1" x14ac:dyDescent="0.2">
      <c r="A7769" s="62"/>
    </row>
    <row r="7770" spans="1:1" s="18" customFormat="1" x14ac:dyDescent="0.2">
      <c r="A7770" s="62"/>
    </row>
    <row r="7771" spans="1:1" s="18" customFormat="1" x14ac:dyDescent="0.2">
      <c r="A7771" s="62"/>
    </row>
    <row r="7772" spans="1:1" s="18" customFormat="1" x14ac:dyDescent="0.2">
      <c r="A7772" s="62"/>
    </row>
    <row r="7773" spans="1:1" s="18" customFormat="1" x14ac:dyDescent="0.2">
      <c r="A7773" s="62"/>
    </row>
    <row r="7774" spans="1:1" s="18" customFormat="1" x14ac:dyDescent="0.2">
      <c r="A7774" s="62"/>
    </row>
    <row r="7775" spans="1:1" s="18" customFormat="1" x14ac:dyDescent="0.2">
      <c r="A7775" s="62"/>
    </row>
    <row r="7776" spans="1:1" s="18" customFormat="1" x14ac:dyDescent="0.2">
      <c r="A7776" s="62"/>
    </row>
    <row r="7777" spans="1:1" s="18" customFormat="1" x14ac:dyDescent="0.2">
      <c r="A7777" s="62"/>
    </row>
    <row r="7778" spans="1:1" s="18" customFormat="1" x14ac:dyDescent="0.2">
      <c r="A7778" s="62"/>
    </row>
    <row r="7779" spans="1:1" s="18" customFormat="1" x14ac:dyDescent="0.2">
      <c r="A7779" s="62"/>
    </row>
    <row r="7780" spans="1:1" s="18" customFormat="1" x14ac:dyDescent="0.2">
      <c r="A7780" s="62"/>
    </row>
    <row r="7781" spans="1:1" s="18" customFormat="1" x14ac:dyDescent="0.2">
      <c r="A7781" s="62"/>
    </row>
    <row r="7782" spans="1:1" s="18" customFormat="1" x14ac:dyDescent="0.2">
      <c r="A7782" s="62"/>
    </row>
    <row r="7783" spans="1:1" s="18" customFormat="1" x14ac:dyDescent="0.2">
      <c r="A7783" s="62"/>
    </row>
    <row r="7784" spans="1:1" s="18" customFormat="1" x14ac:dyDescent="0.2">
      <c r="A7784" s="62"/>
    </row>
    <row r="7785" spans="1:1" s="18" customFormat="1" x14ac:dyDescent="0.2">
      <c r="A7785" s="62"/>
    </row>
    <row r="7786" spans="1:1" s="18" customFormat="1" x14ac:dyDescent="0.2">
      <c r="A7786" s="62"/>
    </row>
    <row r="7787" spans="1:1" s="18" customFormat="1" x14ac:dyDescent="0.2">
      <c r="A7787" s="62"/>
    </row>
    <row r="7788" spans="1:1" s="18" customFormat="1" x14ac:dyDescent="0.2">
      <c r="A7788" s="62"/>
    </row>
    <row r="7789" spans="1:1" s="18" customFormat="1" x14ac:dyDescent="0.2">
      <c r="A7789" s="62"/>
    </row>
    <row r="7790" spans="1:1" s="18" customFormat="1" x14ac:dyDescent="0.2">
      <c r="A7790" s="62"/>
    </row>
    <row r="7791" spans="1:1" s="18" customFormat="1" x14ac:dyDescent="0.2">
      <c r="A7791" s="62"/>
    </row>
    <row r="7792" spans="1:1" s="18" customFormat="1" x14ac:dyDescent="0.2">
      <c r="A7792" s="62"/>
    </row>
    <row r="7793" spans="1:1" s="18" customFormat="1" x14ac:dyDescent="0.2">
      <c r="A7793" s="62"/>
    </row>
    <row r="7794" spans="1:1" s="18" customFormat="1" x14ac:dyDescent="0.2">
      <c r="A7794" s="62"/>
    </row>
    <row r="7795" spans="1:1" s="18" customFormat="1" x14ac:dyDescent="0.2">
      <c r="A7795" s="62"/>
    </row>
    <row r="7796" spans="1:1" s="18" customFormat="1" x14ac:dyDescent="0.2">
      <c r="A7796" s="62"/>
    </row>
    <row r="7797" spans="1:1" s="18" customFormat="1" x14ac:dyDescent="0.2">
      <c r="A7797" s="62"/>
    </row>
    <row r="7798" spans="1:1" s="18" customFormat="1" x14ac:dyDescent="0.2">
      <c r="A7798" s="62"/>
    </row>
    <row r="7799" spans="1:1" s="18" customFormat="1" x14ac:dyDescent="0.2">
      <c r="A7799" s="62"/>
    </row>
    <row r="7800" spans="1:1" s="18" customFormat="1" x14ac:dyDescent="0.2">
      <c r="A7800" s="62"/>
    </row>
    <row r="7801" spans="1:1" s="18" customFormat="1" x14ac:dyDescent="0.2">
      <c r="A7801" s="62"/>
    </row>
    <row r="7802" spans="1:1" s="18" customFormat="1" x14ac:dyDescent="0.2">
      <c r="A7802" s="62"/>
    </row>
    <row r="7803" spans="1:1" s="18" customFormat="1" x14ac:dyDescent="0.2">
      <c r="A7803" s="62"/>
    </row>
    <row r="7804" spans="1:1" s="18" customFormat="1" x14ac:dyDescent="0.2">
      <c r="A7804" s="62"/>
    </row>
    <row r="7805" spans="1:1" s="18" customFormat="1" x14ac:dyDescent="0.2">
      <c r="A7805" s="62"/>
    </row>
    <row r="7806" spans="1:1" s="18" customFormat="1" x14ac:dyDescent="0.2">
      <c r="A7806" s="62"/>
    </row>
    <row r="7807" spans="1:1" s="18" customFormat="1" x14ac:dyDescent="0.2">
      <c r="A7807" s="62"/>
    </row>
    <row r="7808" spans="1:1" s="18" customFormat="1" x14ac:dyDescent="0.2">
      <c r="A7808" s="62"/>
    </row>
    <row r="7809" spans="1:1" s="18" customFormat="1" x14ac:dyDescent="0.2">
      <c r="A7809" s="62"/>
    </row>
    <row r="7810" spans="1:1" s="18" customFormat="1" x14ac:dyDescent="0.2">
      <c r="A7810" s="62"/>
    </row>
    <row r="7811" spans="1:1" s="18" customFormat="1" x14ac:dyDescent="0.2">
      <c r="A7811" s="62"/>
    </row>
    <row r="7812" spans="1:1" s="18" customFormat="1" x14ac:dyDescent="0.2">
      <c r="A7812" s="62"/>
    </row>
    <row r="7813" spans="1:1" s="18" customFormat="1" x14ac:dyDescent="0.2">
      <c r="A7813" s="62"/>
    </row>
    <row r="7814" spans="1:1" s="18" customFormat="1" x14ac:dyDescent="0.2">
      <c r="A7814" s="62"/>
    </row>
    <row r="7815" spans="1:1" s="18" customFormat="1" x14ac:dyDescent="0.2">
      <c r="A7815" s="62"/>
    </row>
    <row r="7816" spans="1:1" s="18" customFormat="1" x14ac:dyDescent="0.2">
      <c r="A7816" s="62"/>
    </row>
    <row r="7817" spans="1:1" s="18" customFormat="1" x14ac:dyDescent="0.2">
      <c r="A7817" s="62"/>
    </row>
    <row r="7818" spans="1:1" s="18" customFormat="1" x14ac:dyDescent="0.2">
      <c r="A7818" s="62"/>
    </row>
    <row r="7819" spans="1:1" s="18" customFormat="1" x14ac:dyDescent="0.2">
      <c r="A7819" s="62"/>
    </row>
    <row r="7820" spans="1:1" s="18" customFormat="1" x14ac:dyDescent="0.2">
      <c r="A7820" s="62"/>
    </row>
    <row r="7821" spans="1:1" s="18" customFormat="1" x14ac:dyDescent="0.2">
      <c r="A7821" s="62"/>
    </row>
    <row r="7822" spans="1:1" s="18" customFormat="1" x14ac:dyDescent="0.2">
      <c r="A7822" s="62"/>
    </row>
    <row r="7823" spans="1:1" s="18" customFormat="1" x14ac:dyDescent="0.2">
      <c r="A7823" s="62"/>
    </row>
    <row r="7824" spans="1:1" s="18" customFormat="1" x14ac:dyDescent="0.2">
      <c r="A7824" s="62"/>
    </row>
    <row r="7825" spans="1:1" s="18" customFormat="1" x14ac:dyDescent="0.2">
      <c r="A7825" s="62"/>
    </row>
    <row r="7826" spans="1:1" s="18" customFormat="1" x14ac:dyDescent="0.2">
      <c r="A7826" s="62"/>
    </row>
    <row r="7827" spans="1:1" s="18" customFormat="1" x14ac:dyDescent="0.2">
      <c r="A7827" s="62"/>
    </row>
    <row r="7828" spans="1:1" s="18" customFormat="1" x14ac:dyDescent="0.2">
      <c r="A7828" s="62"/>
    </row>
    <row r="7829" spans="1:1" s="18" customFormat="1" x14ac:dyDescent="0.2">
      <c r="A7829" s="62"/>
    </row>
    <row r="7830" spans="1:1" s="18" customFormat="1" x14ac:dyDescent="0.2">
      <c r="A7830" s="62"/>
    </row>
    <row r="7831" spans="1:1" s="18" customFormat="1" x14ac:dyDescent="0.2">
      <c r="A7831" s="62"/>
    </row>
    <row r="7832" spans="1:1" s="18" customFormat="1" x14ac:dyDescent="0.2">
      <c r="A7832" s="62"/>
    </row>
    <row r="7833" spans="1:1" s="18" customFormat="1" x14ac:dyDescent="0.2">
      <c r="A7833" s="62"/>
    </row>
    <row r="7834" spans="1:1" s="18" customFormat="1" x14ac:dyDescent="0.2">
      <c r="A7834" s="62"/>
    </row>
    <row r="7835" spans="1:1" s="18" customFormat="1" x14ac:dyDescent="0.2">
      <c r="A7835" s="62"/>
    </row>
    <row r="7836" spans="1:1" s="18" customFormat="1" x14ac:dyDescent="0.2">
      <c r="A7836" s="62"/>
    </row>
    <row r="7837" spans="1:1" s="18" customFormat="1" x14ac:dyDescent="0.2">
      <c r="A7837" s="62"/>
    </row>
    <row r="7838" spans="1:1" s="18" customFormat="1" x14ac:dyDescent="0.2">
      <c r="A7838" s="62"/>
    </row>
    <row r="7839" spans="1:1" s="18" customFormat="1" x14ac:dyDescent="0.2">
      <c r="A7839" s="62"/>
    </row>
    <row r="7840" spans="1:1" s="18" customFormat="1" x14ac:dyDescent="0.2">
      <c r="A7840" s="62"/>
    </row>
    <row r="7841" spans="1:1" s="18" customFormat="1" x14ac:dyDescent="0.2">
      <c r="A7841" s="62"/>
    </row>
    <row r="7842" spans="1:1" s="18" customFormat="1" x14ac:dyDescent="0.2">
      <c r="A7842" s="62"/>
    </row>
    <row r="7843" spans="1:1" s="18" customFormat="1" x14ac:dyDescent="0.2">
      <c r="A7843" s="62"/>
    </row>
    <row r="7844" spans="1:1" s="18" customFormat="1" x14ac:dyDescent="0.2">
      <c r="A7844" s="62"/>
    </row>
    <row r="7845" spans="1:1" s="18" customFormat="1" x14ac:dyDescent="0.2">
      <c r="A7845" s="62"/>
    </row>
    <row r="7846" spans="1:1" s="18" customFormat="1" x14ac:dyDescent="0.2">
      <c r="A7846" s="62"/>
    </row>
    <row r="7847" spans="1:1" s="18" customFormat="1" x14ac:dyDescent="0.2">
      <c r="A7847" s="62"/>
    </row>
    <row r="7848" spans="1:1" s="18" customFormat="1" x14ac:dyDescent="0.2">
      <c r="A7848" s="62"/>
    </row>
    <row r="7849" spans="1:1" s="18" customFormat="1" x14ac:dyDescent="0.2">
      <c r="A7849" s="62"/>
    </row>
    <row r="7850" spans="1:1" s="18" customFormat="1" x14ac:dyDescent="0.2">
      <c r="A7850" s="62"/>
    </row>
    <row r="7851" spans="1:1" s="18" customFormat="1" x14ac:dyDescent="0.2">
      <c r="A7851" s="62"/>
    </row>
    <row r="7852" spans="1:1" s="18" customFormat="1" x14ac:dyDescent="0.2">
      <c r="A7852" s="62"/>
    </row>
    <row r="7853" spans="1:1" s="18" customFormat="1" x14ac:dyDescent="0.2">
      <c r="A7853" s="62"/>
    </row>
    <row r="7854" spans="1:1" s="18" customFormat="1" x14ac:dyDescent="0.2">
      <c r="A7854" s="62"/>
    </row>
    <row r="7855" spans="1:1" s="18" customFormat="1" x14ac:dyDescent="0.2">
      <c r="A7855" s="62"/>
    </row>
    <row r="7856" spans="1:1" s="18" customFormat="1" x14ac:dyDescent="0.2">
      <c r="A7856" s="62"/>
    </row>
    <row r="7857" spans="1:1" s="18" customFormat="1" x14ac:dyDescent="0.2">
      <c r="A7857" s="62"/>
    </row>
    <row r="7858" spans="1:1" s="18" customFormat="1" x14ac:dyDescent="0.2">
      <c r="A7858" s="62"/>
    </row>
    <row r="7859" spans="1:1" s="18" customFormat="1" x14ac:dyDescent="0.2">
      <c r="A7859" s="62"/>
    </row>
    <row r="7860" spans="1:1" s="18" customFormat="1" x14ac:dyDescent="0.2">
      <c r="A7860" s="62"/>
    </row>
    <row r="7861" spans="1:1" s="18" customFormat="1" x14ac:dyDescent="0.2">
      <c r="A7861" s="62"/>
    </row>
    <row r="7862" spans="1:1" s="18" customFormat="1" x14ac:dyDescent="0.2">
      <c r="A7862" s="62"/>
    </row>
    <row r="7863" spans="1:1" s="18" customFormat="1" x14ac:dyDescent="0.2">
      <c r="A7863" s="62"/>
    </row>
    <row r="7864" spans="1:1" s="18" customFormat="1" x14ac:dyDescent="0.2">
      <c r="A7864" s="62"/>
    </row>
    <row r="7865" spans="1:1" s="18" customFormat="1" x14ac:dyDescent="0.2">
      <c r="A7865" s="62"/>
    </row>
    <row r="7866" spans="1:1" s="18" customFormat="1" x14ac:dyDescent="0.2">
      <c r="A7866" s="62"/>
    </row>
    <row r="7867" spans="1:1" s="18" customFormat="1" x14ac:dyDescent="0.2">
      <c r="A7867" s="62"/>
    </row>
    <row r="7868" spans="1:1" s="18" customFormat="1" x14ac:dyDescent="0.2">
      <c r="A7868" s="62"/>
    </row>
    <row r="7869" spans="1:1" s="18" customFormat="1" x14ac:dyDescent="0.2">
      <c r="A7869" s="62"/>
    </row>
    <row r="7870" spans="1:1" s="18" customFormat="1" x14ac:dyDescent="0.2">
      <c r="A7870" s="62"/>
    </row>
    <row r="7871" spans="1:1" s="18" customFormat="1" x14ac:dyDescent="0.2">
      <c r="A7871" s="62"/>
    </row>
    <row r="7872" spans="1:1" s="18" customFormat="1" x14ac:dyDescent="0.2">
      <c r="A7872" s="62"/>
    </row>
    <row r="7873" spans="1:1" s="18" customFormat="1" x14ac:dyDescent="0.2">
      <c r="A7873" s="62"/>
    </row>
    <row r="7874" spans="1:1" s="18" customFormat="1" x14ac:dyDescent="0.2">
      <c r="A7874" s="62"/>
    </row>
    <row r="7875" spans="1:1" s="18" customFormat="1" x14ac:dyDescent="0.2">
      <c r="A7875" s="62"/>
    </row>
    <row r="7876" spans="1:1" s="18" customFormat="1" x14ac:dyDescent="0.2">
      <c r="A7876" s="62"/>
    </row>
    <row r="7877" spans="1:1" s="18" customFormat="1" x14ac:dyDescent="0.2">
      <c r="A7877" s="62"/>
    </row>
    <row r="7878" spans="1:1" s="18" customFormat="1" x14ac:dyDescent="0.2">
      <c r="A7878" s="62"/>
    </row>
    <row r="7879" spans="1:1" s="18" customFormat="1" x14ac:dyDescent="0.2">
      <c r="A7879" s="62"/>
    </row>
    <row r="7880" spans="1:1" s="18" customFormat="1" x14ac:dyDescent="0.2">
      <c r="A7880" s="62"/>
    </row>
    <row r="7881" spans="1:1" s="18" customFormat="1" x14ac:dyDescent="0.2">
      <c r="A7881" s="62"/>
    </row>
    <row r="7882" spans="1:1" s="18" customFormat="1" x14ac:dyDescent="0.2">
      <c r="A7882" s="62"/>
    </row>
    <row r="7883" spans="1:1" s="18" customFormat="1" x14ac:dyDescent="0.2">
      <c r="A7883" s="62"/>
    </row>
    <row r="7884" spans="1:1" s="18" customFormat="1" x14ac:dyDescent="0.2">
      <c r="A7884" s="62"/>
    </row>
    <row r="7885" spans="1:1" s="18" customFormat="1" x14ac:dyDescent="0.2">
      <c r="A7885" s="62"/>
    </row>
    <row r="7886" spans="1:1" s="18" customFormat="1" x14ac:dyDescent="0.2">
      <c r="A7886" s="62"/>
    </row>
    <row r="7887" spans="1:1" s="18" customFormat="1" x14ac:dyDescent="0.2">
      <c r="A7887" s="62"/>
    </row>
    <row r="7888" spans="1:1" s="18" customFormat="1" x14ac:dyDescent="0.2">
      <c r="A7888" s="62"/>
    </row>
    <row r="7889" spans="1:1" s="18" customFormat="1" x14ac:dyDescent="0.2">
      <c r="A7889" s="62"/>
    </row>
    <row r="7890" spans="1:1" s="18" customFormat="1" x14ac:dyDescent="0.2">
      <c r="A7890" s="62"/>
    </row>
    <row r="7891" spans="1:1" s="18" customFormat="1" x14ac:dyDescent="0.2">
      <c r="A7891" s="62"/>
    </row>
    <row r="7892" spans="1:1" s="18" customFormat="1" x14ac:dyDescent="0.2">
      <c r="A7892" s="62"/>
    </row>
    <row r="7893" spans="1:1" s="18" customFormat="1" x14ac:dyDescent="0.2">
      <c r="A7893" s="62"/>
    </row>
    <row r="7894" spans="1:1" s="18" customFormat="1" x14ac:dyDescent="0.2">
      <c r="A7894" s="62"/>
    </row>
    <row r="7895" spans="1:1" s="18" customFormat="1" x14ac:dyDescent="0.2">
      <c r="A7895" s="62"/>
    </row>
    <row r="7896" spans="1:1" s="18" customFormat="1" x14ac:dyDescent="0.2">
      <c r="A7896" s="62"/>
    </row>
    <row r="7897" spans="1:1" s="18" customFormat="1" x14ac:dyDescent="0.2">
      <c r="A7897" s="62"/>
    </row>
    <row r="7898" spans="1:1" s="18" customFormat="1" x14ac:dyDescent="0.2">
      <c r="A7898" s="62"/>
    </row>
    <row r="7899" spans="1:1" s="18" customFormat="1" x14ac:dyDescent="0.2">
      <c r="A7899" s="62"/>
    </row>
    <row r="7900" spans="1:1" s="18" customFormat="1" x14ac:dyDescent="0.2">
      <c r="A7900" s="62"/>
    </row>
    <row r="7901" spans="1:1" s="18" customFormat="1" x14ac:dyDescent="0.2">
      <c r="A7901" s="62"/>
    </row>
    <row r="7902" spans="1:1" s="18" customFormat="1" x14ac:dyDescent="0.2">
      <c r="A7902" s="62"/>
    </row>
    <row r="7903" spans="1:1" s="18" customFormat="1" x14ac:dyDescent="0.2">
      <c r="A7903" s="62"/>
    </row>
    <row r="7904" spans="1:1" s="18" customFormat="1" x14ac:dyDescent="0.2">
      <c r="A7904" s="62"/>
    </row>
    <row r="7905" spans="1:1" s="18" customFormat="1" x14ac:dyDescent="0.2">
      <c r="A7905" s="62"/>
    </row>
    <row r="7906" spans="1:1" s="18" customFormat="1" x14ac:dyDescent="0.2">
      <c r="A7906" s="62"/>
    </row>
    <row r="7907" spans="1:1" s="18" customFormat="1" x14ac:dyDescent="0.2">
      <c r="A7907" s="62"/>
    </row>
    <row r="7908" spans="1:1" s="18" customFormat="1" x14ac:dyDescent="0.2">
      <c r="A7908" s="62"/>
    </row>
    <row r="7909" spans="1:1" s="18" customFormat="1" x14ac:dyDescent="0.2">
      <c r="A7909" s="62"/>
    </row>
    <row r="7910" spans="1:1" s="18" customFormat="1" x14ac:dyDescent="0.2">
      <c r="A7910" s="62"/>
    </row>
    <row r="7911" spans="1:1" s="18" customFormat="1" x14ac:dyDescent="0.2">
      <c r="A7911" s="62"/>
    </row>
    <row r="7912" spans="1:1" s="18" customFormat="1" x14ac:dyDescent="0.2">
      <c r="A7912" s="62"/>
    </row>
    <row r="7913" spans="1:1" s="18" customFormat="1" x14ac:dyDescent="0.2">
      <c r="A7913" s="62"/>
    </row>
    <row r="7914" spans="1:1" s="18" customFormat="1" x14ac:dyDescent="0.2">
      <c r="A7914" s="62"/>
    </row>
    <row r="7915" spans="1:1" s="18" customFormat="1" x14ac:dyDescent="0.2">
      <c r="A7915" s="62"/>
    </row>
    <row r="7916" spans="1:1" s="18" customFormat="1" x14ac:dyDescent="0.2">
      <c r="A7916" s="62"/>
    </row>
    <row r="7917" spans="1:1" s="18" customFormat="1" x14ac:dyDescent="0.2">
      <c r="A7917" s="62"/>
    </row>
    <row r="7918" spans="1:1" s="18" customFormat="1" x14ac:dyDescent="0.2">
      <c r="A7918" s="62"/>
    </row>
    <row r="7919" spans="1:1" s="18" customFormat="1" x14ac:dyDescent="0.2">
      <c r="A7919" s="62"/>
    </row>
    <row r="7920" spans="1:1" s="18" customFormat="1" x14ac:dyDescent="0.2">
      <c r="A7920" s="62"/>
    </row>
    <row r="7921" spans="1:1" s="18" customFormat="1" x14ac:dyDescent="0.2">
      <c r="A7921" s="62"/>
    </row>
    <row r="7922" spans="1:1" s="18" customFormat="1" x14ac:dyDescent="0.2">
      <c r="A7922" s="62"/>
    </row>
    <row r="7923" spans="1:1" s="18" customFormat="1" x14ac:dyDescent="0.2">
      <c r="A7923" s="62"/>
    </row>
    <row r="7924" spans="1:1" s="18" customFormat="1" x14ac:dyDescent="0.2">
      <c r="A7924" s="62"/>
    </row>
    <row r="7925" spans="1:1" s="18" customFormat="1" x14ac:dyDescent="0.2">
      <c r="A7925" s="62"/>
    </row>
    <row r="7926" spans="1:1" s="18" customFormat="1" x14ac:dyDescent="0.2">
      <c r="A7926" s="62"/>
    </row>
    <row r="7927" spans="1:1" s="18" customFormat="1" x14ac:dyDescent="0.2">
      <c r="A7927" s="62"/>
    </row>
    <row r="7928" spans="1:1" s="18" customFormat="1" x14ac:dyDescent="0.2">
      <c r="A7928" s="62"/>
    </row>
    <row r="7929" spans="1:1" s="18" customFormat="1" x14ac:dyDescent="0.2">
      <c r="A7929" s="62"/>
    </row>
    <row r="7930" spans="1:1" s="18" customFormat="1" x14ac:dyDescent="0.2">
      <c r="A7930" s="62"/>
    </row>
    <row r="7931" spans="1:1" s="18" customFormat="1" x14ac:dyDescent="0.2">
      <c r="A7931" s="62"/>
    </row>
    <row r="7932" spans="1:1" s="18" customFormat="1" x14ac:dyDescent="0.2">
      <c r="A7932" s="62"/>
    </row>
    <row r="7933" spans="1:1" s="18" customFormat="1" x14ac:dyDescent="0.2">
      <c r="A7933" s="62"/>
    </row>
    <row r="7934" spans="1:1" s="18" customFormat="1" x14ac:dyDescent="0.2">
      <c r="A7934" s="62"/>
    </row>
    <row r="7935" spans="1:1" s="18" customFormat="1" x14ac:dyDescent="0.2">
      <c r="A7935" s="62"/>
    </row>
    <row r="7936" spans="1:1" s="18" customFormat="1" x14ac:dyDescent="0.2">
      <c r="A7936" s="62"/>
    </row>
    <row r="7937" spans="1:1" s="18" customFormat="1" x14ac:dyDescent="0.2">
      <c r="A7937" s="62"/>
    </row>
    <row r="7938" spans="1:1" s="18" customFormat="1" x14ac:dyDescent="0.2">
      <c r="A7938" s="62"/>
    </row>
    <row r="7939" spans="1:1" s="18" customFormat="1" x14ac:dyDescent="0.2">
      <c r="A7939" s="62"/>
    </row>
    <row r="7940" spans="1:1" s="18" customFormat="1" x14ac:dyDescent="0.2">
      <c r="A7940" s="62"/>
    </row>
    <row r="7941" spans="1:1" s="18" customFormat="1" x14ac:dyDescent="0.2">
      <c r="A7941" s="62"/>
    </row>
    <row r="7942" spans="1:1" s="18" customFormat="1" x14ac:dyDescent="0.2">
      <c r="A7942" s="62"/>
    </row>
    <row r="7943" spans="1:1" s="18" customFormat="1" x14ac:dyDescent="0.2">
      <c r="A7943" s="62"/>
    </row>
    <row r="7944" spans="1:1" s="18" customFormat="1" x14ac:dyDescent="0.2">
      <c r="A7944" s="62"/>
    </row>
    <row r="7945" spans="1:1" s="18" customFormat="1" x14ac:dyDescent="0.2">
      <c r="A7945" s="62"/>
    </row>
    <row r="7946" spans="1:1" s="18" customFormat="1" x14ac:dyDescent="0.2">
      <c r="A7946" s="62"/>
    </row>
    <row r="7947" spans="1:1" s="18" customFormat="1" x14ac:dyDescent="0.2">
      <c r="A7947" s="62"/>
    </row>
    <row r="7948" spans="1:1" s="18" customFormat="1" x14ac:dyDescent="0.2">
      <c r="A7948" s="62"/>
    </row>
    <row r="7949" spans="1:1" s="18" customFormat="1" x14ac:dyDescent="0.2">
      <c r="A7949" s="62"/>
    </row>
    <row r="7950" spans="1:1" s="18" customFormat="1" x14ac:dyDescent="0.2">
      <c r="A7950" s="62"/>
    </row>
    <row r="7951" spans="1:1" s="18" customFormat="1" x14ac:dyDescent="0.2">
      <c r="A7951" s="62"/>
    </row>
    <row r="7952" spans="1:1" s="18" customFormat="1" x14ac:dyDescent="0.2">
      <c r="A7952" s="62"/>
    </row>
    <row r="7953" spans="1:1" s="18" customFormat="1" x14ac:dyDescent="0.2">
      <c r="A7953" s="62"/>
    </row>
    <row r="7954" spans="1:1" s="18" customFormat="1" x14ac:dyDescent="0.2">
      <c r="A7954" s="62"/>
    </row>
    <row r="7955" spans="1:1" s="18" customFormat="1" x14ac:dyDescent="0.2">
      <c r="A7955" s="62"/>
    </row>
    <row r="7956" spans="1:1" s="18" customFormat="1" x14ac:dyDescent="0.2">
      <c r="A7956" s="62"/>
    </row>
    <row r="7957" spans="1:1" s="18" customFormat="1" x14ac:dyDescent="0.2">
      <c r="A7957" s="62"/>
    </row>
    <row r="7958" spans="1:1" s="18" customFormat="1" x14ac:dyDescent="0.2">
      <c r="A7958" s="62"/>
    </row>
    <row r="7959" spans="1:1" s="18" customFormat="1" x14ac:dyDescent="0.2">
      <c r="A7959" s="62"/>
    </row>
    <row r="7960" spans="1:1" s="18" customFormat="1" x14ac:dyDescent="0.2">
      <c r="A7960" s="62"/>
    </row>
    <row r="7961" spans="1:1" s="18" customFormat="1" x14ac:dyDescent="0.2">
      <c r="A7961" s="62"/>
    </row>
    <row r="7962" spans="1:1" s="18" customFormat="1" x14ac:dyDescent="0.2">
      <c r="A7962" s="62"/>
    </row>
    <row r="7963" spans="1:1" s="18" customFormat="1" x14ac:dyDescent="0.2">
      <c r="A7963" s="62"/>
    </row>
    <row r="7964" spans="1:1" s="18" customFormat="1" x14ac:dyDescent="0.2">
      <c r="A7964" s="62"/>
    </row>
    <row r="7965" spans="1:1" s="18" customFormat="1" x14ac:dyDescent="0.2">
      <c r="A7965" s="62"/>
    </row>
    <row r="7966" spans="1:1" s="18" customFormat="1" x14ac:dyDescent="0.2">
      <c r="A7966" s="62"/>
    </row>
    <row r="7967" spans="1:1" s="18" customFormat="1" x14ac:dyDescent="0.2">
      <c r="A7967" s="62"/>
    </row>
    <row r="7968" spans="1:1" s="18" customFormat="1" x14ac:dyDescent="0.2">
      <c r="A7968" s="62"/>
    </row>
    <row r="7969" spans="1:1" s="18" customFormat="1" x14ac:dyDescent="0.2">
      <c r="A7969" s="62"/>
    </row>
    <row r="7970" spans="1:1" s="18" customFormat="1" x14ac:dyDescent="0.2">
      <c r="A7970" s="62"/>
    </row>
    <row r="7971" spans="1:1" s="18" customFormat="1" x14ac:dyDescent="0.2">
      <c r="A7971" s="62"/>
    </row>
    <row r="7972" spans="1:1" s="18" customFormat="1" x14ac:dyDescent="0.2">
      <c r="A7972" s="62"/>
    </row>
    <row r="7973" spans="1:1" s="18" customFormat="1" x14ac:dyDescent="0.2">
      <c r="A7973" s="62"/>
    </row>
    <row r="7974" spans="1:1" s="18" customFormat="1" x14ac:dyDescent="0.2">
      <c r="A7974" s="62"/>
    </row>
    <row r="7975" spans="1:1" s="18" customFormat="1" x14ac:dyDescent="0.2">
      <c r="A7975" s="62"/>
    </row>
    <row r="7976" spans="1:1" s="18" customFormat="1" x14ac:dyDescent="0.2">
      <c r="A7976" s="62"/>
    </row>
    <row r="7977" spans="1:1" s="18" customFormat="1" x14ac:dyDescent="0.2">
      <c r="A7977" s="62"/>
    </row>
    <row r="7978" spans="1:1" s="18" customFormat="1" x14ac:dyDescent="0.2">
      <c r="A7978" s="62"/>
    </row>
    <row r="7979" spans="1:1" s="18" customFormat="1" x14ac:dyDescent="0.2">
      <c r="A7979" s="62"/>
    </row>
    <row r="7980" spans="1:1" s="18" customFormat="1" x14ac:dyDescent="0.2">
      <c r="A7980" s="62"/>
    </row>
    <row r="7981" spans="1:1" s="18" customFormat="1" x14ac:dyDescent="0.2">
      <c r="A7981" s="62"/>
    </row>
    <row r="7982" spans="1:1" s="18" customFormat="1" x14ac:dyDescent="0.2">
      <c r="A7982" s="62"/>
    </row>
    <row r="7983" spans="1:1" s="18" customFormat="1" x14ac:dyDescent="0.2">
      <c r="A7983" s="62"/>
    </row>
    <row r="7984" spans="1:1" s="18" customFormat="1" x14ac:dyDescent="0.2">
      <c r="A7984" s="62"/>
    </row>
    <row r="7985" spans="1:1" s="18" customFormat="1" x14ac:dyDescent="0.2">
      <c r="A7985" s="62"/>
    </row>
    <row r="7986" spans="1:1" s="18" customFormat="1" x14ac:dyDescent="0.2">
      <c r="A7986" s="62"/>
    </row>
    <row r="7987" spans="1:1" s="18" customFormat="1" x14ac:dyDescent="0.2">
      <c r="A7987" s="62"/>
    </row>
    <row r="7988" spans="1:1" s="18" customFormat="1" x14ac:dyDescent="0.2">
      <c r="A7988" s="62"/>
    </row>
    <row r="7989" spans="1:1" s="18" customFormat="1" x14ac:dyDescent="0.2">
      <c r="A7989" s="62"/>
    </row>
    <row r="7990" spans="1:1" s="18" customFormat="1" x14ac:dyDescent="0.2">
      <c r="A7990" s="62"/>
    </row>
    <row r="7991" spans="1:1" s="18" customFormat="1" x14ac:dyDescent="0.2">
      <c r="A7991" s="62"/>
    </row>
    <row r="7992" spans="1:1" s="18" customFormat="1" x14ac:dyDescent="0.2">
      <c r="A7992" s="62"/>
    </row>
    <row r="7993" spans="1:1" s="18" customFormat="1" x14ac:dyDescent="0.2">
      <c r="A7993" s="62"/>
    </row>
    <row r="7994" spans="1:1" s="18" customFormat="1" x14ac:dyDescent="0.2">
      <c r="A7994" s="62"/>
    </row>
    <row r="7995" spans="1:1" s="18" customFormat="1" x14ac:dyDescent="0.2">
      <c r="A7995" s="62"/>
    </row>
    <row r="7996" spans="1:1" s="18" customFormat="1" x14ac:dyDescent="0.2">
      <c r="A7996" s="62"/>
    </row>
    <row r="7997" spans="1:1" s="18" customFormat="1" x14ac:dyDescent="0.2">
      <c r="A7997" s="62"/>
    </row>
    <row r="7998" spans="1:1" s="18" customFormat="1" x14ac:dyDescent="0.2">
      <c r="A7998" s="62"/>
    </row>
    <row r="7999" spans="1:1" s="18" customFormat="1" x14ac:dyDescent="0.2">
      <c r="A7999" s="62"/>
    </row>
    <row r="8000" spans="1:1" s="18" customFormat="1" x14ac:dyDescent="0.2">
      <c r="A8000" s="62"/>
    </row>
    <row r="8001" spans="1:1" s="18" customFormat="1" x14ac:dyDescent="0.2">
      <c r="A8001" s="62"/>
    </row>
    <row r="8002" spans="1:1" s="18" customFormat="1" x14ac:dyDescent="0.2">
      <c r="A8002" s="62"/>
    </row>
    <row r="8003" spans="1:1" s="18" customFormat="1" x14ac:dyDescent="0.2">
      <c r="A8003" s="62"/>
    </row>
    <row r="8004" spans="1:1" s="18" customFormat="1" x14ac:dyDescent="0.2">
      <c r="A8004" s="62"/>
    </row>
    <row r="8005" spans="1:1" s="18" customFormat="1" x14ac:dyDescent="0.2">
      <c r="A8005" s="62"/>
    </row>
    <row r="8006" spans="1:1" s="18" customFormat="1" x14ac:dyDescent="0.2">
      <c r="A8006" s="62"/>
    </row>
    <row r="8007" spans="1:1" s="18" customFormat="1" x14ac:dyDescent="0.2">
      <c r="A8007" s="62"/>
    </row>
    <row r="8008" spans="1:1" s="18" customFormat="1" x14ac:dyDescent="0.2">
      <c r="A8008" s="62"/>
    </row>
    <row r="8009" spans="1:1" s="18" customFormat="1" x14ac:dyDescent="0.2">
      <c r="A8009" s="62"/>
    </row>
    <row r="8010" spans="1:1" s="18" customFormat="1" x14ac:dyDescent="0.2">
      <c r="A8010" s="62"/>
    </row>
    <row r="8011" spans="1:1" s="18" customFormat="1" x14ac:dyDescent="0.2">
      <c r="A8011" s="62"/>
    </row>
    <row r="8012" spans="1:1" s="18" customFormat="1" x14ac:dyDescent="0.2">
      <c r="A8012" s="62"/>
    </row>
    <row r="8013" spans="1:1" s="18" customFormat="1" x14ac:dyDescent="0.2">
      <c r="A8013" s="62"/>
    </row>
    <row r="8014" spans="1:1" s="18" customFormat="1" x14ac:dyDescent="0.2">
      <c r="A8014" s="62"/>
    </row>
    <row r="8015" spans="1:1" s="18" customFormat="1" x14ac:dyDescent="0.2">
      <c r="A8015" s="62"/>
    </row>
    <row r="8016" spans="1:1" s="18" customFormat="1" x14ac:dyDescent="0.2">
      <c r="A8016" s="62"/>
    </row>
    <row r="8017" spans="1:1" s="18" customFormat="1" x14ac:dyDescent="0.2">
      <c r="A8017" s="62"/>
    </row>
    <row r="8018" spans="1:1" s="18" customFormat="1" x14ac:dyDescent="0.2">
      <c r="A8018" s="62"/>
    </row>
    <row r="8019" spans="1:1" s="18" customFormat="1" x14ac:dyDescent="0.2">
      <c r="A8019" s="62"/>
    </row>
    <row r="8020" spans="1:1" s="18" customFormat="1" x14ac:dyDescent="0.2">
      <c r="A8020" s="62"/>
    </row>
    <row r="8021" spans="1:1" s="18" customFormat="1" x14ac:dyDescent="0.2">
      <c r="A8021" s="62"/>
    </row>
    <row r="8022" spans="1:1" s="18" customFormat="1" x14ac:dyDescent="0.2">
      <c r="A8022" s="62"/>
    </row>
    <row r="8023" spans="1:1" s="18" customFormat="1" x14ac:dyDescent="0.2">
      <c r="A8023" s="62"/>
    </row>
    <row r="8024" spans="1:1" s="18" customFormat="1" x14ac:dyDescent="0.2">
      <c r="A8024" s="62"/>
    </row>
    <row r="8025" spans="1:1" s="18" customFormat="1" x14ac:dyDescent="0.2">
      <c r="A8025" s="62"/>
    </row>
    <row r="8026" spans="1:1" s="18" customFormat="1" x14ac:dyDescent="0.2">
      <c r="A8026" s="62"/>
    </row>
    <row r="8027" spans="1:1" s="18" customFormat="1" x14ac:dyDescent="0.2">
      <c r="A8027" s="62"/>
    </row>
    <row r="8028" spans="1:1" s="18" customFormat="1" x14ac:dyDescent="0.2">
      <c r="A8028" s="62"/>
    </row>
    <row r="8029" spans="1:1" s="18" customFormat="1" x14ac:dyDescent="0.2">
      <c r="A8029" s="62"/>
    </row>
    <row r="8030" spans="1:1" s="18" customFormat="1" x14ac:dyDescent="0.2">
      <c r="A8030" s="62"/>
    </row>
    <row r="8031" spans="1:1" s="18" customFormat="1" x14ac:dyDescent="0.2">
      <c r="A8031" s="62"/>
    </row>
    <row r="8032" spans="1:1" s="18" customFormat="1" x14ac:dyDescent="0.2">
      <c r="A8032" s="62"/>
    </row>
    <row r="8033" spans="1:1" s="18" customFormat="1" x14ac:dyDescent="0.2">
      <c r="A8033" s="62"/>
    </row>
    <row r="8034" spans="1:1" s="18" customFormat="1" x14ac:dyDescent="0.2">
      <c r="A8034" s="62"/>
    </row>
    <row r="8035" spans="1:1" s="18" customFormat="1" x14ac:dyDescent="0.2">
      <c r="A8035" s="62"/>
    </row>
    <row r="8036" spans="1:1" s="18" customFormat="1" x14ac:dyDescent="0.2">
      <c r="A8036" s="62"/>
    </row>
    <row r="8037" spans="1:1" s="18" customFormat="1" x14ac:dyDescent="0.2">
      <c r="A8037" s="62"/>
    </row>
    <row r="8038" spans="1:1" s="18" customFormat="1" x14ac:dyDescent="0.2">
      <c r="A8038" s="62"/>
    </row>
    <row r="8039" spans="1:1" s="18" customFormat="1" x14ac:dyDescent="0.2">
      <c r="A8039" s="62"/>
    </row>
    <row r="8040" spans="1:1" s="18" customFormat="1" x14ac:dyDescent="0.2">
      <c r="A8040" s="62"/>
    </row>
    <row r="8041" spans="1:1" s="18" customFormat="1" x14ac:dyDescent="0.2">
      <c r="A8041" s="62"/>
    </row>
    <row r="8042" spans="1:1" s="18" customFormat="1" x14ac:dyDescent="0.2">
      <c r="A8042" s="62"/>
    </row>
    <row r="8043" spans="1:1" s="18" customFormat="1" x14ac:dyDescent="0.2">
      <c r="A8043" s="62"/>
    </row>
    <row r="8044" spans="1:1" s="18" customFormat="1" x14ac:dyDescent="0.2">
      <c r="A8044" s="62"/>
    </row>
    <row r="8045" spans="1:1" s="18" customFormat="1" x14ac:dyDescent="0.2">
      <c r="A8045" s="62"/>
    </row>
    <row r="8046" spans="1:1" s="18" customFormat="1" x14ac:dyDescent="0.2">
      <c r="A8046" s="62"/>
    </row>
    <row r="8047" spans="1:1" s="18" customFormat="1" x14ac:dyDescent="0.2">
      <c r="A8047" s="62"/>
    </row>
    <row r="8048" spans="1:1" s="18" customFormat="1" x14ac:dyDescent="0.2">
      <c r="A8048" s="62"/>
    </row>
    <row r="8049" spans="1:1" s="18" customFormat="1" x14ac:dyDescent="0.2">
      <c r="A8049" s="62"/>
    </row>
    <row r="8050" spans="1:1" s="18" customFormat="1" x14ac:dyDescent="0.2">
      <c r="A8050" s="62"/>
    </row>
    <row r="8051" spans="1:1" s="18" customFormat="1" x14ac:dyDescent="0.2">
      <c r="A8051" s="62"/>
    </row>
    <row r="8052" spans="1:1" s="18" customFormat="1" x14ac:dyDescent="0.2">
      <c r="A8052" s="62"/>
    </row>
    <row r="8053" spans="1:1" s="18" customFormat="1" x14ac:dyDescent="0.2">
      <c r="A8053" s="62"/>
    </row>
    <row r="8054" spans="1:1" s="18" customFormat="1" x14ac:dyDescent="0.2">
      <c r="A8054" s="62"/>
    </row>
    <row r="8055" spans="1:1" s="18" customFormat="1" x14ac:dyDescent="0.2">
      <c r="A8055" s="62"/>
    </row>
    <row r="8056" spans="1:1" s="18" customFormat="1" x14ac:dyDescent="0.2">
      <c r="A8056" s="62"/>
    </row>
    <row r="8057" spans="1:1" s="18" customFormat="1" x14ac:dyDescent="0.2">
      <c r="A8057" s="62"/>
    </row>
    <row r="8058" spans="1:1" s="18" customFormat="1" x14ac:dyDescent="0.2">
      <c r="A8058" s="62"/>
    </row>
    <row r="8059" spans="1:1" s="18" customFormat="1" x14ac:dyDescent="0.2">
      <c r="A8059" s="62"/>
    </row>
    <row r="8060" spans="1:1" s="18" customFormat="1" x14ac:dyDescent="0.2">
      <c r="A8060" s="62"/>
    </row>
    <row r="8061" spans="1:1" s="18" customFormat="1" x14ac:dyDescent="0.2">
      <c r="A8061" s="62"/>
    </row>
    <row r="8062" spans="1:1" s="18" customFormat="1" x14ac:dyDescent="0.2">
      <c r="A8062" s="62"/>
    </row>
    <row r="8063" spans="1:1" s="18" customFormat="1" x14ac:dyDescent="0.2">
      <c r="A8063" s="62"/>
    </row>
    <row r="8064" spans="1:1" s="18" customFormat="1" x14ac:dyDescent="0.2">
      <c r="A8064" s="62"/>
    </row>
    <row r="8065" spans="1:1" s="18" customFormat="1" x14ac:dyDescent="0.2">
      <c r="A8065" s="62"/>
    </row>
    <row r="8066" spans="1:1" s="18" customFormat="1" x14ac:dyDescent="0.2">
      <c r="A8066" s="62"/>
    </row>
    <row r="8067" spans="1:1" s="18" customFormat="1" x14ac:dyDescent="0.2">
      <c r="A8067" s="62"/>
    </row>
    <row r="8068" spans="1:1" s="18" customFormat="1" x14ac:dyDescent="0.2">
      <c r="A8068" s="62"/>
    </row>
    <row r="8069" spans="1:1" s="18" customFormat="1" x14ac:dyDescent="0.2">
      <c r="A8069" s="62"/>
    </row>
    <row r="8070" spans="1:1" s="18" customFormat="1" x14ac:dyDescent="0.2">
      <c r="A8070" s="62"/>
    </row>
    <row r="8071" spans="1:1" s="18" customFormat="1" x14ac:dyDescent="0.2">
      <c r="A8071" s="62"/>
    </row>
    <row r="8072" spans="1:1" s="18" customFormat="1" x14ac:dyDescent="0.2">
      <c r="A8072" s="62"/>
    </row>
    <row r="8073" spans="1:1" s="18" customFormat="1" x14ac:dyDescent="0.2">
      <c r="A8073" s="62"/>
    </row>
    <row r="8074" spans="1:1" s="18" customFormat="1" x14ac:dyDescent="0.2">
      <c r="A8074" s="62"/>
    </row>
    <row r="8075" spans="1:1" s="18" customFormat="1" x14ac:dyDescent="0.2">
      <c r="A8075" s="62"/>
    </row>
    <row r="8076" spans="1:1" s="18" customFormat="1" x14ac:dyDescent="0.2">
      <c r="A8076" s="62"/>
    </row>
    <row r="8077" spans="1:1" s="18" customFormat="1" x14ac:dyDescent="0.2">
      <c r="A8077" s="62"/>
    </row>
    <row r="8078" spans="1:1" s="18" customFormat="1" x14ac:dyDescent="0.2">
      <c r="A8078" s="62"/>
    </row>
    <row r="8079" spans="1:1" s="18" customFormat="1" x14ac:dyDescent="0.2">
      <c r="A8079" s="62"/>
    </row>
    <row r="8080" spans="1:1" s="18" customFormat="1" x14ac:dyDescent="0.2">
      <c r="A8080" s="62"/>
    </row>
    <row r="8081" spans="1:1" s="18" customFormat="1" x14ac:dyDescent="0.2">
      <c r="A8081" s="62"/>
    </row>
    <row r="8082" spans="1:1" s="18" customFormat="1" x14ac:dyDescent="0.2">
      <c r="A8082" s="62"/>
    </row>
    <row r="8083" spans="1:1" s="18" customFormat="1" x14ac:dyDescent="0.2">
      <c r="A8083" s="62"/>
    </row>
    <row r="8084" spans="1:1" s="18" customFormat="1" x14ac:dyDescent="0.2">
      <c r="A8084" s="62"/>
    </row>
    <row r="8085" spans="1:1" s="18" customFormat="1" x14ac:dyDescent="0.2">
      <c r="A8085" s="62"/>
    </row>
    <row r="8086" spans="1:1" s="18" customFormat="1" x14ac:dyDescent="0.2">
      <c r="A8086" s="62"/>
    </row>
    <row r="8087" spans="1:1" s="18" customFormat="1" x14ac:dyDescent="0.2">
      <c r="A8087" s="62"/>
    </row>
    <row r="8088" spans="1:1" s="18" customFormat="1" x14ac:dyDescent="0.2">
      <c r="A8088" s="62"/>
    </row>
    <row r="8089" spans="1:1" s="18" customFormat="1" x14ac:dyDescent="0.2">
      <c r="A8089" s="62"/>
    </row>
    <row r="8090" spans="1:1" s="18" customFormat="1" x14ac:dyDescent="0.2">
      <c r="A8090" s="62"/>
    </row>
    <row r="8091" spans="1:1" s="18" customFormat="1" x14ac:dyDescent="0.2">
      <c r="A8091" s="62"/>
    </row>
    <row r="8092" spans="1:1" s="18" customFormat="1" x14ac:dyDescent="0.2">
      <c r="A8092" s="62"/>
    </row>
    <row r="8093" spans="1:1" s="18" customFormat="1" x14ac:dyDescent="0.2">
      <c r="A8093" s="62"/>
    </row>
    <row r="8094" spans="1:1" s="18" customFormat="1" x14ac:dyDescent="0.2">
      <c r="A8094" s="62"/>
    </row>
    <row r="8095" spans="1:1" s="18" customFormat="1" x14ac:dyDescent="0.2">
      <c r="A8095" s="62"/>
    </row>
    <row r="8096" spans="1:1" s="18" customFormat="1" x14ac:dyDescent="0.2">
      <c r="A8096" s="62"/>
    </row>
    <row r="8097" spans="1:1" s="18" customFormat="1" x14ac:dyDescent="0.2">
      <c r="A8097" s="62"/>
    </row>
    <row r="8098" spans="1:1" s="18" customFormat="1" x14ac:dyDescent="0.2">
      <c r="A8098" s="62"/>
    </row>
    <row r="8099" spans="1:1" s="18" customFormat="1" x14ac:dyDescent="0.2">
      <c r="A8099" s="62"/>
    </row>
    <row r="8100" spans="1:1" s="18" customFormat="1" x14ac:dyDescent="0.2">
      <c r="A8100" s="62"/>
    </row>
    <row r="8101" spans="1:1" s="18" customFormat="1" x14ac:dyDescent="0.2">
      <c r="A8101" s="62"/>
    </row>
    <row r="8102" spans="1:1" s="18" customFormat="1" x14ac:dyDescent="0.2">
      <c r="A8102" s="62"/>
    </row>
    <row r="8103" spans="1:1" s="18" customFormat="1" x14ac:dyDescent="0.2">
      <c r="A8103" s="62"/>
    </row>
    <row r="8104" spans="1:1" s="18" customFormat="1" x14ac:dyDescent="0.2">
      <c r="A8104" s="62"/>
    </row>
    <row r="8105" spans="1:1" s="18" customFormat="1" x14ac:dyDescent="0.2">
      <c r="A8105" s="62"/>
    </row>
    <row r="8106" spans="1:1" s="18" customFormat="1" x14ac:dyDescent="0.2">
      <c r="A8106" s="62"/>
    </row>
    <row r="8107" spans="1:1" s="18" customFormat="1" x14ac:dyDescent="0.2">
      <c r="A8107" s="62"/>
    </row>
    <row r="8108" spans="1:1" s="18" customFormat="1" x14ac:dyDescent="0.2">
      <c r="A8108" s="62"/>
    </row>
    <row r="8109" spans="1:1" s="18" customFormat="1" x14ac:dyDescent="0.2">
      <c r="A8109" s="62"/>
    </row>
    <row r="8110" spans="1:1" s="18" customFormat="1" x14ac:dyDescent="0.2">
      <c r="A8110" s="62"/>
    </row>
    <row r="8111" spans="1:1" s="18" customFormat="1" x14ac:dyDescent="0.2">
      <c r="A8111" s="62"/>
    </row>
    <row r="8112" spans="1:1" s="18" customFormat="1" x14ac:dyDescent="0.2">
      <c r="A8112" s="62"/>
    </row>
    <row r="8113" spans="1:1" s="18" customFormat="1" x14ac:dyDescent="0.2">
      <c r="A8113" s="62"/>
    </row>
    <row r="8114" spans="1:1" s="18" customFormat="1" x14ac:dyDescent="0.2">
      <c r="A8114" s="62"/>
    </row>
    <row r="8115" spans="1:1" s="18" customFormat="1" x14ac:dyDescent="0.2">
      <c r="A8115" s="62"/>
    </row>
    <row r="8116" spans="1:1" s="18" customFormat="1" x14ac:dyDescent="0.2">
      <c r="A8116" s="62"/>
    </row>
    <row r="8117" spans="1:1" s="18" customFormat="1" x14ac:dyDescent="0.2">
      <c r="A8117" s="62"/>
    </row>
    <row r="8118" spans="1:1" s="18" customFormat="1" x14ac:dyDescent="0.2">
      <c r="A8118" s="62"/>
    </row>
    <row r="8119" spans="1:1" s="18" customFormat="1" x14ac:dyDescent="0.2">
      <c r="A8119" s="62"/>
    </row>
    <row r="8120" spans="1:1" s="18" customFormat="1" x14ac:dyDescent="0.2">
      <c r="A8120" s="62"/>
    </row>
    <row r="8121" spans="1:1" s="18" customFormat="1" x14ac:dyDescent="0.2">
      <c r="A8121" s="62"/>
    </row>
    <row r="8122" spans="1:1" s="18" customFormat="1" x14ac:dyDescent="0.2">
      <c r="A8122" s="62"/>
    </row>
    <row r="8123" spans="1:1" s="18" customFormat="1" x14ac:dyDescent="0.2">
      <c r="A8123" s="62"/>
    </row>
    <row r="8124" spans="1:1" s="18" customFormat="1" x14ac:dyDescent="0.2">
      <c r="A8124" s="62"/>
    </row>
    <row r="8125" spans="1:1" s="18" customFormat="1" x14ac:dyDescent="0.2">
      <c r="A8125" s="62"/>
    </row>
    <row r="8126" spans="1:1" s="18" customFormat="1" x14ac:dyDescent="0.2">
      <c r="A8126" s="62"/>
    </row>
    <row r="8127" spans="1:1" s="18" customFormat="1" x14ac:dyDescent="0.2">
      <c r="A8127" s="62"/>
    </row>
    <row r="8128" spans="1:1" s="18" customFormat="1" x14ac:dyDescent="0.2">
      <c r="A8128" s="62"/>
    </row>
    <row r="8129" spans="1:1" s="18" customFormat="1" x14ac:dyDescent="0.2">
      <c r="A8129" s="62"/>
    </row>
    <row r="8130" spans="1:1" s="18" customFormat="1" x14ac:dyDescent="0.2">
      <c r="A8130" s="62"/>
    </row>
    <row r="8131" spans="1:1" s="18" customFormat="1" x14ac:dyDescent="0.2">
      <c r="A8131" s="62"/>
    </row>
    <row r="8132" spans="1:1" s="18" customFormat="1" x14ac:dyDescent="0.2">
      <c r="A8132" s="62"/>
    </row>
    <row r="8133" spans="1:1" s="18" customFormat="1" x14ac:dyDescent="0.2">
      <c r="A8133" s="62"/>
    </row>
    <row r="8134" spans="1:1" s="18" customFormat="1" x14ac:dyDescent="0.2">
      <c r="A8134" s="62"/>
    </row>
    <row r="8135" spans="1:1" s="18" customFormat="1" x14ac:dyDescent="0.2">
      <c r="A8135" s="62"/>
    </row>
    <row r="8136" spans="1:1" s="18" customFormat="1" x14ac:dyDescent="0.2">
      <c r="A8136" s="62"/>
    </row>
    <row r="8137" spans="1:1" s="18" customFormat="1" x14ac:dyDescent="0.2">
      <c r="A8137" s="62"/>
    </row>
    <row r="8138" spans="1:1" s="18" customFormat="1" x14ac:dyDescent="0.2">
      <c r="A8138" s="62"/>
    </row>
    <row r="8139" spans="1:1" s="18" customFormat="1" x14ac:dyDescent="0.2">
      <c r="A8139" s="62"/>
    </row>
    <row r="8140" spans="1:1" s="18" customFormat="1" x14ac:dyDescent="0.2">
      <c r="A8140" s="62"/>
    </row>
    <row r="8141" spans="1:1" s="18" customFormat="1" x14ac:dyDescent="0.2">
      <c r="A8141" s="62"/>
    </row>
    <row r="8142" spans="1:1" s="18" customFormat="1" x14ac:dyDescent="0.2">
      <c r="A8142" s="62"/>
    </row>
    <row r="8143" spans="1:1" s="18" customFormat="1" x14ac:dyDescent="0.2">
      <c r="A8143" s="62"/>
    </row>
    <row r="8144" spans="1:1" s="18" customFormat="1" x14ac:dyDescent="0.2">
      <c r="A8144" s="62"/>
    </row>
    <row r="8145" spans="1:1" s="18" customFormat="1" x14ac:dyDescent="0.2">
      <c r="A8145" s="62"/>
    </row>
    <row r="8146" spans="1:1" s="18" customFormat="1" x14ac:dyDescent="0.2">
      <c r="A8146" s="62"/>
    </row>
    <row r="8147" spans="1:1" s="18" customFormat="1" x14ac:dyDescent="0.2">
      <c r="A8147" s="62"/>
    </row>
    <row r="8148" spans="1:1" s="18" customFormat="1" x14ac:dyDescent="0.2">
      <c r="A8148" s="62"/>
    </row>
    <row r="8149" spans="1:1" s="18" customFormat="1" x14ac:dyDescent="0.2">
      <c r="A8149" s="62"/>
    </row>
    <row r="8150" spans="1:1" s="18" customFormat="1" x14ac:dyDescent="0.2">
      <c r="A8150" s="62"/>
    </row>
    <row r="8151" spans="1:1" s="18" customFormat="1" x14ac:dyDescent="0.2">
      <c r="A8151" s="62"/>
    </row>
    <row r="8152" spans="1:1" s="18" customFormat="1" x14ac:dyDescent="0.2">
      <c r="A8152" s="62"/>
    </row>
    <row r="8153" spans="1:1" s="18" customFormat="1" x14ac:dyDescent="0.2">
      <c r="A8153" s="62"/>
    </row>
    <row r="8154" spans="1:1" s="18" customFormat="1" x14ac:dyDescent="0.2">
      <c r="A8154" s="62"/>
    </row>
    <row r="8155" spans="1:1" s="18" customFormat="1" x14ac:dyDescent="0.2">
      <c r="A8155" s="62"/>
    </row>
    <row r="8156" spans="1:1" s="18" customFormat="1" x14ac:dyDescent="0.2">
      <c r="A8156" s="62"/>
    </row>
    <row r="8157" spans="1:1" s="18" customFormat="1" x14ac:dyDescent="0.2">
      <c r="A8157" s="62"/>
    </row>
    <row r="8158" spans="1:1" s="18" customFormat="1" x14ac:dyDescent="0.2">
      <c r="A8158" s="62"/>
    </row>
    <row r="8159" spans="1:1" s="18" customFormat="1" x14ac:dyDescent="0.2">
      <c r="A8159" s="62"/>
    </row>
    <row r="8160" spans="1:1" s="18" customFormat="1" x14ac:dyDescent="0.2">
      <c r="A8160" s="62"/>
    </row>
    <row r="8161" spans="1:1" s="18" customFormat="1" x14ac:dyDescent="0.2">
      <c r="A8161" s="62"/>
    </row>
    <row r="8162" spans="1:1" s="18" customFormat="1" x14ac:dyDescent="0.2">
      <c r="A8162" s="62"/>
    </row>
    <row r="8163" spans="1:1" s="18" customFormat="1" x14ac:dyDescent="0.2">
      <c r="A8163" s="62"/>
    </row>
    <row r="8164" spans="1:1" s="18" customFormat="1" x14ac:dyDescent="0.2">
      <c r="A8164" s="62"/>
    </row>
    <row r="8165" spans="1:1" s="18" customFormat="1" x14ac:dyDescent="0.2">
      <c r="A8165" s="62"/>
    </row>
    <row r="8166" spans="1:1" s="18" customFormat="1" x14ac:dyDescent="0.2">
      <c r="A8166" s="62"/>
    </row>
    <row r="8167" spans="1:1" s="18" customFormat="1" x14ac:dyDescent="0.2">
      <c r="A8167" s="62"/>
    </row>
    <row r="8168" spans="1:1" s="18" customFormat="1" x14ac:dyDescent="0.2">
      <c r="A8168" s="62"/>
    </row>
    <row r="8169" spans="1:1" s="18" customFormat="1" x14ac:dyDescent="0.2">
      <c r="A8169" s="62"/>
    </row>
    <row r="8170" spans="1:1" s="18" customFormat="1" x14ac:dyDescent="0.2">
      <c r="A8170" s="62"/>
    </row>
    <row r="8171" spans="1:1" s="18" customFormat="1" x14ac:dyDescent="0.2">
      <c r="A8171" s="62"/>
    </row>
    <row r="8172" spans="1:1" s="18" customFormat="1" x14ac:dyDescent="0.2">
      <c r="A8172" s="62"/>
    </row>
    <row r="8173" spans="1:1" s="18" customFormat="1" x14ac:dyDescent="0.2">
      <c r="A8173" s="62"/>
    </row>
    <row r="8174" spans="1:1" s="18" customFormat="1" x14ac:dyDescent="0.2">
      <c r="A8174" s="62"/>
    </row>
    <row r="8175" spans="1:1" s="18" customFormat="1" x14ac:dyDescent="0.2">
      <c r="A8175" s="62"/>
    </row>
    <row r="8176" spans="1:1" s="18" customFormat="1" x14ac:dyDescent="0.2">
      <c r="A8176" s="62"/>
    </row>
    <row r="8177" spans="1:1" s="18" customFormat="1" x14ac:dyDescent="0.2">
      <c r="A8177" s="62"/>
    </row>
    <row r="8178" spans="1:1" s="18" customFormat="1" x14ac:dyDescent="0.2">
      <c r="A8178" s="62"/>
    </row>
    <row r="8179" spans="1:1" s="18" customFormat="1" x14ac:dyDescent="0.2">
      <c r="A8179" s="62"/>
    </row>
    <row r="8180" spans="1:1" s="18" customFormat="1" x14ac:dyDescent="0.2">
      <c r="A8180" s="62"/>
    </row>
    <row r="8181" spans="1:1" s="18" customFormat="1" x14ac:dyDescent="0.2">
      <c r="A8181" s="62"/>
    </row>
    <row r="8182" spans="1:1" s="18" customFormat="1" x14ac:dyDescent="0.2">
      <c r="A8182" s="62"/>
    </row>
    <row r="8183" spans="1:1" s="18" customFormat="1" x14ac:dyDescent="0.2">
      <c r="A8183" s="62"/>
    </row>
    <row r="8184" spans="1:1" s="18" customFormat="1" x14ac:dyDescent="0.2">
      <c r="A8184" s="62"/>
    </row>
    <row r="8185" spans="1:1" s="18" customFormat="1" x14ac:dyDescent="0.2">
      <c r="A8185" s="62"/>
    </row>
    <row r="8186" spans="1:1" s="18" customFormat="1" x14ac:dyDescent="0.2">
      <c r="A8186" s="62"/>
    </row>
    <row r="8187" spans="1:1" s="18" customFormat="1" x14ac:dyDescent="0.2">
      <c r="A8187" s="62"/>
    </row>
    <row r="8188" spans="1:1" s="18" customFormat="1" x14ac:dyDescent="0.2">
      <c r="A8188" s="62"/>
    </row>
    <row r="8189" spans="1:1" s="18" customFormat="1" x14ac:dyDescent="0.2">
      <c r="A8189" s="62"/>
    </row>
    <row r="8190" spans="1:1" s="18" customFormat="1" x14ac:dyDescent="0.2">
      <c r="A8190" s="62"/>
    </row>
    <row r="8191" spans="1:1" s="18" customFormat="1" x14ac:dyDescent="0.2">
      <c r="A8191" s="62"/>
    </row>
    <row r="8192" spans="1:1" s="18" customFormat="1" x14ac:dyDescent="0.2">
      <c r="A8192" s="62"/>
    </row>
    <row r="8193" spans="1:1" s="18" customFormat="1" x14ac:dyDescent="0.2">
      <c r="A8193" s="62"/>
    </row>
    <row r="8194" spans="1:1" s="18" customFormat="1" x14ac:dyDescent="0.2">
      <c r="A8194" s="62"/>
    </row>
    <row r="8195" spans="1:1" s="18" customFormat="1" x14ac:dyDescent="0.2">
      <c r="A8195" s="62"/>
    </row>
    <row r="8196" spans="1:1" s="18" customFormat="1" x14ac:dyDescent="0.2">
      <c r="A8196" s="62"/>
    </row>
    <row r="8197" spans="1:1" s="18" customFormat="1" x14ac:dyDescent="0.2">
      <c r="A8197" s="62"/>
    </row>
    <row r="8198" spans="1:1" s="18" customFormat="1" x14ac:dyDescent="0.2">
      <c r="A8198" s="62"/>
    </row>
    <row r="8199" spans="1:1" s="18" customFormat="1" x14ac:dyDescent="0.2">
      <c r="A8199" s="62"/>
    </row>
    <row r="8200" spans="1:1" s="18" customFormat="1" x14ac:dyDescent="0.2">
      <c r="A8200" s="62"/>
    </row>
    <row r="8201" spans="1:1" s="18" customFormat="1" x14ac:dyDescent="0.2">
      <c r="A8201" s="62"/>
    </row>
    <row r="8202" spans="1:1" s="18" customFormat="1" x14ac:dyDescent="0.2">
      <c r="A8202" s="62"/>
    </row>
    <row r="8203" spans="1:1" s="18" customFormat="1" x14ac:dyDescent="0.2">
      <c r="A8203" s="62"/>
    </row>
    <row r="8204" spans="1:1" s="18" customFormat="1" x14ac:dyDescent="0.2">
      <c r="A8204" s="62"/>
    </row>
    <row r="8205" spans="1:1" s="18" customFormat="1" x14ac:dyDescent="0.2">
      <c r="A8205" s="62"/>
    </row>
    <row r="8206" spans="1:1" s="18" customFormat="1" x14ac:dyDescent="0.2">
      <c r="A8206" s="62"/>
    </row>
    <row r="8207" spans="1:1" s="18" customFormat="1" x14ac:dyDescent="0.2">
      <c r="A8207" s="62"/>
    </row>
    <row r="8208" spans="1:1" s="18" customFormat="1" x14ac:dyDescent="0.2">
      <c r="A8208" s="62"/>
    </row>
    <row r="8209" spans="1:1" s="18" customFormat="1" x14ac:dyDescent="0.2">
      <c r="A8209" s="62"/>
    </row>
    <row r="8210" spans="1:1" s="18" customFormat="1" x14ac:dyDescent="0.2">
      <c r="A8210" s="62"/>
    </row>
    <row r="8211" spans="1:1" s="18" customFormat="1" x14ac:dyDescent="0.2">
      <c r="A8211" s="62"/>
    </row>
    <row r="8212" spans="1:1" s="18" customFormat="1" x14ac:dyDescent="0.2">
      <c r="A8212" s="62"/>
    </row>
    <row r="8213" spans="1:1" s="18" customFormat="1" x14ac:dyDescent="0.2">
      <c r="A8213" s="62"/>
    </row>
    <row r="8214" spans="1:1" s="18" customFormat="1" x14ac:dyDescent="0.2">
      <c r="A8214" s="62"/>
    </row>
    <row r="8215" spans="1:1" s="18" customFormat="1" x14ac:dyDescent="0.2">
      <c r="A8215" s="62"/>
    </row>
    <row r="8216" spans="1:1" s="18" customFormat="1" x14ac:dyDescent="0.2">
      <c r="A8216" s="62"/>
    </row>
    <row r="8217" spans="1:1" s="18" customFormat="1" x14ac:dyDescent="0.2">
      <c r="A8217" s="62"/>
    </row>
    <row r="8218" spans="1:1" s="18" customFormat="1" x14ac:dyDescent="0.2">
      <c r="A8218" s="62"/>
    </row>
    <row r="8219" spans="1:1" s="18" customFormat="1" x14ac:dyDescent="0.2">
      <c r="A8219" s="62"/>
    </row>
    <row r="8220" spans="1:1" s="18" customFormat="1" x14ac:dyDescent="0.2">
      <c r="A8220" s="62"/>
    </row>
    <row r="8221" spans="1:1" s="18" customFormat="1" x14ac:dyDescent="0.2">
      <c r="A8221" s="62"/>
    </row>
    <row r="8222" spans="1:1" s="18" customFormat="1" x14ac:dyDescent="0.2">
      <c r="A8222" s="62"/>
    </row>
    <row r="8223" spans="1:1" s="18" customFormat="1" x14ac:dyDescent="0.2">
      <c r="A8223" s="62"/>
    </row>
    <row r="8224" spans="1:1" s="18" customFormat="1" x14ac:dyDescent="0.2">
      <c r="A8224" s="62"/>
    </row>
    <row r="8225" spans="1:1" s="18" customFormat="1" x14ac:dyDescent="0.2">
      <c r="A8225" s="62"/>
    </row>
    <row r="8226" spans="1:1" s="18" customFormat="1" x14ac:dyDescent="0.2">
      <c r="A8226" s="62"/>
    </row>
    <row r="8227" spans="1:1" s="18" customFormat="1" x14ac:dyDescent="0.2">
      <c r="A8227" s="62"/>
    </row>
    <row r="8228" spans="1:1" s="18" customFormat="1" x14ac:dyDescent="0.2">
      <c r="A8228" s="62"/>
    </row>
    <row r="8229" spans="1:1" s="18" customFormat="1" x14ac:dyDescent="0.2">
      <c r="A8229" s="62"/>
    </row>
    <row r="8230" spans="1:1" s="18" customFormat="1" x14ac:dyDescent="0.2">
      <c r="A8230" s="62"/>
    </row>
    <row r="8231" spans="1:1" s="18" customFormat="1" x14ac:dyDescent="0.2">
      <c r="A8231" s="62"/>
    </row>
    <row r="8232" spans="1:1" s="18" customFormat="1" x14ac:dyDescent="0.2">
      <c r="A8232" s="62"/>
    </row>
    <row r="8233" spans="1:1" s="18" customFormat="1" x14ac:dyDescent="0.2">
      <c r="A8233" s="62"/>
    </row>
    <row r="8234" spans="1:1" s="18" customFormat="1" x14ac:dyDescent="0.2">
      <c r="A8234" s="62"/>
    </row>
    <row r="8235" spans="1:1" s="18" customFormat="1" x14ac:dyDescent="0.2">
      <c r="A8235" s="62"/>
    </row>
    <row r="8236" spans="1:1" s="18" customFormat="1" x14ac:dyDescent="0.2">
      <c r="A8236" s="62"/>
    </row>
    <row r="8237" spans="1:1" s="18" customFormat="1" x14ac:dyDescent="0.2">
      <c r="A8237" s="62"/>
    </row>
    <row r="8238" spans="1:1" s="18" customFormat="1" x14ac:dyDescent="0.2">
      <c r="A8238" s="62"/>
    </row>
    <row r="8239" spans="1:1" s="18" customFormat="1" x14ac:dyDescent="0.2">
      <c r="A8239" s="62"/>
    </row>
    <row r="8240" spans="1:1" s="18" customFormat="1" x14ac:dyDescent="0.2">
      <c r="A8240" s="62"/>
    </row>
    <row r="8241" spans="1:1" s="18" customFormat="1" x14ac:dyDescent="0.2">
      <c r="A8241" s="62"/>
    </row>
    <row r="8242" spans="1:1" s="18" customFormat="1" x14ac:dyDescent="0.2">
      <c r="A8242" s="62"/>
    </row>
    <row r="8243" spans="1:1" s="18" customFormat="1" x14ac:dyDescent="0.2">
      <c r="A8243" s="62"/>
    </row>
    <row r="8244" spans="1:1" s="18" customFormat="1" x14ac:dyDescent="0.2">
      <c r="A8244" s="62"/>
    </row>
    <row r="8245" spans="1:1" s="18" customFormat="1" x14ac:dyDescent="0.2">
      <c r="A8245" s="62"/>
    </row>
    <row r="8246" spans="1:1" s="18" customFormat="1" x14ac:dyDescent="0.2">
      <c r="A8246" s="62"/>
    </row>
    <row r="8247" spans="1:1" s="18" customFormat="1" x14ac:dyDescent="0.2">
      <c r="A8247" s="62"/>
    </row>
    <row r="8248" spans="1:1" s="18" customFormat="1" x14ac:dyDescent="0.2">
      <c r="A8248" s="62"/>
    </row>
    <row r="8249" spans="1:1" s="18" customFormat="1" x14ac:dyDescent="0.2">
      <c r="A8249" s="62"/>
    </row>
    <row r="8250" spans="1:1" s="18" customFormat="1" x14ac:dyDescent="0.2">
      <c r="A8250" s="62"/>
    </row>
    <row r="8251" spans="1:1" s="18" customFormat="1" x14ac:dyDescent="0.2">
      <c r="A8251" s="62"/>
    </row>
    <row r="8252" spans="1:1" s="18" customFormat="1" x14ac:dyDescent="0.2">
      <c r="A8252" s="62"/>
    </row>
    <row r="8253" spans="1:1" s="18" customFormat="1" x14ac:dyDescent="0.2">
      <c r="A8253" s="62"/>
    </row>
    <row r="8254" spans="1:1" s="18" customFormat="1" x14ac:dyDescent="0.2">
      <c r="A8254" s="62"/>
    </row>
    <row r="8255" spans="1:1" s="18" customFormat="1" x14ac:dyDescent="0.2">
      <c r="A8255" s="62"/>
    </row>
    <row r="8256" spans="1:1" s="18" customFormat="1" x14ac:dyDescent="0.2">
      <c r="A8256" s="62"/>
    </row>
    <row r="8257" spans="1:1" s="18" customFormat="1" x14ac:dyDescent="0.2">
      <c r="A8257" s="62"/>
    </row>
    <row r="8258" spans="1:1" s="18" customFormat="1" x14ac:dyDescent="0.2">
      <c r="A8258" s="62"/>
    </row>
    <row r="8259" spans="1:1" s="18" customFormat="1" x14ac:dyDescent="0.2">
      <c r="A8259" s="62"/>
    </row>
    <row r="8260" spans="1:1" s="18" customFormat="1" x14ac:dyDescent="0.2">
      <c r="A8260" s="62"/>
    </row>
    <row r="8261" spans="1:1" s="18" customFormat="1" x14ac:dyDescent="0.2">
      <c r="A8261" s="62"/>
    </row>
    <row r="8262" spans="1:1" s="18" customFormat="1" x14ac:dyDescent="0.2">
      <c r="A8262" s="62"/>
    </row>
    <row r="8263" spans="1:1" s="18" customFormat="1" x14ac:dyDescent="0.2">
      <c r="A8263" s="62"/>
    </row>
    <row r="8264" spans="1:1" s="18" customFormat="1" x14ac:dyDescent="0.2">
      <c r="A8264" s="62"/>
    </row>
    <row r="8265" spans="1:1" s="18" customFormat="1" x14ac:dyDescent="0.2">
      <c r="A8265" s="62"/>
    </row>
    <row r="8266" spans="1:1" s="18" customFormat="1" x14ac:dyDescent="0.2">
      <c r="A8266" s="62"/>
    </row>
    <row r="8267" spans="1:1" s="18" customFormat="1" x14ac:dyDescent="0.2">
      <c r="A8267" s="62"/>
    </row>
    <row r="8268" spans="1:1" s="18" customFormat="1" x14ac:dyDescent="0.2">
      <c r="A8268" s="62"/>
    </row>
    <row r="8269" spans="1:1" s="18" customFormat="1" x14ac:dyDescent="0.2">
      <c r="A8269" s="62"/>
    </row>
    <row r="8270" spans="1:1" s="18" customFormat="1" x14ac:dyDescent="0.2">
      <c r="A8270" s="62"/>
    </row>
    <row r="8271" spans="1:1" s="18" customFormat="1" x14ac:dyDescent="0.2">
      <c r="A8271" s="62"/>
    </row>
    <row r="8272" spans="1:1" s="18" customFormat="1" x14ac:dyDescent="0.2">
      <c r="A8272" s="62"/>
    </row>
    <row r="8273" spans="1:1" s="18" customFormat="1" x14ac:dyDescent="0.2">
      <c r="A8273" s="62"/>
    </row>
    <row r="8274" spans="1:1" s="18" customFormat="1" x14ac:dyDescent="0.2">
      <c r="A8274" s="62"/>
    </row>
    <row r="8275" spans="1:1" s="18" customFormat="1" x14ac:dyDescent="0.2">
      <c r="A8275" s="62"/>
    </row>
    <row r="8276" spans="1:1" s="18" customFormat="1" x14ac:dyDescent="0.2">
      <c r="A8276" s="62"/>
    </row>
    <row r="8277" spans="1:1" s="18" customFormat="1" x14ac:dyDescent="0.2">
      <c r="A8277" s="62"/>
    </row>
    <row r="8278" spans="1:1" s="18" customFormat="1" x14ac:dyDescent="0.2">
      <c r="A8278" s="62"/>
    </row>
    <row r="8279" spans="1:1" s="18" customFormat="1" x14ac:dyDescent="0.2">
      <c r="A8279" s="62"/>
    </row>
    <row r="8280" spans="1:1" s="18" customFormat="1" x14ac:dyDescent="0.2">
      <c r="A8280" s="62"/>
    </row>
    <row r="8281" spans="1:1" s="18" customFormat="1" x14ac:dyDescent="0.2">
      <c r="A8281" s="62"/>
    </row>
    <row r="8282" spans="1:1" s="18" customFormat="1" x14ac:dyDescent="0.2">
      <c r="A8282" s="62"/>
    </row>
    <row r="8283" spans="1:1" s="18" customFormat="1" x14ac:dyDescent="0.2">
      <c r="A8283" s="62"/>
    </row>
    <row r="8284" spans="1:1" s="18" customFormat="1" x14ac:dyDescent="0.2">
      <c r="A8284" s="62"/>
    </row>
    <row r="8285" spans="1:1" s="18" customFormat="1" x14ac:dyDescent="0.2">
      <c r="A8285" s="62"/>
    </row>
    <row r="8286" spans="1:1" s="18" customFormat="1" x14ac:dyDescent="0.2">
      <c r="A8286" s="62"/>
    </row>
    <row r="8287" spans="1:1" s="18" customFormat="1" x14ac:dyDescent="0.2">
      <c r="A8287" s="62"/>
    </row>
    <row r="8288" spans="1:1" s="18" customFormat="1" x14ac:dyDescent="0.2">
      <c r="A8288" s="62"/>
    </row>
    <row r="8289" spans="1:1" s="18" customFormat="1" x14ac:dyDescent="0.2">
      <c r="A8289" s="62"/>
    </row>
    <row r="8290" spans="1:1" s="18" customFormat="1" x14ac:dyDescent="0.2">
      <c r="A8290" s="62"/>
    </row>
    <row r="8291" spans="1:1" s="18" customFormat="1" x14ac:dyDescent="0.2">
      <c r="A8291" s="62"/>
    </row>
    <row r="8292" spans="1:1" s="18" customFormat="1" x14ac:dyDescent="0.2">
      <c r="A8292" s="62"/>
    </row>
    <row r="8293" spans="1:1" s="18" customFormat="1" x14ac:dyDescent="0.2">
      <c r="A8293" s="62"/>
    </row>
    <row r="8294" spans="1:1" s="18" customFormat="1" x14ac:dyDescent="0.2">
      <c r="A8294" s="62"/>
    </row>
    <row r="8295" spans="1:1" s="18" customFormat="1" x14ac:dyDescent="0.2">
      <c r="A8295" s="62"/>
    </row>
    <row r="8296" spans="1:1" s="18" customFormat="1" x14ac:dyDescent="0.2">
      <c r="A8296" s="62"/>
    </row>
    <row r="8297" spans="1:1" s="18" customFormat="1" x14ac:dyDescent="0.2">
      <c r="A8297" s="62"/>
    </row>
    <row r="8298" spans="1:1" s="18" customFormat="1" x14ac:dyDescent="0.2">
      <c r="A8298" s="62"/>
    </row>
    <row r="8299" spans="1:1" s="18" customFormat="1" x14ac:dyDescent="0.2">
      <c r="A8299" s="62"/>
    </row>
    <row r="8300" spans="1:1" s="18" customFormat="1" x14ac:dyDescent="0.2">
      <c r="A8300" s="62"/>
    </row>
    <row r="8301" spans="1:1" s="18" customFormat="1" x14ac:dyDescent="0.2">
      <c r="A8301" s="62"/>
    </row>
    <row r="8302" spans="1:1" s="18" customFormat="1" x14ac:dyDescent="0.2">
      <c r="A8302" s="62"/>
    </row>
    <row r="8303" spans="1:1" s="18" customFormat="1" x14ac:dyDescent="0.2">
      <c r="A8303" s="62"/>
    </row>
    <row r="8304" spans="1:1" s="18" customFormat="1" x14ac:dyDescent="0.2">
      <c r="A8304" s="62"/>
    </row>
    <row r="8305" spans="1:1" s="18" customFormat="1" x14ac:dyDescent="0.2">
      <c r="A8305" s="62"/>
    </row>
    <row r="8306" spans="1:1" s="18" customFormat="1" x14ac:dyDescent="0.2">
      <c r="A8306" s="62"/>
    </row>
    <row r="8307" spans="1:1" s="18" customFormat="1" x14ac:dyDescent="0.2">
      <c r="A8307" s="62"/>
    </row>
    <row r="8308" spans="1:1" s="18" customFormat="1" x14ac:dyDescent="0.2">
      <c r="A8308" s="62"/>
    </row>
    <row r="8309" spans="1:1" s="18" customFormat="1" x14ac:dyDescent="0.2">
      <c r="A8309" s="62"/>
    </row>
    <row r="8310" spans="1:1" s="18" customFormat="1" x14ac:dyDescent="0.2">
      <c r="A8310" s="62"/>
    </row>
    <row r="8311" spans="1:1" s="18" customFormat="1" x14ac:dyDescent="0.2">
      <c r="A8311" s="62"/>
    </row>
    <row r="8312" spans="1:1" s="18" customFormat="1" x14ac:dyDescent="0.2">
      <c r="A8312" s="62"/>
    </row>
    <row r="8313" spans="1:1" s="18" customFormat="1" x14ac:dyDescent="0.2">
      <c r="A8313" s="62"/>
    </row>
    <row r="8314" spans="1:1" s="18" customFormat="1" x14ac:dyDescent="0.2">
      <c r="A8314" s="62"/>
    </row>
    <row r="8315" spans="1:1" s="18" customFormat="1" x14ac:dyDescent="0.2">
      <c r="A8315" s="62"/>
    </row>
    <row r="8316" spans="1:1" s="18" customFormat="1" x14ac:dyDescent="0.2">
      <c r="A8316" s="62"/>
    </row>
    <row r="8317" spans="1:1" s="18" customFormat="1" x14ac:dyDescent="0.2">
      <c r="A8317" s="62"/>
    </row>
    <row r="8318" spans="1:1" s="18" customFormat="1" x14ac:dyDescent="0.2">
      <c r="A8318" s="62"/>
    </row>
    <row r="8319" spans="1:1" s="18" customFormat="1" x14ac:dyDescent="0.2">
      <c r="A8319" s="62"/>
    </row>
    <row r="8320" spans="1:1" s="18" customFormat="1" x14ac:dyDescent="0.2">
      <c r="A8320" s="62"/>
    </row>
    <row r="8321" spans="1:1" s="18" customFormat="1" x14ac:dyDescent="0.2">
      <c r="A8321" s="62"/>
    </row>
    <row r="8322" spans="1:1" s="18" customFormat="1" x14ac:dyDescent="0.2">
      <c r="A8322" s="62"/>
    </row>
    <row r="8323" spans="1:1" s="18" customFormat="1" x14ac:dyDescent="0.2">
      <c r="A8323" s="62"/>
    </row>
    <row r="8324" spans="1:1" s="18" customFormat="1" x14ac:dyDescent="0.2">
      <c r="A8324" s="62"/>
    </row>
    <row r="8325" spans="1:1" s="18" customFormat="1" x14ac:dyDescent="0.2">
      <c r="A8325" s="62"/>
    </row>
    <row r="8326" spans="1:1" s="18" customFormat="1" x14ac:dyDescent="0.2">
      <c r="A8326" s="62"/>
    </row>
    <row r="8327" spans="1:1" s="18" customFormat="1" x14ac:dyDescent="0.2">
      <c r="A8327" s="62"/>
    </row>
    <row r="8328" spans="1:1" s="18" customFormat="1" x14ac:dyDescent="0.2">
      <c r="A8328" s="62"/>
    </row>
    <row r="8329" spans="1:1" s="18" customFormat="1" x14ac:dyDescent="0.2">
      <c r="A8329" s="62"/>
    </row>
    <row r="8330" spans="1:1" s="18" customFormat="1" x14ac:dyDescent="0.2">
      <c r="A8330" s="62"/>
    </row>
    <row r="8331" spans="1:1" s="18" customFormat="1" x14ac:dyDescent="0.2">
      <c r="A8331" s="62"/>
    </row>
    <row r="8332" spans="1:1" s="18" customFormat="1" x14ac:dyDescent="0.2">
      <c r="A8332" s="62"/>
    </row>
    <row r="8333" spans="1:1" s="18" customFormat="1" x14ac:dyDescent="0.2">
      <c r="A8333" s="62"/>
    </row>
    <row r="8334" spans="1:1" s="18" customFormat="1" x14ac:dyDescent="0.2">
      <c r="A8334" s="62"/>
    </row>
    <row r="8335" spans="1:1" s="18" customFormat="1" x14ac:dyDescent="0.2">
      <c r="A8335" s="62"/>
    </row>
    <row r="8336" spans="1:1" s="18" customFormat="1" x14ac:dyDescent="0.2">
      <c r="A8336" s="62"/>
    </row>
    <row r="8337" spans="1:1" s="18" customFormat="1" x14ac:dyDescent="0.2">
      <c r="A8337" s="62"/>
    </row>
    <row r="8338" spans="1:1" s="18" customFormat="1" x14ac:dyDescent="0.2">
      <c r="A8338" s="62"/>
    </row>
    <row r="8339" spans="1:1" s="18" customFormat="1" x14ac:dyDescent="0.2">
      <c r="A8339" s="62"/>
    </row>
    <row r="8340" spans="1:1" s="18" customFormat="1" x14ac:dyDescent="0.2">
      <c r="A8340" s="62"/>
    </row>
    <row r="8341" spans="1:1" s="18" customFormat="1" x14ac:dyDescent="0.2">
      <c r="A8341" s="62"/>
    </row>
    <row r="8342" spans="1:1" s="18" customFormat="1" x14ac:dyDescent="0.2">
      <c r="A8342" s="62"/>
    </row>
    <row r="8343" spans="1:1" s="18" customFormat="1" x14ac:dyDescent="0.2">
      <c r="A8343" s="62"/>
    </row>
    <row r="8344" spans="1:1" s="18" customFormat="1" x14ac:dyDescent="0.2">
      <c r="A8344" s="62"/>
    </row>
    <row r="8345" spans="1:1" s="18" customFormat="1" x14ac:dyDescent="0.2">
      <c r="A8345" s="62"/>
    </row>
    <row r="8346" spans="1:1" s="18" customFormat="1" x14ac:dyDescent="0.2">
      <c r="A8346" s="62"/>
    </row>
    <row r="8347" spans="1:1" s="18" customFormat="1" x14ac:dyDescent="0.2">
      <c r="A8347" s="62"/>
    </row>
    <row r="8348" spans="1:1" s="18" customFormat="1" x14ac:dyDescent="0.2">
      <c r="A8348" s="62"/>
    </row>
    <row r="8349" spans="1:1" s="18" customFormat="1" x14ac:dyDescent="0.2">
      <c r="A8349" s="62"/>
    </row>
    <row r="8350" spans="1:1" s="18" customFormat="1" x14ac:dyDescent="0.2">
      <c r="A8350" s="62"/>
    </row>
    <row r="8351" spans="1:1" s="18" customFormat="1" x14ac:dyDescent="0.2">
      <c r="A8351" s="62"/>
    </row>
    <row r="8352" spans="1:1" s="18" customFormat="1" x14ac:dyDescent="0.2">
      <c r="A8352" s="62"/>
    </row>
    <row r="8353" spans="1:1" s="18" customFormat="1" x14ac:dyDescent="0.2">
      <c r="A8353" s="62"/>
    </row>
    <row r="8354" spans="1:1" s="18" customFormat="1" x14ac:dyDescent="0.2">
      <c r="A8354" s="62"/>
    </row>
    <row r="8355" spans="1:1" s="18" customFormat="1" x14ac:dyDescent="0.2">
      <c r="A8355" s="62"/>
    </row>
    <row r="8356" spans="1:1" s="18" customFormat="1" x14ac:dyDescent="0.2">
      <c r="A8356" s="62"/>
    </row>
    <row r="8357" spans="1:1" s="18" customFormat="1" x14ac:dyDescent="0.2">
      <c r="A8357" s="62"/>
    </row>
    <row r="8358" spans="1:1" s="18" customFormat="1" x14ac:dyDescent="0.2">
      <c r="A8358" s="62"/>
    </row>
    <row r="8359" spans="1:1" s="18" customFormat="1" x14ac:dyDescent="0.2">
      <c r="A8359" s="62"/>
    </row>
    <row r="8360" spans="1:1" s="18" customFormat="1" x14ac:dyDescent="0.2">
      <c r="A8360" s="62"/>
    </row>
    <row r="8361" spans="1:1" s="18" customFormat="1" x14ac:dyDescent="0.2">
      <c r="A8361" s="62"/>
    </row>
    <row r="8362" spans="1:1" s="18" customFormat="1" x14ac:dyDescent="0.2">
      <c r="A8362" s="62"/>
    </row>
    <row r="8363" spans="1:1" s="18" customFormat="1" x14ac:dyDescent="0.2">
      <c r="A8363" s="62"/>
    </row>
    <row r="8364" spans="1:1" s="18" customFormat="1" x14ac:dyDescent="0.2">
      <c r="A8364" s="62"/>
    </row>
    <row r="8365" spans="1:1" s="18" customFormat="1" x14ac:dyDescent="0.2">
      <c r="A8365" s="62"/>
    </row>
    <row r="8366" spans="1:1" s="18" customFormat="1" x14ac:dyDescent="0.2">
      <c r="A8366" s="62"/>
    </row>
    <row r="8367" spans="1:1" s="18" customFormat="1" x14ac:dyDescent="0.2">
      <c r="A8367" s="62"/>
    </row>
    <row r="8368" spans="1:1" s="18" customFormat="1" x14ac:dyDescent="0.2">
      <c r="A8368" s="62"/>
    </row>
    <row r="8369" spans="1:1" s="18" customFormat="1" x14ac:dyDescent="0.2">
      <c r="A8369" s="62"/>
    </row>
    <row r="8370" spans="1:1" s="18" customFormat="1" x14ac:dyDescent="0.2">
      <c r="A8370" s="62"/>
    </row>
    <row r="8371" spans="1:1" s="18" customFormat="1" x14ac:dyDescent="0.2">
      <c r="A8371" s="62"/>
    </row>
    <row r="8372" spans="1:1" s="18" customFormat="1" x14ac:dyDescent="0.2">
      <c r="A8372" s="62"/>
    </row>
    <row r="8373" spans="1:1" s="18" customFormat="1" x14ac:dyDescent="0.2">
      <c r="A8373" s="62"/>
    </row>
    <row r="8374" spans="1:1" s="18" customFormat="1" x14ac:dyDescent="0.2">
      <c r="A8374" s="62"/>
    </row>
    <row r="8375" spans="1:1" s="18" customFormat="1" x14ac:dyDescent="0.2">
      <c r="A8375" s="62"/>
    </row>
    <row r="8376" spans="1:1" s="18" customFormat="1" x14ac:dyDescent="0.2">
      <c r="A8376" s="62"/>
    </row>
    <row r="8377" spans="1:1" s="18" customFormat="1" x14ac:dyDescent="0.2">
      <c r="A8377" s="62"/>
    </row>
    <row r="8378" spans="1:1" s="18" customFormat="1" x14ac:dyDescent="0.2">
      <c r="A8378" s="62"/>
    </row>
    <row r="8379" spans="1:1" s="18" customFormat="1" x14ac:dyDescent="0.2">
      <c r="A8379" s="62"/>
    </row>
    <row r="8380" spans="1:1" s="18" customFormat="1" x14ac:dyDescent="0.2">
      <c r="A8380" s="62"/>
    </row>
    <row r="8381" spans="1:1" s="18" customFormat="1" x14ac:dyDescent="0.2">
      <c r="A8381" s="62"/>
    </row>
    <row r="8382" spans="1:1" s="18" customFormat="1" x14ac:dyDescent="0.2">
      <c r="A8382" s="62"/>
    </row>
    <row r="8383" spans="1:1" s="18" customFormat="1" x14ac:dyDescent="0.2">
      <c r="A8383" s="62"/>
    </row>
    <row r="8384" spans="1:1" s="18" customFormat="1" x14ac:dyDescent="0.2">
      <c r="A8384" s="62"/>
    </row>
    <row r="8385" spans="1:1" s="18" customFormat="1" x14ac:dyDescent="0.2">
      <c r="A8385" s="62"/>
    </row>
    <row r="8386" spans="1:1" s="18" customFormat="1" x14ac:dyDescent="0.2">
      <c r="A8386" s="62"/>
    </row>
    <row r="8387" spans="1:1" s="18" customFormat="1" x14ac:dyDescent="0.2">
      <c r="A8387" s="62"/>
    </row>
    <row r="8388" spans="1:1" s="18" customFormat="1" x14ac:dyDescent="0.2">
      <c r="A8388" s="62"/>
    </row>
    <row r="8389" spans="1:1" s="18" customFormat="1" x14ac:dyDescent="0.2">
      <c r="A8389" s="62"/>
    </row>
    <row r="8390" spans="1:1" s="18" customFormat="1" x14ac:dyDescent="0.2">
      <c r="A8390" s="62"/>
    </row>
    <row r="8391" spans="1:1" s="18" customFormat="1" x14ac:dyDescent="0.2">
      <c r="A8391" s="62"/>
    </row>
    <row r="8392" spans="1:1" s="18" customFormat="1" x14ac:dyDescent="0.2">
      <c r="A8392" s="62"/>
    </row>
    <row r="8393" spans="1:1" s="18" customFormat="1" x14ac:dyDescent="0.2">
      <c r="A8393" s="62"/>
    </row>
    <row r="8394" spans="1:1" s="18" customFormat="1" x14ac:dyDescent="0.2">
      <c r="A8394" s="62"/>
    </row>
    <row r="8395" spans="1:1" s="18" customFormat="1" x14ac:dyDescent="0.2">
      <c r="A8395" s="62"/>
    </row>
    <row r="8396" spans="1:1" s="18" customFormat="1" x14ac:dyDescent="0.2">
      <c r="A8396" s="62"/>
    </row>
    <row r="8397" spans="1:1" s="18" customFormat="1" x14ac:dyDescent="0.2">
      <c r="A8397" s="62"/>
    </row>
    <row r="8398" spans="1:1" s="18" customFormat="1" x14ac:dyDescent="0.2">
      <c r="A8398" s="62"/>
    </row>
    <row r="8399" spans="1:1" s="18" customFormat="1" x14ac:dyDescent="0.2">
      <c r="A8399" s="62"/>
    </row>
    <row r="8400" spans="1:1" s="18" customFormat="1" x14ac:dyDescent="0.2">
      <c r="A8400" s="62"/>
    </row>
    <row r="8401" spans="1:1" s="18" customFormat="1" x14ac:dyDescent="0.2">
      <c r="A8401" s="62"/>
    </row>
    <row r="8402" spans="1:1" s="18" customFormat="1" x14ac:dyDescent="0.2">
      <c r="A8402" s="62"/>
    </row>
    <row r="8403" spans="1:1" s="18" customFormat="1" x14ac:dyDescent="0.2">
      <c r="A8403" s="62"/>
    </row>
    <row r="8404" spans="1:1" s="18" customFormat="1" x14ac:dyDescent="0.2">
      <c r="A8404" s="62"/>
    </row>
    <row r="8405" spans="1:1" s="18" customFormat="1" x14ac:dyDescent="0.2">
      <c r="A8405" s="62"/>
    </row>
    <row r="8406" spans="1:1" s="18" customFormat="1" x14ac:dyDescent="0.2">
      <c r="A8406" s="62"/>
    </row>
    <row r="8407" spans="1:1" s="18" customFormat="1" x14ac:dyDescent="0.2">
      <c r="A8407" s="62"/>
    </row>
    <row r="8408" spans="1:1" s="18" customFormat="1" x14ac:dyDescent="0.2">
      <c r="A8408" s="62"/>
    </row>
    <row r="8409" spans="1:1" s="18" customFormat="1" x14ac:dyDescent="0.2">
      <c r="A8409" s="62"/>
    </row>
    <row r="8410" spans="1:1" s="18" customFormat="1" x14ac:dyDescent="0.2">
      <c r="A8410" s="62"/>
    </row>
    <row r="8411" spans="1:1" s="18" customFormat="1" x14ac:dyDescent="0.2">
      <c r="A8411" s="62"/>
    </row>
    <row r="8412" spans="1:1" s="18" customFormat="1" x14ac:dyDescent="0.2">
      <c r="A8412" s="62"/>
    </row>
    <row r="8413" spans="1:1" s="18" customFormat="1" x14ac:dyDescent="0.2">
      <c r="A8413" s="62"/>
    </row>
    <row r="8414" spans="1:1" s="18" customFormat="1" x14ac:dyDescent="0.2">
      <c r="A8414" s="62"/>
    </row>
    <row r="8415" spans="1:1" s="18" customFormat="1" x14ac:dyDescent="0.2">
      <c r="A8415" s="62"/>
    </row>
    <row r="8416" spans="1:1" s="18" customFormat="1" x14ac:dyDescent="0.2">
      <c r="A8416" s="62"/>
    </row>
    <row r="8417" spans="1:1" s="18" customFormat="1" x14ac:dyDescent="0.2">
      <c r="A8417" s="62"/>
    </row>
    <row r="8418" spans="1:1" s="18" customFormat="1" x14ac:dyDescent="0.2">
      <c r="A8418" s="62"/>
    </row>
    <row r="8419" spans="1:1" s="18" customFormat="1" x14ac:dyDescent="0.2">
      <c r="A8419" s="62"/>
    </row>
    <row r="8420" spans="1:1" s="18" customFormat="1" x14ac:dyDescent="0.2">
      <c r="A8420" s="62"/>
    </row>
    <row r="8421" spans="1:1" s="18" customFormat="1" x14ac:dyDescent="0.2">
      <c r="A8421" s="62"/>
    </row>
    <row r="8422" spans="1:1" s="18" customFormat="1" x14ac:dyDescent="0.2">
      <c r="A8422" s="62"/>
    </row>
    <row r="8423" spans="1:1" s="18" customFormat="1" x14ac:dyDescent="0.2">
      <c r="A8423" s="62"/>
    </row>
    <row r="8424" spans="1:1" s="18" customFormat="1" x14ac:dyDescent="0.2">
      <c r="A8424" s="62"/>
    </row>
    <row r="8425" spans="1:1" s="18" customFormat="1" x14ac:dyDescent="0.2">
      <c r="A8425" s="62"/>
    </row>
    <row r="8426" spans="1:1" s="18" customFormat="1" x14ac:dyDescent="0.2">
      <c r="A8426" s="62"/>
    </row>
    <row r="8427" spans="1:1" s="18" customFormat="1" x14ac:dyDescent="0.2">
      <c r="A8427" s="62"/>
    </row>
    <row r="8428" spans="1:1" s="18" customFormat="1" x14ac:dyDescent="0.2">
      <c r="A8428" s="62"/>
    </row>
    <row r="8429" spans="1:1" s="18" customFormat="1" x14ac:dyDescent="0.2">
      <c r="A8429" s="62"/>
    </row>
    <row r="8430" spans="1:1" s="18" customFormat="1" x14ac:dyDescent="0.2">
      <c r="A8430" s="62"/>
    </row>
    <row r="8431" spans="1:1" s="18" customFormat="1" x14ac:dyDescent="0.2">
      <c r="A8431" s="62"/>
    </row>
    <row r="8432" spans="1:1" s="18" customFormat="1" x14ac:dyDescent="0.2">
      <c r="A8432" s="62"/>
    </row>
    <row r="8433" spans="1:1" s="18" customFormat="1" x14ac:dyDescent="0.2">
      <c r="A8433" s="62"/>
    </row>
    <row r="8434" spans="1:1" s="18" customFormat="1" x14ac:dyDescent="0.2">
      <c r="A8434" s="62"/>
    </row>
    <row r="8435" spans="1:1" s="18" customFormat="1" x14ac:dyDescent="0.2">
      <c r="A8435" s="62"/>
    </row>
    <row r="8436" spans="1:1" s="18" customFormat="1" x14ac:dyDescent="0.2">
      <c r="A8436" s="62"/>
    </row>
    <row r="8437" spans="1:1" s="18" customFormat="1" x14ac:dyDescent="0.2">
      <c r="A8437" s="62"/>
    </row>
    <row r="8438" spans="1:1" s="18" customFormat="1" x14ac:dyDescent="0.2">
      <c r="A8438" s="62"/>
    </row>
    <row r="8439" spans="1:1" s="18" customFormat="1" x14ac:dyDescent="0.2">
      <c r="A8439" s="62"/>
    </row>
    <row r="8440" spans="1:1" s="18" customFormat="1" x14ac:dyDescent="0.2">
      <c r="A8440" s="62"/>
    </row>
    <row r="8441" spans="1:1" s="18" customFormat="1" x14ac:dyDescent="0.2">
      <c r="A8441" s="62"/>
    </row>
    <row r="8442" spans="1:1" s="18" customFormat="1" x14ac:dyDescent="0.2">
      <c r="A8442" s="62"/>
    </row>
    <row r="8443" spans="1:1" s="18" customFormat="1" x14ac:dyDescent="0.2">
      <c r="A8443" s="62"/>
    </row>
    <row r="8444" spans="1:1" s="18" customFormat="1" x14ac:dyDescent="0.2">
      <c r="A8444" s="62"/>
    </row>
    <row r="8445" spans="1:1" s="18" customFormat="1" x14ac:dyDescent="0.2">
      <c r="A8445" s="62"/>
    </row>
    <row r="8446" spans="1:1" s="18" customFormat="1" x14ac:dyDescent="0.2">
      <c r="A8446" s="62"/>
    </row>
    <row r="8447" spans="1:1" s="18" customFormat="1" x14ac:dyDescent="0.2">
      <c r="A8447" s="62"/>
    </row>
    <row r="8448" spans="1:1" s="18" customFormat="1" x14ac:dyDescent="0.2">
      <c r="A8448" s="62"/>
    </row>
    <row r="8449" spans="1:1" s="18" customFormat="1" x14ac:dyDescent="0.2">
      <c r="A8449" s="62"/>
    </row>
    <row r="8450" spans="1:1" s="18" customFormat="1" x14ac:dyDescent="0.2">
      <c r="A8450" s="62"/>
    </row>
    <row r="8451" spans="1:1" s="18" customFormat="1" x14ac:dyDescent="0.2">
      <c r="A8451" s="62"/>
    </row>
    <row r="8452" spans="1:1" s="18" customFormat="1" x14ac:dyDescent="0.2">
      <c r="A8452" s="62"/>
    </row>
    <row r="8453" spans="1:1" s="18" customFormat="1" x14ac:dyDescent="0.2">
      <c r="A8453" s="62"/>
    </row>
    <row r="8454" spans="1:1" s="18" customFormat="1" x14ac:dyDescent="0.2">
      <c r="A8454" s="62"/>
    </row>
    <row r="8455" spans="1:1" s="18" customFormat="1" x14ac:dyDescent="0.2">
      <c r="A8455" s="62"/>
    </row>
    <row r="8456" spans="1:1" s="18" customFormat="1" x14ac:dyDescent="0.2">
      <c r="A8456" s="62"/>
    </row>
    <row r="8457" spans="1:1" s="18" customFormat="1" x14ac:dyDescent="0.2">
      <c r="A8457" s="62"/>
    </row>
    <row r="8458" spans="1:1" s="18" customFormat="1" x14ac:dyDescent="0.2">
      <c r="A8458" s="62"/>
    </row>
    <row r="8459" spans="1:1" s="18" customFormat="1" x14ac:dyDescent="0.2">
      <c r="A8459" s="62"/>
    </row>
    <row r="8460" spans="1:1" s="18" customFormat="1" x14ac:dyDescent="0.2">
      <c r="A8460" s="62"/>
    </row>
    <row r="8461" spans="1:1" s="18" customFormat="1" x14ac:dyDescent="0.2">
      <c r="A8461" s="62"/>
    </row>
    <row r="8462" spans="1:1" s="18" customFormat="1" x14ac:dyDescent="0.2">
      <c r="A8462" s="62"/>
    </row>
    <row r="8463" spans="1:1" s="18" customFormat="1" x14ac:dyDescent="0.2">
      <c r="A8463" s="62"/>
    </row>
    <row r="8464" spans="1:1" s="18" customFormat="1" x14ac:dyDescent="0.2">
      <c r="A8464" s="62"/>
    </row>
    <row r="8465" spans="1:1" s="18" customFormat="1" x14ac:dyDescent="0.2">
      <c r="A8465" s="62"/>
    </row>
    <row r="8466" spans="1:1" s="18" customFormat="1" x14ac:dyDescent="0.2">
      <c r="A8466" s="62"/>
    </row>
    <row r="8467" spans="1:1" s="18" customFormat="1" x14ac:dyDescent="0.2">
      <c r="A8467" s="62"/>
    </row>
    <row r="8468" spans="1:1" s="18" customFormat="1" x14ac:dyDescent="0.2">
      <c r="A8468" s="62"/>
    </row>
    <row r="8469" spans="1:1" s="18" customFormat="1" x14ac:dyDescent="0.2">
      <c r="A8469" s="62"/>
    </row>
    <row r="8470" spans="1:1" s="18" customFormat="1" x14ac:dyDescent="0.2">
      <c r="A8470" s="62"/>
    </row>
    <row r="8471" spans="1:1" s="18" customFormat="1" x14ac:dyDescent="0.2">
      <c r="A8471" s="62"/>
    </row>
    <row r="8472" spans="1:1" s="18" customFormat="1" x14ac:dyDescent="0.2">
      <c r="A8472" s="62"/>
    </row>
    <row r="8473" spans="1:1" s="18" customFormat="1" x14ac:dyDescent="0.2">
      <c r="A8473" s="62"/>
    </row>
    <row r="8474" spans="1:1" s="18" customFormat="1" x14ac:dyDescent="0.2">
      <c r="A8474" s="62"/>
    </row>
    <row r="8475" spans="1:1" s="18" customFormat="1" x14ac:dyDescent="0.2">
      <c r="A8475" s="62"/>
    </row>
    <row r="8476" spans="1:1" s="18" customFormat="1" x14ac:dyDescent="0.2">
      <c r="A8476" s="62"/>
    </row>
    <row r="8477" spans="1:1" s="18" customFormat="1" x14ac:dyDescent="0.2">
      <c r="A8477" s="62"/>
    </row>
    <row r="8478" spans="1:1" s="18" customFormat="1" x14ac:dyDescent="0.2">
      <c r="A8478" s="62"/>
    </row>
    <row r="8479" spans="1:1" s="18" customFormat="1" x14ac:dyDescent="0.2">
      <c r="A8479" s="62"/>
    </row>
    <row r="8480" spans="1:1" s="18" customFormat="1" x14ac:dyDescent="0.2">
      <c r="A8480" s="62"/>
    </row>
    <row r="8481" spans="1:1" s="18" customFormat="1" x14ac:dyDescent="0.2">
      <c r="A8481" s="62"/>
    </row>
    <row r="8482" spans="1:1" s="18" customFormat="1" x14ac:dyDescent="0.2">
      <c r="A8482" s="62"/>
    </row>
    <row r="8483" spans="1:1" s="18" customFormat="1" x14ac:dyDescent="0.2">
      <c r="A8483" s="62"/>
    </row>
    <row r="8484" spans="1:1" s="18" customFormat="1" x14ac:dyDescent="0.2">
      <c r="A8484" s="62"/>
    </row>
    <row r="8485" spans="1:1" s="18" customFormat="1" x14ac:dyDescent="0.2">
      <c r="A8485" s="62"/>
    </row>
    <row r="8486" spans="1:1" s="18" customFormat="1" x14ac:dyDescent="0.2">
      <c r="A8486" s="62"/>
    </row>
    <row r="8487" spans="1:1" s="18" customFormat="1" x14ac:dyDescent="0.2">
      <c r="A8487" s="62"/>
    </row>
    <row r="8488" spans="1:1" s="18" customFormat="1" x14ac:dyDescent="0.2">
      <c r="A8488" s="62"/>
    </row>
    <row r="8489" spans="1:1" s="18" customFormat="1" x14ac:dyDescent="0.2">
      <c r="A8489" s="62"/>
    </row>
    <row r="8490" spans="1:1" s="18" customFormat="1" x14ac:dyDescent="0.2">
      <c r="A8490" s="62"/>
    </row>
    <row r="8491" spans="1:1" s="18" customFormat="1" x14ac:dyDescent="0.2">
      <c r="A8491" s="62"/>
    </row>
    <row r="8492" spans="1:1" s="18" customFormat="1" x14ac:dyDescent="0.2">
      <c r="A8492" s="62"/>
    </row>
    <row r="8493" spans="1:1" s="18" customFormat="1" x14ac:dyDescent="0.2">
      <c r="A8493" s="62"/>
    </row>
    <row r="8494" spans="1:1" s="18" customFormat="1" x14ac:dyDescent="0.2">
      <c r="A8494" s="62"/>
    </row>
    <row r="8495" spans="1:1" s="18" customFormat="1" x14ac:dyDescent="0.2">
      <c r="A8495" s="62"/>
    </row>
    <row r="8496" spans="1:1" s="18" customFormat="1" x14ac:dyDescent="0.2">
      <c r="A8496" s="62"/>
    </row>
    <row r="8497" spans="1:1" s="18" customFormat="1" x14ac:dyDescent="0.2">
      <c r="A8497" s="62"/>
    </row>
    <row r="8498" spans="1:1" s="18" customFormat="1" x14ac:dyDescent="0.2">
      <c r="A8498" s="62"/>
    </row>
    <row r="8499" spans="1:1" s="18" customFormat="1" x14ac:dyDescent="0.2">
      <c r="A8499" s="62"/>
    </row>
    <row r="8500" spans="1:1" s="18" customFormat="1" x14ac:dyDescent="0.2">
      <c r="A8500" s="62"/>
    </row>
    <row r="8501" spans="1:1" s="18" customFormat="1" x14ac:dyDescent="0.2">
      <c r="A8501" s="62"/>
    </row>
    <row r="8502" spans="1:1" s="18" customFormat="1" x14ac:dyDescent="0.2">
      <c r="A8502" s="62"/>
    </row>
    <row r="8503" spans="1:1" s="18" customFormat="1" x14ac:dyDescent="0.2">
      <c r="A8503" s="62"/>
    </row>
    <row r="8504" spans="1:1" s="18" customFormat="1" x14ac:dyDescent="0.2">
      <c r="A8504" s="62"/>
    </row>
    <row r="8505" spans="1:1" s="18" customFormat="1" x14ac:dyDescent="0.2">
      <c r="A8505" s="62"/>
    </row>
    <row r="8506" spans="1:1" s="18" customFormat="1" x14ac:dyDescent="0.2">
      <c r="A8506" s="62"/>
    </row>
    <row r="8507" spans="1:1" s="18" customFormat="1" x14ac:dyDescent="0.2">
      <c r="A8507" s="62"/>
    </row>
    <row r="8508" spans="1:1" s="18" customFormat="1" x14ac:dyDescent="0.2">
      <c r="A8508" s="62"/>
    </row>
    <row r="8509" spans="1:1" s="18" customFormat="1" x14ac:dyDescent="0.2">
      <c r="A8509" s="62"/>
    </row>
    <row r="8510" spans="1:1" s="18" customFormat="1" x14ac:dyDescent="0.2">
      <c r="A8510" s="62"/>
    </row>
    <row r="8511" spans="1:1" s="18" customFormat="1" x14ac:dyDescent="0.2">
      <c r="A8511" s="62"/>
    </row>
    <row r="8512" spans="1:1" s="18" customFormat="1" x14ac:dyDescent="0.2">
      <c r="A8512" s="62"/>
    </row>
    <row r="8513" spans="1:1" s="18" customFormat="1" x14ac:dyDescent="0.2">
      <c r="A8513" s="62"/>
    </row>
    <row r="8514" spans="1:1" s="18" customFormat="1" x14ac:dyDescent="0.2">
      <c r="A8514" s="62"/>
    </row>
    <row r="8515" spans="1:1" s="18" customFormat="1" x14ac:dyDescent="0.2">
      <c r="A8515" s="62"/>
    </row>
    <row r="8516" spans="1:1" s="18" customFormat="1" x14ac:dyDescent="0.2">
      <c r="A8516" s="62"/>
    </row>
    <row r="8517" spans="1:1" s="18" customFormat="1" x14ac:dyDescent="0.2">
      <c r="A8517" s="62"/>
    </row>
    <row r="8518" spans="1:1" s="18" customFormat="1" x14ac:dyDescent="0.2">
      <c r="A8518" s="62"/>
    </row>
    <row r="8519" spans="1:1" s="18" customFormat="1" x14ac:dyDescent="0.2">
      <c r="A8519" s="62"/>
    </row>
    <row r="8520" spans="1:1" s="18" customFormat="1" x14ac:dyDescent="0.2">
      <c r="A8520" s="62"/>
    </row>
    <row r="8521" spans="1:1" s="18" customFormat="1" x14ac:dyDescent="0.2">
      <c r="A8521" s="62"/>
    </row>
    <row r="8522" spans="1:1" s="18" customFormat="1" x14ac:dyDescent="0.2">
      <c r="A8522" s="62"/>
    </row>
    <row r="8523" spans="1:1" s="18" customFormat="1" x14ac:dyDescent="0.2">
      <c r="A8523" s="62"/>
    </row>
    <row r="8524" spans="1:1" s="18" customFormat="1" x14ac:dyDescent="0.2">
      <c r="A8524" s="62"/>
    </row>
    <row r="8525" spans="1:1" s="18" customFormat="1" x14ac:dyDescent="0.2">
      <c r="A8525" s="62"/>
    </row>
    <row r="8526" spans="1:1" s="18" customFormat="1" x14ac:dyDescent="0.2">
      <c r="A8526" s="62"/>
    </row>
    <row r="8527" spans="1:1" s="18" customFormat="1" x14ac:dyDescent="0.2">
      <c r="A8527" s="62"/>
    </row>
    <row r="8528" spans="1:1" s="18" customFormat="1" x14ac:dyDescent="0.2">
      <c r="A8528" s="62"/>
    </row>
    <row r="8529" spans="1:1" s="18" customFormat="1" x14ac:dyDescent="0.2">
      <c r="A8529" s="62"/>
    </row>
    <row r="8530" spans="1:1" s="18" customFormat="1" x14ac:dyDescent="0.2">
      <c r="A8530" s="62"/>
    </row>
    <row r="8531" spans="1:1" s="18" customFormat="1" x14ac:dyDescent="0.2">
      <c r="A8531" s="62"/>
    </row>
    <row r="8532" spans="1:1" s="18" customFormat="1" x14ac:dyDescent="0.2">
      <c r="A8532" s="62"/>
    </row>
    <row r="8533" spans="1:1" s="18" customFormat="1" x14ac:dyDescent="0.2">
      <c r="A8533" s="62"/>
    </row>
    <row r="8534" spans="1:1" s="18" customFormat="1" x14ac:dyDescent="0.2">
      <c r="A8534" s="62"/>
    </row>
    <row r="8535" spans="1:1" s="18" customFormat="1" x14ac:dyDescent="0.2">
      <c r="A8535" s="62"/>
    </row>
    <row r="8536" spans="1:1" s="18" customFormat="1" x14ac:dyDescent="0.2">
      <c r="A8536" s="62"/>
    </row>
    <row r="8537" spans="1:1" s="18" customFormat="1" x14ac:dyDescent="0.2">
      <c r="A8537" s="62"/>
    </row>
    <row r="8538" spans="1:1" s="18" customFormat="1" x14ac:dyDescent="0.2">
      <c r="A8538" s="62"/>
    </row>
    <row r="8539" spans="1:1" s="18" customFormat="1" x14ac:dyDescent="0.2">
      <c r="A8539" s="62"/>
    </row>
    <row r="8540" spans="1:1" s="18" customFormat="1" x14ac:dyDescent="0.2">
      <c r="A8540" s="62"/>
    </row>
    <row r="8541" spans="1:1" s="18" customFormat="1" x14ac:dyDescent="0.2">
      <c r="A8541" s="62"/>
    </row>
    <row r="8542" spans="1:1" s="18" customFormat="1" x14ac:dyDescent="0.2">
      <c r="A8542" s="62"/>
    </row>
    <row r="8543" spans="1:1" s="18" customFormat="1" x14ac:dyDescent="0.2">
      <c r="A8543" s="62"/>
    </row>
    <row r="8544" spans="1:1" s="18" customFormat="1" x14ac:dyDescent="0.2">
      <c r="A8544" s="62"/>
    </row>
    <row r="8545" spans="1:1" s="18" customFormat="1" x14ac:dyDescent="0.2">
      <c r="A8545" s="62"/>
    </row>
    <row r="8546" spans="1:1" s="18" customFormat="1" x14ac:dyDescent="0.2">
      <c r="A8546" s="62"/>
    </row>
    <row r="8547" spans="1:1" s="18" customFormat="1" x14ac:dyDescent="0.2">
      <c r="A8547" s="62"/>
    </row>
    <row r="8548" spans="1:1" s="18" customFormat="1" x14ac:dyDescent="0.2">
      <c r="A8548" s="62"/>
    </row>
    <row r="8549" spans="1:1" s="18" customFormat="1" x14ac:dyDescent="0.2">
      <c r="A8549" s="62"/>
    </row>
    <row r="8550" spans="1:1" s="18" customFormat="1" x14ac:dyDescent="0.2">
      <c r="A8550" s="62"/>
    </row>
    <row r="8551" spans="1:1" s="18" customFormat="1" x14ac:dyDescent="0.2">
      <c r="A8551" s="62"/>
    </row>
    <row r="8552" spans="1:1" s="18" customFormat="1" x14ac:dyDescent="0.2">
      <c r="A8552" s="62"/>
    </row>
    <row r="8553" spans="1:1" s="18" customFormat="1" x14ac:dyDescent="0.2">
      <c r="A8553" s="62"/>
    </row>
    <row r="8554" spans="1:1" s="18" customFormat="1" x14ac:dyDescent="0.2">
      <c r="A8554" s="62"/>
    </row>
    <row r="8555" spans="1:1" s="18" customFormat="1" x14ac:dyDescent="0.2">
      <c r="A8555" s="62"/>
    </row>
    <row r="8556" spans="1:1" s="18" customFormat="1" x14ac:dyDescent="0.2">
      <c r="A8556" s="62"/>
    </row>
    <row r="8557" spans="1:1" s="18" customFormat="1" x14ac:dyDescent="0.2">
      <c r="A8557" s="62"/>
    </row>
    <row r="8558" spans="1:1" s="18" customFormat="1" x14ac:dyDescent="0.2">
      <c r="A8558" s="62"/>
    </row>
    <row r="8559" spans="1:1" s="18" customFormat="1" x14ac:dyDescent="0.2">
      <c r="A8559" s="62"/>
    </row>
    <row r="8560" spans="1:1" s="18" customFormat="1" x14ac:dyDescent="0.2">
      <c r="A8560" s="62"/>
    </row>
    <row r="8561" spans="1:1" s="18" customFormat="1" x14ac:dyDescent="0.2">
      <c r="A8561" s="62"/>
    </row>
    <row r="8562" spans="1:1" s="18" customFormat="1" x14ac:dyDescent="0.2">
      <c r="A8562" s="62"/>
    </row>
    <row r="8563" spans="1:1" s="18" customFormat="1" x14ac:dyDescent="0.2">
      <c r="A8563" s="62"/>
    </row>
    <row r="8564" spans="1:1" s="18" customFormat="1" x14ac:dyDescent="0.2">
      <c r="A8564" s="62"/>
    </row>
    <row r="8565" spans="1:1" s="18" customFormat="1" x14ac:dyDescent="0.2">
      <c r="A8565" s="62"/>
    </row>
    <row r="8566" spans="1:1" s="18" customFormat="1" x14ac:dyDescent="0.2">
      <c r="A8566" s="62"/>
    </row>
    <row r="8567" spans="1:1" s="18" customFormat="1" x14ac:dyDescent="0.2">
      <c r="A8567" s="62"/>
    </row>
    <row r="8568" spans="1:1" s="18" customFormat="1" x14ac:dyDescent="0.2">
      <c r="A8568" s="62"/>
    </row>
    <row r="8569" spans="1:1" s="18" customFormat="1" x14ac:dyDescent="0.2">
      <c r="A8569" s="62"/>
    </row>
    <row r="8570" spans="1:1" s="18" customFormat="1" x14ac:dyDescent="0.2">
      <c r="A8570" s="62"/>
    </row>
    <row r="8571" spans="1:1" s="18" customFormat="1" x14ac:dyDescent="0.2">
      <c r="A8571" s="62"/>
    </row>
    <row r="8572" spans="1:1" s="18" customFormat="1" x14ac:dyDescent="0.2">
      <c r="A8572" s="62"/>
    </row>
    <row r="8573" spans="1:1" s="18" customFormat="1" x14ac:dyDescent="0.2">
      <c r="A8573" s="62"/>
    </row>
    <row r="8574" spans="1:1" s="18" customFormat="1" x14ac:dyDescent="0.2">
      <c r="A8574" s="62"/>
    </row>
    <row r="8575" spans="1:1" s="18" customFormat="1" x14ac:dyDescent="0.2">
      <c r="A8575" s="62"/>
    </row>
    <row r="8576" spans="1:1" s="18" customFormat="1" x14ac:dyDescent="0.2">
      <c r="A8576" s="62"/>
    </row>
    <row r="8577" spans="1:1" s="18" customFormat="1" x14ac:dyDescent="0.2">
      <c r="A8577" s="62"/>
    </row>
    <row r="8578" spans="1:1" s="18" customFormat="1" x14ac:dyDescent="0.2">
      <c r="A8578" s="62"/>
    </row>
    <row r="8579" spans="1:1" s="18" customFormat="1" x14ac:dyDescent="0.2">
      <c r="A8579" s="62"/>
    </row>
    <row r="8580" spans="1:1" s="18" customFormat="1" x14ac:dyDescent="0.2">
      <c r="A8580" s="62"/>
    </row>
    <row r="8581" spans="1:1" s="18" customFormat="1" x14ac:dyDescent="0.2">
      <c r="A8581" s="62"/>
    </row>
    <row r="8582" spans="1:1" s="18" customFormat="1" x14ac:dyDescent="0.2">
      <c r="A8582" s="62"/>
    </row>
    <row r="8583" spans="1:1" s="18" customFormat="1" x14ac:dyDescent="0.2">
      <c r="A8583" s="62"/>
    </row>
    <row r="8584" spans="1:1" s="18" customFormat="1" x14ac:dyDescent="0.2">
      <c r="A8584" s="62"/>
    </row>
    <row r="8585" spans="1:1" s="18" customFormat="1" x14ac:dyDescent="0.2">
      <c r="A8585" s="62"/>
    </row>
    <row r="8586" spans="1:1" s="18" customFormat="1" x14ac:dyDescent="0.2">
      <c r="A8586" s="62"/>
    </row>
    <row r="8587" spans="1:1" s="18" customFormat="1" x14ac:dyDescent="0.2">
      <c r="A8587" s="62"/>
    </row>
    <row r="8588" spans="1:1" s="18" customFormat="1" x14ac:dyDescent="0.2">
      <c r="A8588" s="62"/>
    </row>
    <row r="8589" spans="1:1" s="18" customFormat="1" x14ac:dyDescent="0.2">
      <c r="A8589" s="62"/>
    </row>
    <row r="8590" spans="1:1" s="18" customFormat="1" x14ac:dyDescent="0.2">
      <c r="A8590" s="62"/>
    </row>
    <row r="8591" spans="1:1" s="18" customFormat="1" x14ac:dyDescent="0.2">
      <c r="A8591" s="62"/>
    </row>
    <row r="8592" spans="1:1" s="18" customFormat="1" x14ac:dyDescent="0.2">
      <c r="A8592" s="62"/>
    </row>
    <row r="8593" spans="1:1" s="18" customFormat="1" x14ac:dyDescent="0.2">
      <c r="A8593" s="62"/>
    </row>
    <row r="8594" spans="1:1" s="18" customFormat="1" x14ac:dyDescent="0.2">
      <c r="A8594" s="62"/>
    </row>
    <row r="8595" spans="1:1" s="18" customFormat="1" x14ac:dyDescent="0.2">
      <c r="A8595" s="62"/>
    </row>
    <row r="8596" spans="1:1" s="18" customFormat="1" x14ac:dyDescent="0.2">
      <c r="A8596" s="62"/>
    </row>
    <row r="8597" spans="1:1" s="18" customFormat="1" x14ac:dyDescent="0.2">
      <c r="A8597" s="62"/>
    </row>
    <row r="8598" spans="1:1" s="18" customFormat="1" x14ac:dyDescent="0.2">
      <c r="A8598" s="62"/>
    </row>
    <row r="8599" spans="1:1" s="18" customFormat="1" x14ac:dyDescent="0.2">
      <c r="A8599" s="62"/>
    </row>
    <row r="8600" spans="1:1" s="18" customFormat="1" x14ac:dyDescent="0.2">
      <c r="A8600" s="62"/>
    </row>
    <row r="8601" spans="1:1" s="18" customFormat="1" x14ac:dyDescent="0.2">
      <c r="A8601" s="62"/>
    </row>
    <row r="8602" spans="1:1" s="18" customFormat="1" x14ac:dyDescent="0.2">
      <c r="A8602" s="62"/>
    </row>
    <row r="8603" spans="1:1" s="18" customFormat="1" x14ac:dyDescent="0.2">
      <c r="A8603" s="62"/>
    </row>
    <row r="8604" spans="1:1" s="18" customFormat="1" x14ac:dyDescent="0.2">
      <c r="A8604" s="62"/>
    </row>
    <row r="8605" spans="1:1" s="18" customFormat="1" x14ac:dyDescent="0.2">
      <c r="A8605" s="62"/>
    </row>
    <row r="8606" spans="1:1" s="18" customFormat="1" x14ac:dyDescent="0.2">
      <c r="A8606" s="62"/>
    </row>
    <row r="8607" spans="1:1" s="18" customFormat="1" x14ac:dyDescent="0.2">
      <c r="A8607" s="62"/>
    </row>
    <row r="8608" spans="1:1" s="18" customFormat="1" x14ac:dyDescent="0.2">
      <c r="A8608" s="62"/>
    </row>
    <row r="8609" spans="1:1" s="18" customFormat="1" x14ac:dyDescent="0.2">
      <c r="A8609" s="62"/>
    </row>
    <row r="8610" spans="1:1" s="18" customFormat="1" x14ac:dyDescent="0.2">
      <c r="A8610" s="62"/>
    </row>
    <row r="8611" spans="1:1" s="18" customFormat="1" x14ac:dyDescent="0.2">
      <c r="A8611" s="62"/>
    </row>
    <row r="8612" spans="1:1" s="18" customFormat="1" x14ac:dyDescent="0.2">
      <c r="A8612" s="62"/>
    </row>
    <row r="8613" spans="1:1" s="18" customFormat="1" x14ac:dyDescent="0.2">
      <c r="A8613" s="62"/>
    </row>
    <row r="8614" spans="1:1" s="18" customFormat="1" x14ac:dyDescent="0.2">
      <c r="A8614" s="62"/>
    </row>
    <row r="8615" spans="1:1" s="18" customFormat="1" x14ac:dyDescent="0.2">
      <c r="A8615" s="62"/>
    </row>
    <row r="8616" spans="1:1" s="18" customFormat="1" x14ac:dyDescent="0.2">
      <c r="A8616" s="62"/>
    </row>
    <row r="8617" spans="1:1" s="18" customFormat="1" x14ac:dyDescent="0.2">
      <c r="A8617" s="62"/>
    </row>
    <row r="8618" spans="1:1" s="18" customFormat="1" x14ac:dyDescent="0.2">
      <c r="A8618" s="62"/>
    </row>
    <row r="8619" spans="1:1" s="18" customFormat="1" x14ac:dyDescent="0.2">
      <c r="A8619" s="62"/>
    </row>
    <row r="8620" spans="1:1" s="18" customFormat="1" x14ac:dyDescent="0.2">
      <c r="A8620" s="62"/>
    </row>
    <row r="8621" spans="1:1" s="18" customFormat="1" x14ac:dyDescent="0.2">
      <c r="A8621" s="62"/>
    </row>
    <row r="8622" spans="1:1" s="18" customFormat="1" x14ac:dyDescent="0.2">
      <c r="A8622" s="62"/>
    </row>
    <row r="8623" spans="1:1" s="18" customFormat="1" x14ac:dyDescent="0.2">
      <c r="A8623" s="62"/>
    </row>
    <row r="8624" spans="1:1" s="18" customFormat="1" x14ac:dyDescent="0.2">
      <c r="A8624" s="62"/>
    </row>
    <row r="8625" spans="1:1" s="18" customFormat="1" x14ac:dyDescent="0.2">
      <c r="A8625" s="62"/>
    </row>
    <row r="8626" spans="1:1" s="18" customFormat="1" x14ac:dyDescent="0.2">
      <c r="A8626" s="62"/>
    </row>
    <row r="8627" spans="1:1" s="18" customFormat="1" x14ac:dyDescent="0.2">
      <c r="A8627" s="62"/>
    </row>
    <row r="8628" spans="1:1" s="18" customFormat="1" x14ac:dyDescent="0.2">
      <c r="A8628" s="62"/>
    </row>
    <row r="8629" spans="1:1" s="18" customFormat="1" x14ac:dyDescent="0.2">
      <c r="A8629" s="62"/>
    </row>
    <row r="8630" spans="1:1" s="18" customFormat="1" x14ac:dyDescent="0.2">
      <c r="A8630" s="62"/>
    </row>
    <row r="8631" spans="1:1" s="18" customFormat="1" x14ac:dyDescent="0.2">
      <c r="A8631" s="62"/>
    </row>
    <row r="8632" spans="1:1" s="18" customFormat="1" x14ac:dyDescent="0.2">
      <c r="A8632" s="62"/>
    </row>
    <row r="8633" spans="1:1" s="18" customFormat="1" x14ac:dyDescent="0.2">
      <c r="A8633" s="62"/>
    </row>
    <row r="8634" spans="1:1" s="18" customFormat="1" x14ac:dyDescent="0.2">
      <c r="A8634" s="62"/>
    </row>
    <row r="8635" spans="1:1" s="18" customFormat="1" x14ac:dyDescent="0.2">
      <c r="A8635" s="62"/>
    </row>
    <row r="8636" spans="1:1" s="18" customFormat="1" x14ac:dyDescent="0.2">
      <c r="A8636" s="62"/>
    </row>
    <row r="8637" spans="1:1" s="18" customFormat="1" x14ac:dyDescent="0.2">
      <c r="A8637" s="62"/>
    </row>
    <row r="8638" spans="1:1" s="18" customFormat="1" x14ac:dyDescent="0.2">
      <c r="A8638" s="62"/>
    </row>
    <row r="8639" spans="1:1" s="18" customFormat="1" x14ac:dyDescent="0.2">
      <c r="A8639" s="62"/>
    </row>
    <row r="8640" spans="1:1" s="18" customFormat="1" x14ac:dyDescent="0.2">
      <c r="A8640" s="62"/>
    </row>
    <row r="8641" spans="1:1" s="18" customFormat="1" x14ac:dyDescent="0.2">
      <c r="A8641" s="62"/>
    </row>
    <row r="8642" spans="1:1" s="18" customFormat="1" x14ac:dyDescent="0.2">
      <c r="A8642" s="62"/>
    </row>
    <row r="8643" spans="1:1" s="18" customFormat="1" x14ac:dyDescent="0.2">
      <c r="A8643" s="62"/>
    </row>
    <row r="8644" spans="1:1" s="18" customFormat="1" x14ac:dyDescent="0.2">
      <c r="A8644" s="62"/>
    </row>
    <row r="8645" spans="1:1" s="18" customFormat="1" x14ac:dyDescent="0.2">
      <c r="A8645" s="62"/>
    </row>
    <row r="8646" spans="1:1" s="18" customFormat="1" x14ac:dyDescent="0.2">
      <c r="A8646" s="62"/>
    </row>
    <row r="8647" spans="1:1" s="18" customFormat="1" x14ac:dyDescent="0.2">
      <c r="A8647" s="62"/>
    </row>
    <row r="8648" spans="1:1" s="18" customFormat="1" x14ac:dyDescent="0.2">
      <c r="A8648" s="62"/>
    </row>
    <row r="8649" spans="1:1" s="18" customFormat="1" x14ac:dyDescent="0.2">
      <c r="A8649" s="62"/>
    </row>
    <row r="8650" spans="1:1" s="18" customFormat="1" x14ac:dyDescent="0.2">
      <c r="A8650" s="62"/>
    </row>
    <row r="8651" spans="1:1" s="18" customFormat="1" x14ac:dyDescent="0.2">
      <c r="A8651" s="62"/>
    </row>
    <row r="8652" spans="1:1" s="18" customFormat="1" x14ac:dyDescent="0.2">
      <c r="A8652" s="62"/>
    </row>
    <row r="8653" spans="1:1" s="18" customFormat="1" x14ac:dyDescent="0.2">
      <c r="A8653" s="62"/>
    </row>
    <row r="8654" spans="1:1" s="18" customFormat="1" x14ac:dyDescent="0.2">
      <c r="A8654" s="62"/>
    </row>
    <row r="8655" spans="1:1" s="18" customFormat="1" x14ac:dyDescent="0.2">
      <c r="A8655" s="62"/>
    </row>
    <row r="8656" spans="1:1" s="18" customFormat="1" x14ac:dyDescent="0.2">
      <c r="A8656" s="62"/>
    </row>
    <row r="8657" spans="1:1" s="18" customFormat="1" x14ac:dyDescent="0.2">
      <c r="A8657" s="62"/>
    </row>
    <row r="8658" spans="1:1" s="18" customFormat="1" x14ac:dyDescent="0.2">
      <c r="A8658" s="62"/>
    </row>
    <row r="8659" spans="1:1" s="18" customFormat="1" x14ac:dyDescent="0.2">
      <c r="A8659" s="62"/>
    </row>
    <row r="8660" spans="1:1" s="18" customFormat="1" x14ac:dyDescent="0.2">
      <c r="A8660" s="62"/>
    </row>
    <row r="8661" spans="1:1" s="18" customFormat="1" x14ac:dyDescent="0.2">
      <c r="A8661" s="62"/>
    </row>
    <row r="8662" spans="1:1" s="18" customFormat="1" x14ac:dyDescent="0.2">
      <c r="A8662" s="62"/>
    </row>
    <row r="8663" spans="1:1" s="18" customFormat="1" x14ac:dyDescent="0.2">
      <c r="A8663" s="62"/>
    </row>
    <row r="8664" spans="1:1" s="18" customFormat="1" x14ac:dyDescent="0.2">
      <c r="A8664" s="62"/>
    </row>
    <row r="8665" spans="1:1" s="18" customFormat="1" x14ac:dyDescent="0.2">
      <c r="A8665" s="62"/>
    </row>
    <row r="8666" spans="1:1" s="18" customFormat="1" x14ac:dyDescent="0.2">
      <c r="A8666" s="62"/>
    </row>
    <row r="8667" spans="1:1" s="18" customFormat="1" x14ac:dyDescent="0.2">
      <c r="A8667" s="62"/>
    </row>
    <row r="8668" spans="1:1" s="18" customFormat="1" x14ac:dyDescent="0.2">
      <c r="A8668" s="62"/>
    </row>
    <row r="8669" spans="1:1" s="18" customFormat="1" x14ac:dyDescent="0.2">
      <c r="A8669" s="62"/>
    </row>
    <row r="8670" spans="1:1" s="18" customFormat="1" x14ac:dyDescent="0.2">
      <c r="A8670" s="62"/>
    </row>
    <row r="8671" spans="1:1" s="18" customFormat="1" x14ac:dyDescent="0.2">
      <c r="A8671" s="62"/>
    </row>
    <row r="8672" spans="1:1" s="18" customFormat="1" x14ac:dyDescent="0.2">
      <c r="A8672" s="62"/>
    </row>
    <row r="8673" spans="1:1" s="18" customFormat="1" x14ac:dyDescent="0.2">
      <c r="A8673" s="62"/>
    </row>
    <row r="8674" spans="1:1" s="18" customFormat="1" x14ac:dyDescent="0.2">
      <c r="A8674" s="62"/>
    </row>
    <row r="8675" spans="1:1" s="18" customFormat="1" x14ac:dyDescent="0.2">
      <c r="A8675" s="62"/>
    </row>
    <row r="8676" spans="1:1" s="18" customFormat="1" x14ac:dyDescent="0.2">
      <c r="A8676" s="62"/>
    </row>
    <row r="8677" spans="1:1" s="18" customFormat="1" x14ac:dyDescent="0.2">
      <c r="A8677" s="62"/>
    </row>
    <row r="8678" spans="1:1" s="18" customFormat="1" x14ac:dyDescent="0.2">
      <c r="A8678" s="62"/>
    </row>
    <row r="8679" spans="1:1" s="18" customFormat="1" x14ac:dyDescent="0.2">
      <c r="A8679" s="62"/>
    </row>
    <row r="8680" spans="1:1" s="18" customFormat="1" x14ac:dyDescent="0.2">
      <c r="A8680" s="62"/>
    </row>
    <row r="8681" spans="1:1" s="18" customFormat="1" x14ac:dyDescent="0.2">
      <c r="A8681" s="62"/>
    </row>
    <row r="8682" spans="1:1" s="18" customFormat="1" x14ac:dyDescent="0.2">
      <c r="A8682" s="62"/>
    </row>
    <row r="8683" spans="1:1" s="18" customFormat="1" x14ac:dyDescent="0.2">
      <c r="A8683" s="62"/>
    </row>
    <row r="8684" spans="1:1" s="18" customFormat="1" x14ac:dyDescent="0.2">
      <c r="A8684" s="62"/>
    </row>
  </sheetData>
  <mergeCells count="2">
    <mergeCell ref="B8:H8"/>
    <mergeCell ref="B5:H5"/>
  </mergeCells>
  <pageMargins left="0.7" right="0.7" top="0.75" bottom="0.75"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rgb="FFFFFFCC"/>
  </sheetPr>
  <dimension ref="A2:CC8481"/>
  <sheetViews>
    <sheetView showGridLines="0" zoomScale="85" zoomScaleNormal="85" workbookViewId="0">
      <pane xSplit="7" ySplit="12" topLeftCell="H13" activePane="bottomRight" state="frozen"/>
      <selection pane="topRight" activeCell="H1" sqref="H1"/>
      <selection pane="bottomLeft" activeCell="A13" sqref="A13"/>
      <selection pane="bottomRight" activeCell="H13" sqref="H13"/>
    </sheetView>
  </sheetViews>
  <sheetFormatPr defaultRowHeight="12.75" x14ac:dyDescent="0.2"/>
  <cols>
    <col min="1" max="1" width="4.7109375" style="2" customWidth="1"/>
    <col min="2" max="2" width="23.42578125" style="2" customWidth="1"/>
    <col min="3" max="3" width="29.85546875" style="38" bestFit="1" customWidth="1"/>
    <col min="4" max="5" width="23.42578125" style="38" customWidth="1"/>
    <col min="6" max="6" width="11" style="2" customWidth="1"/>
    <col min="7" max="7" width="13.7109375" style="38" customWidth="1"/>
    <col min="8" max="8" width="3.85546875" style="62" customWidth="1"/>
    <col min="9" max="31" width="14.7109375" style="38" customWidth="1"/>
    <col min="32" max="32" width="4.140625" style="2" customWidth="1"/>
    <col min="33" max="34" width="6.7109375" style="38" bestFit="1" customWidth="1"/>
    <col min="35" max="36" width="6.7109375" style="2" bestFit="1" customWidth="1"/>
    <col min="37" max="55" width="7.5703125" style="2" bestFit="1" customWidth="1"/>
    <col min="56" max="56" width="6.140625" style="2" customWidth="1"/>
    <col min="57" max="57" width="4.140625" style="2" customWidth="1"/>
    <col min="58" max="80" width="14.7109375" style="2" customWidth="1"/>
    <col min="81" max="16384" width="9.140625" style="2"/>
  </cols>
  <sheetData>
    <row r="2" spans="2:80" s="73" customFormat="1" ht="18" x14ac:dyDescent="0.2">
      <c r="B2" s="73" t="s">
        <v>248</v>
      </c>
    </row>
    <row r="3" spans="2:80" x14ac:dyDescent="0.2">
      <c r="BO3" s="17"/>
    </row>
    <row r="4" spans="2:80" s="80" customFormat="1" x14ac:dyDescent="0.2">
      <c r="B4" s="80" t="s">
        <v>119</v>
      </c>
    </row>
    <row r="5" spans="2:80" s="62" customFormat="1" ht="41.25" customHeight="1" x14ac:dyDescent="0.2">
      <c r="B5" s="177" t="s">
        <v>147</v>
      </c>
      <c r="C5" s="177"/>
      <c r="D5" s="177"/>
      <c r="E5" s="177"/>
      <c r="F5" s="177"/>
      <c r="G5" s="177"/>
      <c r="H5" s="144"/>
    </row>
    <row r="6" spans="2:80" s="62" customFormat="1" x14ac:dyDescent="0.2">
      <c r="B6" s="36"/>
      <c r="C6" s="36"/>
      <c r="D6" s="36"/>
      <c r="E6" s="36"/>
      <c r="F6" s="36"/>
      <c r="G6" s="36"/>
    </row>
    <row r="7" spans="2:80" s="87" customFormat="1" x14ac:dyDescent="0.2">
      <c r="B7" s="87" t="s">
        <v>23</v>
      </c>
    </row>
    <row r="8" spans="2:80" s="62" customFormat="1" ht="38.25" customHeight="1" x14ac:dyDescent="0.2">
      <c r="B8" s="177" t="s">
        <v>125</v>
      </c>
      <c r="C8" s="177"/>
      <c r="D8" s="177"/>
      <c r="E8" s="177"/>
      <c r="F8" s="177"/>
      <c r="G8" s="177"/>
      <c r="H8" s="144"/>
      <c r="BF8" s="17"/>
      <c r="BG8" s="17"/>
      <c r="BH8" s="17"/>
      <c r="BI8" s="17"/>
      <c r="BJ8" s="17"/>
      <c r="BK8" s="17"/>
      <c r="BM8" s="17"/>
      <c r="BN8" s="17"/>
      <c r="BO8" s="17"/>
      <c r="BP8" s="17"/>
      <c r="BQ8" s="17"/>
      <c r="BR8" s="17"/>
      <c r="BS8" s="17"/>
      <c r="BT8" s="17"/>
      <c r="BU8" s="17"/>
      <c r="BV8" s="17"/>
      <c r="BW8" s="17"/>
      <c r="BX8" s="17"/>
      <c r="BY8" s="17"/>
      <c r="BZ8" s="17"/>
      <c r="CA8" s="17"/>
      <c r="CB8" s="17"/>
    </row>
    <row r="9" spans="2:80" x14ac:dyDescent="0.2">
      <c r="BM9" s="3"/>
    </row>
    <row r="10" spans="2:80" s="74" customFormat="1" x14ac:dyDescent="0.2">
      <c r="B10" s="74" t="s">
        <v>114</v>
      </c>
      <c r="BF10" s="74">
        <v>2004</v>
      </c>
      <c r="BG10" s="74">
        <v>2005</v>
      </c>
      <c r="BH10" s="74">
        <v>2006</v>
      </c>
      <c r="BI10" s="74">
        <v>2007</v>
      </c>
      <c r="BJ10" s="74">
        <v>2008</v>
      </c>
      <c r="BK10" s="74">
        <v>2009</v>
      </c>
      <c r="BL10" s="74">
        <v>2010</v>
      </c>
      <c r="BM10" s="74">
        <v>2011</v>
      </c>
      <c r="BN10" s="74">
        <v>2012</v>
      </c>
      <c r="BO10" s="74">
        <v>2013</v>
      </c>
      <c r="BP10" s="74">
        <v>2014</v>
      </c>
      <c r="BQ10" s="74">
        <v>2015</v>
      </c>
      <c r="BR10" s="74">
        <v>2016</v>
      </c>
      <c r="BS10" s="74">
        <v>2017</v>
      </c>
      <c r="BT10" s="74">
        <v>2018</v>
      </c>
      <c r="BU10" s="74">
        <v>2019</v>
      </c>
      <c r="BV10" s="74">
        <v>2020</v>
      </c>
      <c r="BW10" s="74">
        <v>2021</v>
      </c>
      <c r="BX10" s="74">
        <v>2022</v>
      </c>
      <c r="BY10" s="74">
        <v>2023</v>
      </c>
      <c r="BZ10" s="74">
        <v>2024</v>
      </c>
      <c r="CA10" s="74">
        <v>2025</v>
      </c>
      <c r="CB10" s="74">
        <v>2026</v>
      </c>
    </row>
    <row r="11" spans="2:80" s="4" customFormat="1" x14ac:dyDescent="0.2">
      <c r="H11" s="65"/>
      <c r="I11" s="29"/>
      <c r="J11" s="29"/>
      <c r="K11" s="29"/>
      <c r="L11" s="29"/>
      <c r="M11" s="29"/>
      <c r="N11" s="29"/>
      <c r="O11" s="29"/>
      <c r="P11" s="29"/>
      <c r="Q11" s="29"/>
      <c r="R11" s="29"/>
      <c r="S11" s="29"/>
      <c r="T11" s="29"/>
      <c r="U11" s="29"/>
      <c r="V11" s="29"/>
      <c r="W11" s="29"/>
      <c r="X11" s="29"/>
      <c r="Y11" s="29"/>
      <c r="Z11" s="29"/>
      <c r="AA11" s="29"/>
      <c r="AB11" s="29"/>
      <c r="AC11" s="29"/>
      <c r="AD11" s="29"/>
      <c r="AE11" s="29"/>
      <c r="BF11" s="30"/>
      <c r="BG11" s="30"/>
      <c r="BH11" s="30"/>
      <c r="BI11" s="30"/>
      <c r="BJ11" s="30"/>
      <c r="BK11" s="30"/>
      <c r="BL11" s="30"/>
      <c r="BM11" s="30"/>
      <c r="BN11" s="30"/>
      <c r="BO11" s="30"/>
      <c r="BP11" s="30"/>
      <c r="BQ11" s="30"/>
      <c r="BR11" s="30"/>
      <c r="BS11" s="30"/>
      <c r="BT11" s="30"/>
      <c r="BU11" s="30"/>
      <c r="BV11" s="30"/>
      <c r="BW11" s="30"/>
      <c r="BX11" s="30"/>
      <c r="BY11" s="30"/>
      <c r="BZ11" s="30"/>
      <c r="CA11" s="30"/>
      <c r="CB11" s="30"/>
    </row>
    <row r="12" spans="2:80" x14ac:dyDescent="0.2">
      <c r="B12" s="96" t="s">
        <v>111</v>
      </c>
      <c r="BD12" s="80" t="s">
        <v>77</v>
      </c>
      <c r="BF12" s="85">
        <f t="shared" ref="BF12:CB12" si="0">SUM(BF29:BF845)</f>
        <v>0</v>
      </c>
      <c r="BG12" s="85">
        <f t="shared" si="0"/>
        <v>0</v>
      </c>
      <c r="BH12" s="85">
        <f t="shared" si="0"/>
        <v>0</v>
      </c>
      <c r="BI12" s="85">
        <f t="shared" si="0"/>
        <v>0</v>
      </c>
      <c r="BJ12" s="85">
        <f t="shared" si="0"/>
        <v>0</v>
      </c>
      <c r="BK12" s="85">
        <f t="shared" si="0"/>
        <v>0</v>
      </c>
      <c r="BL12" s="85">
        <f t="shared" si="0"/>
        <v>0</v>
      </c>
      <c r="BM12" s="85">
        <f t="shared" si="0"/>
        <v>0</v>
      </c>
      <c r="BN12" s="85">
        <f t="shared" si="0"/>
        <v>0</v>
      </c>
      <c r="BO12" s="85">
        <f t="shared" si="0"/>
        <v>0</v>
      </c>
      <c r="BP12" s="85">
        <f t="shared" si="0"/>
        <v>0</v>
      </c>
      <c r="BQ12" s="85">
        <f t="shared" si="0"/>
        <v>0</v>
      </c>
      <c r="BR12" s="85">
        <f t="shared" si="0"/>
        <v>0</v>
      </c>
      <c r="BS12" s="85">
        <f t="shared" si="0"/>
        <v>0</v>
      </c>
      <c r="BT12" s="85">
        <f t="shared" si="0"/>
        <v>0</v>
      </c>
      <c r="BU12" s="85">
        <f t="shared" si="0"/>
        <v>0</v>
      </c>
      <c r="BV12" s="85">
        <f t="shared" si="0"/>
        <v>0</v>
      </c>
      <c r="BW12" s="85">
        <f t="shared" si="0"/>
        <v>5236263.6764383186</v>
      </c>
      <c r="BX12" s="85">
        <f t="shared" si="0"/>
        <v>19015517.197553951</v>
      </c>
      <c r="BY12" s="85">
        <f t="shared" si="0"/>
        <v>31419592.374853835</v>
      </c>
      <c r="BZ12" s="85">
        <f t="shared" si="0"/>
        <v>43863831.643100679</v>
      </c>
      <c r="CA12" s="85">
        <f t="shared" si="0"/>
        <v>56325350.213134818</v>
      </c>
      <c r="CB12" s="85">
        <f t="shared" si="0"/>
        <v>68676862.068316892</v>
      </c>
    </row>
    <row r="13" spans="2:80" s="65" customFormat="1" x14ac:dyDescent="0.2">
      <c r="B13" s="173"/>
      <c r="BD13" s="131"/>
      <c r="BF13" s="174"/>
      <c r="BG13" s="174"/>
      <c r="BH13" s="174"/>
      <c r="BI13" s="174"/>
      <c r="BJ13" s="174"/>
      <c r="BK13" s="174"/>
      <c r="BL13" s="174"/>
      <c r="BM13" s="174"/>
      <c r="BN13" s="174"/>
      <c r="BO13" s="174"/>
      <c r="BP13" s="174"/>
      <c r="BQ13" s="174"/>
      <c r="BR13" s="174"/>
      <c r="BS13" s="174"/>
      <c r="BT13" s="174"/>
      <c r="BU13" s="174"/>
      <c r="BV13" s="174"/>
      <c r="BW13" s="174"/>
      <c r="BX13" s="174"/>
      <c r="BY13" s="174"/>
      <c r="BZ13" s="174"/>
      <c r="CA13" s="174"/>
      <c r="CB13" s="174"/>
    </row>
    <row r="14" spans="2:80" s="4" customFormat="1" x14ac:dyDescent="0.2">
      <c r="B14" s="80" t="s">
        <v>126</v>
      </c>
      <c r="H14" s="65"/>
      <c r="BD14" s="66"/>
      <c r="BF14" s="68"/>
      <c r="BG14" s="68"/>
      <c r="BH14" s="68"/>
      <c r="BI14" s="68"/>
      <c r="BJ14" s="68"/>
      <c r="BK14" s="68"/>
      <c r="BL14" s="68"/>
      <c r="BM14" s="68"/>
      <c r="BN14" s="68"/>
      <c r="BO14" s="68"/>
      <c r="BP14" s="68"/>
      <c r="BQ14" s="68"/>
      <c r="BR14" s="68"/>
      <c r="BS14" s="68"/>
      <c r="BT14" s="68"/>
      <c r="BU14" s="68"/>
      <c r="BV14" s="68"/>
      <c r="BW14" s="68"/>
      <c r="BX14" s="68"/>
      <c r="BY14" s="68"/>
      <c r="BZ14" s="68"/>
      <c r="CA14" s="68"/>
      <c r="CB14" s="68"/>
    </row>
    <row r="15" spans="2:80" s="38" customFormat="1" x14ac:dyDescent="0.2">
      <c r="B15" s="76" t="s">
        <v>157</v>
      </c>
      <c r="H15" s="62"/>
      <c r="BD15" s="1"/>
      <c r="BF15" s="85">
        <f t="shared" ref="BF15:BO18" si="1">SUMIF($E$29:$E$76,$B15&amp;" "&amp;$B$14,BF$29:BF$76)</f>
        <v>0</v>
      </c>
      <c r="BG15" s="85">
        <f t="shared" si="1"/>
        <v>0</v>
      </c>
      <c r="BH15" s="85">
        <f t="shared" si="1"/>
        <v>0</v>
      </c>
      <c r="BI15" s="85">
        <f t="shared" si="1"/>
        <v>0</v>
      </c>
      <c r="BJ15" s="85">
        <f t="shared" si="1"/>
        <v>0</v>
      </c>
      <c r="BK15" s="85">
        <f t="shared" si="1"/>
        <v>0</v>
      </c>
      <c r="BL15" s="85">
        <f t="shared" si="1"/>
        <v>0</v>
      </c>
      <c r="BM15" s="85">
        <f t="shared" si="1"/>
        <v>0</v>
      </c>
      <c r="BN15" s="85">
        <f t="shared" si="1"/>
        <v>0</v>
      </c>
      <c r="BO15" s="85">
        <f t="shared" si="1"/>
        <v>0</v>
      </c>
      <c r="BP15" s="85">
        <f t="shared" ref="BP15:CB18" si="2">SUMIF($E$29:$E$76,$B15&amp;" "&amp;$B$14,BP$29:BP$76)</f>
        <v>0</v>
      </c>
      <c r="BQ15" s="85">
        <f t="shared" si="2"/>
        <v>0</v>
      </c>
      <c r="BR15" s="85">
        <f t="shared" si="2"/>
        <v>0</v>
      </c>
      <c r="BS15" s="85">
        <f t="shared" si="2"/>
        <v>0</v>
      </c>
      <c r="BT15" s="85">
        <f t="shared" si="2"/>
        <v>0</v>
      </c>
      <c r="BU15" s="85">
        <f t="shared" si="2"/>
        <v>0</v>
      </c>
      <c r="BV15" s="85">
        <f t="shared" si="2"/>
        <v>0</v>
      </c>
      <c r="BW15" s="85">
        <f t="shared" si="2"/>
        <v>0</v>
      </c>
      <c r="BX15" s="85">
        <f t="shared" si="2"/>
        <v>0</v>
      </c>
      <c r="BY15" s="85">
        <f t="shared" si="2"/>
        <v>0</v>
      </c>
      <c r="BZ15" s="85">
        <f t="shared" si="2"/>
        <v>0</v>
      </c>
      <c r="CA15" s="85">
        <f t="shared" si="2"/>
        <v>0</v>
      </c>
      <c r="CB15" s="85">
        <f t="shared" si="2"/>
        <v>0</v>
      </c>
    </row>
    <row r="16" spans="2:80" s="38" customFormat="1" x14ac:dyDescent="0.2">
      <c r="B16" s="76" t="s">
        <v>148</v>
      </c>
      <c r="H16" s="62"/>
      <c r="AM16" s="2"/>
      <c r="BD16" s="1"/>
      <c r="BF16" s="85">
        <f t="shared" si="1"/>
        <v>0</v>
      </c>
      <c r="BG16" s="85">
        <f t="shared" si="1"/>
        <v>0</v>
      </c>
      <c r="BH16" s="85">
        <f t="shared" si="1"/>
        <v>0</v>
      </c>
      <c r="BI16" s="85">
        <f t="shared" si="1"/>
        <v>0</v>
      </c>
      <c r="BJ16" s="85">
        <f t="shared" si="1"/>
        <v>0</v>
      </c>
      <c r="BK16" s="85">
        <f t="shared" si="1"/>
        <v>0</v>
      </c>
      <c r="BL16" s="85">
        <f t="shared" si="1"/>
        <v>0</v>
      </c>
      <c r="BM16" s="85">
        <f t="shared" si="1"/>
        <v>0</v>
      </c>
      <c r="BN16" s="85">
        <f t="shared" si="1"/>
        <v>0</v>
      </c>
      <c r="BO16" s="85">
        <f t="shared" si="1"/>
        <v>0</v>
      </c>
      <c r="BP16" s="85">
        <f t="shared" si="2"/>
        <v>0</v>
      </c>
      <c r="BQ16" s="85">
        <f t="shared" si="2"/>
        <v>0</v>
      </c>
      <c r="BR16" s="85">
        <f t="shared" si="2"/>
        <v>0</v>
      </c>
      <c r="BS16" s="85">
        <f t="shared" si="2"/>
        <v>0</v>
      </c>
      <c r="BT16" s="85">
        <f t="shared" si="2"/>
        <v>0</v>
      </c>
      <c r="BU16" s="85">
        <f t="shared" si="2"/>
        <v>0</v>
      </c>
      <c r="BV16" s="85">
        <f t="shared" si="2"/>
        <v>0</v>
      </c>
      <c r="BW16" s="85">
        <f t="shared" si="2"/>
        <v>3582062.6005750326</v>
      </c>
      <c r="BX16" s="85">
        <f t="shared" si="2"/>
        <v>12961663.888318904</v>
      </c>
      <c r="BY16" s="85">
        <f t="shared" si="2"/>
        <v>21282416.553281885</v>
      </c>
      <c r="BZ16" s="85">
        <f t="shared" si="2"/>
        <v>29556490.016933437</v>
      </c>
      <c r="CA16" s="85">
        <f t="shared" si="2"/>
        <v>37753107.336265437</v>
      </c>
      <c r="CB16" s="85">
        <f t="shared" si="2"/>
        <v>45736807.620234914</v>
      </c>
    </row>
    <row r="17" spans="1:80" s="38" customFormat="1" x14ac:dyDescent="0.2">
      <c r="B17" s="76" t="s">
        <v>129</v>
      </c>
      <c r="H17" s="62"/>
      <c r="BD17" s="1"/>
      <c r="BF17" s="85">
        <f t="shared" si="1"/>
        <v>0</v>
      </c>
      <c r="BG17" s="85">
        <f t="shared" si="1"/>
        <v>0</v>
      </c>
      <c r="BH17" s="85">
        <f t="shared" si="1"/>
        <v>0</v>
      </c>
      <c r="BI17" s="85">
        <f t="shared" si="1"/>
        <v>0</v>
      </c>
      <c r="BJ17" s="85">
        <f t="shared" si="1"/>
        <v>0</v>
      </c>
      <c r="BK17" s="85">
        <f t="shared" si="1"/>
        <v>0</v>
      </c>
      <c r="BL17" s="85">
        <f t="shared" si="1"/>
        <v>0</v>
      </c>
      <c r="BM17" s="85">
        <f t="shared" si="1"/>
        <v>0</v>
      </c>
      <c r="BN17" s="85">
        <f t="shared" si="1"/>
        <v>0</v>
      </c>
      <c r="BO17" s="85">
        <f t="shared" si="1"/>
        <v>0</v>
      </c>
      <c r="BP17" s="85">
        <f t="shared" si="2"/>
        <v>0</v>
      </c>
      <c r="BQ17" s="85">
        <f t="shared" si="2"/>
        <v>0</v>
      </c>
      <c r="BR17" s="85">
        <f t="shared" si="2"/>
        <v>0</v>
      </c>
      <c r="BS17" s="85">
        <f t="shared" si="2"/>
        <v>0</v>
      </c>
      <c r="BT17" s="85">
        <f t="shared" si="2"/>
        <v>0</v>
      </c>
      <c r="BU17" s="85">
        <f t="shared" si="2"/>
        <v>0</v>
      </c>
      <c r="BV17" s="85">
        <f t="shared" si="2"/>
        <v>0</v>
      </c>
      <c r="BW17" s="85">
        <f t="shared" si="2"/>
        <v>0</v>
      </c>
      <c r="BX17" s="85">
        <f t="shared" si="2"/>
        <v>0</v>
      </c>
      <c r="BY17" s="85">
        <f t="shared" si="2"/>
        <v>0</v>
      </c>
      <c r="BZ17" s="85">
        <f t="shared" si="2"/>
        <v>0</v>
      </c>
      <c r="CA17" s="85">
        <f t="shared" si="2"/>
        <v>0</v>
      </c>
      <c r="CB17" s="85">
        <f t="shared" si="2"/>
        <v>0</v>
      </c>
    </row>
    <row r="18" spans="1:80" s="38" customFormat="1" x14ac:dyDescent="0.2">
      <c r="B18" s="76" t="s">
        <v>150</v>
      </c>
      <c r="H18" s="62"/>
      <c r="BD18" s="1"/>
      <c r="BF18" s="85">
        <f t="shared" si="1"/>
        <v>0</v>
      </c>
      <c r="BG18" s="85">
        <f t="shared" si="1"/>
        <v>0</v>
      </c>
      <c r="BH18" s="85">
        <f t="shared" si="1"/>
        <v>0</v>
      </c>
      <c r="BI18" s="85">
        <f t="shared" si="1"/>
        <v>0</v>
      </c>
      <c r="BJ18" s="85">
        <f t="shared" si="1"/>
        <v>0</v>
      </c>
      <c r="BK18" s="85">
        <f t="shared" si="1"/>
        <v>0</v>
      </c>
      <c r="BL18" s="85">
        <f t="shared" si="1"/>
        <v>0</v>
      </c>
      <c r="BM18" s="85">
        <f t="shared" si="1"/>
        <v>0</v>
      </c>
      <c r="BN18" s="85">
        <f t="shared" si="1"/>
        <v>0</v>
      </c>
      <c r="BO18" s="85">
        <f t="shared" si="1"/>
        <v>0</v>
      </c>
      <c r="BP18" s="85">
        <f t="shared" si="2"/>
        <v>0</v>
      </c>
      <c r="BQ18" s="85">
        <f t="shared" si="2"/>
        <v>0</v>
      </c>
      <c r="BR18" s="85">
        <f t="shared" si="2"/>
        <v>0</v>
      </c>
      <c r="BS18" s="85">
        <f t="shared" si="2"/>
        <v>0</v>
      </c>
      <c r="BT18" s="85">
        <f t="shared" si="2"/>
        <v>0</v>
      </c>
      <c r="BU18" s="85">
        <f t="shared" si="2"/>
        <v>0</v>
      </c>
      <c r="BV18" s="85">
        <f t="shared" si="2"/>
        <v>0</v>
      </c>
      <c r="BW18" s="85">
        <f t="shared" si="2"/>
        <v>0</v>
      </c>
      <c r="BX18" s="85">
        <f t="shared" si="2"/>
        <v>0</v>
      </c>
      <c r="BY18" s="85">
        <f t="shared" si="2"/>
        <v>0</v>
      </c>
      <c r="BZ18" s="85">
        <f t="shared" si="2"/>
        <v>0</v>
      </c>
      <c r="CA18" s="85">
        <f t="shared" si="2"/>
        <v>0</v>
      </c>
      <c r="CB18" s="85">
        <f t="shared" si="2"/>
        <v>0</v>
      </c>
    </row>
    <row r="19" spans="1:80" s="62" customFormat="1" x14ac:dyDescent="0.2">
      <c r="B19" s="166"/>
      <c r="BD19" s="1"/>
      <c r="BF19" s="85"/>
      <c r="BG19" s="85"/>
      <c r="BH19" s="85"/>
      <c r="BI19" s="85"/>
      <c r="BJ19" s="85"/>
      <c r="BK19" s="85"/>
      <c r="BL19" s="85"/>
      <c r="BM19" s="85"/>
      <c r="BN19" s="85"/>
      <c r="BO19" s="85"/>
      <c r="BP19" s="85"/>
      <c r="BQ19" s="85"/>
      <c r="BR19" s="85"/>
      <c r="BS19" s="85"/>
      <c r="BT19" s="85"/>
      <c r="BU19" s="85"/>
      <c r="BV19" s="85"/>
      <c r="BW19" s="85"/>
      <c r="BX19" s="85"/>
      <c r="BY19" s="85"/>
      <c r="BZ19" s="85"/>
      <c r="CA19" s="85"/>
      <c r="CB19" s="85"/>
    </row>
    <row r="20" spans="1:80" s="4" customFormat="1" x14ac:dyDescent="0.2">
      <c r="B20" s="80" t="s">
        <v>127</v>
      </c>
      <c r="H20" s="65"/>
      <c r="BD20" s="66"/>
      <c r="BF20" s="68"/>
      <c r="BG20" s="68"/>
      <c r="BH20" s="68"/>
      <c r="BI20" s="68"/>
      <c r="BJ20" s="68"/>
      <c r="BK20" s="68"/>
      <c r="BL20" s="68"/>
      <c r="BM20" s="68"/>
      <c r="BN20" s="68"/>
      <c r="BO20" s="68"/>
      <c r="BP20" s="68"/>
      <c r="BQ20" s="68"/>
      <c r="BR20" s="68"/>
      <c r="BS20" s="68"/>
      <c r="BT20" s="68"/>
      <c r="BU20" s="68"/>
      <c r="BV20" s="68"/>
      <c r="BW20" s="68"/>
      <c r="BX20" s="68"/>
      <c r="BY20" s="68"/>
      <c r="BZ20" s="68"/>
      <c r="CA20" s="68"/>
      <c r="CB20" s="68"/>
    </row>
    <row r="21" spans="1:80" s="38" customFormat="1" x14ac:dyDescent="0.2">
      <c r="B21" s="76" t="s">
        <v>157</v>
      </c>
      <c r="H21" s="62"/>
      <c r="BD21" s="1"/>
      <c r="BF21" s="85">
        <f t="shared" ref="BF21:BO23" si="3">SUMIF($E$29:$E$76,$B21&amp;" "&amp;$B$20,BF$29:BF$76)</f>
        <v>0</v>
      </c>
      <c r="BG21" s="85">
        <f t="shared" si="3"/>
        <v>0</v>
      </c>
      <c r="BH21" s="85">
        <f t="shared" si="3"/>
        <v>0</v>
      </c>
      <c r="BI21" s="85">
        <f t="shared" si="3"/>
        <v>0</v>
      </c>
      <c r="BJ21" s="85">
        <f t="shared" si="3"/>
        <v>0</v>
      </c>
      <c r="BK21" s="85">
        <f t="shared" si="3"/>
        <v>0</v>
      </c>
      <c r="BL21" s="85">
        <f t="shared" si="3"/>
        <v>0</v>
      </c>
      <c r="BM21" s="85">
        <f t="shared" si="3"/>
        <v>0</v>
      </c>
      <c r="BN21" s="85">
        <f t="shared" si="3"/>
        <v>0</v>
      </c>
      <c r="BO21" s="85">
        <f t="shared" si="3"/>
        <v>0</v>
      </c>
      <c r="BP21" s="85">
        <f t="shared" ref="BP21:CB23" si="4">SUMIF($E$29:$E$76,$B21&amp;" "&amp;$B$20,BP$29:BP$76)</f>
        <v>0</v>
      </c>
      <c r="BQ21" s="85">
        <f t="shared" si="4"/>
        <v>0</v>
      </c>
      <c r="BR21" s="85">
        <f t="shared" si="4"/>
        <v>0</v>
      </c>
      <c r="BS21" s="85">
        <f t="shared" si="4"/>
        <v>0</v>
      </c>
      <c r="BT21" s="85">
        <f t="shared" si="4"/>
        <v>0</v>
      </c>
      <c r="BU21" s="85">
        <f t="shared" si="4"/>
        <v>0</v>
      </c>
      <c r="BV21" s="85">
        <f t="shared" si="4"/>
        <v>0</v>
      </c>
      <c r="BW21" s="85">
        <f t="shared" si="4"/>
        <v>0</v>
      </c>
      <c r="BX21" s="85">
        <f t="shared" si="4"/>
        <v>0</v>
      </c>
      <c r="BY21" s="85">
        <f t="shared" si="4"/>
        <v>0</v>
      </c>
      <c r="BZ21" s="85">
        <f t="shared" si="4"/>
        <v>0</v>
      </c>
      <c r="CA21" s="85">
        <f t="shared" si="4"/>
        <v>0</v>
      </c>
      <c r="CB21" s="85">
        <f t="shared" si="4"/>
        <v>0</v>
      </c>
    </row>
    <row r="22" spans="1:80" s="38" customFormat="1" x14ac:dyDescent="0.2">
      <c r="B22" s="76" t="s">
        <v>148</v>
      </c>
      <c r="H22" s="62"/>
      <c r="I22" s="128"/>
      <c r="BD22" s="1"/>
      <c r="BF22" s="85">
        <f t="shared" si="3"/>
        <v>0</v>
      </c>
      <c r="BG22" s="85">
        <f t="shared" si="3"/>
        <v>0</v>
      </c>
      <c r="BH22" s="85">
        <f t="shared" si="3"/>
        <v>0</v>
      </c>
      <c r="BI22" s="85">
        <f t="shared" si="3"/>
        <v>0</v>
      </c>
      <c r="BJ22" s="85">
        <f t="shared" si="3"/>
        <v>0</v>
      </c>
      <c r="BK22" s="85">
        <f t="shared" si="3"/>
        <v>0</v>
      </c>
      <c r="BL22" s="85">
        <f t="shared" si="3"/>
        <v>0</v>
      </c>
      <c r="BM22" s="85">
        <f t="shared" si="3"/>
        <v>0</v>
      </c>
      <c r="BN22" s="85">
        <f t="shared" si="3"/>
        <v>0</v>
      </c>
      <c r="BO22" s="85">
        <f t="shared" si="3"/>
        <v>0</v>
      </c>
      <c r="BP22" s="85">
        <f t="shared" si="4"/>
        <v>0</v>
      </c>
      <c r="BQ22" s="85">
        <f t="shared" si="4"/>
        <v>0</v>
      </c>
      <c r="BR22" s="85">
        <f t="shared" si="4"/>
        <v>0</v>
      </c>
      <c r="BS22" s="85">
        <f t="shared" si="4"/>
        <v>0</v>
      </c>
      <c r="BT22" s="85">
        <f t="shared" si="4"/>
        <v>0</v>
      </c>
      <c r="BU22" s="85">
        <f t="shared" si="4"/>
        <v>0</v>
      </c>
      <c r="BV22" s="85">
        <f t="shared" si="4"/>
        <v>0</v>
      </c>
      <c r="BW22" s="85">
        <f t="shared" si="4"/>
        <v>1654201.0758632864</v>
      </c>
      <c r="BX22" s="85">
        <f t="shared" si="4"/>
        <v>6053853.3092350494</v>
      </c>
      <c r="BY22" s="85">
        <f t="shared" si="4"/>
        <v>10137175.821571948</v>
      </c>
      <c r="BZ22" s="85">
        <f t="shared" si="4"/>
        <v>14307341.626167241</v>
      </c>
      <c r="CA22" s="85">
        <f t="shared" si="4"/>
        <v>18572242.876869384</v>
      </c>
      <c r="CB22" s="85">
        <f t="shared" si="4"/>
        <v>22940054.448081978</v>
      </c>
    </row>
    <row r="23" spans="1:80" s="38" customFormat="1" x14ac:dyDescent="0.2">
      <c r="B23" s="76" t="s">
        <v>150</v>
      </c>
      <c r="H23" s="62"/>
      <c r="BD23" s="1"/>
      <c r="BF23" s="85">
        <f t="shared" si="3"/>
        <v>0</v>
      </c>
      <c r="BG23" s="85">
        <f t="shared" si="3"/>
        <v>0</v>
      </c>
      <c r="BH23" s="85">
        <f t="shared" si="3"/>
        <v>0</v>
      </c>
      <c r="BI23" s="85">
        <f t="shared" si="3"/>
        <v>0</v>
      </c>
      <c r="BJ23" s="85">
        <f t="shared" si="3"/>
        <v>0</v>
      </c>
      <c r="BK23" s="85">
        <f t="shared" si="3"/>
        <v>0</v>
      </c>
      <c r="BL23" s="85">
        <f t="shared" si="3"/>
        <v>0</v>
      </c>
      <c r="BM23" s="85">
        <f t="shared" si="3"/>
        <v>0</v>
      </c>
      <c r="BN23" s="85">
        <f t="shared" si="3"/>
        <v>0</v>
      </c>
      <c r="BO23" s="85">
        <f t="shared" si="3"/>
        <v>0</v>
      </c>
      <c r="BP23" s="85">
        <f t="shared" si="4"/>
        <v>0</v>
      </c>
      <c r="BQ23" s="85">
        <f t="shared" si="4"/>
        <v>0</v>
      </c>
      <c r="BR23" s="85">
        <f t="shared" si="4"/>
        <v>0</v>
      </c>
      <c r="BS23" s="85">
        <f t="shared" si="4"/>
        <v>0</v>
      </c>
      <c r="BT23" s="85">
        <f t="shared" si="4"/>
        <v>0</v>
      </c>
      <c r="BU23" s="85">
        <f t="shared" si="4"/>
        <v>0</v>
      </c>
      <c r="BV23" s="85">
        <f t="shared" si="4"/>
        <v>0</v>
      </c>
      <c r="BW23" s="85">
        <f t="shared" si="4"/>
        <v>0</v>
      </c>
      <c r="BX23" s="85">
        <f t="shared" si="4"/>
        <v>0</v>
      </c>
      <c r="BY23" s="85">
        <f t="shared" si="4"/>
        <v>0</v>
      </c>
      <c r="BZ23" s="85">
        <f t="shared" si="4"/>
        <v>0</v>
      </c>
      <c r="CA23" s="85">
        <f t="shared" si="4"/>
        <v>0</v>
      </c>
      <c r="CB23" s="85">
        <f t="shared" si="4"/>
        <v>0</v>
      </c>
    </row>
    <row r="24" spans="1:80" s="4" customFormat="1" x14ac:dyDescent="0.2">
      <c r="H24" s="65"/>
      <c r="AG24" s="71"/>
      <c r="AH24" s="71"/>
      <c r="AI24" s="71"/>
      <c r="AJ24" s="71"/>
      <c r="AK24" s="71"/>
      <c r="AL24" s="71"/>
      <c r="AM24" s="71"/>
      <c r="AN24" s="71"/>
      <c r="AO24" s="71"/>
      <c r="AP24" s="71"/>
      <c r="AQ24" s="71"/>
      <c r="AR24" s="71"/>
      <c r="AS24" s="71"/>
      <c r="AT24" s="71"/>
      <c r="AU24" s="71"/>
      <c r="AV24" s="71"/>
      <c r="AW24" s="71"/>
      <c r="AX24" s="71"/>
      <c r="AY24" s="71"/>
      <c r="AZ24" s="71"/>
      <c r="BA24" s="71"/>
      <c r="BB24" s="71"/>
      <c r="BC24" s="71"/>
    </row>
    <row r="25" spans="1:80" s="74" customFormat="1" x14ac:dyDescent="0.2">
      <c r="B25" s="74" t="s">
        <v>115</v>
      </c>
    </row>
    <row r="26" spans="1:80" x14ac:dyDescent="0.2">
      <c r="BD26" s="18"/>
      <c r="BF26" s="38"/>
      <c r="BG26" s="38"/>
      <c r="BH26" s="38"/>
      <c r="BI26" s="38"/>
      <c r="BJ26" s="38"/>
      <c r="BK26" s="38"/>
      <c r="BL26" s="38"/>
      <c r="BM26" s="38"/>
      <c r="BN26" s="38"/>
      <c r="BO26" s="38"/>
      <c r="BP26" s="38"/>
      <c r="BQ26" s="38"/>
      <c r="BR26" s="38"/>
      <c r="BS26" s="38"/>
      <c r="BT26" s="38"/>
      <c r="BU26" s="38"/>
      <c r="BV26" s="38"/>
      <c r="BW26" s="38"/>
      <c r="BX26" s="38"/>
      <c r="BY26" s="38"/>
      <c r="BZ26" s="38"/>
      <c r="CA26" s="38"/>
      <c r="CB26" s="38"/>
    </row>
    <row r="27" spans="1:80" s="18" customFormat="1" x14ac:dyDescent="0.2">
      <c r="A27" s="2"/>
      <c r="B27" s="119" t="s">
        <v>69</v>
      </c>
      <c r="C27" s="102"/>
      <c r="D27" s="102"/>
      <c r="E27" s="102"/>
      <c r="F27" s="102"/>
      <c r="G27" s="102"/>
      <c r="H27" s="137"/>
      <c r="I27" s="119" t="s">
        <v>174</v>
      </c>
      <c r="J27" s="102"/>
      <c r="K27" s="102"/>
      <c r="L27" s="102"/>
      <c r="M27" s="102"/>
      <c r="N27" s="102"/>
      <c r="O27" s="102"/>
      <c r="P27" s="102"/>
      <c r="Q27" s="102"/>
      <c r="R27" s="102"/>
      <c r="S27" s="102"/>
      <c r="T27" s="102"/>
      <c r="U27" s="102"/>
      <c r="V27" s="102"/>
      <c r="W27" s="102"/>
      <c r="X27" s="102"/>
      <c r="Y27" s="102"/>
      <c r="Z27" s="102"/>
      <c r="AA27" s="102"/>
      <c r="AB27" s="102"/>
      <c r="AC27" s="102"/>
      <c r="AD27" s="102"/>
      <c r="AE27" s="102"/>
      <c r="AF27" s="76"/>
      <c r="AG27" s="119" t="s">
        <v>164</v>
      </c>
      <c r="AH27" s="102"/>
      <c r="AI27" s="102"/>
      <c r="AJ27" s="102"/>
      <c r="AK27" s="102"/>
      <c r="AL27" s="102"/>
      <c r="AM27" s="102"/>
      <c r="AN27" s="102"/>
      <c r="AO27" s="102"/>
      <c r="AP27" s="102"/>
      <c r="AQ27" s="102"/>
      <c r="AR27" s="102"/>
      <c r="AS27" s="102"/>
      <c r="AT27" s="102"/>
      <c r="AU27" s="102"/>
      <c r="AV27" s="102"/>
      <c r="AW27" s="102"/>
      <c r="AX27" s="102"/>
      <c r="AY27" s="102"/>
      <c r="AZ27" s="102"/>
      <c r="BA27" s="102"/>
      <c r="BB27" s="102"/>
      <c r="BC27" s="102"/>
      <c r="BD27" s="76"/>
      <c r="BE27" s="76"/>
      <c r="BF27" s="102"/>
      <c r="BG27" s="102"/>
      <c r="BH27" s="102"/>
      <c r="BI27" s="102"/>
      <c r="BJ27" s="102"/>
      <c r="BK27" s="102"/>
      <c r="BL27" s="102"/>
      <c r="BM27" s="102"/>
      <c r="BN27" s="102"/>
      <c r="BO27" s="102"/>
      <c r="BP27" s="102"/>
      <c r="BQ27" s="102"/>
      <c r="BR27" s="102"/>
      <c r="BS27" s="102"/>
      <c r="BT27" s="102"/>
      <c r="BU27" s="102"/>
      <c r="BV27" s="102"/>
      <c r="BW27" s="102"/>
      <c r="BX27" s="102"/>
      <c r="BY27" s="102"/>
      <c r="BZ27" s="102"/>
      <c r="CA27" s="102"/>
      <c r="CB27" s="102"/>
    </row>
    <row r="28" spans="1:80" s="13" customFormat="1" ht="30.75" customHeight="1" x14ac:dyDescent="0.2">
      <c r="B28" s="102" t="s">
        <v>76</v>
      </c>
      <c r="C28" s="102" t="s">
        <v>128</v>
      </c>
      <c r="D28" s="102" t="s">
        <v>95</v>
      </c>
      <c r="E28" s="102" t="s">
        <v>152</v>
      </c>
      <c r="F28" s="120" t="s">
        <v>81</v>
      </c>
      <c r="G28" s="120" t="s">
        <v>156</v>
      </c>
      <c r="H28" s="137"/>
      <c r="I28" s="102">
        <v>2004</v>
      </c>
      <c r="J28" s="102">
        <v>2005</v>
      </c>
      <c r="K28" s="102">
        <v>2006</v>
      </c>
      <c r="L28" s="102">
        <v>2007</v>
      </c>
      <c r="M28" s="102">
        <v>2008</v>
      </c>
      <c r="N28" s="102">
        <v>2009</v>
      </c>
      <c r="O28" s="102">
        <v>2010</v>
      </c>
      <c r="P28" s="102">
        <v>2011</v>
      </c>
      <c r="Q28" s="102">
        <v>2012</v>
      </c>
      <c r="R28" s="102">
        <v>2013</v>
      </c>
      <c r="S28" s="102">
        <v>2014</v>
      </c>
      <c r="T28" s="102">
        <v>2015</v>
      </c>
      <c r="U28" s="102">
        <v>2016</v>
      </c>
      <c r="V28" s="102">
        <v>2017</v>
      </c>
      <c r="W28" s="102">
        <v>2018</v>
      </c>
      <c r="X28" s="102">
        <v>2019</v>
      </c>
      <c r="Y28" s="102">
        <v>2020</v>
      </c>
      <c r="Z28" s="102">
        <v>2021</v>
      </c>
      <c r="AA28" s="102">
        <v>2022</v>
      </c>
      <c r="AB28" s="102">
        <v>2023</v>
      </c>
      <c r="AC28" s="102">
        <v>2024</v>
      </c>
      <c r="AD28" s="102">
        <v>2025</v>
      </c>
      <c r="AE28" s="102">
        <v>2026</v>
      </c>
      <c r="AF28" s="76"/>
      <c r="AG28" s="102">
        <v>2004</v>
      </c>
      <c r="AH28" s="102">
        <v>2005</v>
      </c>
      <c r="AI28" s="102">
        <v>2006</v>
      </c>
      <c r="AJ28" s="102">
        <v>2007</v>
      </c>
      <c r="AK28" s="102">
        <v>2008</v>
      </c>
      <c r="AL28" s="102">
        <v>2009</v>
      </c>
      <c r="AM28" s="102">
        <v>2010</v>
      </c>
      <c r="AN28" s="102">
        <v>2011</v>
      </c>
      <c r="AO28" s="102">
        <v>2012</v>
      </c>
      <c r="AP28" s="102">
        <v>2013</v>
      </c>
      <c r="AQ28" s="102">
        <v>2014</v>
      </c>
      <c r="AR28" s="102">
        <v>2015</v>
      </c>
      <c r="AS28" s="102">
        <v>2016</v>
      </c>
      <c r="AT28" s="102">
        <v>2017</v>
      </c>
      <c r="AU28" s="102">
        <v>2018</v>
      </c>
      <c r="AV28" s="102">
        <v>2019</v>
      </c>
      <c r="AW28" s="102">
        <v>2020</v>
      </c>
      <c r="AX28" s="102">
        <v>2021</v>
      </c>
      <c r="AY28" s="102">
        <v>2022</v>
      </c>
      <c r="AZ28" s="102">
        <v>2023</v>
      </c>
      <c r="BA28" s="102">
        <v>2024</v>
      </c>
      <c r="BB28" s="102">
        <v>2025</v>
      </c>
      <c r="BC28" s="102">
        <v>2026</v>
      </c>
      <c r="BD28" s="76"/>
      <c r="BE28" s="76"/>
      <c r="BF28" s="102">
        <v>2004</v>
      </c>
      <c r="BG28" s="102">
        <v>2005</v>
      </c>
      <c r="BH28" s="102">
        <v>2006</v>
      </c>
      <c r="BI28" s="102">
        <v>2007</v>
      </c>
      <c r="BJ28" s="102">
        <v>2008</v>
      </c>
      <c r="BK28" s="102">
        <v>2009</v>
      </c>
      <c r="BL28" s="102">
        <v>2010</v>
      </c>
      <c r="BM28" s="102">
        <v>2011</v>
      </c>
      <c r="BN28" s="102">
        <v>2012</v>
      </c>
      <c r="BO28" s="102">
        <v>2013</v>
      </c>
      <c r="BP28" s="102">
        <v>2014</v>
      </c>
      <c r="BQ28" s="102">
        <v>2015</v>
      </c>
      <c r="BR28" s="102">
        <v>2016</v>
      </c>
      <c r="BS28" s="102">
        <v>2017</v>
      </c>
      <c r="BT28" s="102">
        <v>2018</v>
      </c>
      <c r="BU28" s="102">
        <v>2019</v>
      </c>
      <c r="BV28" s="102">
        <v>2020</v>
      </c>
      <c r="BW28" s="102">
        <v>2021</v>
      </c>
      <c r="BX28" s="102">
        <v>2022</v>
      </c>
      <c r="BY28" s="102">
        <v>2023</v>
      </c>
      <c r="BZ28" s="102">
        <v>2024</v>
      </c>
      <c r="CA28" s="102">
        <v>2025</v>
      </c>
      <c r="CB28" s="102">
        <v>2026</v>
      </c>
    </row>
    <row r="29" spans="1:80" s="18" customFormat="1" x14ac:dyDescent="0.2">
      <c r="A29" s="13"/>
      <c r="B29" s="83">
        <f>'3. Investeringen'!B12</f>
        <v>1</v>
      </c>
      <c r="C29" s="83" t="str">
        <f>'3. Investeringen'!C12</f>
        <v>Nieuwe investeringen</v>
      </c>
      <c r="D29" s="83" t="str">
        <f>'3. Investeringen'!F12</f>
        <v>TD</v>
      </c>
      <c r="E29" s="83" t="str">
        <f t="shared" ref="E29:E35" si="5">C29&amp;" "&amp;D29</f>
        <v>Nieuwe investeringen TD</v>
      </c>
      <c r="F29" s="118">
        <f>'3. Investeringen'!L12</f>
        <v>2021</v>
      </c>
      <c r="G29" s="115">
        <f>'7. Nominale afschrijvingen'!AG19</f>
        <v>0.5</v>
      </c>
      <c r="I29" s="83">
        <f>'7. Nominale afschrijvingen'!BG19</f>
        <v>0</v>
      </c>
      <c r="J29" s="83">
        <f>'7. Nominale afschrijvingen'!BH19</f>
        <v>0</v>
      </c>
      <c r="K29" s="83">
        <f>'7. Nominale afschrijvingen'!BI19</f>
        <v>0</v>
      </c>
      <c r="L29" s="83">
        <f>'7. Nominale afschrijvingen'!BJ19</f>
        <v>0</v>
      </c>
      <c r="M29" s="83">
        <f>'7. Nominale afschrijvingen'!BK19</f>
        <v>0</v>
      </c>
      <c r="N29" s="83">
        <f>'7. Nominale afschrijvingen'!BL19</f>
        <v>0</v>
      </c>
      <c r="O29" s="83">
        <f>'7. Nominale afschrijvingen'!BM19</f>
        <v>0</v>
      </c>
      <c r="P29" s="83">
        <f>'7. Nominale afschrijvingen'!BN19</f>
        <v>0</v>
      </c>
      <c r="Q29" s="83">
        <f>'7. Nominale afschrijvingen'!BO19</f>
        <v>0</v>
      </c>
      <c r="R29" s="83">
        <f>'7. Nominale afschrijvingen'!BP19</f>
        <v>0</v>
      </c>
      <c r="S29" s="83">
        <f>'7. Nominale afschrijvingen'!BQ19</f>
        <v>0</v>
      </c>
      <c r="T29" s="83">
        <f>'7. Nominale afschrijvingen'!BR19</f>
        <v>0</v>
      </c>
      <c r="U29" s="83">
        <f>'7. Nominale afschrijvingen'!BS19</f>
        <v>0</v>
      </c>
      <c r="V29" s="83">
        <f>'7. Nominale afschrijvingen'!BT19</f>
        <v>0</v>
      </c>
      <c r="W29" s="83">
        <f>'7. Nominale afschrijvingen'!BU19</f>
        <v>0</v>
      </c>
      <c r="X29" s="83">
        <f>'7. Nominale afschrijvingen'!BV19</f>
        <v>0</v>
      </c>
      <c r="Y29" s="83">
        <f>'7. Nominale afschrijvingen'!BW19</f>
        <v>0</v>
      </c>
      <c r="Z29" s="83">
        <f>'7. Nominale afschrijvingen'!BX19</f>
        <v>143834.49700607682</v>
      </c>
      <c r="AA29" s="83">
        <f>'7. Nominale afschrijvingen'!BY19</f>
        <v>345202.79281458439</v>
      </c>
      <c r="AB29" s="83">
        <f>'7. Nominale afschrijvingen'!BZ19</f>
        <v>271230.7657828877</v>
      </c>
      <c r="AC29" s="83">
        <f>'7. Nominale afschrijvingen'!CA19</f>
        <v>271230.7657828877</v>
      </c>
      <c r="AD29" s="83">
        <f>'7. Nominale afschrijvingen'!CB19</f>
        <v>271230.7657828877</v>
      </c>
      <c r="AE29" s="83">
        <f>'7. Nominale afschrijvingen'!CC19</f>
        <v>135615.38289144385</v>
      </c>
      <c r="AF29" s="38"/>
      <c r="AG29" s="116">
        <f>IF(AND($D29="AD",OR($F29=2008,$F29=2009)),IF(OR($F29=AG$28-1,$F29=AG$28), 1, INDEX('4. CPI-tabel'!$F$20:$AB$42, MATCH(IF(AND($D29="AD",$F29=2008),$F29+2,IF(AND($D29="AD",$F29=2009),$F29+1,$F29)), '4. CPI-tabel'!$B$20:$B$42,0),  MATCH(AG$28,'4. CPI-tabel'!$F$14:$AB$14,0))),INDEX('4. CPI-tabel'!$F$20:$AB$42, MATCH(IF($G29=1,$F29+1,$F29), '4. CPI-tabel'!$B$20:$B$42,0),  MATCH(AG$28,'4. CPI-tabel'!$F$14:$AB$14,0)))</f>
        <v>0</v>
      </c>
      <c r="AH29" s="116">
        <f>IF(AND($D29="AD",OR($F29=2008,$F29=2009)),IF(OR($F29=AH$28-1,$F29=AH$28), 1, INDEX('4. CPI-tabel'!$F$20:$AB$42, MATCH(IF(AND($D29="AD",$F29=2008),$F29+2,IF(AND($D29="AD",$F29=2009),$F29+1,$F29)), '4. CPI-tabel'!$B$20:$B$42,0),  MATCH(AH$28,'4. CPI-tabel'!$F$14:$AB$14,0))),INDEX('4. CPI-tabel'!$F$20:$AB$42, MATCH(IF($G29=1,$F29+1,$F29), '4. CPI-tabel'!$B$20:$B$42,0),  MATCH(AH$28,'4. CPI-tabel'!$F$14:$AB$14,0)))</f>
        <v>0</v>
      </c>
      <c r="AI29" s="116">
        <f>IF(AND($D29="AD",OR($F29=2008,$F29=2009)),IF(OR($F29=AI$28-1,$F29=AI$28), 1, INDEX('4. CPI-tabel'!$F$20:$AB$42, MATCH(IF(AND($D29="AD",$F29=2008),$F29+2,IF(AND($D29="AD",$F29=2009),$F29+1,$F29)), '4. CPI-tabel'!$B$20:$B$42,0),  MATCH(AI$28,'4. CPI-tabel'!$F$14:$AB$14,0))),INDEX('4. CPI-tabel'!$F$20:$AB$42, MATCH(IF($G29=1,$F29+1,$F29), '4. CPI-tabel'!$B$20:$B$42,0),  MATCH(AI$28,'4. CPI-tabel'!$F$14:$AB$14,0)))</f>
        <v>0</v>
      </c>
      <c r="AJ29" s="116">
        <f>IF(AND($D29="AD",OR($F29=2008,$F29=2009)),IF(OR($F29=AJ$28-1,$F29=AJ$28), 1, INDEX('4. CPI-tabel'!$F$20:$AB$42, MATCH(IF(AND($D29="AD",$F29=2008),$F29+2,IF(AND($D29="AD",$F29=2009),$F29+1,$F29)), '4. CPI-tabel'!$B$20:$B$42,0),  MATCH(AJ$28,'4. CPI-tabel'!$F$14:$AB$14,0))),INDEX('4. CPI-tabel'!$F$20:$AB$42, MATCH(IF($G29=1,$F29+1,$F29), '4. CPI-tabel'!$B$20:$B$42,0),  MATCH(AJ$28,'4. CPI-tabel'!$F$14:$AB$14,0)))</f>
        <v>0</v>
      </c>
      <c r="AK29" s="116">
        <f>IF(AND($D29="AD",OR($F29=2008,$F29=2009)),IF(OR($F29=AK$28-1,$F29=AK$28), 1, INDEX('4. CPI-tabel'!$F$20:$AB$42, MATCH(IF(AND($D29="AD",$F29=2008),$F29+2,IF(AND($D29="AD",$F29=2009),$F29+1,$F29)), '4. CPI-tabel'!$B$20:$B$42,0),  MATCH(AK$28,'4. CPI-tabel'!$F$14:$AB$14,0))),INDEX('4. CPI-tabel'!$F$20:$AB$42, MATCH(IF($G29=1,$F29+1,$F29), '4. CPI-tabel'!$B$20:$B$42,0),  MATCH(AK$28,'4. CPI-tabel'!$F$14:$AB$14,0)))</f>
        <v>0</v>
      </c>
      <c r="AL29" s="116">
        <f>IF(AND($D29="AD",OR($F29=2008,$F29=2009)),IF(OR($F29=AL$28-1,$F29=AL$28), 1, INDEX('4. CPI-tabel'!$F$20:$AB$42, MATCH(IF(AND($D29="AD",$F29=2008),$F29+2,IF(AND($D29="AD",$F29=2009),$F29+1,$F29)), '4. CPI-tabel'!$B$20:$B$42,0),  MATCH(AL$28,'4. CPI-tabel'!$F$14:$AB$14,0))),INDEX('4. CPI-tabel'!$F$20:$AB$42, MATCH(IF($G29=1,$F29+1,$F29), '4. CPI-tabel'!$B$20:$B$42,0),  MATCH(AL$28,'4. CPI-tabel'!$F$14:$AB$14,0)))</f>
        <v>0</v>
      </c>
      <c r="AM29" s="116">
        <f>IF(AND($D29="AD",OR($F29=2008,$F29=2009)),IF(OR($F29=AM$28-1,$F29=AM$28), 1, INDEX('4. CPI-tabel'!$F$20:$AB$42, MATCH(IF(AND($D29="AD",$F29=2008),$F29+2,IF(AND($D29="AD",$F29=2009),$F29+1,$F29)), '4. CPI-tabel'!$B$20:$B$42,0),  MATCH(AM$28,'4. CPI-tabel'!$F$14:$AB$14,0))),INDEX('4. CPI-tabel'!$F$20:$AB$42, MATCH(IF($G29=1,$F29+1,$F29), '4. CPI-tabel'!$B$20:$B$42,0),  MATCH(AM$28,'4. CPI-tabel'!$F$14:$AB$14,0)))</f>
        <v>0</v>
      </c>
      <c r="AN29" s="116">
        <f>IF(AND($D29="AD",OR($F29=2008,$F29=2009)),IF(OR($F29=AN$28-1,$F29=AN$28), 1, INDEX('4. CPI-tabel'!$F$20:$AB$42, MATCH(IF(AND($D29="AD",$F29=2008),$F29+2,IF(AND($D29="AD",$F29=2009),$F29+1,$F29)), '4. CPI-tabel'!$B$20:$B$42,0),  MATCH(AN$28,'4. CPI-tabel'!$F$14:$AB$14,0))),INDEX('4. CPI-tabel'!$F$20:$AB$42, MATCH(IF($G29=1,$F29+1,$F29), '4. CPI-tabel'!$B$20:$B$42,0),  MATCH(AN$28,'4. CPI-tabel'!$F$14:$AB$14,0)))</f>
        <v>0</v>
      </c>
      <c r="AO29" s="116">
        <f>IF(AND($D29="AD",OR($F29=2008,$F29=2009)),IF(OR($F29=AO$28-1,$F29=AO$28), 1, INDEX('4. CPI-tabel'!$F$20:$AB$42, MATCH(IF(AND($D29="AD",$F29=2008),$F29+2,IF(AND($D29="AD",$F29=2009),$F29+1,$F29)), '4. CPI-tabel'!$B$20:$B$42,0),  MATCH(AO$28,'4. CPI-tabel'!$F$14:$AB$14,0))),INDEX('4. CPI-tabel'!$F$20:$AB$42, MATCH(IF($G29=1,$F29+1,$F29), '4. CPI-tabel'!$B$20:$B$42,0),  MATCH(AO$28,'4. CPI-tabel'!$F$14:$AB$14,0)))</f>
        <v>0</v>
      </c>
      <c r="AP29" s="116">
        <f>IF(AND($D29="AD",OR($F29=2008,$F29=2009)),IF(OR($F29=AP$28-1,$F29=AP$28), 1, INDEX('4. CPI-tabel'!$F$20:$AB$42, MATCH(IF(AND($D29="AD",$F29=2008),$F29+2,IF(AND($D29="AD",$F29=2009),$F29+1,$F29)), '4. CPI-tabel'!$B$20:$B$42,0),  MATCH(AP$28,'4. CPI-tabel'!$F$14:$AB$14,0))),INDEX('4. CPI-tabel'!$F$20:$AB$42, MATCH(IF($G29=1,$F29+1,$F29), '4. CPI-tabel'!$B$20:$B$42,0),  MATCH(AP$28,'4. CPI-tabel'!$F$14:$AB$14,0)))</f>
        <v>0</v>
      </c>
      <c r="AQ29" s="116">
        <f>IF(AND($D29="AD",OR($F29=2008,$F29=2009)),IF(OR($F29=AQ$28-1,$F29=AQ$28), 1, INDEX('4. CPI-tabel'!$F$20:$AB$42, MATCH(IF(AND($D29="AD",$F29=2008),$F29+2,IF(AND($D29="AD",$F29=2009),$F29+1,$F29)), '4. CPI-tabel'!$B$20:$B$42,0),  MATCH(AQ$28,'4. CPI-tabel'!$F$14:$AB$14,0))),INDEX('4. CPI-tabel'!$F$20:$AB$42, MATCH(IF($G29=1,$F29+1,$F29), '4. CPI-tabel'!$B$20:$B$42,0),  MATCH(AQ$28,'4. CPI-tabel'!$F$14:$AB$14,0)))</f>
        <v>0</v>
      </c>
      <c r="AR29" s="116">
        <f>IF(AND($D29="AD",OR($F29=2008,$F29=2009)),IF(OR($F29=AR$28-1,$F29=AR$28), 1, INDEX('4. CPI-tabel'!$F$20:$AB$42, MATCH(IF(AND($D29="AD",$F29=2008),$F29+2,IF(AND($D29="AD",$F29=2009),$F29+1,$F29)), '4. CPI-tabel'!$B$20:$B$42,0),  MATCH(AR$28,'4. CPI-tabel'!$F$14:$AB$14,0))),INDEX('4. CPI-tabel'!$F$20:$AB$42, MATCH(IF($G29=1,$F29+1,$F29), '4. CPI-tabel'!$B$20:$B$42,0),  MATCH(AR$28,'4. CPI-tabel'!$F$14:$AB$14,0)))</f>
        <v>0</v>
      </c>
      <c r="AS29" s="116">
        <f>IF(AND($D29="AD",OR($F29=2008,$F29=2009)),IF(OR($F29=AS$28-1,$F29=AS$28), 1, INDEX('4. CPI-tabel'!$F$20:$AB$42, MATCH(IF(AND($D29="AD",$F29=2008),$F29+2,IF(AND($D29="AD",$F29=2009),$F29+1,$F29)), '4. CPI-tabel'!$B$20:$B$42,0),  MATCH(AS$28,'4. CPI-tabel'!$F$14:$AB$14,0))),INDEX('4. CPI-tabel'!$F$20:$AB$42, MATCH(IF($G29=1,$F29+1,$F29), '4. CPI-tabel'!$B$20:$B$42,0),  MATCH(AS$28,'4. CPI-tabel'!$F$14:$AB$14,0)))</f>
        <v>0</v>
      </c>
      <c r="AT29" s="116">
        <f>IF(AND($D29="AD",OR($F29=2008,$F29=2009)),IF(OR($F29=AT$28-1,$F29=AT$28), 1, INDEX('4. CPI-tabel'!$F$20:$AB$42, MATCH(IF(AND($D29="AD",$F29=2008),$F29+2,IF(AND($D29="AD",$F29=2009),$F29+1,$F29)), '4. CPI-tabel'!$B$20:$B$42,0),  MATCH(AT$28,'4. CPI-tabel'!$F$14:$AB$14,0))),INDEX('4. CPI-tabel'!$F$20:$AB$42, MATCH(IF($G29=1,$F29+1,$F29), '4. CPI-tabel'!$B$20:$B$42,0),  MATCH(AT$28,'4. CPI-tabel'!$F$14:$AB$14,0)))</f>
        <v>0</v>
      </c>
      <c r="AU29" s="116">
        <f>IF(AND($D29="AD",OR($F29=2008,$F29=2009)),IF(OR($F29=AU$28-1,$F29=AU$28), 1, INDEX('4. CPI-tabel'!$F$20:$AB$42, MATCH(IF(AND($D29="AD",$F29=2008),$F29+2,IF(AND($D29="AD",$F29=2009),$F29+1,$F29)), '4. CPI-tabel'!$B$20:$B$42,0),  MATCH(AU$28,'4. CPI-tabel'!$F$14:$AB$14,0))),INDEX('4. CPI-tabel'!$F$20:$AB$42, MATCH(IF($G29=1,$F29+1,$F29), '4. CPI-tabel'!$B$20:$B$42,0),  MATCH(AU$28,'4. CPI-tabel'!$F$14:$AB$14,0)))</f>
        <v>0</v>
      </c>
      <c r="AV29" s="116">
        <f>IF(AND($D29="AD",OR($F29=2008,$F29=2009)),IF(OR($F29=AV$28-1,$F29=AV$28), 1, INDEX('4. CPI-tabel'!$F$20:$AB$42, MATCH(IF(AND($D29="AD",$F29=2008),$F29+2,IF(AND($D29="AD",$F29=2009),$F29+1,$F29)), '4. CPI-tabel'!$B$20:$B$42,0),  MATCH(AV$28,'4. CPI-tabel'!$F$14:$AB$14,0))),INDEX('4. CPI-tabel'!$F$20:$AB$42, MATCH(IF($G29=1,$F29+1,$F29), '4. CPI-tabel'!$B$20:$B$42,0),  MATCH(AV$28,'4. CPI-tabel'!$F$14:$AB$14,0)))</f>
        <v>0</v>
      </c>
      <c r="AW29" s="116">
        <f>IF(AND($D29="AD",OR($F29=2008,$F29=2009)),IF(OR($F29=AW$28-1,$F29=AW$28), 1, INDEX('4. CPI-tabel'!$F$20:$AB$42, MATCH(IF(AND($D29="AD",$F29=2008),$F29+2,IF(AND($D29="AD",$F29=2009),$F29+1,$F29)), '4. CPI-tabel'!$B$20:$B$42,0),  MATCH(AW$28,'4. CPI-tabel'!$F$14:$AB$14,0))),INDEX('4. CPI-tabel'!$F$20:$AB$42, MATCH(IF($G29=1,$F29+1,$F29), '4. CPI-tabel'!$B$20:$B$42,0),  MATCH(AW$28,'4. CPI-tabel'!$F$14:$AB$14,0)))</f>
        <v>0</v>
      </c>
      <c r="AX29" s="116">
        <f>IF(AND($D29="AD",OR($F29=2008,$F29=2009)),IF(OR($F29=AX$28-1,$F29=AX$28), 1, INDEX('4. CPI-tabel'!$F$20:$AB$42, MATCH(IF(AND($D29="AD",$F29=2008),$F29+2,IF(AND($D29="AD",$F29=2009),$F29+1,$F29)), '4. CPI-tabel'!$B$20:$B$42,0),  MATCH(AX$28,'4. CPI-tabel'!$F$14:$AB$14,0))),INDEX('4. CPI-tabel'!$F$20:$AB$42, MATCH(IF($G29=1,$F29+1,$F29), '4. CPI-tabel'!$B$20:$B$42,0),  MATCH(AX$28,'4. CPI-tabel'!$F$14:$AB$14,0)))</f>
        <v>1</v>
      </c>
      <c r="AY29" s="116">
        <f>IF(AND($D29="AD",OR($F29=2008,$F29=2009)),IF(OR($F29=AY$28-1,$F29=AY$28), 1, INDEX('4. CPI-tabel'!$F$20:$AB$42, MATCH(IF(AND($D29="AD",$F29=2008),$F29+2,IF(AND($D29="AD",$F29=2009),$F29+1,$F29)), '4. CPI-tabel'!$B$20:$B$42,0),  MATCH(AY$28,'4. CPI-tabel'!$F$14:$AB$14,0))),INDEX('4. CPI-tabel'!$F$20:$AB$42, MATCH(IF($G29=1,$F29+1,$F29), '4. CPI-tabel'!$B$20:$B$42,0),  MATCH(AY$28,'4. CPI-tabel'!$F$14:$AB$14,0)))</f>
        <v>1</v>
      </c>
      <c r="AZ29" s="116">
        <f>IF(AND($D29="AD",OR($F29=2008,$F29=2009)),IF(OR($F29=AZ$28-1,$F29=AZ$28), 1, INDEX('4. CPI-tabel'!$F$20:$AB$42, MATCH(IF(AND($D29="AD",$F29=2008),$F29+2,IF(AND($D29="AD",$F29=2009),$F29+1,$F29)), '4. CPI-tabel'!$B$20:$B$42,0),  MATCH(AZ$28,'4. CPI-tabel'!$F$14:$AB$14,0))),INDEX('4. CPI-tabel'!$F$20:$AB$42, MATCH(IF($G29=1,$F29+1,$F29), '4. CPI-tabel'!$B$20:$B$42,0),  MATCH(AZ$28,'4. CPI-tabel'!$F$14:$AB$14,0)))</f>
        <v>1</v>
      </c>
      <c r="BA29" s="116">
        <f>IF(AND($D29="AD",OR($F29=2008,$F29=2009)),IF(OR($F29=BA$28-1,$F29=BA$28), 1, INDEX('4. CPI-tabel'!$F$20:$AB$42, MATCH(IF(AND($D29="AD",$F29=2008),$F29+2,IF(AND($D29="AD",$F29=2009),$F29+1,$F29)), '4. CPI-tabel'!$B$20:$B$42,0),  MATCH(BA$28,'4. CPI-tabel'!$F$14:$AB$14,0))),INDEX('4. CPI-tabel'!$F$20:$AB$42, MATCH(IF($G29=1,$F29+1,$F29), '4. CPI-tabel'!$B$20:$B$42,0),  MATCH(BA$28,'4. CPI-tabel'!$F$14:$AB$14,0)))</f>
        <v>1</v>
      </c>
      <c r="BB29" s="116">
        <f>IF(AND($D29="AD",OR($F29=2008,$F29=2009)),IF(OR($F29=BB$28-1,$F29=BB$28), 1, INDEX('4. CPI-tabel'!$F$20:$AB$42, MATCH(IF(AND($D29="AD",$F29=2008),$F29+2,IF(AND($D29="AD",$F29=2009),$F29+1,$F29)), '4. CPI-tabel'!$B$20:$B$42,0),  MATCH(BB$28,'4. CPI-tabel'!$F$14:$AB$14,0))),INDEX('4. CPI-tabel'!$F$20:$AB$42, MATCH(IF($G29=1,$F29+1,$F29), '4. CPI-tabel'!$B$20:$B$42,0),  MATCH(BB$28,'4. CPI-tabel'!$F$14:$AB$14,0)))</f>
        <v>1</v>
      </c>
      <c r="BC29" s="116">
        <f>IF(AND($D29="AD",OR($F29=2008,$F29=2009)),IF(OR($F29=BC$28-1,$F29=BC$28), 1, INDEX('4. CPI-tabel'!$F$20:$AB$42, MATCH(IF(AND($D29="AD",$F29=2008),$F29+2,IF(AND($D29="AD",$F29=2009),$F29+1,$F29)), '4. CPI-tabel'!$B$20:$B$42,0),  MATCH(BC$28,'4. CPI-tabel'!$F$14:$AB$14,0))),INDEX('4. CPI-tabel'!$F$20:$AB$42, MATCH(IF($G29=1,$F29+1,$F29), '4. CPI-tabel'!$B$20:$B$42,0),  MATCH(BC$28,'4. CPI-tabel'!$F$14:$AB$14,0)))</f>
        <v>1</v>
      </c>
      <c r="BF29" s="84">
        <f t="shared" ref="BF29:BF35" si="6">I29*AG29</f>
        <v>0</v>
      </c>
      <c r="BG29" s="84">
        <f t="shared" ref="BG29:CB29" si="7">J29*AH29</f>
        <v>0</v>
      </c>
      <c r="BH29" s="84">
        <f t="shared" si="7"/>
        <v>0</v>
      </c>
      <c r="BI29" s="84">
        <f t="shared" si="7"/>
        <v>0</v>
      </c>
      <c r="BJ29" s="84">
        <f>M29*AK29</f>
        <v>0</v>
      </c>
      <c r="BK29" s="84">
        <f>N29*AL29</f>
        <v>0</v>
      </c>
      <c r="BL29" s="84">
        <f t="shared" si="7"/>
        <v>0</v>
      </c>
      <c r="BM29" s="84">
        <f t="shared" si="7"/>
        <v>0</v>
      </c>
      <c r="BN29" s="84">
        <f t="shared" si="7"/>
        <v>0</v>
      </c>
      <c r="BO29" s="84">
        <f t="shared" si="7"/>
        <v>0</v>
      </c>
      <c r="BP29" s="84">
        <f t="shared" si="7"/>
        <v>0</v>
      </c>
      <c r="BQ29" s="84">
        <f t="shared" si="7"/>
        <v>0</v>
      </c>
      <c r="BR29" s="84">
        <f t="shared" si="7"/>
        <v>0</v>
      </c>
      <c r="BS29" s="84">
        <f t="shared" si="7"/>
        <v>0</v>
      </c>
      <c r="BT29" s="84">
        <f t="shared" si="7"/>
        <v>0</v>
      </c>
      <c r="BU29" s="84">
        <f t="shared" si="7"/>
        <v>0</v>
      </c>
      <c r="BV29" s="84">
        <f t="shared" si="7"/>
        <v>0</v>
      </c>
      <c r="BW29" s="84">
        <f t="shared" si="7"/>
        <v>143834.49700607682</v>
      </c>
      <c r="BX29" s="84">
        <f t="shared" si="7"/>
        <v>345202.79281458439</v>
      </c>
      <c r="BY29" s="84">
        <f t="shared" si="7"/>
        <v>271230.7657828877</v>
      </c>
      <c r="BZ29" s="84">
        <f t="shared" si="7"/>
        <v>271230.7657828877</v>
      </c>
      <c r="CA29" s="84">
        <f t="shared" si="7"/>
        <v>271230.7657828877</v>
      </c>
      <c r="CB29" s="84">
        <f t="shared" si="7"/>
        <v>135615.38289144385</v>
      </c>
    </row>
    <row r="30" spans="1:80" s="18" customFormat="1" x14ac:dyDescent="0.2">
      <c r="A30" s="39"/>
      <c r="B30" s="83">
        <f>'3. Investeringen'!B13</f>
        <v>2</v>
      </c>
      <c r="C30" s="83" t="str">
        <f>'3. Investeringen'!C13</f>
        <v>Nieuwe investeringen</v>
      </c>
      <c r="D30" s="83" t="str">
        <f>'3. Investeringen'!F13</f>
        <v>TD</v>
      </c>
      <c r="E30" s="83" t="str">
        <f t="shared" si="5"/>
        <v>Nieuwe investeringen TD</v>
      </c>
      <c r="F30" s="118">
        <f>'3. Investeringen'!L13</f>
        <v>2021</v>
      </c>
      <c r="G30" s="115">
        <f>'7. Nominale afschrijvingen'!AG20</f>
        <v>0.5</v>
      </c>
      <c r="I30" s="83">
        <f>'7. Nominale afschrijvingen'!BG20</f>
        <v>0</v>
      </c>
      <c r="J30" s="83">
        <f>'7. Nominale afschrijvingen'!BH20</f>
        <v>0</v>
      </c>
      <c r="K30" s="83">
        <f>'7. Nominale afschrijvingen'!BI20</f>
        <v>0</v>
      </c>
      <c r="L30" s="83">
        <f>'7. Nominale afschrijvingen'!BJ20</f>
        <v>0</v>
      </c>
      <c r="M30" s="83">
        <f>'7. Nominale afschrijvingen'!BK20</f>
        <v>0</v>
      </c>
      <c r="N30" s="83">
        <f>'7. Nominale afschrijvingen'!BL20</f>
        <v>0</v>
      </c>
      <c r="O30" s="83">
        <f>'7. Nominale afschrijvingen'!BM20</f>
        <v>0</v>
      </c>
      <c r="P30" s="83">
        <f>'7. Nominale afschrijvingen'!BN20</f>
        <v>0</v>
      </c>
      <c r="Q30" s="83">
        <f>'7. Nominale afschrijvingen'!BO20</f>
        <v>0</v>
      </c>
      <c r="R30" s="83">
        <f>'7. Nominale afschrijvingen'!BP20</f>
        <v>0</v>
      </c>
      <c r="S30" s="83">
        <f>'7. Nominale afschrijvingen'!BQ20</f>
        <v>0</v>
      </c>
      <c r="T30" s="83">
        <f>'7. Nominale afschrijvingen'!BR20</f>
        <v>0</v>
      </c>
      <c r="U30" s="83">
        <f>'7. Nominale afschrijvingen'!BS20</f>
        <v>0</v>
      </c>
      <c r="V30" s="83">
        <f>'7. Nominale afschrijvingen'!BT20</f>
        <v>0</v>
      </c>
      <c r="W30" s="83">
        <f>'7. Nominale afschrijvingen'!BU20</f>
        <v>0</v>
      </c>
      <c r="X30" s="83">
        <f>'7. Nominale afschrijvingen'!BV20</f>
        <v>0</v>
      </c>
      <c r="Y30" s="83">
        <f>'7. Nominale afschrijvingen'!BW20</f>
        <v>0</v>
      </c>
      <c r="Z30" s="83">
        <f>'7. Nominale afschrijvingen'!BX20</f>
        <v>38059.44616974557</v>
      </c>
      <c r="AA30" s="83">
        <f>'7. Nominale afschrijvingen'!BY20</f>
        <v>91342.670807389368</v>
      </c>
      <c r="AB30" s="83">
        <f>'7. Nominale afschrijvingen'!BZ20</f>
        <v>79804.649231719144</v>
      </c>
      <c r="AC30" s="83">
        <f>'7. Nominale afschrijvingen'!CA20</f>
        <v>73597.620958140993</v>
      </c>
      <c r="AD30" s="83">
        <f>'7. Nominale afschrijvingen'!CB20</f>
        <v>73597.620958140993</v>
      </c>
      <c r="AE30" s="83">
        <f>'7. Nominale afschrijvingen'!CC20</f>
        <v>73597.620958140993</v>
      </c>
      <c r="AF30" s="38"/>
      <c r="AG30" s="116">
        <f>IF(AND($D30="AD",OR($F30=2008,$F30=2009)),IF(OR($F30=AG$28-1,$F30=AG$28), 1, INDEX('4. CPI-tabel'!$F$20:$AB$42, MATCH(IF(AND($D30="AD",$F30=2008),$F30+2,IF(AND($D30="AD",$F30=2009),$F30+1,$F30)), '4. CPI-tabel'!$B$20:$B$42,0),  MATCH(AG$28,'4. CPI-tabel'!$F$14:$AB$14,0))),INDEX('4. CPI-tabel'!$F$20:$AB$42, MATCH(IF($G30=1,$F30+1,$F30), '4. CPI-tabel'!$B$20:$B$42,0),  MATCH(AG$28,'4. CPI-tabel'!$F$14:$AB$14,0)))</f>
        <v>0</v>
      </c>
      <c r="AH30" s="116">
        <f>IF(AND($D30="AD",OR($F30=2008,$F30=2009)),IF(OR($F30=AH$28-1,$F30=AH$28), 1, INDEX('4. CPI-tabel'!$F$20:$AB$42, MATCH(IF(AND($D30="AD",$F30=2008),$F30+2,IF(AND($D30="AD",$F30=2009),$F30+1,$F30)), '4. CPI-tabel'!$B$20:$B$42,0),  MATCH(AH$28,'4. CPI-tabel'!$F$14:$AB$14,0))),INDEX('4. CPI-tabel'!$F$20:$AB$42, MATCH(IF($G30=1,$F30+1,$F30), '4. CPI-tabel'!$B$20:$B$42,0),  MATCH(AH$28,'4. CPI-tabel'!$F$14:$AB$14,0)))</f>
        <v>0</v>
      </c>
      <c r="AI30" s="116">
        <f>IF(AND($D30="AD",OR($F30=2008,$F30=2009)),IF(OR($F30=AI$28-1,$F30=AI$28), 1, INDEX('4. CPI-tabel'!$F$20:$AB$42, MATCH(IF(AND($D30="AD",$F30=2008),$F30+2,IF(AND($D30="AD",$F30=2009),$F30+1,$F30)), '4. CPI-tabel'!$B$20:$B$42,0),  MATCH(AI$28,'4. CPI-tabel'!$F$14:$AB$14,0))),INDEX('4. CPI-tabel'!$F$20:$AB$42, MATCH(IF($G30=1,$F30+1,$F30), '4. CPI-tabel'!$B$20:$B$42,0),  MATCH(AI$28,'4. CPI-tabel'!$F$14:$AB$14,0)))</f>
        <v>0</v>
      </c>
      <c r="AJ30" s="116">
        <f>IF(AND($D30="AD",OR($F30=2008,$F30=2009)),IF(OR($F30=AJ$28-1,$F30=AJ$28), 1, INDEX('4. CPI-tabel'!$F$20:$AB$42, MATCH(IF(AND($D30="AD",$F30=2008),$F30+2,IF(AND($D30="AD",$F30=2009),$F30+1,$F30)), '4. CPI-tabel'!$B$20:$B$42,0),  MATCH(AJ$28,'4. CPI-tabel'!$F$14:$AB$14,0))),INDEX('4. CPI-tabel'!$F$20:$AB$42, MATCH(IF($G30=1,$F30+1,$F30), '4. CPI-tabel'!$B$20:$B$42,0),  MATCH(AJ$28,'4. CPI-tabel'!$F$14:$AB$14,0)))</f>
        <v>0</v>
      </c>
      <c r="AK30" s="116">
        <f>IF(AND($D30="AD",OR($F30=2008,$F30=2009)),IF(OR($F30=AK$28-1,$F30=AK$28), 1, INDEX('4. CPI-tabel'!$F$20:$AB$42, MATCH(IF(AND($D30="AD",$F30=2008),$F30+2,IF(AND($D30="AD",$F30=2009),$F30+1,$F30)), '4. CPI-tabel'!$B$20:$B$42,0),  MATCH(AK$28,'4. CPI-tabel'!$F$14:$AB$14,0))),INDEX('4. CPI-tabel'!$F$20:$AB$42, MATCH(IF($G30=1,$F30+1,$F30), '4. CPI-tabel'!$B$20:$B$42,0),  MATCH(AK$28,'4. CPI-tabel'!$F$14:$AB$14,0)))</f>
        <v>0</v>
      </c>
      <c r="AL30" s="116">
        <f>IF(AND($D30="AD",OR($F30=2008,$F30=2009)),IF(OR($F30=AL$28-1,$F30=AL$28), 1, INDEX('4. CPI-tabel'!$F$20:$AB$42, MATCH(IF(AND($D30="AD",$F30=2008),$F30+2,IF(AND($D30="AD",$F30=2009),$F30+1,$F30)), '4. CPI-tabel'!$B$20:$B$42,0),  MATCH(AL$28,'4. CPI-tabel'!$F$14:$AB$14,0))),INDEX('4. CPI-tabel'!$F$20:$AB$42, MATCH(IF($G30=1,$F30+1,$F30), '4. CPI-tabel'!$B$20:$B$42,0),  MATCH(AL$28,'4. CPI-tabel'!$F$14:$AB$14,0)))</f>
        <v>0</v>
      </c>
      <c r="AM30" s="116">
        <f>IF(AND($D30="AD",OR($F30=2008,$F30=2009)),IF(OR($F30=AM$28-1,$F30=AM$28), 1, INDEX('4. CPI-tabel'!$F$20:$AB$42, MATCH(IF(AND($D30="AD",$F30=2008),$F30+2,IF(AND($D30="AD",$F30=2009),$F30+1,$F30)), '4. CPI-tabel'!$B$20:$B$42,0),  MATCH(AM$28,'4. CPI-tabel'!$F$14:$AB$14,0))),INDEX('4. CPI-tabel'!$F$20:$AB$42, MATCH(IF($G30=1,$F30+1,$F30), '4. CPI-tabel'!$B$20:$B$42,0),  MATCH(AM$28,'4. CPI-tabel'!$F$14:$AB$14,0)))</f>
        <v>0</v>
      </c>
      <c r="AN30" s="116">
        <f>IF(AND($D30="AD",OR($F30=2008,$F30=2009)),IF(OR($F30=AN$28-1,$F30=AN$28), 1, INDEX('4. CPI-tabel'!$F$20:$AB$42, MATCH(IF(AND($D30="AD",$F30=2008),$F30+2,IF(AND($D30="AD",$F30=2009),$F30+1,$F30)), '4. CPI-tabel'!$B$20:$B$42,0),  MATCH(AN$28,'4. CPI-tabel'!$F$14:$AB$14,0))),INDEX('4. CPI-tabel'!$F$20:$AB$42, MATCH(IF($G30=1,$F30+1,$F30), '4. CPI-tabel'!$B$20:$B$42,0),  MATCH(AN$28,'4. CPI-tabel'!$F$14:$AB$14,0)))</f>
        <v>0</v>
      </c>
      <c r="AO30" s="116">
        <f>IF(AND($D30="AD",OR($F30=2008,$F30=2009)),IF(OR($F30=AO$28-1,$F30=AO$28), 1, INDEX('4. CPI-tabel'!$F$20:$AB$42, MATCH(IF(AND($D30="AD",$F30=2008),$F30+2,IF(AND($D30="AD",$F30=2009),$F30+1,$F30)), '4. CPI-tabel'!$B$20:$B$42,0),  MATCH(AO$28,'4. CPI-tabel'!$F$14:$AB$14,0))),INDEX('4. CPI-tabel'!$F$20:$AB$42, MATCH(IF($G30=1,$F30+1,$F30), '4. CPI-tabel'!$B$20:$B$42,0),  MATCH(AO$28,'4. CPI-tabel'!$F$14:$AB$14,0)))</f>
        <v>0</v>
      </c>
      <c r="AP30" s="116">
        <f>IF(AND($D30="AD",OR($F30=2008,$F30=2009)),IF(OR($F30=AP$28-1,$F30=AP$28), 1, INDEX('4. CPI-tabel'!$F$20:$AB$42, MATCH(IF(AND($D30="AD",$F30=2008),$F30+2,IF(AND($D30="AD",$F30=2009),$F30+1,$F30)), '4. CPI-tabel'!$B$20:$B$42,0),  MATCH(AP$28,'4. CPI-tabel'!$F$14:$AB$14,0))),INDEX('4. CPI-tabel'!$F$20:$AB$42, MATCH(IF($G30=1,$F30+1,$F30), '4. CPI-tabel'!$B$20:$B$42,0),  MATCH(AP$28,'4. CPI-tabel'!$F$14:$AB$14,0)))</f>
        <v>0</v>
      </c>
      <c r="AQ30" s="116">
        <f>IF(AND($D30="AD",OR($F30=2008,$F30=2009)),IF(OR($F30=AQ$28-1,$F30=AQ$28), 1, INDEX('4. CPI-tabel'!$F$20:$AB$42, MATCH(IF(AND($D30="AD",$F30=2008),$F30+2,IF(AND($D30="AD",$F30=2009),$F30+1,$F30)), '4. CPI-tabel'!$B$20:$B$42,0),  MATCH(AQ$28,'4. CPI-tabel'!$F$14:$AB$14,0))),INDEX('4. CPI-tabel'!$F$20:$AB$42, MATCH(IF($G30=1,$F30+1,$F30), '4. CPI-tabel'!$B$20:$B$42,0),  MATCH(AQ$28,'4. CPI-tabel'!$F$14:$AB$14,0)))</f>
        <v>0</v>
      </c>
      <c r="AR30" s="116">
        <f>IF(AND($D30="AD",OR($F30=2008,$F30=2009)),IF(OR($F30=AR$28-1,$F30=AR$28), 1, INDEX('4. CPI-tabel'!$F$20:$AB$42, MATCH(IF(AND($D30="AD",$F30=2008),$F30+2,IF(AND($D30="AD",$F30=2009),$F30+1,$F30)), '4. CPI-tabel'!$B$20:$B$42,0),  MATCH(AR$28,'4. CPI-tabel'!$F$14:$AB$14,0))),INDEX('4. CPI-tabel'!$F$20:$AB$42, MATCH(IF($G30=1,$F30+1,$F30), '4. CPI-tabel'!$B$20:$B$42,0),  MATCH(AR$28,'4. CPI-tabel'!$F$14:$AB$14,0)))</f>
        <v>0</v>
      </c>
      <c r="AS30" s="116">
        <f>IF(AND($D30="AD",OR($F30=2008,$F30=2009)),IF(OR($F30=AS$28-1,$F30=AS$28), 1, INDEX('4. CPI-tabel'!$F$20:$AB$42, MATCH(IF(AND($D30="AD",$F30=2008),$F30+2,IF(AND($D30="AD",$F30=2009),$F30+1,$F30)), '4. CPI-tabel'!$B$20:$B$42,0),  MATCH(AS$28,'4. CPI-tabel'!$F$14:$AB$14,0))),INDEX('4. CPI-tabel'!$F$20:$AB$42, MATCH(IF($G30=1,$F30+1,$F30), '4. CPI-tabel'!$B$20:$B$42,0),  MATCH(AS$28,'4. CPI-tabel'!$F$14:$AB$14,0)))</f>
        <v>0</v>
      </c>
      <c r="AT30" s="116">
        <f>IF(AND($D30="AD",OR($F30=2008,$F30=2009)),IF(OR($F30=AT$28-1,$F30=AT$28), 1, INDEX('4. CPI-tabel'!$F$20:$AB$42, MATCH(IF(AND($D30="AD",$F30=2008),$F30+2,IF(AND($D30="AD",$F30=2009),$F30+1,$F30)), '4. CPI-tabel'!$B$20:$B$42,0),  MATCH(AT$28,'4. CPI-tabel'!$F$14:$AB$14,0))),INDEX('4. CPI-tabel'!$F$20:$AB$42, MATCH(IF($G30=1,$F30+1,$F30), '4. CPI-tabel'!$B$20:$B$42,0),  MATCH(AT$28,'4. CPI-tabel'!$F$14:$AB$14,0)))</f>
        <v>0</v>
      </c>
      <c r="AU30" s="116">
        <f>IF(AND($D30="AD",OR($F30=2008,$F30=2009)),IF(OR($F30=AU$28-1,$F30=AU$28), 1, INDEX('4. CPI-tabel'!$F$20:$AB$42, MATCH(IF(AND($D30="AD",$F30=2008),$F30+2,IF(AND($D30="AD",$F30=2009),$F30+1,$F30)), '4. CPI-tabel'!$B$20:$B$42,0),  MATCH(AU$28,'4. CPI-tabel'!$F$14:$AB$14,0))),INDEX('4. CPI-tabel'!$F$20:$AB$42, MATCH(IF($G30=1,$F30+1,$F30), '4. CPI-tabel'!$B$20:$B$42,0),  MATCH(AU$28,'4. CPI-tabel'!$F$14:$AB$14,0)))</f>
        <v>0</v>
      </c>
      <c r="AV30" s="116">
        <f>IF(AND($D30="AD",OR($F30=2008,$F30=2009)),IF(OR($F30=AV$28-1,$F30=AV$28), 1, INDEX('4. CPI-tabel'!$F$20:$AB$42, MATCH(IF(AND($D30="AD",$F30=2008),$F30+2,IF(AND($D30="AD",$F30=2009),$F30+1,$F30)), '4. CPI-tabel'!$B$20:$B$42,0),  MATCH(AV$28,'4. CPI-tabel'!$F$14:$AB$14,0))),INDEX('4. CPI-tabel'!$F$20:$AB$42, MATCH(IF($G30=1,$F30+1,$F30), '4. CPI-tabel'!$B$20:$B$42,0),  MATCH(AV$28,'4. CPI-tabel'!$F$14:$AB$14,0)))</f>
        <v>0</v>
      </c>
      <c r="AW30" s="116">
        <f>IF(AND($D30="AD",OR($F30=2008,$F30=2009)),IF(OR($F30=AW$28-1,$F30=AW$28), 1, INDEX('4. CPI-tabel'!$F$20:$AB$42, MATCH(IF(AND($D30="AD",$F30=2008),$F30+2,IF(AND($D30="AD",$F30=2009),$F30+1,$F30)), '4. CPI-tabel'!$B$20:$B$42,0),  MATCH(AW$28,'4. CPI-tabel'!$F$14:$AB$14,0))),INDEX('4. CPI-tabel'!$F$20:$AB$42, MATCH(IF($G30=1,$F30+1,$F30), '4. CPI-tabel'!$B$20:$B$42,0),  MATCH(AW$28,'4. CPI-tabel'!$F$14:$AB$14,0)))</f>
        <v>0</v>
      </c>
      <c r="AX30" s="116">
        <f>IF(AND($D30="AD",OR($F30=2008,$F30=2009)),IF(OR($F30=AX$28-1,$F30=AX$28), 1, INDEX('4. CPI-tabel'!$F$20:$AB$42, MATCH(IF(AND($D30="AD",$F30=2008),$F30+2,IF(AND($D30="AD",$F30=2009),$F30+1,$F30)), '4. CPI-tabel'!$B$20:$B$42,0),  MATCH(AX$28,'4. CPI-tabel'!$F$14:$AB$14,0))),INDEX('4. CPI-tabel'!$F$20:$AB$42, MATCH(IF($G30=1,$F30+1,$F30), '4. CPI-tabel'!$B$20:$B$42,0),  MATCH(AX$28,'4. CPI-tabel'!$F$14:$AB$14,0)))</f>
        <v>1</v>
      </c>
      <c r="AY30" s="116">
        <f>IF(AND($D30="AD",OR($F30=2008,$F30=2009)),IF(OR($F30=AY$28-1,$F30=AY$28), 1, INDEX('4. CPI-tabel'!$F$20:$AB$42, MATCH(IF(AND($D30="AD",$F30=2008),$F30+2,IF(AND($D30="AD",$F30=2009),$F30+1,$F30)), '4. CPI-tabel'!$B$20:$B$42,0),  MATCH(AY$28,'4. CPI-tabel'!$F$14:$AB$14,0))),INDEX('4. CPI-tabel'!$F$20:$AB$42, MATCH(IF($G30=1,$F30+1,$F30), '4. CPI-tabel'!$B$20:$B$42,0),  MATCH(AY$28,'4. CPI-tabel'!$F$14:$AB$14,0)))</f>
        <v>1</v>
      </c>
      <c r="AZ30" s="116">
        <f>IF(AND($D30="AD",OR($F30=2008,$F30=2009)),IF(OR($F30=AZ$28-1,$F30=AZ$28), 1, INDEX('4. CPI-tabel'!$F$20:$AB$42, MATCH(IF(AND($D30="AD",$F30=2008),$F30+2,IF(AND($D30="AD",$F30=2009),$F30+1,$F30)), '4. CPI-tabel'!$B$20:$B$42,0),  MATCH(AZ$28,'4. CPI-tabel'!$F$14:$AB$14,0))),INDEX('4. CPI-tabel'!$F$20:$AB$42, MATCH(IF($G30=1,$F30+1,$F30), '4. CPI-tabel'!$B$20:$B$42,0),  MATCH(AZ$28,'4. CPI-tabel'!$F$14:$AB$14,0)))</f>
        <v>1</v>
      </c>
      <c r="BA30" s="116">
        <f>IF(AND($D30="AD",OR($F30=2008,$F30=2009)),IF(OR($F30=BA$28-1,$F30=BA$28), 1, INDEX('4. CPI-tabel'!$F$20:$AB$42, MATCH(IF(AND($D30="AD",$F30=2008),$F30+2,IF(AND($D30="AD",$F30=2009),$F30+1,$F30)), '4. CPI-tabel'!$B$20:$B$42,0),  MATCH(BA$28,'4. CPI-tabel'!$F$14:$AB$14,0))),INDEX('4. CPI-tabel'!$F$20:$AB$42, MATCH(IF($G30=1,$F30+1,$F30), '4. CPI-tabel'!$B$20:$B$42,0),  MATCH(BA$28,'4. CPI-tabel'!$F$14:$AB$14,0)))</f>
        <v>1</v>
      </c>
      <c r="BB30" s="116">
        <f>IF(AND($D30="AD",OR($F30=2008,$F30=2009)),IF(OR($F30=BB$28-1,$F30=BB$28), 1, INDEX('4. CPI-tabel'!$F$20:$AB$42, MATCH(IF(AND($D30="AD",$F30=2008),$F30+2,IF(AND($D30="AD",$F30=2009),$F30+1,$F30)), '4. CPI-tabel'!$B$20:$B$42,0),  MATCH(BB$28,'4. CPI-tabel'!$F$14:$AB$14,0))),INDEX('4. CPI-tabel'!$F$20:$AB$42, MATCH(IF($G30=1,$F30+1,$F30), '4. CPI-tabel'!$B$20:$B$42,0),  MATCH(BB$28,'4. CPI-tabel'!$F$14:$AB$14,0)))</f>
        <v>1</v>
      </c>
      <c r="BC30" s="116">
        <f>IF(AND($D30="AD",OR($F30=2008,$F30=2009)),IF(OR($F30=BC$28-1,$F30=BC$28), 1, INDEX('4. CPI-tabel'!$F$20:$AB$42, MATCH(IF(AND($D30="AD",$F30=2008),$F30+2,IF(AND($D30="AD",$F30=2009),$F30+1,$F30)), '4. CPI-tabel'!$B$20:$B$42,0),  MATCH(BC$28,'4. CPI-tabel'!$F$14:$AB$14,0))),INDEX('4. CPI-tabel'!$F$20:$AB$42, MATCH(IF($G30=1,$F30+1,$F30), '4. CPI-tabel'!$B$20:$B$42,0),  MATCH(BC$28,'4. CPI-tabel'!$F$14:$AB$14,0)))</f>
        <v>1</v>
      </c>
      <c r="BF30" s="84">
        <f t="shared" si="6"/>
        <v>0</v>
      </c>
      <c r="BG30" s="84">
        <f t="shared" ref="BG30:BG35" si="8">J30*AH30</f>
        <v>0</v>
      </c>
      <c r="BH30" s="84">
        <f t="shared" ref="BH30:BH35" si="9">K30*AI30</f>
        <v>0</v>
      </c>
      <c r="BI30" s="84">
        <f t="shared" ref="BI30:BI35" si="10">L30*AJ30</f>
        <v>0</v>
      </c>
      <c r="BJ30" s="84">
        <f t="shared" ref="BJ30:BJ35" si="11">M30*AK30</f>
        <v>0</v>
      </c>
      <c r="BK30" s="84">
        <f t="shared" ref="BK30:BK35" si="12">N30*AL30</f>
        <v>0</v>
      </c>
      <c r="BL30" s="84">
        <f t="shared" ref="BL30:BL35" si="13">O30*AM30</f>
        <v>0</v>
      </c>
      <c r="BM30" s="84">
        <f t="shared" ref="BM30:BM35" si="14">P30*AN30</f>
        <v>0</v>
      </c>
      <c r="BN30" s="84">
        <f t="shared" ref="BN30:BN35" si="15">Q30*AO30</f>
        <v>0</v>
      </c>
      <c r="BO30" s="84">
        <f t="shared" ref="BO30:BO35" si="16">R30*AP30</f>
        <v>0</v>
      </c>
      <c r="BP30" s="84">
        <f t="shared" ref="BP30:BP35" si="17">S30*AQ30</f>
        <v>0</v>
      </c>
      <c r="BQ30" s="84">
        <f t="shared" ref="BQ30:BQ35" si="18">T30*AR30</f>
        <v>0</v>
      </c>
      <c r="BR30" s="84">
        <f t="shared" ref="BR30:BR35" si="19">U30*AS30</f>
        <v>0</v>
      </c>
      <c r="BS30" s="84">
        <f t="shared" ref="BS30:BS35" si="20">V30*AT30</f>
        <v>0</v>
      </c>
      <c r="BT30" s="84">
        <f t="shared" ref="BT30:BT35" si="21">W30*AU30</f>
        <v>0</v>
      </c>
      <c r="BU30" s="84">
        <f t="shared" ref="BU30:BU35" si="22">X30*AV30</f>
        <v>0</v>
      </c>
      <c r="BV30" s="84">
        <f t="shared" ref="BV30:BV35" si="23">Y30*AW30</f>
        <v>0</v>
      </c>
      <c r="BW30" s="84">
        <f t="shared" ref="BW30:BW35" si="24">Z30*AX30</f>
        <v>38059.44616974557</v>
      </c>
      <c r="BX30" s="84">
        <f t="shared" ref="BX30:BX35" si="25">AA30*AY30</f>
        <v>91342.670807389368</v>
      </c>
      <c r="BY30" s="84">
        <f t="shared" ref="BY30:BY35" si="26">AB30*AZ30</f>
        <v>79804.649231719144</v>
      </c>
      <c r="BZ30" s="84">
        <f t="shared" ref="BZ30:BZ35" si="27">AC30*BA30</f>
        <v>73597.620958140993</v>
      </c>
      <c r="CA30" s="84">
        <f t="shared" ref="CA30:CA35" si="28">AD30*BB30</f>
        <v>73597.620958140993</v>
      </c>
      <c r="CB30" s="84">
        <f t="shared" ref="CB30:CB35" si="29">AE30*BC30</f>
        <v>73597.620958140993</v>
      </c>
    </row>
    <row r="31" spans="1:80" s="18" customFormat="1" x14ac:dyDescent="0.2">
      <c r="A31" s="39"/>
      <c r="B31" s="83">
        <f>'3. Investeringen'!B14</f>
        <v>3</v>
      </c>
      <c r="C31" s="83" t="str">
        <f>'3. Investeringen'!C14</f>
        <v>Nieuwe investeringen</v>
      </c>
      <c r="D31" s="83" t="str">
        <f>'3. Investeringen'!F14</f>
        <v>TD</v>
      </c>
      <c r="E31" s="83" t="str">
        <f t="shared" si="5"/>
        <v>Nieuwe investeringen TD</v>
      </c>
      <c r="F31" s="118">
        <f>'3. Investeringen'!L14</f>
        <v>2021</v>
      </c>
      <c r="G31" s="115">
        <f>'7. Nominale afschrijvingen'!AG21</f>
        <v>0.5</v>
      </c>
      <c r="I31" s="83">
        <f>'7. Nominale afschrijvingen'!BG21</f>
        <v>0</v>
      </c>
      <c r="J31" s="83">
        <f>'7. Nominale afschrijvingen'!BH21</f>
        <v>0</v>
      </c>
      <c r="K31" s="83">
        <f>'7. Nominale afschrijvingen'!BI21</f>
        <v>0</v>
      </c>
      <c r="L31" s="83">
        <f>'7. Nominale afschrijvingen'!BJ21</f>
        <v>0</v>
      </c>
      <c r="M31" s="83">
        <f>'7. Nominale afschrijvingen'!BK21</f>
        <v>0</v>
      </c>
      <c r="N31" s="83">
        <f>'7. Nominale afschrijvingen'!BL21</f>
        <v>0</v>
      </c>
      <c r="O31" s="83">
        <f>'7. Nominale afschrijvingen'!BM21</f>
        <v>0</v>
      </c>
      <c r="P31" s="83">
        <f>'7. Nominale afschrijvingen'!BN21</f>
        <v>0</v>
      </c>
      <c r="Q31" s="83">
        <f>'7. Nominale afschrijvingen'!BO21</f>
        <v>0</v>
      </c>
      <c r="R31" s="83">
        <f>'7. Nominale afschrijvingen'!BP21</f>
        <v>0</v>
      </c>
      <c r="S31" s="83">
        <f>'7. Nominale afschrijvingen'!BQ21</f>
        <v>0</v>
      </c>
      <c r="T31" s="83">
        <f>'7. Nominale afschrijvingen'!BR21</f>
        <v>0</v>
      </c>
      <c r="U31" s="83">
        <f>'7. Nominale afschrijvingen'!BS21</f>
        <v>0</v>
      </c>
      <c r="V31" s="83">
        <f>'7. Nominale afschrijvingen'!BT21</f>
        <v>0</v>
      </c>
      <c r="W31" s="83">
        <f>'7. Nominale afschrijvingen'!BU21</f>
        <v>0</v>
      </c>
      <c r="X31" s="83">
        <f>'7. Nominale afschrijvingen'!BV21</f>
        <v>0</v>
      </c>
      <c r="Y31" s="83">
        <f>'7. Nominale afschrijvingen'!BW21</f>
        <v>0</v>
      </c>
      <c r="Z31" s="83">
        <f>'7. Nominale afschrijvingen'!BX21</f>
        <v>1991.4987214246239</v>
      </c>
      <c r="AA31" s="83">
        <f>'7. Nominale afschrijvingen'!BY21</f>
        <v>4779.596931419097</v>
      </c>
      <c r="AB31" s="83">
        <f>'7. Nominale afschrijvingen'!BZ21</f>
        <v>4545.4942245740795</v>
      </c>
      <c r="AC31" s="83">
        <f>'7. Nominale afschrijvingen'!CA21</f>
        <v>4322.857772758206</v>
      </c>
      <c r="AD31" s="83">
        <f>'7. Nominale afschrijvingen'!CB21</f>
        <v>4111.1259634802536</v>
      </c>
      <c r="AE31" s="83">
        <f>'7. Nominale afschrijvingen'!CC21</f>
        <v>3909.764691799588</v>
      </c>
      <c r="AF31" s="38"/>
      <c r="AG31" s="116">
        <f>IF(AND($D31="AD",OR($F31=2008,$F31=2009)),IF(OR($F31=AG$28-1,$F31=AG$28), 1, INDEX('4. CPI-tabel'!$F$20:$AB$42, MATCH(IF(AND($D31="AD",$F31=2008),$F31+2,IF(AND($D31="AD",$F31=2009),$F31+1,$F31)), '4. CPI-tabel'!$B$20:$B$42,0),  MATCH(AG$28,'4. CPI-tabel'!$F$14:$AB$14,0))),INDEX('4. CPI-tabel'!$F$20:$AB$42, MATCH(IF($G31=1,$F31+1,$F31), '4. CPI-tabel'!$B$20:$B$42,0),  MATCH(AG$28,'4. CPI-tabel'!$F$14:$AB$14,0)))</f>
        <v>0</v>
      </c>
      <c r="AH31" s="116">
        <f>IF(AND($D31="AD",OR($F31=2008,$F31=2009)),IF(OR($F31=AH$28-1,$F31=AH$28), 1, INDEX('4. CPI-tabel'!$F$20:$AB$42, MATCH(IF(AND($D31="AD",$F31=2008),$F31+2,IF(AND($D31="AD",$F31=2009),$F31+1,$F31)), '4. CPI-tabel'!$B$20:$B$42,0),  MATCH(AH$28,'4. CPI-tabel'!$F$14:$AB$14,0))),INDEX('4. CPI-tabel'!$F$20:$AB$42, MATCH(IF($G31=1,$F31+1,$F31), '4. CPI-tabel'!$B$20:$B$42,0),  MATCH(AH$28,'4. CPI-tabel'!$F$14:$AB$14,0)))</f>
        <v>0</v>
      </c>
      <c r="AI31" s="116">
        <f>IF(AND($D31="AD",OR($F31=2008,$F31=2009)),IF(OR($F31=AI$28-1,$F31=AI$28), 1, INDEX('4. CPI-tabel'!$F$20:$AB$42, MATCH(IF(AND($D31="AD",$F31=2008),$F31+2,IF(AND($D31="AD",$F31=2009),$F31+1,$F31)), '4. CPI-tabel'!$B$20:$B$42,0),  MATCH(AI$28,'4. CPI-tabel'!$F$14:$AB$14,0))),INDEX('4. CPI-tabel'!$F$20:$AB$42, MATCH(IF($G31=1,$F31+1,$F31), '4. CPI-tabel'!$B$20:$B$42,0),  MATCH(AI$28,'4. CPI-tabel'!$F$14:$AB$14,0)))</f>
        <v>0</v>
      </c>
      <c r="AJ31" s="116">
        <f>IF(AND($D31="AD",OR($F31=2008,$F31=2009)),IF(OR($F31=AJ$28-1,$F31=AJ$28), 1, INDEX('4. CPI-tabel'!$F$20:$AB$42, MATCH(IF(AND($D31="AD",$F31=2008),$F31+2,IF(AND($D31="AD",$F31=2009),$F31+1,$F31)), '4. CPI-tabel'!$B$20:$B$42,0),  MATCH(AJ$28,'4. CPI-tabel'!$F$14:$AB$14,0))),INDEX('4. CPI-tabel'!$F$20:$AB$42, MATCH(IF($G31=1,$F31+1,$F31), '4. CPI-tabel'!$B$20:$B$42,0),  MATCH(AJ$28,'4. CPI-tabel'!$F$14:$AB$14,0)))</f>
        <v>0</v>
      </c>
      <c r="AK31" s="116">
        <f>IF(AND($D31="AD",OR($F31=2008,$F31=2009)),IF(OR($F31=AK$28-1,$F31=AK$28), 1, INDEX('4. CPI-tabel'!$F$20:$AB$42, MATCH(IF(AND($D31="AD",$F31=2008),$F31+2,IF(AND($D31="AD",$F31=2009),$F31+1,$F31)), '4. CPI-tabel'!$B$20:$B$42,0),  MATCH(AK$28,'4. CPI-tabel'!$F$14:$AB$14,0))),INDEX('4. CPI-tabel'!$F$20:$AB$42, MATCH(IF($G31=1,$F31+1,$F31), '4. CPI-tabel'!$B$20:$B$42,0),  MATCH(AK$28,'4. CPI-tabel'!$F$14:$AB$14,0)))</f>
        <v>0</v>
      </c>
      <c r="AL31" s="116">
        <f>IF(AND($D31="AD",OR($F31=2008,$F31=2009)),IF(OR($F31=AL$28-1,$F31=AL$28), 1, INDEX('4. CPI-tabel'!$F$20:$AB$42, MATCH(IF(AND($D31="AD",$F31=2008),$F31+2,IF(AND($D31="AD",$F31=2009),$F31+1,$F31)), '4. CPI-tabel'!$B$20:$B$42,0),  MATCH(AL$28,'4. CPI-tabel'!$F$14:$AB$14,0))),INDEX('4. CPI-tabel'!$F$20:$AB$42, MATCH(IF($G31=1,$F31+1,$F31), '4. CPI-tabel'!$B$20:$B$42,0),  MATCH(AL$28,'4. CPI-tabel'!$F$14:$AB$14,0)))</f>
        <v>0</v>
      </c>
      <c r="AM31" s="116">
        <f>IF(AND($D31="AD",OR($F31=2008,$F31=2009)),IF(OR($F31=AM$28-1,$F31=AM$28), 1, INDEX('4. CPI-tabel'!$F$20:$AB$42, MATCH(IF(AND($D31="AD",$F31=2008),$F31+2,IF(AND($D31="AD",$F31=2009),$F31+1,$F31)), '4. CPI-tabel'!$B$20:$B$42,0),  MATCH(AM$28,'4. CPI-tabel'!$F$14:$AB$14,0))),INDEX('4. CPI-tabel'!$F$20:$AB$42, MATCH(IF($G31=1,$F31+1,$F31), '4. CPI-tabel'!$B$20:$B$42,0),  MATCH(AM$28,'4. CPI-tabel'!$F$14:$AB$14,0)))</f>
        <v>0</v>
      </c>
      <c r="AN31" s="116">
        <f>IF(AND($D31="AD",OR($F31=2008,$F31=2009)),IF(OR($F31=AN$28-1,$F31=AN$28), 1, INDEX('4. CPI-tabel'!$F$20:$AB$42, MATCH(IF(AND($D31="AD",$F31=2008),$F31+2,IF(AND($D31="AD",$F31=2009),$F31+1,$F31)), '4. CPI-tabel'!$B$20:$B$42,0),  MATCH(AN$28,'4. CPI-tabel'!$F$14:$AB$14,0))),INDEX('4. CPI-tabel'!$F$20:$AB$42, MATCH(IF($G31=1,$F31+1,$F31), '4. CPI-tabel'!$B$20:$B$42,0),  MATCH(AN$28,'4. CPI-tabel'!$F$14:$AB$14,0)))</f>
        <v>0</v>
      </c>
      <c r="AO31" s="116">
        <f>IF(AND($D31="AD",OR($F31=2008,$F31=2009)),IF(OR($F31=AO$28-1,$F31=AO$28), 1, INDEX('4. CPI-tabel'!$F$20:$AB$42, MATCH(IF(AND($D31="AD",$F31=2008),$F31+2,IF(AND($D31="AD",$F31=2009),$F31+1,$F31)), '4. CPI-tabel'!$B$20:$B$42,0),  MATCH(AO$28,'4. CPI-tabel'!$F$14:$AB$14,0))),INDEX('4. CPI-tabel'!$F$20:$AB$42, MATCH(IF($G31=1,$F31+1,$F31), '4. CPI-tabel'!$B$20:$B$42,0),  MATCH(AO$28,'4. CPI-tabel'!$F$14:$AB$14,0)))</f>
        <v>0</v>
      </c>
      <c r="AP31" s="116">
        <f>IF(AND($D31="AD",OR($F31=2008,$F31=2009)),IF(OR($F31=AP$28-1,$F31=AP$28), 1, INDEX('4. CPI-tabel'!$F$20:$AB$42, MATCH(IF(AND($D31="AD",$F31=2008),$F31+2,IF(AND($D31="AD",$F31=2009),$F31+1,$F31)), '4. CPI-tabel'!$B$20:$B$42,0),  MATCH(AP$28,'4. CPI-tabel'!$F$14:$AB$14,0))),INDEX('4. CPI-tabel'!$F$20:$AB$42, MATCH(IF($G31=1,$F31+1,$F31), '4. CPI-tabel'!$B$20:$B$42,0),  MATCH(AP$28,'4. CPI-tabel'!$F$14:$AB$14,0)))</f>
        <v>0</v>
      </c>
      <c r="AQ31" s="116">
        <f>IF(AND($D31="AD",OR($F31=2008,$F31=2009)),IF(OR($F31=AQ$28-1,$F31=AQ$28), 1, INDEX('4. CPI-tabel'!$F$20:$AB$42, MATCH(IF(AND($D31="AD",$F31=2008),$F31+2,IF(AND($D31="AD",$F31=2009),$F31+1,$F31)), '4. CPI-tabel'!$B$20:$B$42,0),  MATCH(AQ$28,'4. CPI-tabel'!$F$14:$AB$14,0))),INDEX('4. CPI-tabel'!$F$20:$AB$42, MATCH(IF($G31=1,$F31+1,$F31), '4. CPI-tabel'!$B$20:$B$42,0),  MATCH(AQ$28,'4. CPI-tabel'!$F$14:$AB$14,0)))</f>
        <v>0</v>
      </c>
      <c r="AR31" s="116">
        <f>IF(AND($D31="AD",OR($F31=2008,$F31=2009)),IF(OR($F31=AR$28-1,$F31=AR$28), 1, INDEX('4. CPI-tabel'!$F$20:$AB$42, MATCH(IF(AND($D31="AD",$F31=2008),$F31+2,IF(AND($D31="AD",$F31=2009),$F31+1,$F31)), '4. CPI-tabel'!$B$20:$B$42,0),  MATCH(AR$28,'4. CPI-tabel'!$F$14:$AB$14,0))),INDEX('4. CPI-tabel'!$F$20:$AB$42, MATCH(IF($G31=1,$F31+1,$F31), '4. CPI-tabel'!$B$20:$B$42,0),  MATCH(AR$28,'4. CPI-tabel'!$F$14:$AB$14,0)))</f>
        <v>0</v>
      </c>
      <c r="AS31" s="116">
        <f>IF(AND($D31="AD",OR($F31=2008,$F31=2009)),IF(OR($F31=AS$28-1,$F31=AS$28), 1, INDEX('4. CPI-tabel'!$F$20:$AB$42, MATCH(IF(AND($D31="AD",$F31=2008),$F31+2,IF(AND($D31="AD",$F31=2009),$F31+1,$F31)), '4. CPI-tabel'!$B$20:$B$42,0),  MATCH(AS$28,'4. CPI-tabel'!$F$14:$AB$14,0))),INDEX('4. CPI-tabel'!$F$20:$AB$42, MATCH(IF($G31=1,$F31+1,$F31), '4. CPI-tabel'!$B$20:$B$42,0),  MATCH(AS$28,'4. CPI-tabel'!$F$14:$AB$14,0)))</f>
        <v>0</v>
      </c>
      <c r="AT31" s="116">
        <f>IF(AND($D31="AD",OR($F31=2008,$F31=2009)),IF(OR($F31=AT$28-1,$F31=AT$28), 1, INDEX('4. CPI-tabel'!$F$20:$AB$42, MATCH(IF(AND($D31="AD",$F31=2008),$F31+2,IF(AND($D31="AD",$F31=2009),$F31+1,$F31)), '4. CPI-tabel'!$B$20:$B$42,0),  MATCH(AT$28,'4. CPI-tabel'!$F$14:$AB$14,0))),INDEX('4. CPI-tabel'!$F$20:$AB$42, MATCH(IF($G31=1,$F31+1,$F31), '4. CPI-tabel'!$B$20:$B$42,0),  MATCH(AT$28,'4. CPI-tabel'!$F$14:$AB$14,0)))</f>
        <v>0</v>
      </c>
      <c r="AU31" s="116">
        <f>IF(AND($D31="AD",OR($F31=2008,$F31=2009)),IF(OR($F31=AU$28-1,$F31=AU$28), 1, INDEX('4. CPI-tabel'!$F$20:$AB$42, MATCH(IF(AND($D31="AD",$F31=2008),$F31+2,IF(AND($D31="AD",$F31=2009),$F31+1,$F31)), '4. CPI-tabel'!$B$20:$B$42,0),  MATCH(AU$28,'4. CPI-tabel'!$F$14:$AB$14,0))),INDEX('4. CPI-tabel'!$F$20:$AB$42, MATCH(IF($G31=1,$F31+1,$F31), '4. CPI-tabel'!$B$20:$B$42,0),  MATCH(AU$28,'4. CPI-tabel'!$F$14:$AB$14,0)))</f>
        <v>0</v>
      </c>
      <c r="AV31" s="116">
        <f>IF(AND($D31="AD",OR($F31=2008,$F31=2009)),IF(OR($F31=AV$28-1,$F31=AV$28), 1, INDEX('4. CPI-tabel'!$F$20:$AB$42, MATCH(IF(AND($D31="AD",$F31=2008),$F31+2,IF(AND($D31="AD",$F31=2009),$F31+1,$F31)), '4. CPI-tabel'!$B$20:$B$42,0),  MATCH(AV$28,'4. CPI-tabel'!$F$14:$AB$14,0))),INDEX('4. CPI-tabel'!$F$20:$AB$42, MATCH(IF($G31=1,$F31+1,$F31), '4. CPI-tabel'!$B$20:$B$42,0),  MATCH(AV$28,'4. CPI-tabel'!$F$14:$AB$14,0)))</f>
        <v>0</v>
      </c>
      <c r="AW31" s="116">
        <f>IF(AND($D31="AD",OR($F31=2008,$F31=2009)),IF(OR($F31=AW$28-1,$F31=AW$28), 1, INDEX('4. CPI-tabel'!$F$20:$AB$42, MATCH(IF(AND($D31="AD",$F31=2008),$F31+2,IF(AND($D31="AD",$F31=2009),$F31+1,$F31)), '4. CPI-tabel'!$B$20:$B$42,0),  MATCH(AW$28,'4. CPI-tabel'!$F$14:$AB$14,0))),INDEX('4. CPI-tabel'!$F$20:$AB$42, MATCH(IF($G31=1,$F31+1,$F31), '4. CPI-tabel'!$B$20:$B$42,0),  MATCH(AW$28,'4. CPI-tabel'!$F$14:$AB$14,0)))</f>
        <v>0</v>
      </c>
      <c r="AX31" s="116">
        <f>IF(AND($D31="AD",OR($F31=2008,$F31=2009)),IF(OR($F31=AX$28-1,$F31=AX$28), 1, INDEX('4. CPI-tabel'!$F$20:$AB$42, MATCH(IF(AND($D31="AD",$F31=2008),$F31+2,IF(AND($D31="AD",$F31=2009),$F31+1,$F31)), '4. CPI-tabel'!$B$20:$B$42,0),  MATCH(AX$28,'4. CPI-tabel'!$F$14:$AB$14,0))),INDEX('4. CPI-tabel'!$F$20:$AB$42, MATCH(IF($G31=1,$F31+1,$F31), '4. CPI-tabel'!$B$20:$B$42,0),  MATCH(AX$28,'4. CPI-tabel'!$F$14:$AB$14,0)))</f>
        <v>1</v>
      </c>
      <c r="AY31" s="116">
        <f>IF(AND($D31="AD",OR($F31=2008,$F31=2009)),IF(OR($F31=AY$28-1,$F31=AY$28), 1, INDEX('4. CPI-tabel'!$F$20:$AB$42, MATCH(IF(AND($D31="AD",$F31=2008),$F31+2,IF(AND($D31="AD",$F31=2009),$F31+1,$F31)), '4. CPI-tabel'!$B$20:$B$42,0),  MATCH(AY$28,'4. CPI-tabel'!$F$14:$AB$14,0))),INDEX('4. CPI-tabel'!$F$20:$AB$42, MATCH(IF($G31=1,$F31+1,$F31), '4. CPI-tabel'!$B$20:$B$42,0),  MATCH(AY$28,'4. CPI-tabel'!$F$14:$AB$14,0)))</f>
        <v>1</v>
      </c>
      <c r="AZ31" s="116">
        <f>IF(AND($D31="AD",OR($F31=2008,$F31=2009)),IF(OR($F31=AZ$28-1,$F31=AZ$28), 1, INDEX('4. CPI-tabel'!$F$20:$AB$42, MATCH(IF(AND($D31="AD",$F31=2008),$F31+2,IF(AND($D31="AD",$F31=2009),$F31+1,$F31)), '4. CPI-tabel'!$B$20:$B$42,0),  MATCH(AZ$28,'4. CPI-tabel'!$F$14:$AB$14,0))),INDEX('4. CPI-tabel'!$F$20:$AB$42, MATCH(IF($G31=1,$F31+1,$F31), '4. CPI-tabel'!$B$20:$B$42,0),  MATCH(AZ$28,'4. CPI-tabel'!$F$14:$AB$14,0)))</f>
        <v>1</v>
      </c>
      <c r="BA31" s="116">
        <f>IF(AND($D31="AD",OR($F31=2008,$F31=2009)),IF(OR($F31=BA$28-1,$F31=BA$28), 1, INDEX('4. CPI-tabel'!$F$20:$AB$42, MATCH(IF(AND($D31="AD",$F31=2008),$F31+2,IF(AND($D31="AD",$F31=2009),$F31+1,$F31)), '4. CPI-tabel'!$B$20:$B$42,0),  MATCH(BA$28,'4. CPI-tabel'!$F$14:$AB$14,0))),INDEX('4. CPI-tabel'!$F$20:$AB$42, MATCH(IF($G31=1,$F31+1,$F31), '4. CPI-tabel'!$B$20:$B$42,0),  MATCH(BA$28,'4. CPI-tabel'!$F$14:$AB$14,0)))</f>
        <v>1</v>
      </c>
      <c r="BB31" s="116">
        <f>IF(AND($D31="AD",OR($F31=2008,$F31=2009)),IF(OR($F31=BB$28-1,$F31=BB$28), 1, INDEX('4. CPI-tabel'!$F$20:$AB$42, MATCH(IF(AND($D31="AD",$F31=2008),$F31+2,IF(AND($D31="AD",$F31=2009),$F31+1,$F31)), '4. CPI-tabel'!$B$20:$B$42,0),  MATCH(BB$28,'4. CPI-tabel'!$F$14:$AB$14,0))),INDEX('4. CPI-tabel'!$F$20:$AB$42, MATCH(IF($G31=1,$F31+1,$F31), '4. CPI-tabel'!$B$20:$B$42,0),  MATCH(BB$28,'4. CPI-tabel'!$F$14:$AB$14,0)))</f>
        <v>1</v>
      </c>
      <c r="BC31" s="116">
        <f>IF(AND($D31="AD",OR($F31=2008,$F31=2009)),IF(OR($F31=BC$28-1,$F31=BC$28), 1, INDEX('4. CPI-tabel'!$F$20:$AB$42, MATCH(IF(AND($D31="AD",$F31=2008),$F31+2,IF(AND($D31="AD",$F31=2009),$F31+1,$F31)), '4. CPI-tabel'!$B$20:$B$42,0),  MATCH(BC$28,'4. CPI-tabel'!$F$14:$AB$14,0))),INDEX('4. CPI-tabel'!$F$20:$AB$42, MATCH(IF($G31=1,$F31+1,$F31), '4. CPI-tabel'!$B$20:$B$42,0),  MATCH(BC$28,'4. CPI-tabel'!$F$14:$AB$14,0)))</f>
        <v>1</v>
      </c>
      <c r="BF31" s="84">
        <f t="shared" si="6"/>
        <v>0</v>
      </c>
      <c r="BG31" s="84">
        <f t="shared" si="8"/>
        <v>0</v>
      </c>
      <c r="BH31" s="84">
        <f t="shared" si="9"/>
        <v>0</v>
      </c>
      <c r="BI31" s="84">
        <f t="shared" si="10"/>
        <v>0</v>
      </c>
      <c r="BJ31" s="84">
        <f t="shared" si="11"/>
        <v>0</v>
      </c>
      <c r="BK31" s="84">
        <f t="shared" si="12"/>
        <v>0</v>
      </c>
      <c r="BL31" s="84">
        <f t="shared" si="13"/>
        <v>0</v>
      </c>
      <c r="BM31" s="84">
        <f t="shared" si="14"/>
        <v>0</v>
      </c>
      <c r="BN31" s="84">
        <f t="shared" si="15"/>
        <v>0</v>
      </c>
      <c r="BO31" s="84">
        <f t="shared" si="16"/>
        <v>0</v>
      </c>
      <c r="BP31" s="84">
        <f t="shared" si="17"/>
        <v>0</v>
      </c>
      <c r="BQ31" s="84">
        <f t="shared" si="18"/>
        <v>0</v>
      </c>
      <c r="BR31" s="84">
        <f t="shared" si="19"/>
        <v>0</v>
      </c>
      <c r="BS31" s="84">
        <f t="shared" si="20"/>
        <v>0</v>
      </c>
      <c r="BT31" s="84">
        <f t="shared" si="21"/>
        <v>0</v>
      </c>
      <c r="BU31" s="84">
        <f t="shared" si="22"/>
        <v>0</v>
      </c>
      <c r="BV31" s="84">
        <f t="shared" si="23"/>
        <v>0</v>
      </c>
      <c r="BW31" s="84">
        <f t="shared" si="24"/>
        <v>1991.4987214246239</v>
      </c>
      <c r="BX31" s="84">
        <f t="shared" si="25"/>
        <v>4779.596931419097</v>
      </c>
      <c r="BY31" s="84">
        <f t="shared" si="26"/>
        <v>4545.4942245740795</v>
      </c>
      <c r="BZ31" s="84">
        <f t="shared" si="27"/>
        <v>4322.857772758206</v>
      </c>
      <c r="CA31" s="84">
        <f t="shared" si="28"/>
        <v>4111.1259634802536</v>
      </c>
      <c r="CB31" s="84">
        <f t="shared" si="29"/>
        <v>3909.764691799588</v>
      </c>
    </row>
    <row r="32" spans="1:80" s="18" customFormat="1" x14ac:dyDescent="0.2">
      <c r="A32" s="39"/>
      <c r="B32" s="83">
        <f>'3. Investeringen'!B15</f>
        <v>4</v>
      </c>
      <c r="C32" s="83" t="str">
        <f>'3. Investeringen'!C15</f>
        <v>Nieuwe investeringen</v>
      </c>
      <c r="D32" s="83" t="str">
        <f>'3. Investeringen'!F15</f>
        <v>TD</v>
      </c>
      <c r="E32" s="83" t="str">
        <f t="shared" si="5"/>
        <v>Nieuwe investeringen TD</v>
      </c>
      <c r="F32" s="118">
        <f>'3. Investeringen'!L15</f>
        <v>2021</v>
      </c>
      <c r="G32" s="115">
        <f>'7. Nominale afschrijvingen'!AG22</f>
        <v>0.5</v>
      </c>
      <c r="I32" s="83">
        <f>'7. Nominale afschrijvingen'!BG22</f>
        <v>0</v>
      </c>
      <c r="J32" s="83">
        <f>'7. Nominale afschrijvingen'!BH22</f>
        <v>0</v>
      </c>
      <c r="K32" s="83">
        <f>'7. Nominale afschrijvingen'!BI22</f>
        <v>0</v>
      </c>
      <c r="L32" s="83">
        <f>'7. Nominale afschrijvingen'!BJ22</f>
        <v>0</v>
      </c>
      <c r="M32" s="83">
        <f>'7. Nominale afschrijvingen'!BK22</f>
        <v>0</v>
      </c>
      <c r="N32" s="83">
        <f>'7. Nominale afschrijvingen'!BL22</f>
        <v>0</v>
      </c>
      <c r="O32" s="83">
        <f>'7. Nominale afschrijvingen'!BM22</f>
        <v>0</v>
      </c>
      <c r="P32" s="83">
        <f>'7. Nominale afschrijvingen'!BN22</f>
        <v>0</v>
      </c>
      <c r="Q32" s="83">
        <f>'7. Nominale afschrijvingen'!BO22</f>
        <v>0</v>
      </c>
      <c r="R32" s="83">
        <f>'7. Nominale afschrijvingen'!BP22</f>
        <v>0</v>
      </c>
      <c r="S32" s="83">
        <f>'7. Nominale afschrijvingen'!BQ22</f>
        <v>0</v>
      </c>
      <c r="T32" s="83">
        <f>'7. Nominale afschrijvingen'!BR22</f>
        <v>0</v>
      </c>
      <c r="U32" s="83">
        <f>'7. Nominale afschrijvingen'!BS22</f>
        <v>0</v>
      </c>
      <c r="V32" s="83">
        <f>'7. Nominale afschrijvingen'!BT22</f>
        <v>0</v>
      </c>
      <c r="W32" s="83">
        <f>'7. Nominale afschrijvingen'!BU22</f>
        <v>0</v>
      </c>
      <c r="X32" s="83">
        <f>'7. Nominale afschrijvingen'!BV22</f>
        <v>0</v>
      </c>
      <c r="Y32" s="83">
        <f>'7. Nominale afschrijvingen'!BW22</f>
        <v>0</v>
      </c>
      <c r="Z32" s="83">
        <f>'7. Nominale afschrijvingen'!BX22</f>
        <v>395812.76661440451</v>
      </c>
      <c r="AA32" s="83">
        <f>'7. Nominale afschrijvingen'!BY22</f>
        <v>949950.63987457077</v>
      </c>
      <c r="AB32" s="83">
        <f>'7. Nominale afschrijvingen'!BZ22</f>
        <v>911308.57994746964</v>
      </c>
      <c r="AC32" s="83">
        <f>'7. Nominale afschrijvingen'!CA22</f>
        <v>874238.40042418276</v>
      </c>
      <c r="AD32" s="83">
        <f>'7. Nominale afschrijvingen'!CB22</f>
        <v>838676.16040692793</v>
      </c>
      <c r="AE32" s="83">
        <f>'7. Nominale afschrijvingen'!CC22</f>
        <v>804560.51998359524</v>
      </c>
      <c r="AF32" s="38"/>
      <c r="AG32" s="116">
        <f>IF(AND($D32="AD",OR($F32=2008,$F32=2009)),IF(OR($F32=AG$28-1,$F32=AG$28), 1, INDEX('4. CPI-tabel'!$F$20:$AB$42, MATCH(IF(AND($D32="AD",$F32=2008),$F32+2,IF(AND($D32="AD",$F32=2009),$F32+1,$F32)), '4. CPI-tabel'!$B$20:$B$42,0),  MATCH(AG$28,'4. CPI-tabel'!$F$14:$AB$14,0))),INDEX('4. CPI-tabel'!$F$20:$AB$42, MATCH(IF($G32=1,$F32+1,$F32), '4. CPI-tabel'!$B$20:$B$42,0),  MATCH(AG$28,'4. CPI-tabel'!$F$14:$AB$14,0)))</f>
        <v>0</v>
      </c>
      <c r="AH32" s="116">
        <f>IF(AND($D32="AD",OR($F32=2008,$F32=2009)),IF(OR($F32=AH$28-1,$F32=AH$28), 1, INDEX('4. CPI-tabel'!$F$20:$AB$42, MATCH(IF(AND($D32="AD",$F32=2008),$F32+2,IF(AND($D32="AD",$F32=2009),$F32+1,$F32)), '4. CPI-tabel'!$B$20:$B$42,0),  MATCH(AH$28,'4. CPI-tabel'!$F$14:$AB$14,0))),INDEX('4. CPI-tabel'!$F$20:$AB$42, MATCH(IF($G32=1,$F32+1,$F32), '4. CPI-tabel'!$B$20:$B$42,0),  MATCH(AH$28,'4. CPI-tabel'!$F$14:$AB$14,0)))</f>
        <v>0</v>
      </c>
      <c r="AI32" s="116">
        <f>IF(AND($D32="AD",OR($F32=2008,$F32=2009)),IF(OR($F32=AI$28-1,$F32=AI$28), 1, INDEX('4. CPI-tabel'!$F$20:$AB$42, MATCH(IF(AND($D32="AD",$F32=2008),$F32+2,IF(AND($D32="AD",$F32=2009),$F32+1,$F32)), '4. CPI-tabel'!$B$20:$B$42,0),  MATCH(AI$28,'4. CPI-tabel'!$F$14:$AB$14,0))),INDEX('4. CPI-tabel'!$F$20:$AB$42, MATCH(IF($G32=1,$F32+1,$F32), '4. CPI-tabel'!$B$20:$B$42,0),  MATCH(AI$28,'4. CPI-tabel'!$F$14:$AB$14,0)))</f>
        <v>0</v>
      </c>
      <c r="AJ32" s="116">
        <f>IF(AND($D32="AD",OR($F32=2008,$F32=2009)),IF(OR($F32=AJ$28-1,$F32=AJ$28), 1, INDEX('4. CPI-tabel'!$F$20:$AB$42, MATCH(IF(AND($D32="AD",$F32=2008),$F32+2,IF(AND($D32="AD",$F32=2009),$F32+1,$F32)), '4. CPI-tabel'!$B$20:$B$42,0),  MATCH(AJ$28,'4. CPI-tabel'!$F$14:$AB$14,0))),INDEX('4. CPI-tabel'!$F$20:$AB$42, MATCH(IF($G32=1,$F32+1,$F32), '4. CPI-tabel'!$B$20:$B$42,0),  MATCH(AJ$28,'4. CPI-tabel'!$F$14:$AB$14,0)))</f>
        <v>0</v>
      </c>
      <c r="AK32" s="116">
        <f>IF(AND($D32="AD",OR($F32=2008,$F32=2009)),IF(OR($F32=AK$28-1,$F32=AK$28), 1, INDEX('4. CPI-tabel'!$F$20:$AB$42, MATCH(IF(AND($D32="AD",$F32=2008),$F32+2,IF(AND($D32="AD",$F32=2009),$F32+1,$F32)), '4. CPI-tabel'!$B$20:$B$42,0),  MATCH(AK$28,'4. CPI-tabel'!$F$14:$AB$14,0))),INDEX('4. CPI-tabel'!$F$20:$AB$42, MATCH(IF($G32=1,$F32+1,$F32), '4. CPI-tabel'!$B$20:$B$42,0),  MATCH(AK$28,'4. CPI-tabel'!$F$14:$AB$14,0)))</f>
        <v>0</v>
      </c>
      <c r="AL32" s="116">
        <f>IF(AND($D32="AD",OR($F32=2008,$F32=2009)),IF(OR($F32=AL$28-1,$F32=AL$28), 1, INDEX('4. CPI-tabel'!$F$20:$AB$42, MATCH(IF(AND($D32="AD",$F32=2008),$F32+2,IF(AND($D32="AD",$F32=2009),$F32+1,$F32)), '4. CPI-tabel'!$B$20:$B$42,0),  MATCH(AL$28,'4. CPI-tabel'!$F$14:$AB$14,0))),INDEX('4. CPI-tabel'!$F$20:$AB$42, MATCH(IF($G32=1,$F32+1,$F32), '4. CPI-tabel'!$B$20:$B$42,0),  MATCH(AL$28,'4. CPI-tabel'!$F$14:$AB$14,0)))</f>
        <v>0</v>
      </c>
      <c r="AM32" s="116">
        <f>IF(AND($D32="AD",OR($F32=2008,$F32=2009)),IF(OR($F32=AM$28-1,$F32=AM$28), 1, INDEX('4. CPI-tabel'!$F$20:$AB$42, MATCH(IF(AND($D32="AD",$F32=2008),$F32+2,IF(AND($D32="AD",$F32=2009),$F32+1,$F32)), '4. CPI-tabel'!$B$20:$B$42,0),  MATCH(AM$28,'4. CPI-tabel'!$F$14:$AB$14,0))),INDEX('4. CPI-tabel'!$F$20:$AB$42, MATCH(IF($G32=1,$F32+1,$F32), '4. CPI-tabel'!$B$20:$B$42,0),  MATCH(AM$28,'4. CPI-tabel'!$F$14:$AB$14,0)))</f>
        <v>0</v>
      </c>
      <c r="AN32" s="116">
        <f>IF(AND($D32="AD",OR($F32=2008,$F32=2009)),IF(OR($F32=AN$28-1,$F32=AN$28), 1, INDEX('4. CPI-tabel'!$F$20:$AB$42, MATCH(IF(AND($D32="AD",$F32=2008),$F32+2,IF(AND($D32="AD",$F32=2009),$F32+1,$F32)), '4. CPI-tabel'!$B$20:$B$42,0),  MATCH(AN$28,'4. CPI-tabel'!$F$14:$AB$14,0))),INDEX('4. CPI-tabel'!$F$20:$AB$42, MATCH(IF($G32=1,$F32+1,$F32), '4. CPI-tabel'!$B$20:$B$42,0),  MATCH(AN$28,'4. CPI-tabel'!$F$14:$AB$14,0)))</f>
        <v>0</v>
      </c>
      <c r="AO32" s="116">
        <f>IF(AND($D32="AD",OR($F32=2008,$F32=2009)),IF(OR($F32=AO$28-1,$F32=AO$28), 1, INDEX('4. CPI-tabel'!$F$20:$AB$42, MATCH(IF(AND($D32="AD",$F32=2008),$F32+2,IF(AND($D32="AD",$F32=2009),$F32+1,$F32)), '4. CPI-tabel'!$B$20:$B$42,0),  MATCH(AO$28,'4. CPI-tabel'!$F$14:$AB$14,0))),INDEX('4. CPI-tabel'!$F$20:$AB$42, MATCH(IF($G32=1,$F32+1,$F32), '4. CPI-tabel'!$B$20:$B$42,0),  MATCH(AO$28,'4. CPI-tabel'!$F$14:$AB$14,0)))</f>
        <v>0</v>
      </c>
      <c r="AP32" s="116">
        <f>IF(AND($D32="AD",OR($F32=2008,$F32=2009)),IF(OR($F32=AP$28-1,$F32=AP$28), 1, INDEX('4. CPI-tabel'!$F$20:$AB$42, MATCH(IF(AND($D32="AD",$F32=2008),$F32+2,IF(AND($D32="AD",$F32=2009),$F32+1,$F32)), '4. CPI-tabel'!$B$20:$B$42,0),  MATCH(AP$28,'4. CPI-tabel'!$F$14:$AB$14,0))),INDEX('4. CPI-tabel'!$F$20:$AB$42, MATCH(IF($G32=1,$F32+1,$F32), '4. CPI-tabel'!$B$20:$B$42,0),  MATCH(AP$28,'4. CPI-tabel'!$F$14:$AB$14,0)))</f>
        <v>0</v>
      </c>
      <c r="AQ32" s="116">
        <f>IF(AND($D32="AD",OR($F32=2008,$F32=2009)),IF(OR($F32=AQ$28-1,$F32=AQ$28), 1, INDEX('4. CPI-tabel'!$F$20:$AB$42, MATCH(IF(AND($D32="AD",$F32=2008),$F32+2,IF(AND($D32="AD",$F32=2009),$F32+1,$F32)), '4. CPI-tabel'!$B$20:$B$42,0),  MATCH(AQ$28,'4. CPI-tabel'!$F$14:$AB$14,0))),INDEX('4. CPI-tabel'!$F$20:$AB$42, MATCH(IF($G32=1,$F32+1,$F32), '4. CPI-tabel'!$B$20:$B$42,0),  MATCH(AQ$28,'4. CPI-tabel'!$F$14:$AB$14,0)))</f>
        <v>0</v>
      </c>
      <c r="AR32" s="116">
        <f>IF(AND($D32="AD",OR($F32=2008,$F32=2009)),IF(OR($F32=AR$28-1,$F32=AR$28), 1, INDEX('4. CPI-tabel'!$F$20:$AB$42, MATCH(IF(AND($D32="AD",$F32=2008),$F32+2,IF(AND($D32="AD",$F32=2009),$F32+1,$F32)), '4. CPI-tabel'!$B$20:$B$42,0),  MATCH(AR$28,'4. CPI-tabel'!$F$14:$AB$14,0))),INDEX('4. CPI-tabel'!$F$20:$AB$42, MATCH(IF($G32=1,$F32+1,$F32), '4. CPI-tabel'!$B$20:$B$42,0),  MATCH(AR$28,'4. CPI-tabel'!$F$14:$AB$14,0)))</f>
        <v>0</v>
      </c>
      <c r="AS32" s="116">
        <f>IF(AND($D32="AD",OR($F32=2008,$F32=2009)),IF(OR($F32=AS$28-1,$F32=AS$28), 1, INDEX('4. CPI-tabel'!$F$20:$AB$42, MATCH(IF(AND($D32="AD",$F32=2008),$F32+2,IF(AND($D32="AD",$F32=2009),$F32+1,$F32)), '4. CPI-tabel'!$B$20:$B$42,0),  MATCH(AS$28,'4. CPI-tabel'!$F$14:$AB$14,0))),INDEX('4. CPI-tabel'!$F$20:$AB$42, MATCH(IF($G32=1,$F32+1,$F32), '4. CPI-tabel'!$B$20:$B$42,0),  MATCH(AS$28,'4. CPI-tabel'!$F$14:$AB$14,0)))</f>
        <v>0</v>
      </c>
      <c r="AT32" s="116">
        <f>IF(AND($D32="AD",OR($F32=2008,$F32=2009)),IF(OR($F32=AT$28-1,$F32=AT$28), 1, INDEX('4. CPI-tabel'!$F$20:$AB$42, MATCH(IF(AND($D32="AD",$F32=2008),$F32+2,IF(AND($D32="AD",$F32=2009),$F32+1,$F32)), '4. CPI-tabel'!$B$20:$B$42,0),  MATCH(AT$28,'4. CPI-tabel'!$F$14:$AB$14,0))),INDEX('4. CPI-tabel'!$F$20:$AB$42, MATCH(IF($G32=1,$F32+1,$F32), '4. CPI-tabel'!$B$20:$B$42,0),  MATCH(AT$28,'4. CPI-tabel'!$F$14:$AB$14,0)))</f>
        <v>0</v>
      </c>
      <c r="AU32" s="116">
        <f>IF(AND($D32="AD",OR($F32=2008,$F32=2009)),IF(OR($F32=AU$28-1,$F32=AU$28), 1, INDEX('4. CPI-tabel'!$F$20:$AB$42, MATCH(IF(AND($D32="AD",$F32=2008),$F32+2,IF(AND($D32="AD",$F32=2009),$F32+1,$F32)), '4. CPI-tabel'!$B$20:$B$42,0),  MATCH(AU$28,'4. CPI-tabel'!$F$14:$AB$14,0))),INDEX('4. CPI-tabel'!$F$20:$AB$42, MATCH(IF($G32=1,$F32+1,$F32), '4. CPI-tabel'!$B$20:$B$42,0),  MATCH(AU$28,'4. CPI-tabel'!$F$14:$AB$14,0)))</f>
        <v>0</v>
      </c>
      <c r="AV32" s="116">
        <f>IF(AND($D32="AD",OR($F32=2008,$F32=2009)),IF(OR($F32=AV$28-1,$F32=AV$28), 1, INDEX('4. CPI-tabel'!$F$20:$AB$42, MATCH(IF(AND($D32="AD",$F32=2008),$F32+2,IF(AND($D32="AD",$F32=2009),$F32+1,$F32)), '4. CPI-tabel'!$B$20:$B$42,0),  MATCH(AV$28,'4. CPI-tabel'!$F$14:$AB$14,0))),INDEX('4. CPI-tabel'!$F$20:$AB$42, MATCH(IF($G32=1,$F32+1,$F32), '4. CPI-tabel'!$B$20:$B$42,0),  MATCH(AV$28,'4. CPI-tabel'!$F$14:$AB$14,0)))</f>
        <v>0</v>
      </c>
      <c r="AW32" s="116">
        <f>IF(AND($D32="AD",OR($F32=2008,$F32=2009)),IF(OR($F32=AW$28-1,$F32=AW$28), 1, INDEX('4. CPI-tabel'!$F$20:$AB$42, MATCH(IF(AND($D32="AD",$F32=2008),$F32+2,IF(AND($D32="AD",$F32=2009),$F32+1,$F32)), '4. CPI-tabel'!$B$20:$B$42,0),  MATCH(AW$28,'4. CPI-tabel'!$F$14:$AB$14,0))),INDEX('4. CPI-tabel'!$F$20:$AB$42, MATCH(IF($G32=1,$F32+1,$F32), '4. CPI-tabel'!$B$20:$B$42,0),  MATCH(AW$28,'4. CPI-tabel'!$F$14:$AB$14,0)))</f>
        <v>0</v>
      </c>
      <c r="AX32" s="116">
        <f>IF(AND($D32="AD",OR($F32=2008,$F32=2009)),IF(OR($F32=AX$28-1,$F32=AX$28), 1, INDEX('4. CPI-tabel'!$F$20:$AB$42, MATCH(IF(AND($D32="AD",$F32=2008),$F32+2,IF(AND($D32="AD",$F32=2009),$F32+1,$F32)), '4. CPI-tabel'!$B$20:$B$42,0),  MATCH(AX$28,'4. CPI-tabel'!$F$14:$AB$14,0))),INDEX('4. CPI-tabel'!$F$20:$AB$42, MATCH(IF($G32=1,$F32+1,$F32), '4. CPI-tabel'!$B$20:$B$42,0),  MATCH(AX$28,'4. CPI-tabel'!$F$14:$AB$14,0)))</f>
        <v>1</v>
      </c>
      <c r="AY32" s="116">
        <f>IF(AND($D32="AD",OR($F32=2008,$F32=2009)),IF(OR($F32=AY$28-1,$F32=AY$28), 1, INDEX('4. CPI-tabel'!$F$20:$AB$42, MATCH(IF(AND($D32="AD",$F32=2008),$F32+2,IF(AND($D32="AD",$F32=2009),$F32+1,$F32)), '4. CPI-tabel'!$B$20:$B$42,0),  MATCH(AY$28,'4. CPI-tabel'!$F$14:$AB$14,0))),INDEX('4. CPI-tabel'!$F$20:$AB$42, MATCH(IF($G32=1,$F32+1,$F32), '4. CPI-tabel'!$B$20:$B$42,0),  MATCH(AY$28,'4. CPI-tabel'!$F$14:$AB$14,0)))</f>
        <v>1</v>
      </c>
      <c r="AZ32" s="116">
        <f>IF(AND($D32="AD",OR($F32=2008,$F32=2009)),IF(OR($F32=AZ$28-1,$F32=AZ$28), 1, INDEX('4. CPI-tabel'!$F$20:$AB$42, MATCH(IF(AND($D32="AD",$F32=2008),$F32+2,IF(AND($D32="AD",$F32=2009),$F32+1,$F32)), '4. CPI-tabel'!$B$20:$B$42,0),  MATCH(AZ$28,'4. CPI-tabel'!$F$14:$AB$14,0))),INDEX('4. CPI-tabel'!$F$20:$AB$42, MATCH(IF($G32=1,$F32+1,$F32), '4. CPI-tabel'!$B$20:$B$42,0),  MATCH(AZ$28,'4. CPI-tabel'!$F$14:$AB$14,0)))</f>
        <v>1</v>
      </c>
      <c r="BA32" s="116">
        <f>IF(AND($D32="AD",OR($F32=2008,$F32=2009)),IF(OR($F32=BA$28-1,$F32=BA$28), 1, INDEX('4. CPI-tabel'!$F$20:$AB$42, MATCH(IF(AND($D32="AD",$F32=2008),$F32+2,IF(AND($D32="AD",$F32=2009),$F32+1,$F32)), '4. CPI-tabel'!$B$20:$B$42,0),  MATCH(BA$28,'4. CPI-tabel'!$F$14:$AB$14,0))),INDEX('4. CPI-tabel'!$F$20:$AB$42, MATCH(IF($G32=1,$F32+1,$F32), '4. CPI-tabel'!$B$20:$B$42,0),  MATCH(BA$28,'4. CPI-tabel'!$F$14:$AB$14,0)))</f>
        <v>1</v>
      </c>
      <c r="BB32" s="116">
        <f>IF(AND($D32="AD",OR($F32=2008,$F32=2009)),IF(OR($F32=BB$28-1,$F32=BB$28), 1, INDEX('4. CPI-tabel'!$F$20:$AB$42, MATCH(IF(AND($D32="AD",$F32=2008),$F32+2,IF(AND($D32="AD",$F32=2009),$F32+1,$F32)), '4. CPI-tabel'!$B$20:$B$42,0),  MATCH(BB$28,'4. CPI-tabel'!$F$14:$AB$14,0))),INDEX('4. CPI-tabel'!$F$20:$AB$42, MATCH(IF($G32=1,$F32+1,$F32), '4. CPI-tabel'!$B$20:$B$42,0),  MATCH(BB$28,'4. CPI-tabel'!$F$14:$AB$14,0)))</f>
        <v>1</v>
      </c>
      <c r="BC32" s="116">
        <f>IF(AND($D32="AD",OR($F32=2008,$F32=2009)),IF(OR($F32=BC$28-1,$F32=BC$28), 1, INDEX('4. CPI-tabel'!$F$20:$AB$42, MATCH(IF(AND($D32="AD",$F32=2008),$F32+2,IF(AND($D32="AD",$F32=2009),$F32+1,$F32)), '4. CPI-tabel'!$B$20:$B$42,0),  MATCH(BC$28,'4. CPI-tabel'!$F$14:$AB$14,0))),INDEX('4. CPI-tabel'!$F$20:$AB$42, MATCH(IF($G32=1,$F32+1,$F32), '4. CPI-tabel'!$B$20:$B$42,0),  MATCH(BC$28,'4. CPI-tabel'!$F$14:$AB$14,0)))</f>
        <v>1</v>
      </c>
      <c r="BF32" s="84">
        <f t="shared" si="6"/>
        <v>0</v>
      </c>
      <c r="BG32" s="84">
        <f t="shared" si="8"/>
        <v>0</v>
      </c>
      <c r="BH32" s="84">
        <f t="shared" si="9"/>
        <v>0</v>
      </c>
      <c r="BI32" s="84">
        <f t="shared" si="10"/>
        <v>0</v>
      </c>
      <c r="BJ32" s="84">
        <f t="shared" si="11"/>
        <v>0</v>
      </c>
      <c r="BK32" s="84">
        <f t="shared" si="12"/>
        <v>0</v>
      </c>
      <c r="BL32" s="84">
        <f t="shared" si="13"/>
        <v>0</v>
      </c>
      <c r="BM32" s="84">
        <f t="shared" si="14"/>
        <v>0</v>
      </c>
      <c r="BN32" s="84">
        <f t="shared" si="15"/>
        <v>0</v>
      </c>
      <c r="BO32" s="84">
        <f t="shared" si="16"/>
        <v>0</v>
      </c>
      <c r="BP32" s="84">
        <f t="shared" si="17"/>
        <v>0</v>
      </c>
      <c r="BQ32" s="84">
        <f t="shared" si="18"/>
        <v>0</v>
      </c>
      <c r="BR32" s="84">
        <f t="shared" si="19"/>
        <v>0</v>
      </c>
      <c r="BS32" s="84">
        <f t="shared" si="20"/>
        <v>0</v>
      </c>
      <c r="BT32" s="84">
        <f t="shared" si="21"/>
        <v>0</v>
      </c>
      <c r="BU32" s="84">
        <f t="shared" si="22"/>
        <v>0</v>
      </c>
      <c r="BV32" s="84">
        <f t="shared" si="23"/>
        <v>0</v>
      </c>
      <c r="BW32" s="84">
        <f t="shared" si="24"/>
        <v>395812.76661440451</v>
      </c>
      <c r="BX32" s="84">
        <f t="shared" si="25"/>
        <v>949950.63987457077</v>
      </c>
      <c r="BY32" s="84">
        <f t="shared" si="26"/>
        <v>911308.57994746964</v>
      </c>
      <c r="BZ32" s="84">
        <f t="shared" si="27"/>
        <v>874238.40042418276</v>
      </c>
      <c r="CA32" s="84">
        <f t="shared" si="28"/>
        <v>838676.16040692793</v>
      </c>
      <c r="CB32" s="84">
        <f t="shared" si="29"/>
        <v>804560.51998359524</v>
      </c>
    </row>
    <row r="33" spans="1:80" s="18" customFormat="1" x14ac:dyDescent="0.2">
      <c r="A33" s="39"/>
      <c r="B33" s="83">
        <f>'3. Investeringen'!B16</f>
        <v>5</v>
      </c>
      <c r="C33" s="83" t="str">
        <f>'3. Investeringen'!C16</f>
        <v>Nieuwe investeringen</v>
      </c>
      <c r="D33" s="83" t="str">
        <f>'3. Investeringen'!F16</f>
        <v>TD</v>
      </c>
      <c r="E33" s="83" t="str">
        <f t="shared" si="5"/>
        <v>Nieuwe investeringen TD</v>
      </c>
      <c r="F33" s="118">
        <f>'3. Investeringen'!L16</f>
        <v>2021</v>
      </c>
      <c r="G33" s="115">
        <f>'7. Nominale afschrijvingen'!AG23</f>
        <v>0.5</v>
      </c>
      <c r="I33" s="83">
        <f>'7. Nominale afschrijvingen'!BG23</f>
        <v>0</v>
      </c>
      <c r="J33" s="83">
        <f>'7. Nominale afschrijvingen'!BH23</f>
        <v>0</v>
      </c>
      <c r="K33" s="83">
        <f>'7. Nominale afschrijvingen'!BI23</f>
        <v>0</v>
      </c>
      <c r="L33" s="83">
        <f>'7. Nominale afschrijvingen'!BJ23</f>
        <v>0</v>
      </c>
      <c r="M33" s="83">
        <f>'7. Nominale afschrijvingen'!BK23</f>
        <v>0</v>
      </c>
      <c r="N33" s="83">
        <f>'7. Nominale afschrijvingen'!BL23</f>
        <v>0</v>
      </c>
      <c r="O33" s="83">
        <f>'7. Nominale afschrijvingen'!BM23</f>
        <v>0</v>
      </c>
      <c r="P33" s="83">
        <f>'7. Nominale afschrijvingen'!BN23</f>
        <v>0</v>
      </c>
      <c r="Q33" s="83">
        <f>'7. Nominale afschrijvingen'!BO23</f>
        <v>0</v>
      </c>
      <c r="R33" s="83">
        <f>'7. Nominale afschrijvingen'!BP23</f>
        <v>0</v>
      </c>
      <c r="S33" s="83">
        <f>'7. Nominale afschrijvingen'!BQ23</f>
        <v>0</v>
      </c>
      <c r="T33" s="83">
        <f>'7. Nominale afschrijvingen'!BR23</f>
        <v>0</v>
      </c>
      <c r="U33" s="83">
        <f>'7. Nominale afschrijvingen'!BS23</f>
        <v>0</v>
      </c>
      <c r="V33" s="83">
        <f>'7. Nominale afschrijvingen'!BT23</f>
        <v>0</v>
      </c>
      <c r="W33" s="83">
        <f>'7. Nominale afschrijvingen'!BU23</f>
        <v>0</v>
      </c>
      <c r="X33" s="83">
        <f>'7. Nominale afschrijvingen'!BV23</f>
        <v>0</v>
      </c>
      <c r="Y33" s="83">
        <f>'7. Nominale afschrijvingen'!BW23</f>
        <v>0</v>
      </c>
      <c r="Z33" s="83">
        <f>'7. Nominale afschrijvingen'!BX23</f>
        <v>2588777.5221289662</v>
      </c>
      <c r="AA33" s="83">
        <f>'7. Nominale afschrijvingen'!BY23</f>
        <v>6213066.0531095192</v>
      </c>
      <c r="AB33" s="83">
        <f>'7. Nominale afschrijvingen'!BZ23</f>
        <v>6045522.6988683632</v>
      </c>
      <c r="AC33" s="83">
        <f>'7. Nominale afschrijvingen'!CA23</f>
        <v>5882497.3676629243</v>
      </c>
      <c r="AD33" s="83">
        <f>'7. Nominale afschrijvingen'!CB23</f>
        <v>5723868.225164148</v>
      </c>
      <c r="AE33" s="83">
        <f>'7. Nominale afschrijvingen'!CC23</f>
        <v>5569516.7224630928</v>
      </c>
      <c r="AF33" s="38"/>
      <c r="AG33" s="116">
        <f>IF(AND($D33="AD",OR($F33=2008,$F33=2009)),IF(OR($F33=AG$28-1,$F33=AG$28), 1, INDEX('4. CPI-tabel'!$F$20:$AB$42, MATCH(IF(AND($D33="AD",$F33=2008),$F33+2,IF(AND($D33="AD",$F33=2009),$F33+1,$F33)), '4. CPI-tabel'!$B$20:$B$42,0),  MATCH(AG$28,'4. CPI-tabel'!$F$14:$AB$14,0))),INDEX('4. CPI-tabel'!$F$20:$AB$42, MATCH(IF($G33=1,$F33+1,$F33), '4. CPI-tabel'!$B$20:$B$42,0),  MATCH(AG$28,'4. CPI-tabel'!$F$14:$AB$14,0)))</f>
        <v>0</v>
      </c>
      <c r="AH33" s="116">
        <f>IF(AND($D33="AD",OR($F33=2008,$F33=2009)),IF(OR($F33=AH$28-1,$F33=AH$28), 1, INDEX('4. CPI-tabel'!$F$20:$AB$42, MATCH(IF(AND($D33="AD",$F33=2008),$F33+2,IF(AND($D33="AD",$F33=2009),$F33+1,$F33)), '4. CPI-tabel'!$B$20:$B$42,0),  MATCH(AH$28,'4. CPI-tabel'!$F$14:$AB$14,0))),INDEX('4. CPI-tabel'!$F$20:$AB$42, MATCH(IF($G33=1,$F33+1,$F33), '4. CPI-tabel'!$B$20:$B$42,0),  MATCH(AH$28,'4. CPI-tabel'!$F$14:$AB$14,0)))</f>
        <v>0</v>
      </c>
      <c r="AI33" s="116">
        <f>IF(AND($D33="AD",OR($F33=2008,$F33=2009)),IF(OR($F33=AI$28-1,$F33=AI$28), 1, INDEX('4. CPI-tabel'!$F$20:$AB$42, MATCH(IF(AND($D33="AD",$F33=2008),$F33+2,IF(AND($D33="AD",$F33=2009),$F33+1,$F33)), '4. CPI-tabel'!$B$20:$B$42,0),  MATCH(AI$28,'4. CPI-tabel'!$F$14:$AB$14,0))),INDEX('4. CPI-tabel'!$F$20:$AB$42, MATCH(IF($G33=1,$F33+1,$F33), '4. CPI-tabel'!$B$20:$B$42,0),  MATCH(AI$28,'4. CPI-tabel'!$F$14:$AB$14,0)))</f>
        <v>0</v>
      </c>
      <c r="AJ33" s="116">
        <f>IF(AND($D33="AD",OR($F33=2008,$F33=2009)),IF(OR($F33=AJ$28-1,$F33=AJ$28), 1, INDEX('4. CPI-tabel'!$F$20:$AB$42, MATCH(IF(AND($D33="AD",$F33=2008),$F33+2,IF(AND($D33="AD",$F33=2009),$F33+1,$F33)), '4. CPI-tabel'!$B$20:$B$42,0),  MATCH(AJ$28,'4. CPI-tabel'!$F$14:$AB$14,0))),INDEX('4. CPI-tabel'!$F$20:$AB$42, MATCH(IF($G33=1,$F33+1,$F33), '4. CPI-tabel'!$B$20:$B$42,0),  MATCH(AJ$28,'4. CPI-tabel'!$F$14:$AB$14,0)))</f>
        <v>0</v>
      </c>
      <c r="AK33" s="116">
        <f>IF(AND($D33="AD",OR($F33=2008,$F33=2009)),IF(OR($F33=AK$28-1,$F33=AK$28), 1, INDEX('4. CPI-tabel'!$F$20:$AB$42, MATCH(IF(AND($D33="AD",$F33=2008),$F33+2,IF(AND($D33="AD",$F33=2009),$F33+1,$F33)), '4. CPI-tabel'!$B$20:$B$42,0),  MATCH(AK$28,'4. CPI-tabel'!$F$14:$AB$14,0))),INDEX('4. CPI-tabel'!$F$20:$AB$42, MATCH(IF($G33=1,$F33+1,$F33), '4. CPI-tabel'!$B$20:$B$42,0),  MATCH(AK$28,'4. CPI-tabel'!$F$14:$AB$14,0)))</f>
        <v>0</v>
      </c>
      <c r="AL33" s="116">
        <f>IF(AND($D33="AD",OR($F33=2008,$F33=2009)),IF(OR($F33=AL$28-1,$F33=AL$28), 1, INDEX('4. CPI-tabel'!$F$20:$AB$42, MATCH(IF(AND($D33="AD",$F33=2008),$F33+2,IF(AND($D33="AD",$F33=2009),$F33+1,$F33)), '4. CPI-tabel'!$B$20:$B$42,0),  MATCH(AL$28,'4. CPI-tabel'!$F$14:$AB$14,0))),INDEX('4. CPI-tabel'!$F$20:$AB$42, MATCH(IF($G33=1,$F33+1,$F33), '4. CPI-tabel'!$B$20:$B$42,0),  MATCH(AL$28,'4. CPI-tabel'!$F$14:$AB$14,0)))</f>
        <v>0</v>
      </c>
      <c r="AM33" s="116">
        <f>IF(AND($D33="AD",OR($F33=2008,$F33=2009)),IF(OR($F33=AM$28-1,$F33=AM$28), 1, INDEX('4. CPI-tabel'!$F$20:$AB$42, MATCH(IF(AND($D33="AD",$F33=2008),$F33+2,IF(AND($D33="AD",$F33=2009),$F33+1,$F33)), '4. CPI-tabel'!$B$20:$B$42,0),  MATCH(AM$28,'4. CPI-tabel'!$F$14:$AB$14,0))),INDEX('4. CPI-tabel'!$F$20:$AB$42, MATCH(IF($G33=1,$F33+1,$F33), '4. CPI-tabel'!$B$20:$B$42,0),  MATCH(AM$28,'4. CPI-tabel'!$F$14:$AB$14,0)))</f>
        <v>0</v>
      </c>
      <c r="AN33" s="116">
        <f>IF(AND($D33="AD",OR($F33=2008,$F33=2009)),IF(OR($F33=AN$28-1,$F33=AN$28), 1, INDEX('4. CPI-tabel'!$F$20:$AB$42, MATCH(IF(AND($D33="AD",$F33=2008),$F33+2,IF(AND($D33="AD",$F33=2009),$F33+1,$F33)), '4. CPI-tabel'!$B$20:$B$42,0),  MATCH(AN$28,'4. CPI-tabel'!$F$14:$AB$14,0))),INDEX('4. CPI-tabel'!$F$20:$AB$42, MATCH(IF($G33=1,$F33+1,$F33), '4. CPI-tabel'!$B$20:$B$42,0),  MATCH(AN$28,'4. CPI-tabel'!$F$14:$AB$14,0)))</f>
        <v>0</v>
      </c>
      <c r="AO33" s="116">
        <f>IF(AND($D33="AD",OR($F33=2008,$F33=2009)),IF(OR($F33=AO$28-1,$F33=AO$28), 1, INDEX('4. CPI-tabel'!$F$20:$AB$42, MATCH(IF(AND($D33="AD",$F33=2008),$F33+2,IF(AND($D33="AD",$F33=2009),$F33+1,$F33)), '4. CPI-tabel'!$B$20:$B$42,0),  MATCH(AO$28,'4. CPI-tabel'!$F$14:$AB$14,0))),INDEX('4. CPI-tabel'!$F$20:$AB$42, MATCH(IF($G33=1,$F33+1,$F33), '4. CPI-tabel'!$B$20:$B$42,0),  MATCH(AO$28,'4. CPI-tabel'!$F$14:$AB$14,0)))</f>
        <v>0</v>
      </c>
      <c r="AP33" s="116">
        <f>IF(AND($D33="AD",OR($F33=2008,$F33=2009)),IF(OR($F33=AP$28-1,$F33=AP$28), 1, INDEX('4. CPI-tabel'!$F$20:$AB$42, MATCH(IF(AND($D33="AD",$F33=2008),$F33+2,IF(AND($D33="AD",$F33=2009),$F33+1,$F33)), '4. CPI-tabel'!$B$20:$B$42,0),  MATCH(AP$28,'4. CPI-tabel'!$F$14:$AB$14,0))),INDEX('4. CPI-tabel'!$F$20:$AB$42, MATCH(IF($G33=1,$F33+1,$F33), '4. CPI-tabel'!$B$20:$B$42,0),  MATCH(AP$28,'4. CPI-tabel'!$F$14:$AB$14,0)))</f>
        <v>0</v>
      </c>
      <c r="AQ33" s="116">
        <f>IF(AND($D33="AD",OR($F33=2008,$F33=2009)),IF(OR($F33=AQ$28-1,$F33=AQ$28), 1, INDEX('4. CPI-tabel'!$F$20:$AB$42, MATCH(IF(AND($D33="AD",$F33=2008),$F33+2,IF(AND($D33="AD",$F33=2009),$F33+1,$F33)), '4. CPI-tabel'!$B$20:$B$42,0),  MATCH(AQ$28,'4. CPI-tabel'!$F$14:$AB$14,0))),INDEX('4. CPI-tabel'!$F$20:$AB$42, MATCH(IF($G33=1,$F33+1,$F33), '4. CPI-tabel'!$B$20:$B$42,0),  MATCH(AQ$28,'4. CPI-tabel'!$F$14:$AB$14,0)))</f>
        <v>0</v>
      </c>
      <c r="AR33" s="116">
        <f>IF(AND($D33="AD",OR($F33=2008,$F33=2009)),IF(OR($F33=AR$28-1,$F33=AR$28), 1, INDEX('4. CPI-tabel'!$F$20:$AB$42, MATCH(IF(AND($D33="AD",$F33=2008),$F33+2,IF(AND($D33="AD",$F33=2009),$F33+1,$F33)), '4. CPI-tabel'!$B$20:$B$42,0),  MATCH(AR$28,'4. CPI-tabel'!$F$14:$AB$14,0))),INDEX('4. CPI-tabel'!$F$20:$AB$42, MATCH(IF($G33=1,$F33+1,$F33), '4. CPI-tabel'!$B$20:$B$42,0),  MATCH(AR$28,'4. CPI-tabel'!$F$14:$AB$14,0)))</f>
        <v>0</v>
      </c>
      <c r="AS33" s="116">
        <f>IF(AND($D33="AD",OR($F33=2008,$F33=2009)),IF(OR($F33=AS$28-1,$F33=AS$28), 1, INDEX('4. CPI-tabel'!$F$20:$AB$42, MATCH(IF(AND($D33="AD",$F33=2008),$F33+2,IF(AND($D33="AD",$F33=2009),$F33+1,$F33)), '4. CPI-tabel'!$B$20:$B$42,0),  MATCH(AS$28,'4. CPI-tabel'!$F$14:$AB$14,0))),INDEX('4. CPI-tabel'!$F$20:$AB$42, MATCH(IF($G33=1,$F33+1,$F33), '4. CPI-tabel'!$B$20:$B$42,0),  MATCH(AS$28,'4. CPI-tabel'!$F$14:$AB$14,0)))</f>
        <v>0</v>
      </c>
      <c r="AT33" s="116">
        <f>IF(AND($D33="AD",OR($F33=2008,$F33=2009)),IF(OR($F33=AT$28-1,$F33=AT$28), 1, INDEX('4. CPI-tabel'!$F$20:$AB$42, MATCH(IF(AND($D33="AD",$F33=2008),$F33+2,IF(AND($D33="AD",$F33=2009),$F33+1,$F33)), '4. CPI-tabel'!$B$20:$B$42,0),  MATCH(AT$28,'4. CPI-tabel'!$F$14:$AB$14,0))),INDEX('4. CPI-tabel'!$F$20:$AB$42, MATCH(IF($G33=1,$F33+1,$F33), '4. CPI-tabel'!$B$20:$B$42,0),  MATCH(AT$28,'4. CPI-tabel'!$F$14:$AB$14,0)))</f>
        <v>0</v>
      </c>
      <c r="AU33" s="116">
        <f>IF(AND($D33="AD",OR($F33=2008,$F33=2009)),IF(OR($F33=AU$28-1,$F33=AU$28), 1, INDEX('4. CPI-tabel'!$F$20:$AB$42, MATCH(IF(AND($D33="AD",$F33=2008),$F33+2,IF(AND($D33="AD",$F33=2009),$F33+1,$F33)), '4. CPI-tabel'!$B$20:$B$42,0),  MATCH(AU$28,'4. CPI-tabel'!$F$14:$AB$14,0))),INDEX('4. CPI-tabel'!$F$20:$AB$42, MATCH(IF($G33=1,$F33+1,$F33), '4. CPI-tabel'!$B$20:$B$42,0),  MATCH(AU$28,'4. CPI-tabel'!$F$14:$AB$14,0)))</f>
        <v>0</v>
      </c>
      <c r="AV33" s="116">
        <f>IF(AND($D33="AD",OR($F33=2008,$F33=2009)),IF(OR($F33=AV$28-1,$F33=AV$28), 1, INDEX('4. CPI-tabel'!$F$20:$AB$42, MATCH(IF(AND($D33="AD",$F33=2008),$F33+2,IF(AND($D33="AD",$F33=2009),$F33+1,$F33)), '4. CPI-tabel'!$B$20:$B$42,0),  MATCH(AV$28,'4. CPI-tabel'!$F$14:$AB$14,0))),INDEX('4. CPI-tabel'!$F$20:$AB$42, MATCH(IF($G33=1,$F33+1,$F33), '4. CPI-tabel'!$B$20:$B$42,0),  MATCH(AV$28,'4. CPI-tabel'!$F$14:$AB$14,0)))</f>
        <v>0</v>
      </c>
      <c r="AW33" s="116">
        <f>IF(AND($D33="AD",OR($F33=2008,$F33=2009)),IF(OR($F33=AW$28-1,$F33=AW$28), 1, INDEX('4. CPI-tabel'!$F$20:$AB$42, MATCH(IF(AND($D33="AD",$F33=2008),$F33+2,IF(AND($D33="AD",$F33=2009),$F33+1,$F33)), '4. CPI-tabel'!$B$20:$B$42,0),  MATCH(AW$28,'4. CPI-tabel'!$F$14:$AB$14,0))),INDEX('4. CPI-tabel'!$F$20:$AB$42, MATCH(IF($G33=1,$F33+1,$F33), '4. CPI-tabel'!$B$20:$B$42,0),  MATCH(AW$28,'4. CPI-tabel'!$F$14:$AB$14,0)))</f>
        <v>0</v>
      </c>
      <c r="AX33" s="116">
        <f>IF(AND($D33="AD",OR($F33=2008,$F33=2009)),IF(OR($F33=AX$28-1,$F33=AX$28), 1, INDEX('4. CPI-tabel'!$F$20:$AB$42, MATCH(IF(AND($D33="AD",$F33=2008),$F33+2,IF(AND($D33="AD",$F33=2009),$F33+1,$F33)), '4. CPI-tabel'!$B$20:$B$42,0),  MATCH(AX$28,'4. CPI-tabel'!$F$14:$AB$14,0))),INDEX('4. CPI-tabel'!$F$20:$AB$42, MATCH(IF($G33=1,$F33+1,$F33), '4. CPI-tabel'!$B$20:$B$42,0),  MATCH(AX$28,'4. CPI-tabel'!$F$14:$AB$14,0)))</f>
        <v>1</v>
      </c>
      <c r="AY33" s="116">
        <f>IF(AND($D33="AD",OR($F33=2008,$F33=2009)),IF(OR($F33=AY$28-1,$F33=AY$28), 1, INDEX('4. CPI-tabel'!$F$20:$AB$42, MATCH(IF(AND($D33="AD",$F33=2008),$F33+2,IF(AND($D33="AD",$F33=2009),$F33+1,$F33)), '4. CPI-tabel'!$B$20:$B$42,0),  MATCH(AY$28,'4. CPI-tabel'!$F$14:$AB$14,0))),INDEX('4. CPI-tabel'!$F$20:$AB$42, MATCH(IF($G33=1,$F33+1,$F33), '4. CPI-tabel'!$B$20:$B$42,0),  MATCH(AY$28,'4. CPI-tabel'!$F$14:$AB$14,0)))</f>
        <v>1</v>
      </c>
      <c r="AZ33" s="116">
        <f>IF(AND($D33="AD",OR($F33=2008,$F33=2009)),IF(OR($F33=AZ$28-1,$F33=AZ$28), 1, INDEX('4. CPI-tabel'!$F$20:$AB$42, MATCH(IF(AND($D33="AD",$F33=2008),$F33+2,IF(AND($D33="AD",$F33=2009),$F33+1,$F33)), '4. CPI-tabel'!$B$20:$B$42,0),  MATCH(AZ$28,'4. CPI-tabel'!$F$14:$AB$14,0))),INDEX('4. CPI-tabel'!$F$20:$AB$42, MATCH(IF($G33=1,$F33+1,$F33), '4. CPI-tabel'!$B$20:$B$42,0),  MATCH(AZ$28,'4. CPI-tabel'!$F$14:$AB$14,0)))</f>
        <v>1</v>
      </c>
      <c r="BA33" s="116">
        <f>IF(AND($D33="AD",OR($F33=2008,$F33=2009)),IF(OR($F33=BA$28-1,$F33=BA$28), 1, INDEX('4. CPI-tabel'!$F$20:$AB$42, MATCH(IF(AND($D33="AD",$F33=2008),$F33+2,IF(AND($D33="AD",$F33=2009),$F33+1,$F33)), '4. CPI-tabel'!$B$20:$B$42,0),  MATCH(BA$28,'4. CPI-tabel'!$F$14:$AB$14,0))),INDEX('4. CPI-tabel'!$F$20:$AB$42, MATCH(IF($G33=1,$F33+1,$F33), '4. CPI-tabel'!$B$20:$B$42,0),  MATCH(BA$28,'4. CPI-tabel'!$F$14:$AB$14,0)))</f>
        <v>1</v>
      </c>
      <c r="BB33" s="116">
        <f>IF(AND($D33="AD",OR($F33=2008,$F33=2009)),IF(OR($F33=BB$28-1,$F33=BB$28), 1, INDEX('4. CPI-tabel'!$F$20:$AB$42, MATCH(IF(AND($D33="AD",$F33=2008),$F33+2,IF(AND($D33="AD",$F33=2009),$F33+1,$F33)), '4. CPI-tabel'!$B$20:$B$42,0),  MATCH(BB$28,'4. CPI-tabel'!$F$14:$AB$14,0))),INDEX('4. CPI-tabel'!$F$20:$AB$42, MATCH(IF($G33=1,$F33+1,$F33), '4. CPI-tabel'!$B$20:$B$42,0),  MATCH(BB$28,'4. CPI-tabel'!$F$14:$AB$14,0)))</f>
        <v>1</v>
      </c>
      <c r="BC33" s="116">
        <f>IF(AND($D33="AD",OR($F33=2008,$F33=2009)),IF(OR($F33=BC$28-1,$F33=BC$28), 1, INDEX('4. CPI-tabel'!$F$20:$AB$42, MATCH(IF(AND($D33="AD",$F33=2008),$F33+2,IF(AND($D33="AD",$F33=2009),$F33+1,$F33)), '4. CPI-tabel'!$B$20:$B$42,0),  MATCH(BC$28,'4. CPI-tabel'!$F$14:$AB$14,0))),INDEX('4. CPI-tabel'!$F$20:$AB$42, MATCH(IF($G33=1,$F33+1,$F33), '4. CPI-tabel'!$B$20:$B$42,0),  MATCH(BC$28,'4. CPI-tabel'!$F$14:$AB$14,0)))</f>
        <v>1</v>
      </c>
      <c r="BF33" s="84">
        <f t="shared" si="6"/>
        <v>0</v>
      </c>
      <c r="BG33" s="84">
        <f t="shared" si="8"/>
        <v>0</v>
      </c>
      <c r="BH33" s="84">
        <f t="shared" si="9"/>
        <v>0</v>
      </c>
      <c r="BI33" s="84">
        <f t="shared" si="10"/>
        <v>0</v>
      </c>
      <c r="BJ33" s="84">
        <f t="shared" si="11"/>
        <v>0</v>
      </c>
      <c r="BK33" s="84">
        <f t="shared" si="12"/>
        <v>0</v>
      </c>
      <c r="BL33" s="84">
        <f t="shared" si="13"/>
        <v>0</v>
      </c>
      <c r="BM33" s="84">
        <f t="shared" si="14"/>
        <v>0</v>
      </c>
      <c r="BN33" s="84">
        <f t="shared" si="15"/>
        <v>0</v>
      </c>
      <c r="BO33" s="84">
        <f t="shared" si="16"/>
        <v>0</v>
      </c>
      <c r="BP33" s="84">
        <f t="shared" si="17"/>
        <v>0</v>
      </c>
      <c r="BQ33" s="84">
        <f t="shared" si="18"/>
        <v>0</v>
      </c>
      <c r="BR33" s="84">
        <f t="shared" si="19"/>
        <v>0</v>
      </c>
      <c r="BS33" s="84">
        <f t="shared" si="20"/>
        <v>0</v>
      </c>
      <c r="BT33" s="84">
        <f t="shared" si="21"/>
        <v>0</v>
      </c>
      <c r="BU33" s="84">
        <f t="shared" si="22"/>
        <v>0</v>
      </c>
      <c r="BV33" s="84">
        <f t="shared" si="23"/>
        <v>0</v>
      </c>
      <c r="BW33" s="84">
        <f t="shared" si="24"/>
        <v>2588777.5221289662</v>
      </c>
      <c r="BX33" s="84">
        <f t="shared" si="25"/>
        <v>6213066.0531095192</v>
      </c>
      <c r="BY33" s="84">
        <f t="shared" si="26"/>
        <v>6045522.6988683632</v>
      </c>
      <c r="BZ33" s="84">
        <f t="shared" si="27"/>
        <v>5882497.3676629243</v>
      </c>
      <c r="CA33" s="84">
        <f t="shared" si="28"/>
        <v>5723868.225164148</v>
      </c>
      <c r="CB33" s="84">
        <f t="shared" si="29"/>
        <v>5569516.7224630928</v>
      </c>
    </row>
    <row r="34" spans="1:80" s="18" customFormat="1" x14ac:dyDescent="0.2">
      <c r="A34" s="72"/>
      <c r="B34" s="83">
        <f>'3. Investeringen'!B17</f>
        <v>6</v>
      </c>
      <c r="C34" s="83" t="str">
        <f>'3. Investeringen'!C17</f>
        <v>Nieuwe investeringen</v>
      </c>
      <c r="D34" s="83" t="str">
        <f>'3. Investeringen'!F17</f>
        <v>TD</v>
      </c>
      <c r="E34" s="83" t="str">
        <f t="shared" si="5"/>
        <v>Nieuwe investeringen TD</v>
      </c>
      <c r="F34" s="118">
        <f>'3. Investeringen'!L17</f>
        <v>2021</v>
      </c>
      <c r="G34" s="115">
        <f>'7. Nominale afschrijvingen'!AG24</f>
        <v>0.5</v>
      </c>
      <c r="I34" s="83">
        <f>'7. Nominale afschrijvingen'!BG24</f>
        <v>0</v>
      </c>
      <c r="J34" s="83">
        <f>'7. Nominale afschrijvingen'!BH24</f>
        <v>0</v>
      </c>
      <c r="K34" s="83">
        <f>'7. Nominale afschrijvingen'!BI24</f>
        <v>0</v>
      </c>
      <c r="L34" s="83">
        <f>'7. Nominale afschrijvingen'!BJ24</f>
        <v>0</v>
      </c>
      <c r="M34" s="83">
        <f>'7. Nominale afschrijvingen'!BK24</f>
        <v>0</v>
      </c>
      <c r="N34" s="83">
        <f>'7. Nominale afschrijvingen'!BL24</f>
        <v>0</v>
      </c>
      <c r="O34" s="83">
        <f>'7. Nominale afschrijvingen'!BM24</f>
        <v>0</v>
      </c>
      <c r="P34" s="83">
        <f>'7. Nominale afschrijvingen'!BN24</f>
        <v>0</v>
      </c>
      <c r="Q34" s="83">
        <f>'7. Nominale afschrijvingen'!BO24</f>
        <v>0</v>
      </c>
      <c r="R34" s="83">
        <f>'7. Nominale afschrijvingen'!BP24</f>
        <v>0</v>
      </c>
      <c r="S34" s="83">
        <f>'7. Nominale afschrijvingen'!BQ24</f>
        <v>0</v>
      </c>
      <c r="T34" s="83">
        <f>'7. Nominale afschrijvingen'!BR24</f>
        <v>0</v>
      </c>
      <c r="U34" s="83">
        <f>'7. Nominale afschrijvingen'!BS24</f>
        <v>0</v>
      </c>
      <c r="V34" s="83">
        <f>'7. Nominale afschrijvingen'!BT24</f>
        <v>0</v>
      </c>
      <c r="W34" s="83">
        <f>'7. Nominale afschrijvingen'!BU24</f>
        <v>0</v>
      </c>
      <c r="X34" s="83">
        <f>'7. Nominale afschrijvingen'!BV24</f>
        <v>0</v>
      </c>
      <c r="Y34" s="83">
        <f>'7. Nominale afschrijvingen'!BW24</f>
        <v>0</v>
      </c>
      <c r="Z34" s="83">
        <f>'7. Nominale afschrijvingen'!BX24</f>
        <v>413586.86993441498</v>
      </c>
      <c r="AA34" s="83">
        <f>'7. Nominale afschrijvingen'!BY24</f>
        <v>992608.4878425959</v>
      </c>
      <c r="AB34" s="83">
        <f>'7. Nominale afschrijvingen'!BZ24</f>
        <v>970752.88811028178</v>
      </c>
      <c r="AC34" s="83">
        <f>'7. Nominale afschrijvingen'!CA24</f>
        <v>949378.51259225723</v>
      </c>
      <c r="AD34" s="83">
        <f>'7. Nominale afschrijvingen'!CB24</f>
        <v>928474.76552600577</v>
      </c>
      <c r="AE34" s="83">
        <f>'7. Nominale afschrijvingen'!CC24</f>
        <v>908031.28445020388</v>
      </c>
      <c r="AF34" s="38"/>
      <c r="AG34" s="116">
        <f>IF(AND($D34="AD",OR($F34=2008,$F34=2009)),IF(OR($F34=AG$28-1,$F34=AG$28), 1, INDEX('4. CPI-tabel'!$F$20:$AB$42, MATCH(IF(AND($D34="AD",$F34=2008),$F34+2,IF(AND($D34="AD",$F34=2009),$F34+1,$F34)), '4. CPI-tabel'!$B$20:$B$42,0),  MATCH(AG$28,'4. CPI-tabel'!$F$14:$AB$14,0))),INDEX('4. CPI-tabel'!$F$20:$AB$42, MATCH(IF($G34=1,$F34+1,$F34), '4. CPI-tabel'!$B$20:$B$42,0),  MATCH(AG$28,'4. CPI-tabel'!$F$14:$AB$14,0)))</f>
        <v>0</v>
      </c>
      <c r="AH34" s="116">
        <f>IF(AND($D34="AD",OR($F34=2008,$F34=2009)),IF(OR($F34=AH$28-1,$F34=AH$28), 1, INDEX('4. CPI-tabel'!$F$20:$AB$42, MATCH(IF(AND($D34="AD",$F34=2008),$F34+2,IF(AND($D34="AD",$F34=2009),$F34+1,$F34)), '4. CPI-tabel'!$B$20:$B$42,0),  MATCH(AH$28,'4. CPI-tabel'!$F$14:$AB$14,0))),INDEX('4. CPI-tabel'!$F$20:$AB$42, MATCH(IF($G34=1,$F34+1,$F34), '4. CPI-tabel'!$B$20:$B$42,0),  MATCH(AH$28,'4. CPI-tabel'!$F$14:$AB$14,0)))</f>
        <v>0</v>
      </c>
      <c r="AI34" s="116">
        <f>IF(AND($D34="AD",OR($F34=2008,$F34=2009)),IF(OR($F34=AI$28-1,$F34=AI$28), 1, INDEX('4. CPI-tabel'!$F$20:$AB$42, MATCH(IF(AND($D34="AD",$F34=2008),$F34+2,IF(AND($D34="AD",$F34=2009),$F34+1,$F34)), '4. CPI-tabel'!$B$20:$B$42,0),  MATCH(AI$28,'4. CPI-tabel'!$F$14:$AB$14,0))),INDEX('4. CPI-tabel'!$F$20:$AB$42, MATCH(IF($G34=1,$F34+1,$F34), '4. CPI-tabel'!$B$20:$B$42,0),  MATCH(AI$28,'4. CPI-tabel'!$F$14:$AB$14,0)))</f>
        <v>0</v>
      </c>
      <c r="AJ34" s="116">
        <f>IF(AND($D34="AD",OR($F34=2008,$F34=2009)),IF(OR($F34=AJ$28-1,$F34=AJ$28), 1, INDEX('4. CPI-tabel'!$F$20:$AB$42, MATCH(IF(AND($D34="AD",$F34=2008),$F34+2,IF(AND($D34="AD",$F34=2009),$F34+1,$F34)), '4. CPI-tabel'!$B$20:$B$42,0),  MATCH(AJ$28,'4. CPI-tabel'!$F$14:$AB$14,0))),INDEX('4. CPI-tabel'!$F$20:$AB$42, MATCH(IF($G34=1,$F34+1,$F34), '4. CPI-tabel'!$B$20:$B$42,0),  MATCH(AJ$28,'4. CPI-tabel'!$F$14:$AB$14,0)))</f>
        <v>0</v>
      </c>
      <c r="AK34" s="116">
        <f>IF(AND($D34="AD",OR($F34=2008,$F34=2009)),IF(OR($F34=AK$28-1,$F34=AK$28), 1, INDEX('4. CPI-tabel'!$F$20:$AB$42, MATCH(IF(AND($D34="AD",$F34=2008),$F34+2,IF(AND($D34="AD",$F34=2009),$F34+1,$F34)), '4. CPI-tabel'!$B$20:$B$42,0),  MATCH(AK$28,'4. CPI-tabel'!$F$14:$AB$14,0))),INDEX('4. CPI-tabel'!$F$20:$AB$42, MATCH(IF($G34=1,$F34+1,$F34), '4. CPI-tabel'!$B$20:$B$42,0),  MATCH(AK$28,'4. CPI-tabel'!$F$14:$AB$14,0)))</f>
        <v>0</v>
      </c>
      <c r="AL34" s="116">
        <f>IF(AND($D34="AD",OR($F34=2008,$F34=2009)),IF(OR($F34=AL$28-1,$F34=AL$28), 1, INDEX('4. CPI-tabel'!$F$20:$AB$42, MATCH(IF(AND($D34="AD",$F34=2008),$F34+2,IF(AND($D34="AD",$F34=2009),$F34+1,$F34)), '4. CPI-tabel'!$B$20:$B$42,0),  MATCH(AL$28,'4. CPI-tabel'!$F$14:$AB$14,0))),INDEX('4. CPI-tabel'!$F$20:$AB$42, MATCH(IF($G34=1,$F34+1,$F34), '4. CPI-tabel'!$B$20:$B$42,0),  MATCH(AL$28,'4. CPI-tabel'!$F$14:$AB$14,0)))</f>
        <v>0</v>
      </c>
      <c r="AM34" s="116">
        <f>IF(AND($D34="AD",OR($F34=2008,$F34=2009)),IF(OR($F34=AM$28-1,$F34=AM$28), 1, INDEX('4. CPI-tabel'!$F$20:$AB$42, MATCH(IF(AND($D34="AD",$F34=2008),$F34+2,IF(AND($D34="AD",$F34=2009),$F34+1,$F34)), '4. CPI-tabel'!$B$20:$B$42,0),  MATCH(AM$28,'4. CPI-tabel'!$F$14:$AB$14,0))),INDEX('4. CPI-tabel'!$F$20:$AB$42, MATCH(IF($G34=1,$F34+1,$F34), '4. CPI-tabel'!$B$20:$B$42,0),  MATCH(AM$28,'4. CPI-tabel'!$F$14:$AB$14,0)))</f>
        <v>0</v>
      </c>
      <c r="AN34" s="116">
        <f>IF(AND($D34="AD",OR($F34=2008,$F34=2009)),IF(OR($F34=AN$28-1,$F34=AN$28), 1, INDEX('4. CPI-tabel'!$F$20:$AB$42, MATCH(IF(AND($D34="AD",$F34=2008),$F34+2,IF(AND($D34="AD",$F34=2009),$F34+1,$F34)), '4. CPI-tabel'!$B$20:$B$42,0),  MATCH(AN$28,'4. CPI-tabel'!$F$14:$AB$14,0))),INDEX('4. CPI-tabel'!$F$20:$AB$42, MATCH(IF($G34=1,$F34+1,$F34), '4. CPI-tabel'!$B$20:$B$42,0),  MATCH(AN$28,'4. CPI-tabel'!$F$14:$AB$14,0)))</f>
        <v>0</v>
      </c>
      <c r="AO34" s="116">
        <f>IF(AND($D34="AD",OR($F34=2008,$F34=2009)),IF(OR($F34=AO$28-1,$F34=AO$28), 1, INDEX('4. CPI-tabel'!$F$20:$AB$42, MATCH(IF(AND($D34="AD",$F34=2008),$F34+2,IF(AND($D34="AD",$F34=2009),$F34+1,$F34)), '4. CPI-tabel'!$B$20:$B$42,0),  MATCH(AO$28,'4. CPI-tabel'!$F$14:$AB$14,0))),INDEX('4. CPI-tabel'!$F$20:$AB$42, MATCH(IF($G34=1,$F34+1,$F34), '4. CPI-tabel'!$B$20:$B$42,0),  MATCH(AO$28,'4. CPI-tabel'!$F$14:$AB$14,0)))</f>
        <v>0</v>
      </c>
      <c r="AP34" s="116">
        <f>IF(AND($D34="AD",OR($F34=2008,$F34=2009)),IF(OR($F34=AP$28-1,$F34=AP$28), 1, INDEX('4. CPI-tabel'!$F$20:$AB$42, MATCH(IF(AND($D34="AD",$F34=2008),$F34+2,IF(AND($D34="AD",$F34=2009),$F34+1,$F34)), '4. CPI-tabel'!$B$20:$B$42,0),  MATCH(AP$28,'4. CPI-tabel'!$F$14:$AB$14,0))),INDEX('4. CPI-tabel'!$F$20:$AB$42, MATCH(IF($G34=1,$F34+1,$F34), '4. CPI-tabel'!$B$20:$B$42,0),  MATCH(AP$28,'4. CPI-tabel'!$F$14:$AB$14,0)))</f>
        <v>0</v>
      </c>
      <c r="AQ34" s="116">
        <f>IF(AND($D34="AD",OR($F34=2008,$F34=2009)),IF(OR($F34=AQ$28-1,$F34=AQ$28), 1, INDEX('4. CPI-tabel'!$F$20:$AB$42, MATCH(IF(AND($D34="AD",$F34=2008),$F34+2,IF(AND($D34="AD",$F34=2009),$F34+1,$F34)), '4. CPI-tabel'!$B$20:$B$42,0),  MATCH(AQ$28,'4. CPI-tabel'!$F$14:$AB$14,0))),INDEX('4. CPI-tabel'!$F$20:$AB$42, MATCH(IF($G34=1,$F34+1,$F34), '4. CPI-tabel'!$B$20:$B$42,0),  MATCH(AQ$28,'4. CPI-tabel'!$F$14:$AB$14,0)))</f>
        <v>0</v>
      </c>
      <c r="AR34" s="116">
        <f>IF(AND($D34="AD",OR($F34=2008,$F34=2009)),IF(OR($F34=AR$28-1,$F34=AR$28), 1, INDEX('4. CPI-tabel'!$F$20:$AB$42, MATCH(IF(AND($D34="AD",$F34=2008),$F34+2,IF(AND($D34="AD",$F34=2009),$F34+1,$F34)), '4. CPI-tabel'!$B$20:$B$42,0),  MATCH(AR$28,'4. CPI-tabel'!$F$14:$AB$14,0))),INDEX('4. CPI-tabel'!$F$20:$AB$42, MATCH(IF($G34=1,$F34+1,$F34), '4. CPI-tabel'!$B$20:$B$42,0),  MATCH(AR$28,'4. CPI-tabel'!$F$14:$AB$14,0)))</f>
        <v>0</v>
      </c>
      <c r="AS34" s="116">
        <f>IF(AND($D34="AD",OR($F34=2008,$F34=2009)),IF(OR($F34=AS$28-1,$F34=AS$28), 1, INDEX('4. CPI-tabel'!$F$20:$AB$42, MATCH(IF(AND($D34="AD",$F34=2008),$F34+2,IF(AND($D34="AD",$F34=2009),$F34+1,$F34)), '4. CPI-tabel'!$B$20:$B$42,0),  MATCH(AS$28,'4. CPI-tabel'!$F$14:$AB$14,0))),INDEX('4. CPI-tabel'!$F$20:$AB$42, MATCH(IF($G34=1,$F34+1,$F34), '4. CPI-tabel'!$B$20:$B$42,0),  MATCH(AS$28,'4. CPI-tabel'!$F$14:$AB$14,0)))</f>
        <v>0</v>
      </c>
      <c r="AT34" s="116">
        <f>IF(AND($D34="AD",OR($F34=2008,$F34=2009)),IF(OR($F34=AT$28-1,$F34=AT$28), 1, INDEX('4. CPI-tabel'!$F$20:$AB$42, MATCH(IF(AND($D34="AD",$F34=2008),$F34+2,IF(AND($D34="AD",$F34=2009),$F34+1,$F34)), '4. CPI-tabel'!$B$20:$B$42,0),  MATCH(AT$28,'4. CPI-tabel'!$F$14:$AB$14,0))),INDEX('4. CPI-tabel'!$F$20:$AB$42, MATCH(IF($G34=1,$F34+1,$F34), '4. CPI-tabel'!$B$20:$B$42,0),  MATCH(AT$28,'4. CPI-tabel'!$F$14:$AB$14,0)))</f>
        <v>0</v>
      </c>
      <c r="AU34" s="116">
        <f>IF(AND($D34="AD",OR($F34=2008,$F34=2009)),IF(OR($F34=AU$28-1,$F34=AU$28), 1, INDEX('4. CPI-tabel'!$F$20:$AB$42, MATCH(IF(AND($D34="AD",$F34=2008),$F34+2,IF(AND($D34="AD",$F34=2009),$F34+1,$F34)), '4. CPI-tabel'!$B$20:$B$42,0),  MATCH(AU$28,'4. CPI-tabel'!$F$14:$AB$14,0))),INDEX('4. CPI-tabel'!$F$20:$AB$42, MATCH(IF($G34=1,$F34+1,$F34), '4. CPI-tabel'!$B$20:$B$42,0),  MATCH(AU$28,'4. CPI-tabel'!$F$14:$AB$14,0)))</f>
        <v>0</v>
      </c>
      <c r="AV34" s="116">
        <f>IF(AND($D34="AD",OR($F34=2008,$F34=2009)),IF(OR($F34=AV$28-1,$F34=AV$28), 1, INDEX('4. CPI-tabel'!$F$20:$AB$42, MATCH(IF(AND($D34="AD",$F34=2008),$F34+2,IF(AND($D34="AD",$F34=2009),$F34+1,$F34)), '4. CPI-tabel'!$B$20:$B$42,0),  MATCH(AV$28,'4. CPI-tabel'!$F$14:$AB$14,0))),INDEX('4. CPI-tabel'!$F$20:$AB$42, MATCH(IF($G34=1,$F34+1,$F34), '4. CPI-tabel'!$B$20:$B$42,0),  MATCH(AV$28,'4. CPI-tabel'!$F$14:$AB$14,0)))</f>
        <v>0</v>
      </c>
      <c r="AW34" s="116">
        <f>IF(AND($D34="AD",OR($F34=2008,$F34=2009)),IF(OR($F34=AW$28-1,$F34=AW$28), 1, INDEX('4. CPI-tabel'!$F$20:$AB$42, MATCH(IF(AND($D34="AD",$F34=2008),$F34+2,IF(AND($D34="AD",$F34=2009),$F34+1,$F34)), '4. CPI-tabel'!$B$20:$B$42,0),  MATCH(AW$28,'4. CPI-tabel'!$F$14:$AB$14,0))),INDEX('4. CPI-tabel'!$F$20:$AB$42, MATCH(IF($G34=1,$F34+1,$F34), '4. CPI-tabel'!$B$20:$B$42,0),  MATCH(AW$28,'4. CPI-tabel'!$F$14:$AB$14,0)))</f>
        <v>0</v>
      </c>
      <c r="AX34" s="116">
        <f>IF(AND($D34="AD",OR($F34=2008,$F34=2009)),IF(OR($F34=AX$28-1,$F34=AX$28), 1, INDEX('4. CPI-tabel'!$F$20:$AB$42, MATCH(IF(AND($D34="AD",$F34=2008),$F34+2,IF(AND($D34="AD",$F34=2009),$F34+1,$F34)), '4. CPI-tabel'!$B$20:$B$42,0),  MATCH(AX$28,'4. CPI-tabel'!$F$14:$AB$14,0))),INDEX('4. CPI-tabel'!$F$20:$AB$42, MATCH(IF($G34=1,$F34+1,$F34), '4. CPI-tabel'!$B$20:$B$42,0),  MATCH(AX$28,'4. CPI-tabel'!$F$14:$AB$14,0)))</f>
        <v>1</v>
      </c>
      <c r="AY34" s="116">
        <f>IF(AND($D34="AD",OR($F34=2008,$F34=2009)),IF(OR($F34=AY$28-1,$F34=AY$28), 1, INDEX('4. CPI-tabel'!$F$20:$AB$42, MATCH(IF(AND($D34="AD",$F34=2008),$F34+2,IF(AND($D34="AD",$F34=2009),$F34+1,$F34)), '4. CPI-tabel'!$B$20:$B$42,0),  MATCH(AY$28,'4. CPI-tabel'!$F$14:$AB$14,0))),INDEX('4. CPI-tabel'!$F$20:$AB$42, MATCH(IF($G34=1,$F34+1,$F34), '4. CPI-tabel'!$B$20:$B$42,0),  MATCH(AY$28,'4. CPI-tabel'!$F$14:$AB$14,0)))</f>
        <v>1</v>
      </c>
      <c r="AZ34" s="116">
        <f>IF(AND($D34="AD",OR($F34=2008,$F34=2009)),IF(OR($F34=AZ$28-1,$F34=AZ$28), 1, INDEX('4. CPI-tabel'!$F$20:$AB$42, MATCH(IF(AND($D34="AD",$F34=2008),$F34+2,IF(AND($D34="AD",$F34=2009),$F34+1,$F34)), '4. CPI-tabel'!$B$20:$B$42,0),  MATCH(AZ$28,'4. CPI-tabel'!$F$14:$AB$14,0))),INDEX('4. CPI-tabel'!$F$20:$AB$42, MATCH(IF($G34=1,$F34+1,$F34), '4. CPI-tabel'!$B$20:$B$42,0),  MATCH(AZ$28,'4. CPI-tabel'!$F$14:$AB$14,0)))</f>
        <v>1</v>
      </c>
      <c r="BA34" s="116">
        <f>IF(AND($D34="AD",OR($F34=2008,$F34=2009)),IF(OR($F34=BA$28-1,$F34=BA$28), 1, INDEX('4. CPI-tabel'!$F$20:$AB$42, MATCH(IF(AND($D34="AD",$F34=2008),$F34+2,IF(AND($D34="AD",$F34=2009),$F34+1,$F34)), '4. CPI-tabel'!$B$20:$B$42,0),  MATCH(BA$28,'4. CPI-tabel'!$F$14:$AB$14,0))),INDEX('4. CPI-tabel'!$F$20:$AB$42, MATCH(IF($G34=1,$F34+1,$F34), '4. CPI-tabel'!$B$20:$B$42,0),  MATCH(BA$28,'4. CPI-tabel'!$F$14:$AB$14,0)))</f>
        <v>1</v>
      </c>
      <c r="BB34" s="116">
        <f>IF(AND($D34="AD",OR($F34=2008,$F34=2009)),IF(OR($F34=BB$28-1,$F34=BB$28), 1, INDEX('4. CPI-tabel'!$F$20:$AB$42, MATCH(IF(AND($D34="AD",$F34=2008),$F34+2,IF(AND($D34="AD",$F34=2009),$F34+1,$F34)), '4. CPI-tabel'!$B$20:$B$42,0),  MATCH(BB$28,'4. CPI-tabel'!$F$14:$AB$14,0))),INDEX('4. CPI-tabel'!$F$20:$AB$42, MATCH(IF($G34=1,$F34+1,$F34), '4. CPI-tabel'!$B$20:$B$42,0),  MATCH(BB$28,'4. CPI-tabel'!$F$14:$AB$14,0)))</f>
        <v>1</v>
      </c>
      <c r="BC34" s="116">
        <f>IF(AND($D34="AD",OR($F34=2008,$F34=2009)),IF(OR($F34=BC$28-1,$F34=BC$28), 1, INDEX('4. CPI-tabel'!$F$20:$AB$42, MATCH(IF(AND($D34="AD",$F34=2008),$F34+2,IF(AND($D34="AD",$F34=2009),$F34+1,$F34)), '4. CPI-tabel'!$B$20:$B$42,0),  MATCH(BC$28,'4. CPI-tabel'!$F$14:$AB$14,0))),INDEX('4. CPI-tabel'!$F$20:$AB$42, MATCH(IF($G34=1,$F34+1,$F34), '4. CPI-tabel'!$B$20:$B$42,0),  MATCH(BC$28,'4. CPI-tabel'!$F$14:$AB$14,0)))</f>
        <v>1</v>
      </c>
      <c r="BF34" s="84">
        <f t="shared" si="6"/>
        <v>0</v>
      </c>
      <c r="BG34" s="84">
        <f t="shared" si="8"/>
        <v>0</v>
      </c>
      <c r="BH34" s="84">
        <f t="shared" si="9"/>
        <v>0</v>
      </c>
      <c r="BI34" s="84">
        <f t="shared" si="10"/>
        <v>0</v>
      </c>
      <c r="BJ34" s="84">
        <f t="shared" si="11"/>
        <v>0</v>
      </c>
      <c r="BK34" s="84">
        <f t="shared" si="12"/>
        <v>0</v>
      </c>
      <c r="BL34" s="84">
        <f t="shared" si="13"/>
        <v>0</v>
      </c>
      <c r="BM34" s="84">
        <f t="shared" si="14"/>
        <v>0</v>
      </c>
      <c r="BN34" s="84">
        <f t="shared" si="15"/>
        <v>0</v>
      </c>
      <c r="BO34" s="84">
        <f t="shared" si="16"/>
        <v>0</v>
      </c>
      <c r="BP34" s="84">
        <f t="shared" si="17"/>
        <v>0</v>
      </c>
      <c r="BQ34" s="84">
        <f t="shared" si="18"/>
        <v>0</v>
      </c>
      <c r="BR34" s="84">
        <f t="shared" si="19"/>
        <v>0</v>
      </c>
      <c r="BS34" s="84">
        <f t="shared" si="20"/>
        <v>0</v>
      </c>
      <c r="BT34" s="84">
        <f t="shared" si="21"/>
        <v>0</v>
      </c>
      <c r="BU34" s="84">
        <f t="shared" si="22"/>
        <v>0</v>
      </c>
      <c r="BV34" s="84">
        <f t="shared" si="23"/>
        <v>0</v>
      </c>
      <c r="BW34" s="84">
        <f t="shared" si="24"/>
        <v>413586.86993441498</v>
      </c>
      <c r="BX34" s="84">
        <f t="shared" si="25"/>
        <v>992608.4878425959</v>
      </c>
      <c r="BY34" s="84">
        <f t="shared" si="26"/>
        <v>970752.88811028178</v>
      </c>
      <c r="BZ34" s="84">
        <f t="shared" si="27"/>
        <v>949378.51259225723</v>
      </c>
      <c r="CA34" s="84">
        <f t="shared" si="28"/>
        <v>928474.76552600577</v>
      </c>
      <c r="CB34" s="84">
        <f t="shared" si="29"/>
        <v>908031.28445020388</v>
      </c>
    </row>
    <row r="35" spans="1:80" s="18" customFormat="1" x14ac:dyDescent="0.2">
      <c r="A35" s="72"/>
      <c r="B35" s="83">
        <f>'3. Investeringen'!B18</f>
        <v>7</v>
      </c>
      <c r="C35" s="83" t="str">
        <f>'3. Investeringen'!C18</f>
        <v>Nieuwe investeringen</v>
      </c>
      <c r="D35" s="83" t="str">
        <f>'3. Investeringen'!F18</f>
        <v>TD</v>
      </c>
      <c r="E35" s="83" t="str">
        <f t="shared" si="5"/>
        <v>Nieuwe investeringen TD</v>
      </c>
      <c r="F35" s="118">
        <f>'3. Investeringen'!L18</f>
        <v>2021</v>
      </c>
      <c r="G35" s="115">
        <f>'7. Nominale afschrijvingen'!AG25</f>
        <v>0.5</v>
      </c>
      <c r="I35" s="83">
        <f>'7. Nominale afschrijvingen'!BG25</f>
        <v>0</v>
      </c>
      <c r="J35" s="83">
        <f>'7. Nominale afschrijvingen'!BH25</f>
        <v>0</v>
      </c>
      <c r="K35" s="83">
        <f>'7. Nominale afschrijvingen'!BI25</f>
        <v>0</v>
      </c>
      <c r="L35" s="83">
        <f>'7. Nominale afschrijvingen'!BJ25</f>
        <v>0</v>
      </c>
      <c r="M35" s="83">
        <f>'7. Nominale afschrijvingen'!BK25</f>
        <v>0</v>
      </c>
      <c r="N35" s="83">
        <f>'7. Nominale afschrijvingen'!BL25</f>
        <v>0</v>
      </c>
      <c r="O35" s="83">
        <f>'7. Nominale afschrijvingen'!BM25</f>
        <v>0</v>
      </c>
      <c r="P35" s="83">
        <f>'7. Nominale afschrijvingen'!BN25</f>
        <v>0</v>
      </c>
      <c r="Q35" s="83">
        <f>'7. Nominale afschrijvingen'!BO25</f>
        <v>0</v>
      </c>
      <c r="R35" s="83">
        <f>'7. Nominale afschrijvingen'!BP25</f>
        <v>0</v>
      </c>
      <c r="S35" s="83">
        <f>'7. Nominale afschrijvingen'!BQ25</f>
        <v>0</v>
      </c>
      <c r="T35" s="83">
        <f>'7. Nominale afschrijvingen'!BR25</f>
        <v>0</v>
      </c>
      <c r="U35" s="83">
        <f>'7. Nominale afschrijvingen'!BS25</f>
        <v>0</v>
      </c>
      <c r="V35" s="83">
        <f>'7. Nominale afschrijvingen'!BT25</f>
        <v>0</v>
      </c>
      <c r="W35" s="83">
        <f>'7. Nominale afschrijvingen'!BU25</f>
        <v>0</v>
      </c>
      <c r="X35" s="83">
        <f>'7. Nominale afschrijvingen'!BV25</f>
        <v>0</v>
      </c>
      <c r="Y35" s="83">
        <f>'7. Nominale afschrijvingen'!BW25</f>
        <v>0</v>
      </c>
      <c r="Z35" s="83">
        <f>'7. Nominale afschrijvingen'!BX25</f>
        <v>0</v>
      </c>
      <c r="AA35" s="83">
        <f>'7. Nominale afschrijvingen'!BY25</f>
        <v>0</v>
      </c>
      <c r="AB35" s="83">
        <f>'7. Nominale afschrijvingen'!BZ25</f>
        <v>0</v>
      </c>
      <c r="AC35" s="83">
        <f>'7. Nominale afschrijvingen'!CA25</f>
        <v>0</v>
      </c>
      <c r="AD35" s="83">
        <f>'7. Nominale afschrijvingen'!CB25</f>
        <v>0</v>
      </c>
      <c r="AE35" s="83">
        <f>'7. Nominale afschrijvingen'!CC25</f>
        <v>0</v>
      </c>
      <c r="AF35" s="38"/>
      <c r="AG35" s="116">
        <f>IF(AND($D35="AD",OR($F35=2008,$F35=2009)),IF(OR($F35=AG$28-1,$F35=AG$28), 1, INDEX('4. CPI-tabel'!$F$20:$AB$42, MATCH(IF(AND($D35="AD",$F35=2008),$F35+2,IF(AND($D35="AD",$F35=2009),$F35+1,$F35)), '4. CPI-tabel'!$B$20:$B$42,0),  MATCH(AG$28,'4. CPI-tabel'!$F$14:$AB$14,0))),INDEX('4. CPI-tabel'!$F$20:$AB$42, MATCH(IF($G35=1,$F35+1,$F35), '4. CPI-tabel'!$B$20:$B$42,0),  MATCH(AG$28,'4. CPI-tabel'!$F$14:$AB$14,0)))</f>
        <v>0</v>
      </c>
      <c r="AH35" s="116">
        <f>IF(AND($D35="AD",OR($F35=2008,$F35=2009)),IF(OR($F35=AH$28-1,$F35=AH$28), 1, INDEX('4. CPI-tabel'!$F$20:$AB$42, MATCH(IF(AND($D35="AD",$F35=2008),$F35+2,IF(AND($D35="AD",$F35=2009),$F35+1,$F35)), '4. CPI-tabel'!$B$20:$B$42,0),  MATCH(AH$28,'4. CPI-tabel'!$F$14:$AB$14,0))),INDEX('4. CPI-tabel'!$F$20:$AB$42, MATCH(IF($G35=1,$F35+1,$F35), '4. CPI-tabel'!$B$20:$B$42,0),  MATCH(AH$28,'4. CPI-tabel'!$F$14:$AB$14,0)))</f>
        <v>0</v>
      </c>
      <c r="AI35" s="116">
        <f>IF(AND($D35="AD",OR($F35=2008,$F35=2009)),IF(OR($F35=AI$28-1,$F35=AI$28), 1, INDEX('4. CPI-tabel'!$F$20:$AB$42, MATCH(IF(AND($D35="AD",$F35=2008),$F35+2,IF(AND($D35="AD",$F35=2009),$F35+1,$F35)), '4. CPI-tabel'!$B$20:$B$42,0),  MATCH(AI$28,'4. CPI-tabel'!$F$14:$AB$14,0))),INDEX('4. CPI-tabel'!$F$20:$AB$42, MATCH(IF($G35=1,$F35+1,$F35), '4. CPI-tabel'!$B$20:$B$42,0),  MATCH(AI$28,'4. CPI-tabel'!$F$14:$AB$14,0)))</f>
        <v>0</v>
      </c>
      <c r="AJ35" s="116">
        <f>IF(AND($D35="AD",OR($F35=2008,$F35=2009)),IF(OR($F35=AJ$28-1,$F35=AJ$28), 1, INDEX('4. CPI-tabel'!$F$20:$AB$42, MATCH(IF(AND($D35="AD",$F35=2008),$F35+2,IF(AND($D35="AD",$F35=2009),$F35+1,$F35)), '4. CPI-tabel'!$B$20:$B$42,0),  MATCH(AJ$28,'4. CPI-tabel'!$F$14:$AB$14,0))),INDEX('4. CPI-tabel'!$F$20:$AB$42, MATCH(IF($G35=1,$F35+1,$F35), '4. CPI-tabel'!$B$20:$B$42,0),  MATCH(AJ$28,'4. CPI-tabel'!$F$14:$AB$14,0)))</f>
        <v>0</v>
      </c>
      <c r="AK35" s="116">
        <f>IF(AND($D35="AD",OR($F35=2008,$F35=2009)),IF(OR($F35=AK$28-1,$F35=AK$28), 1, INDEX('4. CPI-tabel'!$F$20:$AB$42, MATCH(IF(AND($D35="AD",$F35=2008),$F35+2,IF(AND($D35="AD",$F35=2009),$F35+1,$F35)), '4. CPI-tabel'!$B$20:$B$42,0),  MATCH(AK$28,'4. CPI-tabel'!$F$14:$AB$14,0))),INDEX('4. CPI-tabel'!$F$20:$AB$42, MATCH(IF($G35=1,$F35+1,$F35), '4. CPI-tabel'!$B$20:$B$42,0),  MATCH(AK$28,'4. CPI-tabel'!$F$14:$AB$14,0)))</f>
        <v>0</v>
      </c>
      <c r="AL35" s="116">
        <f>IF(AND($D35="AD",OR($F35=2008,$F35=2009)),IF(OR($F35=AL$28-1,$F35=AL$28), 1, INDEX('4. CPI-tabel'!$F$20:$AB$42, MATCH(IF(AND($D35="AD",$F35=2008),$F35+2,IF(AND($D35="AD",$F35=2009),$F35+1,$F35)), '4. CPI-tabel'!$B$20:$B$42,0),  MATCH(AL$28,'4. CPI-tabel'!$F$14:$AB$14,0))),INDEX('4. CPI-tabel'!$F$20:$AB$42, MATCH(IF($G35=1,$F35+1,$F35), '4. CPI-tabel'!$B$20:$B$42,0),  MATCH(AL$28,'4. CPI-tabel'!$F$14:$AB$14,0)))</f>
        <v>0</v>
      </c>
      <c r="AM35" s="116">
        <f>IF(AND($D35="AD",OR($F35=2008,$F35=2009)),IF(OR($F35=AM$28-1,$F35=AM$28), 1, INDEX('4. CPI-tabel'!$F$20:$AB$42, MATCH(IF(AND($D35="AD",$F35=2008),$F35+2,IF(AND($D35="AD",$F35=2009),$F35+1,$F35)), '4. CPI-tabel'!$B$20:$B$42,0),  MATCH(AM$28,'4. CPI-tabel'!$F$14:$AB$14,0))),INDEX('4. CPI-tabel'!$F$20:$AB$42, MATCH(IF($G35=1,$F35+1,$F35), '4. CPI-tabel'!$B$20:$B$42,0),  MATCH(AM$28,'4. CPI-tabel'!$F$14:$AB$14,0)))</f>
        <v>0</v>
      </c>
      <c r="AN35" s="116">
        <f>IF(AND($D35="AD",OR($F35=2008,$F35=2009)),IF(OR($F35=AN$28-1,$F35=AN$28), 1, INDEX('4. CPI-tabel'!$F$20:$AB$42, MATCH(IF(AND($D35="AD",$F35=2008),$F35+2,IF(AND($D35="AD",$F35=2009),$F35+1,$F35)), '4. CPI-tabel'!$B$20:$B$42,0),  MATCH(AN$28,'4. CPI-tabel'!$F$14:$AB$14,0))),INDEX('4. CPI-tabel'!$F$20:$AB$42, MATCH(IF($G35=1,$F35+1,$F35), '4. CPI-tabel'!$B$20:$B$42,0),  MATCH(AN$28,'4. CPI-tabel'!$F$14:$AB$14,0)))</f>
        <v>0</v>
      </c>
      <c r="AO35" s="116">
        <f>IF(AND($D35="AD",OR($F35=2008,$F35=2009)),IF(OR($F35=AO$28-1,$F35=AO$28), 1, INDEX('4. CPI-tabel'!$F$20:$AB$42, MATCH(IF(AND($D35="AD",$F35=2008),$F35+2,IF(AND($D35="AD",$F35=2009),$F35+1,$F35)), '4. CPI-tabel'!$B$20:$B$42,0),  MATCH(AO$28,'4. CPI-tabel'!$F$14:$AB$14,0))),INDEX('4. CPI-tabel'!$F$20:$AB$42, MATCH(IF($G35=1,$F35+1,$F35), '4. CPI-tabel'!$B$20:$B$42,0),  MATCH(AO$28,'4. CPI-tabel'!$F$14:$AB$14,0)))</f>
        <v>0</v>
      </c>
      <c r="AP35" s="116">
        <f>IF(AND($D35="AD",OR($F35=2008,$F35=2009)),IF(OR($F35=AP$28-1,$F35=AP$28), 1, INDEX('4. CPI-tabel'!$F$20:$AB$42, MATCH(IF(AND($D35="AD",$F35=2008),$F35+2,IF(AND($D35="AD",$F35=2009),$F35+1,$F35)), '4. CPI-tabel'!$B$20:$B$42,0),  MATCH(AP$28,'4. CPI-tabel'!$F$14:$AB$14,0))),INDEX('4. CPI-tabel'!$F$20:$AB$42, MATCH(IF($G35=1,$F35+1,$F35), '4. CPI-tabel'!$B$20:$B$42,0),  MATCH(AP$28,'4. CPI-tabel'!$F$14:$AB$14,0)))</f>
        <v>0</v>
      </c>
      <c r="AQ35" s="116">
        <f>IF(AND($D35="AD",OR($F35=2008,$F35=2009)),IF(OR($F35=AQ$28-1,$F35=AQ$28), 1, INDEX('4. CPI-tabel'!$F$20:$AB$42, MATCH(IF(AND($D35="AD",$F35=2008),$F35+2,IF(AND($D35="AD",$F35=2009),$F35+1,$F35)), '4. CPI-tabel'!$B$20:$B$42,0),  MATCH(AQ$28,'4. CPI-tabel'!$F$14:$AB$14,0))),INDEX('4. CPI-tabel'!$F$20:$AB$42, MATCH(IF($G35=1,$F35+1,$F35), '4. CPI-tabel'!$B$20:$B$42,0),  MATCH(AQ$28,'4. CPI-tabel'!$F$14:$AB$14,0)))</f>
        <v>0</v>
      </c>
      <c r="AR35" s="116">
        <f>IF(AND($D35="AD",OR($F35=2008,$F35=2009)),IF(OR($F35=AR$28-1,$F35=AR$28), 1, INDEX('4. CPI-tabel'!$F$20:$AB$42, MATCH(IF(AND($D35="AD",$F35=2008),$F35+2,IF(AND($D35="AD",$F35=2009),$F35+1,$F35)), '4. CPI-tabel'!$B$20:$B$42,0),  MATCH(AR$28,'4. CPI-tabel'!$F$14:$AB$14,0))),INDEX('4. CPI-tabel'!$F$20:$AB$42, MATCH(IF($G35=1,$F35+1,$F35), '4. CPI-tabel'!$B$20:$B$42,0),  MATCH(AR$28,'4. CPI-tabel'!$F$14:$AB$14,0)))</f>
        <v>0</v>
      </c>
      <c r="AS35" s="116">
        <f>IF(AND($D35="AD",OR($F35=2008,$F35=2009)),IF(OR($F35=AS$28-1,$F35=AS$28), 1, INDEX('4. CPI-tabel'!$F$20:$AB$42, MATCH(IF(AND($D35="AD",$F35=2008),$F35+2,IF(AND($D35="AD",$F35=2009),$F35+1,$F35)), '4. CPI-tabel'!$B$20:$B$42,0),  MATCH(AS$28,'4. CPI-tabel'!$F$14:$AB$14,0))),INDEX('4. CPI-tabel'!$F$20:$AB$42, MATCH(IF($G35=1,$F35+1,$F35), '4. CPI-tabel'!$B$20:$B$42,0),  MATCH(AS$28,'4. CPI-tabel'!$F$14:$AB$14,0)))</f>
        <v>0</v>
      </c>
      <c r="AT35" s="116">
        <f>IF(AND($D35="AD",OR($F35=2008,$F35=2009)),IF(OR($F35=AT$28-1,$F35=AT$28), 1, INDEX('4. CPI-tabel'!$F$20:$AB$42, MATCH(IF(AND($D35="AD",$F35=2008),$F35+2,IF(AND($D35="AD",$F35=2009),$F35+1,$F35)), '4. CPI-tabel'!$B$20:$B$42,0),  MATCH(AT$28,'4. CPI-tabel'!$F$14:$AB$14,0))),INDEX('4. CPI-tabel'!$F$20:$AB$42, MATCH(IF($G35=1,$F35+1,$F35), '4. CPI-tabel'!$B$20:$B$42,0),  MATCH(AT$28,'4. CPI-tabel'!$F$14:$AB$14,0)))</f>
        <v>0</v>
      </c>
      <c r="AU35" s="116">
        <f>IF(AND($D35="AD",OR($F35=2008,$F35=2009)),IF(OR($F35=AU$28-1,$F35=AU$28), 1, INDEX('4. CPI-tabel'!$F$20:$AB$42, MATCH(IF(AND($D35="AD",$F35=2008),$F35+2,IF(AND($D35="AD",$F35=2009),$F35+1,$F35)), '4. CPI-tabel'!$B$20:$B$42,0),  MATCH(AU$28,'4. CPI-tabel'!$F$14:$AB$14,0))),INDEX('4. CPI-tabel'!$F$20:$AB$42, MATCH(IF($G35=1,$F35+1,$F35), '4. CPI-tabel'!$B$20:$B$42,0),  MATCH(AU$28,'4. CPI-tabel'!$F$14:$AB$14,0)))</f>
        <v>0</v>
      </c>
      <c r="AV35" s="116">
        <f>IF(AND($D35="AD",OR($F35=2008,$F35=2009)),IF(OR($F35=AV$28-1,$F35=AV$28), 1, INDEX('4. CPI-tabel'!$F$20:$AB$42, MATCH(IF(AND($D35="AD",$F35=2008),$F35+2,IF(AND($D35="AD",$F35=2009),$F35+1,$F35)), '4. CPI-tabel'!$B$20:$B$42,0),  MATCH(AV$28,'4. CPI-tabel'!$F$14:$AB$14,0))),INDEX('4. CPI-tabel'!$F$20:$AB$42, MATCH(IF($G35=1,$F35+1,$F35), '4. CPI-tabel'!$B$20:$B$42,0),  MATCH(AV$28,'4. CPI-tabel'!$F$14:$AB$14,0)))</f>
        <v>0</v>
      </c>
      <c r="AW35" s="116">
        <f>IF(AND($D35="AD",OR($F35=2008,$F35=2009)),IF(OR($F35=AW$28-1,$F35=AW$28), 1, INDEX('4. CPI-tabel'!$F$20:$AB$42, MATCH(IF(AND($D35="AD",$F35=2008),$F35+2,IF(AND($D35="AD",$F35=2009),$F35+1,$F35)), '4. CPI-tabel'!$B$20:$B$42,0),  MATCH(AW$28,'4. CPI-tabel'!$F$14:$AB$14,0))),INDEX('4. CPI-tabel'!$F$20:$AB$42, MATCH(IF($G35=1,$F35+1,$F35), '4. CPI-tabel'!$B$20:$B$42,0),  MATCH(AW$28,'4. CPI-tabel'!$F$14:$AB$14,0)))</f>
        <v>0</v>
      </c>
      <c r="AX35" s="116">
        <f>IF(AND($D35="AD",OR($F35=2008,$F35=2009)),IF(OR($F35=AX$28-1,$F35=AX$28), 1, INDEX('4. CPI-tabel'!$F$20:$AB$42, MATCH(IF(AND($D35="AD",$F35=2008),$F35+2,IF(AND($D35="AD",$F35=2009),$F35+1,$F35)), '4. CPI-tabel'!$B$20:$B$42,0),  MATCH(AX$28,'4. CPI-tabel'!$F$14:$AB$14,0))),INDEX('4. CPI-tabel'!$F$20:$AB$42, MATCH(IF($G35=1,$F35+1,$F35), '4. CPI-tabel'!$B$20:$B$42,0),  MATCH(AX$28,'4. CPI-tabel'!$F$14:$AB$14,0)))</f>
        <v>1</v>
      </c>
      <c r="AY35" s="116">
        <f>IF(AND($D35="AD",OR($F35=2008,$F35=2009)),IF(OR($F35=AY$28-1,$F35=AY$28), 1, INDEX('4. CPI-tabel'!$F$20:$AB$42, MATCH(IF(AND($D35="AD",$F35=2008),$F35+2,IF(AND($D35="AD",$F35=2009),$F35+1,$F35)), '4. CPI-tabel'!$B$20:$B$42,0),  MATCH(AY$28,'4. CPI-tabel'!$F$14:$AB$14,0))),INDEX('4. CPI-tabel'!$F$20:$AB$42, MATCH(IF($G35=1,$F35+1,$F35), '4. CPI-tabel'!$B$20:$B$42,0),  MATCH(AY$28,'4. CPI-tabel'!$F$14:$AB$14,0)))</f>
        <v>1</v>
      </c>
      <c r="AZ35" s="116">
        <f>IF(AND($D35="AD",OR($F35=2008,$F35=2009)),IF(OR($F35=AZ$28-1,$F35=AZ$28), 1, INDEX('4. CPI-tabel'!$F$20:$AB$42, MATCH(IF(AND($D35="AD",$F35=2008),$F35+2,IF(AND($D35="AD",$F35=2009),$F35+1,$F35)), '4. CPI-tabel'!$B$20:$B$42,0),  MATCH(AZ$28,'4. CPI-tabel'!$F$14:$AB$14,0))),INDEX('4. CPI-tabel'!$F$20:$AB$42, MATCH(IF($G35=1,$F35+1,$F35), '4. CPI-tabel'!$B$20:$B$42,0),  MATCH(AZ$28,'4. CPI-tabel'!$F$14:$AB$14,0)))</f>
        <v>1</v>
      </c>
      <c r="BA35" s="116">
        <f>IF(AND($D35="AD",OR($F35=2008,$F35=2009)),IF(OR($F35=BA$28-1,$F35=BA$28), 1, INDEX('4. CPI-tabel'!$F$20:$AB$42, MATCH(IF(AND($D35="AD",$F35=2008),$F35+2,IF(AND($D35="AD",$F35=2009),$F35+1,$F35)), '4. CPI-tabel'!$B$20:$B$42,0),  MATCH(BA$28,'4. CPI-tabel'!$F$14:$AB$14,0))),INDEX('4. CPI-tabel'!$F$20:$AB$42, MATCH(IF($G35=1,$F35+1,$F35), '4. CPI-tabel'!$B$20:$B$42,0),  MATCH(BA$28,'4. CPI-tabel'!$F$14:$AB$14,0)))</f>
        <v>1</v>
      </c>
      <c r="BB35" s="116">
        <f>IF(AND($D35="AD",OR($F35=2008,$F35=2009)),IF(OR($F35=BB$28-1,$F35=BB$28), 1, INDEX('4. CPI-tabel'!$F$20:$AB$42, MATCH(IF(AND($D35="AD",$F35=2008),$F35+2,IF(AND($D35="AD",$F35=2009),$F35+1,$F35)), '4. CPI-tabel'!$B$20:$B$42,0),  MATCH(BB$28,'4. CPI-tabel'!$F$14:$AB$14,0))),INDEX('4. CPI-tabel'!$F$20:$AB$42, MATCH(IF($G35=1,$F35+1,$F35), '4. CPI-tabel'!$B$20:$B$42,0),  MATCH(BB$28,'4. CPI-tabel'!$F$14:$AB$14,0)))</f>
        <v>1</v>
      </c>
      <c r="BC35" s="116">
        <f>IF(AND($D35="AD",OR($F35=2008,$F35=2009)),IF(OR($F35=BC$28-1,$F35=BC$28), 1, INDEX('4. CPI-tabel'!$F$20:$AB$42, MATCH(IF(AND($D35="AD",$F35=2008),$F35+2,IF(AND($D35="AD",$F35=2009),$F35+1,$F35)), '4. CPI-tabel'!$B$20:$B$42,0),  MATCH(BC$28,'4. CPI-tabel'!$F$14:$AB$14,0))),INDEX('4. CPI-tabel'!$F$20:$AB$42, MATCH(IF($G35=1,$F35+1,$F35), '4. CPI-tabel'!$B$20:$B$42,0),  MATCH(BC$28,'4. CPI-tabel'!$F$14:$AB$14,0)))</f>
        <v>1</v>
      </c>
      <c r="BF35" s="84">
        <f t="shared" si="6"/>
        <v>0</v>
      </c>
      <c r="BG35" s="84">
        <f t="shared" si="8"/>
        <v>0</v>
      </c>
      <c r="BH35" s="84">
        <f t="shared" si="9"/>
        <v>0</v>
      </c>
      <c r="BI35" s="84">
        <f t="shared" si="10"/>
        <v>0</v>
      </c>
      <c r="BJ35" s="84">
        <f t="shared" si="11"/>
        <v>0</v>
      </c>
      <c r="BK35" s="84">
        <f t="shared" si="12"/>
        <v>0</v>
      </c>
      <c r="BL35" s="84">
        <f t="shared" si="13"/>
        <v>0</v>
      </c>
      <c r="BM35" s="84">
        <f t="shared" si="14"/>
        <v>0</v>
      </c>
      <c r="BN35" s="84">
        <f t="shared" si="15"/>
        <v>0</v>
      </c>
      <c r="BO35" s="84">
        <f t="shared" si="16"/>
        <v>0</v>
      </c>
      <c r="BP35" s="84">
        <f t="shared" si="17"/>
        <v>0</v>
      </c>
      <c r="BQ35" s="84">
        <f t="shared" si="18"/>
        <v>0</v>
      </c>
      <c r="BR35" s="84">
        <f t="shared" si="19"/>
        <v>0</v>
      </c>
      <c r="BS35" s="84">
        <f t="shared" si="20"/>
        <v>0</v>
      </c>
      <c r="BT35" s="84">
        <f t="shared" si="21"/>
        <v>0</v>
      </c>
      <c r="BU35" s="84">
        <f t="shared" si="22"/>
        <v>0</v>
      </c>
      <c r="BV35" s="84">
        <f t="shared" si="23"/>
        <v>0</v>
      </c>
      <c r="BW35" s="84">
        <f t="shared" si="24"/>
        <v>0</v>
      </c>
      <c r="BX35" s="84">
        <f t="shared" si="25"/>
        <v>0</v>
      </c>
      <c r="BY35" s="84">
        <f t="shared" si="26"/>
        <v>0</v>
      </c>
      <c r="BZ35" s="84">
        <f t="shared" si="27"/>
        <v>0</v>
      </c>
      <c r="CA35" s="84">
        <f t="shared" si="28"/>
        <v>0</v>
      </c>
      <c r="CB35" s="84">
        <f t="shared" si="29"/>
        <v>0</v>
      </c>
    </row>
    <row r="36" spans="1:80" s="18" customFormat="1" x14ac:dyDescent="0.2">
      <c r="A36" s="72"/>
      <c r="B36" s="83">
        <f>'3. Investeringen'!B19</f>
        <v>8</v>
      </c>
      <c r="C36" s="83" t="str">
        <f>'3. Investeringen'!C19</f>
        <v>Nieuwe investeringen</v>
      </c>
      <c r="D36" s="83" t="str">
        <f>'3. Investeringen'!F19</f>
        <v>TD</v>
      </c>
      <c r="E36" s="83" t="str">
        <f t="shared" ref="E36:E76" si="30">C36&amp;" "&amp;D36</f>
        <v>Nieuwe investeringen TD</v>
      </c>
      <c r="F36" s="118">
        <f>'3. Investeringen'!L19</f>
        <v>2022</v>
      </c>
      <c r="G36" s="115">
        <f>'7. Nominale afschrijvingen'!AG26</f>
        <v>0.5</v>
      </c>
      <c r="I36" s="83">
        <f>'7. Nominale afschrijvingen'!BG26</f>
        <v>0</v>
      </c>
      <c r="J36" s="83">
        <f>'7. Nominale afschrijvingen'!BH26</f>
        <v>0</v>
      </c>
      <c r="K36" s="83">
        <f>'7. Nominale afschrijvingen'!BI26</f>
        <v>0</v>
      </c>
      <c r="L36" s="83">
        <f>'7. Nominale afschrijvingen'!BJ26</f>
        <v>0</v>
      </c>
      <c r="M36" s="83">
        <f>'7. Nominale afschrijvingen'!BK26</f>
        <v>0</v>
      </c>
      <c r="N36" s="83">
        <f>'7. Nominale afschrijvingen'!BL26</f>
        <v>0</v>
      </c>
      <c r="O36" s="83">
        <f>'7. Nominale afschrijvingen'!BM26</f>
        <v>0</v>
      </c>
      <c r="P36" s="83">
        <f>'7. Nominale afschrijvingen'!BN26</f>
        <v>0</v>
      </c>
      <c r="Q36" s="83">
        <f>'7. Nominale afschrijvingen'!BO26</f>
        <v>0</v>
      </c>
      <c r="R36" s="83">
        <f>'7. Nominale afschrijvingen'!BP26</f>
        <v>0</v>
      </c>
      <c r="S36" s="83">
        <f>'7. Nominale afschrijvingen'!BQ26</f>
        <v>0</v>
      </c>
      <c r="T36" s="83">
        <f>'7. Nominale afschrijvingen'!BR26</f>
        <v>0</v>
      </c>
      <c r="U36" s="83">
        <f>'7. Nominale afschrijvingen'!BS26</f>
        <v>0</v>
      </c>
      <c r="V36" s="83">
        <f>'7. Nominale afschrijvingen'!BT26</f>
        <v>0</v>
      </c>
      <c r="W36" s="83">
        <f>'7. Nominale afschrijvingen'!BU26</f>
        <v>0</v>
      </c>
      <c r="X36" s="83">
        <f>'7. Nominale afschrijvingen'!BV26</f>
        <v>0</v>
      </c>
      <c r="Y36" s="83">
        <f>'7. Nominale afschrijvingen'!BW26</f>
        <v>0</v>
      </c>
      <c r="Z36" s="83">
        <f>'7. Nominale afschrijvingen'!BX26</f>
        <v>0</v>
      </c>
      <c r="AA36" s="83">
        <f>'7. Nominale afschrijvingen'!BY26</f>
        <v>175261.14476118432</v>
      </c>
      <c r="AB36" s="83">
        <f>'7. Nominale afschrijvingen'!BZ26</f>
        <v>308459.61477968446</v>
      </c>
      <c r="AC36" s="83">
        <f>'7. Nominale afschrijvingen'!CA26</f>
        <v>279082.50861019071</v>
      </c>
      <c r="AD36" s="83">
        <f>'7. Nominale afschrijvingen'!CB26</f>
        <v>279082.50861019071</v>
      </c>
      <c r="AE36" s="83">
        <f>'7. Nominale afschrijvingen'!CC26</f>
        <v>279082.50861019071</v>
      </c>
      <c r="AF36" s="62"/>
      <c r="AG36" s="116">
        <f>IF(AND($D36="AD",OR($F36=2008,$F36=2009)),IF(OR($F36=AG$28-1,$F36=AG$28), 1, INDEX('4. CPI-tabel'!$F$20:$AB$42, MATCH(IF(AND($D36="AD",$F36=2008),$F36+2,IF(AND($D36="AD",$F36=2009),$F36+1,$F36)), '4. CPI-tabel'!$B$20:$B$42,0),  MATCH(AG$28,'4. CPI-tabel'!$F$14:$AB$14,0))),INDEX('4. CPI-tabel'!$F$20:$AB$42, MATCH(IF($G36=1,$F36+1,$F36), '4. CPI-tabel'!$B$20:$B$42,0),  MATCH(AG$28,'4. CPI-tabel'!$F$14:$AB$14,0)))</f>
        <v>0</v>
      </c>
      <c r="AH36" s="116">
        <f>IF(AND($D36="AD",OR($F36=2008,$F36=2009)),IF(OR($F36=AH$28-1,$F36=AH$28), 1, INDEX('4. CPI-tabel'!$F$20:$AB$42, MATCH(IF(AND($D36="AD",$F36=2008),$F36+2,IF(AND($D36="AD",$F36=2009),$F36+1,$F36)), '4. CPI-tabel'!$B$20:$B$42,0),  MATCH(AH$28,'4. CPI-tabel'!$F$14:$AB$14,0))),INDEX('4. CPI-tabel'!$F$20:$AB$42, MATCH(IF($G36=1,$F36+1,$F36), '4. CPI-tabel'!$B$20:$B$42,0),  MATCH(AH$28,'4. CPI-tabel'!$F$14:$AB$14,0)))</f>
        <v>0</v>
      </c>
      <c r="AI36" s="116">
        <f>IF(AND($D36="AD",OR($F36=2008,$F36=2009)),IF(OR($F36=AI$28-1,$F36=AI$28), 1, INDEX('4. CPI-tabel'!$F$20:$AB$42, MATCH(IF(AND($D36="AD",$F36=2008),$F36+2,IF(AND($D36="AD",$F36=2009),$F36+1,$F36)), '4. CPI-tabel'!$B$20:$B$42,0),  MATCH(AI$28,'4. CPI-tabel'!$F$14:$AB$14,0))),INDEX('4. CPI-tabel'!$F$20:$AB$42, MATCH(IF($G36=1,$F36+1,$F36), '4. CPI-tabel'!$B$20:$B$42,0),  MATCH(AI$28,'4. CPI-tabel'!$F$14:$AB$14,0)))</f>
        <v>0</v>
      </c>
      <c r="AJ36" s="116">
        <f>IF(AND($D36="AD",OR($F36=2008,$F36=2009)),IF(OR($F36=AJ$28-1,$F36=AJ$28), 1, INDEX('4. CPI-tabel'!$F$20:$AB$42, MATCH(IF(AND($D36="AD",$F36=2008),$F36+2,IF(AND($D36="AD",$F36=2009),$F36+1,$F36)), '4. CPI-tabel'!$B$20:$B$42,0),  MATCH(AJ$28,'4. CPI-tabel'!$F$14:$AB$14,0))),INDEX('4. CPI-tabel'!$F$20:$AB$42, MATCH(IF($G36=1,$F36+1,$F36), '4. CPI-tabel'!$B$20:$B$42,0),  MATCH(AJ$28,'4. CPI-tabel'!$F$14:$AB$14,0)))</f>
        <v>0</v>
      </c>
      <c r="AK36" s="116">
        <f>IF(AND($D36="AD",OR($F36=2008,$F36=2009)),IF(OR($F36=AK$28-1,$F36=AK$28), 1, INDEX('4. CPI-tabel'!$F$20:$AB$42, MATCH(IF(AND($D36="AD",$F36=2008),$F36+2,IF(AND($D36="AD",$F36=2009),$F36+1,$F36)), '4. CPI-tabel'!$B$20:$B$42,0),  MATCH(AK$28,'4. CPI-tabel'!$F$14:$AB$14,0))),INDEX('4. CPI-tabel'!$F$20:$AB$42, MATCH(IF($G36=1,$F36+1,$F36), '4. CPI-tabel'!$B$20:$B$42,0),  MATCH(AK$28,'4. CPI-tabel'!$F$14:$AB$14,0)))</f>
        <v>0</v>
      </c>
      <c r="AL36" s="116">
        <f>IF(AND($D36="AD",OR($F36=2008,$F36=2009)),IF(OR($F36=AL$28-1,$F36=AL$28), 1, INDEX('4. CPI-tabel'!$F$20:$AB$42, MATCH(IF(AND($D36="AD",$F36=2008),$F36+2,IF(AND($D36="AD",$F36=2009),$F36+1,$F36)), '4. CPI-tabel'!$B$20:$B$42,0),  MATCH(AL$28,'4. CPI-tabel'!$F$14:$AB$14,0))),INDEX('4. CPI-tabel'!$F$20:$AB$42, MATCH(IF($G36=1,$F36+1,$F36), '4. CPI-tabel'!$B$20:$B$42,0),  MATCH(AL$28,'4. CPI-tabel'!$F$14:$AB$14,0)))</f>
        <v>0</v>
      </c>
      <c r="AM36" s="116">
        <f>IF(AND($D36="AD",OR($F36=2008,$F36=2009)),IF(OR($F36=AM$28-1,$F36=AM$28), 1, INDEX('4. CPI-tabel'!$F$20:$AB$42, MATCH(IF(AND($D36="AD",$F36=2008),$F36+2,IF(AND($D36="AD",$F36=2009),$F36+1,$F36)), '4. CPI-tabel'!$B$20:$B$42,0),  MATCH(AM$28,'4. CPI-tabel'!$F$14:$AB$14,0))),INDEX('4. CPI-tabel'!$F$20:$AB$42, MATCH(IF($G36=1,$F36+1,$F36), '4. CPI-tabel'!$B$20:$B$42,0),  MATCH(AM$28,'4. CPI-tabel'!$F$14:$AB$14,0)))</f>
        <v>0</v>
      </c>
      <c r="AN36" s="116">
        <f>IF(AND($D36="AD",OR($F36=2008,$F36=2009)),IF(OR($F36=AN$28-1,$F36=AN$28), 1, INDEX('4. CPI-tabel'!$F$20:$AB$42, MATCH(IF(AND($D36="AD",$F36=2008),$F36+2,IF(AND($D36="AD",$F36=2009),$F36+1,$F36)), '4. CPI-tabel'!$B$20:$B$42,0),  MATCH(AN$28,'4. CPI-tabel'!$F$14:$AB$14,0))),INDEX('4. CPI-tabel'!$F$20:$AB$42, MATCH(IF($G36=1,$F36+1,$F36), '4. CPI-tabel'!$B$20:$B$42,0),  MATCH(AN$28,'4. CPI-tabel'!$F$14:$AB$14,0)))</f>
        <v>0</v>
      </c>
      <c r="AO36" s="116">
        <f>IF(AND($D36="AD",OR($F36=2008,$F36=2009)),IF(OR($F36=AO$28-1,$F36=AO$28), 1, INDEX('4. CPI-tabel'!$F$20:$AB$42, MATCH(IF(AND($D36="AD",$F36=2008),$F36+2,IF(AND($D36="AD",$F36=2009),$F36+1,$F36)), '4. CPI-tabel'!$B$20:$B$42,0),  MATCH(AO$28,'4. CPI-tabel'!$F$14:$AB$14,0))),INDEX('4. CPI-tabel'!$F$20:$AB$42, MATCH(IF($G36=1,$F36+1,$F36), '4. CPI-tabel'!$B$20:$B$42,0),  MATCH(AO$28,'4. CPI-tabel'!$F$14:$AB$14,0)))</f>
        <v>0</v>
      </c>
      <c r="AP36" s="116">
        <f>IF(AND($D36="AD",OR($F36=2008,$F36=2009)),IF(OR($F36=AP$28-1,$F36=AP$28), 1, INDEX('4. CPI-tabel'!$F$20:$AB$42, MATCH(IF(AND($D36="AD",$F36=2008),$F36+2,IF(AND($D36="AD",$F36=2009),$F36+1,$F36)), '4. CPI-tabel'!$B$20:$B$42,0),  MATCH(AP$28,'4. CPI-tabel'!$F$14:$AB$14,0))),INDEX('4. CPI-tabel'!$F$20:$AB$42, MATCH(IF($G36=1,$F36+1,$F36), '4. CPI-tabel'!$B$20:$B$42,0),  MATCH(AP$28,'4. CPI-tabel'!$F$14:$AB$14,0)))</f>
        <v>0</v>
      </c>
      <c r="AQ36" s="116">
        <f>IF(AND($D36="AD",OR($F36=2008,$F36=2009)),IF(OR($F36=AQ$28-1,$F36=AQ$28), 1, INDEX('4. CPI-tabel'!$F$20:$AB$42, MATCH(IF(AND($D36="AD",$F36=2008),$F36+2,IF(AND($D36="AD",$F36=2009),$F36+1,$F36)), '4. CPI-tabel'!$B$20:$B$42,0),  MATCH(AQ$28,'4. CPI-tabel'!$F$14:$AB$14,0))),INDEX('4. CPI-tabel'!$F$20:$AB$42, MATCH(IF($G36=1,$F36+1,$F36), '4. CPI-tabel'!$B$20:$B$42,0),  MATCH(AQ$28,'4. CPI-tabel'!$F$14:$AB$14,0)))</f>
        <v>0</v>
      </c>
      <c r="AR36" s="116">
        <f>IF(AND($D36="AD",OR($F36=2008,$F36=2009)),IF(OR($F36=AR$28-1,$F36=AR$28), 1, INDEX('4. CPI-tabel'!$F$20:$AB$42, MATCH(IF(AND($D36="AD",$F36=2008),$F36+2,IF(AND($D36="AD",$F36=2009),$F36+1,$F36)), '4. CPI-tabel'!$B$20:$B$42,0),  MATCH(AR$28,'4. CPI-tabel'!$F$14:$AB$14,0))),INDEX('4. CPI-tabel'!$F$20:$AB$42, MATCH(IF($G36=1,$F36+1,$F36), '4. CPI-tabel'!$B$20:$B$42,0),  MATCH(AR$28,'4. CPI-tabel'!$F$14:$AB$14,0)))</f>
        <v>0</v>
      </c>
      <c r="AS36" s="116">
        <f>IF(AND($D36="AD",OR($F36=2008,$F36=2009)),IF(OR($F36=AS$28-1,$F36=AS$28), 1, INDEX('4. CPI-tabel'!$F$20:$AB$42, MATCH(IF(AND($D36="AD",$F36=2008),$F36+2,IF(AND($D36="AD",$F36=2009),$F36+1,$F36)), '4. CPI-tabel'!$B$20:$B$42,0),  MATCH(AS$28,'4. CPI-tabel'!$F$14:$AB$14,0))),INDEX('4. CPI-tabel'!$F$20:$AB$42, MATCH(IF($G36=1,$F36+1,$F36), '4. CPI-tabel'!$B$20:$B$42,0),  MATCH(AS$28,'4. CPI-tabel'!$F$14:$AB$14,0)))</f>
        <v>0</v>
      </c>
      <c r="AT36" s="116">
        <f>IF(AND($D36="AD",OR($F36=2008,$F36=2009)),IF(OR($F36=AT$28-1,$F36=AT$28), 1, INDEX('4. CPI-tabel'!$F$20:$AB$42, MATCH(IF(AND($D36="AD",$F36=2008),$F36+2,IF(AND($D36="AD",$F36=2009),$F36+1,$F36)), '4. CPI-tabel'!$B$20:$B$42,0),  MATCH(AT$28,'4. CPI-tabel'!$F$14:$AB$14,0))),INDEX('4. CPI-tabel'!$F$20:$AB$42, MATCH(IF($G36=1,$F36+1,$F36), '4. CPI-tabel'!$B$20:$B$42,0),  MATCH(AT$28,'4. CPI-tabel'!$F$14:$AB$14,0)))</f>
        <v>0</v>
      </c>
      <c r="AU36" s="116">
        <f>IF(AND($D36="AD",OR($F36=2008,$F36=2009)),IF(OR($F36=AU$28-1,$F36=AU$28), 1, INDEX('4. CPI-tabel'!$F$20:$AB$42, MATCH(IF(AND($D36="AD",$F36=2008),$F36+2,IF(AND($D36="AD",$F36=2009),$F36+1,$F36)), '4. CPI-tabel'!$B$20:$B$42,0),  MATCH(AU$28,'4. CPI-tabel'!$F$14:$AB$14,0))),INDEX('4. CPI-tabel'!$F$20:$AB$42, MATCH(IF($G36=1,$F36+1,$F36), '4. CPI-tabel'!$B$20:$B$42,0),  MATCH(AU$28,'4. CPI-tabel'!$F$14:$AB$14,0)))</f>
        <v>0</v>
      </c>
      <c r="AV36" s="116">
        <f>IF(AND($D36="AD",OR($F36=2008,$F36=2009)),IF(OR($F36=AV$28-1,$F36=AV$28), 1, INDEX('4. CPI-tabel'!$F$20:$AB$42, MATCH(IF(AND($D36="AD",$F36=2008),$F36+2,IF(AND($D36="AD",$F36=2009),$F36+1,$F36)), '4. CPI-tabel'!$B$20:$B$42,0),  MATCH(AV$28,'4. CPI-tabel'!$F$14:$AB$14,0))),INDEX('4. CPI-tabel'!$F$20:$AB$42, MATCH(IF($G36=1,$F36+1,$F36), '4. CPI-tabel'!$B$20:$B$42,0),  MATCH(AV$28,'4. CPI-tabel'!$F$14:$AB$14,0)))</f>
        <v>0</v>
      </c>
      <c r="AW36" s="116">
        <f>IF(AND($D36="AD",OR($F36=2008,$F36=2009)),IF(OR($F36=AW$28-1,$F36=AW$28), 1, INDEX('4. CPI-tabel'!$F$20:$AB$42, MATCH(IF(AND($D36="AD",$F36=2008),$F36+2,IF(AND($D36="AD",$F36=2009),$F36+1,$F36)), '4. CPI-tabel'!$B$20:$B$42,0),  MATCH(AW$28,'4. CPI-tabel'!$F$14:$AB$14,0))),INDEX('4. CPI-tabel'!$F$20:$AB$42, MATCH(IF($G36=1,$F36+1,$F36), '4. CPI-tabel'!$B$20:$B$42,0),  MATCH(AW$28,'4. CPI-tabel'!$F$14:$AB$14,0)))</f>
        <v>0</v>
      </c>
      <c r="AX36" s="116">
        <f>IF(AND($D36="AD",OR($F36=2008,$F36=2009)),IF(OR($F36=AX$28-1,$F36=AX$28), 1, INDEX('4. CPI-tabel'!$F$20:$AB$42, MATCH(IF(AND($D36="AD",$F36=2008),$F36+2,IF(AND($D36="AD",$F36=2009),$F36+1,$F36)), '4. CPI-tabel'!$B$20:$B$42,0),  MATCH(AX$28,'4. CPI-tabel'!$F$14:$AB$14,0))),INDEX('4. CPI-tabel'!$F$20:$AB$42, MATCH(IF($G36=1,$F36+1,$F36), '4. CPI-tabel'!$B$20:$B$42,0),  MATCH(AX$28,'4. CPI-tabel'!$F$14:$AB$14,0)))</f>
        <v>0</v>
      </c>
      <c r="AY36" s="116">
        <f>IF(AND($D36="AD",OR($F36=2008,$F36=2009)),IF(OR($F36=AY$28-1,$F36=AY$28), 1, INDEX('4. CPI-tabel'!$F$20:$AB$42, MATCH(IF(AND($D36="AD",$F36=2008),$F36+2,IF(AND($D36="AD",$F36=2009),$F36+1,$F36)), '4. CPI-tabel'!$B$20:$B$42,0),  MATCH(AY$28,'4. CPI-tabel'!$F$14:$AB$14,0))),INDEX('4. CPI-tabel'!$F$20:$AB$42, MATCH(IF($G36=1,$F36+1,$F36), '4. CPI-tabel'!$B$20:$B$42,0),  MATCH(AY$28,'4. CPI-tabel'!$F$14:$AB$14,0)))</f>
        <v>1</v>
      </c>
      <c r="AZ36" s="116">
        <f>IF(AND($D36="AD",OR($F36=2008,$F36=2009)),IF(OR($F36=AZ$28-1,$F36=AZ$28), 1, INDEX('4. CPI-tabel'!$F$20:$AB$42, MATCH(IF(AND($D36="AD",$F36=2008),$F36+2,IF(AND($D36="AD",$F36=2009),$F36+1,$F36)), '4. CPI-tabel'!$B$20:$B$42,0),  MATCH(AZ$28,'4. CPI-tabel'!$F$14:$AB$14,0))),INDEX('4. CPI-tabel'!$F$20:$AB$42, MATCH(IF($G36=1,$F36+1,$F36), '4. CPI-tabel'!$B$20:$B$42,0),  MATCH(AZ$28,'4. CPI-tabel'!$F$14:$AB$14,0)))</f>
        <v>1</v>
      </c>
      <c r="BA36" s="116">
        <f>IF(AND($D36="AD",OR($F36=2008,$F36=2009)),IF(OR($F36=BA$28-1,$F36=BA$28), 1, INDEX('4. CPI-tabel'!$F$20:$AB$42, MATCH(IF(AND($D36="AD",$F36=2008),$F36+2,IF(AND($D36="AD",$F36=2009),$F36+1,$F36)), '4. CPI-tabel'!$B$20:$B$42,0),  MATCH(BA$28,'4. CPI-tabel'!$F$14:$AB$14,0))),INDEX('4. CPI-tabel'!$F$20:$AB$42, MATCH(IF($G36=1,$F36+1,$F36), '4. CPI-tabel'!$B$20:$B$42,0),  MATCH(BA$28,'4. CPI-tabel'!$F$14:$AB$14,0)))</f>
        <v>1</v>
      </c>
      <c r="BB36" s="116">
        <f>IF(AND($D36="AD",OR($F36=2008,$F36=2009)),IF(OR($F36=BB$28-1,$F36=BB$28), 1, INDEX('4. CPI-tabel'!$F$20:$AB$42, MATCH(IF(AND($D36="AD",$F36=2008),$F36+2,IF(AND($D36="AD",$F36=2009),$F36+1,$F36)), '4. CPI-tabel'!$B$20:$B$42,0),  MATCH(BB$28,'4. CPI-tabel'!$F$14:$AB$14,0))),INDEX('4. CPI-tabel'!$F$20:$AB$42, MATCH(IF($G36=1,$F36+1,$F36), '4. CPI-tabel'!$B$20:$B$42,0),  MATCH(BB$28,'4. CPI-tabel'!$F$14:$AB$14,0)))</f>
        <v>1</v>
      </c>
      <c r="BC36" s="116">
        <f>IF(AND($D36="AD",OR($F36=2008,$F36=2009)),IF(OR($F36=BC$28-1,$F36=BC$28), 1, INDEX('4. CPI-tabel'!$F$20:$AB$42, MATCH(IF(AND($D36="AD",$F36=2008),$F36+2,IF(AND($D36="AD",$F36=2009),$F36+1,$F36)), '4. CPI-tabel'!$B$20:$B$42,0),  MATCH(BC$28,'4. CPI-tabel'!$F$14:$AB$14,0))),INDEX('4. CPI-tabel'!$F$20:$AB$42, MATCH(IF($G36=1,$F36+1,$F36), '4. CPI-tabel'!$B$20:$B$42,0),  MATCH(BC$28,'4. CPI-tabel'!$F$14:$AB$14,0)))</f>
        <v>1</v>
      </c>
      <c r="BF36" s="84">
        <f t="shared" ref="BF36:BF76" si="31">I36*AG36</f>
        <v>0</v>
      </c>
      <c r="BG36" s="84">
        <f t="shared" ref="BG36:BG76" si="32">J36*AH36</f>
        <v>0</v>
      </c>
      <c r="BH36" s="84">
        <f t="shared" ref="BH36:BH76" si="33">K36*AI36</f>
        <v>0</v>
      </c>
      <c r="BI36" s="84">
        <f t="shared" ref="BI36:BI76" si="34">L36*AJ36</f>
        <v>0</v>
      </c>
      <c r="BJ36" s="84">
        <f t="shared" ref="BJ36:BJ76" si="35">M36*AK36</f>
        <v>0</v>
      </c>
      <c r="BK36" s="84">
        <f t="shared" ref="BK36:BK76" si="36">N36*AL36</f>
        <v>0</v>
      </c>
      <c r="BL36" s="84">
        <f t="shared" ref="BL36:BL76" si="37">O36*AM36</f>
        <v>0</v>
      </c>
      <c r="BM36" s="84">
        <f t="shared" ref="BM36:BM76" si="38">P36*AN36</f>
        <v>0</v>
      </c>
      <c r="BN36" s="84">
        <f t="shared" ref="BN36:BN76" si="39">Q36*AO36</f>
        <v>0</v>
      </c>
      <c r="BO36" s="84">
        <f t="shared" ref="BO36:BO76" si="40">R36*AP36</f>
        <v>0</v>
      </c>
      <c r="BP36" s="84">
        <f t="shared" ref="BP36:BP76" si="41">S36*AQ36</f>
        <v>0</v>
      </c>
      <c r="BQ36" s="84">
        <f t="shared" ref="BQ36:BQ76" si="42">T36*AR36</f>
        <v>0</v>
      </c>
      <c r="BR36" s="84">
        <f t="shared" ref="BR36:BR76" si="43">U36*AS36</f>
        <v>0</v>
      </c>
      <c r="BS36" s="84">
        <f t="shared" ref="BS36:BS76" si="44">V36*AT36</f>
        <v>0</v>
      </c>
      <c r="BT36" s="84">
        <f t="shared" ref="BT36:BT76" si="45">W36*AU36</f>
        <v>0</v>
      </c>
      <c r="BU36" s="84">
        <f t="shared" ref="BU36:BU76" si="46">X36*AV36</f>
        <v>0</v>
      </c>
      <c r="BV36" s="84">
        <f t="shared" ref="BV36:BV76" si="47">Y36*AW36</f>
        <v>0</v>
      </c>
      <c r="BW36" s="84">
        <f t="shared" ref="BW36:BW76" si="48">Z36*AX36</f>
        <v>0</v>
      </c>
      <c r="BX36" s="84">
        <f t="shared" ref="BX36:BX76" si="49">AA36*AY36</f>
        <v>175261.14476118432</v>
      </c>
      <c r="BY36" s="84">
        <f t="shared" ref="BY36:BY76" si="50">AB36*AZ36</f>
        <v>308459.61477968446</v>
      </c>
      <c r="BZ36" s="84">
        <f t="shared" ref="BZ36:BZ76" si="51">AC36*BA36</f>
        <v>279082.50861019071</v>
      </c>
      <c r="CA36" s="84">
        <f t="shared" ref="CA36:CA76" si="52">AD36*BB36</f>
        <v>279082.50861019071</v>
      </c>
      <c r="CB36" s="84">
        <f t="shared" ref="CB36:CB76" si="53">AE36*BC36</f>
        <v>279082.50861019071</v>
      </c>
    </row>
    <row r="37" spans="1:80" s="18" customFormat="1" x14ac:dyDescent="0.2">
      <c r="A37" s="72"/>
      <c r="B37" s="83">
        <f>'3. Investeringen'!B20</f>
        <v>9</v>
      </c>
      <c r="C37" s="83" t="str">
        <f>'3. Investeringen'!C20</f>
        <v>Nieuwe investeringen</v>
      </c>
      <c r="D37" s="83" t="str">
        <f>'3. Investeringen'!F20</f>
        <v>TD</v>
      </c>
      <c r="E37" s="83" t="str">
        <f t="shared" si="30"/>
        <v>Nieuwe investeringen TD</v>
      </c>
      <c r="F37" s="118">
        <f>'3. Investeringen'!L20</f>
        <v>2022</v>
      </c>
      <c r="G37" s="115">
        <f>'7. Nominale afschrijvingen'!AG27</f>
        <v>0.5</v>
      </c>
      <c r="I37" s="83">
        <f>'7. Nominale afschrijvingen'!BG27</f>
        <v>0</v>
      </c>
      <c r="J37" s="83">
        <f>'7. Nominale afschrijvingen'!BH27</f>
        <v>0</v>
      </c>
      <c r="K37" s="83">
        <f>'7. Nominale afschrijvingen'!BI27</f>
        <v>0</v>
      </c>
      <c r="L37" s="83">
        <f>'7. Nominale afschrijvingen'!BJ27</f>
        <v>0</v>
      </c>
      <c r="M37" s="83">
        <f>'7. Nominale afschrijvingen'!BK27</f>
        <v>0</v>
      </c>
      <c r="N37" s="83">
        <f>'7. Nominale afschrijvingen'!BL27</f>
        <v>0</v>
      </c>
      <c r="O37" s="83">
        <f>'7. Nominale afschrijvingen'!BM27</f>
        <v>0</v>
      </c>
      <c r="P37" s="83">
        <f>'7. Nominale afschrijvingen'!BN27</f>
        <v>0</v>
      </c>
      <c r="Q37" s="83">
        <f>'7. Nominale afschrijvingen'!BO27</f>
        <v>0</v>
      </c>
      <c r="R37" s="83">
        <f>'7. Nominale afschrijvingen'!BP27</f>
        <v>0</v>
      </c>
      <c r="S37" s="83">
        <f>'7. Nominale afschrijvingen'!BQ27</f>
        <v>0</v>
      </c>
      <c r="T37" s="83">
        <f>'7. Nominale afschrijvingen'!BR27</f>
        <v>0</v>
      </c>
      <c r="U37" s="83">
        <f>'7. Nominale afschrijvingen'!BS27</f>
        <v>0</v>
      </c>
      <c r="V37" s="83">
        <f>'7. Nominale afschrijvingen'!BT27</f>
        <v>0</v>
      </c>
      <c r="W37" s="83">
        <f>'7. Nominale afschrijvingen'!BU27</f>
        <v>0</v>
      </c>
      <c r="X37" s="83">
        <f>'7. Nominale afschrijvingen'!BV27</f>
        <v>0</v>
      </c>
      <c r="Y37" s="83">
        <f>'7. Nominale afschrijvingen'!BW27</f>
        <v>0</v>
      </c>
      <c r="Z37" s="83">
        <f>'7. Nominale afschrijvingen'!BX27</f>
        <v>0</v>
      </c>
      <c r="AA37" s="83">
        <f>'7. Nominale afschrijvingen'!BY27</f>
        <v>46375.120319046036</v>
      </c>
      <c r="AB37" s="83">
        <f>'7. Nominale afschrijvingen'!BZ27</f>
        <v>87185.226199806537</v>
      </c>
      <c r="AC37" s="83">
        <f>'7. Nominale afschrijvingen'!CA27</f>
        <v>76722.999055829758</v>
      </c>
      <c r="AD37" s="83">
        <f>'7. Nominale afschrijvingen'!CB27</f>
        <v>75018.043521255764</v>
      </c>
      <c r="AE37" s="83">
        <f>'7. Nominale afschrijvingen'!CC27</f>
        <v>75018.043521255764</v>
      </c>
      <c r="AF37" s="62"/>
      <c r="AG37" s="116">
        <f>IF(AND($D37="AD",OR($F37=2008,$F37=2009)),IF(OR($F37=AG$28-1,$F37=AG$28), 1, INDEX('4. CPI-tabel'!$F$20:$AB$42, MATCH(IF(AND($D37="AD",$F37=2008),$F37+2,IF(AND($D37="AD",$F37=2009),$F37+1,$F37)), '4. CPI-tabel'!$B$20:$B$42,0),  MATCH(AG$28,'4. CPI-tabel'!$F$14:$AB$14,0))),INDEX('4. CPI-tabel'!$F$20:$AB$42, MATCH(IF($G37=1,$F37+1,$F37), '4. CPI-tabel'!$B$20:$B$42,0),  MATCH(AG$28,'4. CPI-tabel'!$F$14:$AB$14,0)))</f>
        <v>0</v>
      </c>
      <c r="AH37" s="116">
        <f>IF(AND($D37="AD",OR($F37=2008,$F37=2009)),IF(OR($F37=AH$28-1,$F37=AH$28), 1, INDEX('4. CPI-tabel'!$F$20:$AB$42, MATCH(IF(AND($D37="AD",$F37=2008),$F37+2,IF(AND($D37="AD",$F37=2009),$F37+1,$F37)), '4. CPI-tabel'!$B$20:$B$42,0),  MATCH(AH$28,'4. CPI-tabel'!$F$14:$AB$14,0))),INDEX('4. CPI-tabel'!$F$20:$AB$42, MATCH(IF($G37=1,$F37+1,$F37), '4. CPI-tabel'!$B$20:$B$42,0),  MATCH(AH$28,'4. CPI-tabel'!$F$14:$AB$14,0)))</f>
        <v>0</v>
      </c>
      <c r="AI37" s="116">
        <f>IF(AND($D37="AD",OR($F37=2008,$F37=2009)),IF(OR($F37=AI$28-1,$F37=AI$28), 1, INDEX('4. CPI-tabel'!$F$20:$AB$42, MATCH(IF(AND($D37="AD",$F37=2008),$F37+2,IF(AND($D37="AD",$F37=2009),$F37+1,$F37)), '4. CPI-tabel'!$B$20:$B$42,0),  MATCH(AI$28,'4. CPI-tabel'!$F$14:$AB$14,0))),INDEX('4. CPI-tabel'!$F$20:$AB$42, MATCH(IF($G37=1,$F37+1,$F37), '4. CPI-tabel'!$B$20:$B$42,0),  MATCH(AI$28,'4. CPI-tabel'!$F$14:$AB$14,0)))</f>
        <v>0</v>
      </c>
      <c r="AJ37" s="116">
        <f>IF(AND($D37="AD",OR($F37=2008,$F37=2009)),IF(OR($F37=AJ$28-1,$F37=AJ$28), 1, INDEX('4. CPI-tabel'!$F$20:$AB$42, MATCH(IF(AND($D37="AD",$F37=2008),$F37+2,IF(AND($D37="AD",$F37=2009),$F37+1,$F37)), '4. CPI-tabel'!$B$20:$B$42,0),  MATCH(AJ$28,'4. CPI-tabel'!$F$14:$AB$14,0))),INDEX('4. CPI-tabel'!$F$20:$AB$42, MATCH(IF($G37=1,$F37+1,$F37), '4. CPI-tabel'!$B$20:$B$42,0),  MATCH(AJ$28,'4. CPI-tabel'!$F$14:$AB$14,0)))</f>
        <v>0</v>
      </c>
      <c r="AK37" s="116">
        <f>IF(AND($D37="AD",OR($F37=2008,$F37=2009)),IF(OR($F37=AK$28-1,$F37=AK$28), 1, INDEX('4. CPI-tabel'!$F$20:$AB$42, MATCH(IF(AND($D37="AD",$F37=2008),$F37+2,IF(AND($D37="AD",$F37=2009),$F37+1,$F37)), '4. CPI-tabel'!$B$20:$B$42,0),  MATCH(AK$28,'4. CPI-tabel'!$F$14:$AB$14,0))),INDEX('4. CPI-tabel'!$F$20:$AB$42, MATCH(IF($G37=1,$F37+1,$F37), '4. CPI-tabel'!$B$20:$B$42,0),  MATCH(AK$28,'4. CPI-tabel'!$F$14:$AB$14,0)))</f>
        <v>0</v>
      </c>
      <c r="AL37" s="116">
        <f>IF(AND($D37="AD",OR($F37=2008,$F37=2009)),IF(OR($F37=AL$28-1,$F37=AL$28), 1, INDEX('4. CPI-tabel'!$F$20:$AB$42, MATCH(IF(AND($D37="AD",$F37=2008),$F37+2,IF(AND($D37="AD",$F37=2009),$F37+1,$F37)), '4. CPI-tabel'!$B$20:$B$42,0),  MATCH(AL$28,'4. CPI-tabel'!$F$14:$AB$14,0))),INDEX('4. CPI-tabel'!$F$20:$AB$42, MATCH(IF($G37=1,$F37+1,$F37), '4. CPI-tabel'!$B$20:$B$42,0),  MATCH(AL$28,'4. CPI-tabel'!$F$14:$AB$14,0)))</f>
        <v>0</v>
      </c>
      <c r="AM37" s="116">
        <f>IF(AND($D37="AD",OR($F37=2008,$F37=2009)),IF(OR($F37=AM$28-1,$F37=AM$28), 1, INDEX('4. CPI-tabel'!$F$20:$AB$42, MATCH(IF(AND($D37="AD",$F37=2008),$F37+2,IF(AND($D37="AD",$F37=2009),$F37+1,$F37)), '4. CPI-tabel'!$B$20:$B$42,0),  MATCH(AM$28,'4. CPI-tabel'!$F$14:$AB$14,0))),INDEX('4. CPI-tabel'!$F$20:$AB$42, MATCH(IF($G37=1,$F37+1,$F37), '4. CPI-tabel'!$B$20:$B$42,0),  MATCH(AM$28,'4. CPI-tabel'!$F$14:$AB$14,0)))</f>
        <v>0</v>
      </c>
      <c r="AN37" s="116">
        <f>IF(AND($D37="AD",OR($F37=2008,$F37=2009)),IF(OR($F37=AN$28-1,$F37=AN$28), 1, INDEX('4. CPI-tabel'!$F$20:$AB$42, MATCH(IF(AND($D37="AD",$F37=2008),$F37+2,IF(AND($D37="AD",$F37=2009),$F37+1,$F37)), '4. CPI-tabel'!$B$20:$B$42,0),  MATCH(AN$28,'4. CPI-tabel'!$F$14:$AB$14,0))),INDEX('4. CPI-tabel'!$F$20:$AB$42, MATCH(IF($G37=1,$F37+1,$F37), '4. CPI-tabel'!$B$20:$B$42,0),  MATCH(AN$28,'4. CPI-tabel'!$F$14:$AB$14,0)))</f>
        <v>0</v>
      </c>
      <c r="AO37" s="116">
        <f>IF(AND($D37="AD",OR($F37=2008,$F37=2009)),IF(OR($F37=AO$28-1,$F37=AO$28), 1, INDEX('4. CPI-tabel'!$F$20:$AB$42, MATCH(IF(AND($D37="AD",$F37=2008),$F37+2,IF(AND($D37="AD",$F37=2009),$F37+1,$F37)), '4. CPI-tabel'!$B$20:$B$42,0),  MATCH(AO$28,'4. CPI-tabel'!$F$14:$AB$14,0))),INDEX('4. CPI-tabel'!$F$20:$AB$42, MATCH(IF($G37=1,$F37+1,$F37), '4. CPI-tabel'!$B$20:$B$42,0),  MATCH(AO$28,'4. CPI-tabel'!$F$14:$AB$14,0)))</f>
        <v>0</v>
      </c>
      <c r="AP37" s="116">
        <f>IF(AND($D37="AD",OR($F37=2008,$F37=2009)),IF(OR($F37=AP$28-1,$F37=AP$28), 1, INDEX('4. CPI-tabel'!$F$20:$AB$42, MATCH(IF(AND($D37="AD",$F37=2008),$F37+2,IF(AND($D37="AD",$F37=2009),$F37+1,$F37)), '4. CPI-tabel'!$B$20:$B$42,0),  MATCH(AP$28,'4. CPI-tabel'!$F$14:$AB$14,0))),INDEX('4. CPI-tabel'!$F$20:$AB$42, MATCH(IF($G37=1,$F37+1,$F37), '4. CPI-tabel'!$B$20:$B$42,0),  MATCH(AP$28,'4. CPI-tabel'!$F$14:$AB$14,0)))</f>
        <v>0</v>
      </c>
      <c r="AQ37" s="116">
        <f>IF(AND($D37="AD",OR($F37=2008,$F37=2009)),IF(OR($F37=AQ$28-1,$F37=AQ$28), 1, INDEX('4. CPI-tabel'!$F$20:$AB$42, MATCH(IF(AND($D37="AD",$F37=2008),$F37+2,IF(AND($D37="AD",$F37=2009),$F37+1,$F37)), '4. CPI-tabel'!$B$20:$B$42,0),  MATCH(AQ$28,'4. CPI-tabel'!$F$14:$AB$14,0))),INDEX('4. CPI-tabel'!$F$20:$AB$42, MATCH(IF($G37=1,$F37+1,$F37), '4. CPI-tabel'!$B$20:$B$42,0),  MATCH(AQ$28,'4. CPI-tabel'!$F$14:$AB$14,0)))</f>
        <v>0</v>
      </c>
      <c r="AR37" s="116">
        <f>IF(AND($D37="AD",OR($F37=2008,$F37=2009)),IF(OR($F37=AR$28-1,$F37=AR$28), 1, INDEX('4. CPI-tabel'!$F$20:$AB$42, MATCH(IF(AND($D37="AD",$F37=2008),$F37+2,IF(AND($D37="AD",$F37=2009),$F37+1,$F37)), '4. CPI-tabel'!$B$20:$B$42,0),  MATCH(AR$28,'4. CPI-tabel'!$F$14:$AB$14,0))),INDEX('4. CPI-tabel'!$F$20:$AB$42, MATCH(IF($G37=1,$F37+1,$F37), '4. CPI-tabel'!$B$20:$B$42,0),  MATCH(AR$28,'4. CPI-tabel'!$F$14:$AB$14,0)))</f>
        <v>0</v>
      </c>
      <c r="AS37" s="116">
        <f>IF(AND($D37="AD",OR($F37=2008,$F37=2009)),IF(OR($F37=AS$28-1,$F37=AS$28), 1, INDEX('4. CPI-tabel'!$F$20:$AB$42, MATCH(IF(AND($D37="AD",$F37=2008),$F37+2,IF(AND($D37="AD",$F37=2009),$F37+1,$F37)), '4. CPI-tabel'!$B$20:$B$42,0),  MATCH(AS$28,'4. CPI-tabel'!$F$14:$AB$14,0))),INDEX('4. CPI-tabel'!$F$20:$AB$42, MATCH(IF($G37=1,$F37+1,$F37), '4. CPI-tabel'!$B$20:$B$42,0),  MATCH(AS$28,'4. CPI-tabel'!$F$14:$AB$14,0)))</f>
        <v>0</v>
      </c>
      <c r="AT37" s="116">
        <f>IF(AND($D37="AD",OR($F37=2008,$F37=2009)),IF(OR($F37=AT$28-1,$F37=AT$28), 1, INDEX('4. CPI-tabel'!$F$20:$AB$42, MATCH(IF(AND($D37="AD",$F37=2008),$F37+2,IF(AND($D37="AD",$F37=2009),$F37+1,$F37)), '4. CPI-tabel'!$B$20:$B$42,0),  MATCH(AT$28,'4. CPI-tabel'!$F$14:$AB$14,0))),INDEX('4. CPI-tabel'!$F$20:$AB$42, MATCH(IF($G37=1,$F37+1,$F37), '4. CPI-tabel'!$B$20:$B$42,0),  MATCH(AT$28,'4. CPI-tabel'!$F$14:$AB$14,0)))</f>
        <v>0</v>
      </c>
      <c r="AU37" s="116">
        <f>IF(AND($D37="AD",OR($F37=2008,$F37=2009)),IF(OR($F37=AU$28-1,$F37=AU$28), 1, INDEX('4. CPI-tabel'!$F$20:$AB$42, MATCH(IF(AND($D37="AD",$F37=2008),$F37+2,IF(AND($D37="AD",$F37=2009),$F37+1,$F37)), '4. CPI-tabel'!$B$20:$B$42,0),  MATCH(AU$28,'4. CPI-tabel'!$F$14:$AB$14,0))),INDEX('4. CPI-tabel'!$F$20:$AB$42, MATCH(IF($G37=1,$F37+1,$F37), '4. CPI-tabel'!$B$20:$B$42,0),  MATCH(AU$28,'4. CPI-tabel'!$F$14:$AB$14,0)))</f>
        <v>0</v>
      </c>
      <c r="AV37" s="116">
        <f>IF(AND($D37="AD",OR($F37=2008,$F37=2009)),IF(OR($F37=AV$28-1,$F37=AV$28), 1, INDEX('4. CPI-tabel'!$F$20:$AB$42, MATCH(IF(AND($D37="AD",$F37=2008),$F37+2,IF(AND($D37="AD",$F37=2009),$F37+1,$F37)), '4. CPI-tabel'!$B$20:$B$42,0),  MATCH(AV$28,'4. CPI-tabel'!$F$14:$AB$14,0))),INDEX('4. CPI-tabel'!$F$20:$AB$42, MATCH(IF($G37=1,$F37+1,$F37), '4. CPI-tabel'!$B$20:$B$42,0),  MATCH(AV$28,'4. CPI-tabel'!$F$14:$AB$14,0)))</f>
        <v>0</v>
      </c>
      <c r="AW37" s="116">
        <f>IF(AND($D37="AD",OR($F37=2008,$F37=2009)),IF(OR($F37=AW$28-1,$F37=AW$28), 1, INDEX('4. CPI-tabel'!$F$20:$AB$42, MATCH(IF(AND($D37="AD",$F37=2008),$F37+2,IF(AND($D37="AD",$F37=2009),$F37+1,$F37)), '4. CPI-tabel'!$B$20:$B$42,0),  MATCH(AW$28,'4. CPI-tabel'!$F$14:$AB$14,0))),INDEX('4. CPI-tabel'!$F$20:$AB$42, MATCH(IF($G37=1,$F37+1,$F37), '4. CPI-tabel'!$B$20:$B$42,0),  MATCH(AW$28,'4. CPI-tabel'!$F$14:$AB$14,0)))</f>
        <v>0</v>
      </c>
      <c r="AX37" s="116">
        <f>IF(AND($D37="AD",OR($F37=2008,$F37=2009)),IF(OR($F37=AX$28-1,$F37=AX$28), 1, INDEX('4. CPI-tabel'!$F$20:$AB$42, MATCH(IF(AND($D37="AD",$F37=2008),$F37+2,IF(AND($D37="AD",$F37=2009),$F37+1,$F37)), '4. CPI-tabel'!$B$20:$B$42,0),  MATCH(AX$28,'4. CPI-tabel'!$F$14:$AB$14,0))),INDEX('4. CPI-tabel'!$F$20:$AB$42, MATCH(IF($G37=1,$F37+1,$F37), '4. CPI-tabel'!$B$20:$B$42,0),  MATCH(AX$28,'4. CPI-tabel'!$F$14:$AB$14,0)))</f>
        <v>0</v>
      </c>
      <c r="AY37" s="116">
        <f>IF(AND($D37="AD",OR($F37=2008,$F37=2009)),IF(OR($F37=AY$28-1,$F37=AY$28), 1, INDEX('4. CPI-tabel'!$F$20:$AB$42, MATCH(IF(AND($D37="AD",$F37=2008),$F37+2,IF(AND($D37="AD",$F37=2009),$F37+1,$F37)), '4. CPI-tabel'!$B$20:$B$42,0),  MATCH(AY$28,'4. CPI-tabel'!$F$14:$AB$14,0))),INDEX('4. CPI-tabel'!$F$20:$AB$42, MATCH(IF($G37=1,$F37+1,$F37), '4. CPI-tabel'!$B$20:$B$42,0),  MATCH(AY$28,'4. CPI-tabel'!$F$14:$AB$14,0)))</f>
        <v>1</v>
      </c>
      <c r="AZ37" s="116">
        <f>IF(AND($D37="AD",OR($F37=2008,$F37=2009)),IF(OR($F37=AZ$28-1,$F37=AZ$28), 1, INDEX('4. CPI-tabel'!$F$20:$AB$42, MATCH(IF(AND($D37="AD",$F37=2008),$F37+2,IF(AND($D37="AD",$F37=2009),$F37+1,$F37)), '4. CPI-tabel'!$B$20:$B$42,0),  MATCH(AZ$28,'4. CPI-tabel'!$F$14:$AB$14,0))),INDEX('4. CPI-tabel'!$F$20:$AB$42, MATCH(IF($G37=1,$F37+1,$F37), '4. CPI-tabel'!$B$20:$B$42,0),  MATCH(AZ$28,'4. CPI-tabel'!$F$14:$AB$14,0)))</f>
        <v>1</v>
      </c>
      <c r="BA37" s="116">
        <f>IF(AND($D37="AD",OR($F37=2008,$F37=2009)),IF(OR($F37=BA$28-1,$F37=BA$28), 1, INDEX('4. CPI-tabel'!$F$20:$AB$42, MATCH(IF(AND($D37="AD",$F37=2008),$F37+2,IF(AND($D37="AD",$F37=2009),$F37+1,$F37)), '4. CPI-tabel'!$B$20:$B$42,0),  MATCH(BA$28,'4. CPI-tabel'!$F$14:$AB$14,0))),INDEX('4. CPI-tabel'!$F$20:$AB$42, MATCH(IF($G37=1,$F37+1,$F37), '4. CPI-tabel'!$B$20:$B$42,0),  MATCH(BA$28,'4. CPI-tabel'!$F$14:$AB$14,0)))</f>
        <v>1</v>
      </c>
      <c r="BB37" s="116">
        <f>IF(AND($D37="AD",OR($F37=2008,$F37=2009)),IF(OR($F37=BB$28-1,$F37=BB$28), 1, INDEX('4. CPI-tabel'!$F$20:$AB$42, MATCH(IF(AND($D37="AD",$F37=2008),$F37+2,IF(AND($D37="AD",$F37=2009),$F37+1,$F37)), '4. CPI-tabel'!$B$20:$B$42,0),  MATCH(BB$28,'4. CPI-tabel'!$F$14:$AB$14,0))),INDEX('4. CPI-tabel'!$F$20:$AB$42, MATCH(IF($G37=1,$F37+1,$F37), '4. CPI-tabel'!$B$20:$B$42,0),  MATCH(BB$28,'4. CPI-tabel'!$F$14:$AB$14,0)))</f>
        <v>1</v>
      </c>
      <c r="BC37" s="116">
        <f>IF(AND($D37="AD",OR($F37=2008,$F37=2009)),IF(OR($F37=BC$28-1,$F37=BC$28), 1, INDEX('4. CPI-tabel'!$F$20:$AB$42, MATCH(IF(AND($D37="AD",$F37=2008),$F37+2,IF(AND($D37="AD",$F37=2009),$F37+1,$F37)), '4. CPI-tabel'!$B$20:$B$42,0),  MATCH(BC$28,'4. CPI-tabel'!$F$14:$AB$14,0))),INDEX('4. CPI-tabel'!$F$20:$AB$42, MATCH(IF($G37=1,$F37+1,$F37), '4. CPI-tabel'!$B$20:$B$42,0),  MATCH(BC$28,'4. CPI-tabel'!$F$14:$AB$14,0)))</f>
        <v>1</v>
      </c>
      <c r="BF37" s="84">
        <f t="shared" si="31"/>
        <v>0</v>
      </c>
      <c r="BG37" s="84">
        <f t="shared" si="32"/>
        <v>0</v>
      </c>
      <c r="BH37" s="84">
        <f t="shared" si="33"/>
        <v>0</v>
      </c>
      <c r="BI37" s="84">
        <f t="shared" si="34"/>
        <v>0</v>
      </c>
      <c r="BJ37" s="84">
        <f t="shared" si="35"/>
        <v>0</v>
      </c>
      <c r="BK37" s="84">
        <f t="shared" si="36"/>
        <v>0</v>
      </c>
      <c r="BL37" s="84">
        <f t="shared" si="37"/>
        <v>0</v>
      </c>
      <c r="BM37" s="84">
        <f t="shared" si="38"/>
        <v>0</v>
      </c>
      <c r="BN37" s="84">
        <f t="shared" si="39"/>
        <v>0</v>
      </c>
      <c r="BO37" s="84">
        <f t="shared" si="40"/>
        <v>0</v>
      </c>
      <c r="BP37" s="84">
        <f t="shared" si="41"/>
        <v>0</v>
      </c>
      <c r="BQ37" s="84">
        <f t="shared" si="42"/>
        <v>0</v>
      </c>
      <c r="BR37" s="84">
        <f t="shared" si="43"/>
        <v>0</v>
      </c>
      <c r="BS37" s="84">
        <f t="shared" si="44"/>
        <v>0</v>
      </c>
      <c r="BT37" s="84">
        <f t="shared" si="45"/>
        <v>0</v>
      </c>
      <c r="BU37" s="84">
        <f t="shared" si="46"/>
        <v>0</v>
      </c>
      <c r="BV37" s="84">
        <f t="shared" si="47"/>
        <v>0</v>
      </c>
      <c r="BW37" s="84">
        <f t="shared" si="48"/>
        <v>0</v>
      </c>
      <c r="BX37" s="84">
        <f t="shared" si="49"/>
        <v>46375.120319046036</v>
      </c>
      <c r="BY37" s="84">
        <f t="shared" si="50"/>
        <v>87185.226199806537</v>
      </c>
      <c r="BZ37" s="84">
        <f t="shared" si="51"/>
        <v>76722.999055829758</v>
      </c>
      <c r="CA37" s="84">
        <f t="shared" si="52"/>
        <v>75018.043521255764</v>
      </c>
      <c r="CB37" s="84">
        <f t="shared" si="53"/>
        <v>75018.043521255764</v>
      </c>
    </row>
    <row r="38" spans="1:80" s="18" customFormat="1" x14ac:dyDescent="0.2">
      <c r="A38" s="72"/>
      <c r="B38" s="83">
        <f>'3. Investeringen'!B21</f>
        <v>10</v>
      </c>
      <c r="C38" s="83" t="str">
        <f>'3. Investeringen'!C21</f>
        <v>Nieuwe investeringen</v>
      </c>
      <c r="D38" s="83" t="str">
        <f>'3. Investeringen'!F21</f>
        <v>TD</v>
      </c>
      <c r="E38" s="83" t="str">
        <f t="shared" si="30"/>
        <v>Nieuwe investeringen TD</v>
      </c>
      <c r="F38" s="118">
        <f>'3. Investeringen'!L21</f>
        <v>2022</v>
      </c>
      <c r="G38" s="115">
        <f>'7. Nominale afschrijvingen'!AG28</f>
        <v>0.5</v>
      </c>
      <c r="I38" s="83">
        <f>'7. Nominale afschrijvingen'!BG28</f>
        <v>0</v>
      </c>
      <c r="J38" s="83">
        <f>'7. Nominale afschrijvingen'!BH28</f>
        <v>0</v>
      </c>
      <c r="K38" s="83">
        <f>'7. Nominale afschrijvingen'!BI28</f>
        <v>0</v>
      </c>
      <c r="L38" s="83">
        <f>'7. Nominale afschrijvingen'!BJ28</f>
        <v>0</v>
      </c>
      <c r="M38" s="83">
        <f>'7. Nominale afschrijvingen'!BK28</f>
        <v>0</v>
      </c>
      <c r="N38" s="83">
        <f>'7. Nominale afschrijvingen'!BL28</f>
        <v>0</v>
      </c>
      <c r="O38" s="83">
        <f>'7. Nominale afschrijvingen'!BM28</f>
        <v>0</v>
      </c>
      <c r="P38" s="83">
        <f>'7. Nominale afschrijvingen'!BN28</f>
        <v>0</v>
      </c>
      <c r="Q38" s="83">
        <f>'7. Nominale afschrijvingen'!BO28</f>
        <v>0</v>
      </c>
      <c r="R38" s="83">
        <f>'7. Nominale afschrijvingen'!BP28</f>
        <v>0</v>
      </c>
      <c r="S38" s="83">
        <f>'7. Nominale afschrijvingen'!BQ28</f>
        <v>0</v>
      </c>
      <c r="T38" s="83">
        <f>'7. Nominale afschrijvingen'!BR28</f>
        <v>0</v>
      </c>
      <c r="U38" s="83">
        <f>'7. Nominale afschrijvingen'!BS28</f>
        <v>0</v>
      </c>
      <c r="V38" s="83">
        <f>'7. Nominale afschrijvingen'!BT28</f>
        <v>0</v>
      </c>
      <c r="W38" s="83">
        <f>'7. Nominale afschrijvingen'!BU28</f>
        <v>0</v>
      </c>
      <c r="X38" s="83">
        <f>'7. Nominale afschrijvingen'!BV28</f>
        <v>0</v>
      </c>
      <c r="Y38" s="83">
        <f>'7. Nominale afschrijvingen'!BW28</f>
        <v>0</v>
      </c>
      <c r="Z38" s="83">
        <f>'7. Nominale afschrijvingen'!BX28</f>
        <v>0</v>
      </c>
      <c r="AA38" s="83">
        <f>'7. Nominale afschrijvingen'!BY28</f>
        <v>2426.6247178002668</v>
      </c>
      <c r="AB38" s="83">
        <f>'7. Nominale afschrijvingen'!BZ28</f>
        <v>4736.7714491461211</v>
      </c>
      <c r="AC38" s="83">
        <f>'7. Nominale afschrijvingen'!CA28</f>
        <v>4509.4064195871069</v>
      </c>
      <c r="AD38" s="83">
        <f>'7. Nominale afschrijvingen'!CB28</f>
        <v>4292.9549114469264</v>
      </c>
      <c r="AE38" s="83">
        <f>'7. Nominale afschrijvingen'!CC28</f>
        <v>4086.8930756974737</v>
      </c>
      <c r="AF38" s="62"/>
      <c r="AG38" s="116">
        <f>IF(AND($D38="AD",OR($F38=2008,$F38=2009)),IF(OR($F38=AG$28-1,$F38=AG$28), 1, INDEX('4. CPI-tabel'!$F$20:$AB$42, MATCH(IF(AND($D38="AD",$F38=2008),$F38+2,IF(AND($D38="AD",$F38=2009),$F38+1,$F38)), '4. CPI-tabel'!$B$20:$B$42,0),  MATCH(AG$28,'4. CPI-tabel'!$F$14:$AB$14,0))),INDEX('4. CPI-tabel'!$F$20:$AB$42, MATCH(IF($G38=1,$F38+1,$F38), '4. CPI-tabel'!$B$20:$B$42,0),  MATCH(AG$28,'4. CPI-tabel'!$F$14:$AB$14,0)))</f>
        <v>0</v>
      </c>
      <c r="AH38" s="116">
        <f>IF(AND($D38="AD",OR($F38=2008,$F38=2009)),IF(OR($F38=AH$28-1,$F38=AH$28), 1, INDEX('4. CPI-tabel'!$F$20:$AB$42, MATCH(IF(AND($D38="AD",$F38=2008),$F38+2,IF(AND($D38="AD",$F38=2009),$F38+1,$F38)), '4. CPI-tabel'!$B$20:$B$42,0),  MATCH(AH$28,'4. CPI-tabel'!$F$14:$AB$14,0))),INDEX('4. CPI-tabel'!$F$20:$AB$42, MATCH(IF($G38=1,$F38+1,$F38), '4. CPI-tabel'!$B$20:$B$42,0),  MATCH(AH$28,'4. CPI-tabel'!$F$14:$AB$14,0)))</f>
        <v>0</v>
      </c>
      <c r="AI38" s="116">
        <f>IF(AND($D38="AD",OR($F38=2008,$F38=2009)),IF(OR($F38=AI$28-1,$F38=AI$28), 1, INDEX('4. CPI-tabel'!$F$20:$AB$42, MATCH(IF(AND($D38="AD",$F38=2008),$F38+2,IF(AND($D38="AD",$F38=2009),$F38+1,$F38)), '4. CPI-tabel'!$B$20:$B$42,0),  MATCH(AI$28,'4. CPI-tabel'!$F$14:$AB$14,0))),INDEX('4. CPI-tabel'!$F$20:$AB$42, MATCH(IF($G38=1,$F38+1,$F38), '4. CPI-tabel'!$B$20:$B$42,0),  MATCH(AI$28,'4. CPI-tabel'!$F$14:$AB$14,0)))</f>
        <v>0</v>
      </c>
      <c r="AJ38" s="116">
        <f>IF(AND($D38="AD",OR($F38=2008,$F38=2009)),IF(OR($F38=AJ$28-1,$F38=AJ$28), 1, INDEX('4. CPI-tabel'!$F$20:$AB$42, MATCH(IF(AND($D38="AD",$F38=2008),$F38+2,IF(AND($D38="AD",$F38=2009),$F38+1,$F38)), '4. CPI-tabel'!$B$20:$B$42,0),  MATCH(AJ$28,'4. CPI-tabel'!$F$14:$AB$14,0))),INDEX('4. CPI-tabel'!$F$20:$AB$42, MATCH(IF($G38=1,$F38+1,$F38), '4. CPI-tabel'!$B$20:$B$42,0),  MATCH(AJ$28,'4. CPI-tabel'!$F$14:$AB$14,0)))</f>
        <v>0</v>
      </c>
      <c r="AK38" s="116">
        <f>IF(AND($D38="AD",OR($F38=2008,$F38=2009)),IF(OR($F38=AK$28-1,$F38=AK$28), 1, INDEX('4. CPI-tabel'!$F$20:$AB$42, MATCH(IF(AND($D38="AD",$F38=2008),$F38+2,IF(AND($D38="AD",$F38=2009),$F38+1,$F38)), '4. CPI-tabel'!$B$20:$B$42,0),  MATCH(AK$28,'4. CPI-tabel'!$F$14:$AB$14,0))),INDEX('4. CPI-tabel'!$F$20:$AB$42, MATCH(IF($G38=1,$F38+1,$F38), '4. CPI-tabel'!$B$20:$B$42,0),  MATCH(AK$28,'4. CPI-tabel'!$F$14:$AB$14,0)))</f>
        <v>0</v>
      </c>
      <c r="AL38" s="116">
        <f>IF(AND($D38="AD",OR($F38=2008,$F38=2009)),IF(OR($F38=AL$28-1,$F38=AL$28), 1, INDEX('4. CPI-tabel'!$F$20:$AB$42, MATCH(IF(AND($D38="AD",$F38=2008),$F38+2,IF(AND($D38="AD",$F38=2009),$F38+1,$F38)), '4. CPI-tabel'!$B$20:$B$42,0),  MATCH(AL$28,'4. CPI-tabel'!$F$14:$AB$14,0))),INDEX('4. CPI-tabel'!$F$20:$AB$42, MATCH(IF($G38=1,$F38+1,$F38), '4. CPI-tabel'!$B$20:$B$42,0),  MATCH(AL$28,'4. CPI-tabel'!$F$14:$AB$14,0)))</f>
        <v>0</v>
      </c>
      <c r="AM38" s="116">
        <f>IF(AND($D38="AD",OR($F38=2008,$F38=2009)),IF(OR($F38=AM$28-1,$F38=AM$28), 1, INDEX('4. CPI-tabel'!$F$20:$AB$42, MATCH(IF(AND($D38="AD",$F38=2008),$F38+2,IF(AND($D38="AD",$F38=2009),$F38+1,$F38)), '4. CPI-tabel'!$B$20:$B$42,0),  MATCH(AM$28,'4. CPI-tabel'!$F$14:$AB$14,0))),INDEX('4. CPI-tabel'!$F$20:$AB$42, MATCH(IF($G38=1,$F38+1,$F38), '4. CPI-tabel'!$B$20:$B$42,0),  MATCH(AM$28,'4. CPI-tabel'!$F$14:$AB$14,0)))</f>
        <v>0</v>
      </c>
      <c r="AN38" s="116">
        <f>IF(AND($D38="AD",OR($F38=2008,$F38=2009)),IF(OR($F38=AN$28-1,$F38=AN$28), 1, INDEX('4. CPI-tabel'!$F$20:$AB$42, MATCH(IF(AND($D38="AD",$F38=2008),$F38+2,IF(AND($D38="AD",$F38=2009),$F38+1,$F38)), '4. CPI-tabel'!$B$20:$B$42,0),  MATCH(AN$28,'4. CPI-tabel'!$F$14:$AB$14,0))),INDEX('4. CPI-tabel'!$F$20:$AB$42, MATCH(IF($G38=1,$F38+1,$F38), '4. CPI-tabel'!$B$20:$B$42,0),  MATCH(AN$28,'4. CPI-tabel'!$F$14:$AB$14,0)))</f>
        <v>0</v>
      </c>
      <c r="AO38" s="116">
        <f>IF(AND($D38="AD",OR($F38=2008,$F38=2009)),IF(OR($F38=AO$28-1,$F38=AO$28), 1, INDEX('4. CPI-tabel'!$F$20:$AB$42, MATCH(IF(AND($D38="AD",$F38=2008),$F38+2,IF(AND($D38="AD",$F38=2009),$F38+1,$F38)), '4. CPI-tabel'!$B$20:$B$42,0),  MATCH(AO$28,'4. CPI-tabel'!$F$14:$AB$14,0))),INDEX('4. CPI-tabel'!$F$20:$AB$42, MATCH(IF($G38=1,$F38+1,$F38), '4. CPI-tabel'!$B$20:$B$42,0),  MATCH(AO$28,'4. CPI-tabel'!$F$14:$AB$14,0)))</f>
        <v>0</v>
      </c>
      <c r="AP38" s="116">
        <f>IF(AND($D38="AD",OR($F38=2008,$F38=2009)),IF(OR($F38=AP$28-1,$F38=AP$28), 1, INDEX('4. CPI-tabel'!$F$20:$AB$42, MATCH(IF(AND($D38="AD",$F38=2008),$F38+2,IF(AND($D38="AD",$F38=2009),$F38+1,$F38)), '4. CPI-tabel'!$B$20:$B$42,0),  MATCH(AP$28,'4. CPI-tabel'!$F$14:$AB$14,0))),INDEX('4. CPI-tabel'!$F$20:$AB$42, MATCH(IF($G38=1,$F38+1,$F38), '4. CPI-tabel'!$B$20:$B$42,0),  MATCH(AP$28,'4. CPI-tabel'!$F$14:$AB$14,0)))</f>
        <v>0</v>
      </c>
      <c r="AQ38" s="116">
        <f>IF(AND($D38="AD",OR($F38=2008,$F38=2009)),IF(OR($F38=AQ$28-1,$F38=AQ$28), 1, INDEX('4. CPI-tabel'!$F$20:$AB$42, MATCH(IF(AND($D38="AD",$F38=2008),$F38+2,IF(AND($D38="AD",$F38=2009),$F38+1,$F38)), '4. CPI-tabel'!$B$20:$B$42,0),  MATCH(AQ$28,'4. CPI-tabel'!$F$14:$AB$14,0))),INDEX('4. CPI-tabel'!$F$20:$AB$42, MATCH(IF($G38=1,$F38+1,$F38), '4. CPI-tabel'!$B$20:$B$42,0),  MATCH(AQ$28,'4. CPI-tabel'!$F$14:$AB$14,0)))</f>
        <v>0</v>
      </c>
      <c r="AR38" s="116">
        <f>IF(AND($D38="AD",OR($F38=2008,$F38=2009)),IF(OR($F38=AR$28-1,$F38=AR$28), 1, INDEX('4. CPI-tabel'!$F$20:$AB$42, MATCH(IF(AND($D38="AD",$F38=2008),$F38+2,IF(AND($D38="AD",$F38=2009),$F38+1,$F38)), '4. CPI-tabel'!$B$20:$B$42,0),  MATCH(AR$28,'4. CPI-tabel'!$F$14:$AB$14,0))),INDEX('4. CPI-tabel'!$F$20:$AB$42, MATCH(IF($G38=1,$F38+1,$F38), '4. CPI-tabel'!$B$20:$B$42,0),  MATCH(AR$28,'4. CPI-tabel'!$F$14:$AB$14,0)))</f>
        <v>0</v>
      </c>
      <c r="AS38" s="116">
        <f>IF(AND($D38="AD",OR($F38=2008,$F38=2009)),IF(OR($F38=AS$28-1,$F38=AS$28), 1, INDEX('4. CPI-tabel'!$F$20:$AB$42, MATCH(IF(AND($D38="AD",$F38=2008),$F38+2,IF(AND($D38="AD",$F38=2009),$F38+1,$F38)), '4. CPI-tabel'!$B$20:$B$42,0),  MATCH(AS$28,'4. CPI-tabel'!$F$14:$AB$14,0))),INDEX('4. CPI-tabel'!$F$20:$AB$42, MATCH(IF($G38=1,$F38+1,$F38), '4. CPI-tabel'!$B$20:$B$42,0),  MATCH(AS$28,'4. CPI-tabel'!$F$14:$AB$14,0)))</f>
        <v>0</v>
      </c>
      <c r="AT38" s="116">
        <f>IF(AND($D38="AD",OR($F38=2008,$F38=2009)),IF(OR($F38=AT$28-1,$F38=AT$28), 1, INDEX('4. CPI-tabel'!$F$20:$AB$42, MATCH(IF(AND($D38="AD",$F38=2008),$F38+2,IF(AND($D38="AD",$F38=2009),$F38+1,$F38)), '4. CPI-tabel'!$B$20:$B$42,0),  MATCH(AT$28,'4. CPI-tabel'!$F$14:$AB$14,0))),INDEX('4. CPI-tabel'!$F$20:$AB$42, MATCH(IF($G38=1,$F38+1,$F38), '4. CPI-tabel'!$B$20:$B$42,0),  MATCH(AT$28,'4. CPI-tabel'!$F$14:$AB$14,0)))</f>
        <v>0</v>
      </c>
      <c r="AU38" s="116">
        <f>IF(AND($D38="AD",OR($F38=2008,$F38=2009)),IF(OR($F38=AU$28-1,$F38=AU$28), 1, INDEX('4. CPI-tabel'!$F$20:$AB$42, MATCH(IF(AND($D38="AD",$F38=2008),$F38+2,IF(AND($D38="AD",$F38=2009),$F38+1,$F38)), '4. CPI-tabel'!$B$20:$B$42,0),  MATCH(AU$28,'4. CPI-tabel'!$F$14:$AB$14,0))),INDEX('4. CPI-tabel'!$F$20:$AB$42, MATCH(IF($G38=1,$F38+1,$F38), '4. CPI-tabel'!$B$20:$B$42,0),  MATCH(AU$28,'4. CPI-tabel'!$F$14:$AB$14,0)))</f>
        <v>0</v>
      </c>
      <c r="AV38" s="116">
        <f>IF(AND($D38="AD",OR($F38=2008,$F38=2009)),IF(OR($F38=AV$28-1,$F38=AV$28), 1, INDEX('4. CPI-tabel'!$F$20:$AB$42, MATCH(IF(AND($D38="AD",$F38=2008),$F38+2,IF(AND($D38="AD",$F38=2009),$F38+1,$F38)), '4. CPI-tabel'!$B$20:$B$42,0),  MATCH(AV$28,'4. CPI-tabel'!$F$14:$AB$14,0))),INDEX('4. CPI-tabel'!$F$20:$AB$42, MATCH(IF($G38=1,$F38+1,$F38), '4. CPI-tabel'!$B$20:$B$42,0),  MATCH(AV$28,'4. CPI-tabel'!$F$14:$AB$14,0)))</f>
        <v>0</v>
      </c>
      <c r="AW38" s="116">
        <f>IF(AND($D38="AD",OR($F38=2008,$F38=2009)),IF(OR($F38=AW$28-1,$F38=AW$28), 1, INDEX('4. CPI-tabel'!$F$20:$AB$42, MATCH(IF(AND($D38="AD",$F38=2008),$F38+2,IF(AND($D38="AD",$F38=2009),$F38+1,$F38)), '4. CPI-tabel'!$B$20:$B$42,0),  MATCH(AW$28,'4. CPI-tabel'!$F$14:$AB$14,0))),INDEX('4. CPI-tabel'!$F$20:$AB$42, MATCH(IF($G38=1,$F38+1,$F38), '4. CPI-tabel'!$B$20:$B$42,0),  MATCH(AW$28,'4. CPI-tabel'!$F$14:$AB$14,0)))</f>
        <v>0</v>
      </c>
      <c r="AX38" s="116">
        <f>IF(AND($D38="AD",OR($F38=2008,$F38=2009)),IF(OR($F38=AX$28-1,$F38=AX$28), 1, INDEX('4. CPI-tabel'!$F$20:$AB$42, MATCH(IF(AND($D38="AD",$F38=2008),$F38+2,IF(AND($D38="AD",$F38=2009),$F38+1,$F38)), '4. CPI-tabel'!$B$20:$B$42,0),  MATCH(AX$28,'4. CPI-tabel'!$F$14:$AB$14,0))),INDEX('4. CPI-tabel'!$F$20:$AB$42, MATCH(IF($G38=1,$F38+1,$F38), '4. CPI-tabel'!$B$20:$B$42,0),  MATCH(AX$28,'4. CPI-tabel'!$F$14:$AB$14,0)))</f>
        <v>0</v>
      </c>
      <c r="AY38" s="116">
        <f>IF(AND($D38="AD",OR($F38=2008,$F38=2009)),IF(OR($F38=AY$28-1,$F38=AY$28), 1, INDEX('4. CPI-tabel'!$F$20:$AB$42, MATCH(IF(AND($D38="AD",$F38=2008),$F38+2,IF(AND($D38="AD",$F38=2009),$F38+1,$F38)), '4. CPI-tabel'!$B$20:$B$42,0),  MATCH(AY$28,'4. CPI-tabel'!$F$14:$AB$14,0))),INDEX('4. CPI-tabel'!$F$20:$AB$42, MATCH(IF($G38=1,$F38+1,$F38), '4. CPI-tabel'!$B$20:$B$42,0),  MATCH(AY$28,'4. CPI-tabel'!$F$14:$AB$14,0)))</f>
        <v>1</v>
      </c>
      <c r="AZ38" s="116">
        <f>IF(AND($D38="AD",OR($F38=2008,$F38=2009)),IF(OR($F38=AZ$28-1,$F38=AZ$28), 1, INDEX('4. CPI-tabel'!$F$20:$AB$42, MATCH(IF(AND($D38="AD",$F38=2008),$F38+2,IF(AND($D38="AD",$F38=2009),$F38+1,$F38)), '4. CPI-tabel'!$B$20:$B$42,0),  MATCH(AZ$28,'4. CPI-tabel'!$F$14:$AB$14,0))),INDEX('4. CPI-tabel'!$F$20:$AB$42, MATCH(IF($G38=1,$F38+1,$F38), '4. CPI-tabel'!$B$20:$B$42,0),  MATCH(AZ$28,'4. CPI-tabel'!$F$14:$AB$14,0)))</f>
        <v>1</v>
      </c>
      <c r="BA38" s="116">
        <f>IF(AND($D38="AD",OR($F38=2008,$F38=2009)),IF(OR($F38=BA$28-1,$F38=BA$28), 1, INDEX('4. CPI-tabel'!$F$20:$AB$42, MATCH(IF(AND($D38="AD",$F38=2008),$F38+2,IF(AND($D38="AD",$F38=2009),$F38+1,$F38)), '4. CPI-tabel'!$B$20:$B$42,0),  MATCH(BA$28,'4. CPI-tabel'!$F$14:$AB$14,0))),INDEX('4. CPI-tabel'!$F$20:$AB$42, MATCH(IF($G38=1,$F38+1,$F38), '4. CPI-tabel'!$B$20:$B$42,0),  MATCH(BA$28,'4. CPI-tabel'!$F$14:$AB$14,0)))</f>
        <v>1</v>
      </c>
      <c r="BB38" s="116">
        <f>IF(AND($D38="AD",OR($F38=2008,$F38=2009)),IF(OR($F38=BB$28-1,$F38=BB$28), 1, INDEX('4. CPI-tabel'!$F$20:$AB$42, MATCH(IF(AND($D38="AD",$F38=2008),$F38+2,IF(AND($D38="AD",$F38=2009),$F38+1,$F38)), '4. CPI-tabel'!$B$20:$B$42,0),  MATCH(BB$28,'4. CPI-tabel'!$F$14:$AB$14,0))),INDEX('4. CPI-tabel'!$F$20:$AB$42, MATCH(IF($G38=1,$F38+1,$F38), '4. CPI-tabel'!$B$20:$B$42,0),  MATCH(BB$28,'4. CPI-tabel'!$F$14:$AB$14,0)))</f>
        <v>1</v>
      </c>
      <c r="BC38" s="116">
        <f>IF(AND($D38="AD",OR($F38=2008,$F38=2009)),IF(OR($F38=BC$28-1,$F38=BC$28), 1, INDEX('4. CPI-tabel'!$F$20:$AB$42, MATCH(IF(AND($D38="AD",$F38=2008),$F38+2,IF(AND($D38="AD",$F38=2009),$F38+1,$F38)), '4. CPI-tabel'!$B$20:$B$42,0),  MATCH(BC$28,'4. CPI-tabel'!$F$14:$AB$14,0))),INDEX('4. CPI-tabel'!$F$20:$AB$42, MATCH(IF($G38=1,$F38+1,$F38), '4. CPI-tabel'!$B$20:$B$42,0),  MATCH(BC$28,'4. CPI-tabel'!$F$14:$AB$14,0)))</f>
        <v>1</v>
      </c>
      <c r="BF38" s="84">
        <f t="shared" si="31"/>
        <v>0</v>
      </c>
      <c r="BG38" s="84">
        <f t="shared" si="32"/>
        <v>0</v>
      </c>
      <c r="BH38" s="84">
        <f t="shared" si="33"/>
        <v>0</v>
      </c>
      <c r="BI38" s="84">
        <f t="shared" si="34"/>
        <v>0</v>
      </c>
      <c r="BJ38" s="84">
        <f t="shared" si="35"/>
        <v>0</v>
      </c>
      <c r="BK38" s="84">
        <f t="shared" si="36"/>
        <v>0</v>
      </c>
      <c r="BL38" s="84">
        <f t="shared" si="37"/>
        <v>0</v>
      </c>
      <c r="BM38" s="84">
        <f t="shared" si="38"/>
        <v>0</v>
      </c>
      <c r="BN38" s="84">
        <f t="shared" si="39"/>
        <v>0</v>
      </c>
      <c r="BO38" s="84">
        <f t="shared" si="40"/>
        <v>0</v>
      </c>
      <c r="BP38" s="84">
        <f t="shared" si="41"/>
        <v>0</v>
      </c>
      <c r="BQ38" s="84">
        <f t="shared" si="42"/>
        <v>0</v>
      </c>
      <c r="BR38" s="84">
        <f t="shared" si="43"/>
        <v>0</v>
      </c>
      <c r="BS38" s="84">
        <f t="shared" si="44"/>
        <v>0</v>
      </c>
      <c r="BT38" s="84">
        <f t="shared" si="45"/>
        <v>0</v>
      </c>
      <c r="BU38" s="84">
        <f t="shared" si="46"/>
        <v>0</v>
      </c>
      <c r="BV38" s="84">
        <f t="shared" si="47"/>
        <v>0</v>
      </c>
      <c r="BW38" s="84">
        <f t="shared" si="48"/>
        <v>0</v>
      </c>
      <c r="BX38" s="84">
        <f t="shared" si="49"/>
        <v>2426.6247178002668</v>
      </c>
      <c r="BY38" s="84">
        <f t="shared" si="50"/>
        <v>4736.7714491461211</v>
      </c>
      <c r="BZ38" s="84">
        <f t="shared" si="51"/>
        <v>4509.4064195871069</v>
      </c>
      <c r="CA38" s="84">
        <f t="shared" si="52"/>
        <v>4292.9549114469264</v>
      </c>
      <c r="CB38" s="84">
        <f t="shared" si="53"/>
        <v>4086.8930756974737</v>
      </c>
    </row>
    <row r="39" spans="1:80" s="18" customFormat="1" x14ac:dyDescent="0.2">
      <c r="A39" s="72"/>
      <c r="B39" s="83">
        <f>'3. Investeringen'!B22</f>
        <v>11</v>
      </c>
      <c r="C39" s="83" t="str">
        <f>'3. Investeringen'!C22</f>
        <v>Nieuwe investeringen</v>
      </c>
      <c r="D39" s="83" t="str">
        <f>'3. Investeringen'!F22</f>
        <v>TD</v>
      </c>
      <c r="E39" s="83" t="str">
        <f t="shared" si="30"/>
        <v>Nieuwe investeringen TD</v>
      </c>
      <c r="F39" s="118">
        <f>'3. Investeringen'!L22</f>
        <v>2022</v>
      </c>
      <c r="G39" s="115">
        <f>'7. Nominale afschrijvingen'!AG29</f>
        <v>0.5</v>
      </c>
      <c r="I39" s="83">
        <f>'7. Nominale afschrijvingen'!BG29</f>
        <v>0</v>
      </c>
      <c r="J39" s="83">
        <f>'7. Nominale afschrijvingen'!BH29</f>
        <v>0</v>
      </c>
      <c r="K39" s="83">
        <f>'7. Nominale afschrijvingen'!BI29</f>
        <v>0</v>
      </c>
      <c r="L39" s="83">
        <f>'7. Nominale afschrijvingen'!BJ29</f>
        <v>0</v>
      </c>
      <c r="M39" s="83">
        <f>'7. Nominale afschrijvingen'!BK29</f>
        <v>0</v>
      </c>
      <c r="N39" s="83">
        <f>'7. Nominale afschrijvingen'!BL29</f>
        <v>0</v>
      </c>
      <c r="O39" s="83">
        <f>'7. Nominale afschrijvingen'!BM29</f>
        <v>0</v>
      </c>
      <c r="P39" s="83">
        <f>'7. Nominale afschrijvingen'!BN29</f>
        <v>0</v>
      </c>
      <c r="Q39" s="83">
        <f>'7. Nominale afschrijvingen'!BO29</f>
        <v>0</v>
      </c>
      <c r="R39" s="83">
        <f>'7. Nominale afschrijvingen'!BP29</f>
        <v>0</v>
      </c>
      <c r="S39" s="83">
        <f>'7. Nominale afschrijvingen'!BQ29</f>
        <v>0</v>
      </c>
      <c r="T39" s="83">
        <f>'7. Nominale afschrijvingen'!BR29</f>
        <v>0</v>
      </c>
      <c r="U39" s="83">
        <f>'7. Nominale afschrijvingen'!BS29</f>
        <v>0</v>
      </c>
      <c r="V39" s="83">
        <f>'7. Nominale afschrijvingen'!BT29</f>
        <v>0</v>
      </c>
      <c r="W39" s="83">
        <f>'7. Nominale afschrijvingen'!BU29</f>
        <v>0</v>
      </c>
      <c r="X39" s="83">
        <f>'7. Nominale afschrijvingen'!BV29</f>
        <v>0</v>
      </c>
      <c r="Y39" s="83">
        <f>'7. Nominale afschrijvingen'!BW29</f>
        <v>0</v>
      </c>
      <c r="Z39" s="83">
        <f>'7. Nominale afschrijvingen'!BX29</f>
        <v>0</v>
      </c>
      <c r="AA39" s="83">
        <f>'7. Nominale afschrijvingen'!BY29</f>
        <v>482294.5818415258</v>
      </c>
      <c r="AB39" s="83">
        <f>'7. Nominale afschrijvingen'!BZ29</f>
        <v>945297.38040939067</v>
      </c>
      <c r="AC39" s="83">
        <f>'7. Nominale afschrijvingen'!CA29</f>
        <v>907485.48519301508</v>
      </c>
      <c r="AD39" s="83">
        <f>'7. Nominale afschrijvingen'!CB29</f>
        <v>871186.06578529452</v>
      </c>
      <c r="AE39" s="83">
        <f>'7. Nominale afschrijvingen'!CC29</f>
        <v>836338.62315388268</v>
      </c>
      <c r="AF39" s="62"/>
      <c r="AG39" s="116">
        <f>IF(AND($D39="AD",OR($F39=2008,$F39=2009)),IF(OR($F39=AG$28-1,$F39=AG$28), 1, INDEX('4. CPI-tabel'!$F$20:$AB$42, MATCH(IF(AND($D39="AD",$F39=2008),$F39+2,IF(AND($D39="AD",$F39=2009),$F39+1,$F39)), '4. CPI-tabel'!$B$20:$B$42,0),  MATCH(AG$28,'4. CPI-tabel'!$F$14:$AB$14,0))),INDEX('4. CPI-tabel'!$F$20:$AB$42, MATCH(IF($G39=1,$F39+1,$F39), '4. CPI-tabel'!$B$20:$B$42,0),  MATCH(AG$28,'4. CPI-tabel'!$F$14:$AB$14,0)))</f>
        <v>0</v>
      </c>
      <c r="AH39" s="116">
        <f>IF(AND($D39="AD",OR($F39=2008,$F39=2009)),IF(OR($F39=AH$28-1,$F39=AH$28), 1, INDEX('4. CPI-tabel'!$F$20:$AB$42, MATCH(IF(AND($D39="AD",$F39=2008),$F39+2,IF(AND($D39="AD",$F39=2009),$F39+1,$F39)), '4. CPI-tabel'!$B$20:$B$42,0),  MATCH(AH$28,'4. CPI-tabel'!$F$14:$AB$14,0))),INDEX('4. CPI-tabel'!$F$20:$AB$42, MATCH(IF($G39=1,$F39+1,$F39), '4. CPI-tabel'!$B$20:$B$42,0),  MATCH(AH$28,'4. CPI-tabel'!$F$14:$AB$14,0)))</f>
        <v>0</v>
      </c>
      <c r="AI39" s="116">
        <f>IF(AND($D39="AD",OR($F39=2008,$F39=2009)),IF(OR($F39=AI$28-1,$F39=AI$28), 1, INDEX('4. CPI-tabel'!$F$20:$AB$42, MATCH(IF(AND($D39="AD",$F39=2008),$F39+2,IF(AND($D39="AD",$F39=2009),$F39+1,$F39)), '4. CPI-tabel'!$B$20:$B$42,0),  MATCH(AI$28,'4. CPI-tabel'!$F$14:$AB$14,0))),INDEX('4. CPI-tabel'!$F$20:$AB$42, MATCH(IF($G39=1,$F39+1,$F39), '4. CPI-tabel'!$B$20:$B$42,0),  MATCH(AI$28,'4. CPI-tabel'!$F$14:$AB$14,0)))</f>
        <v>0</v>
      </c>
      <c r="AJ39" s="116">
        <f>IF(AND($D39="AD",OR($F39=2008,$F39=2009)),IF(OR($F39=AJ$28-1,$F39=AJ$28), 1, INDEX('4. CPI-tabel'!$F$20:$AB$42, MATCH(IF(AND($D39="AD",$F39=2008),$F39+2,IF(AND($D39="AD",$F39=2009),$F39+1,$F39)), '4. CPI-tabel'!$B$20:$B$42,0),  MATCH(AJ$28,'4. CPI-tabel'!$F$14:$AB$14,0))),INDEX('4. CPI-tabel'!$F$20:$AB$42, MATCH(IF($G39=1,$F39+1,$F39), '4. CPI-tabel'!$B$20:$B$42,0),  MATCH(AJ$28,'4. CPI-tabel'!$F$14:$AB$14,0)))</f>
        <v>0</v>
      </c>
      <c r="AK39" s="116">
        <f>IF(AND($D39="AD",OR($F39=2008,$F39=2009)),IF(OR($F39=AK$28-1,$F39=AK$28), 1, INDEX('4. CPI-tabel'!$F$20:$AB$42, MATCH(IF(AND($D39="AD",$F39=2008),$F39+2,IF(AND($D39="AD",$F39=2009),$F39+1,$F39)), '4. CPI-tabel'!$B$20:$B$42,0),  MATCH(AK$28,'4. CPI-tabel'!$F$14:$AB$14,0))),INDEX('4. CPI-tabel'!$F$20:$AB$42, MATCH(IF($G39=1,$F39+1,$F39), '4. CPI-tabel'!$B$20:$B$42,0),  MATCH(AK$28,'4. CPI-tabel'!$F$14:$AB$14,0)))</f>
        <v>0</v>
      </c>
      <c r="AL39" s="116">
        <f>IF(AND($D39="AD",OR($F39=2008,$F39=2009)),IF(OR($F39=AL$28-1,$F39=AL$28), 1, INDEX('4. CPI-tabel'!$F$20:$AB$42, MATCH(IF(AND($D39="AD",$F39=2008),$F39+2,IF(AND($D39="AD",$F39=2009),$F39+1,$F39)), '4. CPI-tabel'!$B$20:$B$42,0),  MATCH(AL$28,'4. CPI-tabel'!$F$14:$AB$14,0))),INDEX('4. CPI-tabel'!$F$20:$AB$42, MATCH(IF($G39=1,$F39+1,$F39), '4. CPI-tabel'!$B$20:$B$42,0),  MATCH(AL$28,'4. CPI-tabel'!$F$14:$AB$14,0)))</f>
        <v>0</v>
      </c>
      <c r="AM39" s="116">
        <f>IF(AND($D39="AD",OR($F39=2008,$F39=2009)),IF(OR($F39=AM$28-1,$F39=AM$28), 1, INDEX('4. CPI-tabel'!$F$20:$AB$42, MATCH(IF(AND($D39="AD",$F39=2008),$F39+2,IF(AND($D39="AD",$F39=2009),$F39+1,$F39)), '4. CPI-tabel'!$B$20:$B$42,0),  MATCH(AM$28,'4. CPI-tabel'!$F$14:$AB$14,0))),INDEX('4. CPI-tabel'!$F$20:$AB$42, MATCH(IF($G39=1,$F39+1,$F39), '4. CPI-tabel'!$B$20:$B$42,0),  MATCH(AM$28,'4. CPI-tabel'!$F$14:$AB$14,0)))</f>
        <v>0</v>
      </c>
      <c r="AN39" s="116">
        <f>IF(AND($D39="AD",OR($F39=2008,$F39=2009)),IF(OR($F39=AN$28-1,$F39=AN$28), 1, INDEX('4. CPI-tabel'!$F$20:$AB$42, MATCH(IF(AND($D39="AD",$F39=2008),$F39+2,IF(AND($D39="AD",$F39=2009),$F39+1,$F39)), '4. CPI-tabel'!$B$20:$B$42,0),  MATCH(AN$28,'4. CPI-tabel'!$F$14:$AB$14,0))),INDEX('4. CPI-tabel'!$F$20:$AB$42, MATCH(IF($G39=1,$F39+1,$F39), '4. CPI-tabel'!$B$20:$B$42,0),  MATCH(AN$28,'4. CPI-tabel'!$F$14:$AB$14,0)))</f>
        <v>0</v>
      </c>
      <c r="AO39" s="116">
        <f>IF(AND($D39="AD",OR($F39=2008,$F39=2009)),IF(OR($F39=AO$28-1,$F39=AO$28), 1, INDEX('4. CPI-tabel'!$F$20:$AB$42, MATCH(IF(AND($D39="AD",$F39=2008),$F39+2,IF(AND($D39="AD",$F39=2009),$F39+1,$F39)), '4. CPI-tabel'!$B$20:$B$42,0),  MATCH(AO$28,'4. CPI-tabel'!$F$14:$AB$14,0))),INDEX('4. CPI-tabel'!$F$20:$AB$42, MATCH(IF($G39=1,$F39+1,$F39), '4. CPI-tabel'!$B$20:$B$42,0),  MATCH(AO$28,'4. CPI-tabel'!$F$14:$AB$14,0)))</f>
        <v>0</v>
      </c>
      <c r="AP39" s="116">
        <f>IF(AND($D39="AD",OR($F39=2008,$F39=2009)),IF(OR($F39=AP$28-1,$F39=AP$28), 1, INDEX('4. CPI-tabel'!$F$20:$AB$42, MATCH(IF(AND($D39="AD",$F39=2008),$F39+2,IF(AND($D39="AD",$F39=2009),$F39+1,$F39)), '4. CPI-tabel'!$B$20:$B$42,0),  MATCH(AP$28,'4. CPI-tabel'!$F$14:$AB$14,0))),INDEX('4. CPI-tabel'!$F$20:$AB$42, MATCH(IF($G39=1,$F39+1,$F39), '4. CPI-tabel'!$B$20:$B$42,0),  MATCH(AP$28,'4. CPI-tabel'!$F$14:$AB$14,0)))</f>
        <v>0</v>
      </c>
      <c r="AQ39" s="116">
        <f>IF(AND($D39="AD",OR($F39=2008,$F39=2009)),IF(OR($F39=AQ$28-1,$F39=AQ$28), 1, INDEX('4. CPI-tabel'!$F$20:$AB$42, MATCH(IF(AND($D39="AD",$F39=2008),$F39+2,IF(AND($D39="AD",$F39=2009),$F39+1,$F39)), '4. CPI-tabel'!$B$20:$B$42,0),  MATCH(AQ$28,'4. CPI-tabel'!$F$14:$AB$14,0))),INDEX('4. CPI-tabel'!$F$20:$AB$42, MATCH(IF($G39=1,$F39+1,$F39), '4. CPI-tabel'!$B$20:$B$42,0),  MATCH(AQ$28,'4. CPI-tabel'!$F$14:$AB$14,0)))</f>
        <v>0</v>
      </c>
      <c r="AR39" s="116">
        <f>IF(AND($D39="AD",OR($F39=2008,$F39=2009)),IF(OR($F39=AR$28-1,$F39=AR$28), 1, INDEX('4. CPI-tabel'!$F$20:$AB$42, MATCH(IF(AND($D39="AD",$F39=2008),$F39+2,IF(AND($D39="AD",$F39=2009),$F39+1,$F39)), '4. CPI-tabel'!$B$20:$B$42,0),  MATCH(AR$28,'4. CPI-tabel'!$F$14:$AB$14,0))),INDEX('4. CPI-tabel'!$F$20:$AB$42, MATCH(IF($G39=1,$F39+1,$F39), '4. CPI-tabel'!$B$20:$B$42,0),  MATCH(AR$28,'4. CPI-tabel'!$F$14:$AB$14,0)))</f>
        <v>0</v>
      </c>
      <c r="AS39" s="116">
        <f>IF(AND($D39="AD",OR($F39=2008,$F39=2009)),IF(OR($F39=AS$28-1,$F39=AS$28), 1, INDEX('4. CPI-tabel'!$F$20:$AB$42, MATCH(IF(AND($D39="AD",$F39=2008),$F39+2,IF(AND($D39="AD",$F39=2009),$F39+1,$F39)), '4. CPI-tabel'!$B$20:$B$42,0),  MATCH(AS$28,'4. CPI-tabel'!$F$14:$AB$14,0))),INDEX('4. CPI-tabel'!$F$20:$AB$42, MATCH(IF($G39=1,$F39+1,$F39), '4. CPI-tabel'!$B$20:$B$42,0),  MATCH(AS$28,'4. CPI-tabel'!$F$14:$AB$14,0)))</f>
        <v>0</v>
      </c>
      <c r="AT39" s="116">
        <f>IF(AND($D39="AD",OR($F39=2008,$F39=2009)),IF(OR($F39=AT$28-1,$F39=AT$28), 1, INDEX('4. CPI-tabel'!$F$20:$AB$42, MATCH(IF(AND($D39="AD",$F39=2008),$F39+2,IF(AND($D39="AD",$F39=2009),$F39+1,$F39)), '4. CPI-tabel'!$B$20:$B$42,0),  MATCH(AT$28,'4. CPI-tabel'!$F$14:$AB$14,0))),INDEX('4. CPI-tabel'!$F$20:$AB$42, MATCH(IF($G39=1,$F39+1,$F39), '4. CPI-tabel'!$B$20:$B$42,0),  MATCH(AT$28,'4. CPI-tabel'!$F$14:$AB$14,0)))</f>
        <v>0</v>
      </c>
      <c r="AU39" s="116">
        <f>IF(AND($D39="AD",OR($F39=2008,$F39=2009)),IF(OR($F39=AU$28-1,$F39=AU$28), 1, INDEX('4. CPI-tabel'!$F$20:$AB$42, MATCH(IF(AND($D39="AD",$F39=2008),$F39+2,IF(AND($D39="AD",$F39=2009),$F39+1,$F39)), '4. CPI-tabel'!$B$20:$B$42,0),  MATCH(AU$28,'4. CPI-tabel'!$F$14:$AB$14,0))),INDEX('4. CPI-tabel'!$F$20:$AB$42, MATCH(IF($G39=1,$F39+1,$F39), '4. CPI-tabel'!$B$20:$B$42,0),  MATCH(AU$28,'4. CPI-tabel'!$F$14:$AB$14,0)))</f>
        <v>0</v>
      </c>
      <c r="AV39" s="116">
        <f>IF(AND($D39="AD",OR($F39=2008,$F39=2009)),IF(OR($F39=AV$28-1,$F39=AV$28), 1, INDEX('4. CPI-tabel'!$F$20:$AB$42, MATCH(IF(AND($D39="AD",$F39=2008),$F39+2,IF(AND($D39="AD",$F39=2009),$F39+1,$F39)), '4. CPI-tabel'!$B$20:$B$42,0),  MATCH(AV$28,'4. CPI-tabel'!$F$14:$AB$14,0))),INDEX('4. CPI-tabel'!$F$20:$AB$42, MATCH(IF($G39=1,$F39+1,$F39), '4. CPI-tabel'!$B$20:$B$42,0),  MATCH(AV$28,'4. CPI-tabel'!$F$14:$AB$14,0)))</f>
        <v>0</v>
      </c>
      <c r="AW39" s="116">
        <f>IF(AND($D39="AD",OR($F39=2008,$F39=2009)),IF(OR($F39=AW$28-1,$F39=AW$28), 1, INDEX('4. CPI-tabel'!$F$20:$AB$42, MATCH(IF(AND($D39="AD",$F39=2008),$F39+2,IF(AND($D39="AD",$F39=2009),$F39+1,$F39)), '4. CPI-tabel'!$B$20:$B$42,0),  MATCH(AW$28,'4. CPI-tabel'!$F$14:$AB$14,0))),INDEX('4. CPI-tabel'!$F$20:$AB$42, MATCH(IF($G39=1,$F39+1,$F39), '4. CPI-tabel'!$B$20:$B$42,0),  MATCH(AW$28,'4. CPI-tabel'!$F$14:$AB$14,0)))</f>
        <v>0</v>
      </c>
      <c r="AX39" s="116">
        <f>IF(AND($D39="AD",OR($F39=2008,$F39=2009)),IF(OR($F39=AX$28-1,$F39=AX$28), 1, INDEX('4. CPI-tabel'!$F$20:$AB$42, MATCH(IF(AND($D39="AD",$F39=2008),$F39+2,IF(AND($D39="AD",$F39=2009),$F39+1,$F39)), '4. CPI-tabel'!$B$20:$B$42,0),  MATCH(AX$28,'4. CPI-tabel'!$F$14:$AB$14,0))),INDEX('4. CPI-tabel'!$F$20:$AB$42, MATCH(IF($G39=1,$F39+1,$F39), '4. CPI-tabel'!$B$20:$B$42,0),  MATCH(AX$28,'4. CPI-tabel'!$F$14:$AB$14,0)))</f>
        <v>0</v>
      </c>
      <c r="AY39" s="116">
        <f>IF(AND($D39="AD",OR($F39=2008,$F39=2009)),IF(OR($F39=AY$28-1,$F39=AY$28), 1, INDEX('4. CPI-tabel'!$F$20:$AB$42, MATCH(IF(AND($D39="AD",$F39=2008),$F39+2,IF(AND($D39="AD",$F39=2009),$F39+1,$F39)), '4. CPI-tabel'!$B$20:$B$42,0),  MATCH(AY$28,'4. CPI-tabel'!$F$14:$AB$14,0))),INDEX('4. CPI-tabel'!$F$20:$AB$42, MATCH(IF($G39=1,$F39+1,$F39), '4. CPI-tabel'!$B$20:$B$42,0),  MATCH(AY$28,'4. CPI-tabel'!$F$14:$AB$14,0)))</f>
        <v>1</v>
      </c>
      <c r="AZ39" s="116">
        <f>IF(AND($D39="AD",OR($F39=2008,$F39=2009)),IF(OR($F39=AZ$28-1,$F39=AZ$28), 1, INDEX('4. CPI-tabel'!$F$20:$AB$42, MATCH(IF(AND($D39="AD",$F39=2008),$F39+2,IF(AND($D39="AD",$F39=2009),$F39+1,$F39)), '4. CPI-tabel'!$B$20:$B$42,0),  MATCH(AZ$28,'4. CPI-tabel'!$F$14:$AB$14,0))),INDEX('4. CPI-tabel'!$F$20:$AB$42, MATCH(IF($G39=1,$F39+1,$F39), '4. CPI-tabel'!$B$20:$B$42,0),  MATCH(AZ$28,'4. CPI-tabel'!$F$14:$AB$14,0)))</f>
        <v>1</v>
      </c>
      <c r="BA39" s="116">
        <f>IF(AND($D39="AD",OR($F39=2008,$F39=2009)),IF(OR($F39=BA$28-1,$F39=BA$28), 1, INDEX('4. CPI-tabel'!$F$20:$AB$42, MATCH(IF(AND($D39="AD",$F39=2008),$F39+2,IF(AND($D39="AD",$F39=2009),$F39+1,$F39)), '4. CPI-tabel'!$B$20:$B$42,0),  MATCH(BA$28,'4. CPI-tabel'!$F$14:$AB$14,0))),INDEX('4. CPI-tabel'!$F$20:$AB$42, MATCH(IF($G39=1,$F39+1,$F39), '4. CPI-tabel'!$B$20:$B$42,0),  MATCH(BA$28,'4. CPI-tabel'!$F$14:$AB$14,0)))</f>
        <v>1</v>
      </c>
      <c r="BB39" s="116">
        <f>IF(AND($D39="AD",OR($F39=2008,$F39=2009)),IF(OR($F39=BB$28-1,$F39=BB$28), 1, INDEX('4. CPI-tabel'!$F$20:$AB$42, MATCH(IF(AND($D39="AD",$F39=2008),$F39+2,IF(AND($D39="AD",$F39=2009),$F39+1,$F39)), '4. CPI-tabel'!$B$20:$B$42,0),  MATCH(BB$28,'4. CPI-tabel'!$F$14:$AB$14,0))),INDEX('4. CPI-tabel'!$F$20:$AB$42, MATCH(IF($G39=1,$F39+1,$F39), '4. CPI-tabel'!$B$20:$B$42,0),  MATCH(BB$28,'4. CPI-tabel'!$F$14:$AB$14,0)))</f>
        <v>1</v>
      </c>
      <c r="BC39" s="116">
        <f>IF(AND($D39="AD",OR($F39=2008,$F39=2009)),IF(OR($F39=BC$28-1,$F39=BC$28), 1, INDEX('4. CPI-tabel'!$F$20:$AB$42, MATCH(IF(AND($D39="AD",$F39=2008),$F39+2,IF(AND($D39="AD",$F39=2009),$F39+1,$F39)), '4. CPI-tabel'!$B$20:$B$42,0),  MATCH(BC$28,'4. CPI-tabel'!$F$14:$AB$14,0))),INDEX('4. CPI-tabel'!$F$20:$AB$42, MATCH(IF($G39=1,$F39+1,$F39), '4. CPI-tabel'!$B$20:$B$42,0),  MATCH(BC$28,'4. CPI-tabel'!$F$14:$AB$14,0)))</f>
        <v>1</v>
      </c>
      <c r="BF39" s="84">
        <f t="shared" si="31"/>
        <v>0</v>
      </c>
      <c r="BG39" s="84">
        <f t="shared" si="32"/>
        <v>0</v>
      </c>
      <c r="BH39" s="84">
        <f t="shared" si="33"/>
        <v>0</v>
      </c>
      <c r="BI39" s="84">
        <f t="shared" si="34"/>
        <v>0</v>
      </c>
      <c r="BJ39" s="84">
        <f t="shared" si="35"/>
        <v>0</v>
      </c>
      <c r="BK39" s="84">
        <f t="shared" si="36"/>
        <v>0</v>
      </c>
      <c r="BL39" s="84">
        <f t="shared" si="37"/>
        <v>0</v>
      </c>
      <c r="BM39" s="84">
        <f t="shared" si="38"/>
        <v>0</v>
      </c>
      <c r="BN39" s="84">
        <f t="shared" si="39"/>
        <v>0</v>
      </c>
      <c r="BO39" s="84">
        <f t="shared" si="40"/>
        <v>0</v>
      </c>
      <c r="BP39" s="84">
        <f t="shared" si="41"/>
        <v>0</v>
      </c>
      <c r="BQ39" s="84">
        <f t="shared" si="42"/>
        <v>0</v>
      </c>
      <c r="BR39" s="84">
        <f t="shared" si="43"/>
        <v>0</v>
      </c>
      <c r="BS39" s="84">
        <f t="shared" si="44"/>
        <v>0</v>
      </c>
      <c r="BT39" s="84">
        <f t="shared" si="45"/>
        <v>0</v>
      </c>
      <c r="BU39" s="84">
        <f t="shared" si="46"/>
        <v>0</v>
      </c>
      <c r="BV39" s="84">
        <f t="shared" si="47"/>
        <v>0</v>
      </c>
      <c r="BW39" s="84">
        <f t="shared" si="48"/>
        <v>0</v>
      </c>
      <c r="BX39" s="84">
        <f t="shared" si="49"/>
        <v>482294.5818415258</v>
      </c>
      <c r="BY39" s="84">
        <f t="shared" si="50"/>
        <v>945297.38040939067</v>
      </c>
      <c r="BZ39" s="84">
        <f t="shared" si="51"/>
        <v>907485.48519301508</v>
      </c>
      <c r="CA39" s="84">
        <f t="shared" si="52"/>
        <v>871186.06578529452</v>
      </c>
      <c r="CB39" s="84">
        <f t="shared" si="53"/>
        <v>836338.62315388268</v>
      </c>
    </row>
    <row r="40" spans="1:80" s="18" customFormat="1" x14ac:dyDescent="0.2">
      <c r="A40" s="72"/>
      <c r="B40" s="83">
        <f>'3. Investeringen'!B23</f>
        <v>12</v>
      </c>
      <c r="C40" s="83" t="str">
        <f>'3. Investeringen'!C23</f>
        <v>Nieuwe investeringen</v>
      </c>
      <c r="D40" s="83" t="str">
        <f>'3. Investeringen'!F23</f>
        <v>TD</v>
      </c>
      <c r="E40" s="83" t="str">
        <f t="shared" si="30"/>
        <v>Nieuwe investeringen TD</v>
      </c>
      <c r="F40" s="118">
        <f>'3. Investeringen'!L23</f>
        <v>2022</v>
      </c>
      <c r="G40" s="115">
        <f>'7. Nominale afschrijvingen'!AG30</f>
        <v>0.5</v>
      </c>
      <c r="I40" s="83">
        <f>'7. Nominale afschrijvingen'!BG30</f>
        <v>0</v>
      </c>
      <c r="J40" s="83">
        <f>'7. Nominale afschrijvingen'!BH30</f>
        <v>0</v>
      </c>
      <c r="K40" s="83">
        <f>'7. Nominale afschrijvingen'!BI30</f>
        <v>0</v>
      </c>
      <c r="L40" s="83">
        <f>'7. Nominale afschrijvingen'!BJ30</f>
        <v>0</v>
      </c>
      <c r="M40" s="83">
        <f>'7. Nominale afschrijvingen'!BK30</f>
        <v>0</v>
      </c>
      <c r="N40" s="83">
        <f>'7. Nominale afschrijvingen'!BL30</f>
        <v>0</v>
      </c>
      <c r="O40" s="83">
        <f>'7. Nominale afschrijvingen'!BM30</f>
        <v>0</v>
      </c>
      <c r="P40" s="83">
        <f>'7. Nominale afschrijvingen'!BN30</f>
        <v>0</v>
      </c>
      <c r="Q40" s="83">
        <f>'7. Nominale afschrijvingen'!BO30</f>
        <v>0</v>
      </c>
      <c r="R40" s="83">
        <f>'7. Nominale afschrijvingen'!BP30</f>
        <v>0</v>
      </c>
      <c r="S40" s="83">
        <f>'7. Nominale afschrijvingen'!BQ30</f>
        <v>0</v>
      </c>
      <c r="T40" s="83">
        <f>'7. Nominale afschrijvingen'!BR30</f>
        <v>0</v>
      </c>
      <c r="U40" s="83">
        <f>'7. Nominale afschrijvingen'!BS30</f>
        <v>0</v>
      </c>
      <c r="V40" s="83">
        <f>'7. Nominale afschrijvingen'!BT30</f>
        <v>0</v>
      </c>
      <c r="W40" s="83">
        <f>'7. Nominale afschrijvingen'!BU30</f>
        <v>0</v>
      </c>
      <c r="X40" s="83">
        <f>'7. Nominale afschrijvingen'!BV30</f>
        <v>0</v>
      </c>
      <c r="Y40" s="83">
        <f>'7. Nominale afschrijvingen'!BW30</f>
        <v>0</v>
      </c>
      <c r="Z40" s="83">
        <f>'7. Nominale afschrijvingen'!BX30</f>
        <v>0</v>
      </c>
      <c r="AA40" s="83">
        <f>'7. Nominale afschrijvingen'!BY30</f>
        <v>3154403.9955948535</v>
      </c>
      <c r="AB40" s="83">
        <f>'7. Nominale afschrijvingen'!BZ30</f>
        <v>6224690.5513071781</v>
      </c>
      <c r="AC40" s="83">
        <f>'7. Nominale afschrijvingen'!CA30</f>
        <v>6058698.80327232</v>
      </c>
      <c r="AD40" s="83">
        <f>'7. Nominale afschrijvingen'!CB30</f>
        <v>5897133.5018517254</v>
      </c>
      <c r="AE40" s="83">
        <f>'7. Nominale afschrijvingen'!CC30</f>
        <v>5739876.6084690122</v>
      </c>
      <c r="AF40" s="62"/>
      <c r="AG40" s="116">
        <f>IF(AND($D40="AD",OR($F40=2008,$F40=2009)),IF(OR($F40=AG$28-1,$F40=AG$28), 1, INDEX('4. CPI-tabel'!$F$20:$AB$42, MATCH(IF(AND($D40="AD",$F40=2008),$F40+2,IF(AND($D40="AD",$F40=2009),$F40+1,$F40)), '4. CPI-tabel'!$B$20:$B$42,0),  MATCH(AG$28,'4. CPI-tabel'!$F$14:$AB$14,0))),INDEX('4. CPI-tabel'!$F$20:$AB$42, MATCH(IF($G40=1,$F40+1,$F40), '4. CPI-tabel'!$B$20:$B$42,0),  MATCH(AG$28,'4. CPI-tabel'!$F$14:$AB$14,0)))</f>
        <v>0</v>
      </c>
      <c r="AH40" s="116">
        <f>IF(AND($D40="AD",OR($F40=2008,$F40=2009)),IF(OR($F40=AH$28-1,$F40=AH$28), 1, INDEX('4. CPI-tabel'!$F$20:$AB$42, MATCH(IF(AND($D40="AD",$F40=2008),$F40+2,IF(AND($D40="AD",$F40=2009),$F40+1,$F40)), '4. CPI-tabel'!$B$20:$B$42,0),  MATCH(AH$28,'4. CPI-tabel'!$F$14:$AB$14,0))),INDEX('4. CPI-tabel'!$F$20:$AB$42, MATCH(IF($G40=1,$F40+1,$F40), '4. CPI-tabel'!$B$20:$B$42,0),  MATCH(AH$28,'4. CPI-tabel'!$F$14:$AB$14,0)))</f>
        <v>0</v>
      </c>
      <c r="AI40" s="116">
        <f>IF(AND($D40="AD",OR($F40=2008,$F40=2009)),IF(OR($F40=AI$28-1,$F40=AI$28), 1, INDEX('4. CPI-tabel'!$F$20:$AB$42, MATCH(IF(AND($D40="AD",$F40=2008),$F40+2,IF(AND($D40="AD",$F40=2009),$F40+1,$F40)), '4. CPI-tabel'!$B$20:$B$42,0),  MATCH(AI$28,'4. CPI-tabel'!$F$14:$AB$14,0))),INDEX('4. CPI-tabel'!$F$20:$AB$42, MATCH(IF($G40=1,$F40+1,$F40), '4. CPI-tabel'!$B$20:$B$42,0),  MATCH(AI$28,'4. CPI-tabel'!$F$14:$AB$14,0)))</f>
        <v>0</v>
      </c>
      <c r="AJ40" s="116">
        <f>IF(AND($D40="AD",OR($F40=2008,$F40=2009)),IF(OR($F40=AJ$28-1,$F40=AJ$28), 1, INDEX('4. CPI-tabel'!$F$20:$AB$42, MATCH(IF(AND($D40="AD",$F40=2008),$F40+2,IF(AND($D40="AD",$F40=2009),$F40+1,$F40)), '4. CPI-tabel'!$B$20:$B$42,0),  MATCH(AJ$28,'4. CPI-tabel'!$F$14:$AB$14,0))),INDEX('4. CPI-tabel'!$F$20:$AB$42, MATCH(IF($G40=1,$F40+1,$F40), '4. CPI-tabel'!$B$20:$B$42,0),  MATCH(AJ$28,'4. CPI-tabel'!$F$14:$AB$14,0)))</f>
        <v>0</v>
      </c>
      <c r="AK40" s="116">
        <f>IF(AND($D40="AD",OR($F40=2008,$F40=2009)),IF(OR($F40=AK$28-1,$F40=AK$28), 1, INDEX('4. CPI-tabel'!$F$20:$AB$42, MATCH(IF(AND($D40="AD",$F40=2008),$F40+2,IF(AND($D40="AD",$F40=2009),$F40+1,$F40)), '4. CPI-tabel'!$B$20:$B$42,0),  MATCH(AK$28,'4. CPI-tabel'!$F$14:$AB$14,0))),INDEX('4. CPI-tabel'!$F$20:$AB$42, MATCH(IF($G40=1,$F40+1,$F40), '4. CPI-tabel'!$B$20:$B$42,0),  MATCH(AK$28,'4. CPI-tabel'!$F$14:$AB$14,0)))</f>
        <v>0</v>
      </c>
      <c r="AL40" s="116">
        <f>IF(AND($D40="AD",OR($F40=2008,$F40=2009)),IF(OR($F40=AL$28-1,$F40=AL$28), 1, INDEX('4. CPI-tabel'!$F$20:$AB$42, MATCH(IF(AND($D40="AD",$F40=2008),$F40+2,IF(AND($D40="AD",$F40=2009),$F40+1,$F40)), '4. CPI-tabel'!$B$20:$B$42,0),  MATCH(AL$28,'4. CPI-tabel'!$F$14:$AB$14,0))),INDEX('4. CPI-tabel'!$F$20:$AB$42, MATCH(IF($G40=1,$F40+1,$F40), '4. CPI-tabel'!$B$20:$B$42,0),  MATCH(AL$28,'4. CPI-tabel'!$F$14:$AB$14,0)))</f>
        <v>0</v>
      </c>
      <c r="AM40" s="116">
        <f>IF(AND($D40="AD",OR($F40=2008,$F40=2009)),IF(OR($F40=AM$28-1,$F40=AM$28), 1, INDEX('4. CPI-tabel'!$F$20:$AB$42, MATCH(IF(AND($D40="AD",$F40=2008),$F40+2,IF(AND($D40="AD",$F40=2009),$F40+1,$F40)), '4. CPI-tabel'!$B$20:$B$42,0),  MATCH(AM$28,'4. CPI-tabel'!$F$14:$AB$14,0))),INDEX('4. CPI-tabel'!$F$20:$AB$42, MATCH(IF($G40=1,$F40+1,$F40), '4. CPI-tabel'!$B$20:$B$42,0),  MATCH(AM$28,'4. CPI-tabel'!$F$14:$AB$14,0)))</f>
        <v>0</v>
      </c>
      <c r="AN40" s="116">
        <f>IF(AND($D40="AD",OR($F40=2008,$F40=2009)),IF(OR($F40=AN$28-1,$F40=AN$28), 1, INDEX('4. CPI-tabel'!$F$20:$AB$42, MATCH(IF(AND($D40="AD",$F40=2008),$F40+2,IF(AND($D40="AD",$F40=2009),$F40+1,$F40)), '4. CPI-tabel'!$B$20:$B$42,0),  MATCH(AN$28,'4. CPI-tabel'!$F$14:$AB$14,0))),INDEX('4. CPI-tabel'!$F$20:$AB$42, MATCH(IF($G40=1,$F40+1,$F40), '4. CPI-tabel'!$B$20:$B$42,0),  MATCH(AN$28,'4. CPI-tabel'!$F$14:$AB$14,0)))</f>
        <v>0</v>
      </c>
      <c r="AO40" s="116">
        <f>IF(AND($D40="AD",OR($F40=2008,$F40=2009)),IF(OR($F40=AO$28-1,$F40=AO$28), 1, INDEX('4. CPI-tabel'!$F$20:$AB$42, MATCH(IF(AND($D40="AD",$F40=2008),$F40+2,IF(AND($D40="AD",$F40=2009),$F40+1,$F40)), '4. CPI-tabel'!$B$20:$B$42,0),  MATCH(AO$28,'4. CPI-tabel'!$F$14:$AB$14,0))),INDEX('4. CPI-tabel'!$F$20:$AB$42, MATCH(IF($G40=1,$F40+1,$F40), '4. CPI-tabel'!$B$20:$B$42,0),  MATCH(AO$28,'4. CPI-tabel'!$F$14:$AB$14,0)))</f>
        <v>0</v>
      </c>
      <c r="AP40" s="116">
        <f>IF(AND($D40="AD",OR($F40=2008,$F40=2009)),IF(OR($F40=AP$28-1,$F40=AP$28), 1, INDEX('4. CPI-tabel'!$F$20:$AB$42, MATCH(IF(AND($D40="AD",$F40=2008),$F40+2,IF(AND($D40="AD",$F40=2009),$F40+1,$F40)), '4. CPI-tabel'!$B$20:$B$42,0),  MATCH(AP$28,'4. CPI-tabel'!$F$14:$AB$14,0))),INDEX('4. CPI-tabel'!$F$20:$AB$42, MATCH(IF($G40=1,$F40+1,$F40), '4. CPI-tabel'!$B$20:$B$42,0),  MATCH(AP$28,'4. CPI-tabel'!$F$14:$AB$14,0)))</f>
        <v>0</v>
      </c>
      <c r="AQ40" s="116">
        <f>IF(AND($D40="AD",OR($F40=2008,$F40=2009)),IF(OR($F40=AQ$28-1,$F40=AQ$28), 1, INDEX('4. CPI-tabel'!$F$20:$AB$42, MATCH(IF(AND($D40="AD",$F40=2008),$F40+2,IF(AND($D40="AD",$F40=2009),$F40+1,$F40)), '4. CPI-tabel'!$B$20:$B$42,0),  MATCH(AQ$28,'4. CPI-tabel'!$F$14:$AB$14,0))),INDEX('4. CPI-tabel'!$F$20:$AB$42, MATCH(IF($G40=1,$F40+1,$F40), '4. CPI-tabel'!$B$20:$B$42,0),  MATCH(AQ$28,'4. CPI-tabel'!$F$14:$AB$14,0)))</f>
        <v>0</v>
      </c>
      <c r="AR40" s="116">
        <f>IF(AND($D40="AD",OR($F40=2008,$F40=2009)),IF(OR($F40=AR$28-1,$F40=AR$28), 1, INDEX('4. CPI-tabel'!$F$20:$AB$42, MATCH(IF(AND($D40="AD",$F40=2008),$F40+2,IF(AND($D40="AD",$F40=2009),$F40+1,$F40)), '4. CPI-tabel'!$B$20:$B$42,0),  MATCH(AR$28,'4. CPI-tabel'!$F$14:$AB$14,0))),INDEX('4. CPI-tabel'!$F$20:$AB$42, MATCH(IF($G40=1,$F40+1,$F40), '4. CPI-tabel'!$B$20:$B$42,0),  MATCH(AR$28,'4. CPI-tabel'!$F$14:$AB$14,0)))</f>
        <v>0</v>
      </c>
      <c r="AS40" s="116">
        <f>IF(AND($D40="AD",OR($F40=2008,$F40=2009)),IF(OR($F40=AS$28-1,$F40=AS$28), 1, INDEX('4. CPI-tabel'!$F$20:$AB$42, MATCH(IF(AND($D40="AD",$F40=2008),$F40+2,IF(AND($D40="AD",$F40=2009),$F40+1,$F40)), '4. CPI-tabel'!$B$20:$B$42,0),  MATCH(AS$28,'4. CPI-tabel'!$F$14:$AB$14,0))),INDEX('4. CPI-tabel'!$F$20:$AB$42, MATCH(IF($G40=1,$F40+1,$F40), '4. CPI-tabel'!$B$20:$B$42,0),  MATCH(AS$28,'4. CPI-tabel'!$F$14:$AB$14,0)))</f>
        <v>0</v>
      </c>
      <c r="AT40" s="116">
        <f>IF(AND($D40="AD",OR($F40=2008,$F40=2009)),IF(OR($F40=AT$28-1,$F40=AT$28), 1, INDEX('4. CPI-tabel'!$F$20:$AB$42, MATCH(IF(AND($D40="AD",$F40=2008),$F40+2,IF(AND($D40="AD",$F40=2009),$F40+1,$F40)), '4. CPI-tabel'!$B$20:$B$42,0),  MATCH(AT$28,'4. CPI-tabel'!$F$14:$AB$14,0))),INDEX('4. CPI-tabel'!$F$20:$AB$42, MATCH(IF($G40=1,$F40+1,$F40), '4. CPI-tabel'!$B$20:$B$42,0),  MATCH(AT$28,'4. CPI-tabel'!$F$14:$AB$14,0)))</f>
        <v>0</v>
      </c>
      <c r="AU40" s="116">
        <f>IF(AND($D40="AD",OR($F40=2008,$F40=2009)),IF(OR($F40=AU$28-1,$F40=AU$28), 1, INDEX('4. CPI-tabel'!$F$20:$AB$42, MATCH(IF(AND($D40="AD",$F40=2008),$F40+2,IF(AND($D40="AD",$F40=2009),$F40+1,$F40)), '4. CPI-tabel'!$B$20:$B$42,0),  MATCH(AU$28,'4. CPI-tabel'!$F$14:$AB$14,0))),INDEX('4. CPI-tabel'!$F$20:$AB$42, MATCH(IF($G40=1,$F40+1,$F40), '4. CPI-tabel'!$B$20:$B$42,0),  MATCH(AU$28,'4. CPI-tabel'!$F$14:$AB$14,0)))</f>
        <v>0</v>
      </c>
      <c r="AV40" s="116">
        <f>IF(AND($D40="AD",OR($F40=2008,$F40=2009)),IF(OR($F40=AV$28-1,$F40=AV$28), 1, INDEX('4. CPI-tabel'!$F$20:$AB$42, MATCH(IF(AND($D40="AD",$F40=2008),$F40+2,IF(AND($D40="AD",$F40=2009),$F40+1,$F40)), '4. CPI-tabel'!$B$20:$B$42,0),  MATCH(AV$28,'4. CPI-tabel'!$F$14:$AB$14,0))),INDEX('4. CPI-tabel'!$F$20:$AB$42, MATCH(IF($G40=1,$F40+1,$F40), '4. CPI-tabel'!$B$20:$B$42,0),  MATCH(AV$28,'4. CPI-tabel'!$F$14:$AB$14,0)))</f>
        <v>0</v>
      </c>
      <c r="AW40" s="116">
        <f>IF(AND($D40="AD",OR($F40=2008,$F40=2009)),IF(OR($F40=AW$28-1,$F40=AW$28), 1, INDEX('4. CPI-tabel'!$F$20:$AB$42, MATCH(IF(AND($D40="AD",$F40=2008),$F40+2,IF(AND($D40="AD",$F40=2009),$F40+1,$F40)), '4. CPI-tabel'!$B$20:$B$42,0),  MATCH(AW$28,'4. CPI-tabel'!$F$14:$AB$14,0))),INDEX('4. CPI-tabel'!$F$20:$AB$42, MATCH(IF($G40=1,$F40+1,$F40), '4. CPI-tabel'!$B$20:$B$42,0),  MATCH(AW$28,'4. CPI-tabel'!$F$14:$AB$14,0)))</f>
        <v>0</v>
      </c>
      <c r="AX40" s="116">
        <f>IF(AND($D40="AD",OR($F40=2008,$F40=2009)),IF(OR($F40=AX$28-1,$F40=AX$28), 1, INDEX('4. CPI-tabel'!$F$20:$AB$42, MATCH(IF(AND($D40="AD",$F40=2008),$F40+2,IF(AND($D40="AD",$F40=2009),$F40+1,$F40)), '4. CPI-tabel'!$B$20:$B$42,0),  MATCH(AX$28,'4. CPI-tabel'!$F$14:$AB$14,0))),INDEX('4. CPI-tabel'!$F$20:$AB$42, MATCH(IF($G40=1,$F40+1,$F40), '4. CPI-tabel'!$B$20:$B$42,0),  MATCH(AX$28,'4. CPI-tabel'!$F$14:$AB$14,0)))</f>
        <v>0</v>
      </c>
      <c r="AY40" s="116">
        <f>IF(AND($D40="AD",OR($F40=2008,$F40=2009)),IF(OR($F40=AY$28-1,$F40=AY$28), 1, INDEX('4. CPI-tabel'!$F$20:$AB$42, MATCH(IF(AND($D40="AD",$F40=2008),$F40+2,IF(AND($D40="AD",$F40=2009),$F40+1,$F40)), '4. CPI-tabel'!$B$20:$B$42,0),  MATCH(AY$28,'4. CPI-tabel'!$F$14:$AB$14,0))),INDEX('4. CPI-tabel'!$F$20:$AB$42, MATCH(IF($G40=1,$F40+1,$F40), '4. CPI-tabel'!$B$20:$B$42,0),  MATCH(AY$28,'4. CPI-tabel'!$F$14:$AB$14,0)))</f>
        <v>1</v>
      </c>
      <c r="AZ40" s="116">
        <f>IF(AND($D40="AD",OR($F40=2008,$F40=2009)),IF(OR($F40=AZ$28-1,$F40=AZ$28), 1, INDEX('4. CPI-tabel'!$F$20:$AB$42, MATCH(IF(AND($D40="AD",$F40=2008),$F40+2,IF(AND($D40="AD",$F40=2009),$F40+1,$F40)), '4. CPI-tabel'!$B$20:$B$42,0),  MATCH(AZ$28,'4. CPI-tabel'!$F$14:$AB$14,0))),INDEX('4. CPI-tabel'!$F$20:$AB$42, MATCH(IF($G40=1,$F40+1,$F40), '4. CPI-tabel'!$B$20:$B$42,0),  MATCH(AZ$28,'4. CPI-tabel'!$F$14:$AB$14,0)))</f>
        <v>1</v>
      </c>
      <c r="BA40" s="116">
        <f>IF(AND($D40="AD",OR($F40=2008,$F40=2009)),IF(OR($F40=BA$28-1,$F40=BA$28), 1, INDEX('4. CPI-tabel'!$F$20:$AB$42, MATCH(IF(AND($D40="AD",$F40=2008),$F40+2,IF(AND($D40="AD",$F40=2009),$F40+1,$F40)), '4. CPI-tabel'!$B$20:$B$42,0),  MATCH(BA$28,'4. CPI-tabel'!$F$14:$AB$14,0))),INDEX('4. CPI-tabel'!$F$20:$AB$42, MATCH(IF($G40=1,$F40+1,$F40), '4. CPI-tabel'!$B$20:$B$42,0),  MATCH(BA$28,'4. CPI-tabel'!$F$14:$AB$14,0)))</f>
        <v>1</v>
      </c>
      <c r="BB40" s="116">
        <f>IF(AND($D40="AD",OR($F40=2008,$F40=2009)),IF(OR($F40=BB$28-1,$F40=BB$28), 1, INDEX('4. CPI-tabel'!$F$20:$AB$42, MATCH(IF(AND($D40="AD",$F40=2008),$F40+2,IF(AND($D40="AD",$F40=2009),$F40+1,$F40)), '4. CPI-tabel'!$B$20:$B$42,0),  MATCH(BB$28,'4. CPI-tabel'!$F$14:$AB$14,0))),INDEX('4. CPI-tabel'!$F$20:$AB$42, MATCH(IF($G40=1,$F40+1,$F40), '4. CPI-tabel'!$B$20:$B$42,0),  MATCH(BB$28,'4. CPI-tabel'!$F$14:$AB$14,0)))</f>
        <v>1</v>
      </c>
      <c r="BC40" s="116">
        <f>IF(AND($D40="AD",OR($F40=2008,$F40=2009)),IF(OR($F40=BC$28-1,$F40=BC$28), 1, INDEX('4. CPI-tabel'!$F$20:$AB$42, MATCH(IF(AND($D40="AD",$F40=2008),$F40+2,IF(AND($D40="AD",$F40=2009),$F40+1,$F40)), '4. CPI-tabel'!$B$20:$B$42,0),  MATCH(BC$28,'4. CPI-tabel'!$F$14:$AB$14,0))),INDEX('4. CPI-tabel'!$F$20:$AB$42, MATCH(IF($G40=1,$F40+1,$F40), '4. CPI-tabel'!$B$20:$B$42,0),  MATCH(BC$28,'4. CPI-tabel'!$F$14:$AB$14,0)))</f>
        <v>1</v>
      </c>
      <c r="BF40" s="84">
        <f t="shared" si="31"/>
        <v>0</v>
      </c>
      <c r="BG40" s="84">
        <f t="shared" si="32"/>
        <v>0</v>
      </c>
      <c r="BH40" s="84">
        <f t="shared" si="33"/>
        <v>0</v>
      </c>
      <c r="BI40" s="84">
        <f t="shared" si="34"/>
        <v>0</v>
      </c>
      <c r="BJ40" s="84">
        <f t="shared" si="35"/>
        <v>0</v>
      </c>
      <c r="BK40" s="84">
        <f t="shared" si="36"/>
        <v>0</v>
      </c>
      <c r="BL40" s="84">
        <f t="shared" si="37"/>
        <v>0</v>
      </c>
      <c r="BM40" s="84">
        <f t="shared" si="38"/>
        <v>0</v>
      </c>
      <c r="BN40" s="84">
        <f t="shared" si="39"/>
        <v>0</v>
      </c>
      <c r="BO40" s="84">
        <f t="shared" si="40"/>
        <v>0</v>
      </c>
      <c r="BP40" s="84">
        <f t="shared" si="41"/>
        <v>0</v>
      </c>
      <c r="BQ40" s="84">
        <f t="shared" si="42"/>
        <v>0</v>
      </c>
      <c r="BR40" s="84">
        <f t="shared" si="43"/>
        <v>0</v>
      </c>
      <c r="BS40" s="84">
        <f t="shared" si="44"/>
        <v>0</v>
      </c>
      <c r="BT40" s="84">
        <f t="shared" si="45"/>
        <v>0</v>
      </c>
      <c r="BU40" s="84">
        <f t="shared" si="46"/>
        <v>0</v>
      </c>
      <c r="BV40" s="84">
        <f t="shared" si="47"/>
        <v>0</v>
      </c>
      <c r="BW40" s="84">
        <f t="shared" si="48"/>
        <v>0</v>
      </c>
      <c r="BX40" s="84">
        <f t="shared" si="49"/>
        <v>3154403.9955948535</v>
      </c>
      <c r="BY40" s="84">
        <f t="shared" si="50"/>
        <v>6224690.5513071781</v>
      </c>
      <c r="BZ40" s="84">
        <f t="shared" si="51"/>
        <v>6058698.80327232</v>
      </c>
      <c r="CA40" s="84">
        <f t="shared" si="52"/>
        <v>5897133.5018517254</v>
      </c>
      <c r="CB40" s="84">
        <f t="shared" si="53"/>
        <v>5739876.6084690122</v>
      </c>
    </row>
    <row r="41" spans="1:80" s="18" customFormat="1" x14ac:dyDescent="0.2">
      <c r="A41" s="72"/>
      <c r="B41" s="83">
        <f>'3. Investeringen'!B24</f>
        <v>13</v>
      </c>
      <c r="C41" s="83" t="str">
        <f>'3. Investeringen'!C24</f>
        <v>Nieuwe investeringen</v>
      </c>
      <c r="D41" s="83" t="str">
        <f>'3. Investeringen'!F24</f>
        <v>TD</v>
      </c>
      <c r="E41" s="83" t="str">
        <f t="shared" si="30"/>
        <v>Nieuwe investeringen TD</v>
      </c>
      <c r="F41" s="118">
        <f>'3. Investeringen'!L24</f>
        <v>2022</v>
      </c>
      <c r="G41" s="115">
        <f>'7. Nominale afschrijvingen'!AG31</f>
        <v>0.5</v>
      </c>
      <c r="I41" s="83">
        <f>'7. Nominale afschrijvingen'!BG31</f>
        <v>0</v>
      </c>
      <c r="J41" s="83">
        <f>'7. Nominale afschrijvingen'!BH31</f>
        <v>0</v>
      </c>
      <c r="K41" s="83">
        <f>'7. Nominale afschrijvingen'!BI31</f>
        <v>0</v>
      </c>
      <c r="L41" s="83">
        <f>'7. Nominale afschrijvingen'!BJ31</f>
        <v>0</v>
      </c>
      <c r="M41" s="83">
        <f>'7. Nominale afschrijvingen'!BK31</f>
        <v>0</v>
      </c>
      <c r="N41" s="83">
        <f>'7. Nominale afschrijvingen'!BL31</f>
        <v>0</v>
      </c>
      <c r="O41" s="83">
        <f>'7. Nominale afschrijvingen'!BM31</f>
        <v>0</v>
      </c>
      <c r="P41" s="83">
        <f>'7. Nominale afschrijvingen'!BN31</f>
        <v>0</v>
      </c>
      <c r="Q41" s="83">
        <f>'7. Nominale afschrijvingen'!BO31</f>
        <v>0</v>
      </c>
      <c r="R41" s="83">
        <f>'7. Nominale afschrijvingen'!BP31</f>
        <v>0</v>
      </c>
      <c r="S41" s="83">
        <f>'7. Nominale afschrijvingen'!BQ31</f>
        <v>0</v>
      </c>
      <c r="T41" s="83">
        <f>'7. Nominale afschrijvingen'!BR31</f>
        <v>0</v>
      </c>
      <c r="U41" s="83">
        <f>'7. Nominale afschrijvingen'!BS31</f>
        <v>0</v>
      </c>
      <c r="V41" s="83">
        <f>'7. Nominale afschrijvingen'!BT31</f>
        <v>0</v>
      </c>
      <c r="W41" s="83">
        <f>'7. Nominale afschrijvingen'!BU31</f>
        <v>0</v>
      </c>
      <c r="X41" s="83">
        <f>'7. Nominale afschrijvingen'!BV31</f>
        <v>0</v>
      </c>
      <c r="Y41" s="83">
        <f>'7. Nominale afschrijvingen'!BW31</f>
        <v>0</v>
      </c>
      <c r="Z41" s="83">
        <f>'7. Nominale afschrijvingen'!BX31</f>
        <v>0</v>
      </c>
      <c r="AA41" s="83">
        <f>'7. Nominale afschrijvingen'!BY31</f>
        <v>503952.17970441532</v>
      </c>
      <c r="AB41" s="83">
        <f>'7. Nominale afschrijvingen'!BZ31</f>
        <v>996909.03912437079</v>
      </c>
      <c r="AC41" s="83">
        <f>'7. Nominale afschrijvingen'!CA31</f>
        <v>975158.29645256628</v>
      </c>
      <c r="AD41" s="83">
        <f>'7. Nominale afschrijvingen'!CB31</f>
        <v>953882.11543905572</v>
      </c>
      <c r="AE41" s="83">
        <f>'7. Nominale afschrijvingen'!CC31</f>
        <v>933070.14201129449</v>
      </c>
      <c r="AF41" s="62"/>
      <c r="AG41" s="116">
        <f>IF(AND($D41="AD",OR($F41=2008,$F41=2009)),IF(OR($F41=AG$28-1,$F41=AG$28), 1, INDEX('4. CPI-tabel'!$F$20:$AB$42, MATCH(IF(AND($D41="AD",$F41=2008),$F41+2,IF(AND($D41="AD",$F41=2009),$F41+1,$F41)), '4. CPI-tabel'!$B$20:$B$42,0),  MATCH(AG$28,'4. CPI-tabel'!$F$14:$AB$14,0))),INDEX('4. CPI-tabel'!$F$20:$AB$42, MATCH(IF($G41=1,$F41+1,$F41), '4. CPI-tabel'!$B$20:$B$42,0),  MATCH(AG$28,'4. CPI-tabel'!$F$14:$AB$14,0)))</f>
        <v>0</v>
      </c>
      <c r="AH41" s="116">
        <f>IF(AND($D41="AD",OR($F41=2008,$F41=2009)),IF(OR($F41=AH$28-1,$F41=AH$28), 1, INDEX('4. CPI-tabel'!$F$20:$AB$42, MATCH(IF(AND($D41="AD",$F41=2008),$F41+2,IF(AND($D41="AD",$F41=2009),$F41+1,$F41)), '4. CPI-tabel'!$B$20:$B$42,0),  MATCH(AH$28,'4. CPI-tabel'!$F$14:$AB$14,0))),INDEX('4. CPI-tabel'!$F$20:$AB$42, MATCH(IF($G41=1,$F41+1,$F41), '4. CPI-tabel'!$B$20:$B$42,0),  MATCH(AH$28,'4. CPI-tabel'!$F$14:$AB$14,0)))</f>
        <v>0</v>
      </c>
      <c r="AI41" s="116">
        <f>IF(AND($D41="AD",OR($F41=2008,$F41=2009)),IF(OR($F41=AI$28-1,$F41=AI$28), 1, INDEX('4. CPI-tabel'!$F$20:$AB$42, MATCH(IF(AND($D41="AD",$F41=2008),$F41+2,IF(AND($D41="AD",$F41=2009),$F41+1,$F41)), '4. CPI-tabel'!$B$20:$B$42,0),  MATCH(AI$28,'4. CPI-tabel'!$F$14:$AB$14,0))),INDEX('4. CPI-tabel'!$F$20:$AB$42, MATCH(IF($G41=1,$F41+1,$F41), '4. CPI-tabel'!$B$20:$B$42,0),  MATCH(AI$28,'4. CPI-tabel'!$F$14:$AB$14,0)))</f>
        <v>0</v>
      </c>
      <c r="AJ41" s="116">
        <f>IF(AND($D41="AD",OR($F41=2008,$F41=2009)),IF(OR($F41=AJ$28-1,$F41=AJ$28), 1, INDEX('4. CPI-tabel'!$F$20:$AB$42, MATCH(IF(AND($D41="AD",$F41=2008),$F41+2,IF(AND($D41="AD",$F41=2009),$F41+1,$F41)), '4. CPI-tabel'!$B$20:$B$42,0),  MATCH(AJ$28,'4. CPI-tabel'!$F$14:$AB$14,0))),INDEX('4. CPI-tabel'!$F$20:$AB$42, MATCH(IF($G41=1,$F41+1,$F41), '4. CPI-tabel'!$B$20:$B$42,0),  MATCH(AJ$28,'4. CPI-tabel'!$F$14:$AB$14,0)))</f>
        <v>0</v>
      </c>
      <c r="AK41" s="116">
        <f>IF(AND($D41="AD",OR($F41=2008,$F41=2009)),IF(OR($F41=AK$28-1,$F41=AK$28), 1, INDEX('4. CPI-tabel'!$F$20:$AB$42, MATCH(IF(AND($D41="AD",$F41=2008),$F41+2,IF(AND($D41="AD",$F41=2009),$F41+1,$F41)), '4. CPI-tabel'!$B$20:$B$42,0),  MATCH(AK$28,'4. CPI-tabel'!$F$14:$AB$14,0))),INDEX('4. CPI-tabel'!$F$20:$AB$42, MATCH(IF($G41=1,$F41+1,$F41), '4. CPI-tabel'!$B$20:$B$42,0),  MATCH(AK$28,'4. CPI-tabel'!$F$14:$AB$14,0)))</f>
        <v>0</v>
      </c>
      <c r="AL41" s="116">
        <f>IF(AND($D41="AD",OR($F41=2008,$F41=2009)),IF(OR($F41=AL$28-1,$F41=AL$28), 1, INDEX('4. CPI-tabel'!$F$20:$AB$42, MATCH(IF(AND($D41="AD",$F41=2008),$F41+2,IF(AND($D41="AD",$F41=2009),$F41+1,$F41)), '4. CPI-tabel'!$B$20:$B$42,0),  MATCH(AL$28,'4. CPI-tabel'!$F$14:$AB$14,0))),INDEX('4. CPI-tabel'!$F$20:$AB$42, MATCH(IF($G41=1,$F41+1,$F41), '4. CPI-tabel'!$B$20:$B$42,0),  MATCH(AL$28,'4. CPI-tabel'!$F$14:$AB$14,0)))</f>
        <v>0</v>
      </c>
      <c r="AM41" s="116">
        <f>IF(AND($D41="AD",OR($F41=2008,$F41=2009)),IF(OR($F41=AM$28-1,$F41=AM$28), 1, INDEX('4. CPI-tabel'!$F$20:$AB$42, MATCH(IF(AND($D41="AD",$F41=2008),$F41+2,IF(AND($D41="AD",$F41=2009),$F41+1,$F41)), '4. CPI-tabel'!$B$20:$B$42,0),  MATCH(AM$28,'4. CPI-tabel'!$F$14:$AB$14,0))),INDEX('4. CPI-tabel'!$F$20:$AB$42, MATCH(IF($G41=1,$F41+1,$F41), '4. CPI-tabel'!$B$20:$B$42,0),  MATCH(AM$28,'4. CPI-tabel'!$F$14:$AB$14,0)))</f>
        <v>0</v>
      </c>
      <c r="AN41" s="116">
        <f>IF(AND($D41="AD",OR($F41=2008,$F41=2009)),IF(OR($F41=AN$28-1,$F41=AN$28), 1, INDEX('4. CPI-tabel'!$F$20:$AB$42, MATCH(IF(AND($D41="AD",$F41=2008),$F41+2,IF(AND($D41="AD",$F41=2009),$F41+1,$F41)), '4. CPI-tabel'!$B$20:$B$42,0),  MATCH(AN$28,'4. CPI-tabel'!$F$14:$AB$14,0))),INDEX('4. CPI-tabel'!$F$20:$AB$42, MATCH(IF($G41=1,$F41+1,$F41), '4. CPI-tabel'!$B$20:$B$42,0),  MATCH(AN$28,'4. CPI-tabel'!$F$14:$AB$14,0)))</f>
        <v>0</v>
      </c>
      <c r="AO41" s="116">
        <f>IF(AND($D41="AD",OR($F41=2008,$F41=2009)),IF(OR($F41=AO$28-1,$F41=AO$28), 1, INDEX('4. CPI-tabel'!$F$20:$AB$42, MATCH(IF(AND($D41="AD",$F41=2008),$F41+2,IF(AND($D41="AD",$F41=2009),$F41+1,$F41)), '4. CPI-tabel'!$B$20:$B$42,0),  MATCH(AO$28,'4. CPI-tabel'!$F$14:$AB$14,0))),INDEX('4. CPI-tabel'!$F$20:$AB$42, MATCH(IF($G41=1,$F41+1,$F41), '4. CPI-tabel'!$B$20:$B$42,0),  MATCH(AO$28,'4. CPI-tabel'!$F$14:$AB$14,0)))</f>
        <v>0</v>
      </c>
      <c r="AP41" s="116">
        <f>IF(AND($D41="AD",OR($F41=2008,$F41=2009)),IF(OR($F41=AP$28-1,$F41=AP$28), 1, INDEX('4. CPI-tabel'!$F$20:$AB$42, MATCH(IF(AND($D41="AD",$F41=2008),$F41+2,IF(AND($D41="AD",$F41=2009),$F41+1,$F41)), '4. CPI-tabel'!$B$20:$B$42,0),  MATCH(AP$28,'4. CPI-tabel'!$F$14:$AB$14,0))),INDEX('4. CPI-tabel'!$F$20:$AB$42, MATCH(IF($G41=1,$F41+1,$F41), '4. CPI-tabel'!$B$20:$B$42,0),  MATCH(AP$28,'4. CPI-tabel'!$F$14:$AB$14,0)))</f>
        <v>0</v>
      </c>
      <c r="AQ41" s="116">
        <f>IF(AND($D41="AD",OR($F41=2008,$F41=2009)),IF(OR($F41=AQ$28-1,$F41=AQ$28), 1, INDEX('4. CPI-tabel'!$F$20:$AB$42, MATCH(IF(AND($D41="AD",$F41=2008),$F41+2,IF(AND($D41="AD",$F41=2009),$F41+1,$F41)), '4. CPI-tabel'!$B$20:$B$42,0),  MATCH(AQ$28,'4. CPI-tabel'!$F$14:$AB$14,0))),INDEX('4. CPI-tabel'!$F$20:$AB$42, MATCH(IF($G41=1,$F41+1,$F41), '4. CPI-tabel'!$B$20:$B$42,0),  MATCH(AQ$28,'4. CPI-tabel'!$F$14:$AB$14,0)))</f>
        <v>0</v>
      </c>
      <c r="AR41" s="116">
        <f>IF(AND($D41="AD",OR($F41=2008,$F41=2009)),IF(OR($F41=AR$28-1,$F41=AR$28), 1, INDEX('4. CPI-tabel'!$F$20:$AB$42, MATCH(IF(AND($D41="AD",$F41=2008),$F41+2,IF(AND($D41="AD",$F41=2009),$F41+1,$F41)), '4. CPI-tabel'!$B$20:$B$42,0),  MATCH(AR$28,'4. CPI-tabel'!$F$14:$AB$14,0))),INDEX('4. CPI-tabel'!$F$20:$AB$42, MATCH(IF($G41=1,$F41+1,$F41), '4. CPI-tabel'!$B$20:$B$42,0),  MATCH(AR$28,'4. CPI-tabel'!$F$14:$AB$14,0)))</f>
        <v>0</v>
      </c>
      <c r="AS41" s="116">
        <f>IF(AND($D41="AD",OR($F41=2008,$F41=2009)),IF(OR($F41=AS$28-1,$F41=AS$28), 1, INDEX('4. CPI-tabel'!$F$20:$AB$42, MATCH(IF(AND($D41="AD",$F41=2008),$F41+2,IF(AND($D41="AD",$F41=2009),$F41+1,$F41)), '4. CPI-tabel'!$B$20:$B$42,0),  MATCH(AS$28,'4. CPI-tabel'!$F$14:$AB$14,0))),INDEX('4. CPI-tabel'!$F$20:$AB$42, MATCH(IF($G41=1,$F41+1,$F41), '4. CPI-tabel'!$B$20:$B$42,0),  MATCH(AS$28,'4. CPI-tabel'!$F$14:$AB$14,0)))</f>
        <v>0</v>
      </c>
      <c r="AT41" s="116">
        <f>IF(AND($D41="AD",OR($F41=2008,$F41=2009)),IF(OR($F41=AT$28-1,$F41=AT$28), 1, INDEX('4. CPI-tabel'!$F$20:$AB$42, MATCH(IF(AND($D41="AD",$F41=2008),$F41+2,IF(AND($D41="AD",$F41=2009),$F41+1,$F41)), '4. CPI-tabel'!$B$20:$B$42,0),  MATCH(AT$28,'4. CPI-tabel'!$F$14:$AB$14,0))),INDEX('4. CPI-tabel'!$F$20:$AB$42, MATCH(IF($G41=1,$F41+1,$F41), '4. CPI-tabel'!$B$20:$B$42,0),  MATCH(AT$28,'4. CPI-tabel'!$F$14:$AB$14,0)))</f>
        <v>0</v>
      </c>
      <c r="AU41" s="116">
        <f>IF(AND($D41="AD",OR($F41=2008,$F41=2009)),IF(OR($F41=AU$28-1,$F41=AU$28), 1, INDEX('4. CPI-tabel'!$F$20:$AB$42, MATCH(IF(AND($D41="AD",$F41=2008),$F41+2,IF(AND($D41="AD",$F41=2009),$F41+1,$F41)), '4. CPI-tabel'!$B$20:$B$42,0),  MATCH(AU$28,'4. CPI-tabel'!$F$14:$AB$14,0))),INDEX('4. CPI-tabel'!$F$20:$AB$42, MATCH(IF($G41=1,$F41+1,$F41), '4. CPI-tabel'!$B$20:$B$42,0),  MATCH(AU$28,'4. CPI-tabel'!$F$14:$AB$14,0)))</f>
        <v>0</v>
      </c>
      <c r="AV41" s="116">
        <f>IF(AND($D41="AD",OR($F41=2008,$F41=2009)),IF(OR($F41=AV$28-1,$F41=AV$28), 1, INDEX('4. CPI-tabel'!$F$20:$AB$42, MATCH(IF(AND($D41="AD",$F41=2008),$F41+2,IF(AND($D41="AD",$F41=2009),$F41+1,$F41)), '4. CPI-tabel'!$B$20:$B$42,0),  MATCH(AV$28,'4. CPI-tabel'!$F$14:$AB$14,0))),INDEX('4. CPI-tabel'!$F$20:$AB$42, MATCH(IF($G41=1,$F41+1,$F41), '4. CPI-tabel'!$B$20:$B$42,0),  MATCH(AV$28,'4. CPI-tabel'!$F$14:$AB$14,0)))</f>
        <v>0</v>
      </c>
      <c r="AW41" s="116">
        <f>IF(AND($D41="AD",OR($F41=2008,$F41=2009)),IF(OR($F41=AW$28-1,$F41=AW$28), 1, INDEX('4. CPI-tabel'!$F$20:$AB$42, MATCH(IF(AND($D41="AD",$F41=2008),$F41+2,IF(AND($D41="AD",$F41=2009),$F41+1,$F41)), '4. CPI-tabel'!$B$20:$B$42,0),  MATCH(AW$28,'4. CPI-tabel'!$F$14:$AB$14,0))),INDEX('4. CPI-tabel'!$F$20:$AB$42, MATCH(IF($G41=1,$F41+1,$F41), '4. CPI-tabel'!$B$20:$B$42,0),  MATCH(AW$28,'4. CPI-tabel'!$F$14:$AB$14,0)))</f>
        <v>0</v>
      </c>
      <c r="AX41" s="116">
        <f>IF(AND($D41="AD",OR($F41=2008,$F41=2009)),IF(OR($F41=AX$28-1,$F41=AX$28), 1, INDEX('4. CPI-tabel'!$F$20:$AB$42, MATCH(IF(AND($D41="AD",$F41=2008),$F41+2,IF(AND($D41="AD",$F41=2009),$F41+1,$F41)), '4. CPI-tabel'!$B$20:$B$42,0),  MATCH(AX$28,'4. CPI-tabel'!$F$14:$AB$14,0))),INDEX('4. CPI-tabel'!$F$20:$AB$42, MATCH(IF($G41=1,$F41+1,$F41), '4. CPI-tabel'!$B$20:$B$42,0),  MATCH(AX$28,'4. CPI-tabel'!$F$14:$AB$14,0)))</f>
        <v>0</v>
      </c>
      <c r="AY41" s="116">
        <f>IF(AND($D41="AD",OR($F41=2008,$F41=2009)),IF(OR($F41=AY$28-1,$F41=AY$28), 1, INDEX('4. CPI-tabel'!$F$20:$AB$42, MATCH(IF(AND($D41="AD",$F41=2008),$F41+2,IF(AND($D41="AD",$F41=2009),$F41+1,$F41)), '4. CPI-tabel'!$B$20:$B$42,0),  MATCH(AY$28,'4. CPI-tabel'!$F$14:$AB$14,0))),INDEX('4. CPI-tabel'!$F$20:$AB$42, MATCH(IF($G41=1,$F41+1,$F41), '4. CPI-tabel'!$B$20:$B$42,0),  MATCH(AY$28,'4. CPI-tabel'!$F$14:$AB$14,0)))</f>
        <v>1</v>
      </c>
      <c r="AZ41" s="116">
        <f>IF(AND($D41="AD",OR($F41=2008,$F41=2009)),IF(OR($F41=AZ$28-1,$F41=AZ$28), 1, INDEX('4. CPI-tabel'!$F$20:$AB$42, MATCH(IF(AND($D41="AD",$F41=2008),$F41+2,IF(AND($D41="AD",$F41=2009),$F41+1,$F41)), '4. CPI-tabel'!$B$20:$B$42,0),  MATCH(AZ$28,'4. CPI-tabel'!$F$14:$AB$14,0))),INDEX('4. CPI-tabel'!$F$20:$AB$42, MATCH(IF($G41=1,$F41+1,$F41), '4. CPI-tabel'!$B$20:$B$42,0),  MATCH(AZ$28,'4. CPI-tabel'!$F$14:$AB$14,0)))</f>
        <v>1</v>
      </c>
      <c r="BA41" s="116">
        <f>IF(AND($D41="AD",OR($F41=2008,$F41=2009)),IF(OR($F41=BA$28-1,$F41=BA$28), 1, INDEX('4. CPI-tabel'!$F$20:$AB$42, MATCH(IF(AND($D41="AD",$F41=2008),$F41+2,IF(AND($D41="AD",$F41=2009),$F41+1,$F41)), '4. CPI-tabel'!$B$20:$B$42,0),  MATCH(BA$28,'4. CPI-tabel'!$F$14:$AB$14,0))),INDEX('4. CPI-tabel'!$F$20:$AB$42, MATCH(IF($G41=1,$F41+1,$F41), '4. CPI-tabel'!$B$20:$B$42,0),  MATCH(BA$28,'4. CPI-tabel'!$F$14:$AB$14,0)))</f>
        <v>1</v>
      </c>
      <c r="BB41" s="116">
        <f>IF(AND($D41="AD",OR($F41=2008,$F41=2009)),IF(OR($F41=BB$28-1,$F41=BB$28), 1, INDEX('4. CPI-tabel'!$F$20:$AB$42, MATCH(IF(AND($D41="AD",$F41=2008),$F41+2,IF(AND($D41="AD",$F41=2009),$F41+1,$F41)), '4. CPI-tabel'!$B$20:$B$42,0),  MATCH(BB$28,'4. CPI-tabel'!$F$14:$AB$14,0))),INDEX('4. CPI-tabel'!$F$20:$AB$42, MATCH(IF($G41=1,$F41+1,$F41), '4. CPI-tabel'!$B$20:$B$42,0),  MATCH(BB$28,'4. CPI-tabel'!$F$14:$AB$14,0)))</f>
        <v>1</v>
      </c>
      <c r="BC41" s="116">
        <f>IF(AND($D41="AD",OR($F41=2008,$F41=2009)),IF(OR($F41=BC$28-1,$F41=BC$28), 1, INDEX('4. CPI-tabel'!$F$20:$AB$42, MATCH(IF(AND($D41="AD",$F41=2008),$F41+2,IF(AND($D41="AD",$F41=2009),$F41+1,$F41)), '4. CPI-tabel'!$B$20:$B$42,0),  MATCH(BC$28,'4. CPI-tabel'!$F$14:$AB$14,0))),INDEX('4. CPI-tabel'!$F$20:$AB$42, MATCH(IF($G41=1,$F41+1,$F41), '4. CPI-tabel'!$B$20:$B$42,0),  MATCH(BC$28,'4. CPI-tabel'!$F$14:$AB$14,0)))</f>
        <v>1</v>
      </c>
      <c r="BF41" s="84">
        <f t="shared" si="31"/>
        <v>0</v>
      </c>
      <c r="BG41" s="84">
        <f t="shared" si="32"/>
        <v>0</v>
      </c>
      <c r="BH41" s="84">
        <f t="shared" si="33"/>
        <v>0</v>
      </c>
      <c r="BI41" s="84">
        <f t="shared" si="34"/>
        <v>0</v>
      </c>
      <c r="BJ41" s="84">
        <f t="shared" si="35"/>
        <v>0</v>
      </c>
      <c r="BK41" s="84">
        <f t="shared" si="36"/>
        <v>0</v>
      </c>
      <c r="BL41" s="84">
        <f t="shared" si="37"/>
        <v>0</v>
      </c>
      <c r="BM41" s="84">
        <f t="shared" si="38"/>
        <v>0</v>
      </c>
      <c r="BN41" s="84">
        <f t="shared" si="39"/>
        <v>0</v>
      </c>
      <c r="BO41" s="84">
        <f t="shared" si="40"/>
        <v>0</v>
      </c>
      <c r="BP41" s="84">
        <f t="shared" si="41"/>
        <v>0</v>
      </c>
      <c r="BQ41" s="84">
        <f t="shared" si="42"/>
        <v>0</v>
      </c>
      <c r="BR41" s="84">
        <f t="shared" si="43"/>
        <v>0</v>
      </c>
      <c r="BS41" s="84">
        <f t="shared" si="44"/>
        <v>0</v>
      </c>
      <c r="BT41" s="84">
        <f t="shared" si="45"/>
        <v>0</v>
      </c>
      <c r="BU41" s="84">
        <f t="shared" si="46"/>
        <v>0</v>
      </c>
      <c r="BV41" s="84">
        <f t="shared" si="47"/>
        <v>0</v>
      </c>
      <c r="BW41" s="84">
        <f t="shared" si="48"/>
        <v>0</v>
      </c>
      <c r="BX41" s="84">
        <f t="shared" si="49"/>
        <v>503952.17970441532</v>
      </c>
      <c r="BY41" s="84">
        <f t="shared" si="50"/>
        <v>996909.03912437079</v>
      </c>
      <c r="BZ41" s="84">
        <f t="shared" si="51"/>
        <v>975158.29645256628</v>
      </c>
      <c r="CA41" s="84">
        <f t="shared" si="52"/>
        <v>953882.11543905572</v>
      </c>
      <c r="CB41" s="84">
        <f t="shared" si="53"/>
        <v>933070.14201129449</v>
      </c>
    </row>
    <row r="42" spans="1:80" s="18" customFormat="1" x14ac:dyDescent="0.2">
      <c r="A42" s="72"/>
      <c r="B42" s="83">
        <f>'3. Investeringen'!B25</f>
        <v>14</v>
      </c>
      <c r="C42" s="83" t="str">
        <f>'3. Investeringen'!C25</f>
        <v>Nieuwe investeringen</v>
      </c>
      <c r="D42" s="83" t="str">
        <f>'3. Investeringen'!F25</f>
        <v>TD</v>
      </c>
      <c r="E42" s="83" t="str">
        <f t="shared" si="30"/>
        <v>Nieuwe investeringen TD</v>
      </c>
      <c r="F42" s="118">
        <f>'3. Investeringen'!L25</f>
        <v>2022</v>
      </c>
      <c r="G42" s="115">
        <f>'7. Nominale afschrijvingen'!AG32</f>
        <v>0.5</v>
      </c>
      <c r="I42" s="83">
        <f>'7. Nominale afschrijvingen'!BG32</f>
        <v>0</v>
      </c>
      <c r="J42" s="83">
        <f>'7. Nominale afschrijvingen'!BH32</f>
        <v>0</v>
      </c>
      <c r="K42" s="83">
        <f>'7. Nominale afschrijvingen'!BI32</f>
        <v>0</v>
      </c>
      <c r="L42" s="83">
        <f>'7. Nominale afschrijvingen'!BJ32</f>
        <v>0</v>
      </c>
      <c r="M42" s="83">
        <f>'7. Nominale afschrijvingen'!BK32</f>
        <v>0</v>
      </c>
      <c r="N42" s="83">
        <f>'7. Nominale afschrijvingen'!BL32</f>
        <v>0</v>
      </c>
      <c r="O42" s="83">
        <f>'7. Nominale afschrijvingen'!BM32</f>
        <v>0</v>
      </c>
      <c r="P42" s="83">
        <f>'7. Nominale afschrijvingen'!BN32</f>
        <v>0</v>
      </c>
      <c r="Q42" s="83">
        <f>'7. Nominale afschrijvingen'!BO32</f>
        <v>0</v>
      </c>
      <c r="R42" s="83">
        <f>'7. Nominale afschrijvingen'!BP32</f>
        <v>0</v>
      </c>
      <c r="S42" s="83">
        <f>'7. Nominale afschrijvingen'!BQ32</f>
        <v>0</v>
      </c>
      <c r="T42" s="83">
        <f>'7. Nominale afschrijvingen'!BR32</f>
        <v>0</v>
      </c>
      <c r="U42" s="83">
        <f>'7. Nominale afschrijvingen'!BS32</f>
        <v>0</v>
      </c>
      <c r="V42" s="83">
        <f>'7. Nominale afschrijvingen'!BT32</f>
        <v>0</v>
      </c>
      <c r="W42" s="83">
        <f>'7. Nominale afschrijvingen'!BU32</f>
        <v>0</v>
      </c>
      <c r="X42" s="83">
        <f>'7. Nominale afschrijvingen'!BV32</f>
        <v>0</v>
      </c>
      <c r="Y42" s="83">
        <f>'7. Nominale afschrijvingen'!BW32</f>
        <v>0</v>
      </c>
      <c r="Z42" s="83">
        <f>'7. Nominale afschrijvingen'!BX32</f>
        <v>0</v>
      </c>
      <c r="AA42" s="83">
        <f>'7. Nominale afschrijvingen'!BY32</f>
        <v>0</v>
      </c>
      <c r="AB42" s="83">
        <f>'7. Nominale afschrijvingen'!BZ32</f>
        <v>0</v>
      </c>
      <c r="AC42" s="83">
        <f>'7. Nominale afschrijvingen'!CA32</f>
        <v>0</v>
      </c>
      <c r="AD42" s="83">
        <f>'7. Nominale afschrijvingen'!CB32</f>
        <v>0</v>
      </c>
      <c r="AE42" s="83">
        <f>'7. Nominale afschrijvingen'!CC32</f>
        <v>0</v>
      </c>
      <c r="AF42" s="62"/>
      <c r="AG42" s="116">
        <f>IF(AND($D42="AD",OR($F42=2008,$F42=2009)),IF(OR($F42=AG$28-1,$F42=AG$28), 1, INDEX('4. CPI-tabel'!$F$20:$AB$42, MATCH(IF(AND($D42="AD",$F42=2008),$F42+2,IF(AND($D42="AD",$F42=2009),$F42+1,$F42)), '4. CPI-tabel'!$B$20:$B$42,0),  MATCH(AG$28,'4. CPI-tabel'!$F$14:$AB$14,0))),INDEX('4. CPI-tabel'!$F$20:$AB$42, MATCH(IF($G42=1,$F42+1,$F42), '4. CPI-tabel'!$B$20:$B$42,0),  MATCH(AG$28,'4. CPI-tabel'!$F$14:$AB$14,0)))</f>
        <v>0</v>
      </c>
      <c r="AH42" s="116">
        <f>IF(AND($D42="AD",OR($F42=2008,$F42=2009)),IF(OR($F42=AH$28-1,$F42=AH$28), 1, INDEX('4. CPI-tabel'!$F$20:$AB$42, MATCH(IF(AND($D42="AD",$F42=2008),$F42+2,IF(AND($D42="AD",$F42=2009),$F42+1,$F42)), '4. CPI-tabel'!$B$20:$B$42,0),  MATCH(AH$28,'4. CPI-tabel'!$F$14:$AB$14,0))),INDEX('4. CPI-tabel'!$F$20:$AB$42, MATCH(IF($G42=1,$F42+1,$F42), '4. CPI-tabel'!$B$20:$B$42,0),  MATCH(AH$28,'4. CPI-tabel'!$F$14:$AB$14,0)))</f>
        <v>0</v>
      </c>
      <c r="AI42" s="116">
        <f>IF(AND($D42="AD",OR($F42=2008,$F42=2009)),IF(OR($F42=AI$28-1,$F42=AI$28), 1, INDEX('4. CPI-tabel'!$F$20:$AB$42, MATCH(IF(AND($D42="AD",$F42=2008),$F42+2,IF(AND($D42="AD",$F42=2009),$F42+1,$F42)), '4. CPI-tabel'!$B$20:$B$42,0),  MATCH(AI$28,'4. CPI-tabel'!$F$14:$AB$14,0))),INDEX('4. CPI-tabel'!$F$20:$AB$42, MATCH(IF($G42=1,$F42+1,$F42), '4. CPI-tabel'!$B$20:$B$42,0),  MATCH(AI$28,'4. CPI-tabel'!$F$14:$AB$14,0)))</f>
        <v>0</v>
      </c>
      <c r="AJ42" s="116">
        <f>IF(AND($D42="AD",OR($F42=2008,$F42=2009)),IF(OR($F42=AJ$28-1,$F42=AJ$28), 1, INDEX('4. CPI-tabel'!$F$20:$AB$42, MATCH(IF(AND($D42="AD",$F42=2008),$F42+2,IF(AND($D42="AD",$F42=2009),$F42+1,$F42)), '4. CPI-tabel'!$B$20:$B$42,0),  MATCH(AJ$28,'4. CPI-tabel'!$F$14:$AB$14,0))),INDEX('4. CPI-tabel'!$F$20:$AB$42, MATCH(IF($G42=1,$F42+1,$F42), '4. CPI-tabel'!$B$20:$B$42,0),  MATCH(AJ$28,'4. CPI-tabel'!$F$14:$AB$14,0)))</f>
        <v>0</v>
      </c>
      <c r="AK42" s="116">
        <f>IF(AND($D42="AD",OR($F42=2008,$F42=2009)),IF(OR($F42=AK$28-1,$F42=AK$28), 1, INDEX('4. CPI-tabel'!$F$20:$AB$42, MATCH(IF(AND($D42="AD",$F42=2008),$F42+2,IF(AND($D42="AD",$F42=2009),$F42+1,$F42)), '4. CPI-tabel'!$B$20:$B$42,0),  MATCH(AK$28,'4. CPI-tabel'!$F$14:$AB$14,0))),INDEX('4. CPI-tabel'!$F$20:$AB$42, MATCH(IF($G42=1,$F42+1,$F42), '4. CPI-tabel'!$B$20:$B$42,0),  MATCH(AK$28,'4. CPI-tabel'!$F$14:$AB$14,0)))</f>
        <v>0</v>
      </c>
      <c r="AL42" s="116">
        <f>IF(AND($D42="AD",OR($F42=2008,$F42=2009)),IF(OR($F42=AL$28-1,$F42=AL$28), 1, INDEX('4. CPI-tabel'!$F$20:$AB$42, MATCH(IF(AND($D42="AD",$F42=2008),$F42+2,IF(AND($D42="AD",$F42=2009),$F42+1,$F42)), '4. CPI-tabel'!$B$20:$B$42,0),  MATCH(AL$28,'4. CPI-tabel'!$F$14:$AB$14,0))),INDEX('4. CPI-tabel'!$F$20:$AB$42, MATCH(IF($G42=1,$F42+1,$F42), '4. CPI-tabel'!$B$20:$B$42,0),  MATCH(AL$28,'4. CPI-tabel'!$F$14:$AB$14,0)))</f>
        <v>0</v>
      </c>
      <c r="AM42" s="116">
        <f>IF(AND($D42="AD",OR($F42=2008,$F42=2009)),IF(OR($F42=AM$28-1,$F42=AM$28), 1, INDEX('4. CPI-tabel'!$F$20:$AB$42, MATCH(IF(AND($D42="AD",$F42=2008),$F42+2,IF(AND($D42="AD",$F42=2009),$F42+1,$F42)), '4. CPI-tabel'!$B$20:$B$42,0),  MATCH(AM$28,'4. CPI-tabel'!$F$14:$AB$14,0))),INDEX('4. CPI-tabel'!$F$20:$AB$42, MATCH(IF($G42=1,$F42+1,$F42), '4. CPI-tabel'!$B$20:$B$42,0),  MATCH(AM$28,'4. CPI-tabel'!$F$14:$AB$14,0)))</f>
        <v>0</v>
      </c>
      <c r="AN42" s="116">
        <f>IF(AND($D42="AD",OR($F42=2008,$F42=2009)),IF(OR($F42=AN$28-1,$F42=AN$28), 1, INDEX('4. CPI-tabel'!$F$20:$AB$42, MATCH(IF(AND($D42="AD",$F42=2008),$F42+2,IF(AND($D42="AD",$F42=2009),$F42+1,$F42)), '4. CPI-tabel'!$B$20:$B$42,0),  MATCH(AN$28,'4. CPI-tabel'!$F$14:$AB$14,0))),INDEX('4. CPI-tabel'!$F$20:$AB$42, MATCH(IF($G42=1,$F42+1,$F42), '4. CPI-tabel'!$B$20:$B$42,0),  MATCH(AN$28,'4. CPI-tabel'!$F$14:$AB$14,0)))</f>
        <v>0</v>
      </c>
      <c r="AO42" s="116">
        <f>IF(AND($D42="AD",OR($F42=2008,$F42=2009)),IF(OR($F42=AO$28-1,$F42=AO$28), 1, INDEX('4. CPI-tabel'!$F$20:$AB$42, MATCH(IF(AND($D42="AD",$F42=2008),$F42+2,IF(AND($D42="AD",$F42=2009),$F42+1,$F42)), '4. CPI-tabel'!$B$20:$B$42,0),  MATCH(AO$28,'4. CPI-tabel'!$F$14:$AB$14,0))),INDEX('4. CPI-tabel'!$F$20:$AB$42, MATCH(IF($G42=1,$F42+1,$F42), '4. CPI-tabel'!$B$20:$B$42,0),  MATCH(AO$28,'4. CPI-tabel'!$F$14:$AB$14,0)))</f>
        <v>0</v>
      </c>
      <c r="AP42" s="116">
        <f>IF(AND($D42="AD",OR($F42=2008,$F42=2009)),IF(OR($F42=AP$28-1,$F42=AP$28), 1, INDEX('4. CPI-tabel'!$F$20:$AB$42, MATCH(IF(AND($D42="AD",$F42=2008),$F42+2,IF(AND($D42="AD",$F42=2009),$F42+1,$F42)), '4. CPI-tabel'!$B$20:$B$42,0),  MATCH(AP$28,'4. CPI-tabel'!$F$14:$AB$14,0))),INDEX('4. CPI-tabel'!$F$20:$AB$42, MATCH(IF($G42=1,$F42+1,$F42), '4. CPI-tabel'!$B$20:$B$42,0),  MATCH(AP$28,'4. CPI-tabel'!$F$14:$AB$14,0)))</f>
        <v>0</v>
      </c>
      <c r="AQ42" s="116">
        <f>IF(AND($D42="AD",OR($F42=2008,$F42=2009)),IF(OR($F42=AQ$28-1,$F42=AQ$28), 1, INDEX('4. CPI-tabel'!$F$20:$AB$42, MATCH(IF(AND($D42="AD",$F42=2008),$F42+2,IF(AND($D42="AD",$F42=2009),$F42+1,$F42)), '4. CPI-tabel'!$B$20:$B$42,0),  MATCH(AQ$28,'4. CPI-tabel'!$F$14:$AB$14,0))),INDEX('4. CPI-tabel'!$F$20:$AB$42, MATCH(IF($G42=1,$F42+1,$F42), '4. CPI-tabel'!$B$20:$B$42,0),  MATCH(AQ$28,'4. CPI-tabel'!$F$14:$AB$14,0)))</f>
        <v>0</v>
      </c>
      <c r="AR42" s="116">
        <f>IF(AND($D42="AD",OR($F42=2008,$F42=2009)),IF(OR($F42=AR$28-1,$F42=AR$28), 1, INDEX('4. CPI-tabel'!$F$20:$AB$42, MATCH(IF(AND($D42="AD",$F42=2008),$F42+2,IF(AND($D42="AD",$F42=2009),$F42+1,$F42)), '4. CPI-tabel'!$B$20:$B$42,0),  MATCH(AR$28,'4. CPI-tabel'!$F$14:$AB$14,0))),INDEX('4. CPI-tabel'!$F$20:$AB$42, MATCH(IF($G42=1,$F42+1,$F42), '4. CPI-tabel'!$B$20:$B$42,0),  MATCH(AR$28,'4. CPI-tabel'!$F$14:$AB$14,0)))</f>
        <v>0</v>
      </c>
      <c r="AS42" s="116">
        <f>IF(AND($D42="AD",OR($F42=2008,$F42=2009)),IF(OR($F42=AS$28-1,$F42=AS$28), 1, INDEX('4. CPI-tabel'!$F$20:$AB$42, MATCH(IF(AND($D42="AD",$F42=2008),$F42+2,IF(AND($D42="AD",$F42=2009),$F42+1,$F42)), '4. CPI-tabel'!$B$20:$B$42,0),  MATCH(AS$28,'4. CPI-tabel'!$F$14:$AB$14,0))),INDEX('4. CPI-tabel'!$F$20:$AB$42, MATCH(IF($G42=1,$F42+1,$F42), '4. CPI-tabel'!$B$20:$B$42,0),  MATCH(AS$28,'4. CPI-tabel'!$F$14:$AB$14,0)))</f>
        <v>0</v>
      </c>
      <c r="AT42" s="116">
        <f>IF(AND($D42="AD",OR($F42=2008,$F42=2009)),IF(OR($F42=AT$28-1,$F42=AT$28), 1, INDEX('4. CPI-tabel'!$F$20:$AB$42, MATCH(IF(AND($D42="AD",$F42=2008),$F42+2,IF(AND($D42="AD",$F42=2009),$F42+1,$F42)), '4. CPI-tabel'!$B$20:$B$42,0),  MATCH(AT$28,'4. CPI-tabel'!$F$14:$AB$14,0))),INDEX('4. CPI-tabel'!$F$20:$AB$42, MATCH(IF($G42=1,$F42+1,$F42), '4. CPI-tabel'!$B$20:$B$42,0),  MATCH(AT$28,'4. CPI-tabel'!$F$14:$AB$14,0)))</f>
        <v>0</v>
      </c>
      <c r="AU42" s="116">
        <f>IF(AND($D42="AD",OR($F42=2008,$F42=2009)),IF(OR($F42=AU$28-1,$F42=AU$28), 1, INDEX('4. CPI-tabel'!$F$20:$AB$42, MATCH(IF(AND($D42="AD",$F42=2008),$F42+2,IF(AND($D42="AD",$F42=2009),$F42+1,$F42)), '4. CPI-tabel'!$B$20:$B$42,0),  MATCH(AU$28,'4. CPI-tabel'!$F$14:$AB$14,0))),INDEX('4. CPI-tabel'!$F$20:$AB$42, MATCH(IF($G42=1,$F42+1,$F42), '4. CPI-tabel'!$B$20:$B$42,0),  MATCH(AU$28,'4. CPI-tabel'!$F$14:$AB$14,0)))</f>
        <v>0</v>
      </c>
      <c r="AV42" s="116">
        <f>IF(AND($D42="AD",OR($F42=2008,$F42=2009)),IF(OR($F42=AV$28-1,$F42=AV$28), 1, INDEX('4. CPI-tabel'!$F$20:$AB$42, MATCH(IF(AND($D42="AD",$F42=2008),$F42+2,IF(AND($D42="AD",$F42=2009),$F42+1,$F42)), '4. CPI-tabel'!$B$20:$B$42,0),  MATCH(AV$28,'4. CPI-tabel'!$F$14:$AB$14,0))),INDEX('4. CPI-tabel'!$F$20:$AB$42, MATCH(IF($G42=1,$F42+1,$F42), '4. CPI-tabel'!$B$20:$B$42,0),  MATCH(AV$28,'4. CPI-tabel'!$F$14:$AB$14,0)))</f>
        <v>0</v>
      </c>
      <c r="AW42" s="116">
        <f>IF(AND($D42="AD",OR($F42=2008,$F42=2009)),IF(OR($F42=AW$28-1,$F42=AW$28), 1, INDEX('4. CPI-tabel'!$F$20:$AB$42, MATCH(IF(AND($D42="AD",$F42=2008),$F42+2,IF(AND($D42="AD",$F42=2009),$F42+1,$F42)), '4. CPI-tabel'!$B$20:$B$42,0),  MATCH(AW$28,'4. CPI-tabel'!$F$14:$AB$14,0))),INDEX('4. CPI-tabel'!$F$20:$AB$42, MATCH(IF($G42=1,$F42+1,$F42), '4. CPI-tabel'!$B$20:$B$42,0),  MATCH(AW$28,'4. CPI-tabel'!$F$14:$AB$14,0)))</f>
        <v>0</v>
      </c>
      <c r="AX42" s="116">
        <f>IF(AND($D42="AD",OR($F42=2008,$F42=2009)),IF(OR($F42=AX$28-1,$F42=AX$28), 1, INDEX('4. CPI-tabel'!$F$20:$AB$42, MATCH(IF(AND($D42="AD",$F42=2008),$F42+2,IF(AND($D42="AD",$F42=2009),$F42+1,$F42)), '4. CPI-tabel'!$B$20:$B$42,0),  MATCH(AX$28,'4. CPI-tabel'!$F$14:$AB$14,0))),INDEX('4. CPI-tabel'!$F$20:$AB$42, MATCH(IF($G42=1,$F42+1,$F42), '4. CPI-tabel'!$B$20:$B$42,0),  MATCH(AX$28,'4. CPI-tabel'!$F$14:$AB$14,0)))</f>
        <v>0</v>
      </c>
      <c r="AY42" s="116">
        <f>IF(AND($D42="AD",OR($F42=2008,$F42=2009)),IF(OR($F42=AY$28-1,$F42=AY$28), 1, INDEX('4. CPI-tabel'!$F$20:$AB$42, MATCH(IF(AND($D42="AD",$F42=2008),$F42+2,IF(AND($D42="AD",$F42=2009),$F42+1,$F42)), '4. CPI-tabel'!$B$20:$B$42,0),  MATCH(AY$28,'4. CPI-tabel'!$F$14:$AB$14,0))),INDEX('4. CPI-tabel'!$F$20:$AB$42, MATCH(IF($G42=1,$F42+1,$F42), '4. CPI-tabel'!$B$20:$B$42,0),  MATCH(AY$28,'4. CPI-tabel'!$F$14:$AB$14,0)))</f>
        <v>1</v>
      </c>
      <c r="AZ42" s="116">
        <f>IF(AND($D42="AD",OR($F42=2008,$F42=2009)),IF(OR($F42=AZ$28-1,$F42=AZ$28), 1, INDEX('4. CPI-tabel'!$F$20:$AB$42, MATCH(IF(AND($D42="AD",$F42=2008),$F42+2,IF(AND($D42="AD",$F42=2009),$F42+1,$F42)), '4. CPI-tabel'!$B$20:$B$42,0),  MATCH(AZ$28,'4. CPI-tabel'!$F$14:$AB$14,0))),INDEX('4. CPI-tabel'!$F$20:$AB$42, MATCH(IF($G42=1,$F42+1,$F42), '4. CPI-tabel'!$B$20:$B$42,0),  MATCH(AZ$28,'4. CPI-tabel'!$F$14:$AB$14,0)))</f>
        <v>1</v>
      </c>
      <c r="BA42" s="116">
        <f>IF(AND($D42="AD",OR($F42=2008,$F42=2009)),IF(OR($F42=BA$28-1,$F42=BA$28), 1, INDEX('4. CPI-tabel'!$F$20:$AB$42, MATCH(IF(AND($D42="AD",$F42=2008),$F42+2,IF(AND($D42="AD",$F42=2009),$F42+1,$F42)), '4. CPI-tabel'!$B$20:$B$42,0),  MATCH(BA$28,'4. CPI-tabel'!$F$14:$AB$14,0))),INDEX('4. CPI-tabel'!$F$20:$AB$42, MATCH(IF($G42=1,$F42+1,$F42), '4. CPI-tabel'!$B$20:$B$42,0),  MATCH(BA$28,'4. CPI-tabel'!$F$14:$AB$14,0)))</f>
        <v>1</v>
      </c>
      <c r="BB42" s="116">
        <f>IF(AND($D42="AD",OR($F42=2008,$F42=2009)),IF(OR($F42=BB$28-1,$F42=BB$28), 1, INDEX('4. CPI-tabel'!$F$20:$AB$42, MATCH(IF(AND($D42="AD",$F42=2008),$F42+2,IF(AND($D42="AD",$F42=2009),$F42+1,$F42)), '4. CPI-tabel'!$B$20:$B$42,0),  MATCH(BB$28,'4. CPI-tabel'!$F$14:$AB$14,0))),INDEX('4. CPI-tabel'!$F$20:$AB$42, MATCH(IF($G42=1,$F42+1,$F42), '4. CPI-tabel'!$B$20:$B$42,0),  MATCH(BB$28,'4. CPI-tabel'!$F$14:$AB$14,0)))</f>
        <v>1</v>
      </c>
      <c r="BC42" s="116">
        <f>IF(AND($D42="AD",OR($F42=2008,$F42=2009)),IF(OR($F42=BC$28-1,$F42=BC$28), 1, INDEX('4. CPI-tabel'!$F$20:$AB$42, MATCH(IF(AND($D42="AD",$F42=2008),$F42+2,IF(AND($D42="AD",$F42=2009),$F42+1,$F42)), '4. CPI-tabel'!$B$20:$B$42,0),  MATCH(BC$28,'4. CPI-tabel'!$F$14:$AB$14,0))),INDEX('4. CPI-tabel'!$F$20:$AB$42, MATCH(IF($G42=1,$F42+1,$F42), '4. CPI-tabel'!$B$20:$B$42,0),  MATCH(BC$28,'4. CPI-tabel'!$F$14:$AB$14,0)))</f>
        <v>1</v>
      </c>
      <c r="BF42" s="84">
        <f t="shared" si="31"/>
        <v>0</v>
      </c>
      <c r="BG42" s="84">
        <f t="shared" si="32"/>
        <v>0</v>
      </c>
      <c r="BH42" s="84">
        <f t="shared" si="33"/>
        <v>0</v>
      </c>
      <c r="BI42" s="84">
        <f t="shared" si="34"/>
        <v>0</v>
      </c>
      <c r="BJ42" s="84">
        <f t="shared" si="35"/>
        <v>0</v>
      </c>
      <c r="BK42" s="84">
        <f t="shared" si="36"/>
        <v>0</v>
      </c>
      <c r="BL42" s="84">
        <f t="shared" si="37"/>
        <v>0</v>
      </c>
      <c r="BM42" s="84">
        <f t="shared" si="38"/>
        <v>0</v>
      </c>
      <c r="BN42" s="84">
        <f t="shared" si="39"/>
        <v>0</v>
      </c>
      <c r="BO42" s="84">
        <f t="shared" si="40"/>
        <v>0</v>
      </c>
      <c r="BP42" s="84">
        <f t="shared" si="41"/>
        <v>0</v>
      </c>
      <c r="BQ42" s="84">
        <f t="shared" si="42"/>
        <v>0</v>
      </c>
      <c r="BR42" s="84">
        <f t="shared" si="43"/>
        <v>0</v>
      </c>
      <c r="BS42" s="84">
        <f t="shared" si="44"/>
        <v>0</v>
      </c>
      <c r="BT42" s="84">
        <f t="shared" si="45"/>
        <v>0</v>
      </c>
      <c r="BU42" s="84">
        <f t="shared" si="46"/>
        <v>0</v>
      </c>
      <c r="BV42" s="84">
        <f t="shared" si="47"/>
        <v>0</v>
      </c>
      <c r="BW42" s="84">
        <f t="shared" si="48"/>
        <v>0</v>
      </c>
      <c r="BX42" s="84">
        <f t="shared" si="49"/>
        <v>0</v>
      </c>
      <c r="BY42" s="84">
        <f t="shared" si="50"/>
        <v>0</v>
      </c>
      <c r="BZ42" s="84">
        <f t="shared" si="51"/>
        <v>0</v>
      </c>
      <c r="CA42" s="84">
        <f t="shared" si="52"/>
        <v>0</v>
      </c>
      <c r="CB42" s="84">
        <f t="shared" si="53"/>
        <v>0</v>
      </c>
    </row>
    <row r="43" spans="1:80" s="18" customFormat="1" x14ac:dyDescent="0.2">
      <c r="A43" s="72"/>
      <c r="B43" s="83">
        <f>'3. Investeringen'!B26</f>
        <v>15</v>
      </c>
      <c r="C43" s="83" t="str">
        <f>'3. Investeringen'!C26</f>
        <v>Nieuwe investeringen</v>
      </c>
      <c r="D43" s="83" t="str">
        <f>'3. Investeringen'!F26</f>
        <v>TD</v>
      </c>
      <c r="E43" s="83" t="str">
        <f t="shared" si="30"/>
        <v>Nieuwe investeringen TD</v>
      </c>
      <c r="F43" s="118">
        <f>'3. Investeringen'!L26</f>
        <v>2023</v>
      </c>
      <c r="G43" s="115">
        <f>'7. Nominale afschrijvingen'!AG33</f>
        <v>0.5</v>
      </c>
      <c r="I43" s="83">
        <f>'7. Nominale afschrijvingen'!BG33</f>
        <v>0</v>
      </c>
      <c r="J43" s="83">
        <f>'7. Nominale afschrijvingen'!BH33</f>
        <v>0</v>
      </c>
      <c r="K43" s="83">
        <f>'7. Nominale afschrijvingen'!BI33</f>
        <v>0</v>
      </c>
      <c r="L43" s="83">
        <f>'7. Nominale afschrijvingen'!BJ33</f>
        <v>0</v>
      </c>
      <c r="M43" s="83">
        <f>'7. Nominale afschrijvingen'!BK33</f>
        <v>0</v>
      </c>
      <c r="N43" s="83">
        <f>'7. Nominale afschrijvingen'!BL33</f>
        <v>0</v>
      </c>
      <c r="O43" s="83">
        <f>'7. Nominale afschrijvingen'!BM33</f>
        <v>0</v>
      </c>
      <c r="P43" s="83">
        <f>'7. Nominale afschrijvingen'!BN33</f>
        <v>0</v>
      </c>
      <c r="Q43" s="83">
        <f>'7. Nominale afschrijvingen'!BO33</f>
        <v>0</v>
      </c>
      <c r="R43" s="83">
        <f>'7. Nominale afschrijvingen'!BP33</f>
        <v>0</v>
      </c>
      <c r="S43" s="83">
        <f>'7. Nominale afschrijvingen'!BQ33</f>
        <v>0</v>
      </c>
      <c r="T43" s="83">
        <f>'7. Nominale afschrijvingen'!BR33</f>
        <v>0</v>
      </c>
      <c r="U43" s="83">
        <f>'7. Nominale afschrijvingen'!BS33</f>
        <v>0</v>
      </c>
      <c r="V43" s="83">
        <f>'7. Nominale afschrijvingen'!BT33</f>
        <v>0</v>
      </c>
      <c r="W43" s="83">
        <f>'7. Nominale afschrijvingen'!BU33</f>
        <v>0</v>
      </c>
      <c r="X43" s="83">
        <f>'7. Nominale afschrijvingen'!BV33</f>
        <v>0</v>
      </c>
      <c r="Y43" s="83">
        <f>'7. Nominale afschrijvingen'!BW33</f>
        <v>0</v>
      </c>
      <c r="Z43" s="83">
        <f>'7. Nominale afschrijvingen'!BX33</f>
        <v>0</v>
      </c>
      <c r="AA43" s="83">
        <f>'7. Nominale afschrijvingen'!BY33</f>
        <v>0</v>
      </c>
      <c r="AB43" s="83">
        <f>'7. Nominale afschrijvingen'!BZ33</f>
        <v>177961.87923369012</v>
      </c>
      <c r="AC43" s="83">
        <f>'7. Nominale afschrijvingen'!CA33</f>
        <v>313212.9074512946</v>
      </c>
      <c r="AD43" s="83">
        <f>'7. Nominale afschrijvingen'!CB33</f>
        <v>283383.10674164753</v>
      </c>
      <c r="AE43" s="83">
        <f>'7. Nominale afschrijvingen'!CC33</f>
        <v>283383.10674164753</v>
      </c>
      <c r="AF43" s="62"/>
      <c r="AG43" s="116">
        <f>IF(AND($D43="AD",OR($F43=2008,$F43=2009)),IF(OR($F43=AG$28-1,$F43=AG$28), 1, INDEX('4. CPI-tabel'!$F$20:$AB$42, MATCH(IF(AND($D43="AD",$F43=2008),$F43+2,IF(AND($D43="AD",$F43=2009),$F43+1,$F43)), '4. CPI-tabel'!$B$20:$B$42,0),  MATCH(AG$28,'4. CPI-tabel'!$F$14:$AB$14,0))),INDEX('4. CPI-tabel'!$F$20:$AB$42, MATCH(IF($G43=1,$F43+1,$F43), '4. CPI-tabel'!$B$20:$B$42,0),  MATCH(AG$28,'4. CPI-tabel'!$F$14:$AB$14,0)))</f>
        <v>0</v>
      </c>
      <c r="AH43" s="116">
        <f>IF(AND($D43="AD",OR($F43=2008,$F43=2009)),IF(OR($F43=AH$28-1,$F43=AH$28), 1, INDEX('4. CPI-tabel'!$F$20:$AB$42, MATCH(IF(AND($D43="AD",$F43=2008),$F43+2,IF(AND($D43="AD",$F43=2009),$F43+1,$F43)), '4. CPI-tabel'!$B$20:$B$42,0),  MATCH(AH$28,'4. CPI-tabel'!$F$14:$AB$14,0))),INDEX('4. CPI-tabel'!$F$20:$AB$42, MATCH(IF($G43=1,$F43+1,$F43), '4. CPI-tabel'!$B$20:$B$42,0),  MATCH(AH$28,'4. CPI-tabel'!$F$14:$AB$14,0)))</f>
        <v>0</v>
      </c>
      <c r="AI43" s="116">
        <f>IF(AND($D43="AD",OR($F43=2008,$F43=2009)),IF(OR($F43=AI$28-1,$F43=AI$28), 1, INDEX('4. CPI-tabel'!$F$20:$AB$42, MATCH(IF(AND($D43="AD",$F43=2008),$F43+2,IF(AND($D43="AD",$F43=2009),$F43+1,$F43)), '4. CPI-tabel'!$B$20:$B$42,0),  MATCH(AI$28,'4. CPI-tabel'!$F$14:$AB$14,0))),INDEX('4. CPI-tabel'!$F$20:$AB$42, MATCH(IF($G43=1,$F43+1,$F43), '4. CPI-tabel'!$B$20:$B$42,0),  MATCH(AI$28,'4. CPI-tabel'!$F$14:$AB$14,0)))</f>
        <v>0</v>
      </c>
      <c r="AJ43" s="116">
        <f>IF(AND($D43="AD",OR($F43=2008,$F43=2009)),IF(OR($F43=AJ$28-1,$F43=AJ$28), 1, INDEX('4. CPI-tabel'!$F$20:$AB$42, MATCH(IF(AND($D43="AD",$F43=2008),$F43+2,IF(AND($D43="AD",$F43=2009),$F43+1,$F43)), '4. CPI-tabel'!$B$20:$B$42,0),  MATCH(AJ$28,'4. CPI-tabel'!$F$14:$AB$14,0))),INDEX('4. CPI-tabel'!$F$20:$AB$42, MATCH(IF($G43=1,$F43+1,$F43), '4. CPI-tabel'!$B$20:$B$42,0),  MATCH(AJ$28,'4. CPI-tabel'!$F$14:$AB$14,0)))</f>
        <v>0</v>
      </c>
      <c r="AK43" s="116">
        <f>IF(AND($D43="AD",OR($F43=2008,$F43=2009)),IF(OR($F43=AK$28-1,$F43=AK$28), 1, INDEX('4. CPI-tabel'!$F$20:$AB$42, MATCH(IF(AND($D43="AD",$F43=2008),$F43+2,IF(AND($D43="AD",$F43=2009),$F43+1,$F43)), '4. CPI-tabel'!$B$20:$B$42,0),  MATCH(AK$28,'4. CPI-tabel'!$F$14:$AB$14,0))),INDEX('4. CPI-tabel'!$F$20:$AB$42, MATCH(IF($G43=1,$F43+1,$F43), '4. CPI-tabel'!$B$20:$B$42,0),  MATCH(AK$28,'4. CPI-tabel'!$F$14:$AB$14,0)))</f>
        <v>0</v>
      </c>
      <c r="AL43" s="116">
        <f>IF(AND($D43="AD",OR($F43=2008,$F43=2009)),IF(OR($F43=AL$28-1,$F43=AL$28), 1, INDEX('4. CPI-tabel'!$F$20:$AB$42, MATCH(IF(AND($D43="AD",$F43=2008),$F43+2,IF(AND($D43="AD",$F43=2009),$F43+1,$F43)), '4. CPI-tabel'!$B$20:$B$42,0),  MATCH(AL$28,'4. CPI-tabel'!$F$14:$AB$14,0))),INDEX('4. CPI-tabel'!$F$20:$AB$42, MATCH(IF($G43=1,$F43+1,$F43), '4. CPI-tabel'!$B$20:$B$42,0),  MATCH(AL$28,'4. CPI-tabel'!$F$14:$AB$14,0)))</f>
        <v>0</v>
      </c>
      <c r="AM43" s="116">
        <f>IF(AND($D43="AD",OR($F43=2008,$F43=2009)),IF(OR($F43=AM$28-1,$F43=AM$28), 1, INDEX('4. CPI-tabel'!$F$20:$AB$42, MATCH(IF(AND($D43="AD",$F43=2008),$F43+2,IF(AND($D43="AD",$F43=2009),$F43+1,$F43)), '4. CPI-tabel'!$B$20:$B$42,0),  MATCH(AM$28,'4. CPI-tabel'!$F$14:$AB$14,0))),INDEX('4. CPI-tabel'!$F$20:$AB$42, MATCH(IF($G43=1,$F43+1,$F43), '4. CPI-tabel'!$B$20:$B$42,0),  MATCH(AM$28,'4. CPI-tabel'!$F$14:$AB$14,0)))</f>
        <v>0</v>
      </c>
      <c r="AN43" s="116">
        <f>IF(AND($D43="AD",OR($F43=2008,$F43=2009)),IF(OR($F43=AN$28-1,$F43=AN$28), 1, INDEX('4. CPI-tabel'!$F$20:$AB$42, MATCH(IF(AND($D43="AD",$F43=2008),$F43+2,IF(AND($D43="AD",$F43=2009),$F43+1,$F43)), '4. CPI-tabel'!$B$20:$B$42,0),  MATCH(AN$28,'4. CPI-tabel'!$F$14:$AB$14,0))),INDEX('4. CPI-tabel'!$F$20:$AB$42, MATCH(IF($G43=1,$F43+1,$F43), '4. CPI-tabel'!$B$20:$B$42,0),  MATCH(AN$28,'4. CPI-tabel'!$F$14:$AB$14,0)))</f>
        <v>0</v>
      </c>
      <c r="AO43" s="116">
        <f>IF(AND($D43="AD",OR($F43=2008,$F43=2009)),IF(OR($F43=AO$28-1,$F43=AO$28), 1, INDEX('4. CPI-tabel'!$F$20:$AB$42, MATCH(IF(AND($D43="AD",$F43=2008),$F43+2,IF(AND($D43="AD",$F43=2009),$F43+1,$F43)), '4. CPI-tabel'!$B$20:$B$42,0),  MATCH(AO$28,'4. CPI-tabel'!$F$14:$AB$14,0))),INDEX('4. CPI-tabel'!$F$20:$AB$42, MATCH(IF($G43=1,$F43+1,$F43), '4. CPI-tabel'!$B$20:$B$42,0),  MATCH(AO$28,'4. CPI-tabel'!$F$14:$AB$14,0)))</f>
        <v>0</v>
      </c>
      <c r="AP43" s="116">
        <f>IF(AND($D43="AD",OR($F43=2008,$F43=2009)),IF(OR($F43=AP$28-1,$F43=AP$28), 1, INDEX('4. CPI-tabel'!$F$20:$AB$42, MATCH(IF(AND($D43="AD",$F43=2008),$F43+2,IF(AND($D43="AD",$F43=2009),$F43+1,$F43)), '4. CPI-tabel'!$B$20:$B$42,0),  MATCH(AP$28,'4. CPI-tabel'!$F$14:$AB$14,0))),INDEX('4. CPI-tabel'!$F$20:$AB$42, MATCH(IF($G43=1,$F43+1,$F43), '4. CPI-tabel'!$B$20:$B$42,0),  MATCH(AP$28,'4. CPI-tabel'!$F$14:$AB$14,0)))</f>
        <v>0</v>
      </c>
      <c r="AQ43" s="116">
        <f>IF(AND($D43="AD",OR($F43=2008,$F43=2009)),IF(OR($F43=AQ$28-1,$F43=AQ$28), 1, INDEX('4. CPI-tabel'!$F$20:$AB$42, MATCH(IF(AND($D43="AD",$F43=2008),$F43+2,IF(AND($D43="AD",$F43=2009),$F43+1,$F43)), '4. CPI-tabel'!$B$20:$B$42,0),  MATCH(AQ$28,'4. CPI-tabel'!$F$14:$AB$14,0))),INDEX('4. CPI-tabel'!$F$20:$AB$42, MATCH(IF($G43=1,$F43+1,$F43), '4. CPI-tabel'!$B$20:$B$42,0),  MATCH(AQ$28,'4. CPI-tabel'!$F$14:$AB$14,0)))</f>
        <v>0</v>
      </c>
      <c r="AR43" s="116">
        <f>IF(AND($D43="AD",OR($F43=2008,$F43=2009)),IF(OR($F43=AR$28-1,$F43=AR$28), 1, INDEX('4. CPI-tabel'!$F$20:$AB$42, MATCH(IF(AND($D43="AD",$F43=2008),$F43+2,IF(AND($D43="AD",$F43=2009),$F43+1,$F43)), '4. CPI-tabel'!$B$20:$B$42,0),  MATCH(AR$28,'4. CPI-tabel'!$F$14:$AB$14,0))),INDEX('4. CPI-tabel'!$F$20:$AB$42, MATCH(IF($G43=1,$F43+1,$F43), '4. CPI-tabel'!$B$20:$B$42,0),  MATCH(AR$28,'4. CPI-tabel'!$F$14:$AB$14,0)))</f>
        <v>0</v>
      </c>
      <c r="AS43" s="116">
        <f>IF(AND($D43="AD",OR($F43=2008,$F43=2009)),IF(OR($F43=AS$28-1,$F43=AS$28), 1, INDEX('4. CPI-tabel'!$F$20:$AB$42, MATCH(IF(AND($D43="AD",$F43=2008),$F43+2,IF(AND($D43="AD",$F43=2009),$F43+1,$F43)), '4. CPI-tabel'!$B$20:$B$42,0),  MATCH(AS$28,'4. CPI-tabel'!$F$14:$AB$14,0))),INDEX('4. CPI-tabel'!$F$20:$AB$42, MATCH(IF($G43=1,$F43+1,$F43), '4. CPI-tabel'!$B$20:$B$42,0),  MATCH(AS$28,'4. CPI-tabel'!$F$14:$AB$14,0)))</f>
        <v>0</v>
      </c>
      <c r="AT43" s="116">
        <f>IF(AND($D43="AD",OR($F43=2008,$F43=2009)),IF(OR($F43=AT$28-1,$F43=AT$28), 1, INDEX('4. CPI-tabel'!$F$20:$AB$42, MATCH(IF(AND($D43="AD",$F43=2008),$F43+2,IF(AND($D43="AD",$F43=2009),$F43+1,$F43)), '4. CPI-tabel'!$B$20:$B$42,0),  MATCH(AT$28,'4. CPI-tabel'!$F$14:$AB$14,0))),INDEX('4. CPI-tabel'!$F$20:$AB$42, MATCH(IF($G43=1,$F43+1,$F43), '4. CPI-tabel'!$B$20:$B$42,0),  MATCH(AT$28,'4. CPI-tabel'!$F$14:$AB$14,0)))</f>
        <v>0</v>
      </c>
      <c r="AU43" s="116">
        <f>IF(AND($D43="AD",OR($F43=2008,$F43=2009)),IF(OR($F43=AU$28-1,$F43=AU$28), 1, INDEX('4. CPI-tabel'!$F$20:$AB$42, MATCH(IF(AND($D43="AD",$F43=2008),$F43+2,IF(AND($D43="AD",$F43=2009),$F43+1,$F43)), '4. CPI-tabel'!$B$20:$B$42,0),  MATCH(AU$28,'4. CPI-tabel'!$F$14:$AB$14,0))),INDEX('4. CPI-tabel'!$F$20:$AB$42, MATCH(IF($G43=1,$F43+1,$F43), '4. CPI-tabel'!$B$20:$B$42,0),  MATCH(AU$28,'4. CPI-tabel'!$F$14:$AB$14,0)))</f>
        <v>0</v>
      </c>
      <c r="AV43" s="116">
        <f>IF(AND($D43="AD",OR($F43=2008,$F43=2009)),IF(OR($F43=AV$28-1,$F43=AV$28), 1, INDEX('4. CPI-tabel'!$F$20:$AB$42, MATCH(IF(AND($D43="AD",$F43=2008),$F43+2,IF(AND($D43="AD",$F43=2009),$F43+1,$F43)), '4. CPI-tabel'!$B$20:$B$42,0),  MATCH(AV$28,'4. CPI-tabel'!$F$14:$AB$14,0))),INDEX('4. CPI-tabel'!$F$20:$AB$42, MATCH(IF($G43=1,$F43+1,$F43), '4. CPI-tabel'!$B$20:$B$42,0),  MATCH(AV$28,'4. CPI-tabel'!$F$14:$AB$14,0)))</f>
        <v>0</v>
      </c>
      <c r="AW43" s="116">
        <f>IF(AND($D43="AD",OR($F43=2008,$F43=2009)),IF(OR($F43=AW$28-1,$F43=AW$28), 1, INDEX('4. CPI-tabel'!$F$20:$AB$42, MATCH(IF(AND($D43="AD",$F43=2008),$F43+2,IF(AND($D43="AD",$F43=2009),$F43+1,$F43)), '4. CPI-tabel'!$B$20:$B$42,0),  MATCH(AW$28,'4. CPI-tabel'!$F$14:$AB$14,0))),INDEX('4. CPI-tabel'!$F$20:$AB$42, MATCH(IF($G43=1,$F43+1,$F43), '4. CPI-tabel'!$B$20:$B$42,0),  MATCH(AW$28,'4. CPI-tabel'!$F$14:$AB$14,0)))</f>
        <v>0</v>
      </c>
      <c r="AX43" s="116">
        <f>IF(AND($D43="AD",OR($F43=2008,$F43=2009)),IF(OR($F43=AX$28-1,$F43=AX$28), 1, INDEX('4. CPI-tabel'!$F$20:$AB$42, MATCH(IF(AND($D43="AD",$F43=2008),$F43+2,IF(AND($D43="AD",$F43=2009),$F43+1,$F43)), '4. CPI-tabel'!$B$20:$B$42,0),  MATCH(AX$28,'4. CPI-tabel'!$F$14:$AB$14,0))),INDEX('4. CPI-tabel'!$F$20:$AB$42, MATCH(IF($G43=1,$F43+1,$F43), '4. CPI-tabel'!$B$20:$B$42,0),  MATCH(AX$28,'4. CPI-tabel'!$F$14:$AB$14,0)))</f>
        <v>0</v>
      </c>
      <c r="AY43" s="116">
        <f>IF(AND($D43="AD",OR($F43=2008,$F43=2009)),IF(OR($F43=AY$28-1,$F43=AY$28), 1, INDEX('4. CPI-tabel'!$F$20:$AB$42, MATCH(IF(AND($D43="AD",$F43=2008),$F43+2,IF(AND($D43="AD",$F43=2009),$F43+1,$F43)), '4. CPI-tabel'!$B$20:$B$42,0),  MATCH(AY$28,'4. CPI-tabel'!$F$14:$AB$14,0))),INDEX('4. CPI-tabel'!$F$20:$AB$42, MATCH(IF($G43=1,$F43+1,$F43), '4. CPI-tabel'!$B$20:$B$42,0),  MATCH(AY$28,'4. CPI-tabel'!$F$14:$AB$14,0)))</f>
        <v>0</v>
      </c>
      <c r="AZ43" s="116">
        <f>IF(AND($D43="AD",OR($F43=2008,$F43=2009)),IF(OR($F43=AZ$28-1,$F43=AZ$28), 1, INDEX('4. CPI-tabel'!$F$20:$AB$42, MATCH(IF(AND($D43="AD",$F43=2008),$F43+2,IF(AND($D43="AD",$F43=2009),$F43+1,$F43)), '4. CPI-tabel'!$B$20:$B$42,0),  MATCH(AZ$28,'4. CPI-tabel'!$F$14:$AB$14,0))),INDEX('4. CPI-tabel'!$F$20:$AB$42, MATCH(IF($G43=1,$F43+1,$F43), '4. CPI-tabel'!$B$20:$B$42,0),  MATCH(AZ$28,'4. CPI-tabel'!$F$14:$AB$14,0)))</f>
        <v>1</v>
      </c>
      <c r="BA43" s="116">
        <f>IF(AND($D43="AD",OR($F43=2008,$F43=2009)),IF(OR($F43=BA$28-1,$F43=BA$28), 1, INDEX('4. CPI-tabel'!$F$20:$AB$42, MATCH(IF(AND($D43="AD",$F43=2008),$F43+2,IF(AND($D43="AD",$F43=2009),$F43+1,$F43)), '4. CPI-tabel'!$B$20:$B$42,0),  MATCH(BA$28,'4. CPI-tabel'!$F$14:$AB$14,0))),INDEX('4. CPI-tabel'!$F$20:$AB$42, MATCH(IF($G43=1,$F43+1,$F43), '4. CPI-tabel'!$B$20:$B$42,0),  MATCH(BA$28,'4. CPI-tabel'!$F$14:$AB$14,0)))</f>
        <v>1</v>
      </c>
      <c r="BB43" s="116">
        <f>IF(AND($D43="AD",OR($F43=2008,$F43=2009)),IF(OR($F43=BB$28-1,$F43=BB$28), 1, INDEX('4. CPI-tabel'!$F$20:$AB$42, MATCH(IF(AND($D43="AD",$F43=2008),$F43+2,IF(AND($D43="AD",$F43=2009),$F43+1,$F43)), '4. CPI-tabel'!$B$20:$B$42,0),  MATCH(BB$28,'4. CPI-tabel'!$F$14:$AB$14,0))),INDEX('4. CPI-tabel'!$F$20:$AB$42, MATCH(IF($G43=1,$F43+1,$F43), '4. CPI-tabel'!$B$20:$B$42,0),  MATCH(BB$28,'4. CPI-tabel'!$F$14:$AB$14,0)))</f>
        <v>1</v>
      </c>
      <c r="BC43" s="116">
        <f>IF(AND($D43="AD",OR($F43=2008,$F43=2009)),IF(OR($F43=BC$28-1,$F43=BC$28), 1, INDEX('4. CPI-tabel'!$F$20:$AB$42, MATCH(IF(AND($D43="AD",$F43=2008),$F43+2,IF(AND($D43="AD",$F43=2009),$F43+1,$F43)), '4. CPI-tabel'!$B$20:$B$42,0),  MATCH(BC$28,'4. CPI-tabel'!$F$14:$AB$14,0))),INDEX('4. CPI-tabel'!$F$20:$AB$42, MATCH(IF($G43=1,$F43+1,$F43), '4. CPI-tabel'!$B$20:$B$42,0),  MATCH(BC$28,'4. CPI-tabel'!$F$14:$AB$14,0)))</f>
        <v>1</v>
      </c>
      <c r="BF43" s="84">
        <f t="shared" si="31"/>
        <v>0</v>
      </c>
      <c r="BG43" s="84">
        <f t="shared" si="32"/>
        <v>0</v>
      </c>
      <c r="BH43" s="84">
        <f t="shared" si="33"/>
        <v>0</v>
      </c>
      <c r="BI43" s="84">
        <f t="shared" si="34"/>
        <v>0</v>
      </c>
      <c r="BJ43" s="84">
        <f t="shared" si="35"/>
        <v>0</v>
      </c>
      <c r="BK43" s="84">
        <f t="shared" si="36"/>
        <v>0</v>
      </c>
      <c r="BL43" s="84">
        <f t="shared" si="37"/>
        <v>0</v>
      </c>
      <c r="BM43" s="84">
        <f t="shared" si="38"/>
        <v>0</v>
      </c>
      <c r="BN43" s="84">
        <f t="shared" si="39"/>
        <v>0</v>
      </c>
      <c r="BO43" s="84">
        <f t="shared" si="40"/>
        <v>0</v>
      </c>
      <c r="BP43" s="84">
        <f t="shared" si="41"/>
        <v>0</v>
      </c>
      <c r="BQ43" s="84">
        <f t="shared" si="42"/>
        <v>0</v>
      </c>
      <c r="BR43" s="84">
        <f t="shared" si="43"/>
        <v>0</v>
      </c>
      <c r="BS43" s="84">
        <f t="shared" si="44"/>
        <v>0</v>
      </c>
      <c r="BT43" s="84">
        <f t="shared" si="45"/>
        <v>0</v>
      </c>
      <c r="BU43" s="84">
        <f t="shared" si="46"/>
        <v>0</v>
      </c>
      <c r="BV43" s="84">
        <f t="shared" si="47"/>
        <v>0</v>
      </c>
      <c r="BW43" s="84">
        <f t="shared" si="48"/>
        <v>0</v>
      </c>
      <c r="BX43" s="84">
        <f t="shared" si="49"/>
        <v>0</v>
      </c>
      <c r="BY43" s="84">
        <f t="shared" si="50"/>
        <v>177961.87923369012</v>
      </c>
      <c r="BZ43" s="84">
        <f t="shared" si="51"/>
        <v>313212.9074512946</v>
      </c>
      <c r="CA43" s="84">
        <f t="shared" si="52"/>
        <v>283383.10674164753</v>
      </c>
      <c r="CB43" s="84">
        <f t="shared" si="53"/>
        <v>283383.10674164753</v>
      </c>
    </row>
    <row r="44" spans="1:80" s="18" customFormat="1" x14ac:dyDescent="0.2">
      <c r="A44" s="72"/>
      <c r="B44" s="83">
        <f>'3. Investeringen'!B27</f>
        <v>16</v>
      </c>
      <c r="C44" s="83" t="str">
        <f>'3. Investeringen'!C27</f>
        <v>Nieuwe investeringen</v>
      </c>
      <c r="D44" s="83" t="str">
        <f>'3. Investeringen'!F27</f>
        <v>TD</v>
      </c>
      <c r="E44" s="83" t="str">
        <f t="shared" si="30"/>
        <v>Nieuwe investeringen TD</v>
      </c>
      <c r="F44" s="118">
        <f>'3. Investeringen'!L27</f>
        <v>2023</v>
      </c>
      <c r="G44" s="115">
        <f>'7. Nominale afschrijvingen'!AG34</f>
        <v>0.5</v>
      </c>
      <c r="I44" s="83">
        <f>'7. Nominale afschrijvingen'!BG34</f>
        <v>0</v>
      </c>
      <c r="J44" s="83">
        <f>'7. Nominale afschrijvingen'!BH34</f>
        <v>0</v>
      </c>
      <c r="K44" s="83">
        <f>'7. Nominale afschrijvingen'!BI34</f>
        <v>0</v>
      </c>
      <c r="L44" s="83">
        <f>'7. Nominale afschrijvingen'!BJ34</f>
        <v>0</v>
      </c>
      <c r="M44" s="83">
        <f>'7. Nominale afschrijvingen'!BK34</f>
        <v>0</v>
      </c>
      <c r="N44" s="83">
        <f>'7. Nominale afschrijvingen'!BL34</f>
        <v>0</v>
      </c>
      <c r="O44" s="83">
        <f>'7. Nominale afschrijvingen'!BM34</f>
        <v>0</v>
      </c>
      <c r="P44" s="83">
        <f>'7. Nominale afschrijvingen'!BN34</f>
        <v>0</v>
      </c>
      <c r="Q44" s="83">
        <f>'7. Nominale afschrijvingen'!BO34</f>
        <v>0</v>
      </c>
      <c r="R44" s="83">
        <f>'7. Nominale afschrijvingen'!BP34</f>
        <v>0</v>
      </c>
      <c r="S44" s="83">
        <f>'7. Nominale afschrijvingen'!BQ34</f>
        <v>0</v>
      </c>
      <c r="T44" s="83">
        <f>'7. Nominale afschrijvingen'!BR34</f>
        <v>0</v>
      </c>
      <c r="U44" s="83">
        <f>'7. Nominale afschrijvingen'!BS34</f>
        <v>0</v>
      </c>
      <c r="V44" s="83">
        <f>'7. Nominale afschrijvingen'!BT34</f>
        <v>0</v>
      </c>
      <c r="W44" s="83">
        <f>'7. Nominale afschrijvingen'!BU34</f>
        <v>0</v>
      </c>
      <c r="X44" s="83">
        <f>'7. Nominale afschrijvingen'!BV34</f>
        <v>0</v>
      </c>
      <c r="Y44" s="83">
        <f>'7. Nominale afschrijvingen'!BW34</f>
        <v>0</v>
      </c>
      <c r="Z44" s="83">
        <f>'7. Nominale afschrijvingen'!BX34</f>
        <v>0</v>
      </c>
      <c r="AA44" s="83">
        <f>'7. Nominale afschrijvingen'!BY34</f>
        <v>0</v>
      </c>
      <c r="AB44" s="83">
        <f>'7. Nominale afschrijvingen'!BZ34</f>
        <v>47089.7504002481</v>
      </c>
      <c r="AC44" s="83">
        <f>'7. Nominale afschrijvingen'!CA34</f>
        <v>88528.730752466436</v>
      </c>
      <c r="AD44" s="83">
        <f>'7. Nominale afschrijvingen'!CB34</f>
        <v>77905.283062170463</v>
      </c>
      <c r="AE44" s="83">
        <f>'7. Nominale afschrijvingen'!CC34</f>
        <v>76174.054549677778</v>
      </c>
      <c r="AF44" s="62"/>
      <c r="AG44" s="116">
        <f>IF(AND($D44="AD",OR($F44=2008,$F44=2009)),IF(OR($F44=AG$28-1,$F44=AG$28), 1, INDEX('4. CPI-tabel'!$F$20:$AB$42, MATCH(IF(AND($D44="AD",$F44=2008),$F44+2,IF(AND($D44="AD",$F44=2009),$F44+1,$F44)), '4. CPI-tabel'!$B$20:$B$42,0),  MATCH(AG$28,'4. CPI-tabel'!$F$14:$AB$14,0))),INDEX('4. CPI-tabel'!$F$20:$AB$42, MATCH(IF($G44=1,$F44+1,$F44), '4. CPI-tabel'!$B$20:$B$42,0),  MATCH(AG$28,'4. CPI-tabel'!$F$14:$AB$14,0)))</f>
        <v>0</v>
      </c>
      <c r="AH44" s="116">
        <f>IF(AND($D44="AD",OR($F44=2008,$F44=2009)),IF(OR($F44=AH$28-1,$F44=AH$28), 1, INDEX('4. CPI-tabel'!$F$20:$AB$42, MATCH(IF(AND($D44="AD",$F44=2008),$F44+2,IF(AND($D44="AD",$F44=2009),$F44+1,$F44)), '4. CPI-tabel'!$B$20:$B$42,0),  MATCH(AH$28,'4. CPI-tabel'!$F$14:$AB$14,0))),INDEX('4. CPI-tabel'!$F$20:$AB$42, MATCH(IF($G44=1,$F44+1,$F44), '4. CPI-tabel'!$B$20:$B$42,0),  MATCH(AH$28,'4. CPI-tabel'!$F$14:$AB$14,0)))</f>
        <v>0</v>
      </c>
      <c r="AI44" s="116">
        <f>IF(AND($D44="AD",OR($F44=2008,$F44=2009)),IF(OR($F44=AI$28-1,$F44=AI$28), 1, INDEX('4. CPI-tabel'!$F$20:$AB$42, MATCH(IF(AND($D44="AD",$F44=2008),$F44+2,IF(AND($D44="AD",$F44=2009),$F44+1,$F44)), '4. CPI-tabel'!$B$20:$B$42,0),  MATCH(AI$28,'4. CPI-tabel'!$F$14:$AB$14,0))),INDEX('4. CPI-tabel'!$F$20:$AB$42, MATCH(IF($G44=1,$F44+1,$F44), '4. CPI-tabel'!$B$20:$B$42,0),  MATCH(AI$28,'4. CPI-tabel'!$F$14:$AB$14,0)))</f>
        <v>0</v>
      </c>
      <c r="AJ44" s="116">
        <f>IF(AND($D44="AD",OR($F44=2008,$F44=2009)),IF(OR($F44=AJ$28-1,$F44=AJ$28), 1, INDEX('4. CPI-tabel'!$F$20:$AB$42, MATCH(IF(AND($D44="AD",$F44=2008),$F44+2,IF(AND($D44="AD",$F44=2009),$F44+1,$F44)), '4. CPI-tabel'!$B$20:$B$42,0),  MATCH(AJ$28,'4. CPI-tabel'!$F$14:$AB$14,0))),INDEX('4. CPI-tabel'!$F$20:$AB$42, MATCH(IF($G44=1,$F44+1,$F44), '4. CPI-tabel'!$B$20:$B$42,0),  MATCH(AJ$28,'4. CPI-tabel'!$F$14:$AB$14,0)))</f>
        <v>0</v>
      </c>
      <c r="AK44" s="116">
        <f>IF(AND($D44="AD",OR($F44=2008,$F44=2009)),IF(OR($F44=AK$28-1,$F44=AK$28), 1, INDEX('4. CPI-tabel'!$F$20:$AB$42, MATCH(IF(AND($D44="AD",$F44=2008),$F44+2,IF(AND($D44="AD",$F44=2009),$F44+1,$F44)), '4. CPI-tabel'!$B$20:$B$42,0),  MATCH(AK$28,'4. CPI-tabel'!$F$14:$AB$14,0))),INDEX('4. CPI-tabel'!$F$20:$AB$42, MATCH(IF($G44=1,$F44+1,$F44), '4. CPI-tabel'!$B$20:$B$42,0),  MATCH(AK$28,'4. CPI-tabel'!$F$14:$AB$14,0)))</f>
        <v>0</v>
      </c>
      <c r="AL44" s="116">
        <f>IF(AND($D44="AD",OR($F44=2008,$F44=2009)),IF(OR($F44=AL$28-1,$F44=AL$28), 1, INDEX('4. CPI-tabel'!$F$20:$AB$42, MATCH(IF(AND($D44="AD",$F44=2008),$F44+2,IF(AND($D44="AD",$F44=2009),$F44+1,$F44)), '4. CPI-tabel'!$B$20:$B$42,0),  MATCH(AL$28,'4. CPI-tabel'!$F$14:$AB$14,0))),INDEX('4. CPI-tabel'!$F$20:$AB$42, MATCH(IF($G44=1,$F44+1,$F44), '4. CPI-tabel'!$B$20:$B$42,0),  MATCH(AL$28,'4. CPI-tabel'!$F$14:$AB$14,0)))</f>
        <v>0</v>
      </c>
      <c r="AM44" s="116">
        <f>IF(AND($D44="AD",OR($F44=2008,$F44=2009)),IF(OR($F44=AM$28-1,$F44=AM$28), 1, INDEX('4. CPI-tabel'!$F$20:$AB$42, MATCH(IF(AND($D44="AD",$F44=2008),$F44+2,IF(AND($D44="AD",$F44=2009),$F44+1,$F44)), '4. CPI-tabel'!$B$20:$B$42,0),  MATCH(AM$28,'4. CPI-tabel'!$F$14:$AB$14,0))),INDEX('4. CPI-tabel'!$F$20:$AB$42, MATCH(IF($G44=1,$F44+1,$F44), '4. CPI-tabel'!$B$20:$B$42,0),  MATCH(AM$28,'4. CPI-tabel'!$F$14:$AB$14,0)))</f>
        <v>0</v>
      </c>
      <c r="AN44" s="116">
        <f>IF(AND($D44="AD",OR($F44=2008,$F44=2009)),IF(OR($F44=AN$28-1,$F44=AN$28), 1, INDEX('4. CPI-tabel'!$F$20:$AB$42, MATCH(IF(AND($D44="AD",$F44=2008),$F44+2,IF(AND($D44="AD",$F44=2009),$F44+1,$F44)), '4. CPI-tabel'!$B$20:$B$42,0),  MATCH(AN$28,'4. CPI-tabel'!$F$14:$AB$14,0))),INDEX('4. CPI-tabel'!$F$20:$AB$42, MATCH(IF($G44=1,$F44+1,$F44), '4. CPI-tabel'!$B$20:$B$42,0),  MATCH(AN$28,'4. CPI-tabel'!$F$14:$AB$14,0)))</f>
        <v>0</v>
      </c>
      <c r="AO44" s="116">
        <f>IF(AND($D44="AD",OR($F44=2008,$F44=2009)),IF(OR($F44=AO$28-1,$F44=AO$28), 1, INDEX('4. CPI-tabel'!$F$20:$AB$42, MATCH(IF(AND($D44="AD",$F44=2008),$F44+2,IF(AND($D44="AD",$F44=2009),$F44+1,$F44)), '4. CPI-tabel'!$B$20:$B$42,0),  MATCH(AO$28,'4. CPI-tabel'!$F$14:$AB$14,0))),INDEX('4. CPI-tabel'!$F$20:$AB$42, MATCH(IF($G44=1,$F44+1,$F44), '4. CPI-tabel'!$B$20:$B$42,0),  MATCH(AO$28,'4. CPI-tabel'!$F$14:$AB$14,0)))</f>
        <v>0</v>
      </c>
      <c r="AP44" s="116">
        <f>IF(AND($D44="AD",OR($F44=2008,$F44=2009)),IF(OR($F44=AP$28-1,$F44=AP$28), 1, INDEX('4. CPI-tabel'!$F$20:$AB$42, MATCH(IF(AND($D44="AD",$F44=2008),$F44+2,IF(AND($D44="AD",$F44=2009),$F44+1,$F44)), '4. CPI-tabel'!$B$20:$B$42,0),  MATCH(AP$28,'4. CPI-tabel'!$F$14:$AB$14,0))),INDEX('4. CPI-tabel'!$F$20:$AB$42, MATCH(IF($G44=1,$F44+1,$F44), '4. CPI-tabel'!$B$20:$B$42,0),  MATCH(AP$28,'4. CPI-tabel'!$F$14:$AB$14,0)))</f>
        <v>0</v>
      </c>
      <c r="AQ44" s="116">
        <f>IF(AND($D44="AD",OR($F44=2008,$F44=2009)),IF(OR($F44=AQ$28-1,$F44=AQ$28), 1, INDEX('4. CPI-tabel'!$F$20:$AB$42, MATCH(IF(AND($D44="AD",$F44=2008),$F44+2,IF(AND($D44="AD",$F44=2009),$F44+1,$F44)), '4. CPI-tabel'!$B$20:$B$42,0),  MATCH(AQ$28,'4. CPI-tabel'!$F$14:$AB$14,0))),INDEX('4. CPI-tabel'!$F$20:$AB$42, MATCH(IF($G44=1,$F44+1,$F44), '4. CPI-tabel'!$B$20:$B$42,0),  MATCH(AQ$28,'4. CPI-tabel'!$F$14:$AB$14,0)))</f>
        <v>0</v>
      </c>
      <c r="AR44" s="116">
        <f>IF(AND($D44="AD",OR($F44=2008,$F44=2009)),IF(OR($F44=AR$28-1,$F44=AR$28), 1, INDEX('4. CPI-tabel'!$F$20:$AB$42, MATCH(IF(AND($D44="AD",$F44=2008),$F44+2,IF(AND($D44="AD",$F44=2009),$F44+1,$F44)), '4. CPI-tabel'!$B$20:$B$42,0),  MATCH(AR$28,'4. CPI-tabel'!$F$14:$AB$14,0))),INDEX('4. CPI-tabel'!$F$20:$AB$42, MATCH(IF($G44=1,$F44+1,$F44), '4. CPI-tabel'!$B$20:$B$42,0),  MATCH(AR$28,'4. CPI-tabel'!$F$14:$AB$14,0)))</f>
        <v>0</v>
      </c>
      <c r="AS44" s="116">
        <f>IF(AND($D44="AD",OR($F44=2008,$F44=2009)),IF(OR($F44=AS$28-1,$F44=AS$28), 1, INDEX('4. CPI-tabel'!$F$20:$AB$42, MATCH(IF(AND($D44="AD",$F44=2008),$F44+2,IF(AND($D44="AD",$F44=2009),$F44+1,$F44)), '4. CPI-tabel'!$B$20:$B$42,0),  MATCH(AS$28,'4. CPI-tabel'!$F$14:$AB$14,0))),INDEX('4. CPI-tabel'!$F$20:$AB$42, MATCH(IF($G44=1,$F44+1,$F44), '4. CPI-tabel'!$B$20:$B$42,0),  MATCH(AS$28,'4. CPI-tabel'!$F$14:$AB$14,0)))</f>
        <v>0</v>
      </c>
      <c r="AT44" s="116">
        <f>IF(AND($D44="AD",OR($F44=2008,$F44=2009)),IF(OR($F44=AT$28-1,$F44=AT$28), 1, INDEX('4. CPI-tabel'!$F$20:$AB$42, MATCH(IF(AND($D44="AD",$F44=2008),$F44+2,IF(AND($D44="AD",$F44=2009),$F44+1,$F44)), '4. CPI-tabel'!$B$20:$B$42,0),  MATCH(AT$28,'4. CPI-tabel'!$F$14:$AB$14,0))),INDEX('4. CPI-tabel'!$F$20:$AB$42, MATCH(IF($G44=1,$F44+1,$F44), '4. CPI-tabel'!$B$20:$B$42,0),  MATCH(AT$28,'4. CPI-tabel'!$F$14:$AB$14,0)))</f>
        <v>0</v>
      </c>
      <c r="AU44" s="116">
        <f>IF(AND($D44="AD",OR($F44=2008,$F44=2009)),IF(OR($F44=AU$28-1,$F44=AU$28), 1, INDEX('4. CPI-tabel'!$F$20:$AB$42, MATCH(IF(AND($D44="AD",$F44=2008),$F44+2,IF(AND($D44="AD",$F44=2009),$F44+1,$F44)), '4. CPI-tabel'!$B$20:$B$42,0),  MATCH(AU$28,'4. CPI-tabel'!$F$14:$AB$14,0))),INDEX('4. CPI-tabel'!$F$20:$AB$42, MATCH(IF($G44=1,$F44+1,$F44), '4. CPI-tabel'!$B$20:$B$42,0),  MATCH(AU$28,'4. CPI-tabel'!$F$14:$AB$14,0)))</f>
        <v>0</v>
      </c>
      <c r="AV44" s="116">
        <f>IF(AND($D44="AD",OR($F44=2008,$F44=2009)),IF(OR($F44=AV$28-1,$F44=AV$28), 1, INDEX('4. CPI-tabel'!$F$20:$AB$42, MATCH(IF(AND($D44="AD",$F44=2008),$F44+2,IF(AND($D44="AD",$F44=2009),$F44+1,$F44)), '4. CPI-tabel'!$B$20:$B$42,0),  MATCH(AV$28,'4. CPI-tabel'!$F$14:$AB$14,0))),INDEX('4. CPI-tabel'!$F$20:$AB$42, MATCH(IF($G44=1,$F44+1,$F44), '4. CPI-tabel'!$B$20:$B$42,0),  MATCH(AV$28,'4. CPI-tabel'!$F$14:$AB$14,0)))</f>
        <v>0</v>
      </c>
      <c r="AW44" s="116">
        <f>IF(AND($D44="AD",OR($F44=2008,$F44=2009)),IF(OR($F44=AW$28-1,$F44=AW$28), 1, INDEX('4. CPI-tabel'!$F$20:$AB$42, MATCH(IF(AND($D44="AD",$F44=2008),$F44+2,IF(AND($D44="AD",$F44=2009),$F44+1,$F44)), '4. CPI-tabel'!$B$20:$B$42,0),  MATCH(AW$28,'4. CPI-tabel'!$F$14:$AB$14,0))),INDEX('4. CPI-tabel'!$F$20:$AB$42, MATCH(IF($G44=1,$F44+1,$F44), '4. CPI-tabel'!$B$20:$B$42,0),  MATCH(AW$28,'4. CPI-tabel'!$F$14:$AB$14,0)))</f>
        <v>0</v>
      </c>
      <c r="AX44" s="116">
        <f>IF(AND($D44="AD",OR($F44=2008,$F44=2009)),IF(OR($F44=AX$28-1,$F44=AX$28), 1, INDEX('4. CPI-tabel'!$F$20:$AB$42, MATCH(IF(AND($D44="AD",$F44=2008),$F44+2,IF(AND($D44="AD",$F44=2009),$F44+1,$F44)), '4. CPI-tabel'!$B$20:$B$42,0),  MATCH(AX$28,'4. CPI-tabel'!$F$14:$AB$14,0))),INDEX('4. CPI-tabel'!$F$20:$AB$42, MATCH(IF($G44=1,$F44+1,$F44), '4. CPI-tabel'!$B$20:$B$42,0),  MATCH(AX$28,'4. CPI-tabel'!$F$14:$AB$14,0)))</f>
        <v>0</v>
      </c>
      <c r="AY44" s="116">
        <f>IF(AND($D44="AD",OR($F44=2008,$F44=2009)),IF(OR($F44=AY$28-1,$F44=AY$28), 1, INDEX('4. CPI-tabel'!$F$20:$AB$42, MATCH(IF(AND($D44="AD",$F44=2008),$F44+2,IF(AND($D44="AD",$F44=2009),$F44+1,$F44)), '4. CPI-tabel'!$B$20:$B$42,0),  MATCH(AY$28,'4. CPI-tabel'!$F$14:$AB$14,0))),INDEX('4. CPI-tabel'!$F$20:$AB$42, MATCH(IF($G44=1,$F44+1,$F44), '4. CPI-tabel'!$B$20:$B$42,0),  MATCH(AY$28,'4. CPI-tabel'!$F$14:$AB$14,0)))</f>
        <v>0</v>
      </c>
      <c r="AZ44" s="116">
        <f>IF(AND($D44="AD",OR($F44=2008,$F44=2009)),IF(OR($F44=AZ$28-1,$F44=AZ$28), 1, INDEX('4. CPI-tabel'!$F$20:$AB$42, MATCH(IF(AND($D44="AD",$F44=2008),$F44+2,IF(AND($D44="AD",$F44=2009),$F44+1,$F44)), '4. CPI-tabel'!$B$20:$B$42,0),  MATCH(AZ$28,'4. CPI-tabel'!$F$14:$AB$14,0))),INDEX('4. CPI-tabel'!$F$20:$AB$42, MATCH(IF($G44=1,$F44+1,$F44), '4. CPI-tabel'!$B$20:$B$42,0),  MATCH(AZ$28,'4. CPI-tabel'!$F$14:$AB$14,0)))</f>
        <v>1</v>
      </c>
      <c r="BA44" s="116">
        <f>IF(AND($D44="AD",OR($F44=2008,$F44=2009)),IF(OR($F44=BA$28-1,$F44=BA$28), 1, INDEX('4. CPI-tabel'!$F$20:$AB$42, MATCH(IF(AND($D44="AD",$F44=2008),$F44+2,IF(AND($D44="AD",$F44=2009),$F44+1,$F44)), '4. CPI-tabel'!$B$20:$B$42,0),  MATCH(BA$28,'4. CPI-tabel'!$F$14:$AB$14,0))),INDEX('4. CPI-tabel'!$F$20:$AB$42, MATCH(IF($G44=1,$F44+1,$F44), '4. CPI-tabel'!$B$20:$B$42,0),  MATCH(BA$28,'4. CPI-tabel'!$F$14:$AB$14,0)))</f>
        <v>1</v>
      </c>
      <c r="BB44" s="116">
        <f>IF(AND($D44="AD",OR($F44=2008,$F44=2009)),IF(OR($F44=BB$28-1,$F44=BB$28), 1, INDEX('4. CPI-tabel'!$F$20:$AB$42, MATCH(IF(AND($D44="AD",$F44=2008),$F44+2,IF(AND($D44="AD",$F44=2009),$F44+1,$F44)), '4. CPI-tabel'!$B$20:$B$42,0),  MATCH(BB$28,'4. CPI-tabel'!$F$14:$AB$14,0))),INDEX('4. CPI-tabel'!$F$20:$AB$42, MATCH(IF($G44=1,$F44+1,$F44), '4. CPI-tabel'!$B$20:$B$42,0),  MATCH(BB$28,'4. CPI-tabel'!$F$14:$AB$14,0)))</f>
        <v>1</v>
      </c>
      <c r="BC44" s="116">
        <f>IF(AND($D44="AD",OR($F44=2008,$F44=2009)),IF(OR($F44=BC$28-1,$F44=BC$28), 1, INDEX('4. CPI-tabel'!$F$20:$AB$42, MATCH(IF(AND($D44="AD",$F44=2008),$F44+2,IF(AND($D44="AD",$F44=2009),$F44+1,$F44)), '4. CPI-tabel'!$B$20:$B$42,0),  MATCH(BC$28,'4. CPI-tabel'!$F$14:$AB$14,0))),INDEX('4. CPI-tabel'!$F$20:$AB$42, MATCH(IF($G44=1,$F44+1,$F44), '4. CPI-tabel'!$B$20:$B$42,0),  MATCH(BC$28,'4. CPI-tabel'!$F$14:$AB$14,0)))</f>
        <v>1</v>
      </c>
      <c r="BF44" s="84">
        <f t="shared" si="31"/>
        <v>0</v>
      </c>
      <c r="BG44" s="84">
        <f t="shared" si="32"/>
        <v>0</v>
      </c>
      <c r="BH44" s="84">
        <f t="shared" si="33"/>
        <v>0</v>
      </c>
      <c r="BI44" s="84">
        <f t="shared" si="34"/>
        <v>0</v>
      </c>
      <c r="BJ44" s="84">
        <f t="shared" si="35"/>
        <v>0</v>
      </c>
      <c r="BK44" s="84">
        <f t="shared" si="36"/>
        <v>0</v>
      </c>
      <c r="BL44" s="84">
        <f t="shared" si="37"/>
        <v>0</v>
      </c>
      <c r="BM44" s="84">
        <f t="shared" si="38"/>
        <v>0</v>
      </c>
      <c r="BN44" s="84">
        <f t="shared" si="39"/>
        <v>0</v>
      </c>
      <c r="BO44" s="84">
        <f t="shared" si="40"/>
        <v>0</v>
      </c>
      <c r="BP44" s="84">
        <f t="shared" si="41"/>
        <v>0</v>
      </c>
      <c r="BQ44" s="84">
        <f t="shared" si="42"/>
        <v>0</v>
      </c>
      <c r="BR44" s="84">
        <f t="shared" si="43"/>
        <v>0</v>
      </c>
      <c r="BS44" s="84">
        <f t="shared" si="44"/>
        <v>0</v>
      </c>
      <c r="BT44" s="84">
        <f t="shared" si="45"/>
        <v>0</v>
      </c>
      <c r="BU44" s="84">
        <f t="shared" si="46"/>
        <v>0</v>
      </c>
      <c r="BV44" s="84">
        <f t="shared" si="47"/>
        <v>0</v>
      </c>
      <c r="BW44" s="84">
        <f t="shared" si="48"/>
        <v>0</v>
      </c>
      <c r="BX44" s="84">
        <f t="shared" si="49"/>
        <v>0</v>
      </c>
      <c r="BY44" s="84">
        <f t="shared" si="50"/>
        <v>47089.7504002481</v>
      </c>
      <c r="BZ44" s="84">
        <f t="shared" si="51"/>
        <v>88528.730752466436</v>
      </c>
      <c r="CA44" s="84">
        <f t="shared" si="52"/>
        <v>77905.283062170463</v>
      </c>
      <c r="CB44" s="84">
        <f t="shared" si="53"/>
        <v>76174.054549677778</v>
      </c>
    </row>
    <row r="45" spans="1:80" s="18" customFormat="1" x14ac:dyDescent="0.2">
      <c r="A45" s="72"/>
      <c r="B45" s="83">
        <f>'3. Investeringen'!B28</f>
        <v>17</v>
      </c>
      <c r="C45" s="83" t="str">
        <f>'3. Investeringen'!C28</f>
        <v>Nieuwe investeringen</v>
      </c>
      <c r="D45" s="83" t="str">
        <f>'3. Investeringen'!F28</f>
        <v>TD</v>
      </c>
      <c r="E45" s="83" t="str">
        <f t="shared" si="30"/>
        <v>Nieuwe investeringen TD</v>
      </c>
      <c r="F45" s="118">
        <f>'3. Investeringen'!L28</f>
        <v>2023</v>
      </c>
      <c r="G45" s="115">
        <f>'7. Nominale afschrijvingen'!AG35</f>
        <v>0.5</v>
      </c>
      <c r="I45" s="83">
        <f>'7. Nominale afschrijvingen'!BG35</f>
        <v>0</v>
      </c>
      <c r="J45" s="83">
        <f>'7. Nominale afschrijvingen'!BH35</f>
        <v>0</v>
      </c>
      <c r="K45" s="83">
        <f>'7. Nominale afschrijvingen'!BI35</f>
        <v>0</v>
      </c>
      <c r="L45" s="83">
        <f>'7. Nominale afschrijvingen'!BJ35</f>
        <v>0</v>
      </c>
      <c r="M45" s="83">
        <f>'7. Nominale afschrijvingen'!BK35</f>
        <v>0</v>
      </c>
      <c r="N45" s="83">
        <f>'7. Nominale afschrijvingen'!BL35</f>
        <v>0</v>
      </c>
      <c r="O45" s="83">
        <f>'7. Nominale afschrijvingen'!BM35</f>
        <v>0</v>
      </c>
      <c r="P45" s="83">
        <f>'7. Nominale afschrijvingen'!BN35</f>
        <v>0</v>
      </c>
      <c r="Q45" s="83">
        <f>'7. Nominale afschrijvingen'!BO35</f>
        <v>0</v>
      </c>
      <c r="R45" s="83">
        <f>'7. Nominale afschrijvingen'!BP35</f>
        <v>0</v>
      </c>
      <c r="S45" s="83">
        <f>'7. Nominale afschrijvingen'!BQ35</f>
        <v>0</v>
      </c>
      <c r="T45" s="83">
        <f>'7. Nominale afschrijvingen'!BR35</f>
        <v>0</v>
      </c>
      <c r="U45" s="83">
        <f>'7. Nominale afschrijvingen'!BS35</f>
        <v>0</v>
      </c>
      <c r="V45" s="83">
        <f>'7. Nominale afschrijvingen'!BT35</f>
        <v>0</v>
      </c>
      <c r="W45" s="83">
        <f>'7. Nominale afschrijvingen'!BU35</f>
        <v>0</v>
      </c>
      <c r="X45" s="83">
        <f>'7. Nominale afschrijvingen'!BV35</f>
        <v>0</v>
      </c>
      <c r="Y45" s="83">
        <f>'7. Nominale afschrijvingen'!BW35</f>
        <v>0</v>
      </c>
      <c r="Z45" s="83">
        <f>'7. Nominale afschrijvingen'!BX35</f>
        <v>0</v>
      </c>
      <c r="AA45" s="83">
        <f>'7. Nominale afschrijvingen'!BY35</f>
        <v>0</v>
      </c>
      <c r="AB45" s="83">
        <f>'7. Nominale afschrijvingen'!BZ35</f>
        <v>2464.018454079509</v>
      </c>
      <c r="AC45" s="83">
        <f>'7. Nominale afschrijvingen'!CA35</f>
        <v>4809.7640223632025</v>
      </c>
      <c r="AD45" s="83">
        <f>'7. Nominale afschrijvingen'!CB35</f>
        <v>4578.8953492897681</v>
      </c>
      <c r="AE45" s="83">
        <f>'7. Nominale afschrijvingen'!CC35</f>
        <v>4359.1083725238595</v>
      </c>
      <c r="AF45" s="62"/>
      <c r="AG45" s="116">
        <f>IF(AND($D45="AD",OR($F45=2008,$F45=2009)),IF(OR($F45=AG$28-1,$F45=AG$28), 1, INDEX('4. CPI-tabel'!$F$20:$AB$42, MATCH(IF(AND($D45="AD",$F45=2008),$F45+2,IF(AND($D45="AD",$F45=2009),$F45+1,$F45)), '4. CPI-tabel'!$B$20:$B$42,0),  MATCH(AG$28,'4. CPI-tabel'!$F$14:$AB$14,0))),INDEX('4. CPI-tabel'!$F$20:$AB$42, MATCH(IF($G45=1,$F45+1,$F45), '4. CPI-tabel'!$B$20:$B$42,0),  MATCH(AG$28,'4. CPI-tabel'!$F$14:$AB$14,0)))</f>
        <v>0</v>
      </c>
      <c r="AH45" s="116">
        <f>IF(AND($D45="AD",OR($F45=2008,$F45=2009)),IF(OR($F45=AH$28-1,$F45=AH$28), 1, INDEX('4. CPI-tabel'!$F$20:$AB$42, MATCH(IF(AND($D45="AD",$F45=2008),$F45+2,IF(AND($D45="AD",$F45=2009),$F45+1,$F45)), '4. CPI-tabel'!$B$20:$B$42,0),  MATCH(AH$28,'4. CPI-tabel'!$F$14:$AB$14,0))),INDEX('4. CPI-tabel'!$F$20:$AB$42, MATCH(IF($G45=1,$F45+1,$F45), '4. CPI-tabel'!$B$20:$B$42,0),  MATCH(AH$28,'4. CPI-tabel'!$F$14:$AB$14,0)))</f>
        <v>0</v>
      </c>
      <c r="AI45" s="116">
        <f>IF(AND($D45="AD",OR($F45=2008,$F45=2009)),IF(OR($F45=AI$28-1,$F45=AI$28), 1, INDEX('4. CPI-tabel'!$F$20:$AB$42, MATCH(IF(AND($D45="AD",$F45=2008),$F45+2,IF(AND($D45="AD",$F45=2009),$F45+1,$F45)), '4. CPI-tabel'!$B$20:$B$42,0),  MATCH(AI$28,'4. CPI-tabel'!$F$14:$AB$14,0))),INDEX('4. CPI-tabel'!$F$20:$AB$42, MATCH(IF($G45=1,$F45+1,$F45), '4. CPI-tabel'!$B$20:$B$42,0),  MATCH(AI$28,'4. CPI-tabel'!$F$14:$AB$14,0)))</f>
        <v>0</v>
      </c>
      <c r="AJ45" s="116">
        <f>IF(AND($D45="AD",OR($F45=2008,$F45=2009)),IF(OR($F45=AJ$28-1,$F45=AJ$28), 1, INDEX('4. CPI-tabel'!$F$20:$AB$42, MATCH(IF(AND($D45="AD",$F45=2008),$F45+2,IF(AND($D45="AD",$F45=2009),$F45+1,$F45)), '4. CPI-tabel'!$B$20:$B$42,0),  MATCH(AJ$28,'4. CPI-tabel'!$F$14:$AB$14,0))),INDEX('4. CPI-tabel'!$F$20:$AB$42, MATCH(IF($G45=1,$F45+1,$F45), '4. CPI-tabel'!$B$20:$B$42,0),  MATCH(AJ$28,'4. CPI-tabel'!$F$14:$AB$14,0)))</f>
        <v>0</v>
      </c>
      <c r="AK45" s="116">
        <f>IF(AND($D45="AD",OR($F45=2008,$F45=2009)),IF(OR($F45=AK$28-1,$F45=AK$28), 1, INDEX('4. CPI-tabel'!$F$20:$AB$42, MATCH(IF(AND($D45="AD",$F45=2008),$F45+2,IF(AND($D45="AD",$F45=2009),$F45+1,$F45)), '4. CPI-tabel'!$B$20:$B$42,0),  MATCH(AK$28,'4. CPI-tabel'!$F$14:$AB$14,0))),INDEX('4. CPI-tabel'!$F$20:$AB$42, MATCH(IF($G45=1,$F45+1,$F45), '4. CPI-tabel'!$B$20:$B$42,0),  MATCH(AK$28,'4. CPI-tabel'!$F$14:$AB$14,0)))</f>
        <v>0</v>
      </c>
      <c r="AL45" s="116">
        <f>IF(AND($D45="AD",OR($F45=2008,$F45=2009)),IF(OR($F45=AL$28-1,$F45=AL$28), 1, INDEX('4. CPI-tabel'!$F$20:$AB$42, MATCH(IF(AND($D45="AD",$F45=2008),$F45+2,IF(AND($D45="AD",$F45=2009),$F45+1,$F45)), '4. CPI-tabel'!$B$20:$B$42,0),  MATCH(AL$28,'4. CPI-tabel'!$F$14:$AB$14,0))),INDEX('4. CPI-tabel'!$F$20:$AB$42, MATCH(IF($G45=1,$F45+1,$F45), '4. CPI-tabel'!$B$20:$B$42,0),  MATCH(AL$28,'4. CPI-tabel'!$F$14:$AB$14,0)))</f>
        <v>0</v>
      </c>
      <c r="AM45" s="116">
        <f>IF(AND($D45="AD",OR($F45=2008,$F45=2009)),IF(OR($F45=AM$28-1,$F45=AM$28), 1, INDEX('4. CPI-tabel'!$F$20:$AB$42, MATCH(IF(AND($D45="AD",$F45=2008),$F45+2,IF(AND($D45="AD",$F45=2009),$F45+1,$F45)), '4. CPI-tabel'!$B$20:$B$42,0),  MATCH(AM$28,'4. CPI-tabel'!$F$14:$AB$14,0))),INDEX('4. CPI-tabel'!$F$20:$AB$42, MATCH(IF($G45=1,$F45+1,$F45), '4. CPI-tabel'!$B$20:$B$42,0),  MATCH(AM$28,'4. CPI-tabel'!$F$14:$AB$14,0)))</f>
        <v>0</v>
      </c>
      <c r="AN45" s="116">
        <f>IF(AND($D45="AD",OR($F45=2008,$F45=2009)),IF(OR($F45=AN$28-1,$F45=AN$28), 1, INDEX('4. CPI-tabel'!$F$20:$AB$42, MATCH(IF(AND($D45="AD",$F45=2008),$F45+2,IF(AND($D45="AD",$F45=2009),$F45+1,$F45)), '4. CPI-tabel'!$B$20:$B$42,0),  MATCH(AN$28,'4. CPI-tabel'!$F$14:$AB$14,0))),INDEX('4. CPI-tabel'!$F$20:$AB$42, MATCH(IF($G45=1,$F45+1,$F45), '4. CPI-tabel'!$B$20:$B$42,0),  MATCH(AN$28,'4. CPI-tabel'!$F$14:$AB$14,0)))</f>
        <v>0</v>
      </c>
      <c r="AO45" s="116">
        <f>IF(AND($D45="AD",OR($F45=2008,$F45=2009)),IF(OR($F45=AO$28-1,$F45=AO$28), 1, INDEX('4. CPI-tabel'!$F$20:$AB$42, MATCH(IF(AND($D45="AD",$F45=2008),$F45+2,IF(AND($D45="AD",$F45=2009),$F45+1,$F45)), '4. CPI-tabel'!$B$20:$B$42,0),  MATCH(AO$28,'4. CPI-tabel'!$F$14:$AB$14,0))),INDEX('4. CPI-tabel'!$F$20:$AB$42, MATCH(IF($G45=1,$F45+1,$F45), '4. CPI-tabel'!$B$20:$B$42,0),  MATCH(AO$28,'4. CPI-tabel'!$F$14:$AB$14,0)))</f>
        <v>0</v>
      </c>
      <c r="AP45" s="116">
        <f>IF(AND($D45="AD",OR($F45=2008,$F45=2009)),IF(OR($F45=AP$28-1,$F45=AP$28), 1, INDEX('4. CPI-tabel'!$F$20:$AB$42, MATCH(IF(AND($D45="AD",$F45=2008),$F45+2,IF(AND($D45="AD",$F45=2009),$F45+1,$F45)), '4. CPI-tabel'!$B$20:$B$42,0),  MATCH(AP$28,'4. CPI-tabel'!$F$14:$AB$14,0))),INDEX('4. CPI-tabel'!$F$20:$AB$42, MATCH(IF($G45=1,$F45+1,$F45), '4. CPI-tabel'!$B$20:$B$42,0),  MATCH(AP$28,'4. CPI-tabel'!$F$14:$AB$14,0)))</f>
        <v>0</v>
      </c>
      <c r="AQ45" s="116">
        <f>IF(AND($D45="AD",OR($F45=2008,$F45=2009)),IF(OR($F45=AQ$28-1,$F45=AQ$28), 1, INDEX('4. CPI-tabel'!$F$20:$AB$42, MATCH(IF(AND($D45="AD",$F45=2008),$F45+2,IF(AND($D45="AD",$F45=2009),$F45+1,$F45)), '4. CPI-tabel'!$B$20:$B$42,0),  MATCH(AQ$28,'4. CPI-tabel'!$F$14:$AB$14,0))),INDEX('4. CPI-tabel'!$F$20:$AB$42, MATCH(IF($G45=1,$F45+1,$F45), '4. CPI-tabel'!$B$20:$B$42,0),  MATCH(AQ$28,'4. CPI-tabel'!$F$14:$AB$14,0)))</f>
        <v>0</v>
      </c>
      <c r="AR45" s="116">
        <f>IF(AND($D45="AD",OR($F45=2008,$F45=2009)),IF(OR($F45=AR$28-1,$F45=AR$28), 1, INDEX('4. CPI-tabel'!$F$20:$AB$42, MATCH(IF(AND($D45="AD",$F45=2008),$F45+2,IF(AND($D45="AD",$F45=2009),$F45+1,$F45)), '4. CPI-tabel'!$B$20:$B$42,0),  MATCH(AR$28,'4. CPI-tabel'!$F$14:$AB$14,0))),INDEX('4. CPI-tabel'!$F$20:$AB$42, MATCH(IF($G45=1,$F45+1,$F45), '4. CPI-tabel'!$B$20:$B$42,0),  MATCH(AR$28,'4. CPI-tabel'!$F$14:$AB$14,0)))</f>
        <v>0</v>
      </c>
      <c r="AS45" s="116">
        <f>IF(AND($D45="AD",OR($F45=2008,$F45=2009)),IF(OR($F45=AS$28-1,$F45=AS$28), 1, INDEX('4. CPI-tabel'!$F$20:$AB$42, MATCH(IF(AND($D45="AD",$F45=2008),$F45+2,IF(AND($D45="AD",$F45=2009),$F45+1,$F45)), '4. CPI-tabel'!$B$20:$B$42,0),  MATCH(AS$28,'4. CPI-tabel'!$F$14:$AB$14,0))),INDEX('4. CPI-tabel'!$F$20:$AB$42, MATCH(IF($G45=1,$F45+1,$F45), '4. CPI-tabel'!$B$20:$B$42,0),  MATCH(AS$28,'4. CPI-tabel'!$F$14:$AB$14,0)))</f>
        <v>0</v>
      </c>
      <c r="AT45" s="116">
        <f>IF(AND($D45="AD",OR($F45=2008,$F45=2009)),IF(OR($F45=AT$28-1,$F45=AT$28), 1, INDEX('4. CPI-tabel'!$F$20:$AB$42, MATCH(IF(AND($D45="AD",$F45=2008),$F45+2,IF(AND($D45="AD",$F45=2009),$F45+1,$F45)), '4. CPI-tabel'!$B$20:$B$42,0),  MATCH(AT$28,'4. CPI-tabel'!$F$14:$AB$14,0))),INDEX('4. CPI-tabel'!$F$20:$AB$42, MATCH(IF($G45=1,$F45+1,$F45), '4. CPI-tabel'!$B$20:$B$42,0),  MATCH(AT$28,'4. CPI-tabel'!$F$14:$AB$14,0)))</f>
        <v>0</v>
      </c>
      <c r="AU45" s="116">
        <f>IF(AND($D45="AD",OR($F45=2008,$F45=2009)),IF(OR($F45=AU$28-1,$F45=AU$28), 1, INDEX('4. CPI-tabel'!$F$20:$AB$42, MATCH(IF(AND($D45="AD",$F45=2008),$F45+2,IF(AND($D45="AD",$F45=2009),$F45+1,$F45)), '4. CPI-tabel'!$B$20:$B$42,0),  MATCH(AU$28,'4. CPI-tabel'!$F$14:$AB$14,0))),INDEX('4. CPI-tabel'!$F$20:$AB$42, MATCH(IF($G45=1,$F45+1,$F45), '4. CPI-tabel'!$B$20:$B$42,0),  MATCH(AU$28,'4. CPI-tabel'!$F$14:$AB$14,0)))</f>
        <v>0</v>
      </c>
      <c r="AV45" s="116">
        <f>IF(AND($D45="AD",OR($F45=2008,$F45=2009)),IF(OR($F45=AV$28-1,$F45=AV$28), 1, INDEX('4. CPI-tabel'!$F$20:$AB$42, MATCH(IF(AND($D45="AD",$F45=2008),$F45+2,IF(AND($D45="AD",$F45=2009),$F45+1,$F45)), '4. CPI-tabel'!$B$20:$B$42,0),  MATCH(AV$28,'4. CPI-tabel'!$F$14:$AB$14,0))),INDEX('4. CPI-tabel'!$F$20:$AB$42, MATCH(IF($G45=1,$F45+1,$F45), '4. CPI-tabel'!$B$20:$B$42,0),  MATCH(AV$28,'4. CPI-tabel'!$F$14:$AB$14,0)))</f>
        <v>0</v>
      </c>
      <c r="AW45" s="116">
        <f>IF(AND($D45="AD",OR($F45=2008,$F45=2009)),IF(OR($F45=AW$28-1,$F45=AW$28), 1, INDEX('4. CPI-tabel'!$F$20:$AB$42, MATCH(IF(AND($D45="AD",$F45=2008),$F45+2,IF(AND($D45="AD",$F45=2009),$F45+1,$F45)), '4. CPI-tabel'!$B$20:$B$42,0),  MATCH(AW$28,'4. CPI-tabel'!$F$14:$AB$14,0))),INDEX('4. CPI-tabel'!$F$20:$AB$42, MATCH(IF($G45=1,$F45+1,$F45), '4. CPI-tabel'!$B$20:$B$42,0),  MATCH(AW$28,'4. CPI-tabel'!$F$14:$AB$14,0)))</f>
        <v>0</v>
      </c>
      <c r="AX45" s="116">
        <f>IF(AND($D45="AD",OR($F45=2008,$F45=2009)),IF(OR($F45=AX$28-1,$F45=AX$28), 1, INDEX('4. CPI-tabel'!$F$20:$AB$42, MATCH(IF(AND($D45="AD",$F45=2008),$F45+2,IF(AND($D45="AD",$F45=2009),$F45+1,$F45)), '4. CPI-tabel'!$B$20:$B$42,0),  MATCH(AX$28,'4. CPI-tabel'!$F$14:$AB$14,0))),INDEX('4. CPI-tabel'!$F$20:$AB$42, MATCH(IF($G45=1,$F45+1,$F45), '4. CPI-tabel'!$B$20:$B$42,0),  MATCH(AX$28,'4. CPI-tabel'!$F$14:$AB$14,0)))</f>
        <v>0</v>
      </c>
      <c r="AY45" s="116">
        <f>IF(AND($D45="AD",OR($F45=2008,$F45=2009)),IF(OR($F45=AY$28-1,$F45=AY$28), 1, INDEX('4. CPI-tabel'!$F$20:$AB$42, MATCH(IF(AND($D45="AD",$F45=2008),$F45+2,IF(AND($D45="AD",$F45=2009),$F45+1,$F45)), '4. CPI-tabel'!$B$20:$B$42,0),  MATCH(AY$28,'4. CPI-tabel'!$F$14:$AB$14,0))),INDEX('4. CPI-tabel'!$F$20:$AB$42, MATCH(IF($G45=1,$F45+1,$F45), '4. CPI-tabel'!$B$20:$B$42,0),  MATCH(AY$28,'4. CPI-tabel'!$F$14:$AB$14,0)))</f>
        <v>0</v>
      </c>
      <c r="AZ45" s="116">
        <f>IF(AND($D45="AD",OR($F45=2008,$F45=2009)),IF(OR($F45=AZ$28-1,$F45=AZ$28), 1, INDEX('4. CPI-tabel'!$F$20:$AB$42, MATCH(IF(AND($D45="AD",$F45=2008),$F45+2,IF(AND($D45="AD",$F45=2009),$F45+1,$F45)), '4. CPI-tabel'!$B$20:$B$42,0),  MATCH(AZ$28,'4. CPI-tabel'!$F$14:$AB$14,0))),INDEX('4. CPI-tabel'!$F$20:$AB$42, MATCH(IF($G45=1,$F45+1,$F45), '4. CPI-tabel'!$B$20:$B$42,0),  MATCH(AZ$28,'4. CPI-tabel'!$F$14:$AB$14,0)))</f>
        <v>1</v>
      </c>
      <c r="BA45" s="116">
        <f>IF(AND($D45="AD",OR($F45=2008,$F45=2009)),IF(OR($F45=BA$28-1,$F45=BA$28), 1, INDEX('4. CPI-tabel'!$F$20:$AB$42, MATCH(IF(AND($D45="AD",$F45=2008),$F45+2,IF(AND($D45="AD",$F45=2009),$F45+1,$F45)), '4. CPI-tabel'!$B$20:$B$42,0),  MATCH(BA$28,'4. CPI-tabel'!$F$14:$AB$14,0))),INDEX('4. CPI-tabel'!$F$20:$AB$42, MATCH(IF($G45=1,$F45+1,$F45), '4. CPI-tabel'!$B$20:$B$42,0),  MATCH(BA$28,'4. CPI-tabel'!$F$14:$AB$14,0)))</f>
        <v>1</v>
      </c>
      <c r="BB45" s="116">
        <f>IF(AND($D45="AD",OR($F45=2008,$F45=2009)),IF(OR($F45=BB$28-1,$F45=BB$28), 1, INDEX('4. CPI-tabel'!$F$20:$AB$42, MATCH(IF(AND($D45="AD",$F45=2008),$F45+2,IF(AND($D45="AD",$F45=2009),$F45+1,$F45)), '4. CPI-tabel'!$B$20:$B$42,0),  MATCH(BB$28,'4. CPI-tabel'!$F$14:$AB$14,0))),INDEX('4. CPI-tabel'!$F$20:$AB$42, MATCH(IF($G45=1,$F45+1,$F45), '4. CPI-tabel'!$B$20:$B$42,0),  MATCH(BB$28,'4. CPI-tabel'!$F$14:$AB$14,0)))</f>
        <v>1</v>
      </c>
      <c r="BC45" s="116">
        <f>IF(AND($D45="AD",OR($F45=2008,$F45=2009)),IF(OR($F45=BC$28-1,$F45=BC$28), 1, INDEX('4. CPI-tabel'!$F$20:$AB$42, MATCH(IF(AND($D45="AD",$F45=2008),$F45+2,IF(AND($D45="AD",$F45=2009),$F45+1,$F45)), '4. CPI-tabel'!$B$20:$B$42,0),  MATCH(BC$28,'4. CPI-tabel'!$F$14:$AB$14,0))),INDEX('4. CPI-tabel'!$F$20:$AB$42, MATCH(IF($G45=1,$F45+1,$F45), '4. CPI-tabel'!$B$20:$B$42,0),  MATCH(BC$28,'4. CPI-tabel'!$F$14:$AB$14,0)))</f>
        <v>1</v>
      </c>
      <c r="BF45" s="84">
        <f t="shared" si="31"/>
        <v>0</v>
      </c>
      <c r="BG45" s="84">
        <f t="shared" si="32"/>
        <v>0</v>
      </c>
      <c r="BH45" s="84">
        <f t="shared" si="33"/>
        <v>0</v>
      </c>
      <c r="BI45" s="84">
        <f t="shared" si="34"/>
        <v>0</v>
      </c>
      <c r="BJ45" s="84">
        <f t="shared" si="35"/>
        <v>0</v>
      </c>
      <c r="BK45" s="84">
        <f t="shared" si="36"/>
        <v>0</v>
      </c>
      <c r="BL45" s="84">
        <f t="shared" si="37"/>
        <v>0</v>
      </c>
      <c r="BM45" s="84">
        <f t="shared" si="38"/>
        <v>0</v>
      </c>
      <c r="BN45" s="84">
        <f t="shared" si="39"/>
        <v>0</v>
      </c>
      <c r="BO45" s="84">
        <f t="shared" si="40"/>
        <v>0</v>
      </c>
      <c r="BP45" s="84">
        <f t="shared" si="41"/>
        <v>0</v>
      </c>
      <c r="BQ45" s="84">
        <f t="shared" si="42"/>
        <v>0</v>
      </c>
      <c r="BR45" s="84">
        <f t="shared" si="43"/>
        <v>0</v>
      </c>
      <c r="BS45" s="84">
        <f t="shared" si="44"/>
        <v>0</v>
      </c>
      <c r="BT45" s="84">
        <f t="shared" si="45"/>
        <v>0</v>
      </c>
      <c r="BU45" s="84">
        <f t="shared" si="46"/>
        <v>0</v>
      </c>
      <c r="BV45" s="84">
        <f t="shared" si="47"/>
        <v>0</v>
      </c>
      <c r="BW45" s="84">
        <f t="shared" si="48"/>
        <v>0</v>
      </c>
      <c r="BX45" s="84">
        <f t="shared" si="49"/>
        <v>0</v>
      </c>
      <c r="BY45" s="84">
        <f t="shared" si="50"/>
        <v>2464.018454079509</v>
      </c>
      <c r="BZ45" s="84">
        <f t="shared" si="51"/>
        <v>4809.7640223632025</v>
      </c>
      <c r="CA45" s="84">
        <f t="shared" si="52"/>
        <v>4578.8953492897681</v>
      </c>
      <c r="CB45" s="84">
        <f t="shared" si="53"/>
        <v>4359.1083725238595</v>
      </c>
    </row>
    <row r="46" spans="1:80" s="18" customFormat="1" x14ac:dyDescent="0.2">
      <c r="A46" s="72"/>
      <c r="B46" s="83">
        <f>'3. Investeringen'!B29</f>
        <v>18</v>
      </c>
      <c r="C46" s="83" t="str">
        <f>'3. Investeringen'!C29</f>
        <v>Nieuwe investeringen</v>
      </c>
      <c r="D46" s="83" t="str">
        <f>'3. Investeringen'!F29</f>
        <v>TD</v>
      </c>
      <c r="E46" s="83" t="str">
        <f t="shared" si="30"/>
        <v>Nieuwe investeringen TD</v>
      </c>
      <c r="F46" s="118">
        <f>'3. Investeringen'!L29</f>
        <v>2023</v>
      </c>
      <c r="G46" s="115">
        <f>'7. Nominale afschrijvingen'!AG36</f>
        <v>0.5</v>
      </c>
      <c r="I46" s="83">
        <f>'7. Nominale afschrijvingen'!BG36</f>
        <v>0</v>
      </c>
      <c r="J46" s="83">
        <f>'7. Nominale afschrijvingen'!BH36</f>
        <v>0</v>
      </c>
      <c r="K46" s="83">
        <f>'7. Nominale afschrijvingen'!BI36</f>
        <v>0</v>
      </c>
      <c r="L46" s="83">
        <f>'7. Nominale afschrijvingen'!BJ36</f>
        <v>0</v>
      </c>
      <c r="M46" s="83">
        <f>'7. Nominale afschrijvingen'!BK36</f>
        <v>0</v>
      </c>
      <c r="N46" s="83">
        <f>'7. Nominale afschrijvingen'!BL36</f>
        <v>0</v>
      </c>
      <c r="O46" s="83">
        <f>'7. Nominale afschrijvingen'!BM36</f>
        <v>0</v>
      </c>
      <c r="P46" s="83">
        <f>'7. Nominale afschrijvingen'!BN36</f>
        <v>0</v>
      </c>
      <c r="Q46" s="83">
        <f>'7. Nominale afschrijvingen'!BO36</f>
        <v>0</v>
      </c>
      <c r="R46" s="83">
        <f>'7. Nominale afschrijvingen'!BP36</f>
        <v>0</v>
      </c>
      <c r="S46" s="83">
        <f>'7. Nominale afschrijvingen'!BQ36</f>
        <v>0</v>
      </c>
      <c r="T46" s="83">
        <f>'7. Nominale afschrijvingen'!BR36</f>
        <v>0</v>
      </c>
      <c r="U46" s="83">
        <f>'7. Nominale afschrijvingen'!BS36</f>
        <v>0</v>
      </c>
      <c r="V46" s="83">
        <f>'7. Nominale afschrijvingen'!BT36</f>
        <v>0</v>
      </c>
      <c r="W46" s="83">
        <f>'7. Nominale afschrijvingen'!BU36</f>
        <v>0</v>
      </c>
      <c r="X46" s="83">
        <f>'7. Nominale afschrijvingen'!BV36</f>
        <v>0</v>
      </c>
      <c r="Y46" s="83">
        <f>'7. Nominale afschrijvingen'!BW36</f>
        <v>0</v>
      </c>
      <c r="Z46" s="83">
        <f>'7. Nominale afschrijvingen'!BX36</f>
        <v>0</v>
      </c>
      <c r="AA46" s="83">
        <f>'7. Nominale afschrijvingen'!BY36</f>
        <v>0</v>
      </c>
      <c r="AB46" s="83">
        <f>'7. Nominale afschrijvingen'!BZ36</f>
        <v>489726.63191090687</v>
      </c>
      <c r="AC46" s="83">
        <f>'7. Nominale afschrijvingen'!CA36</f>
        <v>959864.19854537759</v>
      </c>
      <c r="AD46" s="83">
        <f>'7. Nominale afschrijvingen'!CB36</f>
        <v>921469.63060356246</v>
      </c>
      <c r="AE46" s="83">
        <f>'7. Nominale afschrijvingen'!CC36</f>
        <v>884610.84537941997</v>
      </c>
      <c r="AF46" s="62"/>
      <c r="AG46" s="116">
        <f>IF(AND($D46="AD",OR($F46=2008,$F46=2009)),IF(OR($F46=AG$28-1,$F46=AG$28), 1, INDEX('4. CPI-tabel'!$F$20:$AB$42, MATCH(IF(AND($D46="AD",$F46=2008),$F46+2,IF(AND($D46="AD",$F46=2009),$F46+1,$F46)), '4. CPI-tabel'!$B$20:$B$42,0),  MATCH(AG$28,'4. CPI-tabel'!$F$14:$AB$14,0))),INDEX('4. CPI-tabel'!$F$20:$AB$42, MATCH(IF($G46=1,$F46+1,$F46), '4. CPI-tabel'!$B$20:$B$42,0),  MATCH(AG$28,'4. CPI-tabel'!$F$14:$AB$14,0)))</f>
        <v>0</v>
      </c>
      <c r="AH46" s="116">
        <f>IF(AND($D46="AD",OR($F46=2008,$F46=2009)),IF(OR($F46=AH$28-1,$F46=AH$28), 1, INDEX('4. CPI-tabel'!$F$20:$AB$42, MATCH(IF(AND($D46="AD",$F46=2008),$F46+2,IF(AND($D46="AD",$F46=2009),$F46+1,$F46)), '4. CPI-tabel'!$B$20:$B$42,0),  MATCH(AH$28,'4. CPI-tabel'!$F$14:$AB$14,0))),INDEX('4. CPI-tabel'!$F$20:$AB$42, MATCH(IF($G46=1,$F46+1,$F46), '4. CPI-tabel'!$B$20:$B$42,0),  MATCH(AH$28,'4. CPI-tabel'!$F$14:$AB$14,0)))</f>
        <v>0</v>
      </c>
      <c r="AI46" s="116">
        <f>IF(AND($D46="AD",OR($F46=2008,$F46=2009)),IF(OR($F46=AI$28-1,$F46=AI$28), 1, INDEX('4. CPI-tabel'!$F$20:$AB$42, MATCH(IF(AND($D46="AD",$F46=2008),$F46+2,IF(AND($D46="AD",$F46=2009),$F46+1,$F46)), '4. CPI-tabel'!$B$20:$B$42,0),  MATCH(AI$28,'4. CPI-tabel'!$F$14:$AB$14,0))),INDEX('4. CPI-tabel'!$F$20:$AB$42, MATCH(IF($G46=1,$F46+1,$F46), '4. CPI-tabel'!$B$20:$B$42,0),  MATCH(AI$28,'4. CPI-tabel'!$F$14:$AB$14,0)))</f>
        <v>0</v>
      </c>
      <c r="AJ46" s="116">
        <f>IF(AND($D46="AD",OR($F46=2008,$F46=2009)),IF(OR($F46=AJ$28-1,$F46=AJ$28), 1, INDEX('4. CPI-tabel'!$F$20:$AB$42, MATCH(IF(AND($D46="AD",$F46=2008),$F46+2,IF(AND($D46="AD",$F46=2009),$F46+1,$F46)), '4. CPI-tabel'!$B$20:$B$42,0),  MATCH(AJ$28,'4. CPI-tabel'!$F$14:$AB$14,0))),INDEX('4. CPI-tabel'!$F$20:$AB$42, MATCH(IF($G46=1,$F46+1,$F46), '4. CPI-tabel'!$B$20:$B$42,0),  MATCH(AJ$28,'4. CPI-tabel'!$F$14:$AB$14,0)))</f>
        <v>0</v>
      </c>
      <c r="AK46" s="116">
        <f>IF(AND($D46="AD",OR($F46=2008,$F46=2009)),IF(OR($F46=AK$28-1,$F46=AK$28), 1, INDEX('4. CPI-tabel'!$F$20:$AB$42, MATCH(IF(AND($D46="AD",$F46=2008),$F46+2,IF(AND($D46="AD",$F46=2009),$F46+1,$F46)), '4. CPI-tabel'!$B$20:$B$42,0),  MATCH(AK$28,'4. CPI-tabel'!$F$14:$AB$14,0))),INDEX('4. CPI-tabel'!$F$20:$AB$42, MATCH(IF($G46=1,$F46+1,$F46), '4. CPI-tabel'!$B$20:$B$42,0),  MATCH(AK$28,'4. CPI-tabel'!$F$14:$AB$14,0)))</f>
        <v>0</v>
      </c>
      <c r="AL46" s="116">
        <f>IF(AND($D46="AD",OR($F46=2008,$F46=2009)),IF(OR($F46=AL$28-1,$F46=AL$28), 1, INDEX('4. CPI-tabel'!$F$20:$AB$42, MATCH(IF(AND($D46="AD",$F46=2008),$F46+2,IF(AND($D46="AD",$F46=2009),$F46+1,$F46)), '4. CPI-tabel'!$B$20:$B$42,0),  MATCH(AL$28,'4. CPI-tabel'!$F$14:$AB$14,0))),INDEX('4. CPI-tabel'!$F$20:$AB$42, MATCH(IF($G46=1,$F46+1,$F46), '4. CPI-tabel'!$B$20:$B$42,0),  MATCH(AL$28,'4. CPI-tabel'!$F$14:$AB$14,0)))</f>
        <v>0</v>
      </c>
      <c r="AM46" s="116">
        <f>IF(AND($D46="AD",OR($F46=2008,$F46=2009)),IF(OR($F46=AM$28-1,$F46=AM$28), 1, INDEX('4. CPI-tabel'!$F$20:$AB$42, MATCH(IF(AND($D46="AD",$F46=2008),$F46+2,IF(AND($D46="AD",$F46=2009),$F46+1,$F46)), '4. CPI-tabel'!$B$20:$B$42,0),  MATCH(AM$28,'4. CPI-tabel'!$F$14:$AB$14,0))),INDEX('4. CPI-tabel'!$F$20:$AB$42, MATCH(IF($G46=1,$F46+1,$F46), '4. CPI-tabel'!$B$20:$B$42,0),  MATCH(AM$28,'4. CPI-tabel'!$F$14:$AB$14,0)))</f>
        <v>0</v>
      </c>
      <c r="AN46" s="116">
        <f>IF(AND($D46="AD",OR($F46=2008,$F46=2009)),IF(OR($F46=AN$28-1,$F46=AN$28), 1, INDEX('4. CPI-tabel'!$F$20:$AB$42, MATCH(IF(AND($D46="AD",$F46=2008),$F46+2,IF(AND($D46="AD",$F46=2009),$F46+1,$F46)), '4. CPI-tabel'!$B$20:$B$42,0),  MATCH(AN$28,'4. CPI-tabel'!$F$14:$AB$14,0))),INDEX('4. CPI-tabel'!$F$20:$AB$42, MATCH(IF($G46=1,$F46+1,$F46), '4. CPI-tabel'!$B$20:$B$42,0),  MATCH(AN$28,'4. CPI-tabel'!$F$14:$AB$14,0)))</f>
        <v>0</v>
      </c>
      <c r="AO46" s="116">
        <f>IF(AND($D46="AD",OR($F46=2008,$F46=2009)),IF(OR($F46=AO$28-1,$F46=AO$28), 1, INDEX('4. CPI-tabel'!$F$20:$AB$42, MATCH(IF(AND($D46="AD",$F46=2008),$F46+2,IF(AND($D46="AD",$F46=2009),$F46+1,$F46)), '4. CPI-tabel'!$B$20:$B$42,0),  MATCH(AO$28,'4. CPI-tabel'!$F$14:$AB$14,0))),INDEX('4. CPI-tabel'!$F$20:$AB$42, MATCH(IF($G46=1,$F46+1,$F46), '4. CPI-tabel'!$B$20:$B$42,0),  MATCH(AO$28,'4. CPI-tabel'!$F$14:$AB$14,0)))</f>
        <v>0</v>
      </c>
      <c r="AP46" s="116">
        <f>IF(AND($D46="AD",OR($F46=2008,$F46=2009)),IF(OR($F46=AP$28-1,$F46=AP$28), 1, INDEX('4. CPI-tabel'!$F$20:$AB$42, MATCH(IF(AND($D46="AD",$F46=2008),$F46+2,IF(AND($D46="AD",$F46=2009),$F46+1,$F46)), '4. CPI-tabel'!$B$20:$B$42,0),  MATCH(AP$28,'4. CPI-tabel'!$F$14:$AB$14,0))),INDEX('4. CPI-tabel'!$F$20:$AB$42, MATCH(IF($G46=1,$F46+1,$F46), '4. CPI-tabel'!$B$20:$B$42,0),  MATCH(AP$28,'4. CPI-tabel'!$F$14:$AB$14,0)))</f>
        <v>0</v>
      </c>
      <c r="AQ46" s="116">
        <f>IF(AND($D46="AD",OR($F46=2008,$F46=2009)),IF(OR($F46=AQ$28-1,$F46=AQ$28), 1, INDEX('4. CPI-tabel'!$F$20:$AB$42, MATCH(IF(AND($D46="AD",$F46=2008),$F46+2,IF(AND($D46="AD",$F46=2009),$F46+1,$F46)), '4. CPI-tabel'!$B$20:$B$42,0),  MATCH(AQ$28,'4. CPI-tabel'!$F$14:$AB$14,0))),INDEX('4. CPI-tabel'!$F$20:$AB$42, MATCH(IF($G46=1,$F46+1,$F46), '4. CPI-tabel'!$B$20:$B$42,0),  MATCH(AQ$28,'4. CPI-tabel'!$F$14:$AB$14,0)))</f>
        <v>0</v>
      </c>
      <c r="AR46" s="116">
        <f>IF(AND($D46="AD",OR($F46=2008,$F46=2009)),IF(OR($F46=AR$28-1,$F46=AR$28), 1, INDEX('4. CPI-tabel'!$F$20:$AB$42, MATCH(IF(AND($D46="AD",$F46=2008),$F46+2,IF(AND($D46="AD",$F46=2009),$F46+1,$F46)), '4. CPI-tabel'!$B$20:$B$42,0),  MATCH(AR$28,'4. CPI-tabel'!$F$14:$AB$14,0))),INDEX('4. CPI-tabel'!$F$20:$AB$42, MATCH(IF($G46=1,$F46+1,$F46), '4. CPI-tabel'!$B$20:$B$42,0),  MATCH(AR$28,'4. CPI-tabel'!$F$14:$AB$14,0)))</f>
        <v>0</v>
      </c>
      <c r="AS46" s="116">
        <f>IF(AND($D46="AD",OR($F46=2008,$F46=2009)),IF(OR($F46=AS$28-1,$F46=AS$28), 1, INDEX('4. CPI-tabel'!$F$20:$AB$42, MATCH(IF(AND($D46="AD",$F46=2008),$F46+2,IF(AND($D46="AD",$F46=2009),$F46+1,$F46)), '4. CPI-tabel'!$B$20:$B$42,0),  MATCH(AS$28,'4. CPI-tabel'!$F$14:$AB$14,0))),INDEX('4. CPI-tabel'!$F$20:$AB$42, MATCH(IF($G46=1,$F46+1,$F46), '4. CPI-tabel'!$B$20:$B$42,0),  MATCH(AS$28,'4. CPI-tabel'!$F$14:$AB$14,0)))</f>
        <v>0</v>
      </c>
      <c r="AT46" s="116">
        <f>IF(AND($D46="AD",OR($F46=2008,$F46=2009)),IF(OR($F46=AT$28-1,$F46=AT$28), 1, INDEX('4. CPI-tabel'!$F$20:$AB$42, MATCH(IF(AND($D46="AD",$F46=2008),$F46+2,IF(AND($D46="AD",$F46=2009),$F46+1,$F46)), '4. CPI-tabel'!$B$20:$B$42,0),  MATCH(AT$28,'4. CPI-tabel'!$F$14:$AB$14,0))),INDEX('4. CPI-tabel'!$F$20:$AB$42, MATCH(IF($G46=1,$F46+1,$F46), '4. CPI-tabel'!$B$20:$B$42,0),  MATCH(AT$28,'4. CPI-tabel'!$F$14:$AB$14,0)))</f>
        <v>0</v>
      </c>
      <c r="AU46" s="116">
        <f>IF(AND($D46="AD",OR($F46=2008,$F46=2009)),IF(OR($F46=AU$28-1,$F46=AU$28), 1, INDEX('4. CPI-tabel'!$F$20:$AB$42, MATCH(IF(AND($D46="AD",$F46=2008),$F46+2,IF(AND($D46="AD",$F46=2009),$F46+1,$F46)), '4. CPI-tabel'!$B$20:$B$42,0),  MATCH(AU$28,'4. CPI-tabel'!$F$14:$AB$14,0))),INDEX('4. CPI-tabel'!$F$20:$AB$42, MATCH(IF($G46=1,$F46+1,$F46), '4. CPI-tabel'!$B$20:$B$42,0),  MATCH(AU$28,'4. CPI-tabel'!$F$14:$AB$14,0)))</f>
        <v>0</v>
      </c>
      <c r="AV46" s="116">
        <f>IF(AND($D46="AD",OR($F46=2008,$F46=2009)),IF(OR($F46=AV$28-1,$F46=AV$28), 1, INDEX('4. CPI-tabel'!$F$20:$AB$42, MATCH(IF(AND($D46="AD",$F46=2008),$F46+2,IF(AND($D46="AD",$F46=2009),$F46+1,$F46)), '4. CPI-tabel'!$B$20:$B$42,0),  MATCH(AV$28,'4. CPI-tabel'!$F$14:$AB$14,0))),INDEX('4. CPI-tabel'!$F$20:$AB$42, MATCH(IF($G46=1,$F46+1,$F46), '4. CPI-tabel'!$B$20:$B$42,0),  MATCH(AV$28,'4. CPI-tabel'!$F$14:$AB$14,0)))</f>
        <v>0</v>
      </c>
      <c r="AW46" s="116">
        <f>IF(AND($D46="AD",OR($F46=2008,$F46=2009)),IF(OR($F46=AW$28-1,$F46=AW$28), 1, INDEX('4. CPI-tabel'!$F$20:$AB$42, MATCH(IF(AND($D46="AD",$F46=2008),$F46+2,IF(AND($D46="AD",$F46=2009),$F46+1,$F46)), '4. CPI-tabel'!$B$20:$B$42,0),  MATCH(AW$28,'4. CPI-tabel'!$F$14:$AB$14,0))),INDEX('4. CPI-tabel'!$F$20:$AB$42, MATCH(IF($G46=1,$F46+1,$F46), '4. CPI-tabel'!$B$20:$B$42,0),  MATCH(AW$28,'4. CPI-tabel'!$F$14:$AB$14,0)))</f>
        <v>0</v>
      </c>
      <c r="AX46" s="116">
        <f>IF(AND($D46="AD",OR($F46=2008,$F46=2009)),IF(OR($F46=AX$28-1,$F46=AX$28), 1, INDEX('4. CPI-tabel'!$F$20:$AB$42, MATCH(IF(AND($D46="AD",$F46=2008),$F46+2,IF(AND($D46="AD",$F46=2009),$F46+1,$F46)), '4. CPI-tabel'!$B$20:$B$42,0),  MATCH(AX$28,'4. CPI-tabel'!$F$14:$AB$14,0))),INDEX('4. CPI-tabel'!$F$20:$AB$42, MATCH(IF($G46=1,$F46+1,$F46), '4. CPI-tabel'!$B$20:$B$42,0),  MATCH(AX$28,'4. CPI-tabel'!$F$14:$AB$14,0)))</f>
        <v>0</v>
      </c>
      <c r="AY46" s="116">
        <f>IF(AND($D46="AD",OR($F46=2008,$F46=2009)),IF(OR($F46=AY$28-1,$F46=AY$28), 1, INDEX('4. CPI-tabel'!$F$20:$AB$42, MATCH(IF(AND($D46="AD",$F46=2008),$F46+2,IF(AND($D46="AD",$F46=2009),$F46+1,$F46)), '4. CPI-tabel'!$B$20:$B$42,0),  MATCH(AY$28,'4. CPI-tabel'!$F$14:$AB$14,0))),INDEX('4. CPI-tabel'!$F$20:$AB$42, MATCH(IF($G46=1,$F46+1,$F46), '4. CPI-tabel'!$B$20:$B$42,0),  MATCH(AY$28,'4. CPI-tabel'!$F$14:$AB$14,0)))</f>
        <v>0</v>
      </c>
      <c r="AZ46" s="116">
        <f>IF(AND($D46="AD",OR($F46=2008,$F46=2009)),IF(OR($F46=AZ$28-1,$F46=AZ$28), 1, INDEX('4. CPI-tabel'!$F$20:$AB$42, MATCH(IF(AND($D46="AD",$F46=2008),$F46+2,IF(AND($D46="AD",$F46=2009),$F46+1,$F46)), '4. CPI-tabel'!$B$20:$B$42,0),  MATCH(AZ$28,'4. CPI-tabel'!$F$14:$AB$14,0))),INDEX('4. CPI-tabel'!$F$20:$AB$42, MATCH(IF($G46=1,$F46+1,$F46), '4. CPI-tabel'!$B$20:$B$42,0),  MATCH(AZ$28,'4. CPI-tabel'!$F$14:$AB$14,0)))</f>
        <v>1</v>
      </c>
      <c r="BA46" s="116">
        <f>IF(AND($D46="AD",OR($F46=2008,$F46=2009)),IF(OR($F46=BA$28-1,$F46=BA$28), 1, INDEX('4. CPI-tabel'!$F$20:$AB$42, MATCH(IF(AND($D46="AD",$F46=2008),$F46+2,IF(AND($D46="AD",$F46=2009),$F46+1,$F46)), '4. CPI-tabel'!$B$20:$B$42,0),  MATCH(BA$28,'4. CPI-tabel'!$F$14:$AB$14,0))),INDEX('4. CPI-tabel'!$F$20:$AB$42, MATCH(IF($G46=1,$F46+1,$F46), '4. CPI-tabel'!$B$20:$B$42,0),  MATCH(BA$28,'4. CPI-tabel'!$F$14:$AB$14,0)))</f>
        <v>1</v>
      </c>
      <c r="BB46" s="116">
        <f>IF(AND($D46="AD",OR($F46=2008,$F46=2009)),IF(OR($F46=BB$28-1,$F46=BB$28), 1, INDEX('4. CPI-tabel'!$F$20:$AB$42, MATCH(IF(AND($D46="AD",$F46=2008),$F46+2,IF(AND($D46="AD",$F46=2009),$F46+1,$F46)), '4. CPI-tabel'!$B$20:$B$42,0),  MATCH(BB$28,'4. CPI-tabel'!$F$14:$AB$14,0))),INDEX('4. CPI-tabel'!$F$20:$AB$42, MATCH(IF($G46=1,$F46+1,$F46), '4. CPI-tabel'!$B$20:$B$42,0),  MATCH(BB$28,'4. CPI-tabel'!$F$14:$AB$14,0)))</f>
        <v>1</v>
      </c>
      <c r="BC46" s="116">
        <f>IF(AND($D46="AD",OR($F46=2008,$F46=2009)),IF(OR($F46=BC$28-1,$F46=BC$28), 1, INDEX('4. CPI-tabel'!$F$20:$AB$42, MATCH(IF(AND($D46="AD",$F46=2008),$F46+2,IF(AND($D46="AD",$F46=2009),$F46+1,$F46)), '4. CPI-tabel'!$B$20:$B$42,0),  MATCH(BC$28,'4. CPI-tabel'!$F$14:$AB$14,0))),INDEX('4. CPI-tabel'!$F$20:$AB$42, MATCH(IF($G46=1,$F46+1,$F46), '4. CPI-tabel'!$B$20:$B$42,0),  MATCH(BC$28,'4. CPI-tabel'!$F$14:$AB$14,0)))</f>
        <v>1</v>
      </c>
      <c r="BF46" s="84">
        <f t="shared" si="31"/>
        <v>0</v>
      </c>
      <c r="BG46" s="84">
        <f t="shared" si="32"/>
        <v>0</v>
      </c>
      <c r="BH46" s="84">
        <f t="shared" si="33"/>
        <v>0</v>
      </c>
      <c r="BI46" s="84">
        <f t="shared" si="34"/>
        <v>0</v>
      </c>
      <c r="BJ46" s="84">
        <f t="shared" si="35"/>
        <v>0</v>
      </c>
      <c r="BK46" s="84">
        <f t="shared" si="36"/>
        <v>0</v>
      </c>
      <c r="BL46" s="84">
        <f t="shared" si="37"/>
        <v>0</v>
      </c>
      <c r="BM46" s="84">
        <f t="shared" si="38"/>
        <v>0</v>
      </c>
      <c r="BN46" s="84">
        <f t="shared" si="39"/>
        <v>0</v>
      </c>
      <c r="BO46" s="84">
        <f t="shared" si="40"/>
        <v>0</v>
      </c>
      <c r="BP46" s="84">
        <f t="shared" si="41"/>
        <v>0</v>
      </c>
      <c r="BQ46" s="84">
        <f t="shared" si="42"/>
        <v>0</v>
      </c>
      <c r="BR46" s="84">
        <f t="shared" si="43"/>
        <v>0</v>
      </c>
      <c r="BS46" s="84">
        <f t="shared" si="44"/>
        <v>0</v>
      </c>
      <c r="BT46" s="84">
        <f t="shared" si="45"/>
        <v>0</v>
      </c>
      <c r="BU46" s="84">
        <f t="shared" si="46"/>
        <v>0</v>
      </c>
      <c r="BV46" s="84">
        <f t="shared" si="47"/>
        <v>0</v>
      </c>
      <c r="BW46" s="84">
        <f t="shared" si="48"/>
        <v>0</v>
      </c>
      <c r="BX46" s="84">
        <f t="shared" si="49"/>
        <v>0</v>
      </c>
      <c r="BY46" s="84">
        <f t="shared" si="50"/>
        <v>489726.63191090687</v>
      </c>
      <c r="BZ46" s="84">
        <f t="shared" si="51"/>
        <v>959864.19854537759</v>
      </c>
      <c r="CA46" s="84">
        <f t="shared" si="52"/>
        <v>921469.63060356246</v>
      </c>
      <c r="CB46" s="84">
        <f t="shared" si="53"/>
        <v>884610.84537941997</v>
      </c>
    </row>
    <row r="47" spans="1:80" s="18" customFormat="1" x14ac:dyDescent="0.2">
      <c r="A47" s="72"/>
      <c r="B47" s="83">
        <f>'3. Investeringen'!B30</f>
        <v>19</v>
      </c>
      <c r="C47" s="83" t="str">
        <f>'3. Investeringen'!C30</f>
        <v>Nieuwe investeringen</v>
      </c>
      <c r="D47" s="83" t="str">
        <f>'3. Investeringen'!F30</f>
        <v>TD</v>
      </c>
      <c r="E47" s="83" t="str">
        <f t="shared" si="30"/>
        <v>Nieuwe investeringen TD</v>
      </c>
      <c r="F47" s="118">
        <f>'3. Investeringen'!L30</f>
        <v>2023</v>
      </c>
      <c r="G47" s="115">
        <f>'7. Nominale afschrijvingen'!AG37</f>
        <v>0.5</v>
      </c>
      <c r="I47" s="83">
        <f>'7. Nominale afschrijvingen'!BG37</f>
        <v>0</v>
      </c>
      <c r="J47" s="83">
        <f>'7. Nominale afschrijvingen'!BH37</f>
        <v>0</v>
      </c>
      <c r="K47" s="83">
        <f>'7. Nominale afschrijvingen'!BI37</f>
        <v>0</v>
      </c>
      <c r="L47" s="83">
        <f>'7. Nominale afschrijvingen'!BJ37</f>
        <v>0</v>
      </c>
      <c r="M47" s="83">
        <f>'7. Nominale afschrijvingen'!BK37</f>
        <v>0</v>
      </c>
      <c r="N47" s="83">
        <f>'7. Nominale afschrijvingen'!BL37</f>
        <v>0</v>
      </c>
      <c r="O47" s="83">
        <f>'7. Nominale afschrijvingen'!BM37</f>
        <v>0</v>
      </c>
      <c r="P47" s="83">
        <f>'7. Nominale afschrijvingen'!BN37</f>
        <v>0</v>
      </c>
      <c r="Q47" s="83">
        <f>'7. Nominale afschrijvingen'!BO37</f>
        <v>0</v>
      </c>
      <c r="R47" s="83">
        <f>'7. Nominale afschrijvingen'!BP37</f>
        <v>0</v>
      </c>
      <c r="S47" s="83">
        <f>'7. Nominale afschrijvingen'!BQ37</f>
        <v>0</v>
      </c>
      <c r="T47" s="83">
        <f>'7. Nominale afschrijvingen'!BR37</f>
        <v>0</v>
      </c>
      <c r="U47" s="83">
        <f>'7. Nominale afschrijvingen'!BS37</f>
        <v>0</v>
      </c>
      <c r="V47" s="83">
        <f>'7. Nominale afschrijvingen'!BT37</f>
        <v>0</v>
      </c>
      <c r="W47" s="83">
        <f>'7. Nominale afschrijvingen'!BU37</f>
        <v>0</v>
      </c>
      <c r="X47" s="83">
        <f>'7. Nominale afschrijvingen'!BV37</f>
        <v>0</v>
      </c>
      <c r="Y47" s="83">
        <f>'7. Nominale afschrijvingen'!BW37</f>
        <v>0</v>
      </c>
      <c r="Z47" s="83">
        <f>'7. Nominale afschrijvingen'!BX37</f>
        <v>0</v>
      </c>
      <c r="AA47" s="83">
        <f>'7. Nominale afschrijvingen'!BY37</f>
        <v>0</v>
      </c>
      <c r="AB47" s="83">
        <f>'7. Nominale afschrijvingen'!BZ37</f>
        <v>3203012.6454055207</v>
      </c>
      <c r="AC47" s="83">
        <f>'7. Nominale afschrijvingen'!CA37</f>
        <v>6320611.6202668939</v>
      </c>
      <c r="AD47" s="83">
        <f>'7. Nominale afschrijvingen'!CB37</f>
        <v>6152061.9770597769</v>
      </c>
      <c r="AE47" s="83">
        <f>'7. Nominale afschrijvingen'!CC37</f>
        <v>5988006.9910048498</v>
      </c>
      <c r="AF47" s="62"/>
      <c r="AG47" s="116">
        <f>IF(AND($D47="AD",OR($F47=2008,$F47=2009)),IF(OR($F47=AG$28-1,$F47=AG$28), 1, INDEX('4. CPI-tabel'!$F$20:$AB$42, MATCH(IF(AND($D47="AD",$F47=2008),$F47+2,IF(AND($D47="AD",$F47=2009),$F47+1,$F47)), '4. CPI-tabel'!$B$20:$B$42,0),  MATCH(AG$28,'4. CPI-tabel'!$F$14:$AB$14,0))),INDEX('4. CPI-tabel'!$F$20:$AB$42, MATCH(IF($G47=1,$F47+1,$F47), '4. CPI-tabel'!$B$20:$B$42,0),  MATCH(AG$28,'4. CPI-tabel'!$F$14:$AB$14,0)))</f>
        <v>0</v>
      </c>
      <c r="AH47" s="116">
        <f>IF(AND($D47="AD",OR($F47=2008,$F47=2009)),IF(OR($F47=AH$28-1,$F47=AH$28), 1, INDEX('4. CPI-tabel'!$F$20:$AB$42, MATCH(IF(AND($D47="AD",$F47=2008),$F47+2,IF(AND($D47="AD",$F47=2009),$F47+1,$F47)), '4. CPI-tabel'!$B$20:$B$42,0),  MATCH(AH$28,'4. CPI-tabel'!$F$14:$AB$14,0))),INDEX('4. CPI-tabel'!$F$20:$AB$42, MATCH(IF($G47=1,$F47+1,$F47), '4. CPI-tabel'!$B$20:$B$42,0),  MATCH(AH$28,'4. CPI-tabel'!$F$14:$AB$14,0)))</f>
        <v>0</v>
      </c>
      <c r="AI47" s="116">
        <f>IF(AND($D47="AD",OR($F47=2008,$F47=2009)),IF(OR($F47=AI$28-1,$F47=AI$28), 1, INDEX('4. CPI-tabel'!$F$20:$AB$42, MATCH(IF(AND($D47="AD",$F47=2008),$F47+2,IF(AND($D47="AD",$F47=2009),$F47+1,$F47)), '4. CPI-tabel'!$B$20:$B$42,0),  MATCH(AI$28,'4. CPI-tabel'!$F$14:$AB$14,0))),INDEX('4. CPI-tabel'!$F$20:$AB$42, MATCH(IF($G47=1,$F47+1,$F47), '4. CPI-tabel'!$B$20:$B$42,0),  MATCH(AI$28,'4. CPI-tabel'!$F$14:$AB$14,0)))</f>
        <v>0</v>
      </c>
      <c r="AJ47" s="116">
        <f>IF(AND($D47="AD",OR($F47=2008,$F47=2009)),IF(OR($F47=AJ$28-1,$F47=AJ$28), 1, INDEX('4. CPI-tabel'!$F$20:$AB$42, MATCH(IF(AND($D47="AD",$F47=2008),$F47+2,IF(AND($D47="AD",$F47=2009),$F47+1,$F47)), '4. CPI-tabel'!$B$20:$B$42,0),  MATCH(AJ$28,'4. CPI-tabel'!$F$14:$AB$14,0))),INDEX('4. CPI-tabel'!$F$20:$AB$42, MATCH(IF($G47=1,$F47+1,$F47), '4. CPI-tabel'!$B$20:$B$42,0),  MATCH(AJ$28,'4. CPI-tabel'!$F$14:$AB$14,0)))</f>
        <v>0</v>
      </c>
      <c r="AK47" s="116">
        <f>IF(AND($D47="AD",OR($F47=2008,$F47=2009)),IF(OR($F47=AK$28-1,$F47=AK$28), 1, INDEX('4. CPI-tabel'!$F$20:$AB$42, MATCH(IF(AND($D47="AD",$F47=2008),$F47+2,IF(AND($D47="AD",$F47=2009),$F47+1,$F47)), '4. CPI-tabel'!$B$20:$B$42,0),  MATCH(AK$28,'4. CPI-tabel'!$F$14:$AB$14,0))),INDEX('4. CPI-tabel'!$F$20:$AB$42, MATCH(IF($G47=1,$F47+1,$F47), '4. CPI-tabel'!$B$20:$B$42,0),  MATCH(AK$28,'4. CPI-tabel'!$F$14:$AB$14,0)))</f>
        <v>0</v>
      </c>
      <c r="AL47" s="116">
        <f>IF(AND($D47="AD",OR($F47=2008,$F47=2009)),IF(OR($F47=AL$28-1,$F47=AL$28), 1, INDEX('4. CPI-tabel'!$F$20:$AB$42, MATCH(IF(AND($D47="AD",$F47=2008),$F47+2,IF(AND($D47="AD",$F47=2009),$F47+1,$F47)), '4. CPI-tabel'!$B$20:$B$42,0),  MATCH(AL$28,'4. CPI-tabel'!$F$14:$AB$14,0))),INDEX('4. CPI-tabel'!$F$20:$AB$42, MATCH(IF($G47=1,$F47+1,$F47), '4. CPI-tabel'!$B$20:$B$42,0),  MATCH(AL$28,'4. CPI-tabel'!$F$14:$AB$14,0)))</f>
        <v>0</v>
      </c>
      <c r="AM47" s="116">
        <f>IF(AND($D47="AD",OR($F47=2008,$F47=2009)),IF(OR($F47=AM$28-1,$F47=AM$28), 1, INDEX('4. CPI-tabel'!$F$20:$AB$42, MATCH(IF(AND($D47="AD",$F47=2008),$F47+2,IF(AND($D47="AD",$F47=2009),$F47+1,$F47)), '4. CPI-tabel'!$B$20:$B$42,0),  MATCH(AM$28,'4. CPI-tabel'!$F$14:$AB$14,0))),INDEX('4. CPI-tabel'!$F$20:$AB$42, MATCH(IF($G47=1,$F47+1,$F47), '4. CPI-tabel'!$B$20:$B$42,0),  MATCH(AM$28,'4. CPI-tabel'!$F$14:$AB$14,0)))</f>
        <v>0</v>
      </c>
      <c r="AN47" s="116">
        <f>IF(AND($D47="AD",OR($F47=2008,$F47=2009)),IF(OR($F47=AN$28-1,$F47=AN$28), 1, INDEX('4. CPI-tabel'!$F$20:$AB$42, MATCH(IF(AND($D47="AD",$F47=2008),$F47+2,IF(AND($D47="AD",$F47=2009),$F47+1,$F47)), '4. CPI-tabel'!$B$20:$B$42,0),  MATCH(AN$28,'4. CPI-tabel'!$F$14:$AB$14,0))),INDEX('4. CPI-tabel'!$F$20:$AB$42, MATCH(IF($G47=1,$F47+1,$F47), '4. CPI-tabel'!$B$20:$B$42,0),  MATCH(AN$28,'4. CPI-tabel'!$F$14:$AB$14,0)))</f>
        <v>0</v>
      </c>
      <c r="AO47" s="116">
        <f>IF(AND($D47="AD",OR($F47=2008,$F47=2009)),IF(OR($F47=AO$28-1,$F47=AO$28), 1, INDEX('4. CPI-tabel'!$F$20:$AB$42, MATCH(IF(AND($D47="AD",$F47=2008),$F47+2,IF(AND($D47="AD",$F47=2009),$F47+1,$F47)), '4. CPI-tabel'!$B$20:$B$42,0),  MATCH(AO$28,'4. CPI-tabel'!$F$14:$AB$14,0))),INDEX('4. CPI-tabel'!$F$20:$AB$42, MATCH(IF($G47=1,$F47+1,$F47), '4. CPI-tabel'!$B$20:$B$42,0),  MATCH(AO$28,'4. CPI-tabel'!$F$14:$AB$14,0)))</f>
        <v>0</v>
      </c>
      <c r="AP47" s="116">
        <f>IF(AND($D47="AD",OR($F47=2008,$F47=2009)),IF(OR($F47=AP$28-1,$F47=AP$28), 1, INDEX('4. CPI-tabel'!$F$20:$AB$42, MATCH(IF(AND($D47="AD",$F47=2008),$F47+2,IF(AND($D47="AD",$F47=2009),$F47+1,$F47)), '4. CPI-tabel'!$B$20:$B$42,0),  MATCH(AP$28,'4. CPI-tabel'!$F$14:$AB$14,0))),INDEX('4. CPI-tabel'!$F$20:$AB$42, MATCH(IF($G47=1,$F47+1,$F47), '4. CPI-tabel'!$B$20:$B$42,0),  MATCH(AP$28,'4. CPI-tabel'!$F$14:$AB$14,0)))</f>
        <v>0</v>
      </c>
      <c r="AQ47" s="116">
        <f>IF(AND($D47="AD",OR($F47=2008,$F47=2009)),IF(OR($F47=AQ$28-1,$F47=AQ$28), 1, INDEX('4. CPI-tabel'!$F$20:$AB$42, MATCH(IF(AND($D47="AD",$F47=2008),$F47+2,IF(AND($D47="AD",$F47=2009),$F47+1,$F47)), '4. CPI-tabel'!$B$20:$B$42,0),  MATCH(AQ$28,'4. CPI-tabel'!$F$14:$AB$14,0))),INDEX('4. CPI-tabel'!$F$20:$AB$42, MATCH(IF($G47=1,$F47+1,$F47), '4. CPI-tabel'!$B$20:$B$42,0),  MATCH(AQ$28,'4. CPI-tabel'!$F$14:$AB$14,0)))</f>
        <v>0</v>
      </c>
      <c r="AR47" s="116">
        <f>IF(AND($D47="AD",OR($F47=2008,$F47=2009)),IF(OR($F47=AR$28-1,$F47=AR$28), 1, INDEX('4. CPI-tabel'!$F$20:$AB$42, MATCH(IF(AND($D47="AD",$F47=2008),$F47+2,IF(AND($D47="AD",$F47=2009),$F47+1,$F47)), '4. CPI-tabel'!$B$20:$B$42,0),  MATCH(AR$28,'4. CPI-tabel'!$F$14:$AB$14,0))),INDEX('4. CPI-tabel'!$F$20:$AB$42, MATCH(IF($G47=1,$F47+1,$F47), '4. CPI-tabel'!$B$20:$B$42,0),  MATCH(AR$28,'4. CPI-tabel'!$F$14:$AB$14,0)))</f>
        <v>0</v>
      </c>
      <c r="AS47" s="116">
        <f>IF(AND($D47="AD",OR($F47=2008,$F47=2009)),IF(OR($F47=AS$28-1,$F47=AS$28), 1, INDEX('4. CPI-tabel'!$F$20:$AB$42, MATCH(IF(AND($D47="AD",$F47=2008),$F47+2,IF(AND($D47="AD",$F47=2009),$F47+1,$F47)), '4. CPI-tabel'!$B$20:$B$42,0),  MATCH(AS$28,'4. CPI-tabel'!$F$14:$AB$14,0))),INDEX('4. CPI-tabel'!$F$20:$AB$42, MATCH(IF($G47=1,$F47+1,$F47), '4. CPI-tabel'!$B$20:$B$42,0),  MATCH(AS$28,'4. CPI-tabel'!$F$14:$AB$14,0)))</f>
        <v>0</v>
      </c>
      <c r="AT47" s="116">
        <f>IF(AND($D47="AD",OR($F47=2008,$F47=2009)),IF(OR($F47=AT$28-1,$F47=AT$28), 1, INDEX('4. CPI-tabel'!$F$20:$AB$42, MATCH(IF(AND($D47="AD",$F47=2008),$F47+2,IF(AND($D47="AD",$F47=2009),$F47+1,$F47)), '4. CPI-tabel'!$B$20:$B$42,0),  MATCH(AT$28,'4. CPI-tabel'!$F$14:$AB$14,0))),INDEX('4. CPI-tabel'!$F$20:$AB$42, MATCH(IF($G47=1,$F47+1,$F47), '4. CPI-tabel'!$B$20:$B$42,0),  MATCH(AT$28,'4. CPI-tabel'!$F$14:$AB$14,0)))</f>
        <v>0</v>
      </c>
      <c r="AU47" s="116">
        <f>IF(AND($D47="AD",OR($F47=2008,$F47=2009)),IF(OR($F47=AU$28-1,$F47=AU$28), 1, INDEX('4. CPI-tabel'!$F$20:$AB$42, MATCH(IF(AND($D47="AD",$F47=2008),$F47+2,IF(AND($D47="AD",$F47=2009),$F47+1,$F47)), '4. CPI-tabel'!$B$20:$B$42,0),  MATCH(AU$28,'4. CPI-tabel'!$F$14:$AB$14,0))),INDEX('4. CPI-tabel'!$F$20:$AB$42, MATCH(IF($G47=1,$F47+1,$F47), '4. CPI-tabel'!$B$20:$B$42,0),  MATCH(AU$28,'4. CPI-tabel'!$F$14:$AB$14,0)))</f>
        <v>0</v>
      </c>
      <c r="AV47" s="116">
        <f>IF(AND($D47="AD",OR($F47=2008,$F47=2009)),IF(OR($F47=AV$28-1,$F47=AV$28), 1, INDEX('4. CPI-tabel'!$F$20:$AB$42, MATCH(IF(AND($D47="AD",$F47=2008),$F47+2,IF(AND($D47="AD",$F47=2009),$F47+1,$F47)), '4. CPI-tabel'!$B$20:$B$42,0),  MATCH(AV$28,'4. CPI-tabel'!$F$14:$AB$14,0))),INDEX('4. CPI-tabel'!$F$20:$AB$42, MATCH(IF($G47=1,$F47+1,$F47), '4. CPI-tabel'!$B$20:$B$42,0),  MATCH(AV$28,'4. CPI-tabel'!$F$14:$AB$14,0)))</f>
        <v>0</v>
      </c>
      <c r="AW47" s="116">
        <f>IF(AND($D47="AD",OR($F47=2008,$F47=2009)),IF(OR($F47=AW$28-1,$F47=AW$28), 1, INDEX('4. CPI-tabel'!$F$20:$AB$42, MATCH(IF(AND($D47="AD",$F47=2008),$F47+2,IF(AND($D47="AD",$F47=2009),$F47+1,$F47)), '4. CPI-tabel'!$B$20:$B$42,0),  MATCH(AW$28,'4. CPI-tabel'!$F$14:$AB$14,0))),INDEX('4. CPI-tabel'!$F$20:$AB$42, MATCH(IF($G47=1,$F47+1,$F47), '4. CPI-tabel'!$B$20:$B$42,0),  MATCH(AW$28,'4. CPI-tabel'!$F$14:$AB$14,0)))</f>
        <v>0</v>
      </c>
      <c r="AX47" s="116">
        <f>IF(AND($D47="AD",OR($F47=2008,$F47=2009)),IF(OR($F47=AX$28-1,$F47=AX$28), 1, INDEX('4. CPI-tabel'!$F$20:$AB$42, MATCH(IF(AND($D47="AD",$F47=2008),$F47+2,IF(AND($D47="AD",$F47=2009),$F47+1,$F47)), '4. CPI-tabel'!$B$20:$B$42,0),  MATCH(AX$28,'4. CPI-tabel'!$F$14:$AB$14,0))),INDEX('4. CPI-tabel'!$F$20:$AB$42, MATCH(IF($G47=1,$F47+1,$F47), '4. CPI-tabel'!$B$20:$B$42,0),  MATCH(AX$28,'4. CPI-tabel'!$F$14:$AB$14,0)))</f>
        <v>0</v>
      </c>
      <c r="AY47" s="116">
        <f>IF(AND($D47="AD",OR($F47=2008,$F47=2009)),IF(OR($F47=AY$28-1,$F47=AY$28), 1, INDEX('4. CPI-tabel'!$F$20:$AB$42, MATCH(IF(AND($D47="AD",$F47=2008),$F47+2,IF(AND($D47="AD",$F47=2009),$F47+1,$F47)), '4. CPI-tabel'!$B$20:$B$42,0),  MATCH(AY$28,'4. CPI-tabel'!$F$14:$AB$14,0))),INDEX('4. CPI-tabel'!$F$20:$AB$42, MATCH(IF($G47=1,$F47+1,$F47), '4. CPI-tabel'!$B$20:$B$42,0),  MATCH(AY$28,'4. CPI-tabel'!$F$14:$AB$14,0)))</f>
        <v>0</v>
      </c>
      <c r="AZ47" s="116">
        <f>IF(AND($D47="AD",OR($F47=2008,$F47=2009)),IF(OR($F47=AZ$28-1,$F47=AZ$28), 1, INDEX('4. CPI-tabel'!$F$20:$AB$42, MATCH(IF(AND($D47="AD",$F47=2008),$F47+2,IF(AND($D47="AD",$F47=2009),$F47+1,$F47)), '4. CPI-tabel'!$B$20:$B$42,0),  MATCH(AZ$28,'4. CPI-tabel'!$F$14:$AB$14,0))),INDEX('4. CPI-tabel'!$F$20:$AB$42, MATCH(IF($G47=1,$F47+1,$F47), '4. CPI-tabel'!$B$20:$B$42,0),  MATCH(AZ$28,'4. CPI-tabel'!$F$14:$AB$14,0)))</f>
        <v>1</v>
      </c>
      <c r="BA47" s="116">
        <f>IF(AND($D47="AD",OR($F47=2008,$F47=2009)),IF(OR($F47=BA$28-1,$F47=BA$28), 1, INDEX('4. CPI-tabel'!$F$20:$AB$42, MATCH(IF(AND($D47="AD",$F47=2008),$F47+2,IF(AND($D47="AD",$F47=2009),$F47+1,$F47)), '4. CPI-tabel'!$B$20:$B$42,0),  MATCH(BA$28,'4. CPI-tabel'!$F$14:$AB$14,0))),INDEX('4. CPI-tabel'!$F$20:$AB$42, MATCH(IF($G47=1,$F47+1,$F47), '4. CPI-tabel'!$B$20:$B$42,0),  MATCH(BA$28,'4. CPI-tabel'!$F$14:$AB$14,0)))</f>
        <v>1</v>
      </c>
      <c r="BB47" s="116">
        <f>IF(AND($D47="AD",OR($F47=2008,$F47=2009)),IF(OR($F47=BB$28-1,$F47=BB$28), 1, INDEX('4. CPI-tabel'!$F$20:$AB$42, MATCH(IF(AND($D47="AD",$F47=2008),$F47+2,IF(AND($D47="AD",$F47=2009),$F47+1,$F47)), '4. CPI-tabel'!$B$20:$B$42,0),  MATCH(BB$28,'4. CPI-tabel'!$F$14:$AB$14,0))),INDEX('4. CPI-tabel'!$F$20:$AB$42, MATCH(IF($G47=1,$F47+1,$F47), '4. CPI-tabel'!$B$20:$B$42,0),  MATCH(BB$28,'4. CPI-tabel'!$F$14:$AB$14,0)))</f>
        <v>1</v>
      </c>
      <c r="BC47" s="116">
        <f>IF(AND($D47="AD",OR($F47=2008,$F47=2009)),IF(OR($F47=BC$28-1,$F47=BC$28), 1, INDEX('4. CPI-tabel'!$F$20:$AB$42, MATCH(IF(AND($D47="AD",$F47=2008),$F47+2,IF(AND($D47="AD",$F47=2009),$F47+1,$F47)), '4. CPI-tabel'!$B$20:$B$42,0),  MATCH(BC$28,'4. CPI-tabel'!$F$14:$AB$14,0))),INDEX('4. CPI-tabel'!$F$20:$AB$42, MATCH(IF($G47=1,$F47+1,$F47), '4. CPI-tabel'!$B$20:$B$42,0),  MATCH(BC$28,'4. CPI-tabel'!$F$14:$AB$14,0)))</f>
        <v>1</v>
      </c>
      <c r="BF47" s="84">
        <f t="shared" si="31"/>
        <v>0</v>
      </c>
      <c r="BG47" s="84">
        <f t="shared" si="32"/>
        <v>0</v>
      </c>
      <c r="BH47" s="84">
        <f t="shared" si="33"/>
        <v>0</v>
      </c>
      <c r="BI47" s="84">
        <f t="shared" si="34"/>
        <v>0</v>
      </c>
      <c r="BJ47" s="84">
        <f t="shared" si="35"/>
        <v>0</v>
      </c>
      <c r="BK47" s="84">
        <f t="shared" si="36"/>
        <v>0</v>
      </c>
      <c r="BL47" s="84">
        <f t="shared" si="37"/>
        <v>0</v>
      </c>
      <c r="BM47" s="84">
        <f t="shared" si="38"/>
        <v>0</v>
      </c>
      <c r="BN47" s="84">
        <f t="shared" si="39"/>
        <v>0</v>
      </c>
      <c r="BO47" s="84">
        <f t="shared" si="40"/>
        <v>0</v>
      </c>
      <c r="BP47" s="84">
        <f t="shared" si="41"/>
        <v>0</v>
      </c>
      <c r="BQ47" s="84">
        <f t="shared" si="42"/>
        <v>0</v>
      </c>
      <c r="BR47" s="84">
        <f t="shared" si="43"/>
        <v>0</v>
      </c>
      <c r="BS47" s="84">
        <f t="shared" si="44"/>
        <v>0</v>
      </c>
      <c r="BT47" s="84">
        <f t="shared" si="45"/>
        <v>0</v>
      </c>
      <c r="BU47" s="84">
        <f t="shared" si="46"/>
        <v>0</v>
      </c>
      <c r="BV47" s="84">
        <f t="shared" si="47"/>
        <v>0</v>
      </c>
      <c r="BW47" s="84">
        <f t="shared" si="48"/>
        <v>0</v>
      </c>
      <c r="BX47" s="84">
        <f t="shared" si="49"/>
        <v>0</v>
      </c>
      <c r="BY47" s="84">
        <f t="shared" si="50"/>
        <v>3203012.6454055207</v>
      </c>
      <c r="BZ47" s="84">
        <f t="shared" si="51"/>
        <v>6320611.6202668939</v>
      </c>
      <c r="CA47" s="84">
        <f t="shared" si="52"/>
        <v>6152061.9770597769</v>
      </c>
      <c r="CB47" s="84">
        <f t="shared" si="53"/>
        <v>5988006.9910048498</v>
      </c>
    </row>
    <row r="48" spans="1:80" s="18" customFormat="1" x14ac:dyDescent="0.2">
      <c r="A48" s="72"/>
      <c r="B48" s="83">
        <f>'3. Investeringen'!B31</f>
        <v>20</v>
      </c>
      <c r="C48" s="83" t="str">
        <f>'3. Investeringen'!C31</f>
        <v>Nieuwe investeringen</v>
      </c>
      <c r="D48" s="83" t="str">
        <f>'3. Investeringen'!F31</f>
        <v>TD</v>
      </c>
      <c r="E48" s="83" t="str">
        <f t="shared" si="30"/>
        <v>Nieuwe investeringen TD</v>
      </c>
      <c r="F48" s="118">
        <f>'3. Investeringen'!L31</f>
        <v>2023</v>
      </c>
      <c r="G48" s="115">
        <f>'7. Nominale afschrijvingen'!AG38</f>
        <v>0.5</v>
      </c>
      <c r="I48" s="83">
        <f>'7. Nominale afschrijvingen'!BG38</f>
        <v>0</v>
      </c>
      <c r="J48" s="83">
        <f>'7. Nominale afschrijvingen'!BH38</f>
        <v>0</v>
      </c>
      <c r="K48" s="83">
        <f>'7. Nominale afschrijvingen'!BI38</f>
        <v>0</v>
      </c>
      <c r="L48" s="83">
        <f>'7. Nominale afschrijvingen'!BJ38</f>
        <v>0</v>
      </c>
      <c r="M48" s="83">
        <f>'7. Nominale afschrijvingen'!BK38</f>
        <v>0</v>
      </c>
      <c r="N48" s="83">
        <f>'7. Nominale afschrijvingen'!BL38</f>
        <v>0</v>
      </c>
      <c r="O48" s="83">
        <f>'7. Nominale afschrijvingen'!BM38</f>
        <v>0</v>
      </c>
      <c r="P48" s="83">
        <f>'7. Nominale afschrijvingen'!BN38</f>
        <v>0</v>
      </c>
      <c r="Q48" s="83">
        <f>'7. Nominale afschrijvingen'!BO38</f>
        <v>0</v>
      </c>
      <c r="R48" s="83">
        <f>'7. Nominale afschrijvingen'!BP38</f>
        <v>0</v>
      </c>
      <c r="S48" s="83">
        <f>'7. Nominale afschrijvingen'!BQ38</f>
        <v>0</v>
      </c>
      <c r="T48" s="83">
        <f>'7. Nominale afschrijvingen'!BR38</f>
        <v>0</v>
      </c>
      <c r="U48" s="83">
        <f>'7. Nominale afschrijvingen'!BS38</f>
        <v>0</v>
      </c>
      <c r="V48" s="83">
        <f>'7. Nominale afschrijvingen'!BT38</f>
        <v>0</v>
      </c>
      <c r="W48" s="83">
        <f>'7. Nominale afschrijvingen'!BU38</f>
        <v>0</v>
      </c>
      <c r="X48" s="83">
        <f>'7. Nominale afschrijvingen'!BV38</f>
        <v>0</v>
      </c>
      <c r="Y48" s="83">
        <f>'7. Nominale afschrijvingen'!BW38</f>
        <v>0</v>
      </c>
      <c r="Z48" s="83">
        <f>'7. Nominale afschrijvingen'!BX38</f>
        <v>0</v>
      </c>
      <c r="AA48" s="83">
        <f>'7. Nominale afschrijvingen'!BY38</f>
        <v>0</v>
      </c>
      <c r="AB48" s="83">
        <f>'7. Nominale afschrijvingen'!BZ38</f>
        <v>511717.96844256803</v>
      </c>
      <c r="AC48" s="83">
        <f>'7. Nominale afschrijvingen'!CA38</f>
        <v>1012271.1812100254</v>
      </c>
      <c r="AD48" s="83">
        <f>'7. Nominale afschrijvingen'!CB38</f>
        <v>990185.26452907943</v>
      </c>
      <c r="AE48" s="83">
        <f>'7. Nominale afschrijvingen'!CC38</f>
        <v>968581.22239389957</v>
      </c>
      <c r="AF48" s="62"/>
      <c r="AG48" s="116">
        <f>IF(AND($D48="AD",OR($F48=2008,$F48=2009)),IF(OR($F48=AG$28-1,$F48=AG$28), 1, INDEX('4. CPI-tabel'!$F$20:$AB$42, MATCH(IF(AND($D48="AD",$F48=2008),$F48+2,IF(AND($D48="AD",$F48=2009),$F48+1,$F48)), '4. CPI-tabel'!$B$20:$B$42,0),  MATCH(AG$28,'4. CPI-tabel'!$F$14:$AB$14,0))),INDEX('4. CPI-tabel'!$F$20:$AB$42, MATCH(IF($G48=1,$F48+1,$F48), '4. CPI-tabel'!$B$20:$B$42,0),  MATCH(AG$28,'4. CPI-tabel'!$F$14:$AB$14,0)))</f>
        <v>0</v>
      </c>
      <c r="AH48" s="116">
        <f>IF(AND($D48="AD",OR($F48=2008,$F48=2009)),IF(OR($F48=AH$28-1,$F48=AH$28), 1, INDEX('4. CPI-tabel'!$F$20:$AB$42, MATCH(IF(AND($D48="AD",$F48=2008),$F48+2,IF(AND($D48="AD",$F48=2009),$F48+1,$F48)), '4. CPI-tabel'!$B$20:$B$42,0),  MATCH(AH$28,'4. CPI-tabel'!$F$14:$AB$14,0))),INDEX('4. CPI-tabel'!$F$20:$AB$42, MATCH(IF($G48=1,$F48+1,$F48), '4. CPI-tabel'!$B$20:$B$42,0),  MATCH(AH$28,'4. CPI-tabel'!$F$14:$AB$14,0)))</f>
        <v>0</v>
      </c>
      <c r="AI48" s="116">
        <f>IF(AND($D48="AD",OR($F48=2008,$F48=2009)),IF(OR($F48=AI$28-1,$F48=AI$28), 1, INDEX('4. CPI-tabel'!$F$20:$AB$42, MATCH(IF(AND($D48="AD",$F48=2008),$F48+2,IF(AND($D48="AD",$F48=2009),$F48+1,$F48)), '4. CPI-tabel'!$B$20:$B$42,0),  MATCH(AI$28,'4. CPI-tabel'!$F$14:$AB$14,0))),INDEX('4. CPI-tabel'!$F$20:$AB$42, MATCH(IF($G48=1,$F48+1,$F48), '4. CPI-tabel'!$B$20:$B$42,0),  MATCH(AI$28,'4. CPI-tabel'!$F$14:$AB$14,0)))</f>
        <v>0</v>
      </c>
      <c r="AJ48" s="116">
        <f>IF(AND($D48="AD",OR($F48=2008,$F48=2009)),IF(OR($F48=AJ$28-1,$F48=AJ$28), 1, INDEX('4. CPI-tabel'!$F$20:$AB$42, MATCH(IF(AND($D48="AD",$F48=2008),$F48+2,IF(AND($D48="AD",$F48=2009),$F48+1,$F48)), '4. CPI-tabel'!$B$20:$B$42,0),  MATCH(AJ$28,'4. CPI-tabel'!$F$14:$AB$14,0))),INDEX('4. CPI-tabel'!$F$20:$AB$42, MATCH(IF($G48=1,$F48+1,$F48), '4. CPI-tabel'!$B$20:$B$42,0),  MATCH(AJ$28,'4. CPI-tabel'!$F$14:$AB$14,0)))</f>
        <v>0</v>
      </c>
      <c r="AK48" s="116">
        <f>IF(AND($D48="AD",OR($F48=2008,$F48=2009)),IF(OR($F48=AK$28-1,$F48=AK$28), 1, INDEX('4. CPI-tabel'!$F$20:$AB$42, MATCH(IF(AND($D48="AD",$F48=2008),$F48+2,IF(AND($D48="AD",$F48=2009),$F48+1,$F48)), '4. CPI-tabel'!$B$20:$B$42,0),  MATCH(AK$28,'4. CPI-tabel'!$F$14:$AB$14,0))),INDEX('4. CPI-tabel'!$F$20:$AB$42, MATCH(IF($G48=1,$F48+1,$F48), '4. CPI-tabel'!$B$20:$B$42,0),  MATCH(AK$28,'4. CPI-tabel'!$F$14:$AB$14,0)))</f>
        <v>0</v>
      </c>
      <c r="AL48" s="116">
        <f>IF(AND($D48="AD",OR($F48=2008,$F48=2009)),IF(OR($F48=AL$28-1,$F48=AL$28), 1, INDEX('4. CPI-tabel'!$F$20:$AB$42, MATCH(IF(AND($D48="AD",$F48=2008),$F48+2,IF(AND($D48="AD",$F48=2009),$F48+1,$F48)), '4. CPI-tabel'!$B$20:$B$42,0),  MATCH(AL$28,'4. CPI-tabel'!$F$14:$AB$14,0))),INDEX('4. CPI-tabel'!$F$20:$AB$42, MATCH(IF($G48=1,$F48+1,$F48), '4. CPI-tabel'!$B$20:$B$42,0),  MATCH(AL$28,'4. CPI-tabel'!$F$14:$AB$14,0)))</f>
        <v>0</v>
      </c>
      <c r="AM48" s="116">
        <f>IF(AND($D48="AD",OR($F48=2008,$F48=2009)),IF(OR($F48=AM$28-1,$F48=AM$28), 1, INDEX('4. CPI-tabel'!$F$20:$AB$42, MATCH(IF(AND($D48="AD",$F48=2008),$F48+2,IF(AND($D48="AD",$F48=2009),$F48+1,$F48)), '4. CPI-tabel'!$B$20:$B$42,0),  MATCH(AM$28,'4. CPI-tabel'!$F$14:$AB$14,0))),INDEX('4. CPI-tabel'!$F$20:$AB$42, MATCH(IF($G48=1,$F48+1,$F48), '4. CPI-tabel'!$B$20:$B$42,0),  MATCH(AM$28,'4. CPI-tabel'!$F$14:$AB$14,0)))</f>
        <v>0</v>
      </c>
      <c r="AN48" s="116">
        <f>IF(AND($D48="AD",OR($F48=2008,$F48=2009)),IF(OR($F48=AN$28-1,$F48=AN$28), 1, INDEX('4. CPI-tabel'!$F$20:$AB$42, MATCH(IF(AND($D48="AD",$F48=2008),$F48+2,IF(AND($D48="AD",$F48=2009),$F48+1,$F48)), '4. CPI-tabel'!$B$20:$B$42,0),  MATCH(AN$28,'4. CPI-tabel'!$F$14:$AB$14,0))),INDEX('4. CPI-tabel'!$F$20:$AB$42, MATCH(IF($G48=1,$F48+1,$F48), '4. CPI-tabel'!$B$20:$B$42,0),  MATCH(AN$28,'4. CPI-tabel'!$F$14:$AB$14,0)))</f>
        <v>0</v>
      </c>
      <c r="AO48" s="116">
        <f>IF(AND($D48="AD",OR($F48=2008,$F48=2009)),IF(OR($F48=AO$28-1,$F48=AO$28), 1, INDEX('4. CPI-tabel'!$F$20:$AB$42, MATCH(IF(AND($D48="AD",$F48=2008),$F48+2,IF(AND($D48="AD",$F48=2009),$F48+1,$F48)), '4. CPI-tabel'!$B$20:$B$42,0),  MATCH(AO$28,'4. CPI-tabel'!$F$14:$AB$14,0))),INDEX('4. CPI-tabel'!$F$20:$AB$42, MATCH(IF($G48=1,$F48+1,$F48), '4. CPI-tabel'!$B$20:$B$42,0),  MATCH(AO$28,'4. CPI-tabel'!$F$14:$AB$14,0)))</f>
        <v>0</v>
      </c>
      <c r="AP48" s="116">
        <f>IF(AND($D48="AD",OR($F48=2008,$F48=2009)),IF(OR($F48=AP$28-1,$F48=AP$28), 1, INDEX('4. CPI-tabel'!$F$20:$AB$42, MATCH(IF(AND($D48="AD",$F48=2008),$F48+2,IF(AND($D48="AD",$F48=2009),$F48+1,$F48)), '4. CPI-tabel'!$B$20:$B$42,0),  MATCH(AP$28,'4. CPI-tabel'!$F$14:$AB$14,0))),INDEX('4. CPI-tabel'!$F$20:$AB$42, MATCH(IF($G48=1,$F48+1,$F48), '4. CPI-tabel'!$B$20:$B$42,0),  MATCH(AP$28,'4. CPI-tabel'!$F$14:$AB$14,0)))</f>
        <v>0</v>
      </c>
      <c r="AQ48" s="116">
        <f>IF(AND($D48="AD",OR($F48=2008,$F48=2009)),IF(OR($F48=AQ$28-1,$F48=AQ$28), 1, INDEX('4. CPI-tabel'!$F$20:$AB$42, MATCH(IF(AND($D48="AD",$F48=2008),$F48+2,IF(AND($D48="AD",$F48=2009),$F48+1,$F48)), '4. CPI-tabel'!$B$20:$B$42,0),  MATCH(AQ$28,'4. CPI-tabel'!$F$14:$AB$14,0))),INDEX('4. CPI-tabel'!$F$20:$AB$42, MATCH(IF($G48=1,$F48+1,$F48), '4. CPI-tabel'!$B$20:$B$42,0),  MATCH(AQ$28,'4. CPI-tabel'!$F$14:$AB$14,0)))</f>
        <v>0</v>
      </c>
      <c r="AR48" s="116">
        <f>IF(AND($D48="AD",OR($F48=2008,$F48=2009)),IF(OR($F48=AR$28-1,$F48=AR$28), 1, INDEX('4. CPI-tabel'!$F$20:$AB$42, MATCH(IF(AND($D48="AD",$F48=2008),$F48+2,IF(AND($D48="AD",$F48=2009),$F48+1,$F48)), '4. CPI-tabel'!$B$20:$B$42,0),  MATCH(AR$28,'4. CPI-tabel'!$F$14:$AB$14,0))),INDEX('4. CPI-tabel'!$F$20:$AB$42, MATCH(IF($G48=1,$F48+1,$F48), '4. CPI-tabel'!$B$20:$B$42,0),  MATCH(AR$28,'4. CPI-tabel'!$F$14:$AB$14,0)))</f>
        <v>0</v>
      </c>
      <c r="AS48" s="116">
        <f>IF(AND($D48="AD",OR($F48=2008,$F48=2009)),IF(OR($F48=AS$28-1,$F48=AS$28), 1, INDEX('4. CPI-tabel'!$F$20:$AB$42, MATCH(IF(AND($D48="AD",$F48=2008),$F48+2,IF(AND($D48="AD",$F48=2009),$F48+1,$F48)), '4. CPI-tabel'!$B$20:$B$42,0),  MATCH(AS$28,'4. CPI-tabel'!$F$14:$AB$14,0))),INDEX('4. CPI-tabel'!$F$20:$AB$42, MATCH(IF($G48=1,$F48+1,$F48), '4. CPI-tabel'!$B$20:$B$42,0),  MATCH(AS$28,'4. CPI-tabel'!$F$14:$AB$14,0)))</f>
        <v>0</v>
      </c>
      <c r="AT48" s="116">
        <f>IF(AND($D48="AD",OR($F48=2008,$F48=2009)),IF(OR($F48=AT$28-1,$F48=AT$28), 1, INDEX('4. CPI-tabel'!$F$20:$AB$42, MATCH(IF(AND($D48="AD",$F48=2008),$F48+2,IF(AND($D48="AD",$F48=2009),$F48+1,$F48)), '4. CPI-tabel'!$B$20:$B$42,0),  MATCH(AT$28,'4. CPI-tabel'!$F$14:$AB$14,0))),INDEX('4. CPI-tabel'!$F$20:$AB$42, MATCH(IF($G48=1,$F48+1,$F48), '4. CPI-tabel'!$B$20:$B$42,0),  MATCH(AT$28,'4. CPI-tabel'!$F$14:$AB$14,0)))</f>
        <v>0</v>
      </c>
      <c r="AU48" s="116">
        <f>IF(AND($D48="AD",OR($F48=2008,$F48=2009)),IF(OR($F48=AU$28-1,$F48=AU$28), 1, INDEX('4. CPI-tabel'!$F$20:$AB$42, MATCH(IF(AND($D48="AD",$F48=2008),$F48+2,IF(AND($D48="AD",$F48=2009),$F48+1,$F48)), '4. CPI-tabel'!$B$20:$B$42,0),  MATCH(AU$28,'4. CPI-tabel'!$F$14:$AB$14,0))),INDEX('4. CPI-tabel'!$F$20:$AB$42, MATCH(IF($G48=1,$F48+1,$F48), '4. CPI-tabel'!$B$20:$B$42,0),  MATCH(AU$28,'4. CPI-tabel'!$F$14:$AB$14,0)))</f>
        <v>0</v>
      </c>
      <c r="AV48" s="116">
        <f>IF(AND($D48="AD",OR($F48=2008,$F48=2009)),IF(OR($F48=AV$28-1,$F48=AV$28), 1, INDEX('4. CPI-tabel'!$F$20:$AB$42, MATCH(IF(AND($D48="AD",$F48=2008),$F48+2,IF(AND($D48="AD",$F48=2009),$F48+1,$F48)), '4. CPI-tabel'!$B$20:$B$42,0),  MATCH(AV$28,'4. CPI-tabel'!$F$14:$AB$14,0))),INDEX('4. CPI-tabel'!$F$20:$AB$42, MATCH(IF($G48=1,$F48+1,$F48), '4. CPI-tabel'!$B$20:$B$42,0),  MATCH(AV$28,'4. CPI-tabel'!$F$14:$AB$14,0)))</f>
        <v>0</v>
      </c>
      <c r="AW48" s="116">
        <f>IF(AND($D48="AD",OR($F48=2008,$F48=2009)),IF(OR($F48=AW$28-1,$F48=AW$28), 1, INDEX('4. CPI-tabel'!$F$20:$AB$42, MATCH(IF(AND($D48="AD",$F48=2008),$F48+2,IF(AND($D48="AD",$F48=2009),$F48+1,$F48)), '4. CPI-tabel'!$B$20:$B$42,0),  MATCH(AW$28,'4. CPI-tabel'!$F$14:$AB$14,0))),INDEX('4. CPI-tabel'!$F$20:$AB$42, MATCH(IF($G48=1,$F48+1,$F48), '4. CPI-tabel'!$B$20:$B$42,0),  MATCH(AW$28,'4. CPI-tabel'!$F$14:$AB$14,0)))</f>
        <v>0</v>
      </c>
      <c r="AX48" s="116">
        <f>IF(AND($D48="AD",OR($F48=2008,$F48=2009)),IF(OR($F48=AX$28-1,$F48=AX$28), 1, INDEX('4. CPI-tabel'!$F$20:$AB$42, MATCH(IF(AND($D48="AD",$F48=2008),$F48+2,IF(AND($D48="AD",$F48=2009),$F48+1,$F48)), '4. CPI-tabel'!$B$20:$B$42,0),  MATCH(AX$28,'4. CPI-tabel'!$F$14:$AB$14,0))),INDEX('4. CPI-tabel'!$F$20:$AB$42, MATCH(IF($G48=1,$F48+1,$F48), '4. CPI-tabel'!$B$20:$B$42,0),  MATCH(AX$28,'4. CPI-tabel'!$F$14:$AB$14,0)))</f>
        <v>0</v>
      </c>
      <c r="AY48" s="116">
        <f>IF(AND($D48="AD",OR($F48=2008,$F48=2009)),IF(OR($F48=AY$28-1,$F48=AY$28), 1, INDEX('4. CPI-tabel'!$F$20:$AB$42, MATCH(IF(AND($D48="AD",$F48=2008),$F48+2,IF(AND($D48="AD",$F48=2009),$F48+1,$F48)), '4. CPI-tabel'!$B$20:$B$42,0),  MATCH(AY$28,'4. CPI-tabel'!$F$14:$AB$14,0))),INDEX('4. CPI-tabel'!$F$20:$AB$42, MATCH(IF($G48=1,$F48+1,$F48), '4. CPI-tabel'!$B$20:$B$42,0),  MATCH(AY$28,'4. CPI-tabel'!$F$14:$AB$14,0)))</f>
        <v>0</v>
      </c>
      <c r="AZ48" s="116">
        <f>IF(AND($D48="AD",OR($F48=2008,$F48=2009)),IF(OR($F48=AZ$28-1,$F48=AZ$28), 1, INDEX('4. CPI-tabel'!$F$20:$AB$42, MATCH(IF(AND($D48="AD",$F48=2008),$F48+2,IF(AND($D48="AD",$F48=2009),$F48+1,$F48)), '4. CPI-tabel'!$B$20:$B$42,0),  MATCH(AZ$28,'4. CPI-tabel'!$F$14:$AB$14,0))),INDEX('4. CPI-tabel'!$F$20:$AB$42, MATCH(IF($G48=1,$F48+1,$F48), '4. CPI-tabel'!$B$20:$B$42,0),  MATCH(AZ$28,'4. CPI-tabel'!$F$14:$AB$14,0)))</f>
        <v>1</v>
      </c>
      <c r="BA48" s="116">
        <f>IF(AND($D48="AD",OR($F48=2008,$F48=2009)),IF(OR($F48=BA$28-1,$F48=BA$28), 1, INDEX('4. CPI-tabel'!$F$20:$AB$42, MATCH(IF(AND($D48="AD",$F48=2008),$F48+2,IF(AND($D48="AD",$F48=2009),$F48+1,$F48)), '4. CPI-tabel'!$B$20:$B$42,0),  MATCH(BA$28,'4. CPI-tabel'!$F$14:$AB$14,0))),INDEX('4. CPI-tabel'!$F$20:$AB$42, MATCH(IF($G48=1,$F48+1,$F48), '4. CPI-tabel'!$B$20:$B$42,0),  MATCH(BA$28,'4. CPI-tabel'!$F$14:$AB$14,0)))</f>
        <v>1</v>
      </c>
      <c r="BB48" s="116">
        <f>IF(AND($D48="AD",OR($F48=2008,$F48=2009)),IF(OR($F48=BB$28-1,$F48=BB$28), 1, INDEX('4. CPI-tabel'!$F$20:$AB$42, MATCH(IF(AND($D48="AD",$F48=2008),$F48+2,IF(AND($D48="AD",$F48=2009),$F48+1,$F48)), '4. CPI-tabel'!$B$20:$B$42,0),  MATCH(BB$28,'4. CPI-tabel'!$F$14:$AB$14,0))),INDEX('4. CPI-tabel'!$F$20:$AB$42, MATCH(IF($G48=1,$F48+1,$F48), '4. CPI-tabel'!$B$20:$B$42,0),  MATCH(BB$28,'4. CPI-tabel'!$F$14:$AB$14,0)))</f>
        <v>1</v>
      </c>
      <c r="BC48" s="116">
        <f>IF(AND($D48="AD",OR($F48=2008,$F48=2009)),IF(OR($F48=BC$28-1,$F48=BC$28), 1, INDEX('4. CPI-tabel'!$F$20:$AB$42, MATCH(IF(AND($D48="AD",$F48=2008),$F48+2,IF(AND($D48="AD",$F48=2009),$F48+1,$F48)), '4. CPI-tabel'!$B$20:$B$42,0),  MATCH(BC$28,'4. CPI-tabel'!$F$14:$AB$14,0))),INDEX('4. CPI-tabel'!$F$20:$AB$42, MATCH(IF($G48=1,$F48+1,$F48), '4. CPI-tabel'!$B$20:$B$42,0),  MATCH(BC$28,'4. CPI-tabel'!$F$14:$AB$14,0)))</f>
        <v>1</v>
      </c>
      <c r="BF48" s="84">
        <f t="shared" si="31"/>
        <v>0</v>
      </c>
      <c r="BG48" s="84">
        <f t="shared" si="32"/>
        <v>0</v>
      </c>
      <c r="BH48" s="84">
        <f t="shared" si="33"/>
        <v>0</v>
      </c>
      <c r="BI48" s="84">
        <f t="shared" si="34"/>
        <v>0</v>
      </c>
      <c r="BJ48" s="84">
        <f t="shared" si="35"/>
        <v>0</v>
      </c>
      <c r="BK48" s="84">
        <f t="shared" si="36"/>
        <v>0</v>
      </c>
      <c r="BL48" s="84">
        <f t="shared" si="37"/>
        <v>0</v>
      </c>
      <c r="BM48" s="84">
        <f t="shared" si="38"/>
        <v>0</v>
      </c>
      <c r="BN48" s="84">
        <f t="shared" si="39"/>
        <v>0</v>
      </c>
      <c r="BO48" s="84">
        <f t="shared" si="40"/>
        <v>0</v>
      </c>
      <c r="BP48" s="84">
        <f t="shared" si="41"/>
        <v>0</v>
      </c>
      <c r="BQ48" s="84">
        <f t="shared" si="42"/>
        <v>0</v>
      </c>
      <c r="BR48" s="84">
        <f t="shared" si="43"/>
        <v>0</v>
      </c>
      <c r="BS48" s="84">
        <f t="shared" si="44"/>
        <v>0</v>
      </c>
      <c r="BT48" s="84">
        <f t="shared" si="45"/>
        <v>0</v>
      </c>
      <c r="BU48" s="84">
        <f t="shared" si="46"/>
        <v>0</v>
      </c>
      <c r="BV48" s="84">
        <f t="shared" si="47"/>
        <v>0</v>
      </c>
      <c r="BW48" s="84">
        <f t="shared" si="48"/>
        <v>0</v>
      </c>
      <c r="BX48" s="84">
        <f t="shared" si="49"/>
        <v>0</v>
      </c>
      <c r="BY48" s="84">
        <f t="shared" si="50"/>
        <v>511717.96844256803</v>
      </c>
      <c r="BZ48" s="84">
        <f t="shared" si="51"/>
        <v>1012271.1812100254</v>
      </c>
      <c r="CA48" s="84">
        <f t="shared" si="52"/>
        <v>990185.26452907943</v>
      </c>
      <c r="CB48" s="84">
        <f t="shared" si="53"/>
        <v>968581.22239389957</v>
      </c>
    </row>
    <row r="49" spans="1:80" s="18" customFormat="1" x14ac:dyDescent="0.2">
      <c r="A49" s="72"/>
      <c r="B49" s="83">
        <f>'3. Investeringen'!B32</f>
        <v>21</v>
      </c>
      <c r="C49" s="83" t="str">
        <f>'3. Investeringen'!C32</f>
        <v>Nieuwe investeringen</v>
      </c>
      <c r="D49" s="83" t="str">
        <f>'3. Investeringen'!F32</f>
        <v>TD</v>
      </c>
      <c r="E49" s="83" t="str">
        <f t="shared" si="30"/>
        <v>Nieuwe investeringen TD</v>
      </c>
      <c r="F49" s="118">
        <f>'3. Investeringen'!L32</f>
        <v>2023</v>
      </c>
      <c r="G49" s="115">
        <f>'7. Nominale afschrijvingen'!AG39</f>
        <v>0.5</v>
      </c>
      <c r="I49" s="83">
        <f>'7. Nominale afschrijvingen'!BG39</f>
        <v>0</v>
      </c>
      <c r="J49" s="83">
        <f>'7. Nominale afschrijvingen'!BH39</f>
        <v>0</v>
      </c>
      <c r="K49" s="83">
        <f>'7. Nominale afschrijvingen'!BI39</f>
        <v>0</v>
      </c>
      <c r="L49" s="83">
        <f>'7. Nominale afschrijvingen'!BJ39</f>
        <v>0</v>
      </c>
      <c r="M49" s="83">
        <f>'7. Nominale afschrijvingen'!BK39</f>
        <v>0</v>
      </c>
      <c r="N49" s="83">
        <f>'7. Nominale afschrijvingen'!BL39</f>
        <v>0</v>
      </c>
      <c r="O49" s="83">
        <f>'7. Nominale afschrijvingen'!BM39</f>
        <v>0</v>
      </c>
      <c r="P49" s="83">
        <f>'7. Nominale afschrijvingen'!BN39</f>
        <v>0</v>
      </c>
      <c r="Q49" s="83">
        <f>'7. Nominale afschrijvingen'!BO39</f>
        <v>0</v>
      </c>
      <c r="R49" s="83">
        <f>'7. Nominale afschrijvingen'!BP39</f>
        <v>0</v>
      </c>
      <c r="S49" s="83">
        <f>'7. Nominale afschrijvingen'!BQ39</f>
        <v>0</v>
      </c>
      <c r="T49" s="83">
        <f>'7. Nominale afschrijvingen'!BR39</f>
        <v>0</v>
      </c>
      <c r="U49" s="83">
        <f>'7. Nominale afschrijvingen'!BS39</f>
        <v>0</v>
      </c>
      <c r="V49" s="83">
        <f>'7. Nominale afschrijvingen'!BT39</f>
        <v>0</v>
      </c>
      <c r="W49" s="83">
        <f>'7. Nominale afschrijvingen'!BU39</f>
        <v>0</v>
      </c>
      <c r="X49" s="83">
        <f>'7. Nominale afschrijvingen'!BV39</f>
        <v>0</v>
      </c>
      <c r="Y49" s="83">
        <f>'7. Nominale afschrijvingen'!BW39</f>
        <v>0</v>
      </c>
      <c r="Z49" s="83">
        <f>'7. Nominale afschrijvingen'!BX39</f>
        <v>0</v>
      </c>
      <c r="AA49" s="83">
        <f>'7. Nominale afschrijvingen'!BY39</f>
        <v>0</v>
      </c>
      <c r="AB49" s="83">
        <f>'7. Nominale afschrijvingen'!BZ39</f>
        <v>0</v>
      </c>
      <c r="AC49" s="83">
        <f>'7. Nominale afschrijvingen'!CA39</f>
        <v>0</v>
      </c>
      <c r="AD49" s="83">
        <f>'7. Nominale afschrijvingen'!CB39</f>
        <v>0</v>
      </c>
      <c r="AE49" s="83">
        <f>'7. Nominale afschrijvingen'!CC39</f>
        <v>0</v>
      </c>
      <c r="AF49" s="62"/>
      <c r="AG49" s="116">
        <f>IF(AND($D49="AD",OR($F49=2008,$F49=2009)),IF(OR($F49=AG$28-1,$F49=AG$28), 1, INDEX('4. CPI-tabel'!$F$20:$AB$42, MATCH(IF(AND($D49="AD",$F49=2008),$F49+2,IF(AND($D49="AD",$F49=2009),$F49+1,$F49)), '4. CPI-tabel'!$B$20:$B$42,0),  MATCH(AG$28,'4. CPI-tabel'!$F$14:$AB$14,0))),INDEX('4. CPI-tabel'!$F$20:$AB$42, MATCH(IF($G49=1,$F49+1,$F49), '4. CPI-tabel'!$B$20:$B$42,0),  MATCH(AG$28,'4. CPI-tabel'!$F$14:$AB$14,0)))</f>
        <v>0</v>
      </c>
      <c r="AH49" s="116">
        <f>IF(AND($D49="AD",OR($F49=2008,$F49=2009)),IF(OR($F49=AH$28-1,$F49=AH$28), 1, INDEX('4. CPI-tabel'!$F$20:$AB$42, MATCH(IF(AND($D49="AD",$F49=2008),$F49+2,IF(AND($D49="AD",$F49=2009),$F49+1,$F49)), '4. CPI-tabel'!$B$20:$B$42,0),  MATCH(AH$28,'4. CPI-tabel'!$F$14:$AB$14,0))),INDEX('4. CPI-tabel'!$F$20:$AB$42, MATCH(IF($G49=1,$F49+1,$F49), '4. CPI-tabel'!$B$20:$B$42,0),  MATCH(AH$28,'4. CPI-tabel'!$F$14:$AB$14,0)))</f>
        <v>0</v>
      </c>
      <c r="AI49" s="116">
        <f>IF(AND($D49="AD",OR($F49=2008,$F49=2009)),IF(OR($F49=AI$28-1,$F49=AI$28), 1, INDEX('4. CPI-tabel'!$F$20:$AB$42, MATCH(IF(AND($D49="AD",$F49=2008),$F49+2,IF(AND($D49="AD",$F49=2009),$F49+1,$F49)), '4. CPI-tabel'!$B$20:$B$42,0),  MATCH(AI$28,'4. CPI-tabel'!$F$14:$AB$14,0))),INDEX('4. CPI-tabel'!$F$20:$AB$42, MATCH(IF($G49=1,$F49+1,$F49), '4. CPI-tabel'!$B$20:$B$42,0),  MATCH(AI$28,'4. CPI-tabel'!$F$14:$AB$14,0)))</f>
        <v>0</v>
      </c>
      <c r="AJ49" s="116">
        <f>IF(AND($D49="AD",OR($F49=2008,$F49=2009)),IF(OR($F49=AJ$28-1,$F49=AJ$28), 1, INDEX('4. CPI-tabel'!$F$20:$AB$42, MATCH(IF(AND($D49="AD",$F49=2008),$F49+2,IF(AND($D49="AD",$F49=2009),$F49+1,$F49)), '4. CPI-tabel'!$B$20:$B$42,0),  MATCH(AJ$28,'4. CPI-tabel'!$F$14:$AB$14,0))),INDEX('4. CPI-tabel'!$F$20:$AB$42, MATCH(IF($G49=1,$F49+1,$F49), '4. CPI-tabel'!$B$20:$B$42,0),  MATCH(AJ$28,'4. CPI-tabel'!$F$14:$AB$14,0)))</f>
        <v>0</v>
      </c>
      <c r="AK49" s="116">
        <f>IF(AND($D49="AD",OR($F49=2008,$F49=2009)),IF(OR($F49=AK$28-1,$F49=AK$28), 1, INDEX('4. CPI-tabel'!$F$20:$AB$42, MATCH(IF(AND($D49="AD",$F49=2008),$F49+2,IF(AND($D49="AD",$F49=2009),$F49+1,$F49)), '4. CPI-tabel'!$B$20:$B$42,0),  MATCH(AK$28,'4. CPI-tabel'!$F$14:$AB$14,0))),INDEX('4. CPI-tabel'!$F$20:$AB$42, MATCH(IF($G49=1,$F49+1,$F49), '4. CPI-tabel'!$B$20:$B$42,0),  MATCH(AK$28,'4. CPI-tabel'!$F$14:$AB$14,0)))</f>
        <v>0</v>
      </c>
      <c r="AL49" s="116">
        <f>IF(AND($D49="AD",OR($F49=2008,$F49=2009)),IF(OR($F49=AL$28-1,$F49=AL$28), 1, INDEX('4. CPI-tabel'!$F$20:$AB$42, MATCH(IF(AND($D49="AD",$F49=2008),$F49+2,IF(AND($D49="AD",$F49=2009),$F49+1,$F49)), '4. CPI-tabel'!$B$20:$B$42,0),  MATCH(AL$28,'4. CPI-tabel'!$F$14:$AB$14,0))),INDEX('4. CPI-tabel'!$F$20:$AB$42, MATCH(IF($G49=1,$F49+1,$F49), '4. CPI-tabel'!$B$20:$B$42,0),  MATCH(AL$28,'4. CPI-tabel'!$F$14:$AB$14,0)))</f>
        <v>0</v>
      </c>
      <c r="AM49" s="116">
        <f>IF(AND($D49="AD",OR($F49=2008,$F49=2009)),IF(OR($F49=AM$28-1,$F49=AM$28), 1, INDEX('4. CPI-tabel'!$F$20:$AB$42, MATCH(IF(AND($D49="AD",$F49=2008),$F49+2,IF(AND($D49="AD",$F49=2009),$F49+1,$F49)), '4. CPI-tabel'!$B$20:$B$42,0),  MATCH(AM$28,'4. CPI-tabel'!$F$14:$AB$14,0))),INDEX('4. CPI-tabel'!$F$20:$AB$42, MATCH(IF($G49=1,$F49+1,$F49), '4. CPI-tabel'!$B$20:$B$42,0),  MATCH(AM$28,'4. CPI-tabel'!$F$14:$AB$14,0)))</f>
        <v>0</v>
      </c>
      <c r="AN49" s="116">
        <f>IF(AND($D49="AD",OR($F49=2008,$F49=2009)),IF(OR($F49=AN$28-1,$F49=AN$28), 1, INDEX('4. CPI-tabel'!$F$20:$AB$42, MATCH(IF(AND($D49="AD",$F49=2008),$F49+2,IF(AND($D49="AD",$F49=2009),$F49+1,$F49)), '4. CPI-tabel'!$B$20:$B$42,0),  MATCH(AN$28,'4. CPI-tabel'!$F$14:$AB$14,0))),INDEX('4. CPI-tabel'!$F$20:$AB$42, MATCH(IF($G49=1,$F49+1,$F49), '4. CPI-tabel'!$B$20:$B$42,0),  MATCH(AN$28,'4. CPI-tabel'!$F$14:$AB$14,0)))</f>
        <v>0</v>
      </c>
      <c r="AO49" s="116">
        <f>IF(AND($D49="AD",OR($F49=2008,$F49=2009)),IF(OR($F49=AO$28-1,$F49=AO$28), 1, INDEX('4. CPI-tabel'!$F$20:$AB$42, MATCH(IF(AND($D49="AD",$F49=2008),$F49+2,IF(AND($D49="AD",$F49=2009),$F49+1,$F49)), '4. CPI-tabel'!$B$20:$B$42,0),  MATCH(AO$28,'4. CPI-tabel'!$F$14:$AB$14,0))),INDEX('4. CPI-tabel'!$F$20:$AB$42, MATCH(IF($G49=1,$F49+1,$F49), '4. CPI-tabel'!$B$20:$B$42,0),  MATCH(AO$28,'4. CPI-tabel'!$F$14:$AB$14,0)))</f>
        <v>0</v>
      </c>
      <c r="AP49" s="116">
        <f>IF(AND($D49="AD",OR($F49=2008,$F49=2009)),IF(OR($F49=AP$28-1,$F49=AP$28), 1, INDEX('4. CPI-tabel'!$F$20:$AB$42, MATCH(IF(AND($D49="AD",$F49=2008),$F49+2,IF(AND($D49="AD",$F49=2009),$F49+1,$F49)), '4. CPI-tabel'!$B$20:$B$42,0),  MATCH(AP$28,'4. CPI-tabel'!$F$14:$AB$14,0))),INDEX('4. CPI-tabel'!$F$20:$AB$42, MATCH(IF($G49=1,$F49+1,$F49), '4. CPI-tabel'!$B$20:$B$42,0),  MATCH(AP$28,'4. CPI-tabel'!$F$14:$AB$14,0)))</f>
        <v>0</v>
      </c>
      <c r="AQ49" s="116">
        <f>IF(AND($D49="AD",OR($F49=2008,$F49=2009)),IF(OR($F49=AQ$28-1,$F49=AQ$28), 1, INDEX('4. CPI-tabel'!$F$20:$AB$42, MATCH(IF(AND($D49="AD",$F49=2008),$F49+2,IF(AND($D49="AD",$F49=2009),$F49+1,$F49)), '4. CPI-tabel'!$B$20:$B$42,0),  MATCH(AQ$28,'4. CPI-tabel'!$F$14:$AB$14,0))),INDEX('4. CPI-tabel'!$F$20:$AB$42, MATCH(IF($G49=1,$F49+1,$F49), '4. CPI-tabel'!$B$20:$B$42,0),  MATCH(AQ$28,'4. CPI-tabel'!$F$14:$AB$14,0)))</f>
        <v>0</v>
      </c>
      <c r="AR49" s="116">
        <f>IF(AND($D49="AD",OR($F49=2008,$F49=2009)),IF(OR($F49=AR$28-1,$F49=AR$28), 1, INDEX('4. CPI-tabel'!$F$20:$AB$42, MATCH(IF(AND($D49="AD",$F49=2008),$F49+2,IF(AND($D49="AD",$F49=2009),$F49+1,$F49)), '4. CPI-tabel'!$B$20:$B$42,0),  MATCH(AR$28,'4. CPI-tabel'!$F$14:$AB$14,0))),INDEX('4. CPI-tabel'!$F$20:$AB$42, MATCH(IF($G49=1,$F49+1,$F49), '4. CPI-tabel'!$B$20:$B$42,0),  MATCH(AR$28,'4. CPI-tabel'!$F$14:$AB$14,0)))</f>
        <v>0</v>
      </c>
      <c r="AS49" s="116">
        <f>IF(AND($D49="AD",OR($F49=2008,$F49=2009)),IF(OR($F49=AS$28-1,$F49=AS$28), 1, INDEX('4. CPI-tabel'!$F$20:$AB$42, MATCH(IF(AND($D49="AD",$F49=2008),$F49+2,IF(AND($D49="AD",$F49=2009),$F49+1,$F49)), '4. CPI-tabel'!$B$20:$B$42,0),  MATCH(AS$28,'4. CPI-tabel'!$F$14:$AB$14,0))),INDEX('4. CPI-tabel'!$F$20:$AB$42, MATCH(IF($G49=1,$F49+1,$F49), '4. CPI-tabel'!$B$20:$B$42,0),  MATCH(AS$28,'4. CPI-tabel'!$F$14:$AB$14,0)))</f>
        <v>0</v>
      </c>
      <c r="AT49" s="116">
        <f>IF(AND($D49="AD",OR($F49=2008,$F49=2009)),IF(OR($F49=AT$28-1,$F49=AT$28), 1, INDEX('4. CPI-tabel'!$F$20:$AB$42, MATCH(IF(AND($D49="AD",$F49=2008),$F49+2,IF(AND($D49="AD",$F49=2009),$F49+1,$F49)), '4. CPI-tabel'!$B$20:$B$42,0),  MATCH(AT$28,'4. CPI-tabel'!$F$14:$AB$14,0))),INDEX('4. CPI-tabel'!$F$20:$AB$42, MATCH(IF($G49=1,$F49+1,$F49), '4. CPI-tabel'!$B$20:$B$42,0),  MATCH(AT$28,'4. CPI-tabel'!$F$14:$AB$14,0)))</f>
        <v>0</v>
      </c>
      <c r="AU49" s="116">
        <f>IF(AND($D49="AD",OR($F49=2008,$F49=2009)),IF(OR($F49=AU$28-1,$F49=AU$28), 1, INDEX('4. CPI-tabel'!$F$20:$AB$42, MATCH(IF(AND($D49="AD",$F49=2008),$F49+2,IF(AND($D49="AD",$F49=2009),$F49+1,$F49)), '4. CPI-tabel'!$B$20:$B$42,0),  MATCH(AU$28,'4. CPI-tabel'!$F$14:$AB$14,0))),INDEX('4. CPI-tabel'!$F$20:$AB$42, MATCH(IF($G49=1,$F49+1,$F49), '4. CPI-tabel'!$B$20:$B$42,0),  MATCH(AU$28,'4. CPI-tabel'!$F$14:$AB$14,0)))</f>
        <v>0</v>
      </c>
      <c r="AV49" s="116">
        <f>IF(AND($D49="AD",OR($F49=2008,$F49=2009)),IF(OR($F49=AV$28-1,$F49=AV$28), 1, INDEX('4. CPI-tabel'!$F$20:$AB$42, MATCH(IF(AND($D49="AD",$F49=2008),$F49+2,IF(AND($D49="AD",$F49=2009),$F49+1,$F49)), '4. CPI-tabel'!$B$20:$B$42,0),  MATCH(AV$28,'4. CPI-tabel'!$F$14:$AB$14,0))),INDEX('4. CPI-tabel'!$F$20:$AB$42, MATCH(IF($G49=1,$F49+1,$F49), '4. CPI-tabel'!$B$20:$B$42,0),  MATCH(AV$28,'4. CPI-tabel'!$F$14:$AB$14,0)))</f>
        <v>0</v>
      </c>
      <c r="AW49" s="116">
        <f>IF(AND($D49="AD",OR($F49=2008,$F49=2009)),IF(OR($F49=AW$28-1,$F49=AW$28), 1, INDEX('4. CPI-tabel'!$F$20:$AB$42, MATCH(IF(AND($D49="AD",$F49=2008),$F49+2,IF(AND($D49="AD",$F49=2009),$F49+1,$F49)), '4. CPI-tabel'!$B$20:$B$42,0),  MATCH(AW$28,'4. CPI-tabel'!$F$14:$AB$14,0))),INDEX('4. CPI-tabel'!$F$20:$AB$42, MATCH(IF($G49=1,$F49+1,$F49), '4. CPI-tabel'!$B$20:$B$42,0),  MATCH(AW$28,'4. CPI-tabel'!$F$14:$AB$14,0)))</f>
        <v>0</v>
      </c>
      <c r="AX49" s="116">
        <f>IF(AND($D49="AD",OR($F49=2008,$F49=2009)),IF(OR($F49=AX$28-1,$F49=AX$28), 1, INDEX('4. CPI-tabel'!$F$20:$AB$42, MATCH(IF(AND($D49="AD",$F49=2008),$F49+2,IF(AND($D49="AD",$F49=2009),$F49+1,$F49)), '4. CPI-tabel'!$B$20:$B$42,0),  MATCH(AX$28,'4. CPI-tabel'!$F$14:$AB$14,0))),INDEX('4. CPI-tabel'!$F$20:$AB$42, MATCH(IF($G49=1,$F49+1,$F49), '4. CPI-tabel'!$B$20:$B$42,0),  MATCH(AX$28,'4. CPI-tabel'!$F$14:$AB$14,0)))</f>
        <v>0</v>
      </c>
      <c r="AY49" s="116">
        <f>IF(AND($D49="AD",OR($F49=2008,$F49=2009)),IF(OR($F49=AY$28-1,$F49=AY$28), 1, INDEX('4. CPI-tabel'!$F$20:$AB$42, MATCH(IF(AND($D49="AD",$F49=2008),$F49+2,IF(AND($D49="AD",$F49=2009),$F49+1,$F49)), '4. CPI-tabel'!$B$20:$B$42,0),  MATCH(AY$28,'4. CPI-tabel'!$F$14:$AB$14,0))),INDEX('4. CPI-tabel'!$F$20:$AB$42, MATCH(IF($G49=1,$F49+1,$F49), '4. CPI-tabel'!$B$20:$B$42,0),  MATCH(AY$28,'4. CPI-tabel'!$F$14:$AB$14,0)))</f>
        <v>0</v>
      </c>
      <c r="AZ49" s="116">
        <f>IF(AND($D49="AD",OR($F49=2008,$F49=2009)),IF(OR($F49=AZ$28-1,$F49=AZ$28), 1, INDEX('4. CPI-tabel'!$F$20:$AB$42, MATCH(IF(AND($D49="AD",$F49=2008),$F49+2,IF(AND($D49="AD",$F49=2009),$F49+1,$F49)), '4. CPI-tabel'!$B$20:$B$42,0),  MATCH(AZ$28,'4. CPI-tabel'!$F$14:$AB$14,0))),INDEX('4. CPI-tabel'!$F$20:$AB$42, MATCH(IF($G49=1,$F49+1,$F49), '4. CPI-tabel'!$B$20:$B$42,0),  MATCH(AZ$28,'4. CPI-tabel'!$F$14:$AB$14,0)))</f>
        <v>1</v>
      </c>
      <c r="BA49" s="116">
        <f>IF(AND($D49="AD",OR($F49=2008,$F49=2009)),IF(OR($F49=BA$28-1,$F49=BA$28), 1, INDEX('4. CPI-tabel'!$F$20:$AB$42, MATCH(IF(AND($D49="AD",$F49=2008),$F49+2,IF(AND($D49="AD",$F49=2009),$F49+1,$F49)), '4. CPI-tabel'!$B$20:$B$42,0),  MATCH(BA$28,'4. CPI-tabel'!$F$14:$AB$14,0))),INDEX('4. CPI-tabel'!$F$20:$AB$42, MATCH(IF($G49=1,$F49+1,$F49), '4. CPI-tabel'!$B$20:$B$42,0),  MATCH(BA$28,'4. CPI-tabel'!$F$14:$AB$14,0)))</f>
        <v>1</v>
      </c>
      <c r="BB49" s="116">
        <f>IF(AND($D49="AD",OR($F49=2008,$F49=2009)),IF(OR($F49=BB$28-1,$F49=BB$28), 1, INDEX('4. CPI-tabel'!$F$20:$AB$42, MATCH(IF(AND($D49="AD",$F49=2008),$F49+2,IF(AND($D49="AD",$F49=2009),$F49+1,$F49)), '4. CPI-tabel'!$B$20:$B$42,0),  MATCH(BB$28,'4. CPI-tabel'!$F$14:$AB$14,0))),INDEX('4. CPI-tabel'!$F$20:$AB$42, MATCH(IF($G49=1,$F49+1,$F49), '4. CPI-tabel'!$B$20:$B$42,0),  MATCH(BB$28,'4. CPI-tabel'!$F$14:$AB$14,0)))</f>
        <v>1</v>
      </c>
      <c r="BC49" s="116">
        <f>IF(AND($D49="AD",OR($F49=2008,$F49=2009)),IF(OR($F49=BC$28-1,$F49=BC$28), 1, INDEX('4. CPI-tabel'!$F$20:$AB$42, MATCH(IF(AND($D49="AD",$F49=2008),$F49+2,IF(AND($D49="AD",$F49=2009),$F49+1,$F49)), '4. CPI-tabel'!$B$20:$B$42,0),  MATCH(BC$28,'4. CPI-tabel'!$F$14:$AB$14,0))),INDEX('4. CPI-tabel'!$F$20:$AB$42, MATCH(IF($G49=1,$F49+1,$F49), '4. CPI-tabel'!$B$20:$B$42,0),  MATCH(BC$28,'4. CPI-tabel'!$F$14:$AB$14,0)))</f>
        <v>1</v>
      </c>
      <c r="BF49" s="84">
        <f t="shared" si="31"/>
        <v>0</v>
      </c>
      <c r="BG49" s="84">
        <f t="shared" si="32"/>
        <v>0</v>
      </c>
      <c r="BH49" s="84">
        <f t="shared" si="33"/>
        <v>0</v>
      </c>
      <c r="BI49" s="84">
        <f t="shared" si="34"/>
        <v>0</v>
      </c>
      <c r="BJ49" s="84">
        <f t="shared" si="35"/>
        <v>0</v>
      </c>
      <c r="BK49" s="84">
        <f t="shared" si="36"/>
        <v>0</v>
      </c>
      <c r="BL49" s="84">
        <f t="shared" si="37"/>
        <v>0</v>
      </c>
      <c r="BM49" s="84">
        <f t="shared" si="38"/>
        <v>0</v>
      </c>
      <c r="BN49" s="84">
        <f t="shared" si="39"/>
        <v>0</v>
      </c>
      <c r="BO49" s="84">
        <f t="shared" si="40"/>
        <v>0</v>
      </c>
      <c r="BP49" s="84">
        <f t="shared" si="41"/>
        <v>0</v>
      </c>
      <c r="BQ49" s="84">
        <f t="shared" si="42"/>
        <v>0</v>
      </c>
      <c r="BR49" s="84">
        <f t="shared" si="43"/>
        <v>0</v>
      </c>
      <c r="BS49" s="84">
        <f t="shared" si="44"/>
        <v>0</v>
      </c>
      <c r="BT49" s="84">
        <f t="shared" si="45"/>
        <v>0</v>
      </c>
      <c r="BU49" s="84">
        <f t="shared" si="46"/>
        <v>0</v>
      </c>
      <c r="BV49" s="84">
        <f t="shared" si="47"/>
        <v>0</v>
      </c>
      <c r="BW49" s="84">
        <f t="shared" si="48"/>
        <v>0</v>
      </c>
      <c r="BX49" s="84">
        <f t="shared" si="49"/>
        <v>0</v>
      </c>
      <c r="BY49" s="84">
        <f t="shared" si="50"/>
        <v>0</v>
      </c>
      <c r="BZ49" s="84">
        <f t="shared" si="51"/>
        <v>0</v>
      </c>
      <c r="CA49" s="84">
        <f t="shared" si="52"/>
        <v>0</v>
      </c>
      <c r="CB49" s="84">
        <f t="shared" si="53"/>
        <v>0</v>
      </c>
    </row>
    <row r="50" spans="1:80" s="18" customFormat="1" x14ac:dyDescent="0.2">
      <c r="A50" s="72"/>
      <c r="B50" s="83">
        <f>'3. Investeringen'!B33</f>
        <v>22</v>
      </c>
      <c r="C50" s="83" t="str">
        <f>'3. Investeringen'!C33</f>
        <v>Nieuwe investeringen</v>
      </c>
      <c r="D50" s="83" t="str">
        <f>'3. Investeringen'!F33</f>
        <v>TD</v>
      </c>
      <c r="E50" s="83" t="str">
        <f t="shared" si="30"/>
        <v>Nieuwe investeringen TD</v>
      </c>
      <c r="F50" s="118">
        <f>'3. Investeringen'!L33</f>
        <v>2024</v>
      </c>
      <c r="G50" s="115">
        <f>'7. Nominale afschrijvingen'!AG40</f>
        <v>0.5</v>
      </c>
      <c r="I50" s="83">
        <f>'7. Nominale afschrijvingen'!BG40</f>
        <v>0</v>
      </c>
      <c r="J50" s="83">
        <f>'7. Nominale afschrijvingen'!BH40</f>
        <v>0</v>
      </c>
      <c r="K50" s="83">
        <f>'7. Nominale afschrijvingen'!BI40</f>
        <v>0</v>
      </c>
      <c r="L50" s="83">
        <f>'7. Nominale afschrijvingen'!BJ40</f>
        <v>0</v>
      </c>
      <c r="M50" s="83">
        <f>'7. Nominale afschrijvingen'!BK40</f>
        <v>0</v>
      </c>
      <c r="N50" s="83">
        <f>'7. Nominale afschrijvingen'!BL40</f>
        <v>0</v>
      </c>
      <c r="O50" s="83">
        <f>'7. Nominale afschrijvingen'!BM40</f>
        <v>0</v>
      </c>
      <c r="P50" s="83">
        <f>'7. Nominale afschrijvingen'!BN40</f>
        <v>0</v>
      </c>
      <c r="Q50" s="83">
        <f>'7. Nominale afschrijvingen'!BO40</f>
        <v>0</v>
      </c>
      <c r="R50" s="83">
        <f>'7. Nominale afschrijvingen'!BP40</f>
        <v>0</v>
      </c>
      <c r="S50" s="83">
        <f>'7. Nominale afschrijvingen'!BQ40</f>
        <v>0</v>
      </c>
      <c r="T50" s="83">
        <f>'7. Nominale afschrijvingen'!BR40</f>
        <v>0</v>
      </c>
      <c r="U50" s="83">
        <f>'7. Nominale afschrijvingen'!BS40</f>
        <v>0</v>
      </c>
      <c r="V50" s="83">
        <f>'7. Nominale afschrijvingen'!BT40</f>
        <v>0</v>
      </c>
      <c r="W50" s="83">
        <f>'7. Nominale afschrijvingen'!BU40</f>
        <v>0</v>
      </c>
      <c r="X50" s="83">
        <f>'7. Nominale afschrijvingen'!BV40</f>
        <v>0</v>
      </c>
      <c r="Y50" s="83">
        <f>'7. Nominale afschrijvingen'!BW40</f>
        <v>0</v>
      </c>
      <c r="Z50" s="83">
        <f>'7. Nominale afschrijvingen'!BX40</f>
        <v>0</v>
      </c>
      <c r="AA50" s="83">
        <f>'7. Nominale afschrijvingen'!BY40</f>
        <v>0</v>
      </c>
      <c r="AB50" s="83">
        <f>'7. Nominale afschrijvingen'!BZ40</f>
        <v>0</v>
      </c>
      <c r="AC50" s="83">
        <f>'7. Nominale afschrijvingen'!CA40</f>
        <v>180704.23141159731</v>
      </c>
      <c r="AD50" s="83">
        <f>'7. Nominale afschrijvingen'!CB40</f>
        <v>318039.44728441129</v>
      </c>
      <c r="AE50" s="83">
        <f>'7. Nominale afschrijvingen'!CC40</f>
        <v>287749.97611446737</v>
      </c>
      <c r="AF50" s="62"/>
      <c r="AG50" s="116">
        <f>IF(AND($D50="AD",OR($F50=2008,$F50=2009)),IF(OR($F50=AG$28-1,$F50=AG$28), 1, INDEX('4. CPI-tabel'!$F$20:$AB$42, MATCH(IF(AND($D50="AD",$F50=2008),$F50+2,IF(AND($D50="AD",$F50=2009),$F50+1,$F50)), '4. CPI-tabel'!$B$20:$B$42,0),  MATCH(AG$28,'4. CPI-tabel'!$F$14:$AB$14,0))),INDEX('4. CPI-tabel'!$F$20:$AB$42, MATCH(IF($G50=1,$F50+1,$F50), '4. CPI-tabel'!$B$20:$B$42,0),  MATCH(AG$28,'4. CPI-tabel'!$F$14:$AB$14,0)))</f>
        <v>0</v>
      </c>
      <c r="AH50" s="116">
        <f>IF(AND($D50="AD",OR($F50=2008,$F50=2009)),IF(OR($F50=AH$28-1,$F50=AH$28), 1, INDEX('4. CPI-tabel'!$F$20:$AB$42, MATCH(IF(AND($D50="AD",$F50=2008),$F50+2,IF(AND($D50="AD",$F50=2009),$F50+1,$F50)), '4. CPI-tabel'!$B$20:$B$42,0),  MATCH(AH$28,'4. CPI-tabel'!$F$14:$AB$14,0))),INDEX('4. CPI-tabel'!$F$20:$AB$42, MATCH(IF($G50=1,$F50+1,$F50), '4. CPI-tabel'!$B$20:$B$42,0),  MATCH(AH$28,'4. CPI-tabel'!$F$14:$AB$14,0)))</f>
        <v>0</v>
      </c>
      <c r="AI50" s="116">
        <f>IF(AND($D50="AD",OR($F50=2008,$F50=2009)),IF(OR($F50=AI$28-1,$F50=AI$28), 1, INDEX('4. CPI-tabel'!$F$20:$AB$42, MATCH(IF(AND($D50="AD",$F50=2008),$F50+2,IF(AND($D50="AD",$F50=2009),$F50+1,$F50)), '4. CPI-tabel'!$B$20:$B$42,0),  MATCH(AI$28,'4. CPI-tabel'!$F$14:$AB$14,0))),INDEX('4. CPI-tabel'!$F$20:$AB$42, MATCH(IF($G50=1,$F50+1,$F50), '4. CPI-tabel'!$B$20:$B$42,0),  MATCH(AI$28,'4. CPI-tabel'!$F$14:$AB$14,0)))</f>
        <v>0</v>
      </c>
      <c r="AJ50" s="116">
        <f>IF(AND($D50="AD",OR($F50=2008,$F50=2009)),IF(OR($F50=AJ$28-1,$F50=AJ$28), 1, INDEX('4. CPI-tabel'!$F$20:$AB$42, MATCH(IF(AND($D50="AD",$F50=2008),$F50+2,IF(AND($D50="AD",$F50=2009),$F50+1,$F50)), '4. CPI-tabel'!$B$20:$B$42,0),  MATCH(AJ$28,'4. CPI-tabel'!$F$14:$AB$14,0))),INDEX('4. CPI-tabel'!$F$20:$AB$42, MATCH(IF($G50=1,$F50+1,$F50), '4. CPI-tabel'!$B$20:$B$42,0),  MATCH(AJ$28,'4. CPI-tabel'!$F$14:$AB$14,0)))</f>
        <v>0</v>
      </c>
      <c r="AK50" s="116">
        <f>IF(AND($D50="AD",OR($F50=2008,$F50=2009)),IF(OR($F50=AK$28-1,$F50=AK$28), 1, INDEX('4. CPI-tabel'!$F$20:$AB$42, MATCH(IF(AND($D50="AD",$F50=2008),$F50+2,IF(AND($D50="AD",$F50=2009),$F50+1,$F50)), '4. CPI-tabel'!$B$20:$B$42,0),  MATCH(AK$28,'4. CPI-tabel'!$F$14:$AB$14,0))),INDEX('4. CPI-tabel'!$F$20:$AB$42, MATCH(IF($G50=1,$F50+1,$F50), '4. CPI-tabel'!$B$20:$B$42,0),  MATCH(AK$28,'4. CPI-tabel'!$F$14:$AB$14,0)))</f>
        <v>0</v>
      </c>
      <c r="AL50" s="116">
        <f>IF(AND($D50="AD",OR($F50=2008,$F50=2009)),IF(OR($F50=AL$28-1,$F50=AL$28), 1, INDEX('4. CPI-tabel'!$F$20:$AB$42, MATCH(IF(AND($D50="AD",$F50=2008),$F50+2,IF(AND($D50="AD",$F50=2009),$F50+1,$F50)), '4. CPI-tabel'!$B$20:$B$42,0),  MATCH(AL$28,'4. CPI-tabel'!$F$14:$AB$14,0))),INDEX('4. CPI-tabel'!$F$20:$AB$42, MATCH(IF($G50=1,$F50+1,$F50), '4. CPI-tabel'!$B$20:$B$42,0),  MATCH(AL$28,'4. CPI-tabel'!$F$14:$AB$14,0)))</f>
        <v>0</v>
      </c>
      <c r="AM50" s="116">
        <f>IF(AND($D50="AD",OR($F50=2008,$F50=2009)),IF(OR($F50=AM$28-1,$F50=AM$28), 1, INDEX('4. CPI-tabel'!$F$20:$AB$42, MATCH(IF(AND($D50="AD",$F50=2008),$F50+2,IF(AND($D50="AD",$F50=2009),$F50+1,$F50)), '4. CPI-tabel'!$B$20:$B$42,0),  MATCH(AM$28,'4. CPI-tabel'!$F$14:$AB$14,0))),INDEX('4. CPI-tabel'!$F$20:$AB$42, MATCH(IF($G50=1,$F50+1,$F50), '4. CPI-tabel'!$B$20:$B$42,0),  MATCH(AM$28,'4. CPI-tabel'!$F$14:$AB$14,0)))</f>
        <v>0</v>
      </c>
      <c r="AN50" s="116">
        <f>IF(AND($D50="AD",OR($F50=2008,$F50=2009)),IF(OR($F50=AN$28-1,$F50=AN$28), 1, INDEX('4. CPI-tabel'!$F$20:$AB$42, MATCH(IF(AND($D50="AD",$F50=2008),$F50+2,IF(AND($D50="AD",$F50=2009),$F50+1,$F50)), '4. CPI-tabel'!$B$20:$B$42,0),  MATCH(AN$28,'4. CPI-tabel'!$F$14:$AB$14,0))),INDEX('4. CPI-tabel'!$F$20:$AB$42, MATCH(IF($G50=1,$F50+1,$F50), '4. CPI-tabel'!$B$20:$B$42,0),  MATCH(AN$28,'4. CPI-tabel'!$F$14:$AB$14,0)))</f>
        <v>0</v>
      </c>
      <c r="AO50" s="116">
        <f>IF(AND($D50="AD",OR($F50=2008,$F50=2009)),IF(OR($F50=AO$28-1,$F50=AO$28), 1, INDEX('4. CPI-tabel'!$F$20:$AB$42, MATCH(IF(AND($D50="AD",$F50=2008),$F50+2,IF(AND($D50="AD",$F50=2009),$F50+1,$F50)), '4. CPI-tabel'!$B$20:$B$42,0),  MATCH(AO$28,'4. CPI-tabel'!$F$14:$AB$14,0))),INDEX('4. CPI-tabel'!$F$20:$AB$42, MATCH(IF($G50=1,$F50+1,$F50), '4. CPI-tabel'!$B$20:$B$42,0),  MATCH(AO$28,'4. CPI-tabel'!$F$14:$AB$14,0)))</f>
        <v>0</v>
      </c>
      <c r="AP50" s="116">
        <f>IF(AND($D50="AD",OR($F50=2008,$F50=2009)),IF(OR($F50=AP$28-1,$F50=AP$28), 1, INDEX('4. CPI-tabel'!$F$20:$AB$42, MATCH(IF(AND($D50="AD",$F50=2008),$F50+2,IF(AND($D50="AD",$F50=2009),$F50+1,$F50)), '4. CPI-tabel'!$B$20:$B$42,0),  MATCH(AP$28,'4. CPI-tabel'!$F$14:$AB$14,0))),INDEX('4. CPI-tabel'!$F$20:$AB$42, MATCH(IF($G50=1,$F50+1,$F50), '4. CPI-tabel'!$B$20:$B$42,0),  MATCH(AP$28,'4. CPI-tabel'!$F$14:$AB$14,0)))</f>
        <v>0</v>
      </c>
      <c r="AQ50" s="116">
        <f>IF(AND($D50="AD",OR($F50=2008,$F50=2009)),IF(OR($F50=AQ$28-1,$F50=AQ$28), 1, INDEX('4. CPI-tabel'!$F$20:$AB$42, MATCH(IF(AND($D50="AD",$F50=2008),$F50+2,IF(AND($D50="AD",$F50=2009),$F50+1,$F50)), '4. CPI-tabel'!$B$20:$B$42,0),  MATCH(AQ$28,'4. CPI-tabel'!$F$14:$AB$14,0))),INDEX('4. CPI-tabel'!$F$20:$AB$42, MATCH(IF($G50=1,$F50+1,$F50), '4. CPI-tabel'!$B$20:$B$42,0),  MATCH(AQ$28,'4. CPI-tabel'!$F$14:$AB$14,0)))</f>
        <v>0</v>
      </c>
      <c r="AR50" s="116">
        <f>IF(AND($D50="AD",OR($F50=2008,$F50=2009)),IF(OR($F50=AR$28-1,$F50=AR$28), 1, INDEX('4. CPI-tabel'!$F$20:$AB$42, MATCH(IF(AND($D50="AD",$F50=2008),$F50+2,IF(AND($D50="AD",$F50=2009),$F50+1,$F50)), '4. CPI-tabel'!$B$20:$B$42,0),  MATCH(AR$28,'4. CPI-tabel'!$F$14:$AB$14,0))),INDEX('4. CPI-tabel'!$F$20:$AB$42, MATCH(IF($G50=1,$F50+1,$F50), '4. CPI-tabel'!$B$20:$B$42,0),  MATCH(AR$28,'4. CPI-tabel'!$F$14:$AB$14,0)))</f>
        <v>0</v>
      </c>
      <c r="AS50" s="116">
        <f>IF(AND($D50="AD",OR($F50=2008,$F50=2009)),IF(OR($F50=AS$28-1,$F50=AS$28), 1, INDEX('4. CPI-tabel'!$F$20:$AB$42, MATCH(IF(AND($D50="AD",$F50=2008),$F50+2,IF(AND($D50="AD",$F50=2009),$F50+1,$F50)), '4. CPI-tabel'!$B$20:$B$42,0),  MATCH(AS$28,'4. CPI-tabel'!$F$14:$AB$14,0))),INDEX('4. CPI-tabel'!$F$20:$AB$42, MATCH(IF($G50=1,$F50+1,$F50), '4. CPI-tabel'!$B$20:$B$42,0),  MATCH(AS$28,'4. CPI-tabel'!$F$14:$AB$14,0)))</f>
        <v>0</v>
      </c>
      <c r="AT50" s="116">
        <f>IF(AND($D50="AD",OR($F50=2008,$F50=2009)),IF(OR($F50=AT$28-1,$F50=AT$28), 1, INDEX('4. CPI-tabel'!$F$20:$AB$42, MATCH(IF(AND($D50="AD",$F50=2008),$F50+2,IF(AND($D50="AD",$F50=2009),$F50+1,$F50)), '4. CPI-tabel'!$B$20:$B$42,0),  MATCH(AT$28,'4. CPI-tabel'!$F$14:$AB$14,0))),INDEX('4. CPI-tabel'!$F$20:$AB$42, MATCH(IF($G50=1,$F50+1,$F50), '4. CPI-tabel'!$B$20:$B$42,0),  MATCH(AT$28,'4. CPI-tabel'!$F$14:$AB$14,0)))</f>
        <v>0</v>
      </c>
      <c r="AU50" s="116">
        <f>IF(AND($D50="AD",OR($F50=2008,$F50=2009)),IF(OR($F50=AU$28-1,$F50=AU$28), 1, INDEX('4. CPI-tabel'!$F$20:$AB$42, MATCH(IF(AND($D50="AD",$F50=2008),$F50+2,IF(AND($D50="AD",$F50=2009),$F50+1,$F50)), '4. CPI-tabel'!$B$20:$B$42,0),  MATCH(AU$28,'4. CPI-tabel'!$F$14:$AB$14,0))),INDEX('4. CPI-tabel'!$F$20:$AB$42, MATCH(IF($G50=1,$F50+1,$F50), '4. CPI-tabel'!$B$20:$B$42,0),  MATCH(AU$28,'4. CPI-tabel'!$F$14:$AB$14,0)))</f>
        <v>0</v>
      </c>
      <c r="AV50" s="116">
        <f>IF(AND($D50="AD",OR($F50=2008,$F50=2009)),IF(OR($F50=AV$28-1,$F50=AV$28), 1, INDEX('4. CPI-tabel'!$F$20:$AB$42, MATCH(IF(AND($D50="AD",$F50=2008),$F50+2,IF(AND($D50="AD",$F50=2009),$F50+1,$F50)), '4. CPI-tabel'!$B$20:$B$42,0),  MATCH(AV$28,'4. CPI-tabel'!$F$14:$AB$14,0))),INDEX('4. CPI-tabel'!$F$20:$AB$42, MATCH(IF($G50=1,$F50+1,$F50), '4. CPI-tabel'!$B$20:$B$42,0),  MATCH(AV$28,'4. CPI-tabel'!$F$14:$AB$14,0)))</f>
        <v>0</v>
      </c>
      <c r="AW50" s="116">
        <f>IF(AND($D50="AD",OR($F50=2008,$F50=2009)),IF(OR($F50=AW$28-1,$F50=AW$28), 1, INDEX('4. CPI-tabel'!$F$20:$AB$42, MATCH(IF(AND($D50="AD",$F50=2008),$F50+2,IF(AND($D50="AD",$F50=2009),$F50+1,$F50)), '4. CPI-tabel'!$B$20:$B$42,0),  MATCH(AW$28,'4. CPI-tabel'!$F$14:$AB$14,0))),INDEX('4. CPI-tabel'!$F$20:$AB$42, MATCH(IF($G50=1,$F50+1,$F50), '4. CPI-tabel'!$B$20:$B$42,0),  MATCH(AW$28,'4. CPI-tabel'!$F$14:$AB$14,0)))</f>
        <v>0</v>
      </c>
      <c r="AX50" s="116">
        <f>IF(AND($D50="AD",OR($F50=2008,$F50=2009)),IF(OR($F50=AX$28-1,$F50=AX$28), 1, INDEX('4. CPI-tabel'!$F$20:$AB$42, MATCH(IF(AND($D50="AD",$F50=2008),$F50+2,IF(AND($D50="AD",$F50=2009),$F50+1,$F50)), '4. CPI-tabel'!$B$20:$B$42,0),  MATCH(AX$28,'4. CPI-tabel'!$F$14:$AB$14,0))),INDEX('4. CPI-tabel'!$F$20:$AB$42, MATCH(IF($G50=1,$F50+1,$F50), '4. CPI-tabel'!$B$20:$B$42,0),  MATCH(AX$28,'4. CPI-tabel'!$F$14:$AB$14,0)))</f>
        <v>0</v>
      </c>
      <c r="AY50" s="116">
        <f>IF(AND($D50="AD",OR($F50=2008,$F50=2009)),IF(OR($F50=AY$28-1,$F50=AY$28), 1, INDEX('4. CPI-tabel'!$F$20:$AB$42, MATCH(IF(AND($D50="AD",$F50=2008),$F50+2,IF(AND($D50="AD",$F50=2009),$F50+1,$F50)), '4. CPI-tabel'!$B$20:$B$42,0),  MATCH(AY$28,'4. CPI-tabel'!$F$14:$AB$14,0))),INDEX('4. CPI-tabel'!$F$20:$AB$42, MATCH(IF($G50=1,$F50+1,$F50), '4. CPI-tabel'!$B$20:$B$42,0),  MATCH(AY$28,'4. CPI-tabel'!$F$14:$AB$14,0)))</f>
        <v>0</v>
      </c>
      <c r="AZ50" s="116">
        <f>IF(AND($D50="AD",OR($F50=2008,$F50=2009)),IF(OR($F50=AZ$28-1,$F50=AZ$28), 1, INDEX('4. CPI-tabel'!$F$20:$AB$42, MATCH(IF(AND($D50="AD",$F50=2008),$F50+2,IF(AND($D50="AD",$F50=2009),$F50+1,$F50)), '4. CPI-tabel'!$B$20:$B$42,0),  MATCH(AZ$28,'4. CPI-tabel'!$F$14:$AB$14,0))),INDEX('4. CPI-tabel'!$F$20:$AB$42, MATCH(IF($G50=1,$F50+1,$F50), '4. CPI-tabel'!$B$20:$B$42,0),  MATCH(AZ$28,'4. CPI-tabel'!$F$14:$AB$14,0)))</f>
        <v>0</v>
      </c>
      <c r="BA50" s="116">
        <f>IF(AND($D50="AD",OR($F50=2008,$F50=2009)),IF(OR($F50=BA$28-1,$F50=BA$28), 1, INDEX('4. CPI-tabel'!$F$20:$AB$42, MATCH(IF(AND($D50="AD",$F50=2008),$F50+2,IF(AND($D50="AD",$F50=2009),$F50+1,$F50)), '4. CPI-tabel'!$B$20:$B$42,0),  MATCH(BA$28,'4. CPI-tabel'!$F$14:$AB$14,0))),INDEX('4. CPI-tabel'!$F$20:$AB$42, MATCH(IF($G50=1,$F50+1,$F50), '4. CPI-tabel'!$B$20:$B$42,0),  MATCH(BA$28,'4. CPI-tabel'!$F$14:$AB$14,0)))</f>
        <v>1</v>
      </c>
      <c r="BB50" s="116">
        <f>IF(AND($D50="AD",OR($F50=2008,$F50=2009)),IF(OR($F50=BB$28-1,$F50=BB$28), 1, INDEX('4. CPI-tabel'!$F$20:$AB$42, MATCH(IF(AND($D50="AD",$F50=2008),$F50+2,IF(AND($D50="AD",$F50=2009),$F50+1,$F50)), '4. CPI-tabel'!$B$20:$B$42,0),  MATCH(BB$28,'4. CPI-tabel'!$F$14:$AB$14,0))),INDEX('4. CPI-tabel'!$F$20:$AB$42, MATCH(IF($G50=1,$F50+1,$F50), '4. CPI-tabel'!$B$20:$B$42,0),  MATCH(BB$28,'4. CPI-tabel'!$F$14:$AB$14,0)))</f>
        <v>1</v>
      </c>
      <c r="BC50" s="116">
        <f>IF(AND($D50="AD",OR($F50=2008,$F50=2009)),IF(OR($F50=BC$28-1,$F50=BC$28), 1, INDEX('4. CPI-tabel'!$F$20:$AB$42, MATCH(IF(AND($D50="AD",$F50=2008),$F50+2,IF(AND($D50="AD",$F50=2009),$F50+1,$F50)), '4. CPI-tabel'!$B$20:$B$42,0),  MATCH(BC$28,'4. CPI-tabel'!$F$14:$AB$14,0))),INDEX('4. CPI-tabel'!$F$20:$AB$42, MATCH(IF($G50=1,$F50+1,$F50), '4. CPI-tabel'!$B$20:$B$42,0),  MATCH(BC$28,'4. CPI-tabel'!$F$14:$AB$14,0)))</f>
        <v>1</v>
      </c>
      <c r="BF50" s="84">
        <f t="shared" si="31"/>
        <v>0</v>
      </c>
      <c r="BG50" s="84">
        <f t="shared" si="32"/>
        <v>0</v>
      </c>
      <c r="BH50" s="84">
        <f t="shared" si="33"/>
        <v>0</v>
      </c>
      <c r="BI50" s="84">
        <f t="shared" si="34"/>
        <v>0</v>
      </c>
      <c r="BJ50" s="84">
        <f t="shared" si="35"/>
        <v>0</v>
      </c>
      <c r="BK50" s="84">
        <f t="shared" si="36"/>
        <v>0</v>
      </c>
      <c r="BL50" s="84">
        <f t="shared" si="37"/>
        <v>0</v>
      </c>
      <c r="BM50" s="84">
        <f t="shared" si="38"/>
        <v>0</v>
      </c>
      <c r="BN50" s="84">
        <f t="shared" si="39"/>
        <v>0</v>
      </c>
      <c r="BO50" s="84">
        <f t="shared" si="40"/>
        <v>0</v>
      </c>
      <c r="BP50" s="84">
        <f t="shared" si="41"/>
        <v>0</v>
      </c>
      <c r="BQ50" s="84">
        <f t="shared" si="42"/>
        <v>0</v>
      </c>
      <c r="BR50" s="84">
        <f t="shared" si="43"/>
        <v>0</v>
      </c>
      <c r="BS50" s="84">
        <f t="shared" si="44"/>
        <v>0</v>
      </c>
      <c r="BT50" s="84">
        <f t="shared" si="45"/>
        <v>0</v>
      </c>
      <c r="BU50" s="84">
        <f t="shared" si="46"/>
        <v>0</v>
      </c>
      <c r="BV50" s="84">
        <f t="shared" si="47"/>
        <v>0</v>
      </c>
      <c r="BW50" s="84">
        <f t="shared" si="48"/>
        <v>0</v>
      </c>
      <c r="BX50" s="84">
        <f t="shared" si="49"/>
        <v>0</v>
      </c>
      <c r="BY50" s="84">
        <f t="shared" si="50"/>
        <v>0</v>
      </c>
      <c r="BZ50" s="84">
        <f t="shared" si="51"/>
        <v>180704.23141159731</v>
      </c>
      <c r="CA50" s="84">
        <f t="shared" si="52"/>
        <v>318039.44728441129</v>
      </c>
      <c r="CB50" s="84">
        <f t="shared" si="53"/>
        <v>287749.97611446737</v>
      </c>
    </row>
    <row r="51" spans="1:80" s="18" customFormat="1" x14ac:dyDescent="0.2">
      <c r="A51" s="72"/>
      <c r="B51" s="83">
        <f>'3. Investeringen'!B34</f>
        <v>23</v>
      </c>
      <c r="C51" s="83" t="str">
        <f>'3. Investeringen'!C34</f>
        <v>Nieuwe investeringen</v>
      </c>
      <c r="D51" s="83" t="str">
        <f>'3. Investeringen'!F34</f>
        <v>TD</v>
      </c>
      <c r="E51" s="83" t="str">
        <f t="shared" si="30"/>
        <v>Nieuwe investeringen TD</v>
      </c>
      <c r="F51" s="118">
        <f>'3. Investeringen'!L34</f>
        <v>2024</v>
      </c>
      <c r="G51" s="115">
        <f>'7. Nominale afschrijvingen'!AG41</f>
        <v>0.5</v>
      </c>
      <c r="I51" s="83">
        <f>'7. Nominale afschrijvingen'!BG41</f>
        <v>0</v>
      </c>
      <c r="J51" s="83">
        <f>'7. Nominale afschrijvingen'!BH41</f>
        <v>0</v>
      </c>
      <c r="K51" s="83">
        <f>'7. Nominale afschrijvingen'!BI41</f>
        <v>0</v>
      </c>
      <c r="L51" s="83">
        <f>'7. Nominale afschrijvingen'!BJ41</f>
        <v>0</v>
      </c>
      <c r="M51" s="83">
        <f>'7. Nominale afschrijvingen'!BK41</f>
        <v>0</v>
      </c>
      <c r="N51" s="83">
        <f>'7. Nominale afschrijvingen'!BL41</f>
        <v>0</v>
      </c>
      <c r="O51" s="83">
        <f>'7. Nominale afschrijvingen'!BM41</f>
        <v>0</v>
      </c>
      <c r="P51" s="83">
        <f>'7. Nominale afschrijvingen'!BN41</f>
        <v>0</v>
      </c>
      <c r="Q51" s="83">
        <f>'7. Nominale afschrijvingen'!BO41</f>
        <v>0</v>
      </c>
      <c r="R51" s="83">
        <f>'7. Nominale afschrijvingen'!BP41</f>
        <v>0</v>
      </c>
      <c r="S51" s="83">
        <f>'7. Nominale afschrijvingen'!BQ41</f>
        <v>0</v>
      </c>
      <c r="T51" s="83">
        <f>'7. Nominale afschrijvingen'!BR41</f>
        <v>0</v>
      </c>
      <c r="U51" s="83">
        <f>'7. Nominale afschrijvingen'!BS41</f>
        <v>0</v>
      </c>
      <c r="V51" s="83">
        <f>'7. Nominale afschrijvingen'!BT41</f>
        <v>0</v>
      </c>
      <c r="W51" s="83">
        <f>'7. Nominale afschrijvingen'!BU41</f>
        <v>0</v>
      </c>
      <c r="X51" s="83">
        <f>'7. Nominale afschrijvingen'!BV41</f>
        <v>0</v>
      </c>
      <c r="Y51" s="83">
        <f>'7. Nominale afschrijvingen'!BW41</f>
        <v>0</v>
      </c>
      <c r="Z51" s="83">
        <f>'7. Nominale afschrijvingen'!BX41</f>
        <v>0</v>
      </c>
      <c r="AA51" s="83">
        <f>'7. Nominale afschrijvingen'!BY41</f>
        <v>0</v>
      </c>
      <c r="AB51" s="83">
        <f>'7. Nominale afschrijvingen'!BZ41</f>
        <v>0</v>
      </c>
      <c r="AC51" s="83">
        <f>'7. Nominale afschrijvingen'!CA41</f>
        <v>47815.392768845762</v>
      </c>
      <c r="AD51" s="83">
        <f>'7. Nominale afschrijvingen'!CB41</f>
        <v>89892.938405430032</v>
      </c>
      <c r="AE51" s="83">
        <f>'7. Nominale afschrijvingen'!CC41</f>
        <v>79105.785796778437</v>
      </c>
      <c r="AF51" s="62"/>
      <c r="AG51" s="116">
        <f>IF(AND($D51="AD",OR($F51=2008,$F51=2009)),IF(OR($F51=AG$28-1,$F51=AG$28), 1, INDEX('4. CPI-tabel'!$F$20:$AB$42, MATCH(IF(AND($D51="AD",$F51=2008),$F51+2,IF(AND($D51="AD",$F51=2009),$F51+1,$F51)), '4. CPI-tabel'!$B$20:$B$42,0),  MATCH(AG$28,'4. CPI-tabel'!$F$14:$AB$14,0))),INDEX('4. CPI-tabel'!$F$20:$AB$42, MATCH(IF($G51=1,$F51+1,$F51), '4. CPI-tabel'!$B$20:$B$42,0),  MATCH(AG$28,'4. CPI-tabel'!$F$14:$AB$14,0)))</f>
        <v>0</v>
      </c>
      <c r="AH51" s="116">
        <f>IF(AND($D51="AD",OR($F51=2008,$F51=2009)),IF(OR($F51=AH$28-1,$F51=AH$28), 1, INDEX('4. CPI-tabel'!$F$20:$AB$42, MATCH(IF(AND($D51="AD",$F51=2008),$F51+2,IF(AND($D51="AD",$F51=2009),$F51+1,$F51)), '4. CPI-tabel'!$B$20:$B$42,0),  MATCH(AH$28,'4. CPI-tabel'!$F$14:$AB$14,0))),INDEX('4. CPI-tabel'!$F$20:$AB$42, MATCH(IF($G51=1,$F51+1,$F51), '4. CPI-tabel'!$B$20:$B$42,0),  MATCH(AH$28,'4. CPI-tabel'!$F$14:$AB$14,0)))</f>
        <v>0</v>
      </c>
      <c r="AI51" s="116">
        <f>IF(AND($D51="AD",OR($F51=2008,$F51=2009)),IF(OR($F51=AI$28-1,$F51=AI$28), 1, INDEX('4. CPI-tabel'!$F$20:$AB$42, MATCH(IF(AND($D51="AD",$F51=2008),$F51+2,IF(AND($D51="AD",$F51=2009),$F51+1,$F51)), '4. CPI-tabel'!$B$20:$B$42,0),  MATCH(AI$28,'4. CPI-tabel'!$F$14:$AB$14,0))),INDEX('4. CPI-tabel'!$F$20:$AB$42, MATCH(IF($G51=1,$F51+1,$F51), '4. CPI-tabel'!$B$20:$B$42,0),  MATCH(AI$28,'4. CPI-tabel'!$F$14:$AB$14,0)))</f>
        <v>0</v>
      </c>
      <c r="AJ51" s="116">
        <f>IF(AND($D51="AD",OR($F51=2008,$F51=2009)),IF(OR($F51=AJ$28-1,$F51=AJ$28), 1, INDEX('4. CPI-tabel'!$F$20:$AB$42, MATCH(IF(AND($D51="AD",$F51=2008),$F51+2,IF(AND($D51="AD",$F51=2009),$F51+1,$F51)), '4. CPI-tabel'!$B$20:$B$42,0),  MATCH(AJ$28,'4. CPI-tabel'!$F$14:$AB$14,0))),INDEX('4. CPI-tabel'!$F$20:$AB$42, MATCH(IF($G51=1,$F51+1,$F51), '4. CPI-tabel'!$B$20:$B$42,0),  MATCH(AJ$28,'4. CPI-tabel'!$F$14:$AB$14,0)))</f>
        <v>0</v>
      </c>
      <c r="AK51" s="116">
        <f>IF(AND($D51="AD",OR($F51=2008,$F51=2009)),IF(OR($F51=AK$28-1,$F51=AK$28), 1, INDEX('4. CPI-tabel'!$F$20:$AB$42, MATCH(IF(AND($D51="AD",$F51=2008),$F51+2,IF(AND($D51="AD",$F51=2009),$F51+1,$F51)), '4. CPI-tabel'!$B$20:$B$42,0),  MATCH(AK$28,'4. CPI-tabel'!$F$14:$AB$14,0))),INDEX('4. CPI-tabel'!$F$20:$AB$42, MATCH(IF($G51=1,$F51+1,$F51), '4. CPI-tabel'!$B$20:$B$42,0),  MATCH(AK$28,'4. CPI-tabel'!$F$14:$AB$14,0)))</f>
        <v>0</v>
      </c>
      <c r="AL51" s="116">
        <f>IF(AND($D51="AD",OR($F51=2008,$F51=2009)),IF(OR($F51=AL$28-1,$F51=AL$28), 1, INDEX('4. CPI-tabel'!$F$20:$AB$42, MATCH(IF(AND($D51="AD",$F51=2008),$F51+2,IF(AND($D51="AD",$F51=2009),$F51+1,$F51)), '4. CPI-tabel'!$B$20:$B$42,0),  MATCH(AL$28,'4. CPI-tabel'!$F$14:$AB$14,0))),INDEX('4. CPI-tabel'!$F$20:$AB$42, MATCH(IF($G51=1,$F51+1,$F51), '4. CPI-tabel'!$B$20:$B$42,0),  MATCH(AL$28,'4. CPI-tabel'!$F$14:$AB$14,0)))</f>
        <v>0</v>
      </c>
      <c r="AM51" s="116">
        <f>IF(AND($D51="AD",OR($F51=2008,$F51=2009)),IF(OR($F51=AM$28-1,$F51=AM$28), 1, INDEX('4. CPI-tabel'!$F$20:$AB$42, MATCH(IF(AND($D51="AD",$F51=2008),$F51+2,IF(AND($D51="AD",$F51=2009),$F51+1,$F51)), '4. CPI-tabel'!$B$20:$B$42,0),  MATCH(AM$28,'4. CPI-tabel'!$F$14:$AB$14,0))),INDEX('4. CPI-tabel'!$F$20:$AB$42, MATCH(IF($G51=1,$F51+1,$F51), '4. CPI-tabel'!$B$20:$B$42,0),  MATCH(AM$28,'4. CPI-tabel'!$F$14:$AB$14,0)))</f>
        <v>0</v>
      </c>
      <c r="AN51" s="116">
        <f>IF(AND($D51="AD",OR($F51=2008,$F51=2009)),IF(OR($F51=AN$28-1,$F51=AN$28), 1, INDEX('4. CPI-tabel'!$F$20:$AB$42, MATCH(IF(AND($D51="AD",$F51=2008),$F51+2,IF(AND($D51="AD",$F51=2009),$F51+1,$F51)), '4. CPI-tabel'!$B$20:$B$42,0),  MATCH(AN$28,'4. CPI-tabel'!$F$14:$AB$14,0))),INDEX('4. CPI-tabel'!$F$20:$AB$42, MATCH(IF($G51=1,$F51+1,$F51), '4. CPI-tabel'!$B$20:$B$42,0),  MATCH(AN$28,'4. CPI-tabel'!$F$14:$AB$14,0)))</f>
        <v>0</v>
      </c>
      <c r="AO51" s="116">
        <f>IF(AND($D51="AD",OR($F51=2008,$F51=2009)),IF(OR($F51=AO$28-1,$F51=AO$28), 1, INDEX('4. CPI-tabel'!$F$20:$AB$42, MATCH(IF(AND($D51="AD",$F51=2008),$F51+2,IF(AND($D51="AD",$F51=2009),$F51+1,$F51)), '4. CPI-tabel'!$B$20:$B$42,0),  MATCH(AO$28,'4. CPI-tabel'!$F$14:$AB$14,0))),INDEX('4. CPI-tabel'!$F$20:$AB$42, MATCH(IF($G51=1,$F51+1,$F51), '4. CPI-tabel'!$B$20:$B$42,0),  MATCH(AO$28,'4. CPI-tabel'!$F$14:$AB$14,0)))</f>
        <v>0</v>
      </c>
      <c r="AP51" s="116">
        <f>IF(AND($D51="AD",OR($F51=2008,$F51=2009)),IF(OR($F51=AP$28-1,$F51=AP$28), 1, INDEX('4. CPI-tabel'!$F$20:$AB$42, MATCH(IF(AND($D51="AD",$F51=2008),$F51+2,IF(AND($D51="AD",$F51=2009),$F51+1,$F51)), '4. CPI-tabel'!$B$20:$B$42,0),  MATCH(AP$28,'4. CPI-tabel'!$F$14:$AB$14,0))),INDEX('4. CPI-tabel'!$F$20:$AB$42, MATCH(IF($G51=1,$F51+1,$F51), '4. CPI-tabel'!$B$20:$B$42,0),  MATCH(AP$28,'4. CPI-tabel'!$F$14:$AB$14,0)))</f>
        <v>0</v>
      </c>
      <c r="AQ51" s="116">
        <f>IF(AND($D51="AD",OR($F51=2008,$F51=2009)),IF(OR($F51=AQ$28-1,$F51=AQ$28), 1, INDEX('4. CPI-tabel'!$F$20:$AB$42, MATCH(IF(AND($D51="AD",$F51=2008),$F51+2,IF(AND($D51="AD",$F51=2009),$F51+1,$F51)), '4. CPI-tabel'!$B$20:$B$42,0),  MATCH(AQ$28,'4. CPI-tabel'!$F$14:$AB$14,0))),INDEX('4. CPI-tabel'!$F$20:$AB$42, MATCH(IF($G51=1,$F51+1,$F51), '4. CPI-tabel'!$B$20:$B$42,0),  MATCH(AQ$28,'4. CPI-tabel'!$F$14:$AB$14,0)))</f>
        <v>0</v>
      </c>
      <c r="AR51" s="116">
        <f>IF(AND($D51="AD",OR($F51=2008,$F51=2009)),IF(OR($F51=AR$28-1,$F51=AR$28), 1, INDEX('4. CPI-tabel'!$F$20:$AB$42, MATCH(IF(AND($D51="AD",$F51=2008),$F51+2,IF(AND($D51="AD",$F51=2009),$F51+1,$F51)), '4. CPI-tabel'!$B$20:$B$42,0),  MATCH(AR$28,'4. CPI-tabel'!$F$14:$AB$14,0))),INDEX('4. CPI-tabel'!$F$20:$AB$42, MATCH(IF($G51=1,$F51+1,$F51), '4. CPI-tabel'!$B$20:$B$42,0),  MATCH(AR$28,'4. CPI-tabel'!$F$14:$AB$14,0)))</f>
        <v>0</v>
      </c>
      <c r="AS51" s="116">
        <f>IF(AND($D51="AD",OR($F51=2008,$F51=2009)),IF(OR($F51=AS$28-1,$F51=AS$28), 1, INDEX('4. CPI-tabel'!$F$20:$AB$42, MATCH(IF(AND($D51="AD",$F51=2008),$F51+2,IF(AND($D51="AD",$F51=2009),$F51+1,$F51)), '4. CPI-tabel'!$B$20:$B$42,0),  MATCH(AS$28,'4. CPI-tabel'!$F$14:$AB$14,0))),INDEX('4. CPI-tabel'!$F$20:$AB$42, MATCH(IF($G51=1,$F51+1,$F51), '4. CPI-tabel'!$B$20:$B$42,0),  MATCH(AS$28,'4. CPI-tabel'!$F$14:$AB$14,0)))</f>
        <v>0</v>
      </c>
      <c r="AT51" s="116">
        <f>IF(AND($D51="AD",OR($F51=2008,$F51=2009)),IF(OR($F51=AT$28-1,$F51=AT$28), 1, INDEX('4. CPI-tabel'!$F$20:$AB$42, MATCH(IF(AND($D51="AD",$F51=2008),$F51+2,IF(AND($D51="AD",$F51=2009),$F51+1,$F51)), '4. CPI-tabel'!$B$20:$B$42,0),  MATCH(AT$28,'4. CPI-tabel'!$F$14:$AB$14,0))),INDEX('4. CPI-tabel'!$F$20:$AB$42, MATCH(IF($G51=1,$F51+1,$F51), '4. CPI-tabel'!$B$20:$B$42,0),  MATCH(AT$28,'4. CPI-tabel'!$F$14:$AB$14,0)))</f>
        <v>0</v>
      </c>
      <c r="AU51" s="116">
        <f>IF(AND($D51="AD",OR($F51=2008,$F51=2009)),IF(OR($F51=AU$28-1,$F51=AU$28), 1, INDEX('4. CPI-tabel'!$F$20:$AB$42, MATCH(IF(AND($D51="AD",$F51=2008),$F51+2,IF(AND($D51="AD",$F51=2009),$F51+1,$F51)), '4. CPI-tabel'!$B$20:$B$42,0),  MATCH(AU$28,'4. CPI-tabel'!$F$14:$AB$14,0))),INDEX('4. CPI-tabel'!$F$20:$AB$42, MATCH(IF($G51=1,$F51+1,$F51), '4. CPI-tabel'!$B$20:$B$42,0),  MATCH(AU$28,'4. CPI-tabel'!$F$14:$AB$14,0)))</f>
        <v>0</v>
      </c>
      <c r="AV51" s="116">
        <f>IF(AND($D51="AD",OR($F51=2008,$F51=2009)),IF(OR($F51=AV$28-1,$F51=AV$28), 1, INDEX('4. CPI-tabel'!$F$20:$AB$42, MATCH(IF(AND($D51="AD",$F51=2008),$F51+2,IF(AND($D51="AD",$F51=2009),$F51+1,$F51)), '4. CPI-tabel'!$B$20:$B$42,0),  MATCH(AV$28,'4. CPI-tabel'!$F$14:$AB$14,0))),INDEX('4. CPI-tabel'!$F$20:$AB$42, MATCH(IF($G51=1,$F51+1,$F51), '4. CPI-tabel'!$B$20:$B$42,0),  MATCH(AV$28,'4. CPI-tabel'!$F$14:$AB$14,0)))</f>
        <v>0</v>
      </c>
      <c r="AW51" s="116">
        <f>IF(AND($D51="AD",OR($F51=2008,$F51=2009)),IF(OR($F51=AW$28-1,$F51=AW$28), 1, INDEX('4. CPI-tabel'!$F$20:$AB$42, MATCH(IF(AND($D51="AD",$F51=2008),$F51+2,IF(AND($D51="AD",$F51=2009),$F51+1,$F51)), '4. CPI-tabel'!$B$20:$B$42,0),  MATCH(AW$28,'4. CPI-tabel'!$F$14:$AB$14,0))),INDEX('4. CPI-tabel'!$F$20:$AB$42, MATCH(IF($G51=1,$F51+1,$F51), '4. CPI-tabel'!$B$20:$B$42,0),  MATCH(AW$28,'4. CPI-tabel'!$F$14:$AB$14,0)))</f>
        <v>0</v>
      </c>
      <c r="AX51" s="116">
        <f>IF(AND($D51="AD",OR($F51=2008,$F51=2009)),IF(OR($F51=AX$28-1,$F51=AX$28), 1, INDEX('4. CPI-tabel'!$F$20:$AB$42, MATCH(IF(AND($D51="AD",$F51=2008),$F51+2,IF(AND($D51="AD",$F51=2009),$F51+1,$F51)), '4. CPI-tabel'!$B$20:$B$42,0),  MATCH(AX$28,'4. CPI-tabel'!$F$14:$AB$14,0))),INDEX('4. CPI-tabel'!$F$20:$AB$42, MATCH(IF($G51=1,$F51+1,$F51), '4. CPI-tabel'!$B$20:$B$42,0),  MATCH(AX$28,'4. CPI-tabel'!$F$14:$AB$14,0)))</f>
        <v>0</v>
      </c>
      <c r="AY51" s="116">
        <f>IF(AND($D51="AD",OR($F51=2008,$F51=2009)),IF(OR($F51=AY$28-1,$F51=AY$28), 1, INDEX('4. CPI-tabel'!$F$20:$AB$42, MATCH(IF(AND($D51="AD",$F51=2008),$F51+2,IF(AND($D51="AD",$F51=2009),$F51+1,$F51)), '4. CPI-tabel'!$B$20:$B$42,0),  MATCH(AY$28,'4. CPI-tabel'!$F$14:$AB$14,0))),INDEX('4. CPI-tabel'!$F$20:$AB$42, MATCH(IF($G51=1,$F51+1,$F51), '4. CPI-tabel'!$B$20:$B$42,0),  MATCH(AY$28,'4. CPI-tabel'!$F$14:$AB$14,0)))</f>
        <v>0</v>
      </c>
      <c r="AZ51" s="116">
        <f>IF(AND($D51="AD",OR($F51=2008,$F51=2009)),IF(OR($F51=AZ$28-1,$F51=AZ$28), 1, INDEX('4. CPI-tabel'!$F$20:$AB$42, MATCH(IF(AND($D51="AD",$F51=2008),$F51+2,IF(AND($D51="AD",$F51=2009),$F51+1,$F51)), '4. CPI-tabel'!$B$20:$B$42,0),  MATCH(AZ$28,'4. CPI-tabel'!$F$14:$AB$14,0))),INDEX('4. CPI-tabel'!$F$20:$AB$42, MATCH(IF($G51=1,$F51+1,$F51), '4. CPI-tabel'!$B$20:$B$42,0),  MATCH(AZ$28,'4. CPI-tabel'!$F$14:$AB$14,0)))</f>
        <v>0</v>
      </c>
      <c r="BA51" s="116">
        <f>IF(AND($D51="AD",OR($F51=2008,$F51=2009)),IF(OR($F51=BA$28-1,$F51=BA$28), 1, INDEX('4. CPI-tabel'!$F$20:$AB$42, MATCH(IF(AND($D51="AD",$F51=2008),$F51+2,IF(AND($D51="AD",$F51=2009),$F51+1,$F51)), '4. CPI-tabel'!$B$20:$B$42,0),  MATCH(BA$28,'4. CPI-tabel'!$F$14:$AB$14,0))),INDEX('4. CPI-tabel'!$F$20:$AB$42, MATCH(IF($G51=1,$F51+1,$F51), '4. CPI-tabel'!$B$20:$B$42,0),  MATCH(BA$28,'4. CPI-tabel'!$F$14:$AB$14,0)))</f>
        <v>1</v>
      </c>
      <c r="BB51" s="116">
        <f>IF(AND($D51="AD",OR($F51=2008,$F51=2009)),IF(OR($F51=BB$28-1,$F51=BB$28), 1, INDEX('4. CPI-tabel'!$F$20:$AB$42, MATCH(IF(AND($D51="AD",$F51=2008),$F51+2,IF(AND($D51="AD",$F51=2009),$F51+1,$F51)), '4. CPI-tabel'!$B$20:$B$42,0),  MATCH(BB$28,'4. CPI-tabel'!$F$14:$AB$14,0))),INDEX('4. CPI-tabel'!$F$20:$AB$42, MATCH(IF($G51=1,$F51+1,$F51), '4. CPI-tabel'!$B$20:$B$42,0),  MATCH(BB$28,'4. CPI-tabel'!$F$14:$AB$14,0)))</f>
        <v>1</v>
      </c>
      <c r="BC51" s="116">
        <f>IF(AND($D51="AD",OR($F51=2008,$F51=2009)),IF(OR($F51=BC$28-1,$F51=BC$28), 1, INDEX('4. CPI-tabel'!$F$20:$AB$42, MATCH(IF(AND($D51="AD",$F51=2008),$F51+2,IF(AND($D51="AD",$F51=2009),$F51+1,$F51)), '4. CPI-tabel'!$B$20:$B$42,0),  MATCH(BC$28,'4. CPI-tabel'!$F$14:$AB$14,0))),INDEX('4. CPI-tabel'!$F$20:$AB$42, MATCH(IF($G51=1,$F51+1,$F51), '4. CPI-tabel'!$B$20:$B$42,0),  MATCH(BC$28,'4. CPI-tabel'!$F$14:$AB$14,0)))</f>
        <v>1</v>
      </c>
      <c r="BF51" s="84">
        <f t="shared" si="31"/>
        <v>0</v>
      </c>
      <c r="BG51" s="84">
        <f t="shared" si="32"/>
        <v>0</v>
      </c>
      <c r="BH51" s="84">
        <f t="shared" si="33"/>
        <v>0</v>
      </c>
      <c r="BI51" s="84">
        <f t="shared" si="34"/>
        <v>0</v>
      </c>
      <c r="BJ51" s="84">
        <f t="shared" si="35"/>
        <v>0</v>
      </c>
      <c r="BK51" s="84">
        <f t="shared" si="36"/>
        <v>0</v>
      </c>
      <c r="BL51" s="84">
        <f t="shared" si="37"/>
        <v>0</v>
      </c>
      <c r="BM51" s="84">
        <f t="shared" si="38"/>
        <v>0</v>
      </c>
      <c r="BN51" s="84">
        <f t="shared" si="39"/>
        <v>0</v>
      </c>
      <c r="BO51" s="84">
        <f t="shared" si="40"/>
        <v>0</v>
      </c>
      <c r="BP51" s="84">
        <f t="shared" si="41"/>
        <v>0</v>
      </c>
      <c r="BQ51" s="84">
        <f t="shared" si="42"/>
        <v>0</v>
      </c>
      <c r="BR51" s="84">
        <f t="shared" si="43"/>
        <v>0</v>
      </c>
      <c r="BS51" s="84">
        <f t="shared" si="44"/>
        <v>0</v>
      </c>
      <c r="BT51" s="84">
        <f t="shared" si="45"/>
        <v>0</v>
      </c>
      <c r="BU51" s="84">
        <f t="shared" si="46"/>
        <v>0</v>
      </c>
      <c r="BV51" s="84">
        <f t="shared" si="47"/>
        <v>0</v>
      </c>
      <c r="BW51" s="84">
        <f t="shared" si="48"/>
        <v>0</v>
      </c>
      <c r="BX51" s="84">
        <f t="shared" si="49"/>
        <v>0</v>
      </c>
      <c r="BY51" s="84">
        <f t="shared" si="50"/>
        <v>0</v>
      </c>
      <c r="BZ51" s="84">
        <f t="shared" si="51"/>
        <v>47815.392768845762</v>
      </c>
      <c r="CA51" s="84">
        <f t="shared" si="52"/>
        <v>89892.938405430032</v>
      </c>
      <c r="CB51" s="84">
        <f t="shared" si="53"/>
        <v>79105.785796778437</v>
      </c>
    </row>
    <row r="52" spans="1:80" s="18" customFormat="1" x14ac:dyDescent="0.2">
      <c r="A52" s="72"/>
      <c r="B52" s="83">
        <f>'3. Investeringen'!B35</f>
        <v>24</v>
      </c>
      <c r="C52" s="83" t="str">
        <f>'3. Investeringen'!C35</f>
        <v>Nieuwe investeringen</v>
      </c>
      <c r="D52" s="83" t="str">
        <f>'3. Investeringen'!F35</f>
        <v>TD</v>
      </c>
      <c r="E52" s="83" t="str">
        <f t="shared" si="30"/>
        <v>Nieuwe investeringen TD</v>
      </c>
      <c r="F52" s="118">
        <f>'3. Investeringen'!L35</f>
        <v>2024</v>
      </c>
      <c r="G52" s="115">
        <f>'7. Nominale afschrijvingen'!AG42</f>
        <v>0.5</v>
      </c>
      <c r="I52" s="83">
        <f>'7. Nominale afschrijvingen'!BG42</f>
        <v>0</v>
      </c>
      <c r="J52" s="83">
        <f>'7. Nominale afschrijvingen'!BH42</f>
        <v>0</v>
      </c>
      <c r="K52" s="83">
        <f>'7. Nominale afschrijvingen'!BI42</f>
        <v>0</v>
      </c>
      <c r="L52" s="83">
        <f>'7. Nominale afschrijvingen'!BJ42</f>
        <v>0</v>
      </c>
      <c r="M52" s="83">
        <f>'7. Nominale afschrijvingen'!BK42</f>
        <v>0</v>
      </c>
      <c r="N52" s="83">
        <f>'7. Nominale afschrijvingen'!BL42</f>
        <v>0</v>
      </c>
      <c r="O52" s="83">
        <f>'7. Nominale afschrijvingen'!BM42</f>
        <v>0</v>
      </c>
      <c r="P52" s="83">
        <f>'7. Nominale afschrijvingen'!BN42</f>
        <v>0</v>
      </c>
      <c r="Q52" s="83">
        <f>'7. Nominale afschrijvingen'!BO42</f>
        <v>0</v>
      </c>
      <c r="R52" s="83">
        <f>'7. Nominale afschrijvingen'!BP42</f>
        <v>0</v>
      </c>
      <c r="S52" s="83">
        <f>'7. Nominale afschrijvingen'!BQ42</f>
        <v>0</v>
      </c>
      <c r="T52" s="83">
        <f>'7. Nominale afschrijvingen'!BR42</f>
        <v>0</v>
      </c>
      <c r="U52" s="83">
        <f>'7. Nominale afschrijvingen'!BS42</f>
        <v>0</v>
      </c>
      <c r="V52" s="83">
        <f>'7. Nominale afschrijvingen'!BT42</f>
        <v>0</v>
      </c>
      <c r="W52" s="83">
        <f>'7. Nominale afschrijvingen'!BU42</f>
        <v>0</v>
      </c>
      <c r="X52" s="83">
        <f>'7. Nominale afschrijvingen'!BV42</f>
        <v>0</v>
      </c>
      <c r="Y52" s="83">
        <f>'7. Nominale afschrijvingen'!BW42</f>
        <v>0</v>
      </c>
      <c r="Z52" s="83">
        <f>'7. Nominale afschrijvingen'!BX42</f>
        <v>0</v>
      </c>
      <c r="AA52" s="83">
        <f>'7. Nominale afschrijvingen'!BY42</f>
        <v>0</v>
      </c>
      <c r="AB52" s="83">
        <f>'7. Nominale afschrijvingen'!BZ42</f>
        <v>0</v>
      </c>
      <c r="AC52" s="83">
        <f>'7. Nominale afschrijvingen'!CA42</f>
        <v>2501.9884193498538</v>
      </c>
      <c r="AD52" s="83">
        <f>'7. Nominale afschrijvingen'!CB42</f>
        <v>4883.8813945709144</v>
      </c>
      <c r="AE52" s="83">
        <f>'7. Nominale afschrijvingen'!CC42</f>
        <v>4649.4550876315107</v>
      </c>
      <c r="AF52" s="62"/>
      <c r="AG52" s="116">
        <f>IF(AND($D52="AD",OR($F52=2008,$F52=2009)),IF(OR($F52=AG$28-1,$F52=AG$28), 1, INDEX('4. CPI-tabel'!$F$20:$AB$42, MATCH(IF(AND($D52="AD",$F52=2008),$F52+2,IF(AND($D52="AD",$F52=2009),$F52+1,$F52)), '4. CPI-tabel'!$B$20:$B$42,0),  MATCH(AG$28,'4. CPI-tabel'!$F$14:$AB$14,0))),INDEX('4. CPI-tabel'!$F$20:$AB$42, MATCH(IF($G52=1,$F52+1,$F52), '4. CPI-tabel'!$B$20:$B$42,0),  MATCH(AG$28,'4. CPI-tabel'!$F$14:$AB$14,0)))</f>
        <v>0</v>
      </c>
      <c r="AH52" s="116">
        <f>IF(AND($D52="AD",OR($F52=2008,$F52=2009)),IF(OR($F52=AH$28-1,$F52=AH$28), 1, INDEX('4. CPI-tabel'!$F$20:$AB$42, MATCH(IF(AND($D52="AD",$F52=2008),$F52+2,IF(AND($D52="AD",$F52=2009),$F52+1,$F52)), '4. CPI-tabel'!$B$20:$B$42,0),  MATCH(AH$28,'4. CPI-tabel'!$F$14:$AB$14,0))),INDEX('4. CPI-tabel'!$F$20:$AB$42, MATCH(IF($G52=1,$F52+1,$F52), '4. CPI-tabel'!$B$20:$B$42,0),  MATCH(AH$28,'4. CPI-tabel'!$F$14:$AB$14,0)))</f>
        <v>0</v>
      </c>
      <c r="AI52" s="116">
        <f>IF(AND($D52="AD",OR($F52=2008,$F52=2009)),IF(OR($F52=AI$28-1,$F52=AI$28), 1, INDEX('4. CPI-tabel'!$F$20:$AB$42, MATCH(IF(AND($D52="AD",$F52=2008),$F52+2,IF(AND($D52="AD",$F52=2009),$F52+1,$F52)), '4. CPI-tabel'!$B$20:$B$42,0),  MATCH(AI$28,'4. CPI-tabel'!$F$14:$AB$14,0))),INDEX('4. CPI-tabel'!$F$20:$AB$42, MATCH(IF($G52=1,$F52+1,$F52), '4. CPI-tabel'!$B$20:$B$42,0),  MATCH(AI$28,'4. CPI-tabel'!$F$14:$AB$14,0)))</f>
        <v>0</v>
      </c>
      <c r="AJ52" s="116">
        <f>IF(AND($D52="AD",OR($F52=2008,$F52=2009)),IF(OR($F52=AJ$28-1,$F52=AJ$28), 1, INDEX('4. CPI-tabel'!$F$20:$AB$42, MATCH(IF(AND($D52="AD",$F52=2008),$F52+2,IF(AND($D52="AD",$F52=2009),$F52+1,$F52)), '4. CPI-tabel'!$B$20:$B$42,0),  MATCH(AJ$28,'4. CPI-tabel'!$F$14:$AB$14,0))),INDEX('4. CPI-tabel'!$F$20:$AB$42, MATCH(IF($G52=1,$F52+1,$F52), '4. CPI-tabel'!$B$20:$B$42,0),  MATCH(AJ$28,'4. CPI-tabel'!$F$14:$AB$14,0)))</f>
        <v>0</v>
      </c>
      <c r="AK52" s="116">
        <f>IF(AND($D52="AD",OR($F52=2008,$F52=2009)),IF(OR($F52=AK$28-1,$F52=AK$28), 1, INDEX('4. CPI-tabel'!$F$20:$AB$42, MATCH(IF(AND($D52="AD",$F52=2008),$F52+2,IF(AND($D52="AD",$F52=2009),$F52+1,$F52)), '4. CPI-tabel'!$B$20:$B$42,0),  MATCH(AK$28,'4. CPI-tabel'!$F$14:$AB$14,0))),INDEX('4. CPI-tabel'!$F$20:$AB$42, MATCH(IF($G52=1,$F52+1,$F52), '4. CPI-tabel'!$B$20:$B$42,0),  MATCH(AK$28,'4. CPI-tabel'!$F$14:$AB$14,0)))</f>
        <v>0</v>
      </c>
      <c r="AL52" s="116">
        <f>IF(AND($D52="AD",OR($F52=2008,$F52=2009)),IF(OR($F52=AL$28-1,$F52=AL$28), 1, INDEX('4. CPI-tabel'!$F$20:$AB$42, MATCH(IF(AND($D52="AD",$F52=2008),$F52+2,IF(AND($D52="AD",$F52=2009),$F52+1,$F52)), '4. CPI-tabel'!$B$20:$B$42,0),  MATCH(AL$28,'4. CPI-tabel'!$F$14:$AB$14,0))),INDEX('4. CPI-tabel'!$F$20:$AB$42, MATCH(IF($G52=1,$F52+1,$F52), '4. CPI-tabel'!$B$20:$B$42,0),  MATCH(AL$28,'4. CPI-tabel'!$F$14:$AB$14,0)))</f>
        <v>0</v>
      </c>
      <c r="AM52" s="116">
        <f>IF(AND($D52="AD",OR($F52=2008,$F52=2009)),IF(OR($F52=AM$28-1,$F52=AM$28), 1, INDEX('4. CPI-tabel'!$F$20:$AB$42, MATCH(IF(AND($D52="AD",$F52=2008),$F52+2,IF(AND($D52="AD",$F52=2009),$F52+1,$F52)), '4. CPI-tabel'!$B$20:$B$42,0),  MATCH(AM$28,'4. CPI-tabel'!$F$14:$AB$14,0))),INDEX('4. CPI-tabel'!$F$20:$AB$42, MATCH(IF($G52=1,$F52+1,$F52), '4. CPI-tabel'!$B$20:$B$42,0),  MATCH(AM$28,'4. CPI-tabel'!$F$14:$AB$14,0)))</f>
        <v>0</v>
      </c>
      <c r="AN52" s="116">
        <f>IF(AND($D52="AD",OR($F52=2008,$F52=2009)),IF(OR($F52=AN$28-1,$F52=AN$28), 1, INDEX('4. CPI-tabel'!$F$20:$AB$42, MATCH(IF(AND($D52="AD",$F52=2008),$F52+2,IF(AND($D52="AD",$F52=2009),$F52+1,$F52)), '4. CPI-tabel'!$B$20:$B$42,0),  MATCH(AN$28,'4. CPI-tabel'!$F$14:$AB$14,0))),INDEX('4. CPI-tabel'!$F$20:$AB$42, MATCH(IF($G52=1,$F52+1,$F52), '4. CPI-tabel'!$B$20:$B$42,0),  MATCH(AN$28,'4. CPI-tabel'!$F$14:$AB$14,0)))</f>
        <v>0</v>
      </c>
      <c r="AO52" s="116">
        <f>IF(AND($D52="AD",OR($F52=2008,$F52=2009)),IF(OR($F52=AO$28-1,$F52=AO$28), 1, INDEX('4. CPI-tabel'!$F$20:$AB$42, MATCH(IF(AND($D52="AD",$F52=2008),$F52+2,IF(AND($D52="AD",$F52=2009),$F52+1,$F52)), '4. CPI-tabel'!$B$20:$B$42,0),  MATCH(AO$28,'4. CPI-tabel'!$F$14:$AB$14,0))),INDEX('4. CPI-tabel'!$F$20:$AB$42, MATCH(IF($G52=1,$F52+1,$F52), '4. CPI-tabel'!$B$20:$B$42,0),  MATCH(AO$28,'4. CPI-tabel'!$F$14:$AB$14,0)))</f>
        <v>0</v>
      </c>
      <c r="AP52" s="116">
        <f>IF(AND($D52="AD",OR($F52=2008,$F52=2009)),IF(OR($F52=AP$28-1,$F52=AP$28), 1, INDEX('4. CPI-tabel'!$F$20:$AB$42, MATCH(IF(AND($D52="AD",$F52=2008),$F52+2,IF(AND($D52="AD",$F52=2009),$F52+1,$F52)), '4. CPI-tabel'!$B$20:$B$42,0),  MATCH(AP$28,'4. CPI-tabel'!$F$14:$AB$14,0))),INDEX('4. CPI-tabel'!$F$20:$AB$42, MATCH(IF($G52=1,$F52+1,$F52), '4. CPI-tabel'!$B$20:$B$42,0),  MATCH(AP$28,'4. CPI-tabel'!$F$14:$AB$14,0)))</f>
        <v>0</v>
      </c>
      <c r="AQ52" s="116">
        <f>IF(AND($D52="AD",OR($F52=2008,$F52=2009)),IF(OR($F52=AQ$28-1,$F52=AQ$28), 1, INDEX('4. CPI-tabel'!$F$20:$AB$42, MATCH(IF(AND($D52="AD",$F52=2008),$F52+2,IF(AND($D52="AD",$F52=2009),$F52+1,$F52)), '4. CPI-tabel'!$B$20:$B$42,0),  MATCH(AQ$28,'4. CPI-tabel'!$F$14:$AB$14,0))),INDEX('4. CPI-tabel'!$F$20:$AB$42, MATCH(IF($G52=1,$F52+1,$F52), '4. CPI-tabel'!$B$20:$B$42,0),  MATCH(AQ$28,'4. CPI-tabel'!$F$14:$AB$14,0)))</f>
        <v>0</v>
      </c>
      <c r="AR52" s="116">
        <f>IF(AND($D52="AD",OR($F52=2008,$F52=2009)),IF(OR($F52=AR$28-1,$F52=AR$28), 1, INDEX('4. CPI-tabel'!$F$20:$AB$42, MATCH(IF(AND($D52="AD",$F52=2008),$F52+2,IF(AND($D52="AD",$F52=2009),$F52+1,$F52)), '4. CPI-tabel'!$B$20:$B$42,0),  MATCH(AR$28,'4. CPI-tabel'!$F$14:$AB$14,0))),INDEX('4. CPI-tabel'!$F$20:$AB$42, MATCH(IF($G52=1,$F52+1,$F52), '4. CPI-tabel'!$B$20:$B$42,0),  MATCH(AR$28,'4. CPI-tabel'!$F$14:$AB$14,0)))</f>
        <v>0</v>
      </c>
      <c r="AS52" s="116">
        <f>IF(AND($D52="AD",OR($F52=2008,$F52=2009)),IF(OR($F52=AS$28-1,$F52=AS$28), 1, INDEX('4. CPI-tabel'!$F$20:$AB$42, MATCH(IF(AND($D52="AD",$F52=2008),$F52+2,IF(AND($D52="AD",$F52=2009),$F52+1,$F52)), '4. CPI-tabel'!$B$20:$B$42,0),  MATCH(AS$28,'4. CPI-tabel'!$F$14:$AB$14,0))),INDEX('4. CPI-tabel'!$F$20:$AB$42, MATCH(IF($G52=1,$F52+1,$F52), '4. CPI-tabel'!$B$20:$B$42,0),  MATCH(AS$28,'4. CPI-tabel'!$F$14:$AB$14,0)))</f>
        <v>0</v>
      </c>
      <c r="AT52" s="116">
        <f>IF(AND($D52="AD",OR($F52=2008,$F52=2009)),IF(OR($F52=AT$28-1,$F52=AT$28), 1, INDEX('4. CPI-tabel'!$F$20:$AB$42, MATCH(IF(AND($D52="AD",$F52=2008),$F52+2,IF(AND($D52="AD",$F52=2009),$F52+1,$F52)), '4. CPI-tabel'!$B$20:$B$42,0),  MATCH(AT$28,'4. CPI-tabel'!$F$14:$AB$14,0))),INDEX('4. CPI-tabel'!$F$20:$AB$42, MATCH(IF($G52=1,$F52+1,$F52), '4. CPI-tabel'!$B$20:$B$42,0),  MATCH(AT$28,'4. CPI-tabel'!$F$14:$AB$14,0)))</f>
        <v>0</v>
      </c>
      <c r="AU52" s="116">
        <f>IF(AND($D52="AD",OR($F52=2008,$F52=2009)),IF(OR($F52=AU$28-1,$F52=AU$28), 1, INDEX('4. CPI-tabel'!$F$20:$AB$42, MATCH(IF(AND($D52="AD",$F52=2008),$F52+2,IF(AND($D52="AD",$F52=2009),$F52+1,$F52)), '4. CPI-tabel'!$B$20:$B$42,0),  MATCH(AU$28,'4. CPI-tabel'!$F$14:$AB$14,0))),INDEX('4. CPI-tabel'!$F$20:$AB$42, MATCH(IF($G52=1,$F52+1,$F52), '4. CPI-tabel'!$B$20:$B$42,0),  MATCH(AU$28,'4. CPI-tabel'!$F$14:$AB$14,0)))</f>
        <v>0</v>
      </c>
      <c r="AV52" s="116">
        <f>IF(AND($D52="AD",OR($F52=2008,$F52=2009)),IF(OR($F52=AV$28-1,$F52=AV$28), 1, INDEX('4. CPI-tabel'!$F$20:$AB$42, MATCH(IF(AND($D52="AD",$F52=2008),$F52+2,IF(AND($D52="AD",$F52=2009),$F52+1,$F52)), '4. CPI-tabel'!$B$20:$B$42,0),  MATCH(AV$28,'4. CPI-tabel'!$F$14:$AB$14,0))),INDEX('4. CPI-tabel'!$F$20:$AB$42, MATCH(IF($G52=1,$F52+1,$F52), '4. CPI-tabel'!$B$20:$B$42,0),  MATCH(AV$28,'4. CPI-tabel'!$F$14:$AB$14,0)))</f>
        <v>0</v>
      </c>
      <c r="AW52" s="116">
        <f>IF(AND($D52="AD",OR($F52=2008,$F52=2009)),IF(OR($F52=AW$28-1,$F52=AW$28), 1, INDEX('4. CPI-tabel'!$F$20:$AB$42, MATCH(IF(AND($D52="AD",$F52=2008),$F52+2,IF(AND($D52="AD",$F52=2009),$F52+1,$F52)), '4. CPI-tabel'!$B$20:$B$42,0),  MATCH(AW$28,'4. CPI-tabel'!$F$14:$AB$14,0))),INDEX('4. CPI-tabel'!$F$20:$AB$42, MATCH(IF($G52=1,$F52+1,$F52), '4. CPI-tabel'!$B$20:$B$42,0),  MATCH(AW$28,'4. CPI-tabel'!$F$14:$AB$14,0)))</f>
        <v>0</v>
      </c>
      <c r="AX52" s="116">
        <f>IF(AND($D52="AD",OR($F52=2008,$F52=2009)),IF(OR($F52=AX$28-1,$F52=AX$28), 1, INDEX('4. CPI-tabel'!$F$20:$AB$42, MATCH(IF(AND($D52="AD",$F52=2008),$F52+2,IF(AND($D52="AD",$F52=2009),$F52+1,$F52)), '4. CPI-tabel'!$B$20:$B$42,0),  MATCH(AX$28,'4. CPI-tabel'!$F$14:$AB$14,0))),INDEX('4. CPI-tabel'!$F$20:$AB$42, MATCH(IF($G52=1,$F52+1,$F52), '4. CPI-tabel'!$B$20:$B$42,0),  MATCH(AX$28,'4. CPI-tabel'!$F$14:$AB$14,0)))</f>
        <v>0</v>
      </c>
      <c r="AY52" s="116">
        <f>IF(AND($D52="AD",OR($F52=2008,$F52=2009)),IF(OR($F52=AY$28-1,$F52=AY$28), 1, INDEX('4. CPI-tabel'!$F$20:$AB$42, MATCH(IF(AND($D52="AD",$F52=2008),$F52+2,IF(AND($D52="AD",$F52=2009),$F52+1,$F52)), '4. CPI-tabel'!$B$20:$B$42,0),  MATCH(AY$28,'4. CPI-tabel'!$F$14:$AB$14,0))),INDEX('4. CPI-tabel'!$F$20:$AB$42, MATCH(IF($G52=1,$F52+1,$F52), '4. CPI-tabel'!$B$20:$B$42,0),  MATCH(AY$28,'4. CPI-tabel'!$F$14:$AB$14,0)))</f>
        <v>0</v>
      </c>
      <c r="AZ52" s="116">
        <f>IF(AND($D52="AD",OR($F52=2008,$F52=2009)),IF(OR($F52=AZ$28-1,$F52=AZ$28), 1, INDEX('4. CPI-tabel'!$F$20:$AB$42, MATCH(IF(AND($D52="AD",$F52=2008),$F52+2,IF(AND($D52="AD",$F52=2009),$F52+1,$F52)), '4. CPI-tabel'!$B$20:$B$42,0),  MATCH(AZ$28,'4. CPI-tabel'!$F$14:$AB$14,0))),INDEX('4. CPI-tabel'!$F$20:$AB$42, MATCH(IF($G52=1,$F52+1,$F52), '4. CPI-tabel'!$B$20:$B$42,0),  MATCH(AZ$28,'4. CPI-tabel'!$F$14:$AB$14,0)))</f>
        <v>0</v>
      </c>
      <c r="BA52" s="116">
        <f>IF(AND($D52="AD",OR($F52=2008,$F52=2009)),IF(OR($F52=BA$28-1,$F52=BA$28), 1, INDEX('4. CPI-tabel'!$F$20:$AB$42, MATCH(IF(AND($D52="AD",$F52=2008),$F52+2,IF(AND($D52="AD",$F52=2009),$F52+1,$F52)), '4. CPI-tabel'!$B$20:$B$42,0),  MATCH(BA$28,'4. CPI-tabel'!$F$14:$AB$14,0))),INDEX('4. CPI-tabel'!$F$20:$AB$42, MATCH(IF($G52=1,$F52+1,$F52), '4. CPI-tabel'!$B$20:$B$42,0),  MATCH(BA$28,'4. CPI-tabel'!$F$14:$AB$14,0)))</f>
        <v>1</v>
      </c>
      <c r="BB52" s="116">
        <f>IF(AND($D52="AD",OR($F52=2008,$F52=2009)),IF(OR($F52=BB$28-1,$F52=BB$28), 1, INDEX('4. CPI-tabel'!$F$20:$AB$42, MATCH(IF(AND($D52="AD",$F52=2008),$F52+2,IF(AND($D52="AD",$F52=2009),$F52+1,$F52)), '4. CPI-tabel'!$B$20:$B$42,0),  MATCH(BB$28,'4. CPI-tabel'!$F$14:$AB$14,0))),INDEX('4. CPI-tabel'!$F$20:$AB$42, MATCH(IF($G52=1,$F52+1,$F52), '4. CPI-tabel'!$B$20:$B$42,0),  MATCH(BB$28,'4. CPI-tabel'!$F$14:$AB$14,0)))</f>
        <v>1</v>
      </c>
      <c r="BC52" s="116">
        <f>IF(AND($D52="AD",OR($F52=2008,$F52=2009)),IF(OR($F52=BC$28-1,$F52=BC$28), 1, INDEX('4. CPI-tabel'!$F$20:$AB$42, MATCH(IF(AND($D52="AD",$F52=2008),$F52+2,IF(AND($D52="AD",$F52=2009),$F52+1,$F52)), '4. CPI-tabel'!$B$20:$B$42,0),  MATCH(BC$28,'4. CPI-tabel'!$F$14:$AB$14,0))),INDEX('4. CPI-tabel'!$F$20:$AB$42, MATCH(IF($G52=1,$F52+1,$F52), '4. CPI-tabel'!$B$20:$B$42,0),  MATCH(BC$28,'4. CPI-tabel'!$F$14:$AB$14,0)))</f>
        <v>1</v>
      </c>
      <c r="BF52" s="84">
        <f t="shared" si="31"/>
        <v>0</v>
      </c>
      <c r="BG52" s="84">
        <f t="shared" si="32"/>
        <v>0</v>
      </c>
      <c r="BH52" s="84">
        <f t="shared" si="33"/>
        <v>0</v>
      </c>
      <c r="BI52" s="84">
        <f t="shared" si="34"/>
        <v>0</v>
      </c>
      <c r="BJ52" s="84">
        <f t="shared" si="35"/>
        <v>0</v>
      </c>
      <c r="BK52" s="84">
        <f t="shared" si="36"/>
        <v>0</v>
      </c>
      <c r="BL52" s="84">
        <f t="shared" si="37"/>
        <v>0</v>
      </c>
      <c r="BM52" s="84">
        <f t="shared" si="38"/>
        <v>0</v>
      </c>
      <c r="BN52" s="84">
        <f t="shared" si="39"/>
        <v>0</v>
      </c>
      <c r="BO52" s="84">
        <f t="shared" si="40"/>
        <v>0</v>
      </c>
      <c r="BP52" s="84">
        <f t="shared" si="41"/>
        <v>0</v>
      </c>
      <c r="BQ52" s="84">
        <f t="shared" si="42"/>
        <v>0</v>
      </c>
      <c r="BR52" s="84">
        <f t="shared" si="43"/>
        <v>0</v>
      </c>
      <c r="BS52" s="84">
        <f t="shared" si="44"/>
        <v>0</v>
      </c>
      <c r="BT52" s="84">
        <f t="shared" si="45"/>
        <v>0</v>
      </c>
      <c r="BU52" s="84">
        <f t="shared" si="46"/>
        <v>0</v>
      </c>
      <c r="BV52" s="84">
        <f t="shared" si="47"/>
        <v>0</v>
      </c>
      <c r="BW52" s="84">
        <f t="shared" si="48"/>
        <v>0</v>
      </c>
      <c r="BX52" s="84">
        <f t="shared" si="49"/>
        <v>0</v>
      </c>
      <c r="BY52" s="84">
        <f t="shared" si="50"/>
        <v>0</v>
      </c>
      <c r="BZ52" s="84">
        <f t="shared" si="51"/>
        <v>2501.9884193498538</v>
      </c>
      <c r="CA52" s="84">
        <f t="shared" si="52"/>
        <v>4883.8813945709144</v>
      </c>
      <c r="CB52" s="84">
        <f t="shared" si="53"/>
        <v>4649.4550876315107</v>
      </c>
    </row>
    <row r="53" spans="1:80" s="18" customFormat="1" x14ac:dyDescent="0.2">
      <c r="A53" s="72"/>
      <c r="B53" s="83">
        <f>'3. Investeringen'!B36</f>
        <v>25</v>
      </c>
      <c r="C53" s="83" t="str">
        <f>'3. Investeringen'!C36</f>
        <v>Nieuwe investeringen</v>
      </c>
      <c r="D53" s="83" t="str">
        <f>'3. Investeringen'!F36</f>
        <v>TD</v>
      </c>
      <c r="E53" s="83" t="str">
        <f t="shared" si="30"/>
        <v>Nieuwe investeringen TD</v>
      </c>
      <c r="F53" s="118">
        <f>'3. Investeringen'!L36</f>
        <v>2024</v>
      </c>
      <c r="G53" s="115">
        <f>'7. Nominale afschrijvingen'!AG43</f>
        <v>0.5</v>
      </c>
      <c r="I53" s="83">
        <f>'7. Nominale afschrijvingen'!BG43</f>
        <v>0</v>
      </c>
      <c r="J53" s="83">
        <f>'7. Nominale afschrijvingen'!BH43</f>
        <v>0</v>
      </c>
      <c r="K53" s="83">
        <f>'7. Nominale afschrijvingen'!BI43</f>
        <v>0</v>
      </c>
      <c r="L53" s="83">
        <f>'7. Nominale afschrijvingen'!BJ43</f>
        <v>0</v>
      </c>
      <c r="M53" s="83">
        <f>'7. Nominale afschrijvingen'!BK43</f>
        <v>0</v>
      </c>
      <c r="N53" s="83">
        <f>'7. Nominale afschrijvingen'!BL43</f>
        <v>0</v>
      </c>
      <c r="O53" s="83">
        <f>'7. Nominale afschrijvingen'!BM43</f>
        <v>0</v>
      </c>
      <c r="P53" s="83">
        <f>'7. Nominale afschrijvingen'!BN43</f>
        <v>0</v>
      </c>
      <c r="Q53" s="83">
        <f>'7. Nominale afschrijvingen'!BO43</f>
        <v>0</v>
      </c>
      <c r="R53" s="83">
        <f>'7. Nominale afschrijvingen'!BP43</f>
        <v>0</v>
      </c>
      <c r="S53" s="83">
        <f>'7. Nominale afschrijvingen'!BQ43</f>
        <v>0</v>
      </c>
      <c r="T53" s="83">
        <f>'7. Nominale afschrijvingen'!BR43</f>
        <v>0</v>
      </c>
      <c r="U53" s="83">
        <f>'7. Nominale afschrijvingen'!BS43</f>
        <v>0</v>
      </c>
      <c r="V53" s="83">
        <f>'7. Nominale afschrijvingen'!BT43</f>
        <v>0</v>
      </c>
      <c r="W53" s="83">
        <f>'7. Nominale afschrijvingen'!BU43</f>
        <v>0</v>
      </c>
      <c r="X53" s="83">
        <f>'7. Nominale afschrijvingen'!BV43</f>
        <v>0</v>
      </c>
      <c r="Y53" s="83">
        <f>'7. Nominale afschrijvingen'!BW43</f>
        <v>0</v>
      </c>
      <c r="Z53" s="83">
        <f>'7. Nominale afschrijvingen'!BX43</f>
        <v>0</v>
      </c>
      <c r="AA53" s="83">
        <f>'7. Nominale afschrijvingen'!BY43</f>
        <v>0</v>
      </c>
      <c r="AB53" s="83">
        <f>'7. Nominale afschrijvingen'!BZ43</f>
        <v>0</v>
      </c>
      <c r="AC53" s="83">
        <f>'7. Nominale afschrijvingen'!CA43</f>
        <v>497273.208185461</v>
      </c>
      <c r="AD53" s="83">
        <f>'7. Nominale afschrijvingen'!CB43</f>
        <v>974655.4880435036</v>
      </c>
      <c r="AE53" s="83">
        <f>'7. Nominale afschrijvingen'!CC43</f>
        <v>935669.2685217635</v>
      </c>
      <c r="AF53" s="62"/>
      <c r="AG53" s="116">
        <f>IF(AND($D53="AD",OR($F53=2008,$F53=2009)),IF(OR($F53=AG$28-1,$F53=AG$28), 1, INDEX('4. CPI-tabel'!$F$20:$AB$42, MATCH(IF(AND($D53="AD",$F53=2008),$F53+2,IF(AND($D53="AD",$F53=2009),$F53+1,$F53)), '4. CPI-tabel'!$B$20:$B$42,0),  MATCH(AG$28,'4. CPI-tabel'!$F$14:$AB$14,0))),INDEX('4. CPI-tabel'!$F$20:$AB$42, MATCH(IF($G53=1,$F53+1,$F53), '4. CPI-tabel'!$B$20:$B$42,0),  MATCH(AG$28,'4. CPI-tabel'!$F$14:$AB$14,0)))</f>
        <v>0</v>
      </c>
      <c r="AH53" s="116">
        <f>IF(AND($D53="AD",OR($F53=2008,$F53=2009)),IF(OR($F53=AH$28-1,$F53=AH$28), 1, INDEX('4. CPI-tabel'!$F$20:$AB$42, MATCH(IF(AND($D53="AD",$F53=2008),$F53+2,IF(AND($D53="AD",$F53=2009),$F53+1,$F53)), '4. CPI-tabel'!$B$20:$B$42,0),  MATCH(AH$28,'4. CPI-tabel'!$F$14:$AB$14,0))),INDEX('4. CPI-tabel'!$F$20:$AB$42, MATCH(IF($G53=1,$F53+1,$F53), '4. CPI-tabel'!$B$20:$B$42,0),  MATCH(AH$28,'4. CPI-tabel'!$F$14:$AB$14,0)))</f>
        <v>0</v>
      </c>
      <c r="AI53" s="116">
        <f>IF(AND($D53="AD",OR($F53=2008,$F53=2009)),IF(OR($F53=AI$28-1,$F53=AI$28), 1, INDEX('4. CPI-tabel'!$F$20:$AB$42, MATCH(IF(AND($D53="AD",$F53=2008),$F53+2,IF(AND($D53="AD",$F53=2009),$F53+1,$F53)), '4. CPI-tabel'!$B$20:$B$42,0),  MATCH(AI$28,'4. CPI-tabel'!$F$14:$AB$14,0))),INDEX('4. CPI-tabel'!$F$20:$AB$42, MATCH(IF($G53=1,$F53+1,$F53), '4. CPI-tabel'!$B$20:$B$42,0),  MATCH(AI$28,'4. CPI-tabel'!$F$14:$AB$14,0)))</f>
        <v>0</v>
      </c>
      <c r="AJ53" s="116">
        <f>IF(AND($D53="AD",OR($F53=2008,$F53=2009)),IF(OR($F53=AJ$28-1,$F53=AJ$28), 1, INDEX('4. CPI-tabel'!$F$20:$AB$42, MATCH(IF(AND($D53="AD",$F53=2008),$F53+2,IF(AND($D53="AD",$F53=2009),$F53+1,$F53)), '4. CPI-tabel'!$B$20:$B$42,0),  MATCH(AJ$28,'4. CPI-tabel'!$F$14:$AB$14,0))),INDEX('4. CPI-tabel'!$F$20:$AB$42, MATCH(IF($G53=1,$F53+1,$F53), '4. CPI-tabel'!$B$20:$B$42,0),  MATCH(AJ$28,'4. CPI-tabel'!$F$14:$AB$14,0)))</f>
        <v>0</v>
      </c>
      <c r="AK53" s="116">
        <f>IF(AND($D53="AD",OR($F53=2008,$F53=2009)),IF(OR($F53=AK$28-1,$F53=AK$28), 1, INDEX('4. CPI-tabel'!$F$20:$AB$42, MATCH(IF(AND($D53="AD",$F53=2008),$F53+2,IF(AND($D53="AD",$F53=2009),$F53+1,$F53)), '4. CPI-tabel'!$B$20:$B$42,0),  MATCH(AK$28,'4. CPI-tabel'!$F$14:$AB$14,0))),INDEX('4. CPI-tabel'!$F$20:$AB$42, MATCH(IF($G53=1,$F53+1,$F53), '4. CPI-tabel'!$B$20:$B$42,0),  MATCH(AK$28,'4. CPI-tabel'!$F$14:$AB$14,0)))</f>
        <v>0</v>
      </c>
      <c r="AL53" s="116">
        <f>IF(AND($D53="AD",OR($F53=2008,$F53=2009)),IF(OR($F53=AL$28-1,$F53=AL$28), 1, INDEX('4. CPI-tabel'!$F$20:$AB$42, MATCH(IF(AND($D53="AD",$F53=2008),$F53+2,IF(AND($D53="AD",$F53=2009),$F53+1,$F53)), '4. CPI-tabel'!$B$20:$B$42,0),  MATCH(AL$28,'4. CPI-tabel'!$F$14:$AB$14,0))),INDEX('4. CPI-tabel'!$F$20:$AB$42, MATCH(IF($G53=1,$F53+1,$F53), '4. CPI-tabel'!$B$20:$B$42,0),  MATCH(AL$28,'4. CPI-tabel'!$F$14:$AB$14,0)))</f>
        <v>0</v>
      </c>
      <c r="AM53" s="116">
        <f>IF(AND($D53="AD",OR($F53=2008,$F53=2009)),IF(OR($F53=AM$28-1,$F53=AM$28), 1, INDEX('4. CPI-tabel'!$F$20:$AB$42, MATCH(IF(AND($D53="AD",$F53=2008),$F53+2,IF(AND($D53="AD",$F53=2009),$F53+1,$F53)), '4. CPI-tabel'!$B$20:$B$42,0),  MATCH(AM$28,'4. CPI-tabel'!$F$14:$AB$14,0))),INDEX('4. CPI-tabel'!$F$20:$AB$42, MATCH(IF($G53=1,$F53+1,$F53), '4. CPI-tabel'!$B$20:$B$42,0),  MATCH(AM$28,'4. CPI-tabel'!$F$14:$AB$14,0)))</f>
        <v>0</v>
      </c>
      <c r="AN53" s="116">
        <f>IF(AND($D53="AD",OR($F53=2008,$F53=2009)),IF(OR($F53=AN$28-1,$F53=AN$28), 1, INDEX('4. CPI-tabel'!$F$20:$AB$42, MATCH(IF(AND($D53="AD",$F53=2008),$F53+2,IF(AND($D53="AD",$F53=2009),$F53+1,$F53)), '4. CPI-tabel'!$B$20:$B$42,0),  MATCH(AN$28,'4. CPI-tabel'!$F$14:$AB$14,0))),INDEX('4. CPI-tabel'!$F$20:$AB$42, MATCH(IF($G53=1,$F53+1,$F53), '4. CPI-tabel'!$B$20:$B$42,0),  MATCH(AN$28,'4. CPI-tabel'!$F$14:$AB$14,0)))</f>
        <v>0</v>
      </c>
      <c r="AO53" s="116">
        <f>IF(AND($D53="AD",OR($F53=2008,$F53=2009)),IF(OR($F53=AO$28-1,$F53=AO$28), 1, INDEX('4. CPI-tabel'!$F$20:$AB$42, MATCH(IF(AND($D53="AD",$F53=2008),$F53+2,IF(AND($D53="AD",$F53=2009),$F53+1,$F53)), '4. CPI-tabel'!$B$20:$B$42,0),  MATCH(AO$28,'4. CPI-tabel'!$F$14:$AB$14,0))),INDEX('4. CPI-tabel'!$F$20:$AB$42, MATCH(IF($G53=1,$F53+1,$F53), '4. CPI-tabel'!$B$20:$B$42,0),  MATCH(AO$28,'4. CPI-tabel'!$F$14:$AB$14,0)))</f>
        <v>0</v>
      </c>
      <c r="AP53" s="116">
        <f>IF(AND($D53="AD",OR($F53=2008,$F53=2009)),IF(OR($F53=AP$28-1,$F53=AP$28), 1, INDEX('4. CPI-tabel'!$F$20:$AB$42, MATCH(IF(AND($D53="AD",$F53=2008),$F53+2,IF(AND($D53="AD",$F53=2009),$F53+1,$F53)), '4. CPI-tabel'!$B$20:$B$42,0),  MATCH(AP$28,'4. CPI-tabel'!$F$14:$AB$14,0))),INDEX('4. CPI-tabel'!$F$20:$AB$42, MATCH(IF($G53=1,$F53+1,$F53), '4. CPI-tabel'!$B$20:$B$42,0),  MATCH(AP$28,'4. CPI-tabel'!$F$14:$AB$14,0)))</f>
        <v>0</v>
      </c>
      <c r="AQ53" s="116">
        <f>IF(AND($D53="AD",OR($F53=2008,$F53=2009)),IF(OR($F53=AQ$28-1,$F53=AQ$28), 1, INDEX('4. CPI-tabel'!$F$20:$AB$42, MATCH(IF(AND($D53="AD",$F53=2008),$F53+2,IF(AND($D53="AD",$F53=2009),$F53+1,$F53)), '4. CPI-tabel'!$B$20:$B$42,0),  MATCH(AQ$28,'4. CPI-tabel'!$F$14:$AB$14,0))),INDEX('4. CPI-tabel'!$F$20:$AB$42, MATCH(IF($G53=1,$F53+1,$F53), '4. CPI-tabel'!$B$20:$B$42,0),  MATCH(AQ$28,'4. CPI-tabel'!$F$14:$AB$14,0)))</f>
        <v>0</v>
      </c>
      <c r="AR53" s="116">
        <f>IF(AND($D53="AD",OR($F53=2008,$F53=2009)),IF(OR($F53=AR$28-1,$F53=AR$28), 1, INDEX('4. CPI-tabel'!$F$20:$AB$42, MATCH(IF(AND($D53="AD",$F53=2008),$F53+2,IF(AND($D53="AD",$F53=2009),$F53+1,$F53)), '4. CPI-tabel'!$B$20:$B$42,0),  MATCH(AR$28,'4. CPI-tabel'!$F$14:$AB$14,0))),INDEX('4. CPI-tabel'!$F$20:$AB$42, MATCH(IF($G53=1,$F53+1,$F53), '4. CPI-tabel'!$B$20:$B$42,0),  MATCH(AR$28,'4. CPI-tabel'!$F$14:$AB$14,0)))</f>
        <v>0</v>
      </c>
      <c r="AS53" s="116">
        <f>IF(AND($D53="AD",OR($F53=2008,$F53=2009)),IF(OR($F53=AS$28-1,$F53=AS$28), 1, INDEX('4. CPI-tabel'!$F$20:$AB$42, MATCH(IF(AND($D53="AD",$F53=2008),$F53+2,IF(AND($D53="AD",$F53=2009),$F53+1,$F53)), '4. CPI-tabel'!$B$20:$B$42,0),  MATCH(AS$28,'4. CPI-tabel'!$F$14:$AB$14,0))),INDEX('4. CPI-tabel'!$F$20:$AB$42, MATCH(IF($G53=1,$F53+1,$F53), '4. CPI-tabel'!$B$20:$B$42,0),  MATCH(AS$28,'4. CPI-tabel'!$F$14:$AB$14,0)))</f>
        <v>0</v>
      </c>
      <c r="AT53" s="116">
        <f>IF(AND($D53="AD",OR($F53=2008,$F53=2009)),IF(OR($F53=AT$28-1,$F53=AT$28), 1, INDEX('4. CPI-tabel'!$F$20:$AB$42, MATCH(IF(AND($D53="AD",$F53=2008),$F53+2,IF(AND($D53="AD",$F53=2009),$F53+1,$F53)), '4. CPI-tabel'!$B$20:$B$42,0),  MATCH(AT$28,'4. CPI-tabel'!$F$14:$AB$14,0))),INDEX('4. CPI-tabel'!$F$20:$AB$42, MATCH(IF($G53=1,$F53+1,$F53), '4. CPI-tabel'!$B$20:$B$42,0),  MATCH(AT$28,'4. CPI-tabel'!$F$14:$AB$14,0)))</f>
        <v>0</v>
      </c>
      <c r="AU53" s="116">
        <f>IF(AND($D53="AD",OR($F53=2008,$F53=2009)),IF(OR($F53=AU$28-1,$F53=AU$28), 1, INDEX('4. CPI-tabel'!$F$20:$AB$42, MATCH(IF(AND($D53="AD",$F53=2008),$F53+2,IF(AND($D53="AD",$F53=2009),$F53+1,$F53)), '4. CPI-tabel'!$B$20:$B$42,0),  MATCH(AU$28,'4. CPI-tabel'!$F$14:$AB$14,0))),INDEX('4. CPI-tabel'!$F$20:$AB$42, MATCH(IF($G53=1,$F53+1,$F53), '4. CPI-tabel'!$B$20:$B$42,0),  MATCH(AU$28,'4. CPI-tabel'!$F$14:$AB$14,0)))</f>
        <v>0</v>
      </c>
      <c r="AV53" s="116">
        <f>IF(AND($D53="AD",OR($F53=2008,$F53=2009)),IF(OR($F53=AV$28-1,$F53=AV$28), 1, INDEX('4. CPI-tabel'!$F$20:$AB$42, MATCH(IF(AND($D53="AD",$F53=2008),$F53+2,IF(AND($D53="AD",$F53=2009),$F53+1,$F53)), '4. CPI-tabel'!$B$20:$B$42,0),  MATCH(AV$28,'4. CPI-tabel'!$F$14:$AB$14,0))),INDEX('4. CPI-tabel'!$F$20:$AB$42, MATCH(IF($G53=1,$F53+1,$F53), '4. CPI-tabel'!$B$20:$B$42,0),  MATCH(AV$28,'4. CPI-tabel'!$F$14:$AB$14,0)))</f>
        <v>0</v>
      </c>
      <c r="AW53" s="116">
        <f>IF(AND($D53="AD",OR($F53=2008,$F53=2009)),IF(OR($F53=AW$28-1,$F53=AW$28), 1, INDEX('4. CPI-tabel'!$F$20:$AB$42, MATCH(IF(AND($D53="AD",$F53=2008),$F53+2,IF(AND($D53="AD",$F53=2009),$F53+1,$F53)), '4. CPI-tabel'!$B$20:$B$42,0),  MATCH(AW$28,'4. CPI-tabel'!$F$14:$AB$14,0))),INDEX('4. CPI-tabel'!$F$20:$AB$42, MATCH(IF($G53=1,$F53+1,$F53), '4. CPI-tabel'!$B$20:$B$42,0),  MATCH(AW$28,'4. CPI-tabel'!$F$14:$AB$14,0)))</f>
        <v>0</v>
      </c>
      <c r="AX53" s="116">
        <f>IF(AND($D53="AD",OR($F53=2008,$F53=2009)),IF(OR($F53=AX$28-1,$F53=AX$28), 1, INDEX('4. CPI-tabel'!$F$20:$AB$42, MATCH(IF(AND($D53="AD",$F53=2008),$F53+2,IF(AND($D53="AD",$F53=2009),$F53+1,$F53)), '4. CPI-tabel'!$B$20:$B$42,0),  MATCH(AX$28,'4. CPI-tabel'!$F$14:$AB$14,0))),INDEX('4. CPI-tabel'!$F$20:$AB$42, MATCH(IF($G53=1,$F53+1,$F53), '4. CPI-tabel'!$B$20:$B$42,0),  MATCH(AX$28,'4. CPI-tabel'!$F$14:$AB$14,0)))</f>
        <v>0</v>
      </c>
      <c r="AY53" s="116">
        <f>IF(AND($D53="AD",OR($F53=2008,$F53=2009)),IF(OR($F53=AY$28-1,$F53=AY$28), 1, INDEX('4. CPI-tabel'!$F$20:$AB$42, MATCH(IF(AND($D53="AD",$F53=2008),$F53+2,IF(AND($D53="AD",$F53=2009),$F53+1,$F53)), '4. CPI-tabel'!$B$20:$B$42,0),  MATCH(AY$28,'4. CPI-tabel'!$F$14:$AB$14,0))),INDEX('4. CPI-tabel'!$F$20:$AB$42, MATCH(IF($G53=1,$F53+1,$F53), '4. CPI-tabel'!$B$20:$B$42,0),  MATCH(AY$28,'4. CPI-tabel'!$F$14:$AB$14,0)))</f>
        <v>0</v>
      </c>
      <c r="AZ53" s="116">
        <f>IF(AND($D53="AD",OR($F53=2008,$F53=2009)),IF(OR($F53=AZ$28-1,$F53=AZ$28), 1, INDEX('4. CPI-tabel'!$F$20:$AB$42, MATCH(IF(AND($D53="AD",$F53=2008),$F53+2,IF(AND($D53="AD",$F53=2009),$F53+1,$F53)), '4. CPI-tabel'!$B$20:$B$42,0),  MATCH(AZ$28,'4. CPI-tabel'!$F$14:$AB$14,0))),INDEX('4. CPI-tabel'!$F$20:$AB$42, MATCH(IF($G53=1,$F53+1,$F53), '4. CPI-tabel'!$B$20:$B$42,0),  MATCH(AZ$28,'4. CPI-tabel'!$F$14:$AB$14,0)))</f>
        <v>0</v>
      </c>
      <c r="BA53" s="116">
        <f>IF(AND($D53="AD",OR($F53=2008,$F53=2009)),IF(OR($F53=BA$28-1,$F53=BA$28), 1, INDEX('4. CPI-tabel'!$F$20:$AB$42, MATCH(IF(AND($D53="AD",$F53=2008),$F53+2,IF(AND($D53="AD",$F53=2009),$F53+1,$F53)), '4. CPI-tabel'!$B$20:$B$42,0),  MATCH(BA$28,'4. CPI-tabel'!$F$14:$AB$14,0))),INDEX('4. CPI-tabel'!$F$20:$AB$42, MATCH(IF($G53=1,$F53+1,$F53), '4. CPI-tabel'!$B$20:$B$42,0),  MATCH(BA$28,'4. CPI-tabel'!$F$14:$AB$14,0)))</f>
        <v>1</v>
      </c>
      <c r="BB53" s="116">
        <f>IF(AND($D53="AD",OR($F53=2008,$F53=2009)),IF(OR($F53=BB$28-1,$F53=BB$28), 1, INDEX('4. CPI-tabel'!$F$20:$AB$42, MATCH(IF(AND($D53="AD",$F53=2008),$F53+2,IF(AND($D53="AD",$F53=2009),$F53+1,$F53)), '4. CPI-tabel'!$B$20:$B$42,0),  MATCH(BB$28,'4. CPI-tabel'!$F$14:$AB$14,0))),INDEX('4. CPI-tabel'!$F$20:$AB$42, MATCH(IF($G53=1,$F53+1,$F53), '4. CPI-tabel'!$B$20:$B$42,0),  MATCH(BB$28,'4. CPI-tabel'!$F$14:$AB$14,0)))</f>
        <v>1</v>
      </c>
      <c r="BC53" s="116">
        <f>IF(AND($D53="AD",OR($F53=2008,$F53=2009)),IF(OR($F53=BC$28-1,$F53=BC$28), 1, INDEX('4. CPI-tabel'!$F$20:$AB$42, MATCH(IF(AND($D53="AD",$F53=2008),$F53+2,IF(AND($D53="AD",$F53=2009),$F53+1,$F53)), '4. CPI-tabel'!$B$20:$B$42,0),  MATCH(BC$28,'4. CPI-tabel'!$F$14:$AB$14,0))),INDEX('4. CPI-tabel'!$F$20:$AB$42, MATCH(IF($G53=1,$F53+1,$F53), '4. CPI-tabel'!$B$20:$B$42,0),  MATCH(BC$28,'4. CPI-tabel'!$F$14:$AB$14,0)))</f>
        <v>1</v>
      </c>
      <c r="BF53" s="84">
        <f t="shared" si="31"/>
        <v>0</v>
      </c>
      <c r="BG53" s="84">
        <f t="shared" si="32"/>
        <v>0</v>
      </c>
      <c r="BH53" s="84">
        <f t="shared" si="33"/>
        <v>0</v>
      </c>
      <c r="BI53" s="84">
        <f t="shared" si="34"/>
        <v>0</v>
      </c>
      <c r="BJ53" s="84">
        <f t="shared" si="35"/>
        <v>0</v>
      </c>
      <c r="BK53" s="84">
        <f t="shared" si="36"/>
        <v>0</v>
      </c>
      <c r="BL53" s="84">
        <f t="shared" si="37"/>
        <v>0</v>
      </c>
      <c r="BM53" s="84">
        <f t="shared" si="38"/>
        <v>0</v>
      </c>
      <c r="BN53" s="84">
        <f t="shared" si="39"/>
        <v>0</v>
      </c>
      <c r="BO53" s="84">
        <f t="shared" si="40"/>
        <v>0</v>
      </c>
      <c r="BP53" s="84">
        <f t="shared" si="41"/>
        <v>0</v>
      </c>
      <c r="BQ53" s="84">
        <f t="shared" si="42"/>
        <v>0</v>
      </c>
      <c r="BR53" s="84">
        <f t="shared" si="43"/>
        <v>0</v>
      </c>
      <c r="BS53" s="84">
        <f t="shared" si="44"/>
        <v>0</v>
      </c>
      <c r="BT53" s="84">
        <f t="shared" si="45"/>
        <v>0</v>
      </c>
      <c r="BU53" s="84">
        <f t="shared" si="46"/>
        <v>0</v>
      </c>
      <c r="BV53" s="84">
        <f t="shared" si="47"/>
        <v>0</v>
      </c>
      <c r="BW53" s="84">
        <f t="shared" si="48"/>
        <v>0</v>
      </c>
      <c r="BX53" s="84">
        <f t="shared" si="49"/>
        <v>0</v>
      </c>
      <c r="BY53" s="84">
        <f t="shared" si="50"/>
        <v>0</v>
      </c>
      <c r="BZ53" s="84">
        <f t="shared" si="51"/>
        <v>497273.208185461</v>
      </c>
      <c r="CA53" s="84">
        <f t="shared" si="52"/>
        <v>974655.4880435036</v>
      </c>
      <c r="CB53" s="84">
        <f t="shared" si="53"/>
        <v>935669.2685217635</v>
      </c>
    </row>
    <row r="54" spans="1:80" s="18" customFormat="1" x14ac:dyDescent="0.2">
      <c r="A54" s="72"/>
      <c r="B54" s="83">
        <f>'3. Investeringen'!B37</f>
        <v>26</v>
      </c>
      <c r="C54" s="83" t="str">
        <f>'3. Investeringen'!C37</f>
        <v>Nieuwe investeringen</v>
      </c>
      <c r="D54" s="83" t="str">
        <f>'3. Investeringen'!F37</f>
        <v>TD</v>
      </c>
      <c r="E54" s="83" t="str">
        <f t="shared" si="30"/>
        <v>Nieuwe investeringen TD</v>
      </c>
      <c r="F54" s="118">
        <f>'3. Investeringen'!L37</f>
        <v>2024</v>
      </c>
      <c r="G54" s="115">
        <f>'7. Nominale afschrijvingen'!AG44</f>
        <v>0.5</v>
      </c>
      <c r="I54" s="83">
        <f>'7. Nominale afschrijvingen'!BG44</f>
        <v>0</v>
      </c>
      <c r="J54" s="83">
        <f>'7. Nominale afschrijvingen'!BH44</f>
        <v>0</v>
      </c>
      <c r="K54" s="83">
        <f>'7. Nominale afschrijvingen'!BI44</f>
        <v>0</v>
      </c>
      <c r="L54" s="83">
        <f>'7. Nominale afschrijvingen'!BJ44</f>
        <v>0</v>
      </c>
      <c r="M54" s="83">
        <f>'7. Nominale afschrijvingen'!BK44</f>
        <v>0</v>
      </c>
      <c r="N54" s="83">
        <f>'7. Nominale afschrijvingen'!BL44</f>
        <v>0</v>
      </c>
      <c r="O54" s="83">
        <f>'7. Nominale afschrijvingen'!BM44</f>
        <v>0</v>
      </c>
      <c r="P54" s="83">
        <f>'7. Nominale afschrijvingen'!BN44</f>
        <v>0</v>
      </c>
      <c r="Q54" s="83">
        <f>'7. Nominale afschrijvingen'!BO44</f>
        <v>0</v>
      </c>
      <c r="R54" s="83">
        <f>'7. Nominale afschrijvingen'!BP44</f>
        <v>0</v>
      </c>
      <c r="S54" s="83">
        <f>'7. Nominale afschrijvingen'!BQ44</f>
        <v>0</v>
      </c>
      <c r="T54" s="83">
        <f>'7. Nominale afschrijvingen'!BR44</f>
        <v>0</v>
      </c>
      <c r="U54" s="83">
        <f>'7. Nominale afschrijvingen'!BS44</f>
        <v>0</v>
      </c>
      <c r="V54" s="83">
        <f>'7. Nominale afschrijvingen'!BT44</f>
        <v>0</v>
      </c>
      <c r="W54" s="83">
        <f>'7. Nominale afschrijvingen'!BU44</f>
        <v>0</v>
      </c>
      <c r="X54" s="83">
        <f>'7. Nominale afschrijvingen'!BV44</f>
        <v>0</v>
      </c>
      <c r="Y54" s="83">
        <f>'7. Nominale afschrijvingen'!BW44</f>
        <v>0</v>
      </c>
      <c r="Z54" s="83">
        <f>'7. Nominale afschrijvingen'!BX44</f>
        <v>0</v>
      </c>
      <c r="AA54" s="83">
        <f>'7. Nominale afschrijvingen'!BY44</f>
        <v>0</v>
      </c>
      <c r="AB54" s="83">
        <f>'7. Nominale afschrijvingen'!BZ44</f>
        <v>0</v>
      </c>
      <c r="AC54" s="83">
        <f>'7. Nominale afschrijvingen'!CA44</f>
        <v>3252370.3434800487</v>
      </c>
      <c r="AD54" s="83">
        <f>'7. Nominale afschrijvingen'!CB44</f>
        <v>6418010.8111339631</v>
      </c>
      <c r="AE54" s="83">
        <f>'7. Nominale afschrijvingen'!CC44</f>
        <v>6246863.8561703907</v>
      </c>
      <c r="AF54" s="62"/>
      <c r="AG54" s="116">
        <f>IF(AND($D54="AD",OR($F54=2008,$F54=2009)),IF(OR($F54=AG$28-1,$F54=AG$28), 1, INDEX('4. CPI-tabel'!$F$20:$AB$42, MATCH(IF(AND($D54="AD",$F54=2008),$F54+2,IF(AND($D54="AD",$F54=2009),$F54+1,$F54)), '4. CPI-tabel'!$B$20:$B$42,0),  MATCH(AG$28,'4. CPI-tabel'!$F$14:$AB$14,0))),INDEX('4. CPI-tabel'!$F$20:$AB$42, MATCH(IF($G54=1,$F54+1,$F54), '4. CPI-tabel'!$B$20:$B$42,0),  MATCH(AG$28,'4. CPI-tabel'!$F$14:$AB$14,0)))</f>
        <v>0</v>
      </c>
      <c r="AH54" s="116">
        <f>IF(AND($D54="AD",OR($F54=2008,$F54=2009)),IF(OR($F54=AH$28-1,$F54=AH$28), 1, INDEX('4. CPI-tabel'!$F$20:$AB$42, MATCH(IF(AND($D54="AD",$F54=2008),$F54+2,IF(AND($D54="AD",$F54=2009),$F54+1,$F54)), '4. CPI-tabel'!$B$20:$B$42,0),  MATCH(AH$28,'4. CPI-tabel'!$F$14:$AB$14,0))),INDEX('4. CPI-tabel'!$F$20:$AB$42, MATCH(IF($G54=1,$F54+1,$F54), '4. CPI-tabel'!$B$20:$B$42,0),  MATCH(AH$28,'4. CPI-tabel'!$F$14:$AB$14,0)))</f>
        <v>0</v>
      </c>
      <c r="AI54" s="116">
        <f>IF(AND($D54="AD",OR($F54=2008,$F54=2009)),IF(OR($F54=AI$28-1,$F54=AI$28), 1, INDEX('4. CPI-tabel'!$F$20:$AB$42, MATCH(IF(AND($D54="AD",$F54=2008),$F54+2,IF(AND($D54="AD",$F54=2009),$F54+1,$F54)), '4. CPI-tabel'!$B$20:$B$42,0),  MATCH(AI$28,'4. CPI-tabel'!$F$14:$AB$14,0))),INDEX('4. CPI-tabel'!$F$20:$AB$42, MATCH(IF($G54=1,$F54+1,$F54), '4. CPI-tabel'!$B$20:$B$42,0),  MATCH(AI$28,'4. CPI-tabel'!$F$14:$AB$14,0)))</f>
        <v>0</v>
      </c>
      <c r="AJ54" s="116">
        <f>IF(AND($D54="AD",OR($F54=2008,$F54=2009)),IF(OR($F54=AJ$28-1,$F54=AJ$28), 1, INDEX('4. CPI-tabel'!$F$20:$AB$42, MATCH(IF(AND($D54="AD",$F54=2008),$F54+2,IF(AND($D54="AD",$F54=2009),$F54+1,$F54)), '4. CPI-tabel'!$B$20:$B$42,0),  MATCH(AJ$28,'4. CPI-tabel'!$F$14:$AB$14,0))),INDEX('4. CPI-tabel'!$F$20:$AB$42, MATCH(IF($G54=1,$F54+1,$F54), '4. CPI-tabel'!$B$20:$B$42,0),  MATCH(AJ$28,'4. CPI-tabel'!$F$14:$AB$14,0)))</f>
        <v>0</v>
      </c>
      <c r="AK54" s="116">
        <f>IF(AND($D54="AD",OR($F54=2008,$F54=2009)),IF(OR($F54=AK$28-1,$F54=AK$28), 1, INDEX('4. CPI-tabel'!$F$20:$AB$42, MATCH(IF(AND($D54="AD",$F54=2008),$F54+2,IF(AND($D54="AD",$F54=2009),$F54+1,$F54)), '4. CPI-tabel'!$B$20:$B$42,0),  MATCH(AK$28,'4. CPI-tabel'!$F$14:$AB$14,0))),INDEX('4. CPI-tabel'!$F$20:$AB$42, MATCH(IF($G54=1,$F54+1,$F54), '4. CPI-tabel'!$B$20:$B$42,0),  MATCH(AK$28,'4. CPI-tabel'!$F$14:$AB$14,0)))</f>
        <v>0</v>
      </c>
      <c r="AL54" s="116">
        <f>IF(AND($D54="AD",OR($F54=2008,$F54=2009)),IF(OR($F54=AL$28-1,$F54=AL$28), 1, INDEX('4. CPI-tabel'!$F$20:$AB$42, MATCH(IF(AND($D54="AD",$F54=2008),$F54+2,IF(AND($D54="AD",$F54=2009),$F54+1,$F54)), '4. CPI-tabel'!$B$20:$B$42,0),  MATCH(AL$28,'4. CPI-tabel'!$F$14:$AB$14,0))),INDEX('4. CPI-tabel'!$F$20:$AB$42, MATCH(IF($G54=1,$F54+1,$F54), '4. CPI-tabel'!$B$20:$B$42,0),  MATCH(AL$28,'4. CPI-tabel'!$F$14:$AB$14,0)))</f>
        <v>0</v>
      </c>
      <c r="AM54" s="116">
        <f>IF(AND($D54="AD",OR($F54=2008,$F54=2009)),IF(OR($F54=AM$28-1,$F54=AM$28), 1, INDEX('4. CPI-tabel'!$F$20:$AB$42, MATCH(IF(AND($D54="AD",$F54=2008),$F54+2,IF(AND($D54="AD",$F54=2009),$F54+1,$F54)), '4. CPI-tabel'!$B$20:$B$42,0),  MATCH(AM$28,'4. CPI-tabel'!$F$14:$AB$14,0))),INDEX('4. CPI-tabel'!$F$20:$AB$42, MATCH(IF($G54=1,$F54+1,$F54), '4. CPI-tabel'!$B$20:$B$42,0),  MATCH(AM$28,'4. CPI-tabel'!$F$14:$AB$14,0)))</f>
        <v>0</v>
      </c>
      <c r="AN54" s="116">
        <f>IF(AND($D54="AD",OR($F54=2008,$F54=2009)),IF(OR($F54=AN$28-1,$F54=AN$28), 1, INDEX('4. CPI-tabel'!$F$20:$AB$42, MATCH(IF(AND($D54="AD",$F54=2008),$F54+2,IF(AND($D54="AD",$F54=2009),$F54+1,$F54)), '4. CPI-tabel'!$B$20:$B$42,0),  MATCH(AN$28,'4. CPI-tabel'!$F$14:$AB$14,0))),INDEX('4. CPI-tabel'!$F$20:$AB$42, MATCH(IF($G54=1,$F54+1,$F54), '4. CPI-tabel'!$B$20:$B$42,0),  MATCH(AN$28,'4. CPI-tabel'!$F$14:$AB$14,0)))</f>
        <v>0</v>
      </c>
      <c r="AO54" s="116">
        <f>IF(AND($D54="AD",OR($F54=2008,$F54=2009)),IF(OR($F54=AO$28-1,$F54=AO$28), 1, INDEX('4. CPI-tabel'!$F$20:$AB$42, MATCH(IF(AND($D54="AD",$F54=2008),$F54+2,IF(AND($D54="AD",$F54=2009),$F54+1,$F54)), '4. CPI-tabel'!$B$20:$B$42,0),  MATCH(AO$28,'4. CPI-tabel'!$F$14:$AB$14,0))),INDEX('4. CPI-tabel'!$F$20:$AB$42, MATCH(IF($G54=1,$F54+1,$F54), '4. CPI-tabel'!$B$20:$B$42,0),  MATCH(AO$28,'4. CPI-tabel'!$F$14:$AB$14,0)))</f>
        <v>0</v>
      </c>
      <c r="AP54" s="116">
        <f>IF(AND($D54="AD",OR($F54=2008,$F54=2009)),IF(OR($F54=AP$28-1,$F54=AP$28), 1, INDEX('4. CPI-tabel'!$F$20:$AB$42, MATCH(IF(AND($D54="AD",$F54=2008),$F54+2,IF(AND($D54="AD",$F54=2009),$F54+1,$F54)), '4. CPI-tabel'!$B$20:$B$42,0),  MATCH(AP$28,'4. CPI-tabel'!$F$14:$AB$14,0))),INDEX('4. CPI-tabel'!$F$20:$AB$42, MATCH(IF($G54=1,$F54+1,$F54), '4. CPI-tabel'!$B$20:$B$42,0),  MATCH(AP$28,'4. CPI-tabel'!$F$14:$AB$14,0)))</f>
        <v>0</v>
      </c>
      <c r="AQ54" s="116">
        <f>IF(AND($D54="AD",OR($F54=2008,$F54=2009)),IF(OR($F54=AQ$28-1,$F54=AQ$28), 1, INDEX('4. CPI-tabel'!$F$20:$AB$42, MATCH(IF(AND($D54="AD",$F54=2008),$F54+2,IF(AND($D54="AD",$F54=2009),$F54+1,$F54)), '4. CPI-tabel'!$B$20:$B$42,0),  MATCH(AQ$28,'4. CPI-tabel'!$F$14:$AB$14,0))),INDEX('4. CPI-tabel'!$F$20:$AB$42, MATCH(IF($G54=1,$F54+1,$F54), '4. CPI-tabel'!$B$20:$B$42,0),  MATCH(AQ$28,'4. CPI-tabel'!$F$14:$AB$14,0)))</f>
        <v>0</v>
      </c>
      <c r="AR54" s="116">
        <f>IF(AND($D54="AD",OR($F54=2008,$F54=2009)),IF(OR($F54=AR$28-1,$F54=AR$28), 1, INDEX('4. CPI-tabel'!$F$20:$AB$42, MATCH(IF(AND($D54="AD",$F54=2008),$F54+2,IF(AND($D54="AD",$F54=2009),$F54+1,$F54)), '4. CPI-tabel'!$B$20:$B$42,0),  MATCH(AR$28,'4. CPI-tabel'!$F$14:$AB$14,0))),INDEX('4. CPI-tabel'!$F$20:$AB$42, MATCH(IF($G54=1,$F54+1,$F54), '4. CPI-tabel'!$B$20:$B$42,0),  MATCH(AR$28,'4. CPI-tabel'!$F$14:$AB$14,0)))</f>
        <v>0</v>
      </c>
      <c r="AS54" s="116">
        <f>IF(AND($D54="AD",OR($F54=2008,$F54=2009)),IF(OR($F54=AS$28-1,$F54=AS$28), 1, INDEX('4. CPI-tabel'!$F$20:$AB$42, MATCH(IF(AND($D54="AD",$F54=2008),$F54+2,IF(AND($D54="AD",$F54=2009),$F54+1,$F54)), '4. CPI-tabel'!$B$20:$B$42,0),  MATCH(AS$28,'4. CPI-tabel'!$F$14:$AB$14,0))),INDEX('4. CPI-tabel'!$F$20:$AB$42, MATCH(IF($G54=1,$F54+1,$F54), '4. CPI-tabel'!$B$20:$B$42,0),  MATCH(AS$28,'4. CPI-tabel'!$F$14:$AB$14,0)))</f>
        <v>0</v>
      </c>
      <c r="AT54" s="116">
        <f>IF(AND($D54="AD",OR($F54=2008,$F54=2009)),IF(OR($F54=AT$28-1,$F54=AT$28), 1, INDEX('4. CPI-tabel'!$F$20:$AB$42, MATCH(IF(AND($D54="AD",$F54=2008),$F54+2,IF(AND($D54="AD",$F54=2009),$F54+1,$F54)), '4. CPI-tabel'!$B$20:$B$42,0),  MATCH(AT$28,'4. CPI-tabel'!$F$14:$AB$14,0))),INDEX('4. CPI-tabel'!$F$20:$AB$42, MATCH(IF($G54=1,$F54+1,$F54), '4. CPI-tabel'!$B$20:$B$42,0),  MATCH(AT$28,'4. CPI-tabel'!$F$14:$AB$14,0)))</f>
        <v>0</v>
      </c>
      <c r="AU54" s="116">
        <f>IF(AND($D54="AD",OR($F54=2008,$F54=2009)),IF(OR($F54=AU$28-1,$F54=AU$28), 1, INDEX('4. CPI-tabel'!$F$20:$AB$42, MATCH(IF(AND($D54="AD",$F54=2008),$F54+2,IF(AND($D54="AD",$F54=2009),$F54+1,$F54)), '4. CPI-tabel'!$B$20:$B$42,0),  MATCH(AU$28,'4. CPI-tabel'!$F$14:$AB$14,0))),INDEX('4. CPI-tabel'!$F$20:$AB$42, MATCH(IF($G54=1,$F54+1,$F54), '4. CPI-tabel'!$B$20:$B$42,0),  MATCH(AU$28,'4. CPI-tabel'!$F$14:$AB$14,0)))</f>
        <v>0</v>
      </c>
      <c r="AV54" s="116">
        <f>IF(AND($D54="AD",OR($F54=2008,$F54=2009)),IF(OR($F54=AV$28-1,$F54=AV$28), 1, INDEX('4. CPI-tabel'!$F$20:$AB$42, MATCH(IF(AND($D54="AD",$F54=2008),$F54+2,IF(AND($D54="AD",$F54=2009),$F54+1,$F54)), '4. CPI-tabel'!$B$20:$B$42,0),  MATCH(AV$28,'4. CPI-tabel'!$F$14:$AB$14,0))),INDEX('4. CPI-tabel'!$F$20:$AB$42, MATCH(IF($G54=1,$F54+1,$F54), '4. CPI-tabel'!$B$20:$B$42,0),  MATCH(AV$28,'4. CPI-tabel'!$F$14:$AB$14,0)))</f>
        <v>0</v>
      </c>
      <c r="AW54" s="116">
        <f>IF(AND($D54="AD",OR($F54=2008,$F54=2009)),IF(OR($F54=AW$28-1,$F54=AW$28), 1, INDEX('4. CPI-tabel'!$F$20:$AB$42, MATCH(IF(AND($D54="AD",$F54=2008),$F54+2,IF(AND($D54="AD",$F54=2009),$F54+1,$F54)), '4. CPI-tabel'!$B$20:$B$42,0),  MATCH(AW$28,'4. CPI-tabel'!$F$14:$AB$14,0))),INDEX('4. CPI-tabel'!$F$20:$AB$42, MATCH(IF($G54=1,$F54+1,$F54), '4. CPI-tabel'!$B$20:$B$42,0),  MATCH(AW$28,'4. CPI-tabel'!$F$14:$AB$14,0)))</f>
        <v>0</v>
      </c>
      <c r="AX54" s="116">
        <f>IF(AND($D54="AD",OR($F54=2008,$F54=2009)),IF(OR($F54=AX$28-1,$F54=AX$28), 1, INDEX('4. CPI-tabel'!$F$20:$AB$42, MATCH(IF(AND($D54="AD",$F54=2008),$F54+2,IF(AND($D54="AD",$F54=2009),$F54+1,$F54)), '4. CPI-tabel'!$B$20:$B$42,0),  MATCH(AX$28,'4. CPI-tabel'!$F$14:$AB$14,0))),INDEX('4. CPI-tabel'!$F$20:$AB$42, MATCH(IF($G54=1,$F54+1,$F54), '4. CPI-tabel'!$B$20:$B$42,0),  MATCH(AX$28,'4. CPI-tabel'!$F$14:$AB$14,0)))</f>
        <v>0</v>
      </c>
      <c r="AY54" s="116">
        <f>IF(AND($D54="AD",OR($F54=2008,$F54=2009)),IF(OR($F54=AY$28-1,$F54=AY$28), 1, INDEX('4. CPI-tabel'!$F$20:$AB$42, MATCH(IF(AND($D54="AD",$F54=2008),$F54+2,IF(AND($D54="AD",$F54=2009),$F54+1,$F54)), '4. CPI-tabel'!$B$20:$B$42,0),  MATCH(AY$28,'4. CPI-tabel'!$F$14:$AB$14,0))),INDEX('4. CPI-tabel'!$F$20:$AB$42, MATCH(IF($G54=1,$F54+1,$F54), '4. CPI-tabel'!$B$20:$B$42,0),  MATCH(AY$28,'4. CPI-tabel'!$F$14:$AB$14,0)))</f>
        <v>0</v>
      </c>
      <c r="AZ54" s="116">
        <f>IF(AND($D54="AD",OR($F54=2008,$F54=2009)),IF(OR($F54=AZ$28-1,$F54=AZ$28), 1, INDEX('4. CPI-tabel'!$F$20:$AB$42, MATCH(IF(AND($D54="AD",$F54=2008),$F54+2,IF(AND($D54="AD",$F54=2009),$F54+1,$F54)), '4. CPI-tabel'!$B$20:$B$42,0),  MATCH(AZ$28,'4. CPI-tabel'!$F$14:$AB$14,0))),INDEX('4. CPI-tabel'!$F$20:$AB$42, MATCH(IF($G54=1,$F54+1,$F54), '4. CPI-tabel'!$B$20:$B$42,0),  MATCH(AZ$28,'4. CPI-tabel'!$F$14:$AB$14,0)))</f>
        <v>0</v>
      </c>
      <c r="BA54" s="116">
        <f>IF(AND($D54="AD",OR($F54=2008,$F54=2009)),IF(OR($F54=BA$28-1,$F54=BA$28), 1, INDEX('4. CPI-tabel'!$F$20:$AB$42, MATCH(IF(AND($D54="AD",$F54=2008),$F54+2,IF(AND($D54="AD",$F54=2009),$F54+1,$F54)), '4. CPI-tabel'!$B$20:$B$42,0),  MATCH(BA$28,'4. CPI-tabel'!$F$14:$AB$14,0))),INDEX('4. CPI-tabel'!$F$20:$AB$42, MATCH(IF($G54=1,$F54+1,$F54), '4. CPI-tabel'!$B$20:$B$42,0),  MATCH(BA$28,'4. CPI-tabel'!$F$14:$AB$14,0)))</f>
        <v>1</v>
      </c>
      <c r="BB54" s="116">
        <f>IF(AND($D54="AD",OR($F54=2008,$F54=2009)),IF(OR($F54=BB$28-1,$F54=BB$28), 1, INDEX('4. CPI-tabel'!$F$20:$AB$42, MATCH(IF(AND($D54="AD",$F54=2008),$F54+2,IF(AND($D54="AD",$F54=2009),$F54+1,$F54)), '4. CPI-tabel'!$B$20:$B$42,0),  MATCH(BB$28,'4. CPI-tabel'!$F$14:$AB$14,0))),INDEX('4. CPI-tabel'!$F$20:$AB$42, MATCH(IF($G54=1,$F54+1,$F54), '4. CPI-tabel'!$B$20:$B$42,0),  MATCH(BB$28,'4. CPI-tabel'!$F$14:$AB$14,0)))</f>
        <v>1</v>
      </c>
      <c r="BC54" s="116">
        <f>IF(AND($D54="AD",OR($F54=2008,$F54=2009)),IF(OR($F54=BC$28-1,$F54=BC$28), 1, INDEX('4. CPI-tabel'!$F$20:$AB$42, MATCH(IF(AND($D54="AD",$F54=2008),$F54+2,IF(AND($D54="AD",$F54=2009),$F54+1,$F54)), '4. CPI-tabel'!$B$20:$B$42,0),  MATCH(BC$28,'4. CPI-tabel'!$F$14:$AB$14,0))),INDEX('4. CPI-tabel'!$F$20:$AB$42, MATCH(IF($G54=1,$F54+1,$F54), '4. CPI-tabel'!$B$20:$B$42,0),  MATCH(BC$28,'4. CPI-tabel'!$F$14:$AB$14,0)))</f>
        <v>1</v>
      </c>
      <c r="BF54" s="84">
        <f t="shared" si="31"/>
        <v>0</v>
      </c>
      <c r="BG54" s="84">
        <f t="shared" si="32"/>
        <v>0</v>
      </c>
      <c r="BH54" s="84">
        <f t="shared" si="33"/>
        <v>0</v>
      </c>
      <c r="BI54" s="84">
        <f t="shared" si="34"/>
        <v>0</v>
      </c>
      <c r="BJ54" s="84">
        <f t="shared" si="35"/>
        <v>0</v>
      </c>
      <c r="BK54" s="84">
        <f t="shared" si="36"/>
        <v>0</v>
      </c>
      <c r="BL54" s="84">
        <f t="shared" si="37"/>
        <v>0</v>
      </c>
      <c r="BM54" s="84">
        <f t="shared" si="38"/>
        <v>0</v>
      </c>
      <c r="BN54" s="84">
        <f t="shared" si="39"/>
        <v>0</v>
      </c>
      <c r="BO54" s="84">
        <f t="shared" si="40"/>
        <v>0</v>
      </c>
      <c r="BP54" s="84">
        <f t="shared" si="41"/>
        <v>0</v>
      </c>
      <c r="BQ54" s="84">
        <f t="shared" si="42"/>
        <v>0</v>
      </c>
      <c r="BR54" s="84">
        <f t="shared" si="43"/>
        <v>0</v>
      </c>
      <c r="BS54" s="84">
        <f t="shared" si="44"/>
        <v>0</v>
      </c>
      <c r="BT54" s="84">
        <f t="shared" si="45"/>
        <v>0</v>
      </c>
      <c r="BU54" s="84">
        <f t="shared" si="46"/>
        <v>0</v>
      </c>
      <c r="BV54" s="84">
        <f t="shared" si="47"/>
        <v>0</v>
      </c>
      <c r="BW54" s="84">
        <f t="shared" si="48"/>
        <v>0</v>
      </c>
      <c r="BX54" s="84">
        <f t="shared" si="49"/>
        <v>0</v>
      </c>
      <c r="BY54" s="84">
        <f t="shared" si="50"/>
        <v>0</v>
      </c>
      <c r="BZ54" s="84">
        <f t="shared" si="51"/>
        <v>3252370.3434800487</v>
      </c>
      <c r="CA54" s="84">
        <f t="shared" si="52"/>
        <v>6418010.8111339631</v>
      </c>
      <c r="CB54" s="84">
        <f t="shared" si="53"/>
        <v>6246863.8561703907</v>
      </c>
    </row>
    <row r="55" spans="1:80" s="18" customFormat="1" x14ac:dyDescent="0.2">
      <c r="A55" s="72"/>
      <c r="B55" s="83">
        <f>'3. Investeringen'!B38</f>
        <v>27</v>
      </c>
      <c r="C55" s="83" t="str">
        <f>'3. Investeringen'!C38</f>
        <v>Nieuwe investeringen</v>
      </c>
      <c r="D55" s="83" t="str">
        <f>'3. Investeringen'!F38</f>
        <v>TD</v>
      </c>
      <c r="E55" s="83" t="str">
        <f t="shared" si="30"/>
        <v>Nieuwe investeringen TD</v>
      </c>
      <c r="F55" s="118">
        <f>'3. Investeringen'!L38</f>
        <v>2024</v>
      </c>
      <c r="G55" s="115">
        <f>'7. Nominale afschrijvingen'!AG45</f>
        <v>0.5</v>
      </c>
      <c r="I55" s="83">
        <f>'7. Nominale afschrijvingen'!BG45</f>
        <v>0</v>
      </c>
      <c r="J55" s="83">
        <f>'7. Nominale afschrijvingen'!BH45</f>
        <v>0</v>
      </c>
      <c r="K55" s="83">
        <f>'7. Nominale afschrijvingen'!BI45</f>
        <v>0</v>
      </c>
      <c r="L55" s="83">
        <f>'7. Nominale afschrijvingen'!BJ45</f>
        <v>0</v>
      </c>
      <c r="M55" s="83">
        <f>'7. Nominale afschrijvingen'!BK45</f>
        <v>0</v>
      </c>
      <c r="N55" s="83">
        <f>'7. Nominale afschrijvingen'!BL45</f>
        <v>0</v>
      </c>
      <c r="O55" s="83">
        <f>'7. Nominale afschrijvingen'!BM45</f>
        <v>0</v>
      </c>
      <c r="P55" s="83">
        <f>'7. Nominale afschrijvingen'!BN45</f>
        <v>0</v>
      </c>
      <c r="Q55" s="83">
        <f>'7. Nominale afschrijvingen'!BO45</f>
        <v>0</v>
      </c>
      <c r="R55" s="83">
        <f>'7. Nominale afschrijvingen'!BP45</f>
        <v>0</v>
      </c>
      <c r="S55" s="83">
        <f>'7. Nominale afschrijvingen'!BQ45</f>
        <v>0</v>
      </c>
      <c r="T55" s="83">
        <f>'7. Nominale afschrijvingen'!BR45</f>
        <v>0</v>
      </c>
      <c r="U55" s="83">
        <f>'7. Nominale afschrijvingen'!BS45</f>
        <v>0</v>
      </c>
      <c r="V55" s="83">
        <f>'7. Nominale afschrijvingen'!BT45</f>
        <v>0</v>
      </c>
      <c r="W55" s="83">
        <f>'7. Nominale afschrijvingen'!BU45</f>
        <v>0</v>
      </c>
      <c r="X55" s="83">
        <f>'7. Nominale afschrijvingen'!BV45</f>
        <v>0</v>
      </c>
      <c r="Y55" s="83">
        <f>'7. Nominale afschrijvingen'!BW45</f>
        <v>0</v>
      </c>
      <c r="Z55" s="83">
        <f>'7. Nominale afschrijvingen'!BX45</f>
        <v>0</v>
      </c>
      <c r="AA55" s="83">
        <f>'7. Nominale afschrijvingen'!BY45</f>
        <v>0</v>
      </c>
      <c r="AB55" s="83">
        <f>'7. Nominale afschrijvingen'!BZ45</f>
        <v>0</v>
      </c>
      <c r="AC55" s="83">
        <f>'7. Nominale afschrijvingen'!CA45</f>
        <v>519603.42622305121</v>
      </c>
      <c r="AD55" s="83">
        <f>'7. Nominale afschrijvingen'!CB45</f>
        <v>1027870.0504194176</v>
      </c>
      <c r="AE55" s="83">
        <f>'7. Nominale afschrijvingen'!CC45</f>
        <v>1005443.794773903</v>
      </c>
      <c r="AF55" s="62"/>
      <c r="AG55" s="116">
        <f>IF(AND($D55="AD",OR($F55=2008,$F55=2009)),IF(OR($F55=AG$28-1,$F55=AG$28), 1, INDEX('4. CPI-tabel'!$F$20:$AB$42, MATCH(IF(AND($D55="AD",$F55=2008),$F55+2,IF(AND($D55="AD",$F55=2009),$F55+1,$F55)), '4. CPI-tabel'!$B$20:$B$42,0),  MATCH(AG$28,'4. CPI-tabel'!$F$14:$AB$14,0))),INDEX('4. CPI-tabel'!$F$20:$AB$42, MATCH(IF($G55=1,$F55+1,$F55), '4. CPI-tabel'!$B$20:$B$42,0),  MATCH(AG$28,'4. CPI-tabel'!$F$14:$AB$14,0)))</f>
        <v>0</v>
      </c>
      <c r="AH55" s="116">
        <f>IF(AND($D55="AD",OR($F55=2008,$F55=2009)),IF(OR($F55=AH$28-1,$F55=AH$28), 1, INDEX('4. CPI-tabel'!$F$20:$AB$42, MATCH(IF(AND($D55="AD",$F55=2008),$F55+2,IF(AND($D55="AD",$F55=2009),$F55+1,$F55)), '4. CPI-tabel'!$B$20:$B$42,0),  MATCH(AH$28,'4. CPI-tabel'!$F$14:$AB$14,0))),INDEX('4. CPI-tabel'!$F$20:$AB$42, MATCH(IF($G55=1,$F55+1,$F55), '4. CPI-tabel'!$B$20:$B$42,0),  MATCH(AH$28,'4. CPI-tabel'!$F$14:$AB$14,0)))</f>
        <v>0</v>
      </c>
      <c r="AI55" s="116">
        <f>IF(AND($D55="AD",OR($F55=2008,$F55=2009)),IF(OR($F55=AI$28-1,$F55=AI$28), 1, INDEX('4. CPI-tabel'!$F$20:$AB$42, MATCH(IF(AND($D55="AD",$F55=2008),$F55+2,IF(AND($D55="AD",$F55=2009),$F55+1,$F55)), '4. CPI-tabel'!$B$20:$B$42,0),  MATCH(AI$28,'4. CPI-tabel'!$F$14:$AB$14,0))),INDEX('4. CPI-tabel'!$F$20:$AB$42, MATCH(IF($G55=1,$F55+1,$F55), '4. CPI-tabel'!$B$20:$B$42,0),  MATCH(AI$28,'4. CPI-tabel'!$F$14:$AB$14,0)))</f>
        <v>0</v>
      </c>
      <c r="AJ55" s="116">
        <f>IF(AND($D55="AD",OR($F55=2008,$F55=2009)),IF(OR($F55=AJ$28-1,$F55=AJ$28), 1, INDEX('4. CPI-tabel'!$F$20:$AB$42, MATCH(IF(AND($D55="AD",$F55=2008),$F55+2,IF(AND($D55="AD",$F55=2009),$F55+1,$F55)), '4. CPI-tabel'!$B$20:$B$42,0),  MATCH(AJ$28,'4. CPI-tabel'!$F$14:$AB$14,0))),INDEX('4. CPI-tabel'!$F$20:$AB$42, MATCH(IF($G55=1,$F55+1,$F55), '4. CPI-tabel'!$B$20:$B$42,0),  MATCH(AJ$28,'4. CPI-tabel'!$F$14:$AB$14,0)))</f>
        <v>0</v>
      </c>
      <c r="AK55" s="116">
        <f>IF(AND($D55="AD",OR($F55=2008,$F55=2009)),IF(OR($F55=AK$28-1,$F55=AK$28), 1, INDEX('4. CPI-tabel'!$F$20:$AB$42, MATCH(IF(AND($D55="AD",$F55=2008),$F55+2,IF(AND($D55="AD",$F55=2009),$F55+1,$F55)), '4. CPI-tabel'!$B$20:$B$42,0),  MATCH(AK$28,'4. CPI-tabel'!$F$14:$AB$14,0))),INDEX('4. CPI-tabel'!$F$20:$AB$42, MATCH(IF($G55=1,$F55+1,$F55), '4. CPI-tabel'!$B$20:$B$42,0),  MATCH(AK$28,'4. CPI-tabel'!$F$14:$AB$14,0)))</f>
        <v>0</v>
      </c>
      <c r="AL55" s="116">
        <f>IF(AND($D55="AD",OR($F55=2008,$F55=2009)),IF(OR($F55=AL$28-1,$F55=AL$28), 1, INDEX('4. CPI-tabel'!$F$20:$AB$42, MATCH(IF(AND($D55="AD",$F55=2008),$F55+2,IF(AND($D55="AD",$F55=2009),$F55+1,$F55)), '4. CPI-tabel'!$B$20:$B$42,0),  MATCH(AL$28,'4. CPI-tabel'!$F$14:$AB$14,0))),INDEX('4. CPI-tabel'!$F$20:$AB$42, MATCH(IF($G55=1,$F55+1,$F55), '4. CPI-tabel'!$B$20:$B$42,0),  MATCH(AL$28,'4. CPI-tabel'!$F$14:$AB$14,0)))</f>
        <v>0</v>
      </c>
      <c r="AM55" s="116">
        <f>IF(AND($D55="AD",OR($F55=2008,$F55=2009)),IF(OR($F55=AM$28-1,$F55=AM$28), 1, INDEX('4. CPI-tabel'!$F$20:$AB$42, MATCH(IF(AND($D55="AD",$F55=2008),$F55+2,IF(AND($D55="AD",$F55=2009),$F55+1,$F55)), '4. CPI-tabel'!$B$20:$B$42,0),  MATCH(AM$28,'4. CPI-tabel'!$F$14:$AB$14,0))),INDEX('4. CPI-tabel'!$F$20:$AB$42, MATCH(IF($G55=1,$F55+1,$F55), '4. CPI-tabel'!$B$20:$B$42,0),  MATCH(AM$28,'4. CPI-tabel'!$F$14:$AB$14,0)))</f>
        <v>0</v>
      </c>
      <c r="AN55" s="116">
        <f>IF(AND($D55="AD",OR($F55=2008,$F55=2009)),IF(OR($F55=AN$28-1,$F55=AN$28), 1, INDEX('4. CPI-tabel'!$F$20:$AB$42, MATCH(IF(AND($D55="AD",$F55=2008),$F55+2,IF(AND($D55="AD",$F55=2009),$F55+1,$F55)), '4. CPI-tabel'!$B$20:$B$42,0),  MATCH(AN$28,'4. CPI-tabel'!$F$14:$AB$14,0))),INDEX('4. CPI-tabel'!$F$20:$AB$42, MATCH(IF($G55=1,$F55+1,$F55), '4. CPI-tabel'!$B$20:$B$42,0),  MATCH(AN$28,'4. CPI-tabel'!$F$14:$AB$14,0)))</f>
        <v>0</v>
      </c>
      <c r="AO55" s="116">
        <f>IF(AND($D55="AD",OR($F55=2008,$F55=2009)),IF(OR($F55=AO$28-1,$F55=AO$28), 1, INDEX('4. CPI-tabel'!$F$20:$AB$42, MATCH(IF(AND($D55="AD",$F55=2008),$F55+2,IF(AND($D55="AD",$F55=2009),$F55+1,$F55)), '4. CPI-tabel'!$B$20:$B$42,0),  MATCH(AO$28,'4. CPI-tabel'!$F$14:$AB$14,0))),INDEX('4. CPI-tabel'!$F$20:$AB$42, MATCH(IF($G55=1,$F55+1,$F55), '4. CPI-tabel'!$B$20:$B$42,0),  MATCH(AO$28,'4. CPI-tabel'!$F$14:$AB$14,0)))</f>
        <v>0</v>
      </c>
      <c r="AP55" s="116">
        <f>IF(AND($D55="AD",OR($F55=2008,$F55=2009)),IF(OR($F55=AP$28-1,$F55=AP$28), 1, INDEX('4. CPI-tabel'!$F$20:$AB$42, MATCH(IF(AND($D55="AD",$F55=2008),$F55+2,IF(AND($D55="AD",$F55=2009),$F55+1,$F55)), '4. CPI-tabel'!$B$20:$B$42,0),  MATCH(AP$28,'4. CPI-tabel'!$F$14:$AB$14,0))),INDEX('4. CPI-tabel'!$F$20:$AB$42, MATCH(IF($G55=1,$F55+1,$F55), '4. CPI-tabel'!$B$20:$B$42,0),  MATCH(AP$28,'4. CPI-tabel'!$F$14:$AB$14,0)))</f>
        <v>0</v>
      </c>
      <c r="AQ55" s="116">
        <f>IF(AND($D55="AD",OR($F55=2008,$F55=2009)),IF(OR($F55=AQ$28-1,$F55=AQ$28), 1, INDEX('4. CPI-tabel'!$F$20:$AB$42, MATCH(IF(AND($D55="AD",$F55=2008),$F55+2,IF(AND($D55="AD",$F55=2009),$F55+1,$F55)), '4. CPI-tabel'!$B$20:$B$42,0),  MATCH(AQ$28,'4. CPI-tabel'!$F$14:$AB$14,0))),INDEX('4. CPI-tabel'!$F$20:$AB$42, MATCH(IF($G55=1,$F55+1,$F55), '4. CPI-tabel'!$B$20:$B$42,0),  MATCH(AQ$28,'4. CPI-tabel'!$F$14:$AB$14,0)))</f>
        <v>0</v>
      </c>
      <c r="AR55" s="116">
        <f>IF(AND($D55="AD",OR($F55=2008,$F55=2009)),IF(OR($F55=AR$28-1,$F55=AR$28), 1, INDEX('4. CPI-tabel'!$F$20:$AB$42, MATCH(IF(AND($D55="AD",$F55=2008),$F55+2,IF(AND($D55="AD",$F55=2009),$F55+1,$F55)), '4. CPI-tabel'!$B$20:$B$42,0),  MATCH(AR$28,'4. CPI-tabel'!$F$14:$AB$14,0))),INDEX('4. CPI-tabel'!$F$20:$AB$42, MATCH(IF($G55=1,$F55+1,$F55), '4. CPI-tabel'!$B$20:$B$42,0),  MATCH(AR$28,'4. CPI-tabel'!$F$14:$AB$14,0)))</f>
        <v>0</v>
      </c>
      <c r="AS55" s="116">
        <f>IF(AND($D55="AD",OR($F55=2008,$F55=2009)),IF(OR($F55=AS$28-1,$F55=AS$28), 1, INDEX('4. CPI-tabel'!$F$20:$AB$42, MATCH(IF(AND($D55="AD",$F55=2008),$F55+2,IF(AND($D55="AD",$F55=2009),$F55+1,$F55)), '4. CPI-tabel'!$B$20:$B$42,0),  MATCH(AS$28,'4. CPI-tabel'!$F$14:$AB$14,0))),INDEX('4. CPI-tabel'!$F$20:$AB$42, MATCH(IF($G55=1,$F55+1,$F55), '4. CPI-tabel'!$B$20:$B$42,0),  MATCH(AS$28,'4. CPI-tabel'!$F$14:$AB$14,0)))</f>
        <v>0</v>
      </c>
      <c r="AT55" s="116">
        <f>IF(AND($D55="AD",OR($F55=2008,$F55=2009)),IF(OR($F55=AT$28-1,$F55=AT$28), 1, INDEX('4. CPI-tabel'!$F$20:$AB$42, MATCH(IF(AND($D55="AD",$F55=2008),$F55+2,IF(AND($D55="AD",$F55=2009),$F55+1,$F55)), '4. CPI-tabel'!$B$20:$B$42,0),  MATCH(AT$28,'4. CPI-tabel'!$F$14:$AB$14,0))),INDEX('4. CPI-tabel'!$F$20:$AB$42, MATCH(IF($G55=1,$F55+1,$F55), '4. CPI-tabel'!$B$20:$B$42,0),  MATCH(AT$28,'4. CPI-tabel'!$F$14:$AB$14,0)))</f>
        <v>0</v>
      </c>
      <c r="AU55" s="116">
        <f>IF(AND($D55="AD",OR($F55=2008,$F55=2009)),IF(OR($F55=AU$28-1,$F55=AU$28), 1, INDEX('4. CPI-tabel'!$F$20:$AB$42, MATCH(IF(AND($D55="AD",$F55=2008),$F55+2,IF(AND($D55="AD",$F55=2009),$F55+1,$F55)), '4. CPI-tabel'!$B$20:$B$42,0),  MATCH(AU$28,'4. CPI-tabel'!$F$14:$AB$14,0))),INDEX('4. CPI-tabel'!$F$20:$AB$42, MATCH(IF($G55=1,$F55+1,$F55), '4. CPI-tabel'!$B$20:$B$42,0),  MATCH(AU$28,'4. CPI-tabel'!$F$14:$AB$14,0)))</f>
        <v>0</v>
      </c>
      <c r="AV55" s="116">
        <f>IF(AND($D55="AD",OR($F55=2008,$F55=2009)),IF(OR($F55=AV$28-1,$F55=AV$28), 1, INDEX('4. CPI-tabel'!$F$20:$AB$42, MATCH(IF(AND($D55="AD",$F55=2008),$F55+2,IF(AND($D55="AD",$F55=2009),$F55+1,$F55)), '4. CPI-tabel'!$B$20:$B$42,0),  MATCH(AV$28,'4. CPI-tabel'!$F$14:$AB$14,0))),INDEX('4. CPI-tabel'!$F$20:$AB$42, MATCH(IF($G55=1,$F55+1,$F55), '4. CPI-tabel'!$B$20:$B$42,0),  MATCH(AV$28,'4. CPI-tabel'!$F$14:$AB$14,0)))</f>
        <v>0</v>
      </c>
      <c r="AW55" s="116">
        <f>IF(AND($D55="AD",OR($F55=2008,$F55=2009)),IF(OR($F55=AW$28-1,$F55=AW$28), 1, INDEX('4. CPI-tabel'!$F$20:$AB$42, MATCH(IF(AND($D55="AD",$F55=2008),$F55+2,IF(AND($D55="AD",$F55=2009),$F55+1,$F55)), '4. CPI-tabel'!$B$20:$B$42,0),  MATCH(AW$28,'4. CPI-tabel'!$F$14:$AB$14,0))),INDEX('4. CPI-tabel'!$F$20:$AB$42, MATCH(IF($G55=1,$F55+1,$F55), '4. CPI-tabel'!$B$20:$B$42,0),  MATCH(AW$28,'4. CPI-tabel'!$F$14:$AB$14,0)))</f>
        <v>0</v>
      </c>
      <c r="AX55" s="116">
        <f>IF(AND($D55="AD",OR($F55=2008,$F55=2009)),IF(OR($F55=AX$28-1,$F55=AX$28), 1, INDEX('4. CPI-tabel'!$F$20:$AB$42, MATCH(IF(AND($D55="AD",$F55=2008),$F55+2,IF(AND($D55="AD",$F55=2009),$F55+1,$F55)), '4. CPI-tabel'!$B$20:$B$42,0),  MATCH(AX$28,'4. CPI-tabel'!$F$14:$AB$14,0))),INDEX('4. CPI-tabel'!$F$20:$AB$42, MATCH(IF($G55=1,$F55+1,$F55), '4. CPI-tabel'!$B$20:$B$42,0),  MATCH(AX$28,'4. CPI-tabel'!$F$14:$AB$14,0)))</f>
        <v>0</v>
      </c>
      <c r="AY55" s="116">
        <f>IF(AND($D55="AD",OR($F55=2008,$F55=2009)),IF(OR($F55=AY$28-1,$F55=AY$28), 1, INDEX('4. CPI-tabel'!$F$20:$AB$42, MATCH(IF(AND($D55="AD",$F55=2008),$F55+2,IF(AND($D55="AD",$F55=2009),$F55+1,$F55)), '4. CPI-tabel'!$B$20:$B$42,0),  MATCH(AY$28,'4. CPI-tabel'!$F$14:$AB$14,0))),INDEX('4. CPI-tabel'!$F$20:$AB$42, MATCH(IF($G55=1,$F55+1,$F55), '4. CPI-tabel'!$B$20:$B$42,0),  MATCH(AY$28,'4. CPI-tabel'!$F$14:$AB$14,0)))</f>
        <v>0</v>
      </c>
      <c r="AZ55" s="116">
        <f>IF(AND($D55="AD",OR($F55=2008,$F55=2009)),IF(OR($F55=AZ$28-1,$F55=AZ$28), 1, INDEX('4. CPI-tabel'!$F$20:$AB$42, MATCH(IF(AND($D55="AD",$F55=2008),$F55+2,IF(AND($D55="AD",$F55=2009),$F55+1,$F55)), '4. CPI-tabel'!$B$20:$B$42,0),  MATCH(AZ$28,'4. CPI-tabel'!$F$14:$AB$14,0))),INDEX('4. CPI-tabel'!$F$20:$AB$42, MATCH(IF($G55=1,$F55+1,$F55), '4. CPI-tabel'!$B$20:$B$42,0),  MATCH(AZ$28,'4. CPI-tabel'!$F$14:$AB$14,0)))</f>
        <v>0</v>
      </c>
      <c r="BA55" s="116">
        <f>IF(AND($D55="AD",OR($F55=2008,$F55=2009)),IF(OR($F55=BA$28-1,$F55=BA$28), 1, INDEX('4. CPI-tabel'!$F$20:$AB$42, MATCH(IF(AND($D55="AD",$F55=2008),$F55+2,IF(AND($D55="AD",$F55=2009),$F55+1,$F55)), '4. CPI-tabel'!$B$20:$B$42,0),  MATCH(BA$28,'4. CPI-tabel'!$F$14:$AB$14,0))),INDEX('4. CPI-tabel'!$F$20:$AB$42, MATCH(IF($G55=1,$F55+1,$F55), '4. CPI-tabel'!$B$20:$B$42,0),  MATCH(BA$28,'4. CPI-tabel'!$F$14:$AB$14,0)))</f>
        <v>1</v>
      </c>
      <c r="BB55" s="116">
        <f>IF(AND($D55="AD",OR($F55=2008,$F55=2009)),IF(OR($F55=BB$28-1,$F55=BB$28), 1, INDEX('4. CPI-tabel'!$F$20:$AB$42, MATCH(IF(AND($D55="AD",$F55=2008),$F55+2,IF(AND($D55="AD",$F55=2009),$F55+1,$F55)), '4. CPI-tabel'!$B$20:$B$42,0),  MATCH(BB$28,'4. CPI-tabel'!$F$14:$AB$14,0))),INDEX('4. CPI-tabel'!$F$20:$AB$42, MATCH(IF($G55=1,$F55+1,$F55), '4. CPI-tabel'!$B$20:$B$42,0),  MATCH(BB$28,'4. CPI-tabel'!$F$14:$AB$14,0)))</f>
        <v>1</v>
      </c>
      <c r="BC55" s="116">
        <f>IF(AND($D55="AD",OR($F55=2008,$F55=2009)),IF(OR($F55=BC$28-1,$F55=BC$28), 1, INDEX('4. CPI-tabel'!$F$20:$AB$42, MATCH(IF(AND($D55="AD",$F55=2008),$F55+2,IF(AND($D55="AD",$F55=2009),$F55+1,$F55)), '4. CPI-tabel'!$B$20:$B$42,0),  MATCH(BC$28,'4. CPI-tabel'!$F$14:$AB$14,0))),INDEX('4. CPI-tabel'!$F$20:$AB$42, MATCH(IF($G55=1,$F55+1,$F55), '4. CPI-tabel'!$B$20:$B$42,0),  MATCH(BC$28,'4. CPI-tabel'!$F$14:$AB$14,0)))</f>
        <v>1</v>
      </c>
      <c r="BF55" s="84">
        <f t="shared" si="31"/>
        <v>0</v>
      </c>
      <c r="BG55" s="84">
        <f t="shared" si="32"/>
        <v>0</v>
      </c>
      <c r="BH55" s="84">
        <f t="shared" si="33"/>
        <v>0</v>
      </c>
      <c r="BI55" s="84">
        <f t="shared" si="34"/>
        <v>0</v>
      </c>
      <c r="BJ55" s="84">
        <f t="shared" si="35"/>
        <v>0</v>
      </c>
      <c r="BK55" s="84">
        <f t="shared" si="36"/>
        <v>0</v>
      </c>
      <c r="BL55" s="84">
        <f t="shared" si="37"/>
        <v>0</v>
      </c>
      <c r="BM55" s="84">
        <f t="shared" si="38"/>
        <v>0</v>
      </c>
      <c r="BN55" s="84">
        <f t="shared" si="39"/>
        <v>0</v>
      </c>
      <c r="BO55" s="84">
        <f t="shared" si="40"/>
        <v>0</v>
      </c>
      <c r="BP55" s="84">
        <f t="shared" si="41"/>
        <v>0</v>
      </c>
      <c r="BQ55" s="84">
        <f t="shared" si="42"/>
        <v>0</v>
      </c>
      <c r="BR55" s="84">
        <f t="shared" si="43"/>
        <v>0</v>
      </c>
      <c r="BS55" s="84">
        <f t="shared" si="44"/>
        <v>0</v>
      </c>
      <c r="BT55" s="84">
        <f t="shared" si="45"/>
        <v>0</v>
      </c>
      <c r="BU55" s="84">
        <f t="shared" si="46"/>
        <v>0</v>
      </c>
      <c r="BV55" s="84">
        <f t="shared" si="47"/>
        <v>0</v>
      </c>
      <c r="BW55" s="84">
        <f t="shared" si="48"/>
        <v>0</v>
      </c>
      <c r="BX55" s="84">
        <f t="shared" si="49"/>
        <v>0</v>
      </c>
      <c r="BY55" s="84">
        <f t="shared" si="50"/>
        <v>0</v>
      </c>
      <c r="BZ55" s="84">
        <f t="shared" si="51"/>
        <v>519603.42622305121</v>
      </c>
      <c r="CA55" s="84">
        <f t="shared" si="52"/>
        <v>1027870.0504194176</v>
      </c>
      <c r="CB55" s="84">
        <f t="shared" si="53"/>
        <v>1005443.794773903</v>
      </c>
    </row>
    <row r="56" spans="1:80" s="18" customFormat="1" x14ac:dyDescent="0.2">
      <c r="A56" s="72"/>
      <c r="B56" s="83">
        <f>'3. Investeringen'!B39</f>
        <v>28</v>
      </c>
      <c r="C56" s="83" t="str">
        <f>'3. Investeringen'!C39</f>
        <v>Nieuwe investeringen</v>
      </c>
      <c r="D56" s="83" t="str">
        <f>'3. Investeringen'!F39</f>
        <v>TD</v>
      </c>
      <c r="E56" s="83" t="str">
        <f t="shared" si="30"/>
        <v>Nieuwe investeringen TD</v>
      </c>
      <c r="F56" s="118">
        <f>'3. Investeringen'!L39</f>
        <v>2024</v>
      </c>
      <c r="G56" s="115">
        <f>'7. Nominale afschrijvingen'!AG46</f>
        <v>0.5</v>
      </c>
      <c r="I56" s="83">
        <f>'7. Nominale afschrijvingen'!BG46</f>
        <v>0</v>
      </c>
      <c r="J56" s="83">
        <f>'7. Nominale afschrijvingen'!BH46</f>
        <v>0</v>
      </c>
      <c r="K56" s="83">
        <f>'7. Nominale afschrijvingen'!BI46</f>
        <v>0</v>
      </c>
      <c r="L56" s="83">
        <f>'7. Nominale afschrijvingen'!BJ46</f>
        <v>0</v>
      </c>
      <c r="M56" s="83">
        <f>'7. Nominale afschrijvingen'!BK46</f>
        <v>0</v>
      </c>
      <c r="N56" s="83">
        <f>'7. Nominale afschrijvingen'!BL46</f>
        <v>0</v>
      </c>
      <c r="O56" s="83">
        <f>'7. Nominale afschrijvingen'!BM46</f>
        <v>0</v>
      </c>
      <c r="P56" s="83">
        <f>'7. Nominale afschrijvingen'!BN46</f>
        <v>0</v>
      </c>
      <c r="Q56" s="83">
        <f>'7. Nominale afschrijvingen'!BO46</f>
        <v>0</v>
      </c>
      <c r="R56" s="83">
        <f>'7. Nominale afschrijvingen'!BP46</f>
        <v>0</v>
      </c>
      <c r="S56" s="83">
        <f>'7. Nominale afschrijvingen'!BQ46</f>
        <v>0</v>
      </c>
      <c r="T56" s="83">
        <f>'7. Nominale afschrijvingen'!BR46</f>
        <v>0</v>
      </c>
      <c r="U56" s="83">
        <f>'7. Nominale afschrijvingen'!BS46</f>
        <v>0</v>
      </c>
      <c r="V56" s="83">
        <f>'7. Nominale afschrijvingen'!BT46</f>
        <v>0</v>
      </c>
      <c r="W56" s="83">
        <f>'7. Nominale afschrijvingen'!BU46</f>
        <v>0</v>
      </c>
      <c r="X56" s="83">
        <f>'7. Nominale afschrijvingen'!BV46</f>
        <v>0</v>
      </c>
      <c r="Y56" s="83">
        <f>'7. Nominale afschrijvingen'!BW46</f>
        <v>0</v>
      </c>
      <c r="Z56" s="83">
        <f>'7. Nominale afschrijvingen'!BX46</f>
        <v>0</v>
      </c>
      <c r="AA56" s="83">
        <f>'7. Nominale afschrijvingen'!BY46</f>
        <v>0</v>
      </c>
      <c r="AB56" s="83">
        <f>'7. Nominale afschrijvingen'!BZ46</f>
        <v>0</v>
      </c>
      <c r="AC56" s="83">
        <f>'7. Nominale afschrijvingen'!CA46</f>
        <v>0</v>
      </c>
      <c r="AD56" s="83">
        <f>'7. Nominale afschrijvingen'!CB46</f>
        <v>0</v>
      </c>
      <c r="AE56" s="83">
        <f>'7. Nominale afschrijvingen'!CC46</f>
        <v>0</v>
      </c>
      <c r="AF56" s="62"/>
      <c r="AG56" s="116">
        <f>IF(AND($D56="AD",OR($F56=2008,$F56=2009)),IF(OR($F56=AG$28-1,$F56=AG$28), 1, INDEX('4. CPI-tabel'!$F$20:$AB$42, MATCH(IF(AND($D56="AD",$F56=2008),$F56+2,IF(AND($D56="AD",$F56=2009),$F56+1,$F56)), '4. CPI-tabel'!$B$20:$B$42,0),  MATCH(AG$28,'4. CPI-tabel'!$F$14:$AB$14,0))),INDEX('4. CPI-tabel'!$F$20:$AB$42, MATCH(IF($G56=1,$F56+1,$F56), '4. CPI-tabel'!$B$20:$B$42,0),  MATCH(AG$28,'4. CPI-tabel'!$F$14:$AB$14,0)))</f>
        <v>0</v>
      </c>
      <c r="AH56" s="116">
        <f>IF(AND($D56="AD",OR($F56=2008,$F56=2009)),IF(OR($F56=AH$28-1,$F56=AH$28), 1, INDEX('4. CPI-tabel'!$F$20:$AB$42, MATCH(IF(AND($D56="AD",$F56=2008),$F56+2,IF(AND($D56="AD",$F56=2009),$F56+1,$F56)), '4. CPI-tabel'!$B$20:$B$42,0),  MATCH(AH$28,'4. CPI-tabel'!$F$14:$AB$14,0))),INDEX('4. CPI-tabel'!$F$20:$AB$42, MATCH(IF($G56=1,$F56+1,$F56), '4. CPI-tabel'!$B$20:$B$42,0),  MATCH(AH$28,'4. CPI-tabel'!$F$14:$AB$14,0)))</f>
        <v>0</v>
      </c>
      <c r="AI56" s="116">
        <f>IF(AND($D56="AD",OR($F56=2008,$F56=2009)),IF(OR($F56=AI$28-1,$F56=AI$28), 1, INDEX('4. CPI-tabel'!$F$20:$AB$42, MATCH(IF(AND($D56="AD",$F56=2008),$F56+2,IF(AND($D56="AD",$F56=2009),$F56+1,$F56)), '4. CPI-tabel'!$B$20:$B$42,0),  MATCH(AI$28,'4. CPI-tabel'!$F$14:$AB$14,0))),INDEX('4. CPI-tabel'!$F$20:$AB$42, MATCH(IF($G56=1,$F56+1,$F56), '4. CPI-tabel'!$B$20:$B$42,0),  MATCH(AI$28,'4. CPI-tabel'!$F$14:$AB$14,0)))</f>
        <v>0</v>
      </c>
      <c r="AJ56" s="116">
        <f>IF(AND($D56="AD",OR($F56=2008,$F56=2009)),IF(OR($F56=AJ$28-1,$F56=AJ$28), 1, INDEX('4. CPI-tabel'!$F$20:$AB$42, MATCH(IF(AND($D56="AD",$F56=2008),$F56+2,IF(AND($D56="AD",$F56=2009),$F56+1,$F56)), '4. CPI-tabel'!$B$20:$B$42,0),  MATCH(AJ$28,'4. CPI-tabel'!$F$14:$AB$14,0))),INDEX('4. CPI-tabel'!$F$20:$AB$42, MATCH(IF($G56=1,$F56+1,$F56), '4. CPI-tabel'!$B$20:$B$42,0),  MATCH(AJ$28,'4. CPI-tabel'!$F$14:$AB$14,0)))</f>
        <v>0</v>
      </c>
      <c r="AK56" s="116">
        <f>IF(AND($D56="AD",OR($F56=2008,$F56=2009)),IF(OR($F56=AK$28-1,$F56=AK$28), 1, INDEX('4. CPI-tabel'!$F$20:$AB$42, MATCH(IF(AND($D56="AD",$F56=2008),$F56+2,IF(AND($D56="AD",$F56=2009),$F56+1,$F56)), '4. CPI-tabel'!$B$20:$B$42,0),  MATCH(AK$28,'4. CPI-tabel'!$F$14:$AB$14,0))),INDEX('4. CPI-tabel'!$F$20:$AB$42, MATCH(IF($G56=1,$F56+1,$F56), '4. CPI-tabel'!$B$20:$B$42,0),  MATCH(AK$28,'4. CPI-tabel'!$F$14:$AB$14,0)))</f>
        <v>0</v>
      </c>
      <c r="AL56" s="116">
        <f>IF(AND($D56="AD",OR($F56=2008,$F56=2009)),IF(OR($F56=AL$28-1,$F56=AL$28), 1, INDEX('4. CPI-tabel'!$F$20:$AB$42, MATCH(IF(AND($D56="AD",$F56=2008),$F56+2,IF(AND($D56="AD",$F56=2009),$F56+1,$F56)), '4. CPI-tabel'!$B$20:$B$42,0),  MATCH(AL$28,'4. CPI-tabel'!$F$14:$AB$14,0))),INDEX('4. CPI-tabel'!$F$20:$AB$42, MATCH(IF($G56=1,$F56+1,$F56), '4. CPI-tabel'!$B$20:$B$42,0),  MATCH(AL$28,'4. CPI-tabel'!$F$14:$AB$14,0)))</f>
        <v>0</v>
      </c>
      <c r="AM56" s="116">
        <f>IF(AND($D56="AD",OR($F56=2008,$F56=2009)),IF(OR($F56=AM$28-1,$F56=AM$28), 1, INDEX('4. CPI-tabel'!$F$20:$AB$42, MATCH(IF(AND($D56="AD",$F56=2008),$F56+2,IF(AND($D56="AD",$F56=2009),$F56+1,$F56)), '4. CPI-tabel'!$B$20:$B$42,0),  MATCH(AM$28,'4. CPI-tabel'!$F$14:$AB$14,0))),INDEX('4. CPI-tabel'!$F$20:$AB$42, MATCH(IF($G56=1,$F56+1,$F56), '4. CPI-tabel'!$B$20:$B$42,0),  MATCH(AM$28,'4. CPI-tabel'!$F$14:$AB$14,0)))</f>
        <v>0</v>
      </c>
      <c r="AN56" s="116">
        <f>IF(AND($D56="AD",OR($F56=2008,$F56=2009)),IF(OR($F56=AN$28-1,$F56=AN$28), 1, INDEX('4. CPI-tabel'!$F$20:$AB$42, MATCH(IF(AND($D56="AD",$F56=2008),$F56+2,IF(AND($D56="AD",$F56=2009),$F56+1,$F56)), '4. CPI-tabel'!$B$20:$B$42,0),  MATCH(AN$28,'4. CPI-tabel'!$F$14:$AB$14,0))),INDEX('4. CPI-tabel'!$F$20:$AB$42, MATCH(IF($G56=1,$F56+1,$F56), '4. CPI-tabel'!$B$20:$B$42,0),  MATCH(AN$28,'4. CPI-tabel'!$F$14:$AB$14,0)))</f>
        <v>0</v>
      </c>
      <c r="AO56" s="116">
        <f>IF(AND($D56="AD",OR($F56=2008,$F56=2009)),IF(OR($F56=AO$28-1,$F56=AO$28), 1, INDEX('4. CPI-tabel'!$F$20:$AB$42, MATCH(IF(AND($D56="AD",$F56=2008),$F56+2,IF(AND($D56="AD",$F56=2009),$F56+1,$F56)), '4. CPI-tabel'!$B$20:$B$42,0),  MATCH(AO$28,'4. CPI-tabel'!$F$14:$AB$14,0))),INDEX('4. CPI-tabel'!$F$20:$AB$42, MATCH(IF($G56=1,$F56+1,$F56), '4. CPI-tabel'!$B$20:$B$42,0),  MATCH(AO$28,'4. CPI-tabel'!$F$14:$AB$14,0)))</f>
        <v>0</v>
      </c>
      <c r="AP56" s="116">
        <f>IF(AND($D56="AD",OR($F56=2008,$F56=2009)),IF(OR($F56=AP$28-1,$F56=AP$28), 1, INDEX('4. CPI-tabel'!$F$20:$AB$42, MATCH(IF(AND($D56="AD",$F56=2008),$F56+2,IF(AND($D56="AD",$F56=2009),$F56+1,$F56)), '4. CPI-tabel'!$B$20:$B$42,0),  MATCH(AP$28,'4. CPI-tabel'!$F$14:$AB$14,0))),INDEX('4. CPI-tabel'!$F$20:$AB$42, MATCH(IF($G56=1,$F56+1,$F56), '4. CPI-tabel'!$B$20:$B$42,0),  MATCH(AP$28,'4. CPI-tabel'!$F$14:$AB$14,0)))</f>
        <v>0</v>
      </c>
      <c r="AQ56" s="116">
        <f>IF(AND($D56="AD",OR($F56=2008,$F56=2009)),IF(OR($F56=AQ$28-1,$F56=AQ$28), 1, INDEX('4. CPI-tabel'!$F$20:$AB$42, MATCH(IF(AND($D56="AD",$F56=2008),$F56+2,IF(AND($D56="AD",$F56=2009),$F56+1,$F56)), '4. CPI-tabel'!$B$20:$B$42,0),  MATCH(AQ$28,'4. CPI-tabel'!$F$14:$AB$14,0))),INDEX('4. CPI-tabel'!$F$20:$AB$42, MATCH(IF($G56=1,$F56+1,$F56), '4. CPI-tabel'!$B$20:$B$42,0),  MATCH(AQ$28,'4. CPI-tabel'!$F$14:$AB$14,0)))</f>
        <v>0</v>
      </c>
      <c r="AR56" s="116">
        <f>IF(AND($D56="AD",OR($F56=2008,$F56=2009)),IF(OR($F56=AR$28-1,$F56=AR$28), 1, INDEX('4. CPI-tabel'!$F$20:$AB$42, MATCH(IF(AND($D56="AD",$F56=2008),$F56+2,IF(AND($D56="AD",$F56=2009),$F56+1,$F56)), '4. CPI-tabel'!$B$20:$B$42,0),  MATCH(AR$28,'4. CPI-tabel'!$F$14:$AB$14,0))),INDEX('4. CPI-tabel'!$F$20:$AB$42, MATCH(IF($G56=1,$F56+1,$F56), '4. CPI-tabel'!$B$20:$B$42,0),  MATCH(AR$28,'4. CPI-tabel'!$F$14:$AB$14,0)))</f>
        <v>0</v>
      </c>
      <c r="AS56" s="116">
        <f>IF(AND($D56="AD",OR($F56=2008,$F56=2009)),IF(OR($F56=AS$28-1,$F56=AS$28), 1, INDEX('4. CPI-tabel'!$F$20:$AB$42, MATCH(IF(AND($D56="AD",$F56=2008),$F56+2,IF(AND($D56="AD",$F56=2009),$F56+1,$F56)), '4. CPI-tabel'!$B$20:$B$42,0),  MATCH(AS$28,'4. CPI-tabel'!$F$14:$AB$14,0))),INDEX('4. CPI-tabel'!$F$20:$AB$42, MATCH(IF($G56=1,$F56+1,$F56), '4. CPI-tabel'!$B$20:$B$42,0),  MATCH(AS$28,'4. CPI-tabel'!$F$14:$AB$14,0)))</f>
        <v>0</v>
      </c>
      <c r="AT56" s="116">
        <f>IF(AND($D56="AD",OR($F56=2008,$F56=2009)),IF(OR($F56=AT$28-1,$F56=AT$28), 1, INDEX('4. CPI-tabel'!$F$20:$AB$42, MATCH(IF(AND($D56="AD",$F56=2008),$F56+2,IF(AND($D56="AD",$F56=2009),$F56+1,$F56)), '4. CPI-tabel'!$B$20:$B$42,0),  MATCH(AT$28,'4. CPI-tabel'!$F$14:$AB$14,0))),INDEX('4. CPI-tabel'!$F$20:$AB$42, MATCH(IF($G56=1,$F56+1,$F56), '4. CPI-tabel'!$B$20:$B$42,0),  MATCH(AT$28,'4. CPI-tabel'!$F$14:$AB$14,0)))</f>
        <v>0</v>
      </c>
      <c r="AU56" s="116">
        <f>IF(AND($D56="AD",OR($F56=2008,$F56=2009)),IF(OR($F56=AU$28-1,$F56=AU$28), 1, INDEX('4. CPI-tabel'!$F$20:$AB$42, MATCH(IF(AND($D56="AD",$F56=2008),$F56+2,IF(AND($D56="AD",$F56=2009),$F56+1,$F56)), '4. CPI-tabel'!$B$20:$B$42,0),  MATCH(AU$28,'4. CPI-tabel'!$F$14:$AB$14,0))),INDEX('4. CPI-tabel'!$F$20:$AB$42, MATCH(IF($G56=1,$F56+1,$F56), '4. CPI-tabel'!$B$20:$B$42,0),  MATCH(AU$28,'4. CPI-tabel'!$F$14:$AB$14,0)))</f>
        <v>0</v>
      </c>
      <c r="AV56" s="116">
        <f>IF(AND($D56="AD",OR($F56=2008,$F56=2009)),IF(OR($F56=AV$28-1,$F56=AV$28), 1, INDEX('4. CPI-tabel'!$F$20:$AB$42, MATCH(IF(AND($D56="AD",$F56=2008),$F56+2,IF(AND($D56="AD",$F56=2009),$F56+1,$F56)), '4. CPI-tabel'!$B$20:$B$42,0),  MATCH(AV$28,'4. CPI-tabel'!$F$14:$AB$14,0))),INDEX('4. CPI-tabel'!$F$20:$AB$42, MATCH(IF($G56=1,$F56+1,$F56), '4. CPI-tabel'!$B$20:$B$42,0),  MATCH(AV$28,'4. CPI-tabel'!$F$14:$AB$14,0)))</f>
        <v>0</v>
      </c>
      <c r="AW56" s="116">
        <f>IF(AND($D56="AD",OR($F56=2008,$F56=2009)),IF(OR($F56=AW$28-1,$F56=AW$28), 1, INDEX('4. CPI-tabel'!$F$20:$AB$42, MATCH(IF(AND($D56="AD",$F56=2008),$F56+2,IF(AND($D56="AD",$F56=2009),$F56+1,$F56)), '4. CPI-tabel'!$B$20:$B$42,0),  MATCH(AW$28,'4. CPI-tabel'!$F$14:$AB$14,0))),INDEX('4. CPI-tabel'!$F$20:$AB$42, MATCH(IF($G56=1,$F56+1,$F56), '4. CPI-tabel'!$B$20:$B$42,0),  MATCH(AW$28,'4. CPI-tabel'!$F$14:$AB$14,0)))</f>
        <v>0</v>
      </c>
      <c r="AX56" s="116">
        <f>IF(AND($D56="AD",OR($F56=2008,$F56=2009)),IF(OR($F56=AX$28-1,$F56=AX$28), 1, INDEX('4. CPI-tabel'!$F$20:$AB$42, MATCH(IF(AND($D56="AD",$F56=2008),$F56+2,IF(AND($D56="AD",$F56=2009),$F56+1,$F56)), '4. CPI-tabel'!$B$20:$B$42,0),  MATCH(AX$28,'4. CPI-tabel'!$F$14:$AB$14,0))),INDEX('4. CPI-tabel'!$F$20:$AB$42, MATCH(IF($G56=1,$F56+1,$F56), '4. CPI-tabel'!$B$20:$B$42,0),  MATCH(AX$28,'4. CPI-tabel'!$F$14:$AB$14,0)))</f>
        <v>0</v>
      </c>
      <c r="AY56" s="116">
        <f>IF(AND($D56="AD",OR($F56=2008,$F56=2009)),IF(OR($F56=AY$28-1,$F56=AY$28), 1, INDEX('4. CPI-tabel'!$F$20:$AB$42, MATCH(IF(AND($D56="AD",$F56=2008),$F56+2,IF(AND($D56="AD",$F56=2009),$F56+1,$F56)), '4. CPI-tabel'!$B$20:$B$42,0),  MATCH(AY$28,'4. CPI-tabel'!$F$14:$AB$14,0))),INDEX('4. CPI-tabel'!$F$20:$AB$42, MATCH(IF($G56=1,$F56+1,$F56), '4. CPI-tabel'!$B$20:$B$42,0),  MATCH(AY$28,'4. CPI-tabel'!$F$14:$AB$14,0)))</f>
        <v>0</v>
      </c>
      <c r="AZ56" s="116">
        <f>IF(AND($D56="AD",OR($F56=2008,$F56=2009)),IF(OR($F56=AZ$28-1,$F56=AZ$28), 1, INDEX('4. CPI-tabel'!$F$20:$AB$42, MATCH(IF(AND($D56="AD",$F56=2008),$F56+2,IF(AND($D56="AD",$F56=2009),$F56+1,$F56)), '4. CPI-tabel'!$B$20:$B$42,0),  MATCH(AZ$28,'4. CPI-tabel'!$F$14:$AB$14,0))),INDEX('4. CPI-tabel'!$F$20:$AB$42, MATCH(IF($G56=1,$F56+1,$F56), '4. CPI-tabel'!$B$20:$B$42,0),  MATCH(AZ$28,'4. CPI-tabel'!$F$14:$AB$14,0)))</f>
        <v>0</v>
      </c>
      <c r="BA56" s="116">
        <f>IF(AND($D56="AD",OR($F56=2008,$F56=2009)),IF(OR($F56=BA$28-1,$F56=BA$28), 1, INDEX('4. CPI-tabel'!$F$20:$AB$42, MATCH(IF(AND($D56="AD",$F56=2008),$F56+2,IF(AND($D56="AD",$F56=2009),$F56+1,$F56)), '4. CPI-tabel'!$B$20:$B$42,0),  MATCH(BA$28,'4. CPI-tabel'!$F$14:$AB$14,0))),INDEX('4. CPI-tabel'!$F$20:$AB$42, MATCH(IF($G56=1,$F56+1,$F56), '4. CPI-tabel'!$B$20:$B$42,0),  MATCH(BA$28,'4. CPI-tabel'!$F$14:$AB$14,0)))</f>
        <v>1</v>
      </c>
      <c r="BB56" s="116">
        <f>IF(AND($D56="AD",OR($F56=2008,$F56=2009)),IF(OR($F56=BB$28-1,$F56=BB$28), 1, INDEX('4. CPI-tabel'!$F$20:$AB$42, MATCH(IF(AND($D56="AD",$F56=2008),$F56+2,IF(AND($D56="AD",$F56=2009),$F56+1,$F56)), '4. CPI-tabel'!$B$20:$B$42,0),  MATCH(BB$28,'4. CPI-tabel'!$F$14:$AB$14,0))),INDEX('4. CPI-tabel'!$F$20:$AB$42, MATCH(IF($G56=1,$F56+1,$F56), '4. CPI-tabel'!$B$20:$B$42,0),  MATCH(BB$28,'4. CPI-tabel'!$F$14:$AB$14,0)))</f>
        <v>1</v>
      </c>
      <c r="BC56" s="116">
        <f>IF(AND($D56="AD",OR($F56=2008,$F56=2009)),IF(OR($F56=BC$28-1,$F56=BC$28), 1, INDEX('4. CPI-tabel'!$F$20:$AB$42, MATCH(IF(AND($D56="AD",$F56=2008),$F56+2,IF(AND($D56="AD",$F56=2009),$F56+1,$F56)), '4. CPI-tabel'!$B$20:$B$42,0),  MATCH(BC$28,'4. CPI-tabel'!$F$14:$AB$14,0))),INDEX('4. CPI-tabel'!$F$20:$AB$42, MATCH(IF($G56=1,$F56+1,$F56), '4. CPI-tabel'!$B$20:$B$42,0),  MATCH(BC$28,'4. CPI-tabel'!$F$14:$AB$14,0)))</f>
        <v>1</v>
      </c>
      <c r="BF56" s="84">
        <f t="shared" si="31"/>
        <v>0</v>
      </c>
      <c r="BG56" s="84">
        <f t="shared" si="32"/>
        <v>0</v>
      </c>
      <c r="BH56" s="84">
        <f t="shared" si="33"/>
        <v>0</v>
      </c>
      <c r="BI56" s="84">
        <f t="shared" si="34"/>
        <v>0</v>
      </c>
      <c r="BJ56" s="84">
        <f t="shared" si="35"/>
        <v>0</v>
      </c>
      <c r="BK56" s="84">
        <f t="shared" si="36"/>
        <v>0</v>
      </c>
      <c r="BL56" s="84">
        <f t="shared" si="37"/>
        <v>0</v>
      </c>
      <c r="BM56" s="84">
        <f t="shared" si="38"/>
        <v>0</v>
      </c>
      <c r="BN56" s="84">
        <f t="shared" si="39"/>
        <v>0</v>
      </c>
      <c r="BO56" s="84">
        <f t="shared" si="40"/>
        <v>0</v>
      </c>
      <c r="BP56" s="84">
        <f t="shared" si="41"/>
        <v>0</v>
      </c>
      <c r="BQ56" s="84">
        <f t="shared" si="42"/>
        <v>0</v>
      </c>
      <c r="BR56" s="84">
        <f t="shared" si="43"/>
        <v>0</v>
      </c>
      <c r="BS56" s="84">
        <f t="shared" si="44"/>
        <v>0</v>
      </c>
      <c r="BT56" s="84">
        <f t="shared" si="45"/>
        <v>0</v>
      </c>
      <c r="BU56" s="84">
        <f t="shared" si="46"/>
        <v>0</v>
      </c>
      <c r="BV56" s="84">
        <f t="shared" si="47"/>
        <v>0</v>
      </c>
      <c r="BW56" s="84">
        <f t="shared" si="48"/>
        <v>0</v>
      </c>
      <c r="BX56" s="84">
        <f t="shared" si="49"/>
        <v>0</v>
      </c>
      <c r="BY56" s="84">
        <f t="shared" si="50"/>
        <v>0</v>
      </c>
      <c r="BZ56" s="84">
        <f t="shared" si="51"/>
        <v>0</v>
      </c>
      <c r="CA56" s="84">
        <f t="shared" si="52"/>
        <v>0</v>
      </c>
      <c r="CB56" s="84">
        <f t="shared" si="53"/>
        <v>0</v>
      </c>
    </row>
    <row r="57" spans="1:80" s="18" customFormat="1" x14ac:dyDescent="0.2">
      <c r="A57" s="72"/>
      <c r="B57" s="83">
        <f>'3. Investeringen'!B40</f>
        <v>29</v>
      </c>
      <c r="C57" s="83" t="str">
        <f>'3. Investeringen'!C40</f>
        <v>Nieuwe investeringen</v>
      </c>
      <c r="D57" s="83" t="str">
        <f>'3. Investeringen'!F40</f>
        <v>TD</v>
      </c>
      <c r="E57" s="83" t="str">
        <f t="shared" si="30"/>
        <v>Nieuwe investeringen TD</v>
      </c>
      <c r="F57" s="118">
        <f>'3. Investeringen'!L40</f>
        <v>2025</v>
      </c>
      <c r="G57" s="115">
        <f>'7. Nominale afschrijvingen'!AG47</f>
        <v>0.5</v>
      </c>
      <c r="I57" s="83">
        <f>'7. Nominale afschrijvingen'!BG47</f>
        <v>0</v>
      </c>
      <c r="J57" s="83">
        <f>'7. Nominale afschrijvingen'!BH47</f>
        <v>0</v>
      </c>
      <c r="K57" s="83">
        <f>'7. Nominale afschrijvingen'!BI47</f>
        <v>0</v>
      </c>
      <c r="L57" s="83">
        <f>'7. Nominale afschrijvingen'!BJ47</f>
        <v>0</v>
      </c>
      <c r="M57" s="83">
        <f>'7. Nominale afschrijvingen'!BK47</f>
        <v>0</v>
      </c>
      <c r="N57" s="83">
        <f>'7. Nominale afschrijvingen'!BL47</f>
        <v>0</v>
      </c>
      <c r="O57" s="83">
        <f>'7. Nominale afschrijvingen'!BM47</f>
        <v>0</v>
      </c>
      <c r="P57" s="83">
        <f>'7. Nominale afschrijvingen'!BN47</f>
        <v>0</v>
      </c>
      <c r="Q57" s="83">
        <f>'7. Nominale afschrijvingen'!BO47</f>
        <v>0</v>
      </c>
      <c r="R57" s="83">
        <f>'7. Nominale afschrijvingen'!BP47</f>
        <v>0</v>
      </c>
      <c r="S57" s="83">
        <f>'7. Nominale afschrijvingen'!BQ47</f>
        <v>0</v>
      </c>
      <c r="T57" s="83">
        <f>'7. Nominale afschrijvingen'!BR47</f>
        <v>0</v>
      </c>
      <c r="U57" s="83">
        <f>'7. Nominale afschrijvingen'!BS47</f>
        <v>0</v>
      </c>
      <c r="V57" s="83">
        <f>'7. Nominale afschrijvingen'!BT47</f>
        <v>0</v>
      </c>
      <c r="W57" s="83">
        <f>'7. Nominale afschrijvingen'!BU47</f>
        <v>0</v>
      </c>
      <c r="X57" s="83">
        <f>'7. Nominale afschrijvingen'!BV47</f>
        <v>0</v>
      </c>
      <c r="Y57" s="83">
        <f>'7. Nominale afschrijvingen'!BW47</f>
        <v>0</v>
      </c>
      <c r="Z57" s="83">
        <f>'7. Nominale afschrijvingen'!BX47</f>
        <v>0</v>
      </c>
      <c r="AA57" s="83">
        <f>'7. Nominale afschrijvingen'!BY47</f>
        <v>0</v>
      </c>
      <c r="AB57" s="83">
        <f>'7. Nominale afschrijvingen'!BZ47</f>
        <v>0</v>
      </c>
      <c r="AC57" s="83">
        <f>'7. Nominale afschrijvingen'!CA47</f>
        <v>0</v>
      </c>
      <c r="AD57" s="83">
        <f>'7. Nominale afschrijvingen'!CB47</f>
        <v>183488.8426143027</v>
      </c>
      <c r="AE57" s="83">
        <f>'7. Nominale afschrijvingen'!CC47</f>
        <v>322940.36300117278</v>
      </c>
      <c r="AF57" s="62"/>
      <c r="AG57" s="116">
        <f>IF(AND($D57="AD",OR($F57=2008,$F57=2009)),IF(OR($F57=AG$28-1,$F57=AG$28), 1, INDEX('4. CPI-tabel'!$F$20:$AB$42, MATCH(IF(AND($D57="AD",$F57=2008),$F57+2,IF(AND($D57="AD",$F57=2009),$F57+1,$F57)), '4. CPI-tabel'!$B$20:$B$42,0),  MATCH(AG$28,'4. CPI-tabel'!$F$14:$AB$14,0))),INDEX('4. CPI-tabel'!$F$20:$AB$42, MATCH(IF($G57=1,$F57+1,$F57), '4. CPI-tabel'!$B$20:$B$42,0),  MATCH(AG$28,'4. CPI-tabel'!$F$14:$AB$14,0)))</f>
        <v>0</v>
      </c>
      <c r="AH57" s="116">
        <f>IF(AND($D57="AD",OR($F57=2008,$F57=2009)),IF(OR($F57=AH$28-1,$F57=AH$28), 1, INDEX('4. CPI-tabel'!$F$20:$AB$42, MATCH(IF(AND($D57="AD",$F57=2008),$F57+2,IF(AND($D57="AD",$F57=2009),$F57+1,$F57)), '4. CPI-tabel'!$B$20:$B$42,0),  MATCH(AH$28,'4. CPI-tabel'!$F$14:$AB$14,0))),INDEX('4. CPI-tabel'!$F$20:$AB$42, MATCH(IF($G57=1,$F57+1,$F57), '4. CPI-tabel'!$B$20:$B$42,0),  MATCH(AH$28,'4. CPI-tabel'!$F$14:$AB$14,0)))</f>
        <v>0</v>
      </c>
      <c r="AI57" s="116">
        <f>IF(AND($D57="AD",OR($F57=2008,$F57=2009)),IF(OR($F57=AI$28-1,$F57=AI$28), 1, INDEX('4. CPI-tabel'!$F$20:$AB$42, MATCH(IF(AND($D57="AD",$F57=2008),$F57+2,IF(AND($D57="AD",$F57=2009),$F57+1,$F57)), '4. CPI-tabel'!$B$20:$B$42,0),  MATCH(AI$28,'4. CPI-tabel'!$F$14:$AB$14,0))),INDEX('4. CPI-tabel'!$F$20:$AB$42, MATCH(IF($G57=1,$F57+1,$F57), '4. CPI-tabel'!$B$20:$B$42,0),  MATCH(AI$28,'4. CPI-tabel'!$F$14:$AB$14,0)))</f>
        <v>0</v>
      </c>
      <c r="AJ57" s="116">
        <f>IF(AND($D57="AD",OR($F57=2008,$F57=2009)),IF(OR($F57=AJ$28-1,$F57=AJ$28), 1, INDEX('4. CPI-tabel'!$F$20:$AB$42, MATCH(IF(AND($D57="AD",$F57=2008),$F57+2,IF(AND($D57="AD",$F57=2009),$F57+1,$F57)), '4. CPI-tabel'!$B$20:$B$42,0),  MATCH(AJ$28,'4. CPI-tabel'!$F$14:$AB$14,0))),INDEX('4. CPI-tabel'!$F$20:$AB$42, MATCH(IF($G57=1,$F57+1,$F57), '4. CPI-tabel'!$B$20:$B$42,0),  MATCH(AJ$28,'4. CPI-tabel'!$F$14:$AB$14,0)))</f>
        <v>0</v>
      </c>
      <c r="AK57" s="116">
        <f>IF(AND($D57="AD",OR($F57=2008,$F57=2009)),IF(OR($F57=AK$28-1,$F57=AK$28), 1, INDEX('4. CPI-tabel'!$F$20:$AB$42, MATCH(IF(AND($D57="AD",$F57=2008),$F57+2,IF(AND($D57="AD",$F57=2009),$F57+1,$F57)), '4. CPI-tabel'!$B$20:$B$42,0),  MATCH(AK$28,'4. CPI-tabel'!$F$14:$AB$14,0))),INDEX('4. CPI-tabel'!$F$20:$AB$42, MATCH(IF($G57=1,$F57+1,$F57), '4. CPI-tabel'!$B$20:$B$42,0),  MATCH(AK$28,'4. CPI-tabel'!$F$14:$AB$14,0)))</f>
        <v>0</v>
      </c>
      <c r="AL57" s="116">
        <f>IF(AND($D57="AD",OR($F57=2008,$F57=2009)),IF(OR($F57=AL$28-1,$F57=AL$28), 1, INDEX('4. CPI-tabel'!$F$20:$AB$42, MATCH(IF(AND($D57="AD",$F57=2008),$F57+2,IF(AND($D57="AD",$F57=2009),$F57+1,$F57)), '4. CPI-tabel'!$B$20:$B$42,0),  MATCH(AL$28,'4. CPI-tabel'!$F$14:$AB$14,0))),INDEX('4. CPI-tabel'!$F$20:$AB$42, MATCH(IF($G57=1,$F57+1,$F57), '4. CPI-tabel'!$B$20:$B$42,0),  MATCH(AL$28,'4. CPI-tabel'!$F$14:$AB$14,0)))</f>
        <v>0</v>
      </c>
      <c r="AM57" s="116">
        <f>IF(AND($D57="AD",OR($F57=2008,$F57=2009)),IF(OR($F57=AM$28-1,$F57=AM$28), 1, INDEX('4. CPI-tabel'!$F$20:$AB$42, MATCH(IF(AND($D57="AD",$F57=2008),$F57+2,IF(AND($D57="AD",$F57=2009),$F57+1,$F57)), '4. CPI-tabel'!$B$20:$B$42,0),  MATCH(AM$28,'4. CPI-tabel'!$F$14:$AB$14,0))),INDEX('4. CPI-tabel'!$F$20:$AB$42, MATCH(IF($G57=1,$F57+1,$F57), '4. CPI-tabel'!$B$20:$B$42,0),  MATCH(AM$28,'4. CPI-tabel'!$F$14:$AB$14,0)))</f>
        <v>0</v>
      </c>
      <c r="AN57" s="116">
        <f>IF(AND($D57="AD",OR($F57=2008,$F57=2009)),IF(OR($F57=AN$28-1,$F57=AN$28), 1, INDEX('4. CPI-tabel'!$F$20:$AB$42, MATCH(IF(AND($D57="AD",$F57=2008),$F57+2,IF(AND($D57="AD",$F57=2009),$F57+1,$F57)), '4. CPI-tabel'!$B$20:$B$42,0),  MATCH(AN$28,'4. CPI-tabel'!$F$14:$AB$14,0))),INDEX('4. CPI-tabel'!$F$20:$AB$42, MATCH(IF($G57=1,$F57+1,$F57), '4. CPI-tabel'!$B$20:$B$42,0),  MATCH(AN$28,'4. CPI-tabel'!$F$14:$AB$14,0)))</f>
        <v>0</v>
      </c>
      <c r="AO57" s="116">
        <f>IF(AND($D57="AD",OR($F57=2008,$F57=2009)),IF(OR($F57=AO$28-1,$F57=AO$28), 1, INDEX('4. CPI-tabel'!$F$20:$AB$42, MATCH(IF(AND($D57="AD",$F57=2008),$F57+2,IF(AND($D57="AD",$F57=2009),$F57+1,$F57)), '4. CPI-tabel'!$B$20:$B$42,0),  MATCH(AO$28,'4. CPI-tabel'!$F$14:$AB$14,0))),INDEX('4. CPI-tabel'!$F$20:$AB$42, MATCH(IF($G57=1,$F57+1,$F57), '4. CPI-tabel'!$B$20:$B$42,0),  MATCH(AO$28,'4. CPI-tabel'!$F$14:$AB$14,0)))</f>
        <v>0</v>
      </c>
      <c r="AP57" s="116">
        <f>IF(AND($D57="AD",OR($F57=2008,$F57=2009)),IF(OR($F57=AP$28-1,$F57=AP$28), 1, INDEX('4. CPI-tabel'!$F$20:$AB$42, MATCH(IF(AND($D57="AD",$F57=2008),$F57+2,IF(AND($D57="AD",$F57=2009),$F57+1,$F57)), '4. CPI-tabel'!$B$20:$B$42,0),  MATCH(AP$28,'4. CPI-tabel'!$F$14:$AB$14,0))),INDEX('4. CPI-tabel'!$F$20:$AB$42, MATCH(IF($G57=1,$F57+1,$F57), '4. CPI-tabel'!$B$20:$B$42,0),  MATCH(AP$28,'4. CPI-tabel'!$F$14:$AB$14,0)))</f>
        <v>0</v>
      </c>
      <c r="AQ57" s="116">
        <f>IF(AND($D57="AD",OR($F57=2008,$F57=2009)),IF(OR($F57=AQ$28-1,$F57=AQ$28), 1, INDEX('4. CPI-tabel'!$F$20:$AB$42, MATCH(IF(AND($D57="AD",$F57=2008),$F57+2,IF(AND($D57="AD",$F57=2009),$F57+1,$F57)), '4. CPI-tabel'!$B$20:$B$42,0),  MATCH(AQ$28,'4. CPI-tabel'!$F$14:$AB$14,0))),INDEX('4. CPI-tabel'!$F$20:$AB$42, MATCH(IF($G57=1,$F57+1,$F57), '4. CPI-tabel'!$B$20:$B$42,0),  MATCH(AQ$28,'4. CPI-tabel'!$F$14:$AB$14,0)))</f>
        <v>0</v>
      </c>
      <c r="AR57" s="116">
        <f>IF(AND($D57="AD",OR($F57=2008,$F57=2009)),IF(OR($F57=AR$28-1,$F57=AR$28), 1, INDEX('4. CPI-tabel'!$F$20:$AB$42, MATCH(IF(AND($D57="AD",$F57=2008),$F57+2,IF(AND($D57="AD",$F57=2009),$F57+1,$F57)), '4. CPI-tabel'!$B$20:$B$42,0),  MATCH(AR$28,'4. CPI-tabel'!$F$14:$AB$14,0))),INDEX('4. CPI-tabel'!$F$20:$AB$42, MATCH(IF($G57=1,$F57+1,$F57), '4. CPI-tabel'!$B$20:$B$42,0),  MATCH(AR$28,'4. CPI-tabel'!$F$14:$AB$14,0)))</f>
        <v>0</v>
      </c>
      <c r="AS57" s="116">
        <f>IF(AND($D57="AD",OR($F57=2008,$F57=2009)),IF(OR($F57=AS$28-1,$F57=AS$28), 1, INDEX('4. CPI-tabel'!$F$20:$AB$42, MATCH(IF(AND($D57="AD",$F57=2008),$F57+2,IF(AND($D57="AD",$F57=2009),$F57+1,$F57)), '4. CPI-tabel'!$B$20:$B$42,0),  MATCH(AS$28,'4. CPI-tabel'!$F$14:$AB$14,0))),INDEX('4. CPI-tabel'!$F$20:$AB$42, MATCH(IF($G57=1,$F57+1,$F57), '4. CPI-tabel'!$B$20:$B$42,0),  MATCH(AS$28,'4. CPI-tabel'!$F$14:$AB$14,0)))</f>
        <v>0</v>
      </c>
      <c r="AT57" s="116">
        <f>IF(AND($D57="AD",OR($F57=2008,$F57=2009)),IF(OR($F57=AT$28-1,$F57=AT$28), 1, INDEX('4. CPI-tabel'!$F$20:$AB$42, MATCH(IF(AND($D57="AD",$F57=2008),$F57+2,IF(AND($D57="AD",$F57=2009),$F57+1,$F57)), '4. CPI-tabel'!$B$20:$B$42,0),  MATCH(AT$28,'4. CPI-tabel'!$F$14:$AB$14,0))),INDEX('4. CPI-tabel'!$F$20:$AB$42, MATCH(IF($G57=1,$F57+1,$F57), '4. CPI-tabel'!$B$20:$B$42,0),  MATCH(AT$28,'4. CPI-tabel'!$F$14:$AB$14,0)))</f>
        <v>0</v>
      </c>
      <c r="AU57" s="116">
        <f>IF(AND($D57="AD",OR($F57=2008,$F57=2009)),IF(OR($F57=AU$28-1,$F57=AU$28), 1, INDEX('4. CPI-tabel'!$F$20:$AB$42, MATCH(IF(AND($D57="AD",$F57=2008),$F57+2,IF(AND($D57="AD",$F57=2009),$F57+1,$F57)), '4. CPI-tabel'!$B$20:$B$42,0),  MATCH(AU$28,'4. CPI-tabel'!$F$14:$AB$14,0))),INDEX('4. CPI-tabel'!$F$20:$AB$42, MATCH(IF($G57=1,$F57+1,$F57), '4. CPI-tabel'!$B$20:$B$42,0),  MATCH(AU$28,'4. CPI-tabel'!$F$14:$AB$14,0)))</f>
        <v>0</v>
      </c>
      <c r="AV57" s="116">
        <f>IF(AND($D57="AD",OR($F57=2008,$F57=2009)),IF(OR($F57=AV$28-1,$F57=AV$28), 1, INDEX('4. CPI-tabel'!$F$20:$AB$42, MATCH(IF(AND($D57="AD",$F57=2008),$F57+2,IF(AND($D57="AD",$F57=2009),$F57+1,$F57)), '4. CPI-tabel'!$B$20:$B$42,0),  MATCH(AV$28,'4. CPI-tabel'!$F$14:$AB$14,0))),INDEX('4. CPI-tabel'!$F$20:$AB$42, MATCH(IF($G57=1,$F57+1,$F57), '4. CPI-tabel'!$B$20:$B$42,0),  MATCH(AV$28,'4. CPI-tabel'!$F$14:$AB$14,0)))</f>
        <v>0</v>
      </c>
      <c r="AW57" s="116">
        <f>IF(AND($D57="AD",OR($F57=2008,$F57=2009)),IF(OR($F57=AW$28-1,$F57=AW$28), 1, INDEX('4. CPI-tabel'!$F$20:$AB$42, MATCH(IF(AND($D57="AD",$F57=2008),$F57+2,IF(AND($D57="AD",$F57=2009),$F57+1,$F57)), '4. CPI-tabel'!$B$20:$B$42,0),  MATCH(AW$28,'4. CPI-tabel'!$F$14:$AB$14,0))),INDEX('4. CPI-tabel'!$F$20:$AB$42, MATCH(IF($G57=1,$F57+1,$F57), '4. CPI-tabel'!$B$20:$B$42,0),  MATCH(AW$28,'4. CPI-tabel'!$F$14:$AB$14,0)))</f>
        <v>0</v>
      </c>
      <c r="AX57" s="116">
        <f>IF(AND($D57="AD",OR($F57=2008,$F57=2009)),IF(OR($F57=AX$28-1,$F57=AX$28), 1, INDEX('4. CPI-tabel'!$F$20:$AB$42, MATCH(IF(AND($D57="AD",$F57=2008),$F57+2,IF(AND($D57="AD",$F57=2009),$F57+1,$F57)), '4. CPI-tabel'!$B$20:$B$42,0),  MATCH(AX$28,'4. CPI-tabel'!$F$14:$AB$14,0))),INDEX('4. CPI-tabel'!$F$20:$AB$42, MATCH(IF($G57=1,$F57+1,$F57), '4. CPI-tabel'!$B$20:$B$42,0),  MATCH(AX$28,'4. CPI-tabel'!$F$14:$AB$14,0)))</f>
        <v>0</v>
      </c>
      <c r="AY57" s="116">
        <f>IF(AND($D57="AD",OR($F57=2008,$F57=2009)),IF(OR($F57=AY$28-1,$F57=AY$28), 1, INDEX('4. CPI-tabel'!$F$20:$AB$42, MATCH(IF(AND($D57="AD",$F57=2008),$F57+2,IF(AND($D57="AD",$F57=2009),$F57+1,$F57)), '4. CPI-tabel'!$B$20:$B$42,0),  MATCH(AY$28,'4. CPI-tabel'!$F$14:$AB$14,0))),INDEX('4. CPI-tabel'!$F$20:$AB$42, MATCH(IF($G57=1,$F57+1,$F57), '4. CPI-tabel'!$B$20:$B$42,0),  MATCH(AY$28,'4. CPI-tabel'!$F$14:$AB$14,0)))</f>
        <v>0</v>
      </c>
      <c r="AZ57" s="116">
        <f>IF(AND($D57="AD",OR($F57=2008,$F57=2009)),IF(OR($F57=AZ$28-1,$F57=AZ$28), 1, INDEX('4. CPI-tabel'!$F$20:$AB$42, MATCH(IF(AND($D57="AD",$F57=2008),$F57+2,IF(AND($D57="AD",$F57=2009),$F57+1,$F57)), '4. CPI-tabel'!$B$20:$B$42,0),  MATCH(AZ$28,'4. CPI-tabel'!$F$14:$AB$14,0))),INDEX('4. CPI-tabel'!$F$20:$AB$42, MATCH(IF($G57=1,$F57+1,$F57), '4. CPI-tabel'!$B$20:$B$42,0),  MATCH(AZ$28,'4. CPI-tabel'!$F$14:$AB$14,0)))</f>
        <v>0</v>
      </c>
      <c r="BA57" s="116">
        <f>IF(AND($D57="AD",OR($F57=2008,$F57=2009)),IF(OR($F57=BA$28-1,$F57=BA$28), 1, INDEX('4. CPI-tabel'!$F$20:$AB$42, MATCH(IF(AND($D57="AD",$F57=2008),$F57+2,IF(AND($D57="AD",$F57=2009),$F57+1,$F57)), '4. CPI-tabel'!$B$20:$B$42,0),  MATCH(BA$28,'4. CPI-tabel'!$F$14:$AB$14,0))),INDEX('4. CPI-tabel'!$F$20:$AB$42, MATCH(IF($G57=1,$F57+1,$F57), '4. CPI-tabel'!$B$20:$B$42,0),  MATCH(BA$28,'4. CPI-tabel'!$F$14:$AB$14,0)))</f>
        <v>0</v>
      </c>
      <c r="BB57" s="116">
        <f>IF(AND($D57="AD",OR($F57=2008,$F57=2009)),IF(OR($F57=BB$28-1,$F57=BB$28), 1, INDEX('4. CPI-tabel'!$F$20:$AB$42, MATCH(IF(AND($D57="AD",$F57=2008),$F57+2,IF(AND($D57="AD",$F57=2009),$F57+1,$F57)), '4. CPI-tabel'!$B$20:$B$42,0),  MATCH(BB$28,'4. CPI-tabel'!$F$14:$AB$14,0))),INDEX('4. CPI-tabel'!$F$20:$AB$42, MATCH(IF($G57=1,$F57+1,$F57), '4. CPI-tabel'!$B$20:$B$42,0),  MATCH(BB$28,'4. CPI-tabel'!$F$14:$AB$14,0)))</f>
        <v>1</v>
      </c>
      <c r="BC57" s="116">
        <f>IF(AND($D57="AD",OR($F57=2008,$F57=2009)),IF(OR($F57=BC$28-1,$F57=BC$28), 1, INDEX('4. CPI-tabel'!$F$20:$AB$42, MATCH(IF(AND($D57="AD",$F57=2008),$F57+2,IF(AND($D57="AD",$F57=2009),$F57+1,$F57)), '4. CPI-tabel'!$B$20:$B$42,0),  MATCH(BC$28,'4. CPI-tabel'!$F$14:$AB$14,0))),INDEX('4. CPI-tabel'!$F$20:$AB$42, MATCH(IF($G57=1,$F57+1,$F57), '4. CPI-tabel'!$B$20:$B$42,0),  MATCH(BC$28,'4. CPI-tabel'!$F$14:$AB$14,0)))</f>
        <v>1</v>
      </c>
      <c r="BF57" s="84">
        <f t="shared" si="31"/>
        <v>0</v>
      </c>
      <c r="BG57" s="84">
        <f t="shared" si="32"/>
        <v>0</v>
      </c>
      <c r="BH57" s="84">
        <f t="shared" si="33"/>
        <v>0</v>
      </c>
      <c r="BI57" s="84">
        <f t="shared" si="34"/>
        <v>0</v>
      </c>
      <c r="BJ57" s="84">
        <f t="shared" si="35"/>
        <v>0</v>
      </c>
      <c r="BK57" s="84">
        <f t="shared" si="36"/>
        <v>0</v>
      </c>
      <c r="BL57" s="84">
        <f t="shared" si="37"/>
        <v>0</v>
      </c>
      <c r="BM57" s="84">
        <f t="shared" si="38"/>
        <v>0</v>
      </c>
      <c r="BN57" s="84">
        <f t="shared" si="39"/>
        <v>0</v>
      </c>
      <c r="BO57" s="84">
        <f t="shared" si="40"/>
        <v>0</v>
      </c>
      <c r="BP57" s="84">
        <f t="shared" si="41"/>
        <v>0</v>
      </c>
      <c r="BQ57" s="84">
        <f t="shared" si="42"/>
        <v>0</v>
      </c>
      <c r="BR57" s="84">
        <f t="shared" si="43"/>
        <v>0</v>
      </c>
      <c r="BS57" s="84">
        <f t="shared" si="44"/>
        <v>0</v>
      </c>
      <c r="BT57" s="84">
        <f t="shared" si="45"/>
        <v>0</v>
      </c>
      <c r="BU57" s="84">
        <f t="shared" si="46"/>
        <v>0</v>
      </c>
      <c r="BV57" s="84">
        <f t="shared" si="47"/>
        <v>0</v>
      </c>
      <c r="BW57" s="84">
        <f t="shared" si="48"/>
        <v>0</v>
      </c>
      <c r="BX57" s="84">
        <f t="shared" si="49"/>
        <v>0</v>
      </c>
      <c r="BY57" s="84">
        <f t="shared" si="50"/>
        <v>0</v>
      </c>
      <c r="BZ57" s="84">
        <f t="shared" si="51"/>
        <v>0</v>
      </c>
      <c r="CA57" s="84">
        <f t="shared" si="52"/>
        <v>183488.8426143027</v>
      </c>
      <c r="CB57" s="84">
        <f t="shared" si="53"/>
        <v>322940.36300117278</v>
      </c>
    </row>
    <row r="58" spans="1:80" s="18" customFormat="1" x14ac:dyDescent="0.2">
      <c r="A58" s="72"/>
      <c r="B58" s="83">
        <f>'3. Investeringen'!B41</f>
        <v>30</v>
      </c>
      <c r="C58" s="83" t="str">
        <f>'3. Investeringen'!C41</f>
        <v>Nieuwe investeringen</v>
      </c>
      <c r="D58" s="83" t="str">
        <f>'3. Investeringen'!F41</f>
        <v>TD</v>
      </c>
      <c r="E58" s="83" t="str">
        <f t="shared" si="30"/>
        <v>Nieuwe investeringen TD</v>
      </c>
      <c r="F58" s="118">
        <f>'3. Investeringen'!L41</f>
        <v>2025</v>
      </c>
      <c r="G58" s="115">
        <f>'7. Nominale afschrijvingen'!AG48</f>
        <v>0.5</v>
      </c>
      <c r="I58" s="83">
        <f>'7. Nominale afschrijvingen'!BG48</f>
        <v>0</v>
      </c>
      <c r="J58" s="83">
        <f>'7. Nominale afschrijvingen'!BH48</f>
        <v>0</v>
      </c>
      <c r="K58" s="83">
        <f>'7. Nominale afschrijvingen'!BI48</f>
        <v>0</v>
      </c>
      <c r="L58" s="83">
        <f>'7. Nominale afschrijvingen'!BJ48</f>
        <v>0</v>
      </c>
      <c r="M58" s="83">
        <f>'7. Nominale afschrijvingen'!BK48</f>
        <v>0</v>
      </c>
      <c r="N58" s="83">
        <f>'7. Nominale afschrijvingen'!BL48</f>
        <v>0</v>
      </c>
      <c r="O58" s="83">
        <f>'7. Nominale afschrijvingen'!BM48</f>
        <v>0</v>
      </c>
      <c r="P58" s="83">
        <f>'7. Nominale afschrijvingen'!BN48</f>
        <v>0</v>
      </c>
      <c r="Q58" s="83">
        <f>'7. Nominale afschrijvingen'!BO48</f>
        <v>0</v>
      </c>
      <c r="R58" s="83">
        <f>'7. Nominale afschrijvingen'!BP48</f>
        <v>0</v>
      </c>
      <c r="S58" s="83">
        <f>'7. Nominale afschrijvingen'!BQ48</f>
        <v>0</v>
      </c>
      <c r="T58" s="83">
        <f>'7. Nominale afschrijvingen'!BR48</f>
        <v>0</v>
      </c>
      <c r="U58" s="83">
        <f>'7. Nominale afschrijvingen'!BS48</f>
        <v>0</v>
      </c>
      <c r="V58" s="83">
        <f>'7. Nominale afschrijvingen'!BT48</f>
        <v>0</v>
      </c>
      <c r="W58" s="83">
        <f>'7. Nominale afschrijvingen'!BU48</f>
        <v>0</v>
      </c>
      <c r="X58" s="83">
        <f>'7. Nominale afschrijvingen'!BV48</f>
        <v>0</v>
      </c>
      <c r="Y58" s="83">
        <f>'7. Nominale afschrijvingen'!BW48</f>
        <v>0</v>
      </c>
      <c r="Z58" s="83">
        <f>'7. Nominale afschrijvingen'!BX48</f>
        <v>0</v>
      </c>
      <c r="AA58" s="83">
        <f>'7. Nominale afschrijvingen'!BY48</f>
        <v>0</v>
      </c>
      <c r="AB58" s="83">
        <f>'7. Nominale afschrijvingen'!BZ48</f>
        <v>0</v>
      </c>
      <c r="AC58" s="83">
        <f>'7. Nominale afschrijvingen'!CA48</f>
        <v>0</v>
      </c>
      <c r="AD58" s="83">
        <f>'7. Nominale afschrijvingen'!CB48</f>
        <v>48552.217121689013</v>
      </c>
      <c r="AE58" s="83">
        <f>'7. Nominale afschrijvingen'!CC48</f>
        <v>91278.168188775351</v>
      </c>
      <c r="AF58" s="62"/>
      <c r="AG58" s="116">
        <f>IF(AND($D58="AD",OR($F58=2008,$F58=2009)),IF(OR($F58=AG$28-1,$F58=AG$28), 1, INDEX('4. CPI-tabel'!$F$20:$AB$42, MATCH(IF(AND($D58="AD",$F58=2008),$F58+2,IF(AND($D58="AD",$F58=2009),$F58+1,$F58)), '4. CPI-tabel'!$B$20:$B$42,0),  MATCH(AG$28,'4. CPI-tabel'!$F$14:$AB$14,0))),INDEX('4. CPI-tabel'!$F$20:$AB$42, MATCH(IF($G58=1,$F58+1,$F58), '4. CPI-tabel'!$B$20:$B$42,0),  MATCH(AG$28,'4. CPI-tabel'!$F$14:$AB$14,0)))</f>
        <v>0</v>
      </c>
      <c r="AH58" s="116">
        <f>IF(AND($D58="AD",OR($F58=2008,$F58=2009)),IF(OR($F58=AH$28-1,$F58=AH$28), 1, INDEX('4. CPI-tabel'!$F$20:$AB$42, MATCH(IF(AND($D58="AD",$F58=2008),$F58+2,IF(AND($D58="AD",$F58=2009),$F58+1,$F58)), '4. CPI-tabel'!$B$20:$B$42,0),  MATCH(AH$28,'4. CPI-tabel'!$F$14:$AB$14,0))),INDEX('4. CPI-tabel'!$F$20:$AB$42, MATCH(IF($G58=1,$F58+1,$F58), '4. CPI-tabel'!$B$20:$B$42,0),  MATCH(AH$28,'4. CPI-tabel'!$F$14:$AB$14,0)))</f>
        <v>0</v>
      </c>
      <c r="AI58" s="116">
        <f>IF(AND($D58="AD",OR($F58=2008,$F58=2009)),IF(OR($F58=AI$28-1,$F58=AI$28), 1, INDEX('4. CPI-tabel'!$F$20:$AB$42, MATCH(IF(AND($D58="AD",$F58=2008),$F58+2,IF(AND($D58="AD",$F58=2009),$F58+1,$F58)), '4. CPI-tabel'!$B$20:$B$42,0),  MATCH(AI$28,'4. CPI-tabel'!$F$14:$AB$14,0))),INDEX('4. CPI-tabel'!$F$20:$AB$42, MATCH(IF($G58=1,$F58+1,$F58), '4. CPI-tabel'!$B$20:$B$42,0),  MATCH(AI$28,'4. CPI-tabel'!$F$14:$AB$14,0)))</f>
        <v>0</v>
      </c>
      <c r="AJ58" s="116">
        <f>IF(AND($D58="AD",OR($F58=2008,$F58=2009)),IF(OR($F58=AJ$28-1,$F58=AJ$28), 1, INDEX('4. CPI-tabel'!$F$20:$AB$42, MATCH(IF(AND($D58="AD",$F58=2008),$F58+2,IF(AND($D58="AD",$F58=2009),$F58+1,$F58)), '4. CPI-tabel'!$B$20:$B$42,0),  MATCH(AJ$28,'4. CPI-tabel'!$F$14:$AB$14,0))),INDEX('4. CPI-tabel'!$F$20:$AB$42, MATCH(IF($G58=1,$F58+1,$F58), '4. CPI-tabel'!$B$20:$B$42,0),  MATCH(AJ$28,'4. CPI-tabel'!$F$14:$AB$14,0)))</f>
        <v>0</v>
      </c>
      <c r="AK58" s="116">
        <f>IF(AND($D58="AD",OR($F58=2008,$F58=2009)),IF(OR($F58=AK$28-1,$F58=AK$28), 1, INDEX('4. CPI-tabel'!$F$20:$AB$42, MATCH(IF(AND($D58="AD",$F58=2008),$F58+2,IF(AND($D58="AD",$F58=2009),$F58+1,$F58)), '4. CPI-tabel'!$B$20:$B$42,0),  MATCH(AK$28,'4. CPI-tabel'!$F$14:$AB$14,0))),INDEX('4. CPI-tabel'!$F$20:$AB$42, MATCH(IF($G58=1,$F58+1,$F58), '4. CPI-tabel'!$B$20:$B$42,0),  MATCH(AK$28,'4. CPI-tabel'!$F$14:$AB$14,0)))</f>
        <v>0</v>
      </c>
      <c r="AL58" s="116">
        <f>IF(AND($D58="AD",OR($F58=2008,$F58=2009)),IF(OR($F58=AL$28-1,$F58=AL$28), 1, INDEX('4. CPI-tabel'!$F$20:$AB$42, MATCH(IF(AND($D58="AD",$F58=2008),$F58+2,IF(AND($D58="AD",$F58=2009),$F58+1,$F58)), '4. CPI-tabel'!$B$20:$B$42,0),  MATCH(AL$28,'4. CPI-tabel'!$F$14:$AB$14,0))),INDEX('4. CPI-tabel'!$F$20:$AB$42, MATCH(IF($G58=1,$F58+1,$F58), '4. CPI-tabel'!$B$20:$B$42,0),  MATCH(AL$28,'4. CPI-tabel'!$F$14:$AB$14,0)))</f>
        <v>0</v>
      </c>
      <c r="AM58" s="116">
        <f>IF(AND($D58="AD",OR($F58=2008,$F58=2009)),IF(OR($F58=AM$28-1,$F58=AM$28), 1, INDEX('4. CPI-tabel'!$F$20:$AB$42, MATCH(IF(AND($D58="AD",$F58=2008),$F58+2,IF(AND($D58="AD",$F58=2009),$F58+1,$F58)), '4. CPI-tabel'!$B$20:$B$42,0),  MATCH(AM$28,'4. CPI-tabel'!$F$14:$AB$14,0))),INDEX('4. CPI-tabel'!$F$20:$AB$42, MATCH(IF($G58=1,$F58+1,$F58), '4. CPI-tabel'!$B$20:$B$42,0),  MATCH(AM$28,'4. CPI-tabel'!$F$14:$AB$14,0)))</f>
        <v>0</v>
      </c>
      <c r="AN58" s="116">
        <f>IF(AND($D58="AD",OR($F58=2008,$F58=2009)),IF(OR($F58=AN$28-1,$F58=AN$28), 1, INDEX('4. CPI-tabel'!$F$20:$AB$42, MATCH(IF(AND($D58="AD",$F58=2008),$F58+2,IF(AND($D58="AD",$F58=2009),$F58+1,$F58)), '4. CPI-tabel'!$B$20:$B$42,0),  MATCH(AN$28,'4. CPI-tabel'!$F$14:$AB$14,0))),INDEX('4. CPI-tabel'!$F$20:$AB$42, MATCH(IF($G58=1,$F58+1,$F58), '4. CPI-tabel'!$B$20:$B$42,0),  MATCH(AN$28,'4. CPI-tabel'!$F$14:$AB$14,0)))</f>
        <v>0</v>
      </c>
      <c r="AO58" s="116">
        <f>IF(AND($D58="AD",OR($F58=2008,$F58=2009)),IF(OR($F58=AO$28-1,$F58=AO$28), 1, INDEX('4. CPI-tabel'!$F$20:$AB$42, MATCH(IF(AND($D58="AD",$F58=2008),$F58+2,IF(AND($D58="AD",$F58=2009),$F58+1,$F58)), '4. CPI-tabel'!$B$20:$B$42,0),  MATCH(AO$28,'4. CPI-tabel'!$F$14:$AB$14,0))),INDEX('4. CPI-tabel'!$F$20:$AB$42, MATCH(IF($G58=1,$F58+1,$F58), '4. CPI-tabel'!$B$20:$B$42,0),  MATCH(AO$28,'4. CPI-tabel'!$F$14:$AB$14,0)))</f>
        <v>0</v>
      </c>
      <c r="AP58" s="116">
        <f>IF(AND($D58="AD",OR($F58=2008,$F58=2009)),IF(OR($F58=AP$28-1,$F58=AP$28), 1, INDEX('4. CPI-tabel'!$F$20:$AB$42, MATCH(IF(AND($D58="AD",$F58=2008),$F58+2,IF(AND($D58="AD",$F58=2009),$F58+1,$F58)), '4. CPI-tabel'!$B$20:$B$42,0),  MATCH(AP$28,'4. CPI-tabel'!$F$14:$AB$14,0))),INDEX('4. CPI-tabel'!$F$20:$AB$42, MATCH(IF($G58=1,$F58+1,$F58), '4. CPI-tabel'!$B$20:$B$42,0),  MATCH(AP$28,'4. CPI-tabel'!$F$14:$AB$14,0)))</f>
        <v>0</v>
      </c>
      <c r="AQ58" s="116">
        <f>IF(AND($D58="AD",OR($F58=2008,$F58=2009)),IF(OR($F58=AQ$28-1,$F58=AQ$28), 1, INDEX('4. CPI-tabel'!$F$20:$AB$42, MATCH(IF(AND($D58="AD",$F58=2008),$F58+2,IF(AND($D58="AD",$F58=2009),$F58+1,$F58)), '4. CPI-tabel'!$B$20:$B$42,0),  MATCH(AQ$28,'4. CPI-tabel'!$F$14:$AB$14,0))),INDEX('4. CPI-tabel'!$F$20:$AB$42, MATCH(IF($G58=1,$F58+1,$F58), '4. CPI-tabel'!$B$20:$B$42,0),  MATCH(AQ$28,'4. CPI-tabel'!$F$14:$AB$14,0)))</f>
        <v>0</v>
      </c>
      <c r="AR58" s="116">
        <f>IF(AND($D58="AD",OR($F58=2008,$F58=2009)),IF(OR($F58=AR$28-1,$F58=AR$28), 1, INDEX('4. CPI-tabel'!$F$20:$AB$42, MATCH(IF(AND($D58="AD",$F58=2008),$F58+2,IF(AND($D58="AD",$F58=2009),$F58+1,$F58)), '4. CPI-tabel'!$B$20:$B$42,0),  MATCH(AR$28,'4. CPI-tabel'!$F$14:$AB$14,0))),INDEX('4. CPI-tabel'!$F$20:$AB$42, MATCH(IF($G58=1,$F58+1,$F58), '4. CPI-tabel'!$B$20:$B$42,0),  MATCH(AR$28,'4. CPI-tabel'!$F$14:$AB$14,0)))</f>
        <v>0</v>
      </c>
      <c r="AS58" s="116">
        <f>IF(AND($D58="AD",OR($F58=2008,$F58=2009)),IF(OR($F58=AS$28-1,$F58=AS$28), 1, INDEX('4. CPI-tabel'!$F$20:$AB$42, MATCH(IF(AND($D58="AD",$F58=2008),$F58+2,IF(AND($D58="AD",$F58=2009),$F58+1,$F58)), '4. CPI-tabel'!$B$20:$B$42,0),  MATCH(AS$28,'4. CPI-tabel'!$F$14:$AB$14,0))),INDEX('4. CPI-tabel'!$F$20:$AB$42, MATCH(IF($G58=1,$F58+1,$F58), '4. CPI-tabel'!$B$20:$B$42,0),  MATCH(AS$28,'4. CPI-tabel'!$F$14:$AB$14,0)))</f>
        <v>0</v>
      </c>
      <c r="AT58" s="116">
        <f>IF(AND($D58="AD",OR($F58=2008,$F58=2009)),IF(OR($F58=AT$28-1,$F58=AT$28), 1, INDEX('4. CPI-tabel'!$F$20:$AB$42, MATCH(IF(AND($D58="AD",$F58=2008),$F58+2,IF(AND($D58="AD",$F58=2009),$F58+1,$F58)), '4. CPI-tabel'!$B$20:$B$42,0),  MATCH(AT$28,'4. CPI-tabel'!$F$14:$AB$14,0))),INDEX('4. CPI-tabel'!$F$20:$AB$42, MATCH(IF($G58=1,$F58+1,$F58), '4. CPI-tabel'!$B$20:$B$42,0),  MATCH(AT$28,'4. CPI-tabel'!$F$14:$AB$14,0)))</f>
        <v>0</v>
      </c>
      <c r="AU58" s="116">
        <f>IF(AND($D58="AD",OR($F58=2008,$F58=2009)),IF(OR($F58=AU$28-1,$F58=AU$28), 1, INDEX('4. CPI-tabel'!$F$20:$AB$42, MATCH(IF(AND($D58="AD",$F58=2008),$F58+2,IF(AND($D58="AD",$F58=2009),$F58+1,$F58)), '4. CPI-tabel'!$B$20:$B$42,0),  MATCH(AU$28,'4. CPI-tabel'!$F$14:$AB$14,0))),INDEX('4. CPI-tabel'!$F$20:$AB$42, MATCH(IF($G58=1,$F58+1,$F58), '4. CPI-tabel'!$B$20:$B$42,0),  MATCH(AU$28,'4. CPI-tabel'!$F$14:$AB$14,0)))</f>
        <v>0</v>
      </c>
      <c r="AV58" s="116">
        <f>IF(AND($D58="AD",OR($F58=2008,$F58=2009)),IF(OR($F58=AV$28-1,$F58=AV$28), 1, INDEX('4. CPI-tabel'!$F$20:$AB$42, MATCH(IF(AND($D58="AD",$F58=2008),$F58+2,IF(AND($D58="AD",$F58=2009),$F58+1,$F58)), '4. CPI-tabel'!$B$20:$B$42,0),  MATCH(AV$28,'4. CPI-tabel'!$F$14:$AB$14,0))),INDEX('4. CPI-tabel'!$F$20:$AB$42, MATCH(IF($G58=1,$F58+1,$F58), '4. CPI-tabel'!$B$20:$B$42,0),  MATCH(AV$28,'4. CPI-tabel'!$F$14:$AB$14,0)))</f>
        <v>0</v>
      </c>
      <c r="AW58" s="116">
        <f>IF(AND($D58="AD",OR($F58=2008,$F58=2009)),IF(OR($F58=AW$28-1,$F58=AW$28), 1, INDEX('4. CPI-tabel'!$F$20:$AB$42, MATCH(IF(AND($D58="AD",$F58=2008),$F58+2,IF(AND($D58="AD",$F58=2009),$F58+1,$F58)), '4. CPI-tabel'!$B$20:$B$42,0),  MATCH(AW$28,'4. CPI-tabel'!$F$14:$AB$14,0))),INDEX('4. CPI-tabel'!$F$20:$AB$42, MATCH(IF($G58=1,$F58+1,$F58), '4. CPI-tabel'!$B$20:$B$42,0),  MATCH(AW$28,'4. CPI-tabel'!$F$14:$AB$14,0)))</f>
        <v>0</v>
      </c>
      <c r="AX58" s="116">
        <f>IF(AND($D58="AD",OR($F58=2008,$F58=2009)),IF(OR($F58=AX$28-1,$F58=AX$28), 1, INDEX('4. CPI-tabel'!$F$20:$AB$42, MATCH(IF(AND($D58="AD",$F58=2008),$F58+2,IF(AND($D58="AD",$F58=2009),$F58+1,$F58)), '4. CPI-tabel'!$B$20:$B$42,0),  MATCH(AX$28,'4. CPI-tabel'!$F$14:$AB$14,0))),INDEX('4. CPI-tabel'!$F$20:$AB$42, MATCH(IF($G58=1,$F58+1,$F58), '4. CPI-tabel'!$B$20:$B$42,0),  MATCH(AX$28,'4. CPI-tabel'!$F$14:$AB$14,0)))</f>
        <v>0</v>
      </c>
      <c r="AY58" s="116">
        <f>IF(AND($D58="AD",OR($F58=2008,$F58=2009)),IF(OR($F58=AY$28-1,$F58=AY$28), 1, INDEX('4. CPI-tabel'!$F$20:$AB$42, MATCH(IF(AND($D58="AD",$F58=2008),$F58+2,IF(AND($D58="AD",$F58=2009),$F58+1,$F58)), '4. CPI-tabel'!$B$20:$B$42,0),  MATCH(AY$28,'4. CPI-tabel'!$F$14:$AB$14,0))),INDEX('4. CPI-tabel'!$F$20:$AB$42, MATCH(IF($G58=1,$F58+1,$F58), '4. CPI-tabel'!$B$20:$B$42,0),  MATCH(AY$28,'4. CPI-tabel'!$F$14:$AB$14,0)))</f>
        <v>0</v>
      </c>
      <c r="AZ58" s="116">
        <f>IF(AND($D58="AD",OR($F58=2008,$F58=2009)),IF(OR($F58=AZ$28-1,$F58=AZ$28), 1, INDEX('4. CPI-tabel'!$F$20:$AB$42, MATCH(IF(AND($D58="AD",$F58=2008),$F58+2,IF(AND($D58="AD",$F58=2009),$F58+1,$F58)), '4. CPI-tabel'!$B$20:$B$42,0),  MATCH(AZ$28,'4. CPI-tabel'!$F$14:$AB$14,0))),INDEX('4. CPI-tabel'!$F$20:$AB$42, MATCH(IF($G58=1,$F58+1,$F58), '4. CPI-tabel'!$B$20:$B$42,0),  MATCH(AZ$28,'4. CPI-tabel'!$F$14:$AB$14,0)))</f>
        <v>0</v>
      </c>
      <c r="BA58" s="116">
        <f>IF(AND($D58="AD",OR($F58=2008,$F58=2009)),IF(OR($F58=BA$28-1,$F58=BA$28), 1, INDEX('4. CPI-tabel'!$F$20:$AB$42, MATCH(IF(AND($D58="AD",$F58=2008),$F58+2,IF(AND($D58="AD",$F58=2009),$F58+1,$F58)), '4. CPI-tabel'!$B$20:$B$42,0),  MATCH(BA$28,'4. CPI-tabel'!$F$14:$AB$14,0))),INDEX('4. CPI-tabel'!$F$20:$AB$42, MATCH(IF($G58=1,$F58+1,$F58), '4. CPI-tabel'!$B$20:$B$42,0),  MATCH(BA$28,'4. CPI-tabel'!$F$14:$AB$14,0)))</f>
        <v>0</v>
      </c>
      <c r="BB58" s="116">
        <f>IF(AND($D58="AD",OR($F58=2008,$F58=2009)),IF(OR($F58=BB$28-1,$F58=BB$28), 1, INDEX('4. CPI-tabel'!$F$20:$AB$42, MATCH(IF(AND($D58="AD",$F58=2008),$F58+2,IF(AND($D58="AD",$F58=2009),$F58+1,$F58)), '4. CPI-tabel'!$B$20:$B$42,0),  MATCH(BB$28,'4. CPI-tabel'!$F$14:$AB$14,0))),INDEX('4. CPI-tabel'!$F$20:$AB$42, MATCH(IF($G58=1,$F58+1,$F58), '4. CPI-tabel'!$B$20:$B$42,0),  MATCH(BB$28,'4. CPI-tabel'!$F$14:$AB$14,0)))</f>
        <v>1</v>
      </c>
      <c r="BC58" s="116">
        <f>IF(AND($D58="AD",OR($F58=2008,$F58=2009)),IF(OR($F58=BC$28-1,$F58=BC$28), 1, INDEX('4. CPI-tabel'!$F$20:$AB$42, MATCH(IF(AND($D58="AD",$F58=2008),$F58+2,IF(AND($D58="AD",$F58=2009),$F58+1,$F58)), '4. CPI-tabel'!$B$20:$B$42,0),  MATCH(BC$28,'4. CPI-tabel'!$F$14:$AB$14,0))),INDEX('4. CPI-tabel'!$F$20:$AB$42, MATCH(IF($G58=1,$F58+1,$F58), '4. CPI-tabel'!$B$20:$B$42,0),  MATCH(BC$28,'4. CPI-tabel'!$F$14:$AB$14,0)))</f>
        <v>1</v>
      </c>
      <c r="BF58" s="84">
        <f t="shared" si="31"/>
        <v>0</v>
      </c>
      <c r="BG58" s="84">
        <f t="shared" si="32"/>
        <v>0</v>
      </c>
      <c r="BH58" s="84">
        <f t="shared" si="33"/>
        <v>0</v>
      </c>
      <c r="BI58" s="84">
        <f t="shared" si="34"/>
        <v>0</v>
      </c>
      <c r="BJ58" s="84">
        <f t="shared" si="35"/>
        <v>0</v>
      </c>
      <c r="BK58" s="84">
        <f t="shared" si="36"/>
        <v>0</v>
      </c>
      <c r="BL58" s="84">
        <f t="shared" si="37"/>
        <v>0</v>
      </c>
      <c r="BM58" s="84">
        <f t="shared" si="38"/>
        <v>0</v>
      </c>
      <c r="BN58" s="84">
        <f t="shared" si="39"/>
        <v>0</v>
      </c>
      <c r="BO58" s="84">
        <f t="shared" si="40"/>
        <v>0</v>
      </c>
      <c r="BP58" s="84">
        <f t="shared" si="41"/>
        <v>0</v>
      </c>
      <c r="BQ58" s="84">
        <f t="shared" si="42"/>
        <v>0</v>
      </c>
      <c r="BR58" s="84">
        <f t="shared" si="43"/>
        <v>0</v>
      </c>
      <c r="BS58" s="84">
        <f t="shared" si="44"/>
        <v>0</v>
      </c>
      <c r="BT58" s="84">
        <f t="shared" si="45"/>
        <v>0</v>
      </c>
      <c r="BU58" s="84">
        <f t="shared" si="46"/>
        <v>0</v>
      </c>
      <c r="BV58" s="84">
        <f t="shared" si="47"/>
        <v>0</v>
      </c>
      <c r="BW58" s="84">
        <f t="shared" si="48"/>
        <v>0</v>
      </c>
      <c r="BX58" s="84">
        <f t="shared" si="49"/>
        <v>0</v>
      </c>
      <c r="BY58" s="84">
        <f t="shared" si="50"/>
        <v>0</v>
      </c>
      <c r="BZ58" s="84">
        <f t="shared" si="51"/>
        <v>0</v>
      </c>
      <c r="CA58" s="84">
        <f t="shared" si="52"/>
        <v>48552.217121689013</v>
      </c>
      <c r="CB58" s="84">
        <f t="shared" si="53"/>
        <v>91278.168188775351</v>
      </c>
    </row>
    <row r="59" spans="1:80" s="18" customFormat="1" x14ac:dyDescent="0.2">
      <c r="A59" s="72"/>
      <c r="B59" s="83">
        <f>'3. Investeringen'!B42</f>
        <v>31</v>
      </c>
      <c r="C59" s="83" t="str">
        <f>'3. Investeringen'!C42</f>
        <v>Nieuwe investeringen</v>
      </c>
      <c r="D59" s="83" t="str">
        <f>'3. Investeringen'!F42</f>
        <v>TD</v>
      </c>
      <c r="E59" s="83" t="str">
        <f t="shared" si="30"/>
        <v>Nieuwe investeringen TD</v>
      </c>
      <c r="F59" s="118">
        <f>'3. Investeringen'!L42</f>
        <v>2025</v>
      </c>
      <c r="G59" s="115">
        <f>'7. Nominale afschrijvingen'!AG49</f>
        <v>0.5</v>
      </c>
      <c r="I59" s="83">
        <f>'7. Nominale afschrijvingen'!BG49</f>
        <v>0</v>
      </c>
      <c r="J59" s="83">
        <f>'7. Nominale afschrijvingen'!BH49</f>
        <v>0</v>
      </c>
      <c r="K59" s="83">
        <f>'7. Nominale afschrijvingen'!BI49</f>
        <v>0</v>
      </c>
      <c r="L59" s="83">
        <f>'7. Nominale afschrijvingen'!BJ49</f>
        <v>0</v>
      </c>
      <c r="M59" s="83">
        <f>'7. Nominale afschrijvingen'!BK49</f>
        <v>0</v>
      </c>
      <c r="N59" s="83">
        <f>'7. Nominale afschrijvingen'!BL49</f>
        <v>0</v>
      </c>
      <c r="O59" s="83">
        <f>'7. Nominale afschrijvingen'!BM49</f>
        <v>0</v>
      </c>
      <c r="P59" s="83">
        <f>'7. Nominale afschrijvingen'!BN49</f>
        <v>0</v>
      </c>
      <c r="Q59" s="83">
        <f>'7. Nominale afschrijvingen'!BO49</f>
        <v>0</v>
      </c>
      <c r="R59" s="83">
        <f>'7. Nominale afschrijvingen'!BP49</f>
        <v>0</v>
      </c>
      <c r="S59" s="83">
        <f>'7. Nominale afschrijvingen'!BQ49</f>
        <v>0</v>
      </c>
      <c r="T59" s="83">
        <f>'7. Nominale afschrijvingen'!BR49</f>
        <v>0</v>
      </c>
      <c r="U59" s="83">
        <f>'7. Nominale afschrijvingen'!BS49</f>
        <v>0</v>
      </c>
      <c r="V59" s="83">
        <f>'7. Nominale afschrijvingen'!BT49</f>
        <v>0</v>
      </c>
      <c r="W59" s="83">
        <f>'7. Nominale afschrijvingen'!BU49</f>
        <v>0</v>
      </c>
      <c r="X59" s="83">
        <f>'7. Nominale afschrijvingen'!BV49</f>
        <v>0</v>
      </c>
      <c r="Y59" s="83">
        <f>'7. Nominale afschrijvingen'!BW49</f>
        <v>0</v>
      </c>
      <c r="Z59" s="83">
        <f>'7. Nominale afschrijvingen'!BX49</f>
        <v>0</v>
      </c>
      <c r="AA59" s="83">
        <f>'7. Nominale afschrijvingen'!BY49</f>
        <v>0</v>
      </c>
      <c r="AB59" s="83">
        <f>'7. Nominale afschrijvingen'!BZ49</f>
        <v>0</v>
      </c>
      <c r="AC59" s="83">
        <f>'7. Nominale afschrijvingen'!CA49</f>
        <v>0</v>
      </c>
      <c r="AD59" s="83">
        <f>'7. Nominale afschrijvingen'!CB49</f>
        <v>2540.5434931693017</v>
      </c>
      <c r="AE59" s="83">
        <f>'7. Nominale afschrijvingen'!CC49</f>
        <v>4959.1408986664765</v>
      </c>
      <c r="AF59" s="62"/>
      <c r="AG59" s="116">
        <f>IF(AND($D59="AD",OR($F59=2008,$F59=2009)),IF(OR($F59=AG$28-1,$F59=AG$28), 1, INDEX('4. CPI-tabel'!$F$20:$AB$42, MATCH(IF(AND($D59="AD",$F59=2008),$F59+2,IF(AND($D59="AD",$F59=2009),$F59+1,$F59)), '4. CPI-tabel'!$B$20:$B$42,0),  MATCH(AG$28,'4. CPI-tabel'!$F$14:$AB$14,0))),INDEX('4. CPI-tabel'!$F$20:$AB$42, MATCH(IF($G59=1,$F59+1,$F59), '4. CPI-tabel'!$B$20:$B$42,0),  MATCH(AG$28,'4. CPI-tabel'!$F$14:$AB$14,0)))</f>
        <v>0</v>
      </c>
      <c r="AH59" s="116">
        <f>IF(AND($D59="AD",OR($F59=2008,$F59=2009)),IF(OR($F59=AH$28-1,$F59=AH$28), 1, INDEX('4. CPI-tabel'!$F$20:$AB$42, MATCH(IF(AND($D59="AD",$F59=2008),$F59+2,IF(AND($D59="AD",$F59=2009),$F59+1,$F59)), '4. CPI-tabel'!$B$20:$B$42,0),  MATCH(AH$28,'4. CPI-tabel'!$F$14:$AB$14,0))),INDEX('4. CPI-tabel'!$F$20:$AB$42, MATCH(IF($G59=1,$F59+1,$F59), '4. CPI-tabel'!$B$20:$B$42,0),  MATCH(AH$28,'4. CPI-tabel'!$F$14:$AB$14,0)))</f>
        <v>0</v>
      </c>
      <c r="AI59" s="116">
        <f>IF(AND($D59="AD",OR($F59=2008,$F59=2009)),IF(OR($F59=AI$28-1,$F59=AI$28), 1, INDEX('4. CPI-tabel'!$F$20:$AB$42, MATCH(IF(AND($D59="AD",$F59=2008),$F59+2,IF(AND($D59="AD",$F59=2009),$F59+1,$F59)), '4. CPI-tabel'!$B$20:$B$42,0),  MATCH(AI$28,'4. CPI-tabel'!$F$14:$AB$14,0))),INDEX('4. CPI-tabel'!$F$20:$AB$42, MATCH(IF($G59=1,$F59+1,$F59), '4. CPI-tabel'!$B$20:$B$42,0),  MATCH(AI$28,'4. CPI-tabel'!$F$14:$AB$14,0)))</f>
        <v>0</v>
      </c>
      <c r="AJ59" s="116">
        <f>IF(AND($D59="AD",OR($F59=2008,$F59=2009)),IF(OR($F59=AJ$28-1,$F59=AJ$28), 1, INDEX('4. CPI-tabel'!$F$20:$AB$42, MATCH(IF(AND($D59="AD",$F59=2008),$F59+2,IF(AND($D59="AD",$F59=2009),$F59+1,$F59)), '4. CPI-tabel'!$B$20:$B$42,0),  MATCH(AJ$28,'4. CPI-tabel'!$F$14:$AB$14,0))),INDEX('4. CPI-tabel'!$F$20:$AB$42, MATCH(IF($G59=1,$F59+1,$F59), '4. CPI-tabel'!$B$20:$B$42,0),  MATCH(AJ$28,'4. CPI-tabel'!$F$14:$AB$14,0)))</f>
        <v>0</v>
      </c>
      <c r="AK59" s="116">
        <f>IF(AND($D59="AD",OR($F59=2008,$F59=2009)),IF(OR($F59=AK$28-1,$F59=AK$28), 1, INDEX('4. CPI-tabel'!$F$20:$AB$42, MATCH(IF(AND($D59="AD",$F59=2008),$F59+2,IF(AND($D59="AD",$F59=2009),$F59+1,$F59)), '4. CPI-tabel'!$B$20:$B$42,0),  MATCH(AK$28,'4. CPI-tabel'!$F$14:$AB$14,0))),INDEX('4. CPI-tabel'!$F$20:$AB$42, MATCH(IF($G59=1,$F59+1,$F59), '4. CPI-tabel'!$B$20:$B$42,0),  MATCH(AK$28,'4. CPI-tabel'!$F$14:$AB$14,0)))</f>
        <v>0</v>
      </c>
      <c r="AL59" s="116">
        <f>IF(AND($D59="AD",OR($F59=2008,$F59=2009)),IF(OR($F59=AL$28-1,$F59=AL$28), 1, INDEX('4. CPI-tabel'!$F$20:$AB$42, MATCH(IF(AND($D59="AD",$F59=2008),$F59+2,IF(AND($D59="AD",$F59=2009),$F59+1,$F59)), '4. CPI-tabel'!$B$20:$B$42,0),  MATCH(AL$28,'4. CPI-tabel'!$F$14:$AB$14,0))),INDEX('4. CPI-tabel'!$F$20:$AB$42, MATCH(IF($G59=1,$F59+1,$F59), '4. CPI-tabel'!$B$20:$B$42,0),  MATCH(AL$28,'4. CPI-tabel'!$F$14:$AB$14,0)))</f>
        <v>0</v>
      </c>
      <c r="AM59" s="116">
        <f>IF(AND($D59="AD",OR($F59=2008,$F59=2009)),IF(OR($F59=AM$28-1,$F59=AM$28), 1, INDEX('4. CPI-tabel'!$F$20:$AB$42, MATCH(IF(AND($D59="AD",$F59=2008),$F59+2,IF(AND($D59="AD",$F59=2009),$F59+1,$F59)), '4. CPI-tabel'!$B$20:$B$42,0),  MATCH(AM$28,'4. CPI-tabel'!$F$14:$AB$14,0))),INDEX('4. CPI-tabel'!$F$20:$AB$42, MATCH(IF($G59=1,$F59+1,$F59), '4. CPI-tabel'!$B$20:$B$42,0),  MATCH(AM$28,'4. CPI-tabel'!$F$14:$AB$14,0)))</f>
        <v>0</v>
      </c>
      <c r="AN59" s="116">
        <f>IF(AND($D59="AD",OR($F59=2008,$F59=2009)),IF(OR($F59=AN$28-1,$F59=AN$28), 1, INDEX('4. CPI-tabel'!$F$20:$AB$42, MATCH(IF(AND($D59="AD",$F59=2008),$F59+2,IF(AND($D59="AD",$F59=2009),$F59+1,$F59)), '4. CPI-tabel'!$B$20:$B$42,0),  MATCH(AN$28,'4. CPI-tabel'!$F$14:$AB$14,0))),INDEX('4. CPI-tabel'!$F$20:$AB$42, MATCH(IF($G59=1,$F59+1,$F59), '4. CPI-tabel'!$B$20:$B$42,0),  MATCH(AN$28,'4. CPI-tabel'!$F$14:$AB$14,0)))</f>
        <v>0</v>
      </c>
      <c r="AO59" s="116">
        <f>IF(AND($D59="AD",OR($F59=2008,$F59=2009)),IF(OR($F59=AO$28-1,$F59=AO$28), 1, INDEX('4. CPI-tabel'!$F$20:$AB$42, MATCH(IF(AND($D59="AD",$F59=2008),$F59+2,IF(AND($D59="AD",$F59=2009),$F59+1,$F59)), '4. CPI-tabel'!$B$20:$B$42,0),  MATCH(AO$28,'4. CPI-tabel'!$F$14:$AB$14,0))),INDEX('4. CPI-tabel'!$F$20:$AB$42, MATCH(IF($G59=1,$F59+1,$F59), '4. CPI-tabel'!$B$20:$B$42,0),  MATCH(AO$28,'4. CPI-tabel'!$F$14:$AB$14,0)))</f>
        <v>0</v>
      </c>
      <c r="AP59" s="116">
        <f>IF(AND($D59="AD",OR($F59=2008,$F59=2009)),IF(OR($F59=AP$28-1,$F59=AP$28), 1, INDEX('4. CPI-tabel'!$F$20:$AB$42, MATCH(IF(AND($D59="AD",$F59=2008),$F59+2,IF(AND($D59="AD",$F59=2009),$F59+1,$F59)), '4. CPI-tabel'!$B$20:$B$42,0),  MATCH(AP$28,'4. CPI-tabel'!$F$14:$AB$14,0))),INDEX('4. CPI-tabel'!$F$20:$AB$42, MATCH(IF($G59=1,$F59+1,$F59), '4. CPI-tabel'!$B$20:$B$42,0),  MATCH(AP$28,'4. CPI-tabel'!$F$14:$AB$14,0)))</f>
        <v>0</v>
      </c>
      <c r="AQ59" s="116">
        <f>IF(AND($D59="AD",OR($F59=2008,$F59=2009)),IF(OR($F59=AQ$28-1,$F59=AQ$28), 1, INDEX('4. CPI-tabel'!$F$20:$AB$42, MATCH(IF(AND($D59="AD",$F59=2008),$F59+2,IF(AND($D59="AD",$F59=2009),$F59+1,$F59)), '4. CPI-tabel'!$B$20:$B$42,0),  MATCH(AQ$28,'4. CPI-tabel'!$F$14:$AB$14,0))),INDEX('4. CPI-tabel'!$F$20:$AB$42, MATCH(IF($G59=1,$F59+1,$F59), '4. CPI-tabel'!$B$20:$B$42,0),  MATCH(AQ$28,'4. CPI-tabel'!$F$14:$AB$14,0)))</f>
        <v>0</v>
      </c>
      <c r="AR59" s="116">
        <f>IF(AND($D59="AD",OR($F59=2008,$F59=2009)),IF(OR($F59=AR$28-1,$F59=AR$28), 1, INDEX('4. CPI-tabel'!$F$20:$AB$42, MATCH(IF(AND($D59="AD",$F59=2008),$F59+2,IF(AND($D59="AD",$F59=2009),$F59+1,$F59)), '4. CPI-tabel'!$B$20:$B$42,0),  MATCH(AR$28,'4. CPI-tabel'!$F$14:$AB$14,0))),INDEX('4. CPI-tabel'!$F$20:$AB$42, MATCH(IF($G59=1,$F59+1,$F59), '4. CPI-tabel'!$B$20:$B$42,0),  MATCH(AR$28,'4. CPI-tabel'!$F$14:$AB$14,0)))</f>
        <v>0</v>
      </c>
      <c r="AS59" s="116">
        <f>IF(AND($D59="AD",OR($F59=2008,$F59=2009)),IF(OR($F59=AS$28-1,$F59=AS$28), 1, INDEX('4. CPI-tabel'!$F$20:$AB$42, MATCH(IF(AND($D59="AD",$F59=2008),$F59+2,IF(AND($D59="AD",$F59=2009),$F59+1,$F59)), '4. CPI-tabel'!$B$20:$B$42,0),  MATCH(AS$28,'4. CPI-tabel'!$F$14:$AB$14,0))),INDEX('4. CPI-tabel'!$F$20:$AB$42, MATCH(IF($G59=1,$F59+1,$F59), '4. CPI-tabel'!$B$20:$B$42,0),  MATCH(AS$28,'4. CPI-tabel'!$F$14:$AB$14,0)))</f>
        <v>0</v>
      </c>
      <c r="AT59" s="116">
        <f>IF(AND($D59="AD",OR($F59=2008,$F59=2009)),IF(OR($F59=AT$28-1,$F59=AT$28), 1, INDEX('4. CPI-tabel'!$F$20:$AB$42, MATCH(IF(AND($D59="AD",$F59=2008),$F59+2,IF(AND($D59="AD",$F59=2009),$F59+1,$F59)), '4. CPI-tabel'!$B$20:$B$42,0),  MATCH(AT$28,'4. CPI-tabel'!$F$14:$AB$14,0))),INDEX('4. CPI-tabel'!$F$20:$AB$42, MATCH(IF($G59=1,$F59+1,$F59), '4. CPI-tabel'!$B$20:$B$42,0),  MATCH(AT$28,'4. CPI-tabel'!$F$14:$AB$14,0)))</f>
        <v>0</v>
      </c>
      <c r="AU59" s="116">
        <f>IF(AND($D59="AD",OR($F59=2008,$F59=2009)),IF(OR($F59=AU$28-1,$F59=AU$28), 1, INDEX('4. CPI-tabel'!$F$20:$AB$42, MATCH(IF(AND($D59="AD",$F59=2008),$F59+2,IF(AND($D59="AD",$F59=2009),$F59+1,$F59)), '4. CPI-tabel'!$B$20:$B$42,0),  MATCH(AU$28,'4. CPI-tabel'!$F$14:$AB$14,0))),INDEX('4. CPI-tabel'!$F$20:$AB$42, MATCH(IF($G59=1,$F59+1,$F59), '4. CPI-tabel'!$B$20:$B$42,0),  MATCH(AU$28,'4. CPI-tabel'!$F$14:$AB$14,0)))</f>
        <v>0</v>
      </c>
      <c r="AV59" s="116">
        <f>IF(AND($D59="AD",OR($F59=2008,$F59=2009)),IF(OR($F59=AV$28-1,$F59=AV$28), 1, INDEX('4. CPI-tabel'!$F$20:$AB$42, MATCH(IF(AND($D59="AD",$F59=2008),$F59+2,IF(AND($D59="AD",$F59=2009),$F59+1,$F59)), '4. CPI-tabel'!$B$20:$B$42,0),  MATCH(AV$28,'4. CPI-tabel'!$F$14:$AB$14,0))),INDEX('4. CPI-tabel'!$F$20:$AB$42, MATCH(IF($G59=1,$F59+1,$F59), '4. CPI-tabel'!$B$20:$B$42,0),  MATCH(AV$28,'4. CPI-tabel'!$F$14:$AB$14,0)))</f>
        <v>0</v>
      </c>
      <c r="AW59" s="116">
        <f>IF(AND($D59="AD",OR($F59=2008,$F59=2009)),IF(OR($F59=AW$28-1,$F59=AW$28), 1, INDEX('4. CPI-tabel'!$F$20:$AB$42, MATCH(IF(AND($D59="AD",$F59=2008),$F59+2,IF(AND($D59="AD",$F59=2009),$F59+1,$F59)), '4. CPI-tabel'!$B$20:$B$42,0),  MATCH(AW$28,'4. CPI-tabel'!$F$14:$AB$14,0))),INDEX('4. CPI-tabel'!$F$20:$AB$42, MATCH(IF($G59=1,$F59+1,$F59), '4. CPI-tabel'!$B$20:$B$42,0),  MATCH(AW$28,'4. CPI-tabel'!$F$14:$AB$14,0)))</f>
        <v>0</v>
      </c>
      <c r="AX59" s="116">
        <f>IF(AND($D59="AD",OR($F59=2008,$F59=2009)),IF(OR($F59=AX$28-1,$F59=AX$28), 1, INDEX('4. CPI-tabel'!$F$20:$AB$42, MATCH(IF(AND($D59="AD",$F59=2008),$F59+2,IF(AND($D59="AD",$F59=2009),$F59+1,$F59)), '4. CPI-tabel'!$B$20:$B$42,0),  MATCH(AX$28,'4. CPI-tabel'!$F$14:$AB$14,0))),INDEX('4. CPI-tabel'!$F$20:$AB$42, MATCH(IF($G59=1,$F59+1,$F59), '4. CPI-tabel'!$B$20:$B$42,0),  MATCH(AX$28,'4. CPI-tabel'!$F$14:$AB$14,0)))</f>
        <v>0</v>
      </c>
      <c r="AY59" s="116">
        <f>IF(AND($D59="AD",OR($F59=2008,$F59=2009)),IF(OR($F59=AY$28-1,$F59=AY$28), 1, INDEX('4. CPI-tabel'!$F$20:$AB$42, MATCH(IF(AND($D59="AD",$F59=2008),$F59+2,IF(AND($D59="AD",$F59=2009),$F59+1,$F59)), '4. CPI-tabel'!$B$20:$B$42,0),  MATCH(AY$28,'4. CPI-tabel'!$F$14:$AB$14,0))),INDEX('4. CPI-tabel'!$F$20:$AB$42, MATCH(IF($G59=1,$F59+1,$F59), '4. CPI-tabel'!$B$20:$B$42,0),  MATCH(AY$28,'4. CPI-tabel'!$F$14:$AB$14,0)))</f>
        <v>0</v>
      </c>
      <c r="AZ59" s="116">
        <f>IF(AND($D59="AD",OR($F59=2008,$F59=2009)),IF(OR($F59=AZ$28-1,$F59=AZ$28), 1, INDEX('4. CPI-tabel'!$F$20:$AB$42, MATCH(IF(AND($D59="AD",$F59=2008),$F59+2,IF(AND($D59="AD",$F59=2009),$F59+1,$F59)), '4. CPI-tabel'!$B$20:$B$42,0),  MATCH(AZ$28,'4. CPI-tabel'!$F$14:$AB$14,0))),INDEX('4. CPI-tabel'!$F$20:$AB$42, MATCH(IF($G59=1,$F59+1,$F59), '4. CPI-tabel'!$B$20:$B$42,0),  MATCH(AZ$28,'4. CPI-tabel'!$F$14:$AB$14,0)))</f>
        <v>0</v>
      </c>
      <c r="BA59" s="116">
        <f>IF(AND($D59="AD",OR($F59=2008,$F59=2009)),IF(OR($F59=BA$28-1,$F59=BA$28), 1, INDEX('4. CPI-tabel'!$F$20:$AB$42, MATCH(IF(AND($D59="AD",$F59=2008),$F59+2,IF(AND($D59="AD",$F59=2009),$F59+1,$F59)), '4. CPI-tabel'!$B$20:$B$42,0),  MATCH(BA$28,'4. CPI-tabel'!$F$14:$AB$14,0))),INDEX('4. CPI-tabel'!$F$20:$AB$42, MATCH(IF($G59=1,$F59+1,$F59), '4. CPI-tabel'!$B$20:$B$42,0),  MATCH(BA$28,'4. CPI-tabel'!$F$14:$AB$14,0)))</f>
        <v>0</v>
      </c>
      <c r="BB59" s="116">
        <f>IF(AND($D59="AD",OR($F59=2008,$F59=2009)),IF(OR($F59=BB$28-1,$F59=BB$28), 1, INDEX('4. CPI-tabel'!$F$20:$AB$42, MATCH(IF(AND($D59="AD",$F59=2008),$F59+2,IF(AND($D59="AD",$F59=2009),$F59+1,$F59)), '4. CPI-tabel'!$B$20:$B$42,0),  MATCH(BB$28,'4. CPI-tabel'!$F$14:$AB$14,0))),INDEX('4. CPI-tabel'!$F$20:$AB$42, MATCH(IF($G59=1,$F59+1,$F59), '4. CPI-tabel'!$B$20:$B$42,0),  MATCH(BB$28,'4. CPI-tabel'!$F$14:$AB$14,0)))</f>
        <v>1</v>
      </c>
      <c r="BC59" s="116">
        <f>IF(AND($D59="AD",OR($F59=2008,$F59=2009)),IF(OR($F59=BC$28-1,$F59=BC$28), 1, INDEX('4. CPI-tabel'!$F$20:$AB$42, MATCH(IF(AND($D59="AD",$F59=2008),$F59+2,IF(AND($D59="AD",$F59=2009),$F59+1,$F59)), '4. CPI-tabel'!$B$20:$B$42,0),  MATCH(BC$28,'4. CPI-tabel'!$F$14:$AB$14,0))),INDEX('4. CPI-tabel'!$F$20:$AB$42, MATCH(IF($G59=1,$F59+1,$F59), '4. CPI-tabel'!$B$20:$B$42,0),  MATCH(BC$28,'4. CPI-tabel'!$F$14:$AB$14,0)))</f>
        <v>1</v>
      </c>
      <c r="BF59" s="84">
        <f t="shared" si="31"/>
        <v>0</v>
      </c>
      <c r="BG59" s="84">
        <f t="shared" si="32"/>
        <v>0</v>
      </c>
      <c r="BH59" s="84">
        <f t="shared" si="33"/>
        <v>0</v>
      </c>
      <c r="BI59" s="84">
        <f t="shared" si="34"/>
        <v>0</v>
      </c>
      <c r="BJ59" s="84">
        <f t="shared" si="35"/>
        <v>0</v>
      </c>
      <c r="BK59" s="84">
        <f t="shared" si="36"/>
        <v>0</v>
      </c>
      <c r="BL59" s="84">
        <f t="shared" si="37"/>
        <v>0</v>
      </c>
      <c r="BM59" s="84">
        <f t="shared" si="38"/>
        <v>0</v>
      </c>
      <c r="BN59" s="84">
        <f t="shared" si="39"/>
        <v>0</v>
      </c>
      <c r="BO59" s="84">
        <f t="shared" si="40"/>
        <v>0</v>
      </c>
      <c r="BP59" s="84">
        <f t="shared" si="41"/>
        <v>0</v>
      </c>
      <c r="BQ59" s="84">
        <f t="shared" si="42"/>
        <v>0</v>
      </c>
      <c r="BR59" s="84">
        <f t="shared" si="43"/>
        <v>0</v>
      </c>
      <c r="BS59" s="84">
        <f t="shared" si="44"/>
        <v>0</v>
      </c>
      <c r="BT59" s="84">
        <f t="shared" si="45"/>
        <v>0</v>
      </c>
      <c r="BU59" s="84">
        <f t="shared" si="46"/>
        <v>0</v>
      </c>
      <c r="BV59" s="84">
        <f t="shared" si="47"/>
        <v>0</v>
      </c>
      <c r="BW59" s="84">
        <f t="shared" si="48"/>
        <v>0</v>
      </c>
      <c r="BX59" s="84">
        <f t="shared" si="49"/>
        <v>0</v>
      </c>
      <c r="BY59" s="84">
        <f t="shared" si="50"/>
        <v>0</v>
      </c>
      <c r="BZ59" s="84">
        <f t="shared" si="51"/>
        <v>0</v>
      </c>
      <c r="CA59" s="84">
        <f t="shared" si="52"/>
        <v>2540.5434931693017</v>
      </c>
      <c r="CB59" s="84">
        <f t="shared" si="53"/>
        <v>4959.1408986664765</v>
      </c>
    </row>
    <row r="60" spans="1:80" s="18" customFormat="1" x14ac:dyDescent="0.2">
      <c r="A60" s="72"/>
      <c r="B60" s="83">
        <f>'3. Investeringen'!B43</f>
        <v>32</v>
      </c>
      <c r="C60" s="83" t="str">
        <f>'3. Investeringen'!C43</f>
        <v>Nieuwe investeringen</v>
      </c>
      <c r="D60" s="83" t="str">
        <f>'3. Investeringen'!F43</f>
        <v>TD</v>
      </c>
      <c r="E60" s="83" t="str">
        <f t="shared" si="30"/>
        <v>Nieuwe investeringen TD</v>
      </c>
      <c r="F60" s="118">
        <f>'3. Investeringen'!L43</f>
        <v>2025</v>
      </c>
      <c r="G60" s="115">
        <f>'7. Nominale afschrijvingen'!AG50</f>
        <v>0.5</v>
      </c>
      <c r="I60" s="83">
        <f>'7. Nominale afschrijvingen'!BG50</f>
        <v>0</v>
      </c>
      <c r="J60" s="83">
        <f>'7. Nominale afschrijvingen'!BH50</f>
        <v>0</v>
      </c>
      <c r="K60" s="83">
        <f>'7. Nominale afschrijvingen'!BI50</f>
        <v>0</v>
      </c>
      <c r="L60" s="83">
        <f>'7. Nominale afschrijvingen'!BJ50</f>
        <v>0</v>
      </c>
      <c r="M60" s="83">
        <f>'7. Nominale afschrijvingen'!BK50</f>
        <v>0</v>
      </c>
      <c r="N60" s="83">
        <f>'7. Nominale afschrijvingen'!BL50</f>
        <v>0</v>
      </c>
      <c r="O60" s="83">
        <f>'7. Nominale afschrijvingen'!BM50</f>
        <v>0</v>
      </c>
      <c r="P60" s="83">
        <f>'7. Nominale afschrijvingen'!BN50</f>
        <v>0</v>
      </c>
      <c r="Q60" s="83">
        <f>'7. Nominale afschrijvingen'!BO50</f>
        <v>0</v>
      </c>
      <c r="R60" s="83">
        <f>'7. Nominale afschrijvingen'!BP50</f>
        <v>0</v>
      </c>
      <c r="S60" s="83">
        <f>'7. Nominale afschrijvingen'!BQ50</f>
        <v>0</v>
      </c>
      <c r="T60" s="83">
        <f>'7. Nominale afschrijvingen'!BR50</f>
        <v>0</v>
      </c>
      <c r="U60" s="83">
        <f>'7. Nominale afschrijvingen'!BS50</f>
        <v>0</v>
      </c>
      <c r="V60" s="83">
        <f>'7. Nominale afschrijvingen'!BT50</f>
        <v>0</v>
      </c>
      <c r="W60" s="83">
        <f>'7. Nominale afschrijvingen'!BU50</f>
        <v>0</v>
      </c>
      <c r="X60" s="83">
        <f>'7. Nominale afschrijvingen'!BV50</f>
        <v>0</v>
      </c>
      <c r="Y60" s="83">
        <f>'7. Nominale afschrijvingen'!BW50</f>
        <v>0</v>
      </c>
      <c r="Z60" s="83">
        <f>'7. Nominale afschrijvingen'!BX50</f>
        <v>0</v>
      </c>
      <c r="AA60" s="83">
        <f>'7. Nominale afschrijvingen'!BY50</f>
        <v>0</v>
      </c>
      <c r="AB60" s="83">
        <f>'7. Nominale afschrijvingen'!BZ50</f>
        <v>0</v>
      </c>
      <c r="AC60" s="83">
        <f>'7. Nominale afschrijvingen'!CA50</f>
        <v>0</v>
      </c>
      <c r="AD60" s="83">
        <f>'7. Nominale afschrijvingen'!CB50</f>
        <v>504936.07548802288</v>
      </c>
      <c r="AE60" s="83">
        <f>'7. Nominale afschrijvingen'!CC50</f>
        <v>989674.7079565248</v>
      </c>
      <c r="AF60" s="62"/>
      <c r="AG60" s="116">
        <f>IF(AND($D60="AD",OR($F60=2008,$F60=2009)),IF(OR($F60=AG$28-1,$F60=AG$28), 1, INDEX('4. CPI-tabel'!$F$20:$AB$42, MATCH(IF(AND($D60="AD",$F60=2008),$F60+2,IF(AND($D60="AD",$F60=2009),$F60+1,$F60)), '4. CPI-tabel'!$B$20:$B$42,0),  MATCH(AG$28,'4. CPI-tabel'!$F$14:$AB$14,0))),INDEX('4. CPI-tabel'!$F$20:$AB$42, MATCH(IF($G60=1,$F60+1,$F60), '4. CPI-tabel'!$B$20:$B$42,0),  MATCH(AG$28,'4. CPI-tabel'!$F$14:$AB$14,0)))</f>
        <v>0</v>
      </c>
      <c r="AH60" s="116">
        <f>IF(AND($D60="AD",OR($F60=2008,$F60=2009)),IF(OR($F60=AH$28-1,$F60=AH$28), 1, INDEX('4. CPI-tabel'!$F$20:$AB$42, MATCH(IF(AND($D60="AD",$F60=2008),$F60+2,IF(AND($D60="AD",$F60=2009),$F60+1,$F60)), '4. CPI-tabel'!$B$20:$B$42,0),  MATCH(AH$28,'4. CPI-tabel'!$F$14:$AB$14,0))),INDEX('4. CPI-tabel'!$F$20:$AB$42, MATCH(IF($G60=1,$F60+1,$F60), '4. CPI-tabel'!$B$20:$B$42,0),  MATCH(AH$28,'4. CPI-tabel'!$F$14:$AB$14,0)))</f>
        <v>0</v>
      </c>
      <c r="AI60" s="116">
        <f>IF(AND($D60="AD",OR($F60=2008,$F60=2009)),IF(OR($F60=AI$28-1,$F60=AI$28), 1, INDEX('4. CPI-tabel'!$F$20:$AB$42, MATCH(IF(AND($D60="AD",$F60=2008),$F60+2,IF(AND($D60="AD",$F60=2009),$F60+1,$F60)), '4. CPI-tabel'!$B$20:$B$42,0),  MATCH(AI$28,'4. CPI-tabel'!$F$14:$AB$14,0))),INDEX('4. CPI-tabel'!$F$20:$AB$42, MATCH(IF($G60=1,$F60+1,$F60), '4. CPI-tabel'!$B$20:$B$42,0),  MATCH(AI$28,'4. CPI-tabel'!$F$14:$AB$14,0)))</f>
        <v>0</v>
      </c>
      <c r="AJ60" s="116">
        <f>IF(AND($D60="AD",OR($F60=2008,$F60=2009)),IF(OR($F60=AJ$28-1,$F60=AJ$28), 1, INDEX('4. CPI-tabel'!$F$20:$AB$42, MATCH(IF(AND($D60="AD",$F60=2008),$F60+2,IF(AND($D60="AD",$F60=2009),$F60+1,$F60)), '4. CPI-tabel'!$B$20:$B$42,0),  MATCH(AJ$28,'4. CPI-tabel'!$F$14:$AB$14,0))),INDEX('4. CPI-tabel'!$F$20:$AB$42, MATCH(IF($G60=1,$F60+1,$F60), '4. CPI-tabel'!$B$20:$B$42,0),  MATCH(AJ$28,'4. CPI-tabel'!$F$14:$AB$14,0)))</f>
        <v>0</v>
      </c>
      <c r="AK60" s="116">
        <f>IF(AND($D60="AD",OR($F60=2008,$F60=2009)),IF(OR($F60=AK$28-1,$F60=AK$28), 1, INDEX('4. CPI-tabel'!$F$20:$AB$42, MATCH(IF(AND($D60="AD",$F60=2008),$F60+2,IF(AND($D60="AD",$F60=2009),$F60+1,$F60)), '4. CPI-tabel'!$B$20:$B$42,0),  MATCH(AK$28,'4. CPI-tabel'!$F$14:$AB$14,0))),INDEX('4. CPI-tabel'!$F$20:$AB$42, MATCH(IF($G60=1,$F60+1,$F60), '4. CPI-tabel'!$B$20:$B$42,0),  MATCH(AK$28,'4. CPI-tabel'!$F$14:$AB$14,0)))</f>
        <v>0</v>
      </c>
      <c r="AL60" s="116">
        <f>IF(AND($D60="AD",OR($F60=2008,$F60=2009)),IF(OR($F60=AL$28-1,$F60=AL$28), 1, INDEX('4. CPI-tabel'!$F$20:$AB$42, MATCH(IF(AND($D60="AD",$F60=2008),$F60+2,IF(AND($D60="AD",$F60=2009),$F60+1,$F60)), '4. CPI-tabel'!$B$20:$B$42,0),  MATCH(AL$28,'4. CPI-tabel'!$F$14:$AB$14,0))),INDEX('4. CPI-tabel'!$F$20:$AB$42, MATCH(IF($G60=1,$F60+1,$F60), '4. CPI-tabel'!$B$20:$B$42,0),  MATCH(AL$28,'4. CPI-tabel'!$F$14:$AB$14,0)))</f>
        <v>0</v>
      </c>
      <c r="AM60" s="116">
        <f>IF(AND($D60="AD",OR($F60=2008,$F60=2009)),IF(OR($F60=AM$28-1,$F60=AM$28), 1, INDEX('4. CPI-tabel'!$F$20:$AB$42, MATCH(IF(AND($D60="AD",$F60=2008),$F60+2,IF(AND($D60="AD",$F60=2009),$F60+1,$F60)), '4. CPI-tabel'!$B$20:$B$42,0),  MATCH(AM$28,'4. CPI-tabel'!$F$14:$AB$14,0))),INDEX('4. CPI-tabel'!$F$20:$AB$42, MATCH(IF($G60=1,$F60+1,$F60), '4. CPI-tabel'!$B$20:$B$42,0),  MATCH(AM$28,'4. CPI-tabel'!$F$14:$AB$14,0)))</f>
        <v>0</v>
      </c>
      <c r="AN60" s="116">
        <f>IF(AND($D60="AD",OR($F60=2008,$F60=2009)),IF(OR($F60=AN$28-1,$F60=AN$28), 1, INDEX('4. CPI-tabel'!$F$20:$AB$42, MATCH(IF(AND($D60="AD",$F60=2008),$F60+2,IF(AND($D60="AD",$F60=2009),$F60+1,$F60)), '4. CPI-tabel'!$B$20:$B$42,0),  MATCH(AN$28,'4. CPI-tabel'!$F$14:$AB$14,0))),INDEX('4. CPI-tabel'!$F$20:$AB$42, MATCH(IF($G60=1,$F60+1,$F60), '4. CPI-tabel'!$B$20:$B$42,0),  MATCH(AN$28,'4. CPI-tabel'!$F$14:$AB$14,0)))</f>
        <v>0</v>
      </c>
      <c r="AO60" s="116">
        <f>IF(AND($D60="AD",OR($F60=2008,$F60=2009)),IF(OR($F60=AO$28-1,$F60=AO$28), 1, INDEX('4. CPI-tabel'!$F$20:$AB$42, MATCH(IF(AND($D60="AD",$F60=2008),$F60+2,IF(AND($D60="AD",$F60=2009),$F60+1,$F60)), '4. CPI-tabel'!$B$20:$B$42,0),  MATCH(AO$28,'4. CPI-tabel'!$F$14:$AB$14,0))),INDEX('4. CPI-tabel'!$F$20:$AB$42, MATCH(IF($G60=1,$F60+1,$F60), '4. CPI-tabel'!$B$20:$B$42,0),  MATCH(AO$28,'4. CPI-tabel'!$F$14:$AB$14,0)))</f>
        <v>0</v>
      </c>
      <c r="AP60" s="116">
        <f>IF(AND($D60="AD",OR($F60=2008,$F60=2009)),IF(OR($F60=AP$28-1,$F60=AP$28), 1, INDEX('4. CPI-tabel'!$F$20:$AB$42, MATCH(IF(AND($D60="AD",$F60=2008),$F60+2,IF(AND($D60="AD",$F60=2009),$F60+1,$F60)), '4. CPI-tabel'!$B$20:$B$42,0),  MATCH(AP$28,'4. CPI-tabel'!$F$14:$AB$14,0))),INDEX('4. CPI-tabel'!$F$20:$AB$42, MATCH(IF($G60=1,$F60+1,$F60), '4. CPI-tabel'!$B$20:$B$42,0),  MATCH(AP$28,'4. CPI-tabel'!$F$14:$AB$14,0)))</f>
        <v>0</v>
      </c>
      <c r="AQ60" s="116">
        <f>IF(AND($D60="AD",OR($F60=2008,$F60=2009)),IF(OR($F60=AQ$28-1,$F60=AQ$28), 1, INDEX('4. CPI-tabel'!$F$20:$AB$42, MATCH(IF(AND($D60="AD",$F60=2008),$F60+2,IF(AND($D60="AD",$F60=2009),$F60+1,$F60)), '4. CPI-tabel'!$B$20:$B$42,0),  MATCH(AQ$28,'4. CPI-tabel'!$F$14:$AB$14,0))),INDEX('4. CPI-tabel'!$F$20:$AB$42, MATCH(IF($G60=1,$F60+1,$F60), '4. CPI-tabel'!$B$20:$B$42,0),  MATCH(AQ$28,'4. CPI-tabel'!$F$14:$AB$14,0)))</f>
        <v>0</v>
      </c>
      <c r="AR60" s="116">
        <f>IF(AND($D60="AD",OR($F60=2008,$F60=2009)),IF(OR($F60=AR$28-1,$F60=AR$28), 1, INDEX('4. CPI-tabel'!$F$20:$AB$42, MATCH(IF(AND($D60="AD",$F60=2008),$F60+2,IF(AND($D60="AD",$F60=2009),$F60+1,$F60)), '4. CPI-tabel'!$B$20:$B$42,0),  MATCH(AR$28,'4. CPI-tabel'!$F$14:$AB$14,0))),INDEX('4. CPI-tabel'!$F$20:$AB$42, MATCH(IF($G60=1,$F60+1,$F60), '4. CPI-tabel'!$B$20:$B$42,0),  MATCH(AR$28,'4. CPI-tabel'!$F$14:$AB$14,0)))</f>
        <v>0</v>
      </c>
      <c r="AS60" s="116">
        <f>IF(AND($D60="AD",OR($F60=2008,$F60=2009)),IF(OR($F60=AS$28-1,$F60=AS$28), 1, INDEX('4. CPI-tabel'!$F$20:$AB$42, MATCH(IF(AND($D60="AD",$F60=2008),$F60+2,IF(AND($D60="AD",$F60=2009),$F60+1,$F60)), '4. CPI-tabel'!$B$20:$B$42,0),  MATCH(AS$28,'4. CPI-tabel'!$F$14:$AB$14,0))),INDEX('4. CPI-tabel'!$F$20:$AB$42, MATCH(IF($G60=1,$F60+1,$F60), '4. CPI-tabel'!$B$20:$B$42,0),  MATCH(AS$28,'4. CPI-tabel'!$F$14:$AB$14,0)))</f>
        <v>0</v>
      </c>
      <c r="AT60" s="116">
        <f>IF(AND($D60="AD",OR($F60=2008,$F60=2009)),IF(OR($F60=AT$28-1,$F60=AT$28), 1, INDEX('4. CPI-tabel'!$F$20:$AB$42, MATCH(IF(AND($D60="AD",$F60=2008),$F60+2,IF(AND($D60="AD",$F60=2009),$F60+1,$F60)), '4. CPI-tabel'!$B$20:$B$42,0),  MATCH(AT$28,'4. CPI-tabel'!$F$14:$AB$14,0))),INDEX('4. CPI-tabel'!$F$20:$AB$42, MATCH(IF($G60=1,$F60+1,$F60), '4. CPI-tabel'!$B$20:$B$42,0),  MATCH(AT$28,'4. CPI-tabel'!$F$14:$AB$14,0)))</f>
        <v>0</v>
      </c>
      <c r="AU60" s="116">
        <f>IF(AND($D60="AD",OR($F60=2008,$F60=2009)),IF(OR($F60=AU$28-1,$F60=AU$28), 1, INDEX('4. CPI-tabel'!$F$20:$AB$42, MATCH(IF(AND($D60="AD",$F60=2008),$F60+2,IF(AND($D60="AD",$F60=2009),$F60+1,$F60)), '4. CPI-tabel'!$B$20:$B$42,0),  MATCH(AU$28,'4. CPI-tabel'!$F$14:$AB$14,0))),INDEX('4. CPI-tabel'!$F$20:$AB$42, MATCH(IF($G60=1,$F60+1,$F60), '4. CPI-tabel'!$B$20:$B$42,0),  MATCH(AU$28,'4. CPI-tabel'!$F$14:$AB$14,0)))</f>
        <v>0</v>
      </c>
      <c r="AV60" s="116">
        <f>IF(AND($D60="AD",OR($F60=2008,$F60=2009)),IF(OR($F60=AV$28-1,$F60=AV$28), 1, INDEX('4. CPI-tabel'!$F$20:$AB$42, MATCH(IF(AND($D60="AD",$F60=2008),$F60+2,IF(AND($D60="AD",$F60=2009),$F60+1,$F60)), '4. CPI-tabel'!$B$20:$B$42,0),  MATCH(AV$28,'4. CPI-tabel'!$F$14:$AB$14,0))),INDEX('4. CPI-tabel'!$F$20:$AB$42, MATCH(IF($G60=1,$F60+1,$F60), '4. CPI-tabel'!$B$20:$B$42,0),  MATCH(AV$28,'4. CPI-tabel'!$F$14:$AB$14,0)))</f>
        <v>0</v>
      </c>
      <c r="AW60" s="116">
        <f>IF(AND($D60="AD",OR($F60=2008,$F60=2009)),IF(OR($F60=AW$28-1,$F60=AW$28), 1, INDEX('4. CPI-tabel'!$F$20:$AB$42, MATCH(IF(AND($D60="AD",$F60=2008),$F60+2,IF(AND($D60="AD",$F60=2009),$F60+1,$F60)), '4. CPI-tabel'!$B$20:$B$42,0),  MATCH(AW$28,'4. CPI-tabel'!$F$14:$AB$14,0))),INDEX('4. CPI-tabel'!$F$20:$AB$42, MATCH(IF($G60=1,$F60+1,$F60), '4. CPI-tabel'!$B$20:$B$42,0),  MATCH(AW$28,'4. CPI-tabel'!$F$14:$AB$14,0)))</f>
        <v>0</v>
      </c>
      <c r="AX60" s="116">
        <f>IF(AND($D60="AD",OR($F60=2008,$F60=2009)),IF(OR($F60=AX$28-1,$F60=AX$28), 1, INDEX('4. CPI-tabel'!$F$20:$AB$42, MATCH(IF(AND($D60="AD",$F60=2008),$F60+2,IF(AND($D60="AD",$F60=2009),$F60+1,$F60)), '4. CPI-tabel'!$B$20:$B$42,0),  MATCH(AX$28,'4. CPI-tabel'!$F$14:$AB$14,0))),INDEX('4. CPI-tabel'!$F$20:$AB$42, MATCH(IF($G60=1,$F60+1,$F60), '4. CPI-tabel'!$B$20:$B$42,0),  MATCH(AX$28,'4. CPI-tabel'!$F$14:$AB$14,0)))</f>
        <v>0</v>
      </c>
      <c r="AY60" s="116">
        <f>IF(AND($D60="AD",OR($F60=2008,$F60=2009)),IF(OR($F60=AY$28-1,$F60=AY$28), 1, INDEX('4. CPI-tabel'!$F$20:$AB$42, MATCH(IF(AND($D60="AD",$F60=2008),$F60+2,IF(AND($D60="AD",$F60=2009),$F60+1,$F60)), '4. CPI-tabel'!$B$20:$B$42,0),  MATCH(AY$28,'4. CPI-tabel'!$F$14:$AB$14,0))),INDEX('4. CPI-tabel'!$F$20:$AB$42, MATCH(IF($G60=1,$F60+1,$F60), '4. CPI-tabel'!$B$20:$B$42,0),  MATCH(AY$28,'4. CPI-tabel'!$F$14:$AB$14,0)))</f>
        <v>0</v>
      </c>
      <c r="AZ60" s="116">
        <f>IF(AND($D60="AD",OR($F60=2008,$F60=2009)),IF(OR($F60=AZ$28-1,$F60=AZ$28), 1, INDEX('4. CPI-tabel'!$F$20:$AB$42, MATCH(IF(AND($D60="AD",$F60=2008),$F60+2,IF(AND($D60="AD",$F60=2009),$F60+1,$F60)), '4. CPI-tabel'!$B$20:$B$42,0),  MATCH(AZ$28,'4. CPI-tabel'!$F$14:$AB$14,0))),INDEX('4. CPI-tabel'!$F$20:$AB$42, MATCH(IF($G60=1,$F60+1,$F60), '4. CPI-tabel'!$B$20:$B$42,0),  MATCH(AZ$28,'4. CPI-tabel'!$F$14:$AB$14,0)))</f>
        <v>0</v>
      </c>
      <c r="BA60" s="116">
        <f>IF(AND($D60="AD",OR($F60=2008,$F60=2009)),IF(OR($F60=BA$28-1,$F60=BA$28), 1, INDEX('4. CPI-tabel'!$F$20:$AB$42, MATCH(IF(AND($D60="AD",$F60=2008),$F60+2,IF(AND($D60="AD",$F60=2009),$F60+1,$F60)), '4. CPI-tabel'!$B$20:$B$42,0),  MATCH(BA$28,'4. CPI-tabel'!$F$14:$AB$14,0))),INDEX('4. CPI-tabel'!$F$20:$AB$42, MATCH(IF($G60=1,$F60+1,$F60), '4. CPI-tabel'!$B$20:$B$42,0),  MATCH(BA$28,'4. CPI-tabel'!$F$14:$AB$14,0)))</f>
        <v>0</v>
      </c>
      <c r="BB60" s="116">
        <f>IF(AND($D60="AD",OR($F60=2008,$F60=2009)),IF(OR($F60=BB$28-1,$F60=BB$28), 1, INDEX('4. CPI-tabel'!$F$20:$AB$42, MATCH(IF(AND($D60="AD",$F60=2008),$F60+2,IF(AND($D60="AD",$F60=2009),$F60+1,$F60)), '4. CPI-tabel'!$B$20:$B$42,0),  MATCH(BB$28,'4. CPI-tabel'!$F$14:$AB$14,0))),INDEX('4. CPI-tabel'!$F$20:$AB$42, MATCH(IF($G60=1,$F60+1,$F60), '4. CPI-tabel'!$B$20:$B$42,0),  MATCH(BB$28,'4. CPI-tabel'!$F$14:$AB$14,0)))</f>
        <v>1</v>
      </c>
      <c r="BC60" s="116">
        <f>IF(AND($D60="AD",OR($F60=2008,$F60=2009)),IF(OR($F60=BC$28-1,$F60=BC$28), 1, INDEX('4. CPI-tabel'!$F$20:$AB$42, MATCH(IF(AND($D60="AD",$F60=2008),$F60+2,IF(AND($D60="AD",$F60=2009),$F60+1,$F60)), '4. CPI-tabel'!$B$20:$B$42,0),  MATCH(BC$28,'4. CPI-tabel'!$F$14:$AB$14,0))),INDEX('4. CPI-tabel'!$F$20:$AB$42, MATCH(IF($G60=1,$F60+1,$F60), '4. CPI-tabel'!$B$20:$B$42,0),  MATCH(BC$28,'4. CPI-tabel'!$F$14:$AB$14,0)))</f>
        <v>1</v>
      </c>
      <c r="BF60" s="84">
        <f t="shared" si="31"/>
        <v>0</v>
      </c>
      <c r="BG60" s="84">
        <f t="shared" si="32"/>
        <v>0</v>
      </c>
      <c r="BH60" s="84">
        <f t="shared" si="33"/>
        <v>0</v>
      </c>
      <c r="BI60" s="84">
        <f t="shared" si="34"/>
        <v>0</v>
      </c>
      <c r="BJ60" s="84">
        <f t="shared" si="35"/>
        <v>0</v>
      </c>
      <c r="BK60" s="84">
        <f t="shared" si="36"/>
        <v>0</v>
      </c>
      <c r="BL60" s="84">
        <f t="shared" si="37"/>
        <v>0</v>
      </c>
      <c r="BM60" s="84">
        <f t="shared" si="38"/>
        <v>0</v>
      </c>
      <c r="BN60" s="84">
        <f t="shared" si="39"/>
        <v>0</v>
      </c>
      <c r="BO60" s="84">
        <f t="shared" si="40"/>
        <v>0</v>
      </c>
      <c r="BP60" s="84">
        <f t="shared" si="41"/>
        <v>0</v>
      </c>
      <c r="BQ60" s="84">
        <f t="shared" si="42"/>
        <v>0</v>
      </c>
      <c r="BR60" s="84">
        <f t="shared" si="43"/>
        <v>0</v>
      </c>
      <c r="BS60" s="84">
        <f t="shared" si="44"/>
        <v>0</v>
      </c>
      <c r="BT60" s="84">
        <f t="shared" si="45"/>
        <v>0</v>
      </c>
      <c r="BU60" s="84">
        <f t="shared" si="46"/>
        <v>0</v>
      </c>
      <c r="BV60" s="84">
        <f t="shared" si="47"/>
        <v>0</v>
      </c>
      <c r="BW60" s="84">
        <f t="shared" si="48"/>
        <v>0</v>
      </c>
      <c r="BX60" s="84">
        <f t="shared" si="49"/>
        <v>0</v>
      </c>
      <c r="BY60" s="84">
        <f t="shared" si="50"/>
        <v>0</v>
      </c>
      <c r="BZ60" s="84">
        <f t="shared" si="51"/>
        <v>0</v>
      </c>
      <c r="CA60" s="84">
        <f t="shared" si="52"/>
        <v>504936.07548802288</v>
      </c>
      <c r="CB60" s="84">
        <f t="shared" si="53"/>
        <v>989674.7079565248</v>
      </c>
    </row>
    <row r="61" spans="1:80" s="18" customFormat="1" x14ac:dyDescent="0.2">
      <c r="A61" s="72"/>
      <c r="B61" s="83">
        <f>'3. Investeringen'!B44</f>
        <v>33</v>
      </c>
      <c r="C61" s="83" t="str">
        <f>'3. Investeringen'!C44</f>
        <v>Nieuwe investeringen</v>
      </c>
      <c r="D61" s="83" t="str">
        <f>'3. Investeringen'!F44</f>
        <v>TD</v>
      </c>
      <c r="E61" s="83" t="str">
        <f t="shared" si="30"/>
        <v>Nieuwe investeringen TD</v>
      </c>
      <c r="F61" s="118">
        <f>'3. Investeringen'!L44</f>
        <v>2025</v>
      </c>
      <c r="G61" s="115">
        <f>'7. Nominale afschrijvingen'!AG51</f>
        <v>0.5</v>
      </c>
      <c r="I61" s="83">
        <f>'7. Nominale afschrijvingen'!BG51</f>
        <v>0</v>
      </c>
      <c r="J61" s="83">
        <f>'7. Nominale afschrijvingen'!BH51</f>
        <v>0</v>
      </c>
      <c r="K61" s="83">
        <f>'7. Nominale afschrijvingen'!BI51</f>
        <v>0</v>
      </c>
      <c r="L61" s="83">
        <f>'7. Nominale afschrijvingen'!BJ51</f>
        <v>0</v>
      </c>
      <c r="M61" s="83">
        <f>'7. Nominale afschrijvingen'!BK51</f>
        <v>0</v>
      </c>
      <c r="N61" s="83">
        <f>'7. Nominale afschrijvingen'!BL51</f>
        <v>0</v>
      </c>
      <c r="O61" s="83">
        <f>'7. Nominale afschrijvingen'!BM51</f>
        <v>0</v>
      </c>
      <c r="P61" s="83">
        <f>'7. Nominale afschrijvingen'!BN51</f>
        <v>0</v>
      </c>
      <c r="Q61" s="83">
        <f>'7. Nominale afschrijvingen'!BO51</f>
        <v>0</v>
      </c>
      <c r="R61" s="83">
        <f>'7. Nominale afschrijvingen'!BP51</f>
        <v>0</v>
      </c>
      <c r="S61" s="83">
        <f>'7. Nominale afschrijvingen'!BQ51</f>
        <v>0</v>
      </c>
      <c r="T61" s="83">
        <f>'7. Nominale afschrijvingen'!BR51</f>
        <v>0</v>
      </c>
      <c r="U61" s="83">
        <f>'7. Nominale afschrijvingen'!BS51</f>
        <v>0</v>
      </c>
      <c r="V61" s="83">
        <f>'7. Nominale afschrijvingen'!BT51</f>
        <v>0</v>
      </c>
      <c r="W61" s="83">
        <f>'7. Nominale afschrijvingen'!BU51</f>
        <v>0</v>
      </c>
      <c r="X61" s="83">
        <f>'7. Nominale afschrijvingen'!BV51</f>
        <v>0</v>
      </c>
      <c r="Y61" s="83">
        <f>'7. Nominale afschrijvingen'!BW51</f>
        <v>0</v>
      </c>
      <c r="Z61" s="83">
        <f>'7. Nominale afschrijvingen'!BX51</f>
        <v>0</v>
      </c>
      <c r="AA61" s="83">
        <f>'7. Nominale afschrijvingen'!BY51</f>
        <v>0</v>
      </c>
      <c r="AB61" s="83">
        <f>'7. Nominale afschrijvingen'!BZ51</f>
        <v>0</v>
      </c>
      <c r="AC61" s="83">
        <f>'7. Nominale afschrijvingen'!CA51</f>
        <v>0</v>
      </c>
      <c r="AD61" s="83">
        <f>'7. Nominale afschrijvingen'!CB51</f>
        <v>3302488.6324822181</v>
      </c>
      <c r="AE61" s="83">
        <f>'7. Nominale afschrijvingen'!CC51</f>
        <v>6516910.9014315763</v>
      </c>
      <c r="AF61" s="62"/>
      <c r="AG61" s="116">
        <f>IF(AND($D61="AD",OR($F61=2008,$F61=2009)),IF(OR($F61=AG$28-1,$F61=AG$28), 1, INDEX('4. CPI-tabel'!$F$20:$AB$42, MATCH(IF(AND($D61="AD",$F61=2008),$F61+2,IF(AND($D61="AD",$F61=2009),$F61+1,$F61)), '4. CPI-tabel'!$B$20:$B$42,0),  MATCH(AG$28,'4. CPI-tabel'!$F$14:$AB$14,0))),INDEX('4. CPI-tabel'!$F$20:$AB$42, MATCH(IF($G61=1,$F61+1,$F61), '4. CPI-tabel'!$B$20:$B$42,0),  MATCH(AG$28,'4. CPI-tabel'!$F$14:$AB$14,0)))</f>
        <v>0</v>
      </c>
      <c r="AH61" s="116">
        <f>IF(AND($D61="AD",OR($F61=2008,$F61=2009)),IF(OR($F61=AH$28-1,$F61=AH$28), 1, INDEX('4. CPI-tabel'!$F$20:$AB$42, MATCH(IF(AND($D61="AD",$F61=2008),$F61+2,IF(AND($D61="AD",$F61=2009),$F61+1,$F61)), '4. CPI-tabel'!$B$20:$B$42,0),  MATCH(AH$28,'4. CPI-tabel'!$F$14:$AB$14,0))),INDEX('4. CPI-tabel'!$F$20:$AB$42, MATCH(IF($G61=1,$F61+1,$F61), '4. CPI-tabel'!$B$20:$B$42,0),  MATCH(AH$28,'4. CPI-tabel'!$F$14:$AB$14,0)))</f>
        <v>0</v>
      </c>
      <c r="AI61" s="116">
        <f>IF(AND($D61="AD",OR($F61=2008,$F61=2009)),IF(OR($F61=AI$28-1,$F61=AI$28), 1, INDEX('4. CPI-tabel'!$F$20:$AB$42, MATCH(IF(AND($D61="AD",$F61=2008),$F61+2,IF(AND($D61="AD",$F61=2009),$F61+1,$F61)), '4. CPI-tabel'!$B$20:$B$42,0),  MATCH(AI$28,'4. CPI-tabel'!$F$14:$AB$14,0))),INDEX('4. CPI-tabel'!$F$20:$AB$42, MATCH(IF($G61=1,$F61+1,$F61), '4. CPI-tabel'!$B$20:$B$42,0),  MATCH(AI$28,'4. CPI-tabel'!$F$14:$AB$14,0)))</f>
        <v>0</v>
      </c>
      <c r="AJ61" s="116">
        <f>IF(AND($D61="AD",OR($F61=2008,$F61=2009)),IF(OR($F61=AJ$28-1,$F61=AJ$28), 1, INDEX('4. CPI-tabel'!$F$20:$AB$42, MATCH(IF(AND($D61="AD",$F61=2008),$F61+2,IF(AND($D61="AD",$F61=2009),$F61+1,$F61)), '4. CPI-tabel'!$B$20:$B$42,0),  MATCH(AJ$28,'4. CPI-tabel'!$F$14:$AB$14,0))),INDEX('4. CPI-tabel'!$F$20:$AB$42, MATCH(IF($G61=1,$F61+1,$F61), '4. CPI-tabel'!$B$20:$B$42,0),  MATCH(AJ$28,'4. CPI-tabel'!$F$14:$AB$14,0)))</f>
        <v>0</v>
      </c>
      <c r="AK61" s="116">
        <f>IF(AND($D61="AD",OR($F61=2008,$F61=2009)),IF(OR($F61=AK$28-1,$F61=AK$28), 1, INDEX('4. CPI-tabel'!$F$20:$AB$42, MATCH(IF(AND($D61="AD",$F61=2008),$F61+2,IF(AND($D61="AD",$F61=2009),$F61+1,$F61)), '4. CPI-tabel'!$B$20:$B$42,0),  MATCH(AK$28,'4. CPI-tabel'!$F$14:$AB$14,0))),INDEX('4. CPI-tabel'!$F$20:$AB$42, MATCH(IF($G61=1,$F61+1,$F61), '4. CPI-tabel'!$B$20:$B$42,0),  MATCH(AK$28,'4. CPI-tabel'!$F$14:$AB$14,0)))</f>
        <v>0</v>
      </c>
      <c r="AL61" s="116">
        <f>IF(AND($D61="AD",OR($F61=2008,$F61=2009)),IF(OR($F61=AL$28-1,$F61=AL$28), 1, INDEX('4. CPI-tabel'!$F$20:$AB$42, MATCH(IF(AND($D61="AD",$F61=2008),$F61+2,IF(AND($D61="AD",$F61=2009),$F61+1,$F61)), '4. CPI-tabel'!$B$20:$B$42,0),  MATCH(AL$28,'4. CPI-tabel'!$F$14:$AB$14,0))),INDEX('4. CPI-tabel'!$F$20:$AB$42, MATCH(IF($G61=1,$F61+1,$F61), '4. CPI-tabel'!$B$20:$B$42,0),  MATCH(AL$28,'4. CPI-tabel'!$F$14:$AB$14,0)))</f>
        <v>0</v>
      </c>
      <c r="AM61" s="116">
        <f>IF(AND($D61="AD",OR($F61=2008,$F61=2009)),IF(OR($F61=AM$28-1,$F61=AM$28), 1, INDEX('4. CPI-tabel'!$F$20:$AB$42, MATCH(IF(AND($D61="AD",$F61=2008),$F61+2,IF(AND($D61="AD",$F61=2009),$F61+1,$F61)), '4. CPI-tabel'!$B$20:$B$42,0),  MATCH(AM$28,'4. CPI-tabel'!$F$14:$AB$14,0))),INDEX('4. CPI-tabel'!$F$20:$AB$42, MATCH(IF($G61=1,$F61+1,$F61), '4. CPI-tabel'!$B$20:$B$42,0),  MATCH(AM$28,'4. CPI-tabel'!$F$14:$AB$14,0)))</f>
        <v>0</v>
      </c>
      <c r="AN61" s="116">
        <f>IF(AND($D61="AD",OR($F61=2008,$F61=2009)),IF(OR($F61=AN$28-1,$F61=AN$28), 1, INDEX('4. CPI-tabel'!$F$20:$AB$42, MATCH(IF(AND($D61="AD",$F61=2008),$F61+2,IF(AND($D61="AD",$F61=2009),$F61+1,$F61)), '4. CPI-tabel'!$B$20:$B$42,0),  MATCH(AN$28,'4. CPI-tabel'!$F$14:$AB$14,0))),INDEX('4. CPI-tabel'!$F$20:$AB$42, MATCH(IF($G61=1,$F61+1,$F61), '4. CPI-tabel'!$B$20:$B$42,0),  MATCH(AN$28,'4. CPI-tabel'!$F$14:$AB$14,0)))</f>
        <v>0</v>
      </c>
      <c r="AO61" s="116">
        <f>IF(AND($D61="AD",OR($F61=2008,$F61=2009)),IF(OR($F61=AO$28-1,$F61=AO$28), 1, INDEX('4. CPI-tabel'!$F$20:$AB$42, MATCH(IF(AND($D61="AD",$F61=2008),$F61+2,IF(AND($D61="AD",$F61=2009),$F61+1,$F61)), '4. CPI-tabel'!$B$20:$B$42,0),  MATCH(AO$28,'4. CPI-tabel'!$F$14:$AB$14,0))),INDEX('4. CPI-tabel'!$F$20:$AB$42, MATCH(IF($G61=1,$F61+1,$F61), '4. CPI-tabel'!$B$20:$B$42,0),  MATCH(AO$28,'4. CPI-tabel'!$F$14:$AB$14,0)))</f>
        <v>0</v>
      </c>
      <c r="AP61" s="116">
        <f>IF(AND($D61="AD",OR($F61=2008,$F61=2009)),IF(OR($F61=AP$28-1,$F61=AP$28), 1, INDEX('4. CPI-tabel'!$F$20:$AB$42, MATCH(IF(AND($D61="AD",$F61=2008),$F61+2,IF(AND($D61="AD",$F61=2009),$F61+1,$F61)), '4. CPI-tabel'!$B$20:$B$42,0),  MATCH(AP$28,'4. CPI-tabel'!$F$14:$AB$14,0))),INDEX('4. CPI-tabel'!$F$20:$AB$42, MATCH(IF($G61=1,$F61+1,$F61), '4. CPI-tabel'!$B$20:$B$42,0),  MATCH(AP$28,'4. CPI-tabel'!$F$14:$AB$14,0)))</f>
        <v>0</v>
      </c>
      <c r="AQ61" s="116">
        <f>IF(AND($D61="AD",OR($F61=2008,$F61=2009)),IF(OR($F61=AQ$28-1,$F61=AQ$28), 1, INDEX('4. CPI-tabel'!$F$20:$AB$42, MATCH(IF(AND($D61="AD",$F61=2008),$F61+2,IF(AND($D61="AD",$F61=2009),$F61+1,$F61)), '4. CPI-tabel'!$B$20:$B$42,0),  MATCH(AQ$28,'4. CPI-tabel'!$F$14:$AB$14,0))),INDEX('4. CPI-tabel'!$F$20:$AB$42, MATCH(IF($G61=1,$F61+1,$F61), '4. CPI-tabel'!$B$20:$B$42,0),  MATCH(AQ$28,'4. CPI-tabel'!$F$14:$AB$14,0)))</f>
        <v>0</v>
      </c>
      <c r="AR61" s="116">
        <f>IF(AND($D61="AD",OR($F61=2008,$F61=2009)),IF(OR($F61=AR$28-1,$F61=AR$28), 1, INDEX('4. CPI-tabel'!$F$20:$AB$42, MATCH(IF(AND($D61="AD",$F61=2008),$F61+2,IF(AND($D61="AD",$F61=2009),$F61+1,$F61)), '4. CPI-tabel'!$B$20:$B$42,0),  MATCH(AR$28,'4. CPI-tabel'!$F$14:$AB$14,0))),INDEX('4. CPI-tabel'!$F$20:$AB$42, MATCH(IF($G61=1,$F61+1,$F61), '4. CPI-tabel'!$B$20:$B$42,0),  MATCH(AR$28,'4. CPI-tabel'!$F$14:$AB$14,0)))</f>
        <v>0</v>
      </c>
      <c r="AS61" s="116">
        <f>IF(AND($D61="AD",OR($F61=2008,$F61=2009)),IF(OR($F61=AS$28-1,$F61=AS$28), 1, INDEX('4. CPI-tabel'!$F$20:$AB$42, MATCH(IF(AND($D61="AD",$F61=2008),$F61+2,IF(AND($D61="AD",$F61=2009),$F61+1,$F61)), '4. CPI-tabel'!$B$20:$B$42,0),  MATCH(AS$28,'4. CPI-tabel'!$F$14:$AB$14,0))),INDEX('4. CPI-tabel'!$F$20:$AB$42, MATCH(IF($G61=1,$F61+1,$F61), '4. CPI-tabel'!$B$20:$B$42,0),  MATCH(AS$28,'4. CPI-tabel'!$F$14:$AB$14,0)))</f>
        <v>0</v>
      </c>
      <c r="AT61" s="116">
        <f>IF(AND($D61="AD",OR($F61=2008,$F61=2009)),IF(OR($F61=AT$28-1,$F61=AT$28), 1, INDEX('4. CPI-tabel'!$F$20:$AB$42, MATCH(IF(AND($D61="AD",$F61=2008),$F61+2,IF(AND($D61="AD",$F61=2009),$F61+1,$F61)), '4. CPI-tabel'!$B$20:$B$42,0),  MATCH(AT$28,'4. CPI-tabel'!$F$14:$AB$14,0))),INDEX('4. CPI-tabel'!$F$20:$AB$42, MATCH(IF($G61=1,$F61+1,$F61), '4. CPI-tabel'!$B$20:$B$42,0),  MATCH(AT$28,'4. CPI-tabel'!$F$14:$AB$14,0)))</f>
        <v>0</v>
      </c>
      <c r="AU61" s="116">
        <f>IF(AND($D61="AD",OR($F61=2008,$F61=2009)),IF(OR($F61=AU$28-1,$F61=AU$28), 1, INDEX('4. CPI-tabel'!$F$20:$AB$42, MATCH(IF(AND($D61="AD",$F61=2008),$F61+2,IF(AND($D61="AD",$F61=2009),$F61+1,$F61)), '4. CPI-tabel'!$B$20:$B$42,0),  MATCH(AU$28,'4. CPI-tabel'!$F$14:$AB$14,0))),INDEX('4. CPI-tabel'!$F$20:$AB$42, MATCH(IF($G61=1,$F61+1,$F61), '4. CPI-tabel'!$B$20:$B$42,0),  MATCH(AU$28,'4. CPI-tabel'!$F$14:$AB$14,0)))</f>
        <v>0</v>
      </c>
      <c r="AV61" s="116">
        <f>IF(AND($D61="AD",OR($F61=2008,$F61=2009)),IF(OR($F61=AV$28-1,$F61=AV$28), 1, INDEX('4. CPI-tabel'!$F$20:$AB$42, MATCH(IF(AND($D61="AD",$F61=2008),$F61+2,IF(AND($D61="AD",$F61=2009),$F61+1,$F61)), '4. CPI-tabel'!$B$20:$B$42,0),  MATCH(AV$28,'4. CPI-tabel'!$F$14:$AB$14,0))),INDEX('4. CPI-tabel'!$F$20:$AB$42, MATCH(IF($G61=1,$F61+1,$F61), '4. CPI-tabel'!$B$20:$B$42,0),  MATCH(AV$28,'4. CPI-tabel'!$F$14:$AB$14,0)))</f>
        <v>0</v>
      </c>
      <c r="AW61" s="116">
        <f>IF(AND($D61="AD",OR($F61=2008,$F61=2009)),IF(OR($F61=AW$28-1,$F61=AW$28), 1, INDEX('4. CPI-tabel'!$F$20:$AB$42, MATCH(IF(AND($D61="AD",$F61=2008),$F61+2,IF(AND($D61="AD",$F61=2009),$F61+1,$F61)), '4. CPI-tabel'!$B$20:$B$42,0),  MATCH(AW$28,'4. CPI-tabel'!$F$14:$AB$14,0))),INDEX('4. CPI-tabel'!$F$20:$AB$42, MATCH(IF($G61=1,$F61+1,$F61), '4. CPI-tabel'!$B$20:$B$42,0),  MATCH(AW$28,'4. CPI-tabel'!$F$14:$AB$14,0)))</f>
        <v>0</v>
      </c>
      <c r="AX61" s="116">
        <f>IF(AND($D61="AD",OR($F61=2008,$F61=2009)),IF(OR($F61=AX$28-1,$F61=AX$28), 1, INDEX('4. CPI-tabel'!$F$20:$AB$42, MATCH(IF(AND($D61="AD",$F61=2008),$F61+2,IF(AND($D61="AD",$F61=2009),$F61+1,$F61)), '4. CPI-tabel'!$B$20:$B$42,0),  MATCH(AX$28,'4. CPI-tabel'!$F$14:$AB$14,0))),INDEX('4. CPI-tabel'!$F$20:$AB$42, MATCH(IF($G61=1,$F61+1,$F61), '4. CPI-tabel'!$B$20:$B$42,0),  MATCH(AX$28,'4. CPI-tabel'!$F$14:$AB$14,0)))</f>
        <v>0</v>
      </c>
      <c r="AY61" s="116">
        <f>IF(AND($D61="AD",OR($F61=2008,$F61=2009)),IF(OR($F61=AY$28-1,$F61=AY$28), 1, INDEX('4. CPI-tabel'!$F$20:$AB$42, MATCH(IF(AND($D61="AD",$F61=2008),$F61+2,IF(AND($D61="AD",$F61=2009),$F61+1,$F61)), '4. CPI-tabel'!$B$20:$B$42,0),  MATCH(AY$28,'4. CPI-tabel'!$F$14:$AB$14,0))),INDEX('4. CPI-tabel'!$F$20:$AB$42, MATCH(IF($G61=1,$F61+1,$F61), '4. CPI-tabel'!$B$20:$B$42,0),  MATCH(AY$28,'4. CPI-tabel'!$F$14:$AB$14,0)))</f>
        <v>0</v>
      </c>
      <c r="AZ61" s="116">
        <f>IF(AND($D61="AD",OR($F61=2008,$F61=2009)),IF(OR($F61=AZ$28-1,$F61=AZ$28), 1, INDEX('4. CPI-tabel'!$F$20:$AB$42, MATCH(IF(AND($D61="AD",$F61=2008),$F61+2,IF(AND($D61="AD",$F61=2009),$F61+1,$F61)), '4. CPI-tabel'!$B$20:$B$42,0),  MATCH(AZ$28,'4. CPI-tabel'!$F$14:$AB$14,0))),INDEX('4. CPI-tabel'!$F$20:$AB$42, MATCH(IF($G61=1,$F61+1,$F61), '4. CPI-tabel'!$B$20:$B$42,0),  MATCH(AZ$28,'4. CPI-tabel'!$F$14:$AB$14,0)))</f>
        <v>0</v>
      </c>
      <c r="BA61" s="116">
        <f>IF(AND($D61="AD",OR($F61=2008,$F61=2009)),IF(OR($F61=BA$28-1,$F61=BA$28), 1, INDEX('4. CPI-tabel'!$F$20:$AB$42, MATCH(IF(AND($D61="AD",$F61=2008),$F61+2,IF(AND($D61="AD",$F61=2009),$F61+1,$F61)), '4. CPI-tabel'!$B$20:$B$42,0),  MATCH(BA$28,'4. CPI-tabel'!$F$14:$AB$14,0))),INDEX('4. CPI-tabel'!$F$20:$AB$42, MATCH(IF($G61=1,$F61+1,$F61), '4. CPI-tabel'!$B$20:$B$42,0),  MATCH(BA$28,'4. CPI-tabel'!$F$14:$AB$14,0)))</f>
        <v>0</v>
      </c>
      <c r="BB61" s="116">
        <f>IF(AND($D61="AD",OR($F61=2008,$F61=2009)),IF(OR($F61=BB$28-1,$F61=BB$28), 1, INDEX('4. CPI-tabel'!$F$20:$AB$42, MATCH(IF(AND($D61="AD",$F61=2008),$F61+2,IF(AND($D61="AD",$F61=2009),$F61+1,$F61)), '4. CPI-tabel'!$B$20:$B$42,0),  MATCH(BB$28,'4. CPI-tabel'!$F$14:$AB$14,0))),INDEX('4. CPI-tabel'!$F$20:$AB$42, MATCH(IF($G61=1,$F61+1,$F61), '4. CPI-tabel'!$B$20:$B$42,0),  MATCH(BB$28,'4. CPI-tabel'!$F$14:$AB$14,0)))</f>
        <v>1</v>
      </c>
      <c r="BC61" s="116">
        <f>IF(AND($D61="AD",OR($F61=2008,$F61=2009)),IF(OR($F61=BC$28-1,$F61=BC$28), 1, INDEX('4. CPI-tabel'!$F$20:$AB$42, MATCH(IF(AND($D61="AD",$F61=2008),$F61+2,IF(AND($D61="AD",$F61=2009),$F61+1,$F61)), '4. CPI-tabel'!$B$20:$B$42,0),  MATCH(BC$28,'4. CPI-tabel'!$F$14:$AB$14,0))),INDEX('4. CPI-tabel'!$F$20:$AB$42, MATCH(IF($G61=1,$F61+1,$F61), '4. CPI-tabel'!$B$20:$B$42,0),  MATCH(BC$28,'4. CPI-tabel'!$F$14:$AB$14,0)))</f>
        <v>1</v>
      </c>
      <c r="BF61" s="84">
        <f t="shared" si="31"/>
        <v>0</v>
      </c>
      <c r="BG61" s="84">
        <f t="shared" si="32"/>
        <v>0</v>
      </c>
      <c r="BH61" s="84">
        <f t="shared" si="33"/>
        <v>0</v>
      </c>
      <c r="BI61" s="84">
        <f t="shared" si="34"/>
        <v>0</v>
      </c>
      <c r="BJ61" s="84">
        <f t="shared" si="35"/>
        <v>0</v>
      </c>
      <c r="BK61" s="84">
        <f t="shared" si="36"/>
        <v>0</v>
      </c>
      <c r="BL61" s="84">
        <f t="shared" si="37"/>
        <v>0</v>
      </c>
      <c r="BM61" s="84">
        <f t="shared" si="38"/>
        <v>0</v>
      </c>
      <c r="BN61" s="84">
        <f t="shared" si="39"/>
        <v>0</v>
      </c>
      <c r="BO61" s="84">
        <f t="shared" si="40"/>
        <v>0</v>
      </c>
      <c r="BP61" s="84">
        <f t="shared" si="41"/>
        <v>0</v>
      </c>
      <c r="BQ61" s="84">
        <f t="shared" si="42"/>
        <v>0</v>
      </c>
      <c r="BR61" s="84">
        <f t="shared" si="43"/>
        <v>0</v>
      </c>
      <c r="BS61" s="84">
        <f t="shared" si="44"/>
        <v>0</v>
      </c>
      <c r="BT61" s="84">
        <f t="shared" si="45"/>
        <v>0</v>
      </c>
      <c r="BU61" s="84">
        <f t="shared" si="46"/>
        <v>0</v>
      </c>
      <c r="BV61" s="84">
        <f t="shared" si="47"/>
        <v>0</v>
      </c>
      <c r="BW61" s="84">
        <f t="shared" si="48"/>
        <v>0</v>
      </c>
      <c r="BX61" s="84">
        <f t="shared" si="49"/>
        <v>0</v>
      </c>
      <c r="BY61" s="84">
        <f t="shared" si="50"/>
        <v>0</v>
      </c>
      <c r="BZ61" s="84">
        <f t="shared" si="51"/>
        <v>0</v>
      </c>
      <c r="CA61" s="84">
        <f t="shared" si="52"/>
        <v>3302488.6324822181</v>
      </c>
      <c r="CB61" s="84">
        <f t="shared" si="53"/>
        <v>6516910.9014315763</v>
      </c>
    </row>
    <row r="62" spans="1:80" s="18" customFormat="1" x14ac:dyDescent="0.2">
      <c r="A62" s="72"/>
      <c r="B62" s="83">
        <f>'3. Investeringen'!B45</f>
        <v>34</v>
      </c>
      <c r="C62" s="83" t="str">
        <f>'3. Investeringen'!C45</f>
        <v>Nieuwe investeringen</v>
      </c>
      <c r="D62" s="83" t="str">
        <f>'3. Investeringen'!F45</f>
        <v>TD</v>
      </c>
      <c r="E62" s="83" t="str">
        <f t="shared" si="30"/>
        <v>Nieuwe investeringen TD</v>
      </c>
      <c r="F62" s="118">
        <f>'3. Investeringen'!L45</f>
        <v>2025</v>
      </c>
      <c r="G62" s="115">
        <f>'7. Nominale afschrijvingen'!AG52</f>
        <v>0.5</v>
      </c>
      <c r="I62" s="83">
        <f>'7. Nominale afschrijvingen'!BG52</f>
        <v>0</v>
      </c>
      <c r="J62" s="83">
        <f>'7. Nominale afschrijvingen'!BH52</f>
        <v>0</v>
      </c>
      <c r="K62" s="83">
        <f>'7. Nominale afschrijvingen'!BI52</f>
        <v>0</v>
      </c>
      <c r="L62" s="83">
        <f>'7. Nominale afschrijvingen'!BJ52</f>
        <v>0</v>
      </c>
      <c r="M62" s="83">
        <f>'7. Nominale afschrijvingen'!BK52</f>
        <v>0</v>
      </c>
      <c r="N62" s="83">
        <f>'7. Nominale afschrijvingen'!BL52</f>
        <v>0</v>
      </c>
      <c r="O62" s="83">
        <f>'7. Nominale afschrijvingen'!BM52</f>
        <v>0</v>
      </c>
      <c r="P62" s="83">
        <f>'7. Nominale afschrijvingen'!BN52</f>
        <v>0</v>
      </c>
      <c r="Q62" s="83">
        <f>'7. Nominale afschrijvingen'!BO52</f>
        <v>0</v>
      </c>
      <c r="R62" s="83">
        <f>'7. Nominale afschrijvingen'!BP52</f>
        <v>0</v>
      </c>
      <c r="S62" s="83">
        <f>'7. Nominale afschrijvingen'!BQ52</f>
        <v>0</v>
      </c>
      <c r="T62" s="83">
        <f>'7. Nominale afschrijvingen'!BR52</f>
        <v>0</v>
      </c>
      <c r="U62" s="83">
        <f>'7. Nominale afschrijvingen'!BS52</f>
        <v>0</v>
      </c>
      <c r="V62" s="83">
        <f>'7. Nominale afschrijvingen'!BT52</f>
        <v>0</v>
      </c>
      <c r="W62" s="83">
        <f>'7. Nominale afschrijvingen'!BU52</f>
        <v>0</v>
      </c>
      <c r="X62" s="83">
        <f>'7. Nominale afschrijvingen'!BV52</f>
        <v>0</v>
      </c>
      <c r="Y62" s="83">
        <f>'7. Nominale afschrijvingen'!BW52</f>
        <v>0</v>
      </c>
      <c r="Z62" s="83">
        <f>'7. Nominale afschrijvingen'!BX52</f>
        <v>0</v>
      </c>
      <c r="AA62" s="83">
        <f>'7. Nominale afschrijvingen'!BY52</f>
        <v>0</v>
      </c>
      <c r="AB62" s="83">
        <f>'7. Nominale afschrijvingen'!BZ52</f>
        <v>0</v>
      </c>
      <c r="AC62" s="83">
        <f>'7. Nominale afschrijvingen'!CA52</f>
        <v>0</v>
      </c>
      <c r="AD62" s="83">
        <f>'7. Nominale afschrijvingen'!CB52</f>
        <v>527610.39711865329</v>
      </c>
      <c r="AE62" s="83">
        <f>'7. Nominale afschrijvingen'!CC52</f>
        <v>1043709.2946638088</v>
      </c>
      <c r="AF62" s="62"/>
      <c r="AG62" s="116">
        <f>IF(AND($D62="AD",OR($F62=2008,$F62=2009)),IF(OR($F62=AG$28-1,$F62=AG$28), 1, INDEX('4. CPI-tabel'!$F$20:$AB$42, MATCH(IF(AND($D62="AD",$F62=2008),$F62+2,IF(AND($D62="AD",$F62=2009),$F62+1,$F62)), '4. CPI-tabel'!$B$20:$B$42,0),  MATCH(AG$28,'4. CPI-tabel'!$F$14:$AB$14,0))),INDEX('4. CPI-tabel'!$F$20:$AB$42, MATCH(IF($G62=1,$F62+1,$F62), '4. CPI-tabel'!$B$20:$B$42,0),  MATCH(AG$28,'4. CPI-tabel'!$F$14:$AB$14,0)))</f>
        <v>0</v>
      </c>
      <c r="AH62" s="116">
        <f>IF(AND($D62="AD",OR($F62=2008,$F62=2009)),IF(OR($F62=AH$28-1,$F62=AH$28), 1, INDEX('4. CPI-tabel'!$F$20:$AB$42, MATCH(IF(AND($D62="AD",$F62=2008),$F62+2,IF(AND($D62="AD",$F62=2009),$F62+1,$F62)), '4. CPI-tabel'!$B$20:$B$42,0),  MATCH(AH$28,'4. CPI-tabel'!$F$14:$AB$14,0))),INDEX('4. CPI-tabel'!$F$20:$AB$42, MATCH(IF($G62=1,$F62+1,$F62), '4. CPI-tabel'!$B$20:$B$42,0),  MATCH(AH$28,'4. CPI-tabel'!$F$14:$AB$14,0)))</f>
        <v>0</v>
      </c>
      <c r="AI62" s="116">
        <f>IF(AND($D62="AD",OR($F62=2008,$F62=2009)),IF(OR($F62=AI$28-1,$F62=AI$28), 1, INDEX('4. CPI-tabel'!$F$20:$AB$42, MATCH(IF(AND($D62="AD",$F62=2008),$F62+2,IF(AND($D62="AD",$F62=2009),$F62+1,$F62)), '4. CPI-tabel'!$B$20:$B$42,0),  MATCH(AI$28,'4. CPI-tabel'!$F$14:$AB$14,0))),INDEX('4. CPI-tabel'!$F$20:$AB$42, MATCH(IF($G62=1,$F62+1,$F62), '4. CPI-tabel'!$B$20:$B$42,0),  MATCH(AI$28,'4. CPI-tabel'!$F$14:$AB$14,0)))</f>
        <v>0</v>
      </c>
      <c r="AJ62" s="116">
        <f>IF(AND($D62="AD",OR($F62=2008,$F62=2009)),IF(OR($F62=AJ$28-1,$F62=AJ$28), 1, INDEX('4. CPI-tabel'!$F$20:$AB$42, MATCH(IF(AND($D62="AD",$F62=2008),$F62+2,IF(AND($D62="AD",$F62=2009),$F62+1,$F62)), '4. CPI-tabel'!$B$20:$B$42,0),  MATCH(AJ$28,'4. CPI-tabel'!$F$14:$AB$14,0))),INDEX('4. CPI-tabel'!$F$20:$AB$42, MATCH(IF($G62=1,$F62+1,$F62), '4. CPI-tabel'!$B$20:$B$42,0),  MATCH(AJ$28,'4. CPI-tabel'!$F$14:$AB$14,0)))</f>
        <v>0</v>
      </c>
      <c r="AK62" s="116">
        <f>IF(AND($D62="AD",OR($F62=2008,$F62=2009)),IF(OR($F62=AK$28-1,$F62=AK$28), 1, INDEX('4. CPI-tabel'!$F$20:$AB$42, MATCH(IF(AND($D62="AD",$F62=2008),$F62+2,IF(AND($D62="AD",$F62=2009),$F62+1,$F62)), '4. CPI-tabel'!$B$20:$B$42,0),  MATCH(AK$28,'4. CPI-tabel'!$F$14:$AB$14,0))),INDEX('4. CPI-tabel'!$F$20:$AB$42, MATCH(IF($G62=1,$F62+1,$F62), '4. CPI-tabel'!$B$20:$B$42,0),  MATCH(AK$28,'4. CPI-tabel'!$F$14:$AB$14,0)))</f>
        <v>0</v>
      </c>
      <c r="AL62" s="116">
        <f>IF(AND($D62="AD",OR($F62=2008,$F62=2009)),IF(OR($F62=AL$28-1,$F62=AL$28), 1, INDEX('4. CPI-tabel'!$F$20:$AB$42, MATCH(IF(AND($D62="AD",$F62=2008),$F62+2,IF(AND($D62="AD",$F62=2009),$F62+1,$F62)), '4. CPI-tabel'!$B$20:$B$42,0),  MATCH(AL$28,'4. CPI-tabel'!$F$14:$AB$14,0))),INDEX('4. CPI-tabel'!$F$20:$AB$42, MATCH(IF($G62=1,$F62+1,$F62), '4. CPI-tabel'!$B$20:$B$42,0),  MATCH(AL$28,'4. CPI-tabel'!$F$14:$AB$14,0)))</f>
        <v>0</v>
      </c>
      <c r="AM62" s="116">
        <f>IF(AND($D62="AD",OR($F62=2008,$F62=2009)),IF(OR($F62=AM$28-1,$F62=AM$28), 1, INDEX('4. CPI-tabel'!$F$20:$AB$42, MATCH(IF(AND($D62="AD",$F62=2008),$F62+2,IF(AND($D62="AD",$F62=2009),$F62+1,$F62)), '4. CPI-tabel'!$B$20:$B$42,0),  MATCH(AM$28,'4. CPI-tabel'!$F$14:$AB$14,0))),INDEX('4. CPI-tabel'!$F$20:$AB$42, MATCH(IF($G62=1,$F62+1,$F62), '4. CPI-tabel'!$B$20:$B$42,0),  MATCH(AM$28,'4. CPI-tabel'!$F$14:$AB$14,0)))</f>
        <v>0</v>
      </c>
      <c r="AN62" s="116">
        <f>IF(AND($D62="AD",OR($F62=2008,$F62=2009)),IF(OR($F62=AN$28-1,$F62=AN$28), 1, INDEX('4. CPI-tabel'!$F$20:$AB$42, MATCH(IF(AND($D62="AD",$F62=2008),$F62+2,IF(AND($D62="AD",$F62=2009),$F62+1,$F62)), '4. CPI-tabel'!$B$20:$B$42,0),  MATCH(AN$28,'4. CPI-tabel'!$F$14:$AB$14,0))),INDEX('4. CPI-tabel'!$F$20:$AB$42, MATCH(IF($G62=1,$F62+1,$F62), '4. CPI-tabel'!$B$20:$B$42,0),  MATCH(AN$28,'4. CPI-tabel'!$F$14:$AB$14,0)))</f>
        <v>0</v>
      </c>
      <c r="AO62" s="116">
        <f>IF(AND($D62="AD",OR($F62=2008,$F62=2009)),IF(OR($F62=AO$28-1,$F62=AO$28), 1, INDEX('4. CPI-tabel'!$F$20:$AB$42, MATCH(IF(AND($D62="AD",$F62=2008),$F62+2,IF(AND($D62="AD",$F62=2009),$F62+1,$F62)), '4. CPI-tabel'!$B$20:$B$42,0),  MATCH(AO$28,'4. CPI-tabel'!$F$14:$AB$14,0))),INDEX('4. CPI-tabel'!$F$20:$AB$42, MATCH(IF($G62=1,$F62+1,$F62), '4. CPI-tabel'!$B$20:$B$42,0),  MATCH(AO$28,'4. CPI-tabel'!$F$14:$AB$14,0)))</f>
        <v>0</v>
      </c>
      <c r="AP62" s="116">
        <f>IF(AND($D62="AD",OR($F62=2008,$F62=2009)),IF(OR($F62=AP$28-1,$F62=AP$28), 1, INDEX('4. CPI-tabel'!$F$20:$AB$42, MATCH(IF(AND($D62="AD",$F62=2008),$F62+2,IF(AND($D62="AD",$F62=2009),$F62+1,$F62)), '4. CPI-tabel'!$B$20:$B$42,0),  MATCH(AP$28,'4. CPI-tabel'!$F$14:$AB$14,0))),INDEX('4. CPI-tabel'!$F$20:$AB$42, MATCH(IF($G62=1,$F62+1,$F62), '4. CPI-tabel'!$B$20:$B$42,0),  MATCH(AP$28,'4. CPI-tabel'!$F$14:$AB$14,0)))</f>
        <v>0</v>
      </c>
      <c r="AQ62" s="116">
        <f>IF(AND($D62="AD",OR($F62=2008,$F62=2009)),IF(OR($F62=AQ$28-1,$F62=AQ$28), 1, INDEX('4. CPI-tabel'!$F$20:$AB$42, MATCH(IF(AND($D62="AD",$F62=2008),$F62+2,IF(AND($D62="AD",$F62=2009),$F62+1,$F62)), '4. CPI-tabel'!$B$20:$B$42,0),  MATCH(AQ$28,'4. CPI-tabel'!$F$14:$AB$14,0))),INDEX('4. CPI-tabel'!$F$20:$AB$42, MATCH(IF($G62=1,$F62+1,$F62), '4. CPI-tabel'!$B$20:$B$42,0),  MATCH(AQ$28,'4. CPI-tabel'!$F$14:$AB$14,0)))</f>
        <v>0</v>
      </c>
      <c r="AR62" s="116">
        <f>IF(AND($D62="AD",OR($F62=2008,$F62=2009)),IF(OR($F62=AR$28-1,$F62=AR$28), 1, INDEX('4. CPI-tabel'!$F$20:$AB$42, MATCH(IF(AND($D62="AD",$F62=2008),$F62+2,IF(AND($D62="AD",$F62=2009),$F62+1,$F62)), '4. CPI-tabel'!$B$20:$B$42,0),  MATCH(AR$28,'4. CPI-tabel'!$F$14:$AB$14,0))),INDEX('4. CPI-tabel'!$F$20:$AB$42, MATCH(IF($G62=1,$F62+1,$F62), '4. CPI-tabel'!$B$20:$B$42,0),  MATCH(AR$28,'4. CPI-tabel'!$F$14:$AB$14,0)))</f>
        <v>0</v>
      </c>
      <c r="AS62" s="116">
        <f>IF(AND($D62="AD",OR($F62=2008,$F62=2009)),IF(OR($F62=AS$28-1,$F62=AS$28), 1, INDEX('4. CPI-tabel'!$F$20:$AB$42, MATCH(IF(AND($D62="AD",$F62=2008),$F62+2,IF(AND($D62="AD",$F62=2009),$F62+1,$F62)), '4. CPI-tabel'!$B$20:$B$42,0),  MATCH(AS$28,'4. CPI-tabel'!$F$14:$AB$14,0))),INDEX('4. CPI-tabel'!$F$20:$AB$42, MATCH(IF($G62=1,$F62+1,$F62), '4. CPI-tabel'!$B$20:$B$42,0),  MATCH(AS$28,'4. CPI-tabel'!$F$14:$AB$14,0)))</f>
        <v>0</v>
      </c>
      <c r="AT62" s="116">
        <f>IF(AND($D62="AD",OR($F62=2008,$F62=2009)),IF(OR($F62=AT$28-1,$F62=AT$28), 1, INDEX('4. CPI-tabel'!$F$20:$AB$42, MATCH(IF(AND($D62="AD",$F62=2008),$F62+2,IF(AND($D62="AD",$F62=2009),$F62+1,$F62)), '4. CPI-tabel'!$B$20:$B$42,0),  MATCH(AT$28,'4. CPI-tabel'!$F$14:$AB$14,0))),INDEX('4. CPI-tabel'!$F$20:$AB$42, MATCH(IF($G62=1,$F62+1,$F62), '4. CPI-tabel'!$B$20:$B$42,0),  MATCH(AT$28,'4. CPI-tabel'!$F$14:$AB$14,0)))</f>
        <v>0</v>
      </c>
      <c r="AU62" s="116">
        <f>IF(AND($D62="AD",OR($F62=2008,$F62=2009)),IF(OR($F62=AU$28-1,$F62=AU$28), 1, INDEX('4. CPI-tabel'!$F$20:$AB$42, MATCH(IF(AND($D62="AD",$F62=2008),$F62+2,IF(AND($D62="AD",$F62=2009),$F62+1,$F62)), '4. CPI-tabel'!$B$20:$B$42,0),  MATCH(AU$28,'4. CPI-tabel'!$F$14:$AB$14,0))),INDEX('4. CPI-tabel'!$F$20:$AB$42, MATCH(IF($G62=1,$F62+1,$F62), '4. CPI-tabel'!$B$20:$B$42,0),  MATCH(AU$28,'4. CPI-tabel'!$F$14:$AB$14,0)))</f>
        <v>0</v>
      </c>
      <c r="AV62" s="116">
        <f>IF(AND($D62="AD",OR($F62=2008,$F62=2009)),IF(OR($F62=AV$28-1,$F62=AV$28), 1, INDEX('4. CPI-tabel'!$F$20:$AB$42, MATCH(IF(AND($D62="AD",$F62=2008),$F62+2,IF(AND($D62="AD",$F62=2009),$F62+1,$F62)), '4. CPI-tabel'!$B$20:$B$42,0),  MATCH(AV$28,'4. CPI-tabel'!$F$14:$AB$14,0))),INDEX('4. CPI-tabel'!$F$20:$AB$42, MATCH(IF($G62=1,$F62+1,$F62), '4. CPI-tabel'!$B$20:$B$42,0),  MATCH(AV$28,'4. CPI-tabel'!$F$14:$AB$14,0)))</f>
        <v>0</v>
      </c>
      <c r="AW62" s="116">
        <f>IF(AND($D62="AD",OR($F62=2008,$F62=2009)),IF(OR($F62=AW$28-1,$F62=AW$28), 1, INDEX('4. CPI-tabel'!$F$20:$AB$42, MATCH(IF(AND($D62="AD",$F62=2008),$F62+2,IF(AND($D62="AD",$F62=2009),$F62+1,$F62)), '4. CPI-tabel'!$B$20:$B$42,0),  MATCH(AW$28,'4. CPI-tabel'!$F$14:$AB$14,0))),INDEX('4. CPI-tabel'!$F$20:$AB$42, MATCH(IF($G62=1,$F62+1,$F62), '4. CPI-tabel'!$B$20:$B$42,0),  MATCH(AW$28,'4. CPI-tabel'!$F$14:$AB$14,0)))</f>
        <v>0</v>
      </c>
      <c r="AX62" s="116">
        <f>IF(AND($D62="AD",OR($F62=2008,$F62=2009)),IF(OR($F62=AX$28-1,$F62=AX$28), 1, INDEX('4. CPI-tabel'!$F$20:$AB$42, MATCH(IF(AND($D62="AD",$F62=2008),$F62+2,IF(AND($D62="AD",$F62=2009),$F62+1,$F62)), '4. CPI-tabel'!$B$20:$B$42,0),  MATCH(AX$28,'4. CPI-tabel'!$F$14:$AB$14,0))),INDEX('4. CPI-tabel'!$F$20:$AB$42, MATCH(IF($G62=1,$F62+1,$F62), '4. CPI-tabel'!$B$20:$B$42,0),  MATCH(AX$28,'4. CPI-tabel'!$F$14:$AB$14,0)))</f>
        <v>0</v>
      </c>
      <c r="AY62" s="116">
        <f>IF(AND($D62="AD",OR($F62=2008,$F62=2009)),IF(OR($F62=AY$28-1,$F62=AY$28), 1, INDEX('4. CPI-tabel'!$F$20:$AB$42, MATCH(IF(AND($D62="AD",$F62=2008),$F62+2,IF(AND($D62="AD",$F62=2009),$F62+1,$F62)), '4. CPI-tabel'!$B$20:$B$42,0),  MATCH(AY$28,'4. CPI-tabel'!$F$14:$AB$14,0))),INDEX('4. CPI-tabel'!$F$20:$AB$42, MATCH(IF($G62=1,$F62+1,$F62), '4. CPI-tabel'!$B$20:$B$42,0),  MATCH(AY$28,'4. CPI-tabel'!$F$14:$AB$14,0)))</f>
        <v>0</v>
      </c>
      <c r="AZ62" s="116">
        <f>IF(AND($D62="AD",OR($F62=2008,$F62=2009)),IF(OR($F62=AZ$28-1,$F62=AZ$28), 1, INDEX('4. CPI-tabel'!$F$20:$AB$42, MATCH(IF(AND($D62="AD",$F62=2008),$F62+2,IF(AND($D62="AD",$F62=2009),$F62+1,$F62)), '4. CPI-tabel'!$B$20:$B$42,0),  MATCH(AZ$28,'4. CPI-tabel'!$F$14:$AB$14,0))),INDEX('4. CPI-tabel'!$F$20:$AB$42, MATCH(IF($G62=1,$F62+1,$F62), '4. CPI-tabel'!$B$20:$B$42,0),  MATCH(AZ$28,'4. CPI-tabel'!$F$14:$AB$14,0)))</f>
        <v>0</v>
      </c>
      <c r="BA62" s="116">
        <f>IF(AND($D62="AD",OR($F62=2008,$F62=2009)),IF(OR($F62=BA$28-1,$F62=BA$28), 1, INDEX('4. CPI-tabel'!$F$20:$AB$42, MATCH(IF(AND($D62="AD",$F62=2008),$F62+2,IF(AND($D62="AD",$F62=2009),$F62+1,$F62)), '4. CPI-tabel'!$B$20:$B$42,0),  MATCH(BA$28,'4. CPI-tabel'!$F$14:$AB$14,0))),INDEX('4. CPI-tabel'!$F$20:$AB$42, MATCH(IF($G62=1,$F62+1,$F62), '4. CPI-tabel'!$B$20:$B$42,0),  MATCH(BA$28,'4. CPI-tabel'!$F$14:$AB$14,0)))</f>
        <v>0</v>
      </c>
      <c r="BB62" s="116">
        <f>IF(AND($D62="AD",OR($F62=2008,$F62=2009)),IF(OR($F62=BB$28-1,$F62=BB$28), 1, INDEX('4. CPI-tabel'!$F$20:$AB$42, MATCH(IF(AND($D62="AD",$F62=2008),$F62+2,IF(AND($D62="AD",$F62=2009),$F62+1,$F62)), '4. CPI-tabel'!$B$20:$B$42,0),  MATCH(BB$28,'4. CPI-tabel'!$F$14:$AB$14,0))),INDEX('4. CPI-tabel'!$F$20:$AB$42, MATCH(IF($G62=1,$F62+1,$F62), '4. CPI-tabel'!$B$20:$B$42,0),  MATCH(BB$28,'4. CPI-tabel'!$F$14:$AB$14,0)))</f>
        <v>1</v>
      </c>
      <c r="BC62" s="116">
        <f>IF(AND($D62="AD",OR($F62=2008,$F62=2009)),IF(OR($F62=BC$28-1,$F62=BC$28), 1, INDEX('4. CPI-tabel'!$F$20:$AB$42, MATCH(IF(AND($D62="AD",$F62=2008),$F62+2,IF(AND($D62="AD",$F62=2009),$F62+1,$F62)), '4. CPI-tabel'!$B$20:$B$42,0),  MATCH(BC$28,'4. CPI-tabel'!$F$14:$AB$14,0))),INDEX('4. CPI-tabel'!$F$20:$AB$42, MATCH(IF($G62=1,$F62+1,$F62), '4. CPI-tabel'!$B$20:$B$42,0),  MATCH(BC$28,'4. CPI-tabel'!$F$14:$AB$14,0)))</f>
        <v>1</v>
      </c>
      <c r="BF62" s="84">
        <f t="shared" si="31"/>
        <v>0</v>
      </c>
      <c r="BG62" s="84">
        <f t="shared" si="32"/>
        <v>0</v>
      </c>
      <c r="BH62" s="84">
        <f t="shared" si="33"/>
        <v>0</v>
      </c>
      <c r="BI62" s="84">
        <f t="shared" si="34"/>
        <v>0</v>
      </c>
      <c r="BJ62" s="84">
        <f t="shared" si="35"/>
        <v>0</v>
      </c>
      <c r="BK62" s="84">
        <f t="shared" si="36"/>
        <v>0</v>
      </c>
      <c r="BL62" s="84">
        <f t="shared" si="37"/>
        <v>0</v>
      </c>
      <c r="BM62" s="84">
        <f t="shared" si="38"/>
        <v>0</v>
      </c>
      <c r="BN62" s="84">
        <f t="shared" si="39"/>
        <v>0</v>
      </c>
      <c r="BO62" s="84">
        <f t="shared" si="40"/>
        <v>0</v>
      </c>
      <c r="BP62" s="84">
        <f t="shared" si="41"/>
        <v>0</v>
      </c>
      <c r="BQ62" s="84">
        <f t="shared" si="42"/>
        <v>0</v>
      </c>
      <c r="BR62" s="84">
        <f t="shared" si="43"/>
        <v>0</v>
      </c>
      <c r="BS62" s="84">
        <f t="shared" si="44"/>
        <v>0</v>
      </c>
      <c r="BT62" s="84">
        <f t="shared" si="45"/>
        <v>0</v>
      </c>
      <c r="BU62" s="84">
        <f t="shared" si="46"/>
        <v>0</v>
      </c>
      <c r="BV62" s="84">
        <f t="shared" si="47"/>
        <v>0</v>
      </c>
      <c r="BW62" s="84">
        <f t="shared" si="48"/>
        <v>0</v>
      </c>
      <c r="BX62" s="84">
        <f t="shared" si="49"/>
        <v>0</v>
      </c>
      <c r="BY62" s="84">
        <f t="shared" si="50"/>
        <v>0</v>
      </c>
      <c r="BZ62" s="84">
        <f t="shared" si="51"/>
        <v>0</v>
      </c>
      <c r="CA62" s="84">
        <f t="shared" si="52"/>
        <v>527610.39711865329</v>
      </c>
      <c r="CB62" s="84">
        <f t="shared" si="53"/>
        <v>1043709.2946638088</v>
      </c>
    </row>
    <row r="63" spans="1:80" s="18" customFormat="1" x14ac:dyDescent="0.2">
      <c r="A63" s="72"/>
      <c r="B63" s="83">
        <f>'3. Investeringen'!B46</f>
        <v>35</v>
      </c>
      <c r="C63" s="83" t="str">
        <f>'3. Investeringen'!C46</f>
        <v>Nieuwe investeringen</v>
      </c>
      <c r="D63" s="83" t="str">
        <f>'3. Investeringen'!F46</f>
        <v>TD</v>
      </c>
      <c r="E63" s="83" t="str">
        <f t="shared" si="30"/>
        <v>Nieuwe investeringen TD</v>
      </c>
      <c r="F63" s="118">
        <f>'3. Investeringen'!L46</f>
        <v>2025</v>
      </c>
      <c r="G63" s="115">
        <f>'7. Nominale afschrijvingen'!AG53</f>
        <v>0.5</v>
      </c>
      <c r="I63" s="83">
        <f>'7. Nominale afschrijvingen'!BG53</f>
        <v>0</v>
      </c>
      <c r="J63" s="83">
        <f>'7. Nominale afschrijvingen'!BH53</f>
        <v>0</v>
      </c>
      <c r="K63" s="83">
        <f>'7. Nominale afschrijvingen'!BI53</f>
        <v>0</v>
      </c>
      <c r="L63" s="83">
        <f>'7. Nominale afschrijvingen'!BJ53</f>
        <v>0</v>
      </c>
      <c r="M63" s="83">
        <f>'7. Nominale afschrijvingen'!BK53</f>
        <v>0</v>
      </c>
      <c r="N63" s="83">
        <f>'7. Nominale afschrijvingen'!BL53</f>
        <v>0</v>
      </c>
      <c r="O63" s="83">
        <f>'7. Nominale afschrijvingen'!BM53</f>
        <v>0</v>
      </c>
      <c r="P63" s="83">
        <f>'7. Nominale afschrijvingen'!BN53</f>
        <v>0</v>
      </c>
      <c r="Q63" s="83">
        <f>'7. Nominale afschrijvingen'!BO53</f>
        <v>0</v>
      </c>
      <c r="R63" s="83">
        <f>'7. Nominale afschrijvingen'!BP53</f>
        <v>0</v>
      </c>
      <c r="S63" s="83">
        <f>'7. Nominale afschrijvingen'!BQ53</f>
        <v>0</v>
      </c>
      <c r="T63" s="83">
        <f>'7. Nominale afschrijvingen'!BR53</f>
        <v>0</v>
      </c>
      <c r="U63" s="83">
        <f>'7. Nominale afschrijvingen'!BS53</f>
        <v>0</v>
      </c>
      <c r="V63" s="83">
        <f>'7. Nominale afschrijvingen'!BT53</f>
        <v>0</v>
      </c>
      <c r="W63" s="83">
        <f>'7. Nominale afschrijvingen'!BU53</f>
        <v>0</v>
      </c>
      <c r="X63" s="83">
        <f>'7. Nominale afschrijvingen'!BV53</f>
        <v>0</v>
      </c>
      <c r="Y63" s="83">
        <f>'7. Nominale afschrijvingen'!BW53</f>
        <v>0</v>
      </c>
      <c r="Z63" s="83">
        <f>'7. Nominale afschrijvingen'!BX53</f>
        <v>0</v>
      </c>
      <c r="AA63" s="83">
        <f>'7. Nominale afschrijvingen'!BY53</f>
        <v>0</v>
      </c>
      <c r="AB63" s="83">
        <f>'7. Nominale afschrijvingen'!BZ53</f>
        <v>0</v>
      </c>
      <c r="AC63" s="83">
        <f>'7. Nominale afschrijvingen'!CA53</f>
        <v>0</v>
      </c>
      <c r="AD63" s="83">
        <f>'7. Nominale afschrijvingen'!CB53</f>
        <v>0</v>
      </c>
      <c r="AE63" s="83">
        <f>'7. Nominale afschrijvingen'!CC53</f>
        <v>0</v>
      </c>
      <c r="AF63" s="62"/>
      <c r="AG63" s="116">
        <f>IF(AND($D63="AD",OR($F63=2008,$F63=2009)),IF(OR($F63=AG$28-1,$F63=AG$28), 1, INDEX('4. CPI-tabel'!$F$20:$AB$42, MATCH(IF(AND($D63="AD",$F63=2008),$F63+2,IF(AND($D63="AD",$F63=2009),$F63+1,$F63)), '4. CPI-tabel'!$B$20:$B$42,0),  MATCH(AG$28,'4. CPI-tabel'!$F$14:$AB$14,0))),INDEX('4. CPI-tabel'!$F$20:$AB$42, MATCH(IF($G63=1,$F63+1,$F63), '4. CPI-tabel'!$B$20:$B$42,0),  MATCH(AG$28,'4. CPI-tabel'!$F$14:$AB$14,0)))</f>
        <v>0</v>
      </c>
      <c r="AH63" s="116">
        <f>IF(AND($D63="AD",OR($F63=2008,$F63=2009)),IF(OR($F63=AH$28-1,$F63=AH$28), 1, INDEX('4. CPI-tabel'!$F$20:$AB$42, MATCH(IF(AND($D63="AD",$F63=2008),$F63+2,IF(AND($D63="AD",$F63=2009),$F63+1,$F63)), '4. CPI-tabel'!$B$20:$B$42,0),  MATCH(AH$28,'4. CPI-tabel'!$F$14:$AB$14,0))),INDEX('4. CPI-tabel'!$F$20:$AB$42, MATCH(IF($G63=1,$F63+1,$F63), '4. CPI-tabel'!$B$20:$B$42,0),  MATCH(AH$28,'4. CPI-tabel'!$F$14:$AB$14,0)))</f>
        <v>0</v>
      </c>
      <c r="AI63" s="116">
        <f>IF(AND($D63="AD",OR($F63=2008,$F63=2009)),IF(OR($F63=AI$28-1,$F63=AI$28), 1, INDEX('4. CPI-tabel'!$F$20:$AB$42, MATCH(IF(AND($D63="AD",$F63=2008),$F63+2,IF(AND($D63="AD",$F63=2009),$F63+1,$F63)), '4. CPI-tabel'!$B$20:$B$42,0),  MATCH(AI$28,'4. CPI-tabel'!$F$14:$AB$14,0))),INDEX('4. CPI-tabel'!$F$20:$AB$42, MATCH(IF($G63=1,$F63+1,$F63), '4. CPI-tabel'!$B$20:$B$42,0),  MATCH(AI$28,'4. CPI-tabel'!$F$14:$AB$14,0)))</f>
        <v>0</v>
      </c>
      <c r="AJ63" s="116">
        <f>IF(AND($D63="AD",OR($F63=2008,$F63=2009)),IF(OR($F63=AJ$28-1,$F63=AJ$28), 1, INDEX('4. CPI-tabel'!$F$20:$AB$42, MATCH(IF(AND($D63="AD",$F63=2008),$F63+2,IF(AND($D63="AD",$F63=2009),$F63+1,$F63)), '4. CPI-tabel'!$B$20:$B$42,0),  MATCH(AJ$28,'4. CPI-tabel'!$F$14:$AB$14,0))),INDEX('4. CPI-tabel'!$F$20:$AB$42, MATCH(IF($G63=1,$F63+1,$F63), '4. CPI-tabel'!$B$20:$B$42,0),  MATCH(AJ$28,'4. CPI-tabel'!$F$14:$AB$14,0)))</f>
        <v>0</v>
      </c>
      <c r="AK63" s="116">
        <f>IF(AND($D63="AD",OR($F63=2008,$F63=2009)),IF(OR($F63=AK$28-1,$F63=AK$28), 1, INDEX('4. CPI-tabel'!$F$20:$AB$42, MATCH(IF(AND($D63="AD",$F63=2008),$F63+2,IF(AND($D63="AD",$F63=2009),$F63+1,$F63)), '4. CPI-tabel'!$B$20:$B$42,0),  MATCH(AK$28,'4. CPI-tabel'!$F$14:$AB$14,0))),INDEX('4. CPI-tabel'!$F$20:$AB$42, MATCH(IF($G63=1,$F63+1,$F63), '4. CPI-tabel'!$B$20:$B$42,0),  MATCH(AK$28,'4. CPI-tabel'!$F$14:$AB$14,0)))</f>
        <v>0</v>
      </c>
      <c r="AL63" s="116">
        <f>IF(AND($D63="AD",OR($F63=2008,$F63=2009)),IF(OR($F63=AL$28-1,$F63=AL$28), 1, INDEX('4. CPI-tabel'!$F$20:$AB$42, MATCH(IF(AND($D63="AD",$F63=2008),$F63+2,IF(AND($D63="AD",$F63=2009),$F63+1,$F63)), '4. CPI-tabel'!$B$20:$B$42,0),  MATCH(AL$28,'4. CPI-tabel'!$F$14:$AB$14,0))),INDEX('4. CPI-tabel'!$F$20:$AB$42, MATCH(IF($G63=1,$F63+1,$F63), '4. CPI-tabel'!$B$20:$B$42,0),  MATCH(AL$28,'4. CPI-tabel'!$F$14:$AB$14,0)))</f>
        <v>0</v>
      </c>
      <c r="AM63" s="116">
        <f>IF(AND($D63="AD",OR($F63=2008,$F63=2009)),IF(OR($F63=AM$28-1,$F63=AM$28), 1, INDEX('4. CPI-tabel'!$F$20:$AB$42, MATCH(IF(AND($D63="AD",$F63=2008),$F63+2,IF(AND($D63="AD",$F63=2009),$F63+1,$F63)), '4. CPI-tabel'!$B$20:$B$42,0),  MATCH(AM$28,'4. CPI-tabel'!$F$14:$AB$14,0))),INDEX('4. CPI-tabel'!$F$20:$AB$42, MATCH(IF($G63=1,$F63+1,$F63), '4. CPI-tabel'!$B$20:$B$42,0),  MATCH(AM$28,'4. CPI-tabel'!$F$14:$AB$14,0)))</f>
        <v>0</v>
      </c>
      <c r="AN63" s="116">
        <f>IF(AND($D63="AD",OR($F63=2008,$F63=2009)),IF(OR($F63=AN$28-1,$F63=AN$28), 1, INDEX('4. CPI-tabel'!$F$20:$AB$42, MATCH(IF(AND($D63="AD",$F63=2008),$F63+2,IF(AND($D63="AD",$F63=2009),$F63+1,$F63)), '4. CPI-tabel'!$B$20:$B$42,0),  MATCH(AN$28,'4. CPI-tabel'!$F$14:$AB$14,0))),INDEX('4. CPI-tabel'!$F$20:$AB$42, MATCH(IF($G63=1,$F63+1,$F63), '4. CPI-tabel'!$B$20:$B$42,0),  MATCH(AN$28,'4. CPI-tabel'!$F$14:$AB$14,0)))</f>
        <v>0</v>
      </c>
      <c r="AO63" s="116">
        <f>IF(AND($D63="AD",OR($F63=2008,$F63=2009)),IF(OR($F63=AO$28-1,$F63=AO$28), 1, INDEX('4. CPI-tabel'!$F$20:$AB$42, MATCH(IF(AND($D63="AD",$F63=2008),$F63+2,IF(AND($D63="AD",$F63=2009),$F63+1,$F63)), '4. CPI-tabel'!$B$20:$B$42,0),  MATCH(AO$28,'4. CPI-tabel'!$F$14:$AB$14,0))),INDEX('4. CPI-tabel'!$F$20:$AB$42, MATCH(IF($G63=1,$F63+1,$F63), '4. CPI-tabel'!$B$20:$B$42,0),  MATCH(AO$28,'4. CPI-tabel'!$F$14:$AB$14,0)))</f>
        <v>0</v>
      </c>
      <c r="AP63" s="116">
        <f>IF(AND($D63="AD",OR($F63=2008,$F63=2009)),IF(OR($F63=AP$28-1,$F63=AP$28), 1, INDEX('4. CPI-tabel'!$F$20:$AB$42, MATCH(IF(AND($D63="AD",$F63=2008),$F63+2,IF(AND($D63="AD",$F63=2009),$F63+1,$F63)), '4. CPI-tabel'!$B$20:$B$42,0),  MATCH(AP$28,'4. CPI-tabel'!$F$14:$AB$14,0))),INDEX('4. CPI-tabel'!$F$20:$AB$42, MATCH(IF($G63=1,$F63+1,$F63), '4. CPI-tabel'!$B$20:$B$42,0),  MATCH(AP$28,'4. CPI-tabel'!$F$14:$AB$14,0)))</f>
        <v>0</v>
      </c>
      <c r="AQ63" s="116">
        <f>IF(AND($D63="AD",OR($F63=2008,$F63=2009)),IF(OR($F63=AQ$28-1,$F63=AQ$28), 1, INDEX('4. CPI-tabel'!$F$20:$AB$42, MATCH(IF(AND($D63="AD",$F63=2008),$F63+2,IF(AND($D63="AD",$F63=2009),$F63+1,$F63)), '4. CPI-tabel'!$B$20:$B$42,0),  MATCH(AQ$28,'4. CPI-tabel'!$F$14:$AB$14,0))),INDEX('4. CPI-tabel'!$F$20:$AB$42, MATCH(IF($G63=1,$F63+1,$F63), '4. CPI-tabel'!$B$20:$B$42,0),  MATCH(AQ$28,'4. CPI-tabel'!$F$14:$AB$14,0)))</f>
        <v>0</v>
      </c>
      <c r="AR63" s="116">
        <f>IF(AND($D63="AD",OR($F63=2008,$F63=2009)),IF(OR($F63=AR$28-1,$F63=AR$28), 1, INDEX('4. CPI-tabel'!$F$20:$AB$42, MATCH(IF(AND($D63="AD",$F63=2008),$F63+2,IF(AND($D63="AD",$F63=2009),$F63+1,$F63)), '4. CPI-tabel'!$B$20:$B$42,0),  MATCH(AR$28,'4. CPI-tabel'!$F$14:$AB$14,0))),INDEX('4. CPI-tabel'!$F$20:$AB$42, MATCH(IF($G63=1,$F63+1,$F63), '4. CPI-tabel'!$B$20:$B$42,0),  MATCH(AR$28,'4. CPI-tabel'!$F$14:$AB$14,0)))</f>
        <v>0</v>
      </c>
      <c r="AS63" s="116">
        <f>IF(AND($D63="AD",OR($F63=2008,$F63=2009)),IF(OR($F63=AS$28-1,$F63=AS$28), 1, INDEX('4. CPI-tabel'!$F$20:$AB$42, MATCH(IF(AND($D63="AD",$F63=2008),$F63+2,IF(AND($D63="AD",$F63=2009),$F63+1,$F63)), '4. CPI-tabel'!$B$20:$B$42,0),  MATCH(AS$28,'4. CPI-tabel'!$F$14:$AB$14,0))),INDEX('4. CPI-tabel'!$F$20:$AB$42, MATCH(IF($G63=1,$F63+1,$F63), '4. CPI-tabel'!$B$20:$B$42,0),  MATCH(AS$28,'4. CPI-tabel'!$F$14:$AB$14,0)))</f>
        <v>0</v>
      </c>
      <c r="AT63" s="116">
        <f>IF(AND($D63="AD",OR($F63=2008,$F63=2009)),IF(OR($F63=AT$28-1,$F63=AT$28), 1, INDEX('4. CPI-tabel'!$F$20:$AB$42, MATCH(IF(AND($D63="AD",$F63=2008),$F63+2,IF(AND($D63="AD",$F63=2009),$F63+1,$F63)), '4. CPI-tabel'!$B$20:$B$42,0),  MATCH(AT$28,'4. CPI-tabel'!$F$14:$AB$14,0))),INDEX('4. CPI-tabel'!$F$20:$AB$42, MATCH(IF($G63=1,$F63+1,$F63), '4. CPI-tabel'!$B$20:$B$42,0),  MATCH(AT$28,'4. CPI-tabel'!$F$14:$AB$14,0)))</f>
        <v>0</v>
      </c>
      <c r="AU63" s="116">
        <f>IF(AND($D63="AD",OR($F63=2008,$F63=2009)),IF(OR($F63=AU$28-1,$F63=AU$28), 1, INDEX('4. CPI-tabel'!$F$20:$AB$42, MATCH(IF(AND($D63="AD",$F63=2008),$F63+2,IF(AND($D63="AD",$F63=2009),$F63+1,$F63)), '4. CPI-tabel'!$B$20:$B$42,0),  MATCH(AU$28,'4. CPI-tabel'!$F$14:$AB$14,0))),INDEX('4. CPI-tabel'!$F$20:$AB$42, MATCH(IF($G63=1,$F63+1,$F63), '4. CPI-tabel'!$B$20:$B$42,0),  MATCH(AU$28,'4. CPI-tabel'!$F$14:$AB$14,0)))</f>
        <v>0</v>
      </c>
      <c r="AV63" s="116">
        <f>IF(AND($D63="AD",OR($F63=2008,$F63=2009)),IF(OR($F63=AV$28-1,$F63=AV$28), 1, INDEX('4. CPI-tabel'!$F$20:$AB$42, MATCH(IF(AND($D63="AD",$F63=2008),$F63+2,IF(AND($D63="AD",$F63=2009),$F63+1,$F63)), '4. CPI-tabel'!$B$20:$B$42,0),  MATCH(AV$28,'4. CPI-tabel'!$F$14:$AB$14,0))),INDEX('4. CPI-tabel'!$F$20:$AB$42, MATCH(IF($G63=1,$F63+1,$F63), '4. CPI-tabel'!$B$20:$B$42,0),  MATCH(AV$28,'4. CPI-tabel'!$F$14:$AB$14,0)))</f>
        <v>0</v>
      </c>
      <c r="AW63" s="116">
        <f>IF(AND($D63="AD",OR($F63=2008,$F63=2009)),IF(OR($F63=AW$28-1,$F63=AW$28), 1, INDEX('4. CPI-tabel'!$F$20:$AB$42, MATCH(IF(AND($D63="AD",$F63=2008),$F63+2,IF(AND($D63="AD",$F63=2009),$F63+1,$F63)), '4. CPI-tabel'!$B$20:$B$42,0),  MATCH(AW$28,'4. CPI-tabel'!$F$14:$AB$14,0))),INDEX('4. CPI-tabel'!$F$20:$AB$42, MATCH(IF($G63=1,$F63+1,$F63), '4. CPI-tabel'!$B$20:$B$42,0),  MATCH(AW$28,'4. CPI-tabel'!$F$14:$AB$14,0)))</f>
        <v>0</v>
      </c>
      <c r="AX63" s="116">
        <f>IF(AND($D63="AD",OR($F63=2008,$F63=2009)),IF(OR($F63=AX$28-1,$F63=AX$28), 1, INDEX('4. CPI-tabel'!$F$20:$AB$42, MATCH(IF(AND($D63="AD",$F63=2008),$F63+2,IF(AND($D63="AD",$F63=2009),$F63+1,$F63)), '4. CPI-tabel'!$B$20:$B$42,0),  MATCH(AX$28,'4. CPI-tabel'!$F$14:$AB$14,0))),INDEX('4. CPI-tabel'!$F$20:$AB$42, MATCH(IF($G63=1,$F63+1,$F63), '4. CPI-tabel'!$B$20:$B$42,0),  MATCH(AX$28,'4. CPI-tabel'!$F$14:$AB$14,0)))</f>
        <v>0</v>
      </c>
      <c r="AY63" s="116">
        <f>IF(AND($D63="AD",OR($F63=2008,$F63=2009)),IF(OR($F63=AY$28-1,$F63=AY$28), 1, INDEX('4. CPI-tabel'!$F$20:$AB$42, MATCH(IF(AND($D63="AD",$F63=2008),$F63+2,IF(AND($D63="AD",$F63=2009),$F63+1,$F63)), '4. CPI-tabel'!$B$20:$B$42,0),  MATCH(AY$28,'4. CPI-tabel'!$F$14:$AB$14,0))),INDEX('4. CPI-tabel'!$F$20:$AB$42, MATCH(IF($G63=1,$F63+1,$F63), '4. CPI-tabel'!$B$20:$B$42,0),  MATCH(AY$28,'4. CPI-tabel'!$F$14:$AB$14,0)))</f>
        <v>0</v>
      </c>
      <c r="AZ63" s="116">
        <f>IF(AND($D63="AD",OR($F63=2008,$F63=2009)),IF(OR($F63=AZ$28-1,$F63=AZ$28), 1, INDEX('4. CPI-tabel'!$F$20:$AB$42, MATCH(IF(AND($D63="AD",$F63=2008),$F63+2,IF(AND($D63="AD",$F63=2009),$F63+1,$F63)), '4. CPI-tabel'!$B$20:$B$42,0),  MATCH(AZ$28,'4. CPI-tabel'!$F$14:$AB$14,0))),INDEX('4. CPI-tabel'!$F$20:$AB$42, MATCH(IF($G63=1,$F63+1,$F63), '4. CPI-tabel'!$B$20:$B$42,0),  MATCH(AZ$28,'4. CPI-tabel'!$F$14:$AB$14,0)))</f>
        <v>0</v>
      </c>
      <c r="BA63" s="116">
        <f>IF(AND($D63="AD",OR($F63=2008,$F63=2009)),IF(OR($F63=BA$28-1,$F63=BA$28), 1, INDEX('4. CPI-tabel'!$F$20:$AB$42, MATCH(IF(AND($D63="AD",$F63=2008),$F63+2,IF(AND($D63="AD",$F63=2009),$F63+1,$F63)), '4. CPI-tabel'!$B$20:$B$42,0),  MATCH(BA$28,'4. CPI-tabel'!$F$14:$AB$14,0))),INDEX('4. CPI-tabel'!$F$20:$AB$42, MATCH(IF($G63=1,$F63+1,$F63), '4. CPI-tabel'!$B$20:$B$42,0),  MATCH(BA$28,'4. CPI-tabel'!$F$14:$AB$14,0)))</f>
        <v>0</v>
      </c>
      <c r="BB63" s="116">
        <f>IF(AND($D63="AD",OR($F63=2008,$F63=2009)),IF(OR($F63=BB$28-1,$F63=BB$28), 1, INDEX('4. CPI-tabel'!$F$20:$AB$42, MATCH(IF(AND($D63="AD",$F63=2008),$F63+2,IF(AND($D63="AD",$F63=2009),$F63+1,$F63)), '4. CPI-tabel'!$B$20:$B$42,0),  MATCH(BB$28,'4. CPI-tabel'!$F$14:$AB$14,0))),INDEX('4. CPI-tabel'!$F$20:$AB$42, MATCH(IF($G63=1,$F63+1,$F63), '4. CPI-tabel'!$B$20:$B$42,0),  MATCH(BB$28,'4. CPI-tabel'!$F$14:$AB$14,0)))</f>
        <v>1</v>
      </c>
      <c r="BC63" s="116">
        <f>IF(AND($D63="AD",OR($F63=2008,$F63=2009)),IF(OR($F63=BC$28-1,$F63=BC$28), 1, INDEX('4. CPI-tabel'!$F$20:$AB$42, MATCH(IF(AND($D63="AD",$F63=2008),$F63+2,IF(AND($D63="AD",$F63=2009),$F63+1,$F63)), '4. CPI-tabel'!$B$20:$B$42,0),  MATCH(BC$28,'4. CPI-tabel'!$F$14:$AB$14,0))),INDEX('4. CPI-tabel'!$F$20:$AB$42, MATCH(IF($G63=1,$F63+1,$F63), '4. CPI-tabel'!$B$20:$B$42,0),  MATCH(BC$28,'4. CPI-tabel'!$F$14:$AB$14,0)))</f>
        <v>1</v>
      </c>
      <c r="BF63" s="84">
        <f t="shared" si="31"/>
        <v>0</v>
      </c>
      <c r="BG63" s="84">
        <f t="shared" si="32"/>
        <v>0</v>
      </c>
      <c r="BH63" s="84">
        <f t="shared" si="33"/>
        <v>0</v>
      </c>
      <c r="BI63" s="84">
        <f t="shared" si="34"/>
        <v>0</v>
      </c>
      <c r="BJ63" s="84">
        <f t="shared" si="35"/>
        <v>0</v>
      </c>
      <c r="BK63" s="84">
        <f t="shared" si="36"/>
        <v>0</v>
      </c>
      <c r="BL63" s="84">
        <f t="shared" si="37"/>
        <v>0</v>
      </c>
      <c r="BM63" s="84">
        <f t="shared" si="38"/>
        <v>0</v>
      </c>
      <c r="BN63" s="84">
        <f t="shared" si="39"/>
        <v>0</v>
      </c>
      <c r="BO63" s="84">
        <f t="shared" si="40"/>
        <v>0</v>
      </c>
      <c r="BP63" s="84">
        <f t="shared" si="41"/>
        <v>0</v>
      </c>
      <c r="BQ63" s="84">
        <f t="shared" si="42"/>
        <v>0</v>
      </c>
      <c r="BR63" s="84">
        <f t="shared" si="43"/>
        <v>0</v>
      </c>
      <c r="BS63" s="84">
        <f t="shared" si="44"/>
        <v>0</v>
      </c>
      <c r="BT63" s="84">
        <f t="shared" si="45"/>
        <v>0</v>
      </c>
      <c r="BU63" s="84">
        <f t="shared" si="46"/>
        <v>0</v>
      </c>
      <c r="BV63" s="84">
        <f t="shared" si="47"/>
        <v>0</v>
      </c>
      <c r="BW63" s="84">
        <f t="shared" si="48"/>
        <v>0</v>
      </c>
      <c r="BX63" s="84">
        <f t="shared" si="49"/>
        <v>0</v>
      </c>
      <c r="BY63" s="84">
        <f t="shared" si="50"/>
        <v>0</v>
      </c>
      <c r="BZ63" s="84">
        <f t="shared" si="51"/>
        <v>0</v>
      </c>
      <c r="CA63" s="84">
        <f t="shared" si="52"/>
        <v>0</v>
      </c>
      <c r="CB63" s="84">
        <f t="shared" si="53"/>
        <v>0</v>
      </c>
    </row>
    <row r="64" spans="1:80" s="18" customFormat="1" x14ac:dyDescent="0.2">
      <c r="A64" s="72"/>
      <c r="B64" s="83">
        <f>'3. Investeringen'!B47</f>
        <v>36</v>
      </c>
      <c r="C64" s="83" t="str">
        <f>'3. Investeringen'!C47</f>
        <v>Nieuwe investeringen</v>
      </c>
      <c r="D64" s="83" t="str">
        <f>'3. Investeringen'!F47</f>
        <v>TD</v>
      </c>
      <c r="E64" s="83" t="str">
        <f t="shared" si="30"/>
        <v>Nieuwe investeringen TD</v>
      </c>
      <c r="F64" s="118">
        <f>'3. Investeringen'!L47</f>
        <v>2026</v>
      </c>
      <c r="G64" s="115">
        <f>'7. Nominale afschrijvingen'!AG54</f>
        <v>0.5</v>
      </c>
      <c r="I64" s="83">
        <f>'7. Nominale afschrijvingen'!BG54</f>
        <v>0</v>
      </c>
      <c r="J64" s="83">
        <f>'7. Nominale afschrijvingen'!BH54</f>
        <v>0</v>
      </c>
      <c r="K64" s="83">
        <f>'7. Nominale afschrijvingen'!BI54</f>
        <v>0</v>
      </c>
      <c r="L64" s="83">
        <f>'7. Nominale afschrijvingen'!BJ54</f>
        <v>0</v>
      </c>
      <c r="M64" s="83">
        <f>'7. Nominale afschrijvingen'!BK54</f>
        <v>0</v>
      </c>
      <c r="N64" s="83">
        <f>'7. Nominale afschrijvingen'!BL54</f>
        <v>0</v>
      </c>
      <c r="O64" s="83">
        <f>'7. Nominale afschrijvingen'!BM54</f>
        <v>0</v>
      </c>
      <c r="P64" s="83">
        <f>'7. Nominale afschrijvingen'!BN54</f>
        <v>0</v>
      </c>
      <c r="Q64" s="83">
        <f>'7. Nominale afschrijvingen'!BO54</f>
        <v>0</v>
      </c>
      <c r="R64" s="83">
        <f>'7. Nominale afschrijvingen'!BP54</f>
        <v>0</v>
      </c>
      <c r="S64" s="83">
        <f>'7. Nominale afschrijvingen'!BQ54</f>
        <v>0</v>
      </c>
      <c r="T64" s="83">
        <f>'7. Nominale afschrijvingen'!BR54</f>
        <v>0</v>
      </c>
      <c r="U64" s="83">
        <f>'7. Nominale afschrijvingen'!BS54</f>
        <v>0</v>
      </c>
      <c r="V64" s="83">
        <f>'7. Nominale afschrijvingen'!BT54</f>
        <v>0</v>
      </c>
      <c r="W64" s="83">
        <f>'7. Nominale afschrijvingen'!BU54</f>
        <v>0</v>
      </c>
      <c r="X64" s="83">
        <f>'7. Nominale afschrijvingen'!BV54</f>
        <v>0</v>
      </c>
      <c r="Y64" s="83">
        <f>'7. Nominale afschrijvingen'!BW54</f>
        <v>0</v>
      </c>
      <c r="Z64" s="83">
        <f>'7. Nominale afschrijvingen'!BX54</f>
        <v>0</v>
      </c>
      <c r="AA64" s="83">
        <f>'7. Nominale afschrijvingen'!BY54</f>
        <v>0</v>
      </c>
      <c r="AB64" s="83">
        <f>'7. Nominale afschrijvingen'!BZ54</f>
        <v>0</v>
      </c>
      <c r="AC64" s="83">
        <f>'7. Nominale afschrijvingen'!CA54</f>
        <v>0</v>
      </c>
      <c r="AD64" s="83">
        <f>'7. Nominale afschrijvingen'!CB54</f>
        <v>0</v>
      </c>
      <c r="AE64" s="83">
        <f>'7. Nominale afschrijvingen'!CC54</f>
        <v>186316.36404378948</v>
      </c>
      <c r="AF64" s="62"/>
      <c r="AG64" s="116">
        <f>IF(AND($D64="AD",OR($F64=2008,$F64=2009)),IF(OR($F64=AG$28-1,$F64=AG$28), 1, INDEX('4. CPI-tabel'!$F$20:$AB$42, MATCH(IF(AND($D64="AD",$F64=2008),$F64+2,IF(AND($D64="AD",$F64=2009),$F64+1,$F64)), '4. CPI-tabel'!$B$20:$B$42,0),  MATCH(AG$28,'4. CPI-tabel'!$F$14:$AB$14,0))),INDEX('4. CPI-tabel'!$F$20:$AB$42, MATCH(IF($G64=1,$F64+1,$F64), '4. CPI-tabel'!$B$20:$B$42,0),  MATCH(AG$28,'4. CPI-tabel'!$F$14:$AB$14,0)))</f>
        <v>0</v>
      </c>
      <c r="AH64" s="116">
        <f>IF(AND($D64="AD",OR($F64=2008,$F64=2009)),IF(OR($F64=AH$28-1,$F64=AH$28), 1, INDEX('4. CPI-tabel'!$F$20:$AB$42, MATCH(IF(AND($D64="AD",$F64=2008),$F64+2,IF(AND($D64="AD",$F64=2009),$F64+1,$F64)), '4. CPI-tabel'!$B$20:$B$42,0),  MATCH(AH$28,'4. CPI-tabel'!$F$14:$AB$14,0))),INDEX('4. CPI-tabel'!$F$20:$AB$42, MATCH(IF($G64=1,$F64+1,$F64), '4. CPI-tabel'!$B$20:$B$42,0),  MATCH(AH$28,'4. CPI-tabel'!$F$14:$AB$14,0)))</f>
        <v>0</v>
      </c>
      <c r="AI64" s="116">
        <f>IF(AND($D64="AD",OR($F64=2008,$F64=2009)),IF(OR($F64=AI$28-1,$F64=AI$28), 1, INDEX('4. CPI-tabel'!$F$20:$AB$42, MATCH(IF(AND($D64="AD",$F64=2008),$F64+2,IF(AND($D64="AD",$F64=2009),$F64+1,$F64)), '4. CPI-tabel'!$B$20:$B$42,0),  MATCH(AI$28,'4. CPI-tabel'!$F$14:$AB$14,0))),INDEX('4. CPI-tabel'!$F$20:$AB$42, MATCH(IF($G64=1,$F64+1,$F64), '4. CPI-tabel'!$B$20:$B$42,0),  MATCH(AI$28,'4. CPI-tabel'!$F$14:$AB$14,0)))</f>
        <v>0</v>
      </c>
      <c r="AJ64" s="116">
        <f>IF(AND($D64="AD",OR($F64=2008,$F64=2009)),IF(OR($F64=AJ$28-1,$F64=AJ$28), 1, INDEX('4. CPI-tabel'!$F$20:$AB$42, MATCH(IF(AND($D64="AD",$F64=2008),$F64+2,IF(AND($D64="AD",$F64=2009),$F64+1,$F64)), '4. CPI-tabel'!$B$20:$B$42,0),  MATCH(AJ$28,'4. CPI-tabel'!$F$14:$AB$14,0))),INDEX('4. CPI-tabel'!$F$20:$AB$42, MATCH(IF($G64=1,$F64+1,$F64), '4. CPI-tabel'!$B$20:$B$42,0),  MATCH(AJ$28,'4. CPI-tabel'!$F$14:$AB$14,0)))</f>
        <v>0</v>
      </c>
      <c r="AK64" s="116">
        <f>IF(AND($D64="AD",OR($F64=2008,$F64=2009)),IF(OR($F64=AK$28-1,$F64=AK$28), 1, INDEX('4. CPI-tabel'!$F$20:$AB$42, MATCH(IF(AND($D64="AD",$F64=2008),$F64+2,IF(AND($D64="AD",$F64=2009),$F64+1,$F64)), '4. CPI-tabel'!$B$20:$B$42,0),  MATCH(AK$28,'4. CPI-tabel'!$F$14:$AB$14,0))),INDEX('4. CPI-tabel'!$F$20:$AB$42, MATCH(IF($G64=1,$F64+1,$F64), '4. CPI-tabel'!$B$20:$B$42,0),  MATCH(AK$28,'4. CPI-tabel'!$F$14:$AB$14,0)))</f>
        <v>0</v>
      </c>
      <c r="AL64" s="116">
        <f>IF(AND($D64="AD",OR($F64=2008,$F64=2009)),IF(OR($F64=AL$28-1,$F64=AL$28), 1, INDEX('4. CPI-tabel'!$F$20:$AB$42, MATCH(IF(AND($D64="AD",$F64=2008),$F64+2,IF(AND($D64="AD",$F64=2009),$F64+1,$F64)), '4. CPI-tabel'!$B$20:$B$42,0),  MATCH(AL$28,'4. CPI-tabel'!$F$14:$AB$14,0))),INDEX('4. CPI-tabel'!$F$20:$AB$42, MATCH(IF($G64=1,$F64+1,$F64), '4. CPI-tabel'!$B$20:$B$42,0),  MATCH(AL$28,'4. CPI-tabel'!$F$14:$AB$14,0)))</f>
        <v>0</v>
      </c>
      <c r="AM64" s="116">
        <f>IF(AND($D64="AD",OR($F64=2008,$F64=2009)),IF(OR($F64=AM$28-1,$F64=AM$28), 1, INDEX('4. CPI-tabel'!$F$20:$AB$42, MATCH(IF(AND($D64="AD",$F64=2008),$F64+2,IF(AND($D64="AD",$F64=2009),$F64+1,$F64)), '4. CPI-tabel'!$B$20:$B$42,0),  MATCH(AM$28,'4. CPI-tabel'!$F$14:$AB$14,0))),INDEX('4. CPI-tabel'!$F$20:$AB$42, MATCH(IF($G64=1,$F64+1,$F64), '4. CPI-tabel'!$B$20:$B$42,0),  MATCH(AM$28,'4. CPI-tabel'!$F$14:$AB$14,0)))</f>
        <v>0</v>
      </c>
      <c r="AN64" s="116">
        <f>IF(AND($D64="AD",OR($F64=2008,$F64=2009)),IF(OR($F64=AN$28-1,$F64=AN$28), 1, INDEX('4. CPI-tabel'!$F$20:$AB$42, MATCH(IF(AND($D64="AD",$F64=2008),$F64+2,IF(AND($D64="AD",$F64=2009),$F64+1,$F64)), '4. CPI-tabel'!$B$20:$B$42,0),  MATCH(AN$28,'4. CPI-tabel'!$F$14:$AB$14,0))),INDEX('4. CPI-tabel'!$F$20:$AB$42, MATCH(IF($G64=1,$F64+1,$F64), '4. CPI-tabel'!$B$20:$B$42,0),  MATCH(AN$28,'4. CPI-tabel'!$F$14:$AB$14,0)))</f>
        <v>0</v>
      </c>
      <c r="AO64" s="116">
        <f>IF(AND($D64="AD",OR($F64=2008,$F64=2009)),IF(OR($F64=AO$28-1,$F64=AO$28), 1, INDEX('4. CPI-tabel'!$F$20:$AB$42, MATCH(IF(AND($D64="AD",$F64=2008),$F64+2,IF(AND($D64="AD",$F64=2009),$F64+1,$F64)), '4. CPI-tabel'!$B$20:$B$42,0),  MATCH(AO$28,'4. CPI-tabel'!$F$14:$AB$14,0))),INDEX('4. CPI-tabel'!$F$20:$AB$42, MATCH(IF($G64=1,$F64+1,$F64), '4. CPI-tabel'!$B$20:$B$42,0),  MATCH(AO$28,'4. CPI-tabel'!$F$14:$AB$14,0)))</f>
        <v>0</v>
      </c>
      <c r="AP64" s="116">
        <f>IF(AND($D64="AD",OR($F64=2008,$F64=2009)),IF(OR($F64=AP$28-1,$F64=AP$28), 1, INDEX('4. CPI-tabel'!$F$20:$AB$42, MATCH(IF(AND($D64="AD",$F64=2008),$F64+2,IF(AND($D64="AD",$F64=2009),$F64+1,$F64)), '4. CPI-tabel'!$B$20:$B$42,0),  MATCH(AP$28,'4. CPI-tabel'!$F$14:$AB$14,0))),INDEX('4. CPI-tabel'!$F$20:$AB$42, MATCH(IF($G64=1,$F64+1,$F64), '4. CPI-tabel'!$B$20:$B$42,0),  MATCH(AP$28,'4. CPI-tabel'!$F$14:$AB$14,0)))</f>
        <v>0</v>
      </c>
      <c r="AQ64" s="116">
        <f>IF(AND($D64="AD",OR($F64=2008,$F64=2009)),IF(OR($F64=AQ$28-1,$F64=AQ$28), 1, INDEX('4. CPI-tabel'!$F$20:$AB$42, MATCH(IF(AND($D64="AD",$F64=2008),$F64+2,IF(AND($D64="AD",$F64=2009),$F64+1,$F64)), '4. CPI-tabel'!$B$20:$B$42,0),  MATCH(AQ$28,'4. CPI-tabel'!$F$14:$AB$14,0))),INDEX('4. CPI-tabel'!$F$20:$AB$42, MATCH(IF($G64=1,$F64+1,$F64), '4. CPI-tabel'!$B$20:$B$42,0),  MATCH(AQ$28,'4. CPI-tabel'!$F$14:$AB$14,0)))</f>
        <v>0</v>
      </c>
      <c r="AR64" s="116">
        <f>IF(AND($D64="AD",OR($F64=2008,$F64=2009)),IF(OR($F64=AR$28-1,$F64=AR$28), 1, INDEX('4. CPI-tabel'!$F$20:$AB$42, MATCH(IF(AND($D64="AD",$F64=2008),$F64+2,IF(AND($D64="AD",$F64=2009),$F64+1,$F64)), '4. CPI-tabel'!$B$20:$B$42,0),  MATCH(AR$28,'4. CPI-tabel'!$F$14:$AB$14,0))),INDEX('4. CPI-tabel'!$F$20:$AB$42, MATCH(IF($G64=1,$F64+1,$F64), '4. CPI-tabel'!$B$20:$B$42,0),  MATCH(AR$28,'4. CPI-tabel'!$F$14:$AB$14,0)))</f>
        <v>0</v>
      </c>
      <c r="AS64" s="116">
        <f>IF(AND($D64="AD",OR($F64=2008,$F64=2009)),IF(OR($F64=AS$28-1,$F64=AS$28), 1, INDEX('4. CPI-tabel'!$F$20:$AB$42, MATCH(IF(AND($D64="AD",$F64=2008),$F64+2,IF(AND($D64="AD",$F64=2009),$F64+1,$F64)), '4. CPI-tabel'!$B$20:$B$42,0),  MATCH(AS$28,'4. CPI-tabel'!$F$14:$AB$14,0))),INDEX('4. CPI-tabel'!$F$20:$AB$42, MATCH(IF($G64=1,$F64+1,$F64), '4. CPI-tabel'!$B$20:$B$42,0),  MATCH(AS$28,'4. CPI-tabel'!$F$14:$AB$14,0)))</f>
        <v>0</v>
      </c>
      <c r="AT64" s="116">
        <f>IF(AND($D64="AD",OR($F64=2008,$F64=2009)),IF(OR($F64=AT$28-1,$F64=AT$28), 1, INDEX('4. CPI-tabel'!$F$20:$AB$42, MATCH(IF(AND($D64="AD",$F64=2008),$F64+2,IF(AND($D64="AD",$F64=2009),$F64+1,$F64)), '4. CPI-tabel'!$B$20:$B$42,0),  MATCH(AT$28,'4. CPI-tabel'!$F$14:$AB$14,0))),INDEX('4. CPI-tabel'!$F$20:$AB$42, MATCH(IF($G64=1,$F64+1,$F64), '4. CPI-tabel'!$B$20:$B$42,0),  MATCH(AT$28,'4. CPI-tabel'!$F$14:$AB$14,0)))</f>
        <v>0</v>
      </c>
      <c r="AU64" s="116">
        <f>IF(AND($D64="AD",OR($F64=2008,$F64=2009)),IF(OR($F64=AU$28-1,$F64=AU$28), 1, INDEX('4. CPI-tabel'!$F$20:$AB$42, MATCH(IF(AND($D64="AD",$F64=2008),$F64+2,IF(AND($D64="AD",$F64=2009),$F64+1,$F64)), '4. CPI-tabel'!$B$20:$B$42,0),  MATCH(AU$28,'4. CPI-tabel'!$F$14:$AB$14,0))),INDEX('4. CPI-tabel'!$F$20:$AB$42, MATCH(IF($G64=1,$F64+1,$F64), '4. CPI-tabel'!$B$20:$B$42,0),  MATCH(AU$28,'4. CPI-tabel'!$F$14:$AB$14,0)))</f>
        <v>0</v>
      </c>
      <c r="AV64" s="116">
        <f>IF(AND($D64="AD",OR($F64=2008,$F64=2009)),IF(OR($F64=AV$28-1,$F64=AV$28), 1, INDEX('4. CPI-tabel'!$F$20:$AB$42, MATCH(IF(AND($D64="AD",$F64=2008),$F64+2,IF(AND($D64="AD",$F64=2009),$F64+1,$F64)), '4. CPI-tabel'!$B$20:$B$42,0),  MATCH(AV$28,'4. CPI-tabel'!$F$14:$AB$14,0))),INDEX('4. CPI-tabel'!$F$20:$AB$42, MATCH(IF($G64=1,$F64+1,$F64), '4. CPI-tabel'!$B$20:$B$42,0),  MATCH(AV$28,'4. CPI-tabel'!$F$14:$AB$14,0)))</f>
        <v>0</v>
      </c>
      <c r="AW64" s="116">
        <f>IF(AND($D64="AD",OR($F64=2008,$F64=2009)),IF(OR($F64=AW$28-1,$F64=AW$28), 1, INDEX('4. CPI-tabel'!$F$20:$AB$42, MATCH(IF(AND($D64="AD",$F64=2008),$F64+2,IF(AND($D64="AD",$F64=2009),$F64+1,$F64)), '4. CPI-tabel'!$B$20:$B$42,0),  MATCH(AW$28,'4. CPI-tabel'!$F$14:$AB$14,0))),INDEX('4. CPI-tabel'!$F$20:$AB$42, MATCH(IF($G64=1,$F64+1,$F64), '4. CPI-tabel'!$B$20:$B$42,0),  MATCH(AW$28,'4. CPI-tabel'!$F$14:$AB$14,0)))</f>
        <v>0</v>
      </c>
      <c r="AX64" s="116">
        <f>IF(AND($D64="AD",OR($F64=2008,$F64=2009)),IF(OR($F64=AX$28-1,$F64=AX$28), 1, INDEX('4. CPI-tabel'!$F$20:$AB$42, MATCH(IF(AND($D64="AD",$F64=2008),$F64+2,IF(AND($D64="AD",$F64=2009),$F64+1,$F64)), '4. CPI-tabel'!$B$20:$B$42,0),  MATCH(AX$28,'4. CPI-tabel'!$F$14:$AB$14,0))),INDEX('4. CPI-tabel'!$F$20:$AB$42, MATCH(IF($G64=1,$F64+1,$F64), '4. CPI-tabel'!$B$20:$B$42,0),  MATCH(AX$28,'4. CPI-tabel'!$F$14:$AB$14,0)))</f>
        <v>0</v>
      </c>
      <c r="AY64" s="116">
        <f>IF(AND($D64="AD",OR($F64=2008,$F64=2009)),IF(OR($F64=AY$28-1,$F64=AY$28), 1, INDEX('4. CPI-tabel'!$F$20:$AB$42, MATCH(IF(AND($D64="AD",$F64=2008),$F64+2,IF(AND($D64="AD",$F64=2009),$F64+1,$F64)), '4. CPI-tabel'!$B$20:$B$42,0),  MATCH(AY$28,'4. CPI-tabel'!$F$14:$AB$14,0))),INDEX('4. CPI-tabel'!$F$20:$AB$42, MATCH(IF($G64=1,$F64+1,$F64), '4. CPI-tabel'!$B$20:$B$42,0),  MATCH(AY$28,'4. CPI-tabel'!$F$14:$AB$14,0)))</f>
        <v>0</v>
      </c>
      <c r="AZ64" s="116">
        <f>IF(AND($D64="AD",OR($F64=2008,$F64=2009)),IF(OR($F64=AZ$28-1,$F64=AZ$28), 1, INDEX('4. CPI-tabel'!$F$20:$AB$42, MATCH(IF(AND($D64="AD",$F64=2008),$F64+2,IF(AND($D64="AD",$F64=2009),$F64+1,$F64)), '4. CPI-tabel'!$B$20:$B$42,0),  MATCH(AZ$28,'4. CPI-tabel'!$F$14:$AB$14,0))),INDEX('4. CPI-tabel'!$F$20:$AB$42, MATCH(IF($G64=1,$F64+1,$F64), '4. CPI-tabel'!$B$20:$B$42,0),  MATCH(AZ$28,'4. CPI-tabel'!$F$14:$AB$14,0)))</f>
        <v>0</v>
      </c>
      <c r="BA64" s="116">
        <f>IF(AND($D64="AD",OR($F64=2008,$F64=2009)),IF(OR($F64=BA$28-1,$F64=BA$28), 1, INDEX('4. CPI-tabel'!$F$20:$AB$42, MATCH(IF(AND($D64="AD",$F64=2008),$F64+2,IF(AND($D64="AD",$F64=2009),$F64+1,$F64)), '4. CPI-tabel'!$B$20:$B$42,0),  MATCH(BA$28,'4. CPI-tabel'!$F$14:$AB$14,0))),INDEX('4. CPI-tabel'!$F$20:$AB$42, MATCH(IF($G64=1,$F64+1,$F64), '4. CPI-tabel'!$B$20:$B$42,0),  MATCH(BA$28,'4. CPI-tabel'!$F$14:$AB$14,0)))</f>
        <v>0</v>
      </c>
      <c r="BB64" s="116">
        <f>IF(AND($D64="AD",OR($F64=2008,$F64=2009)),IF(OR($F64=BB$28-1,$F64=BB$28), 1, INDEX('4. CPI-tabel'!$F$20:$AB$42, MATCH(IF(AND($D64="AD",$F64=2008),$F64+2,IF(AND($D64="AD",$F64=2009),$F64+1,$F64)), '4. CPI-tabel'!$B$20:$B$42,0),  MATCH(BB$28,'4. CPI-tabel'!$F$14:$AB$14,0))),INDEX('4. CPI-tabel'!$F$20:$AB$42, MATCH(IF($G64=1,$F64+1,$F64), '4. CPI-tabel'!$B$20:$B$42,0),  MATCH(BB$28,'4. CPI-tabel'!$F$14:$AB$14,0)))</f>
        <v>0</v>
      </c>
      <c r="BC64" s="116">
        <f>IF(AND($D64="AD",OR($F64=2008,$F64=2009)),IF(OR($F64=BC$28-1,$F64=BC$28), 1, INDEX('4. CPI-tabel'!$F$20:$AB$42, MATCH(IF(AND($D64="AD",$F64=2008),$F64+2,IF(AND($D64="AD",$F64=2009),$F64+1,$F64)), '4. CPI-tabel'!$B$20:$B$42,0),  MATCH(BC$28,'4. CPI-tabel'!$F$14:$AB$14,0))),INDEX('4. CPI-tabel'!$F$20:$AB$42, MATCH(IF($G64=1,$F64+1,$F64), '4. CPI-tabel'!$B$20:$B$42,0),  MATCH(BC$28,'4. CPI-tabel'!$F$14:$AB$14,0)))</f>
        <v>1</v>
      </c>
      <c r="BF64" s="84">
        <f t="shared" si="31"/>
        <v>0</v>
      </c>
      <c r="BG64" s="84">
        <f t="shared" si="32"/>
        <v>0</v>
      </c>
      <c r="BH64" s="84">
        <f t="shared" si="33"/>
        <v>0</v>
      </c>
      <c r="BI64" s="84">
        <f t="shared" si="34"/>
        <v>0</v>
      </c>
      <c r="BJ64" s="84">
        <f t="shared" si="35"/>
        <v>0</v>
      </c>
      <c r="BK64" s="84">
        <f t="shared" si="36"/>
        <v>0</v>
      </c>
      <c r="BL64" s="84">
        <f t="shared" si="37"/>
        <v>0</v>
      </c>
      <c r="BM64" s="84">
        <f t="shared" si="38"/>
        <v>0</v>
      </c>
      <c r="BN64" s="84">
        <f t="shared" si="39"/>
        <v>0</v>
      </c>
      <c r="BO64" s="84">
        <f t="shared" si="40"/>
        <v>0</v>
      </c>
      <c r="BP64" s="84">
        <f t="shared" si="41"/>
        <v>0</v>
      </c>
      <c r="BQ64" s="84">
        <f t="shared" si="42"/>
        <v>0</v>
      </c>
      <c r="BR64" s="84">
        <f t="shared" si="43"/>
        <v>0</v>
      </c>
      <c r="BS64" s="84">
        <f t="shared" si="44"/>
        <v>0</v>
      </c>
      <c r="BT64" s="84">
        <f t="shared" si="45"/>
        <v>0</v>
      </c>
      <c r="BU64" s="84">
        <f t="shared" si="46"/>
        <v>0</v>
      </c>
      <c r="BV64" s="84">
        <f t="shared" si="47"/>
        <v>0</v>
      </c>
      <c r="BW64" s="84">
        <f t="shared" si="48"/>
        <v>0</v>
      </c>
      <c r="BX64" s="84">
        <f t="shared" si="49"/>
        <v>0</v>
      </c>
      <c r="BY64" s="84">
        <f t="shared" si="50"/>
        <v>0</v>
      </c>
      <c r="BZ64" s="84">
        <f t="shared" si="51"/>
        <v>0</v>
      </c>
      <c r="CA64" s="84">
        <f t="shared" si="52"/>
        <v>0</v>
      </c>
      <c r="CB64" s="84">
        <f t="shared" si="53"/>
        <v>186316.36404378948</v>
      </c>
    </row>
    <row r="65" spans="1:80" s="18" customFormat="1" x14ac:dyDescent="0.2">
      <c r="A65" s="72"/>
      <c r="B65" s="83">
        <f>'3. Investeringen'!B48</f>
        <v>37</v>
      </c>
      <c r="C65" s="83" t="str">
        <f>'3. Investeringen'!C48</f>
        <v>Nieuwe investeringen</v>
      </c>
      <c r="D65" s="83" t="str">
        <f>'3. Investeringen'!F48</f>
        <v>TD</v>
      </c>
      <c r="E65" s="83" t="str">
        <f t="shared" si="30"/>
        <v>Nieuwe investeringen TD</v>
      </c>
      <c r="F65" s="118">
        <f>'3. Investeringen'!L48</f>
        <v>2026</v>
      </c>
      <c r="G65" s="115">
        <f>'7. Nominale afschrijvingen'!AG55</f>
        <v>0.5</v>
      </c>
      <c r="I65" s="83">
        <f>'7. Nominale afschrijvingen'!BG55</f>
        <v>0</v>
      </c>
      <c r="J65" s="83">
        <f>'7. Nominale afschrijvingen'!BH55</f>
        <v>0</v>
      </c>
      <c r="K65" s="83">
        <f>'7. Nominale afschrijvingen'!BI55</f>
        <v>0</v>
      </c>
      <c r="L65" s="83">
        <f>'7. Nominale afschrijvingen'!BJ55</f>
        <v>0</v>
      </c>
      <c r="M65" s="83">
        <f>'7. Nominale afschrijvingen'!BK55</f>
        <v>0</v>
      </c>
      <c r="N65" s="83">
        <f>'7. Nominale afschrijvingen'!BL55</f>
        <v>0</v>
      </c>
      <c r="O65" s="83">
        <f>'7. Nominale afschrijvingen'!BM55</f>
        <v>0</v>
      </c>
      <c r="P65" s="83">
        <f>'7. Nominale afschrijvingen'!BN55</f>
        <v>0</v>
      </c>
      <c r="Q65" s="83">
        <f>'7. Nominale afschrijvingen'!BO55</f>
        <v>0</v>
      </c>
      <c r="R65" s="83">
        <f>'7. Nominale afschrijvingen'!BP55</f>
        <v>0</v>
      </c>
      <c r="S65" s="83">
        <f>'7. Nominale afschrijvingen'!BQ55</f>
        <v>0</v>
      </c>
      <c r="T65" s="83">
        <f>'7. Nominale afschrijvingen'!BR55</f>
        <v>0</v>
      </c>
      <c r="U65" s="83">
        <f>'7. Nominale afschrijvingen'!BS55</f>
        <v>0</v>
      </c>
      <c r="V65" s="83">
        <f>'7. Nominale afschrijvingen'!BT55</f>
        <v>0</v>
      </c>
      <c r="W65" s="83">
        <f>'7. Nominale afschrijvingen'!BU55</f>
        <v>0</v>
      </c>
      <c r="X65" s="83">
        <f>'7. Nominale afschrijvingen'!BV55</f>
        <v>0</v>
      </c>
      <c r="Y65" s="83">
        <f>'7. Nominale afschrijvingen'!BW55</f>
        <v>0</v>
      </c>
      <c r="Z65" s="83">
        <f>'7. Nominale afschrijvingen'!BX55</f>
        <v>0</v>
      </c>
      <c r="AA65" s="83">
        <f>'7. Nominale afschrijvingen'!BY55</f>
        <v>0</v>
      </c>
      <c r="AB65" s="83">
        <f>'7. Nominale afschrijvingen'!BZ55</f>
        <v>0</v>
      </c>
      <c r="AC65" s="83">
        <f>'7. Nominale afschrijvingen'!CA55</f>
        <v>0</v>
      </c>
      <c r="AD65" s="83">
        <f>'7. Nominale afschrijvingen'!CB55</f>
        <v>0</v>
      </c>
      <c r="AE65" s="83">
        <f>'7. Nominale afschrijvingen'!CC55</f>
        <v>49300.395770617783</v>
      </c>
      <c r="AF65" s="62"/>
      <c r="AG65" s="116">
        <f>IF(AND($D65="AD",OR($F65=2008,$F65=2009)),IF(OR($F65=AG$28-1,$F65=AG$28), 1, INDEX('4. CPI-tabel'!$F$20:$AB$42, MATCH(IF(AND($D65="AD",$F65=2008),$F65+2,IF(AND($D65="AD",$F65=2009),$F65+1,$F65)), '4. CPI-tabel'!$B$20:$B$42,0),  MATCH(AG$28,'4. CPI-tabel'!$F$14:$AB$14,0))),INDEX('4. CPI-tabel'!$F$20:$AB$42, MATCH(IF($G65=1,$F65+1,$F65), '4. CPI-tabel'!$B$20:$B$42,0),  MATCH(AG$28,'4. CPI-tabel'!$F$14:$AB$14,0)))</f>
        <v>0</v>
      </c>
      <c r="AH65" s="116">
        <f>IF(AND($D65="AD",OR($F65=2008,$F65=2009)),IF(OR($F65=AH$28-1,$F65=AH$28), 1, INDEX('4. CPI-tabel'!$F$20:$AB$42, MATCH(IF(AND($D65="AD",$F65=2008),$F65+2,IF(AND($D65="AD",$F65=2009),$F65+1,$F65)), '4. CPI-tabel'!$B$20:$B$42,0),  MATCH(AH$28,'4. CPI-tabel'!$F$14:$AB$14,0))),INDEX('4. CPI-tabel'!$F$20:$AB$42, MATCH(IF($G65=1,$F65+1,$F65), '4. CPI-tabel'!$B$20:$B$42,0),  MATCH(AH$28,'4. CPI-tabel'!$F$14:$AB$14,0)))</f>
        <v>0</v>
      </c>
      <c r="AI65" s="116">
        <f>IF(AND($D65="AD",OR($F65=2008,$F65=2009)),IF(OR($F65=AI$28-1,$F65=AI$28), 1, INDEX('4. CPI-tabel'!$F$20:$AB$42, MATCH(IF(AND($D65="AD",$F65=2008),$F65+2,IF(AND($D65="AD",$F65=2009),$F65+1,$F65)), '4. CPI-tabel'!$B$20:$B$42,0),  MATCH(AI$28,'4. CPI-tabel'!$F$14:$AB$14,0))),INDEX('4. CPI-tabel'!$F$20:$AB$42, MATCH(IF($G65=1,$F65+1,$F65), '4. CPI-tabel'!$B$20:$B$42,0),  MATCH(AI$28,'4. CPI-tabel'!$F$14:$AB$14,0)))</f>
        <v>0</v>
      </c>
      <c r="AJ65" s="116">
        <f>IF(AND($D65="AD",OR($F65=2008,$F65=2009)),IF(OR($F65=AJ$28-1,$F65=AJ$28), 1, INDEX('4. CPI-tabel'!$F$20:$AB$42, MATCH(IF(AND($D65="AD",$F65=2008),$F65+2,IF(AND($D65="AD",$F65=2009),$F65+1,$F65)), '4. CPI-tabel'!$B$20:$B$42,0),  MATCH(AJ$28,'4. CPI-tabel'!$F$14:$AB$14,0))),INDEX('4. CPI-tabel'!$F$20:$AB$42, MATCH(IF($G65=1,$F65+1,$F65), '4. CPI-tabel'!$B$20:$B$42,0),  MATCH(AJ$28,'4. CPI-tabel'!$F$14:$AB$14,0)))</f>
        <v>0</v>
      </c>
      <c r="AK65" s="116">
        <f>IF(AND($D65="AD",OR($F65=2008,$F65=2009)),IF(OR($F65=AK$28-1,$F65=AK$28), 1, INDEX('4. CPI-tabel'!$F$20:$AB$42, MATCH(IF(AND($D65="AD",$F65=2008),$F65+2,IF(AND($D65="AD",$F65=2009),$F65+1,$F65)), '4. CPI-tabel'!$B$20:$B$42,0),  MATCH(AK$28,'4. CPI-tabel'!$F$14:$AB$14,0))),INDEX('4. CPI-tabel'!$F$20:$AB$42, MATCH(IF($G65=1,$F65+1,$F65), '4. CPI-tabel'!$B$20:$B$42,0),  MATCH(AK$28,'4. CPI-tabel'!$F$14:$AB$14,0)))</f>
        <v>0</v>
      </c>
      <c r="AL65" s="116">
        <f>IF(AND($D65="AD",OR($F65=2008,$F65=2009)),IF(OR($F65=AL$28-1,$F65=AL$28), 1, INDEX('4. CPI-tabel'!$F$20:$AB$42, MATCH(IF(AND($D65="AD",$F65=2008),$F65+2,IF(AND($D65="AD",$F65=2009),$F65+1,$F65)), '4. CPI-tabel'!$B$20:$B$42,0),  MATCH(AL$28,'4. CPI-tabel'!$F$14:$AB$14,0))),INDEX('4. CPI-tabel'!$F$20:$AB$42, MATCH(IF($G65=1,$F65+1,$F65), '4. CPI-tabel'!$B$20:$B$42,0),  MATCH(AL$28,'4. CPI-tabel'!$F$14:$AB$14,0)))</f>
        <v>0</v>
      </c>
      <c r="AM65" s="116">
        <f>IF(AND($D65="AD",OR($F65=2008,$F65=2009)),IF(OR($F65=AM$28-1,$F65=AM$28), 1, INDEX('4. CPI-tabel'!$F$20:$AB$42, MATCH(IF(AND($D65="AD",$F65=2008),$F65+2,IF(AND($D65="AD",$F65=2009),$F65+1,$F65)), '4. CPI-tabel'!$B$20:$B$42,0),  MATCH(AM$28,'4. CPI-tabel'!$F$14:$AB$14,0))),INDEX('4. CPI-tabel'!$F$20:$AB$42, MATCH(IF($G65=1,$F65+1,$F65), '4. CPI-tabel'!$B$20:$B$42,0),  MATCH(AM$28,'4. CPI-tabel'!$F$14:$AB$14,0)))</f>
        <v>0</v>
      </c>
      <c r="AN65" s="116">
        <f>IF(AND($D65="AD",OR($F65=2008,$F65=2009)),IF(OR($F65=AN$28-1,$F65=AN$28), 1, INDEX('4. CPI-tabel'!$F$20:$AB$42, MATCH(IF(AND($D65="AD",$F65=2008),$F65+2,IF(AND($D65="AD",$F65=2009),$F65+1,$F65)), '4. CPI-tabel'!$B$20:$B$42,0),  MATCH(AN$28,'4. CPI-tabel'!$F$14:$AB$14,0))),INDEX('4. CPI-tabel'!$F$20:$AB$42, MATCH(IF($G65=1,$F65+1,$F65), '4. CPI-tabel'!$B$20:$B$42,0),  MATCH(AN$28,'4. CPI-tabel'!$F$14:$AB$14,0)))</f>
        <v>0</v>
      </c>
      <c r="AO65" s="116">
        <f>IF(AND($D65="AD",OR($F65=2008,$F65=2009)),IF(OR($F65=AO$28-1,$F65=AO$28), 1, INDEX('4. CPI-tabel'!$F$20:$AB$42, MATCH(IF(AND($D65="AD",$F65=2008),$F65+2,IF(AND($D65="AD",$F65=2009),$F65+1,$F65)), '4. CPI-tabel'!$B$20:$B$42,0),  MATCH(AO$28,'4. CPI-tabel'!$F$14:$AB$14,0))),INDEX('4. CPI-tabel'!$F$20:$AB$42, MATCH(IF($G65=1,$F65+1,$F65), '4. CPI-tabel'!$B$20:$B$42,0),  MATCH(AO$28,'4. CPI-tabel'!$F$14:$AB$14,0)))</f>
        <v>0</v>
      </c>
      <c r="AP65" s="116">
        <f>IF(AND($D65="AD",OR($F65=2008,$F65=2009)),IF(OR($F65=AP$28-1,$F65=AP$28), 1, INDEX('4. CPI-tabel'!$F$20:$AB$42, MATCH(IF(AND($D65="AD",$F65=2008),$F65+2,IF(AND($D65="AD",$F65=2009),$F65+1,$F65)), '4. CPI-tabel'!$B$20:$B$42,0),  MATCH(AP$28,'4. CPI-tabel'!$F$14:$AB$14,0))),INDEX('4. CPI-tabel'!$F$20:$AB$42, MATCH(IF($G65=1,$F65+1,$F65), '4. CPI-tabel'!$B$20:$B$42,0),  MATCH(AP$28,'4. CPI-tabel'!$F$14:$AB$14,0)))</f>
        <v>0</v>
      </c>
      <c r="AQ65" s="116">
        <f>IF(AND($D65="AD",OR($F65=2008,$F65=2009)),IF(OR($F65=AQ$28-1,$F65=AQ$28), 1, INDEX('4. CPI-tabel'!$F$20:$AB$42, MATCH(IF(AND($D65="AD",$F65=2008),$F65+2,IF(AND($D65="AD",$F65=2009),$F65+1,$F65)), '4. CPI-tabel'!$B$20:$B$42,0),  MATCH(AQ$28,'4. CPI-tabel'!$F$14:$AB$14,0))),INDEX('4. CPI-tabel'!$F$20:$AB$42, MATCH(IF($G65=1,$F65+1,$F65), '4. CPI-tabel'!$B$20:$B$42,0),  MATCH(AQ$28,'4. CPI-tabel'!$F$14:$AB$14,0)))</f>
        <v>0</v>
      </c>
      <c r="AR65" s="116">
        <f>IF(AND($D65="AD",OR($F65=2008,$F65=2009)),IF(OR($F65=AR$28-1,$F65=AR$28), 1, INDEX('4. CPI-tabel'!$F$20:$AB$42, MATCH(IF(AND($D65="AD",$F65=2008),$F65+2,IF(AND($D65="AD",$F65=2009),$F65+1,$F65)), '4. CPI-tabel'!$B$20:$B$42,0),  MATCH(AR$28,'4. CPI-tabel'!$F$14:$AB$14,0))),INDEX('4. CPI-tabel'!$F$20:$AB$42, MATCH(IF($G65=1,$F65+1,$F65), '4. CPI-tabel'!$B$20:$B$42,0),  MATCH(AR$28,'4. CPI-tabel'!$F$14:$AB$14,0)))</f>
        <v>0</v>
      </c>
      <c r="AS65" s="116">
        <f>IF(AND($D65="AD",OR($F65=2008,$F65=2009)),IF(OR($F65=AS$28-1,$F65=AS$28), 1, INDEX('4. CPI-tabel'!$F$20:$AB$42, MATCH(IF(AND($D65="AD",$F65=2008),$F65+2,IF(AND($D65="AD",$F65=2009),$F65+1,$F65)), '4. CPI-tabel'!$B$20:$B$42,0),  MATCH(AS$28,'4. CPI-tabel'!$F$14:$AB$14,0))),INDEX('4. CPI-tabel'!$F$20:$AB$42, MATCH(IF($G65=1,$F65+1,$F65), '4. CPI-tabel'!$B$20:$B$42,0),  MATCH(AS$28,'4. CPI-tabel'!$F$14:$AB$14,0)))</f>
        <v>0</v>
      </c>
      <c r="AT65" s="116">
        <f>IF(AND($D65="AD",OR($F65=2008,$F65=2009)),IF(OR($F65=AT$28-1,$F65=AT$28), 1, INDEX('4. CPI-tabel'!$F$20:$AB$42, MATCH(IF(AND($D65="AD",$F65=2008),$F65+2,IF(AND($D65="AD",$F65=2009),$F65+1,$F65)), '4. CPI-tabel'!$B$20:$B$42,0),  MATCH(AT$28,'4. CPI-tabel'!$F$14:$AB$14,0))),INDEX('4. CPI-tabel'!$F$20:$AB$42, MATCH(IF($G65=1,$F65+1,$F65), '4. CPI-tabel'!$B$20:$B$42,0),  MATCH(AT$28,'4. CPI-tabel'!$F$14:$AB$14,0)))</f>
        <v>0</v>
      </c>
      <c r="AU65" s="116">
        <f>IF(AND($D65="AD",OR($F65=2008,$F65=2009)),IF(OR($F65=AU$28-1,$F65=AU$28), 1, INDEX('4. CPI-tabel'!$F$20:$AB$42, MATCH(IF(AND($D65="AD",$F65=2008),$F65+2,IF(AND($D65="AD",$F65=2009),$F65+1,$F65)), '4. CPI-tabel'!$B$20:$B$42,0),  MATCH(AU$28,'4. CPI-tabel'!$F$14:$AB$14,0))),INDEX('4. CPI-tabel'!$F$20:$AB$42, MATCH(IF($G65=1,$F65+1,$F65), '4. CPI-tabel'!$B$20:$B$42,0),  MATCH(AU$28,'4. CPI-tabel'!$F$14:$AB$14,0)))</f>
        <v>0</v>
      </c>
      <c r="AV65" s="116">
        <f>IF(AND($D65="AD",OR($F65=2008,$F65=2009)),IF(OR($F65=AV$28-1,$F65=AV$28), 1, INDEX('4. CPI-tabel'!$F$20:$AB$42, MATCH(IF(AND($D65="AD",$F65=2008),$F65+2,IF(AND($D65="AD",$F65=2009),$F65+1,$F65)), '4. CPI-tabel'!$B$20:$B$42,0),  MATCH(AV$28,'4. CPI-tabel'!$F$14:$AB$14,0))),INDEX('4. CPI-tabel'!$F$20:$AB$42, MATCH(IF($G65=1,$F65+1,$F65), '4. CPI-tabel'!$B$20:$B$42,0),  MATCH(AV$28,'4. CPI-tabel'!$F$14:$AB$14,0)))</f>
        <v>0</v>
      </c>
      <c r="AW65" s="116">
        <f>IF(AND($D65="AD",OR($F65=2008,$F65=2009)),IF(OR($F65=AW$28-1,$F65=AW$28), 1, INDEX('4. CPI-tabel'!$F$20:$AB$42, MATCH(IF(AND($D65="AD",$F65=2008),$F65+2,IF(AND($D65="AD",$F65=2009),$F65+1,$F65)), '4. CPI-tabel'!$B$20:$B$42,0),  MATCH(AW$28,'4. CPI-tabel'!$F$14:$AB$14,0))),INDEX('4. CPI-tabel'!$F$20:$AB$42, MATCH(IF($G65=1,$F65+1,$F65), '4. CPI-tabel'!$B$20:$B$42,0),  MATCH(AW$28,'4. CPI-tabel'!$F$14:$AB$14,0)))</f>
        <v>0</v>
      </c>
      <c r="AX65" s="116">
        <f>IF(AND($D65="AD",OR($F65=2008,$F65=2009)),IF(OR($F65=AX$28-1,$F65=AX$28), 1, INDEX('4. CPI-tabel'!$F$20:$AB$42, MATCH(IF(AND($D65="AD",$F65=2008),$F65+2,IF(AND($D65="AD",$F65=2009),$F65+1,$F65)), '4. CPI-tabel'!$B$20:$B$42,0),  MATCH(AX$28,'4. CPI-tabel'!$F$14:$AB$14,0))),INDEX('4. CPI-tabel'!$F$20:$AB$42, MATCH(IF($G65=1,$F65+1,$F65), '4. CPI-tabel'!$B$20:$B$42,0),  MATCH(AX$28,'4. CPI-tabel'!$F$14:$AB$14,0)))</f>
        <v>0</v>
      </c>
      <c r="AY65" s="116">
        <f>IF(AND($D65="AD",OR($F65=2008,$F65=2009)),IF(OR($F65=AY$28-1,$F65=AY$28), 1, INDEX('4. CPI-tabel'!$F$20:$AB$42, MATCH(IF(AND($D65="AD",$F65=2008),$F65+2,IF(AND($D65="AD",$F65=2009),$F65+1,$F65)), '4. CPI-tabel'!$B$20:$B$42,0),  MATCH(AY$28,'4. CPI-tabel'!$F$14:$AB$14,0))),INDEX('4. CPI-tabel'!$F$20:$AB$42, MATCH(IF($G65=1,$F65+1,$F65), '4. CPI-tabel'!$B$20:$B$42,0),  MATCH(AY$28,'4. CPI-tabel'!$F$14:$AB$14,0)))</f>
        <v>0</v>
      </c>
      <c r="AZ65" s="116">
        <f>IF(AND($D65="AD",OR($F65=2008,$F65=2009)),IF(OR($F65=AZ$28-1,$F65=AZ$28), 1, INDEX('4. CPI-tabel'!$F$20:$AB$42, MATCH(IF(AND($D65="AD",$F65=2008),$F65+2,IF(AND($D65="AD",$F65=2009),$F65+1,$F65)), '4. CPI-tabel'!$B$20:$B$42,0),  MATCH(AZ$28,'4. CPI-tabel'!$F$14:$AB$14,0))),INDEX('4. CPI-tabel'!$F$20:$AB$42, MATCH(IF($G65=1,$F65+1,$F65), '4. CPI-tabel'!$B$20:$B$42,0),  MATCH(AZ$28,'4. CPI-tabel'!$F$14:$AB$14,0)))</f>
        <v>0</v>
      </c>
      <c r="BA65" s="116">
        <f>IF(AND($D65="AD",OR($F65=2008,$F65=2009)),IF(OR($F65=BA$28-1,$F65=BA$28), 1, INDEX('4. CPI-tabel'!$F$20:$AB$42, MATCH(IF(AND($D65="AD",$F65=2008),$F65+2,IF(AND($D65="AD",$F65=2009),$F65+1,$F65)), '4. CPI-tabel'!$B$20:$B$42,0),  MATCH(BA$28,'4. CPI-tabel'!$F$14:$AB$14,0))),INDEX('4. CPI-tabel'!$F$20:$AB$42, MATCH(IF($G65=1,$F65+1,$F65), '4. CPI-tabel'!$B$20:$B$42,0),  MATCH(BA$28,'4. CPI-tabel'!$F$14:$AB$14,0)))</f>
        <v>0</v>
      </c>
      <c r="BB65" s="116">
        <f>IF(AND($D65="AD",OR($F65=2008,$F65=2009)),IF(OR($F65=BB$28-1,$F65=BB$28), 1, INDEX('4. CPI-tabel'!$F$20:$AB$42, MATCH(IF(AND($D65="AD",$F65=2008),$F65+2,IF(AND($D65="AD",$F65=2009),$F65+1,$F65)), '4. CPI-tabel'!$B$20:$B$42,0),  MATCH(BB$28,'4. CPI-tabel'!$F$14:$AB$14,0))),INDEX('4. CPI-tabel'!$F$20:$AB$42, MATCH(IF($G65=1,$F65+1,$F65), '4. CPI-tabel'!$B$20:$B$42,0),  MATCH(BB$28,'4. CPI-tabel'!$F$14:$AB$14,0)))</f>
        <v>0</v>
      </c>
      <c r="BC65" s="116">
        <f>IF(AND($D65="AD",OR($F65=2008,$F65=2009)),IF(OR($F65=BC$28-1,$F65=BC$28), 1, INDEX('4. CPI-tabel'!$F$20:$AB$42, MATCH(IF(AND($D65="AD",$F65=2008),$F65+2,IF(AND($D65="AD",$F65=2009),$F65+1,$F65)), '4. CPI-tabel'!$B$20:$B$42,0),  MATCH(BC$28,'4. CPI-tabel'!$F$14:$AB$14,0))),INDEX('4. CPI-tabel'!$F$20:$AB$42, MATCH(IF($G65=1,$F65+1,$F65), '4. CPI-tabel'!$B$20:$B$42,0),  MATCH(BC$28,'4. CPI-tabel'!$F$14:$AB$14,0)))</f>
        <v>1</v>
      </c>
      <c r="BF65" s="84">
        <f t="shared" si="31"/>
        <v>0</v>
      </c>
      <c r="BG65" s="84">
        <f t="shared" si="32"/>
        <v>0</v>
      </c>
      <c r="BH65" s="84">
        <f t="shared" si="33"/>
        <v>0</v>
      </c>
      <c r="BI65" s="84">
        <f t="shared" si="34"/>
        <v>0</v>
      </c>
      <c r="BJ65" s="84">
        <f t="shared" si="35"/>
        <v>0</v>
      </c>
      <c r="BK65" s="84">
        <f t="shared" si="36"/>
        <v>0</v>
      </c>
      <c r="BL65" s="84">
        <f t="shared" si="37"/>
        <v>0</v>
      </c>
      <c r="BM65" s="84">
        <f t="shared" si="38"/>
        <v>0</v>
      </c>
      <c r="BN65" s="84">
        <f t="shared" si="39"/>
        <v>0</v>
      </c>
      <c r="BO65" s="84">
        <f t="shared" si="40"/>
        <v>0</v>
      </c>
      <c r="BP65" s="84">
        <f t="shared" si="41"/>
        <v>0</v>
      </c>
      <c r="BQ65" s="84">
        <f t="shared" si="42"/>
        <v>0</v>
      </c>
      <c r="BR65" s="84">
        <f t="shared" si="43"/>
        <v>0</v>
      </c>
      <c r="BS65" s="84">
        <f t="shared" si="44"/>
        <v>0</v>
      </c>
      <c r="BT65" s="84">
        <f t="shared" si="45"/>
        <v>0</v>
      </c>
      <c r="BU65" s="84">
        <f t="shared" si="46"/>
        <v>0</v>
      </c>
      <c r="BV65" s="84">
        <f t="shared" si="47"/>
        <v>0</v>
      </c>
      <c r="BW65" s="84">
        <f t="shared" si="48"/>
        <v>0</v>
      </c>
      <c r="BX65" s="84">
        <f t="shared" si="49"/>
        <v>0</v>
      </c>
      <c r="BY65" s="84">
        <f t="shared" si="50"/>
        <v>0</v>
      </c>
      <c r="BZ65" s="84">
        <f t="shared" si="51"/>
        <v>0</v>
      </c>
      <c r="CA65" s="84">
        <f t="shared" si="52"/>
        <v>0</v>
      </c>
      <c r="CB65" s="84">
        <f t="shared" si="53"/>
        <v>49300.395770617783</v>
      </c>
    </row>
    <row r="66" spans="1:80" s="18" customFormat="1" x14ac:dyDescent="0.2">
      <c r="A66" s="72"/>
      <c r="B66" s="83">
        <f>'3. Investeringen'!B49</f>
        <v>38</v>
      </c>
      <c r="C66" s="83" t="str">
        <f>'3. Investeringen'!C49</f>
        <v>Nieuwe investeringen</v>
      </c>
      <c r="D66" s="83" t="str">
        <f>'3. Investeringen'!F49</f>
        <v>TD</v>
      </c>
      <c r="E66" s="83" t="str">
        <f t="shared" si="30"/>
        <v>Nieuwe investeringen TD</v>
      </c>
      <c r="F66" s="118">
        <f>'3. Investeringen'!L49</f>
        <v>2026</v>
      </c>
      <c r="G66" s="115">
        <f>'7. Nominale afschrijvingen'!AG56</f>
        <v>0.5</v>
      </c>
      <c r="I66" s="83">
        <f>'7. Nominale afschrijvingen'!BG56</f>
        <v>0</v>
      </c>
      <c r="J66" s="83">
        <f>'7. Nominale afschrijvingen'!BH56</f>
        <v>0</v>
      </c>
      <c r="K66" s="83">
        <f>'7. Nominale afschrijvingen'!BI56</f>
        <v>0</v>
      </c>
      <c r="L66" s="83">
        <f>'7. Nominale afschrijvingen'!BJ56</f>
        <v>0</v>
      </c>
      <c r="M66" s="83">
        <f>'7. Nominale afschrijvingen'!BK56</f>
        <v>0</v>
      </c>
      <c r="N66" s="83">
        <f>'7. Nominale afschrijvingen'!BL56</f>
        <v>0</v>
      </c>
      <c r="O66" s="83">
        <f>'7. Nominale afschrijvingen'!BM56</f>
        <v>0</v>
      </c>
      <c r="P66" s="83">
        <f>'7. Nominale afschrijvingen'!BN56</f>
        <v>0</v>
      </c>
      <c r="Q66" s="83">
        <f>'7. Nominale afschrijvingen'!BO56</f>
        <v>0</v>
      </c>
      <c r="R66" s="83">
        <f>'7. Nominale afschrijvingen'!BP56</f>
        <v>0</v>
      </c>
      <c r="S66" s="83">
        <f>'7. Nominale afschrijvingen'!BQ56</f>
        <v>0</v>
      </c>
      <c r="T66" s="83">
        <f>'7. Nominale afschrijvingen'!BR56</f>
        <v>0</v>
      </c>
      <c r="U66" s="83">
        <f>'7. Nominale afschrijvingen'!BS56</f>
        <v>0</v>
      </c>
      <c r="V66" s="83">
        <f>'7. Nominale afschrijvingen'!BT56</f>
        <v>0</v>
      </c>
      <c r="W66" s="83">
        <f>'7. Nominale afschrijvingen'!BU56</f>
        <v>0</v>
      </c>
      <c r="X66" s="83">
        <f>'7. Nominale afschrijvingen'!BV56</f>
        <v>0</v>
      </c>
      <c r="Y66" s="83">
        <f>'7. Nominale afschrijvingen'!BW56</f>
        <v>0</v>
      </c>
      <c r="Z66" s="83">
        <f>'7. Nominale afschrijvingen'!BX56</f>
        <v>0</v>
      </c>
      <c r="AA66" s="83">
        <f>'7. Nominale afschrijvingen'!BY56</f>
        <v>0</v>
      </c>
      <c r="AB66" s="83">
        <f>'7. Nominale afschrijvingen'!BZ56</f>
        <v>0</v>
      </c>
      <c r="AC66" s="83">
        <f>'7. Nominale afschrijvingen'!CA56</f>
        <v>0</v>
      </c>
      <c r="AD66" s="83">
        <f>'7. Nominale afschrijvingen'!CB56</f>
        <v>0</v>
      </c>
      <c r="AE66" s="83">
        <f>'7. Nominale afschrijvingen'!CC56</f>
        <v>2579.6926919278289</v>
      </c>
      <c r="AF66" s="62"/>
      <c r="AG66" s="116">
        <f>IF(AND($D66="AD",OR($F66=2008,$F66=2009)),IF(OR($F66=AG$28-1,$F66=AG$28), 1, INDEX('4. CPI-tabel'!$F$20:$AB$42, MATCH(IF(AND($D66="AD",$F66=2008),$F66+2,IF(AND($D66="AD",$F66=2009),$F66+1,$F66)), '4. CPI-tabel'!$B$20:$B$42,0),  MATCH(AG$28,'4. CPI-tabel'!$F$14:$AB$14,0))),INDEX('4. CPI-tabel'!$F$20:$AB$42, MATCH(IF($G66=1,$F66+1,$F66), '4. CPI-tabel'!$B$20:$B$42,0),  MATCH(AG$28,'4. CPI-tabel'!$F$14:$AB$14,0)))</f>
        <v>0</v>
      </c>
      <c r="AH66" s="116">
        <f>IF(AND($D66="AD",OR($F66=2008,$F66=2009)),IF(OR($F66=AH$28-1,$F66=AH$28), 1, INDEX('4. CPI-tabel'!$F$20:$AB$42, MATCH(IF(AND($D66="AD",$F66=2008),$F66+2,IF(AND($D66="AD",$F66=2009),$F66+1,$F66)), '4. CPI-tabel'!$B$20:$B$42,0),  MATCH(AH$28,'4. CPI-tabel'!$F$14:$AB$14,0))),INDEX('4. CPI-tabel'!$F$20:$AB$42, MATCH(IF($G66=1,$F66+1,$F66), '4. CPI-tabel'!$B$20:$B$42,0),  MATCH(AH$28,'4. CPI-tabel'!$F$14:$AB$14,0)))</f>
        <v>0</v>
      </c>
      <c r="AI66" s="116">
        <f>IF(AND($D66="AD",OR($F66=2008,$F66=2009)),IF(OR($F66=AI$28-1,$F66=AI$28), 1, INDEX('4. CPI-tabel'!$F$20:$AB$42, MATCH(IF(AND($D66="AD",$F66=2008),$F66+2,IF(AND($D66="AD",$F66=2009),$F66+1,$F66)), '4. CPI-tabel'!$B$20:$B$42,0),  MATCH(AI$28,'4. CPI-tabel'!$F$14:$AB$14,0))),INDEX('4. CPI-tabel'!$F$20:$AB$42, MATCH(IF($G66=1,$F66+1,$F66), '4. CPI-tabel'!$B$20:$B$42,0),  MATCH(AI$28,'4. CPI-tabel'!$F$14:$AB$14,0)))</f>
        <v>0</v>
      </c>
      <c r="AJ66" s="116">
        <f>IF(AND($D66="AD",OR($F66=2008,$F66=2009)),IF(OR($F66=AJ$28-1,$F66=AJ$28), 1, INDEX('4. CPI-tabel'!$F$20:$AB$42, MATCH(IF(AND($D66="AD",$F66=2008),$F66+2,IF(AND($D66="AD",$F66=2009),$F66+1,$F66)), '4. CPI-tabel'!$B$20:$B$42,0),  MATCH(AJ$28,'4. CPI-tabel'!$F$14:$AB$14,0))),INDEX('4. CPI-tabel'!$F$20:$AB$42, MATCH(IF($G66=1,$F66+1,$F66), '4. CPI-tabel'!$B$20:$B$42,0),  MATCH(AJ$28,'4. CPI-tabel'!$F$14:$AB$14,0)))</f>
        <v>0</v>
      </c>
      <c r="AK66" s="116">
        <f>IF(AND($D66="AD",OR($F66=2008,$F66=2009)),IF(OR($F66=AK$28-1,$F66=AK$28), 1, INDEX('4. CPI-tabel'!$F$20:$AB$42, MATCH(IF(AND($D66="AD",$F66=2008),$F66+2,IF(AND($D66="AD",$F66=2009),$F66+1,$F66)), '4. CPI-tabel'!$B$20:$B$42,0),  MATCH(AK$28,'4. CPI-tabel'!$F$14:$AB$14,0))),INDEX('4. CPI-tabel'!$F$20:$AB$42, MATCH(IF($G66=1,$F66+1,$F66), '4. CPI-tabel'!$B$20:$B$42,0),  MATCH(AK$28,'4. CPI-tabel'!$F$14:$AB$14,0)))</f>
        <v>0</v>
      </c>
      <c r="AL66" s="116">
        <f>IF(AND($D66="AD",OR($F66=2008,$F66=2009)),IF(OR($F66=AL$28-1,$F66=AL$28), 1, INDEX('4. CPI-tabel'!$F$20:$AB$42, MATCH(IF(AND($D66="AD",$F66=2008),$F66+2,IF(AND($D66="AD",$F66=2009),$F66+1,$F66)), '4. CPI-tabel'!$B$20:$B$42,0),  MATCH(AL$28,'4. CPI-tabel'!$F$14:$AB$14,0))),INDEX('4. CPI-tabel'!$F$20:$AB$42, MATCH(IF($G66=1,$F66+1,$F66), '4. CPI-tabel'!$B$20:$B$42,0),  MATCH(AL$28,'4. CPI-tabel'!$F$14:$AB$14,0)))</f>
        <v>0</v>
      </c>
      <c r="AM66" s="116">
        <f>IF(AND($D66="AD",OR($F66=2008,$F66=2009)),IF(OR($F66=AM$28-1,$F66=AM$28), 1, INDEX('4. CPI-tabel'!$F$20:$AB$42, MATCH(IF(AND($D66="AD",$F66=2008),$F66+2,IF(AND($D66="AD",$F66=2009),$F66+1,$F66)), '4. CPI-tabel'!$B$20:$B$42,0),  MATCH(AM$28,'4. CPI-tabel'!$F$14:$AB$14,0))),INDEX('4. CPI-tabel'!$F$20:$AB$42, MATCH(IF($G66=1,$F66+1,$F66), '4. CPI-tabel'!$B$20:$B$42,0),  MATCH(AM$28,'4. CPI-tabel'!$F$14:$AB$14,0)))</f>
        <v>0</v>
      </c>
      <c r="AN66" s="116">
        <f>IF(AND($D66="AD",OR($F66=2008,$F66=2009)),IF(OR($F66=AN$28-1,$F66=AN$28), 1, INDEX('4. CPI-tabel'!$F$20:$AB$42, MATCH(IF(AND($D66="AD",$F66=2008),$F66+2,IF(AND($D66="AD",$F66=2009),$F66+1,$F66)), '4. CPI-tabel'!$B$20:$B$42,0),  MATCH(AN$28,'4. CPI-tabel'!$F$14:$AB$14,0))),INDEX('4. CPI-tabel'!$F$20:$AB$42, MATCH(IF($G66=1,$F66+1,$F66), '4. CPI-tabel'!$B$20:$B$42,0),  MATCH(AN$28,'4. CPI-tabel'!$F$14:$AB$14,0)))</f>
        <v>0</v>
      </c>
      <c r="AO66" s="116">
        <f>IF(AND($D66="AD",OR($F66=2008,$F66=2009)),IF(OR($F66=AO$28-1,$F66=AO$28), 1, INDEX('4. CPI-tabel'!$F$20:$AB$42, MATCH(IF(AND($D66="AD",$F66=2008),$F66+2,IF(AND($D66="AD",$F66=2009),$F66+1,$F66)), '4. CPI-tabel'!$B$20:$B$42,0),  MATCH(AO$28,'4. CPI-tabel'!$F$14:$AB$14,0))),INDEX('4. CPI-tabel'!$F$20:$AB$42, MATCH(IF($G66=1,$F66+1,$F66), '4. CPI-tabel'!$B$20:$B$42,0),  MATCH(AO$28,'4. CPI-tabel'!$F$14:$AB$14,0)))</f>
        <v>0</v>
      </c>
      <c r="AP66" s="116">
        <f>IF(AND($D66="AD",OR($F66=2008,$F66=2009)),IF(OR($F66=AP$28-1,$F66=AP$28), 1, INDEX('4. CPI-tabel'!$F$20:$AB$42, MATCH(IF(AND($D66="AD",$F66=2008),$F66+2,IF(AND($D66="AD",$F66=2009),$F66+1,$F66)), '4. CPI-tabel'!$B$20:$B$42,0),  MATCH(AP$28,'4. CPI-tabel'!$F$14:$AB$14,0))),INDEX('4. CPI-tabel'!$F$20:$AB$42, MATCH(IF($G66=1,$F66+1,$F66), '4. CPI-tabel'!$B$20:$B$42,0),  MATCH(AP$28,'4. CPI-tabel'!$F$14:$AB$14,0)))</f>
        <v>0</v>
      </c>
      <c r="AQ66" s="116">
        <f>IF(AND($D66="AD",OR($F66=2008,$F66=2009)),IF(OR($F66=AQ$28-1,$F66=AQ$28), 1, INDEX('4. CPI-tabel'!$F$20:$AB$42, MATCH(IF(AND($D66="AD",$F66=2008),$F66+2,IF(AND($D66="AD",$F66=2009),$F66+1,$F66)), '4. CPI-tabel'!$B$20:$B$42,0),  MATCH(AQ$28,'4. CPI-tabel'!$F$14:$AB$14,0))),INDEX('4. CPI-tabel'!$F$20:$AB$42, MATCH(IF($G66=1,$F66+1,$F66), '4. CPI-tabel'!$B$20:$B$42,0),  MATCH(AQ$28,'4. CPI-tabel'!$F$14:$AB$14,0)))</f>
        <v>0</v>
      </c>
      <c r="AR66" s="116">
        <f>IF(AND($D66="AD",OR($F66=2008,$F66=2009)),IF(OR($F66=AR$28-1,$F66=AR$28), 1, INDEX('4. CPI-tabel'!$F$20:$AB$42, MATCH(IF(AND($D66="AD",$F66=2008),$F66+2,IF(AND($D66="AD",$F66=2009),$F66+1,$F66)), '4. CPI-tabel'!$B$20:$B$42,0),  MATCH(AR$28,'4. CPI-tabel'!$F$14:$AB$14,0))),INDEX('4. CPI-tabel'!$F$20:$AB$42, MATCH(IF($G66=1,$F66+1,$F66), '4. CPI-tabel'!$B$20:$B$42,0),  MATCH(AR$28,'4. CPI-tabel'!$F$14:$AB$14,0)))</f>
        <v>0</v>
      </c>
      <c r="AS66" s="116">
        <f>IF(AND($D66="AD",OR($F66=2008,$F66=2009)),IF(OR($F66=AS$28-1,$F66=AS$28), 1, INDEX('4. CPI-tabel'!$F$20:$AB$42, MATCH(IF(AND($D66="AD",$F66=2008),$F66+2,IF(AND($D66="AD",$F66=2009),$F66+1,$F66)), '4. CPI-tabel'!$B$20:$B$42,0),  MATCH(AS$28,'4. CPI-tabel'!$F$14:$AB$14,0))),INDEX('4. CPI-tabel'!$F$20:$AB$42, MATCH(IF($G66=1,$F66+1,$F66), '4. CPI-tabel'!$B$20:$B$42,0),  MATCH(AS$28,'4. CPI-tabel'!$F$14:$AB$14,0)))</f>
        <v>0</v>
      </c>
      <c r="AT66" s="116">
        <f>IF(AND($D66="AD",OR($F66=2008,$F66=2009)),IF(OR($F66=AT$28-1,$F66=AT$28), 1, INDEX('4. CPI-tabel'!$F$20:$AB$42, MATCH(IF(AND($D66="AD",$F66=2008),$F66+2,IF(AND($D66="AD",$F66=2009),$F66+1,$F66)), '4. CPI-tabel'!$B$20:$B$42,0),  MATCH(AT$28,'4. CPI-tabel'!$F$14:$AB$14,0))),INDEX('4. CPI-tabel'!$F$20:$AB$42, MATCH(IF($G66=1,$F66+1,$F66), '4. CPI-tabel'!$B$20:$B$42,0),  MATCH(AT$28,'4. CPI-tabel'!$F$14:$AB$14,0)))</f>
        <v>0</v>
      </c>
      <c r="AU66" s="116">
        <f>IF(AND($D66="AD",OR($F66=2008,$F66=2009)),IF(OR($F66=AU$28-1,$F66=AU$28), 1, INDEX('4. CPI-tabel'!$F$20:$AB$42, MATCH(IF(AND($D66="AD",$F66=2008),$F66+2,IF(AND($D66="AD",$F66=2009),$F66+1,$F66)), '4. CPI-tabel'!$B$20:$B$42,0),  MATCH(AU$28,'4. CPI-tabel'!$F$14:$AB$14,0))),INDEX('4. CPI-tabel'!$F$20:$AB$42, MATCH(IF($G66=1,$F66+1,$F66), '4. CPI-tabel'!$B$20:$B$42,0),  MATCH(AU$28,'4. CPI-tabel'!$F$14:$AB$14,0)))</f>
        <v>0</v>
      </c>
      <c r="AV66" s="116">
        <f>IF(AND($D66="AD",OR($F66=2008,$F66=2009)),IF(OR($F66=AV$28-1,$F66=AV$28), 1, INDEX('4. CPI-tabel'!$F$20:$AB$42, MATCH(IF(AND($D66="AD",$F66=2008),$F66+2,IF(AND($D66="AD",$F66=2009),$F66+1,$F66)), '4. CPI-tabel'!$B$20:$B$42,0),  MATCH(AV$28,'4. CPI-tabel'!$F$14:$AB$14,0))),INDEX('4. CPI-tabel'!$F$20:$AB$42, MATCH(IF($G66=1,$F66+1,$F66), '4. CPI-tabel'!$B$20:$B$42,0),  MATCH(AV$28,'4. CPI-tabel'!$F$14:$AB$14,0)))</f>
        <v>0</v>
      </c>
      <c r="AW66" s="116">
        <f>IF(AND($D66="AD",OR($F66=2008,$F66=2009)),IF(OR($F66=AW$28-1,$F66=AW$28), 1, INDEX('4. CPI-tabel'!$F$20:$AB$42, MATCH(IF(AND($D66="AD",$F66=2008),$F66+2,IF(AND($D66="AD",$F66=2009),$F66+1,$F66)), '4. CPI-tabel'!$B$20:$B$42,0),  MATCH(AW$28,'4. CPI-tabel'!$F$14:$AB$14,0))),INDEX('4. CPI-tabel'!$F$20:$AB$42, MATCH(IF($G66=1,$F66+1,$F66), '4. CPI-tabel'!$B$20:$B$42,0),  MATCH(AW$28,'4. CPI-tabel'!$F$14:$AB$14,0)))</f>
        <v>0</v>
      </c>
      <c r="AX66" s="116">
        <f>IF(AND($D66="AD",OR($F66=2008,$F66=2009)),IF(OR($F66=AX$28-1,$F66=AX$28), 1, INDEX('4. CPI-tabel'!$F$20:$AB$42, MATCH(IF(AND($D66="AD",$F66=2008),$F66+2,IF(AND($D66="AD",$F66=2009),$F66+1,$F66)), '4. CPI-tabel'!$B$20:$B$42,0),  MATCH(AX$28,'4. CPI-tabel'!$F$14:$AB$14,0))),INDEX('4. CPI-tabel'!$F$20:$AB$42, MATCH(IF($G66=1,$F66+1,$F66), '4. CPI-tabel'!$B$20:$B$42,0),  MATCH(AX$28,'4. CPI-tabel'!$F$14:$AB$14,0)))</f>
        <v>0</v>
      </c>
      <c r="AY66" s="116">
        <f>IF(AND($D66="AD",OR($F66=2008,$F66=2009)),IF(OR($F66=AY$28-1,$F66=AY$28), 1, INDEX('4. CPI-tabel'!$F$20:$AB$42, MATCH(IF(AND($D66="AD",$F66=2008),$F66+2,IF(AND($D66="AD",$F66=2009),$F66+1,$F66)), '4. CPI-tabel'!$B$20:$B$42,0),  MATCH(AY$28,'4. CPI-tabel'!$F$14:$AB$14,0))),INDEX('4. CPI-tabel'!$F$20:$AB$42, MATCH(IF($G66=1,$F66+1,$F66), '4. CPI-tabel'!$B$20:$B$42,0),  MATCH(AY$28,'4. CPI-tabel'!$F$14:$AB$14,0)))</f>
        <v>0</v>
      </c>
      <c r="AZ66" s="116">
        <f>IF(AND($D66="AD",OR($F66=2008,$F66=2009)),IF(OR($F66=AZ$28-1,$F66=AZ$28), 1, INDEX('4. CPI-tabel'!$F$20:$AB$42, MATCH(IF(AND($D66="AD",$F66=2008),$F66+2,IF(AND($D66="AD",$F66=2009),$F66+1,$F66)), '4. CPI-tabel'!$B$20:$B$42,0),  MATCH(AZ$28,'4. CPI-tabel'!$F$14:$AB$14,0))),INDEX('4. CPI-tabel'!$F$20:$AB$42, MATCH(IF($G66=1,$F66+1,$F66), '4. CPI-tabel'!$B$20:$B$42,0),  MATCH(AZ$28,'4. CPI-tabel'!$F$14:$AB$14,0)))</f>
        <v>0</v>
      </c>
      <c r="BA66" s="116">
        <f>IF(AND($D66="AD",OR($F66=2008,$F66=2009)),IF(OR($F66=BA$28-1,$F66=BA$28), 1, INDEX('4. CPI-tabel'!$F$20:$AB$42, MATCH(IF(AND($D66="AD",$F66=2008),$F66+2,IF(AND($D66="AD",$F66=2009),$F66+1,$F66)), '4. CPI-tabel'!$B$20:$B$42,0),  MATCH(BA$28,'4. CPI-tabel'!$F$14:$AB$14,0))),INDEX('4. CPI-tabel'!$F$20:$AB$42, MATCH(IF($G66=1,$F66+1,$F66), '4. CPI-tabel'!$B$20:$B$42,0),  MATCH(BA$28,'4. CPI-tabel'!$F$14:$AB$14,0)))</f>
        <v>0</v>
      </c>
      <c r="BB66" s="116">
        <f>IF(AND($D66="AD",OR($F66=2008,$F66=2009)),IF(OR($F66=BB$28-1,$F66=BB$28), 1, INDEX('4. CPI-tabel'!$F$20:$AB$42, MATCH(IF(AND($D66="AD",$F66=2008),$F66+2,IF(AND($D66="AD",$F66=2009),$F66+1,$F66)), '4. CPI-tabel'!$B$20:$B$42,0),  MATCH(BB$28,'4. CPI-tabel'!$F$14:$AB$14,0))),INDEX('4. CPI-tabel'!$F$20:$AB$42, MATCH(IF($G66=1,$F66+1,$F66), '4. CPI-tabel'!$B$20:$B$42,0),  MATCH(BB$28,'4. CPI-tabel'!$F$14:$AB$14,0)))</f>
        <v>0</v>
      </c>
      <c r="BC66" s="116">
        <f>IF(AND($D66="AD",OR($F66=2008,$F66=2009)),IF(OR($F66=BC$28-1,$F66=BC$28), 1, INDEX('4. CPI-tabel'!$F$20:$AB$42, MATCH(IF(AND($D66="AD",$F66=2008),$F66+2,IF(AND($D66="AD",$F66=2009),$F66+1,$F66)), '4. CPI-tabel'!$B$20:$B$42,0),  MATCH(BC$28,'4. CPI-tabel'!$F$14:$AB$14,0))),INDEX('4. CPI-tabel'!$F$20:$AB$42, MATCH(IF($G66=1,$F66+1,$F66), '4. CPI-tabel'!$B$20:$B$42,0),  MATCH(BC$28,'4. CPI-tabel'!$F$14:$AB$14,0)))</f>
        <v>1</v>
      </c>
      <c r="BF66" s="84">
        <f t="shared" si="31"/>
        <v>0</v>
      </c>
      <c r="BG66" s="84">
        <f t="shared" si="32"/>
        <v>0</v>
      </c>
      <c r="BH66" s="84">
        <f t="shared" si="33"/>
        <v>0</v>
      </c>
      <c r="BI66" s="84">
        <f t="shared" si="34"/>
        <v>0</v>
      </c>
      <c r="BJ66" s="84">
        <f t="shared" si="35"/>
        <v>0</v>
      </c>
      <c r="BK66" s="84">
        <f t="shared" si="36"/>
        <v>0</v>
      </c>
      <c r="BL66" s="84">
        <f t="shared" si="37"/>
        <v>0</v>
      </c>
      <c r="BM66" s="84">
        <f t="shared" si="38"/>
        <v>0</v>
      </c>
      <c r="BN66" s="84">
        <f t="shared" si="39"/>
        <v>0</v>
      </c>
      <c r="BO66" s="84">
        <f t="shared" si="40"/>
        <v>0</v>
      </c>
      <c r="BP66" s="84">
        <f t="shared" si="41"/>
        <v>0</v>
      </c>
      <c r="BQ66" s="84">
        <f t="shared" si="42"/>
        <v>0</v>
      </c>
      <c r="BR66" s="84">
        <f t="shared" si="43"/>
        <v>0</v>
      </c>
      <c r="BS66" s="84">
        <f t="shared" si="44"/>
        <v>0</v>
      </c>
      <c r="BT66" s="84">
        <f t="shared" si="45"/>
        <v>0</v>
      </c>
      <c r="BU66" s="84">
        <f t="shared" si="46"/>
        <v>0</v>
      </c>
      <c r="BV66" s="84">
        <f t="shared" si="47"/>
        <v>0</v>
      </c>
      <c r="BW66" s="84">
        <f t="shared" si="48"/>
        <v>0</v>
      </c>
      <c r="BX66" s="84">
        <f t="shared" si="49"/>
        <v>0</v>
      </c>
      <c r="BY66" s="84">
        <f t="shared" si="50"/>
        <v>0</v>
      </c>
      <c r="BZ66" s="84">
        <f t="shared" si="51"/>
        <v>0</v>
      </c>
      <c r="CA66" s="84">
        <f t="shared" si="52"/>
        <v>0</v>
      </c>
      <c r="CB66" s="84">
        <f t="shared" si="53"/>
        <v>2579.6926919278289</v>
      </c>
    </row>
    <row r="67" spans="1:80" s="18" customFormat="1" x14ac:dyDescent="0.2">
      <c r="A67" s="72"/>
      <c r="B67" s="83">
        <f>'3. Investeringen'!B50</f>
        <v>39</v>
      </c>
      <c r="C67" s="83" t="str">
        <f>'3. Investeringen'!C50</f>
        <v>Nieuwe investeringen</v>
      </c>
      <c r="D67" s="83" t="str">
        <f>'3. Investeringen'!F50</f>
        <v>TD</v>
      </c>
      <c r="E67" s="83" t="str">
        <f t="shared" si="30"/>
        <v>Nieuwe investeringen TD</v>
      </c>
      <c r="F67" s="118">
        <f>'3. Investeringen'!L50</f>
        <v>2026</v>
      </c>
      <c r="G67" s="115">
        <f>'7. Nominale afschrijvingen'!AG57</f>
        <v>0.5</v>
      </c>
      <c r="I67" s="83">
        <f>'7. Nominale afschrijvingen'!BG57</f>
        <v>0</v>
      </c>
      <c r="J67" s="83">
        <f>'7. Nominale afschrijvingen'!BH57</f>
        <v>0</v>
      </c>
      <c r="K67" s="83">
        <f>'7. Nominale afschrijvingen'!BI57</f>
        <v>0</v>
      </c>
      <c r="L67" s="83">
        <f>'7. Nominale afschrijvingen'!BJ57</f>
        <v>0</v>
      </c>
      <c r="M67" s="83">
        <f>'7. Nominale afschrijvingen'!BK57</f>
        <v>0</v>
      </c>
      <c r="N67" s="83">
        <f>'7. Nominale afschrijvingen'!BL57</f>
        <v>0</v>
      </c>
      <c r="O67" s="83">
        <f>'7. Nominale afschrijvingen'!BM57</f>
        <v>0</v>
      </c>
      <c r="P67" s="83">
        <f>'7. Nominale afschrijvingen'!BN57</f>
        <v>0</v>
      </c>
      <c r="Q67" s="83">
        <f>'7. Nominale afschrijvingen'!BO57</f>
        <v>0</v>
      </c>
      <c r="R67" s="83">
        <f>'7. Nominale afschrijvingen'!BP57</f>
        <v>0</v>
      </c>
      <c r="S67" s="83">
        <f>'7. Nominale afschrijvingen'!BQ57</f>
        <v>0</v>
      </c>
      <c r="T67" s="83">
        <f>'7. Nominale afschrijvingen'!BR57</f>
        <v>0</v>
      </c>
      <c r="U67" s="83">
        <f>'7. Nominale afschrijvingen'!BS57</f>
        <v>0</v>
      </c>
      <c r="V67" s="83">
        <f>'7. Nominale afschrijvingen'!BT57</f>
        <v>0</v>
      </c>
      <c r="W67" s="83">
        <f>'7. Nominale afschrijvingen'!BU57</f>
        <v>0</v>
      </c>
      <c r="X67" s="83">
        <f>'7. Nominale afschrijvingen'!BV57</f>
        <v>0</v>
      </c>
      <c r="Y67" s="83">
        <f>'7. Nominale afschrijvingen'!BW57</f>
        <v>0</v>
      </c>
      <c r="Z67" s="83">
        <f>'7. Nominale afschrijvingen'!BX57</f>
        <v>0</v>
      </c>
      <c r="AA67" s="83">
        <f>'7. Nominale afschrijvingen'!BY57</f>
        <v>0</v>
      </c>
      <c r="AB67" s="83">
        <f>'7. Nominale afschrijvingen'!BZ57</f>
        <v>0</v>
      </c>
      <c r="AC67" s="83">
        <f>'7. Nominale afschrijvingen'!CA57</f>
        <v>0</v>
      </c>
      <c r="AD67" s="83">
        <f>'7. Nominale afschrijvingen'!CB57</f>
        <v>0</v>
      </c>
      <c r="AE67" s="83">
        <f>'7. Nominale afschrijvingen'!CC57</f>
        <v>512717.0258369465</v>
      </c>
      <c r="AF67" s="62"/>
      <c r="AG67" s="116">
        <f>IF(AND($D67="AD",OR($F67=2008,$F67=2009)),IF(OR($F67=AG$28-1,$F67=AG$28), 1, INDEX('4. CPI-tabel'!$F$20:$AB$42, MATCH(IF(AND($D67="AD",$F67=2008),$F67+2,IF(AND($D67="AD",$F67=2009),$F67+1,$F67)), '4. CPI-tabel'!$B$20:$B$42,0),  MATCH(AG$28,'4. CPI-tabel'!$F$14:$AB$14,0))),INDEX('4. CPI-tabel'!$F$20:$AB$42, MATCH(IF($G67=1,$F67+1,$F67), '4. CPI-tabel'!$B$20:$B$42,0),  MATCH(AG$28,'4. CPI-tabel'!$F$14:$AB$14,0)))</f>
        <v>0</v>
      </c>
      <c r="AH67" s="116">
        <f>IF(AND($D67="AD",OR($F67=2008,$F67=2009)),IF(OR($F67=AH$28-1,$F67=AH$28), 1, INDEX('4. CPI-tabel'!$F$20:$AB$42, MATCH(IF(AND($D67="AD",$F67=2008),$F67+2,IF(AND($D67="AD",$F67=2009),$F67+1,$F67)), '4. CPI-tabel'!$B$20:$B$42,0),  MATCH(AH$28,'4. CPI-tabel'!$F$14:$AB$14,0))),INDEX('4. CPI-tabel'!$F$20:$AB$42, MATCH(IF($G67=1,$F67+1,$F67), '4. CPI-tabel'!$B$20:$B$42,0),  MATCH(AH$28,'4. CPI-tabel'!$F$14:$AB$14,0)))</f>
        <v>0</v>
      </c>
      <c r="AI67" s="116">
        <f>IF(AND($D67="AD",OR($F67=2008,$F67=2009)),IF(OR($F67=AI$28-1,$F67=AI$28), 1, INDEX('4. CPI-tabel'!$F$20:$AB$42, MATCH(IF(AND($D67="AD",$F67=2008),$F67+2,IF(AND($D67="AD",$F67=2009),$F67+1,$F67)), '4. CPI-tabel'!$B$20:$B$42,0),  MATCH(AI$28,'4. CPI-tabel'!$F$14:$AB$14,0))),INDEX('4. CPI-tabel'!$F$20:$AB$42, MATCH(IF($G67=1,$F67+1,$F67), '4. CPI-tabel'!$B$20:$B$42,0),  MATCH(AI$28,'4. CPI-tabel'!$F$14:$AB$14,0)))</f>
        <v>0</v>
      </c>
      <c r="AJ67" s="116">
        <f>IF(AND($D67="AD",OR($F67=2008,$F67=2009)),IF(OR($F67=AJ$28-1,$F67=AJ$28), 1, INDEX('4. CPI-tabel'!$F$20:$AB$42, MATCH(IF(AND($D67="AD",$F67=2008),$F67+2,IF(AND($D67="AD",$F67=2009),$F67+1,$F67)), '4. CPI-tabel'!$B$20:$B$42,0),  MATCH(AJ$28,'4. CPI-tabel'!$F$14:$AB$14,0))),INDEX('4. CPI-tabel'!$F$20:$AB$42, MATCH(IF($G67=1,$F67+1,$F67), '4. CPI-tabel'!$B$20:$B$42,0),  MATCH(AJ$28,'4. CPI-tabel'!$F$14:$AB$14,0)))</f>
        <v>0</v>
      </c>
      <c r="AK67" s="116">
        <f>IF(AND($D67="AD",OR($F67=2008,$F67=2009)),IF(OR($F67=AK$28-1,$F67=AK$28), 1, INDEX('4. CPI-tabel'!$F$20:$AB$42, MATCH(IF(AND($D67="AD",$F67=2008),$F67+2,IF(AND($D67="AD",$F67=2009),$F67+1,$F67)), '4. CPI-tabel'!$B$20:$B$42,0),  MATCH(AK$28,'4. CPI-tabel'!$F$14:$AB$14,0))),INDEX('4. CPI-tabel'!$F$20:$AB$42, MATCH(IF($G67=1,$F67+1,$F67), '4. CPI-tabel'!$B$20:$B$42,0),  MATCH(AK$28,'4. CPI-tabel'!$F$14:$AB$14,0)))</f>
        <v>0</v>
      </c>
      <c r="AL67" s="116">
        <f>IF(AND($D67="AD",OR($F67=2008,$F67=2009)),IF(OR($F67=AL$28-1,$F67=AL$28), 1, INDEX('4. CPI-tabel'!$F$20:$AB$42, MATCH(IF(AND($D67="AD",$F67=2008),$F67+2,IF(AND($D67="AD",$F67=2009),$F67+1,$F67)), '4. CPI-tabel'!$B$20:$B$42,0),  MATCH(AL$28,'4. CPI-tabel'!$F$14:$AB$14,0))),INDEX('4. CPI-tabel'!$F$20:$AB$42, MATCH(IF($G67=1,$F67+1,$F67), '4. CPI-tabel'!$B$20:$B$42,0),  MATCH(AL$28,'4. CPI-tabel'!$F$14:$AB$14,0)))</f>
        <v>0</v>
      </c>
      <c r="AM67" s="116">
        <f>IF(AND($D67="AD",OR($F67=2008,$F67=2009)),IF(OR($F67=AM$28-1,$F67=AM$28), 1, INDEX('4. CPI-tabel'!$F$20:$AB$42, MATCH(IF(AND($D67="AD",$F67=2008),$F67+2,IF(AND($D67="AD",$F67=2009),$F67+1,$F67)), '4. CPI-tabel'!$B$20:$B$42,0),  MATCH(AM$28,'4. CPI-tabel'!$F$14:$AB$14,0))),INDEX('4. CPI-tabel'!$F$20:$AB$42, MATCH(IF($G67=1,$F67+1,$F67), '4. CPI-tabel'!$B$20:$B$42,0),  MATCH(AM$28,'4. CPI-tabel'!$F$14:$AB$14,0)))</f>
        <v>0</v>
      </c>
      <c r="AN67" s="116">
        <f>IF(AND($D67="AD",OR($F67=2008,$F67=2009)),IF(OR($F67=AN$28-1,$F67=AN$28), 1, INDEX('4. CPI-tabel'!$F$20:$AB$42, MATCH(IF(AND($D67="AD",$F67=2008),$F67+2,IF(AND($D67="AD",$F67=2009),$F67+1,$F67)), '4. CPI-tabel'!$B$20:$B$42,0),  MATCH(AN$28,'4. CPI-tabel'!$F$14:$AB$14,0))),INDEX('4. CPI-tabel'!$F$20:$AB$42, MATCH(IF($G67=1,$F67+1,$F67), '4. CPI-tabel'!$B$20:$B$42,0),  MATCH(AN$28,'4. CPI-tabel'!$F$14:$AB$14,0)))</f>
        <v>0</v>
      </c>
      <c r="AO67" s="116">
        <f>IF(AND($D67="AD",OR($F67=2008,$F67=2009)),IF(OR($F67=AO$28-1,$F67=AO$28), 1, INDEX('4. CPI-tabel'!$F$20:$AB$42, MATCH(IF(AND($D67="AD",$F67=2008),$F67+2,IF(AND($D67="AD",$F67=2009),$F67+1,$F67)), '4. CPI-tabel'!$B$20:$B$42,0),  MATCH(AO$28,'4. CPI-tabel'!$F$14:$AB$14,0))),INDEX('4. CPI-tabel'!$F$20:$AB$42, MATCH(IF($G67=1,$F67+1,$F67), '4. CPI-tabel'!$B$20:$B$42,0),  MATCH(AO$28,'4. CPI-tabel'!$F$14:$AB$14,0)))</f>
        <v>0</v>
      </c>
      <c r="AP67" s="116">
        <f>IF(AND($D67="AD",OR($F67=2008,$F67=2009)),IF(OR($F67=AP$28-1,$F67=AP$28), 1, INDEX('4. CPI-tabel'!$F$20:$AB$42, MATCH(IF(AND($D67="AD",$F67=2008),$F67+2,IF(AND($D67="AD",$F67=2009),$F67+1,$F67)), '4. CPI-tabel'!$B$20:$B$42,0),  MATCH(AP$28,'4. CPI-tabel'!$F$14:$AB$14,0))),INDEX('4. CPI-tabel'!$F$20:$AB$42, MATCH(IF($G67=1,$F67+1,$F67), '4. CPI-tabel'!$B$20:$B$42,0),  MATCH(AP$28,'4. CPI-tabel'!$F$14:$AB$14,0)))</f>
        <v>0</v>
      </c>
      <c r="AQ67" s="116">
        <f>IF(AND($D67="AD",OR($F67=2008,$F67=2009)),IF(OR($F67=AQ$28-1,$F67=AQ$28), 1, INDEX('4. CPI-tabel'!$F$20:$AB$42, MATCH(IF(AND($D67="AD",$F67=2008),$F67+2,IF(AND($D67="AD",$F67=2009),$F67+1,$F67)), '4. CPI-tabel'!$B$20:$B$42,0),  MATCH(AQ$28,'4. CPI-tabel'!$F$14:$AB$14,0))),INDEX('4. CPI-tabel'!$F$20:$AB$42, MATCH(IF($G67=1,$F67+1,$F67), '4. CPI-tabel'!$B$20:$B$42,0),  MATCH(AQ$28,'4. CPI-tabel'!$F$14:$AB$14,0)))</f>
        <v>0</v>
      </c>
      <c r="AR67" s="116">
        <f>IF(AND($D67="AD",OR($F67=2008,$F67=2009)),IF(OR($F67=AR$28-1,$F67=AR$28), 1, INDEX('4. CPI-tabel'!$F$20:$AB$42, MATCH(IF(AND($D67="AD",$F67=2008),$F67+2,IF(AND($D67="AD",$F67=2009),$F67+1,$F67)), '4. CPI-tabel'!$B$20:$B$42,0),  MATCH(AR$28,'4. CPI-tabel'!$F$14:$AB$14,0))),INDEX('4. CPI-tabel'!$F$20:$AB$42, MATCH(IF($G67=1,$F67+1,$F67), '4. CPI-tabel'!$B$20:$B$42,0),  MATCH(AR$28,'4. CPI-tabel'!$F$14:$AB$14,0)))</f>
        <v>0</v>
      </c>
      <c r="AS67" s="116">
        <f>IF(AND($D67="AD",OR($F67=2008,$F67=2009)),IF(OR($F67=AS$28-1,$F67=AS$28), 1, INDEX('4. CPI-tabel'!$F$20:$AB$42, MATCH(IF(AND($D67="AD",$F67=2008),$F67+2,IF(AND($D67="AD",$F67=2009),$F67+1,$F67)), '4. CPI-tabel'!$B$20:$B$42,0),  MATCH(AS$28,'4. CPI-tabel'!$F$14:$AB$14,0))),INDEX('4. CPI-tabel'!$F$20:$AB$42, MATCH(IF($G67=1,$F67+1,$F67), '4. CPI-tabel'!$B$20:$B$42,0),  MATCH(AS$28,'4. CPI-tabel'!$F$14:$AB$14,0)))</f>
        <v>0</v>
      </c>
      <c r="AT67" s="116">
        <f>IF(AND($D67="AD",OR($F67=2008,$F67=2009)),IF(OR($F67=AT$28-1,$F67=AT$28), 1, INDEX('4. CPI-tabel'!$F$20:$AB$42, MATCH(IF(AND($D67="AD",$F67=2008),$F67+2,IF(AND($D67="AD",$F67=2009),$F67+1,$F67)), '4. CPI-tabel'!$B$20:$B$42,0),  MATCH(AT$28,'4. CPI-tabel'!$F$14:$AB$14,0))),INDEX('4. CPI-tabel'!$F$20:$AB$42, MATCH(IF($G67=1,$F67+1,$F67), '4. CPI-tabel'!$B$20:$B$42,0),  MATCH(AT$28,'4. CPI-tabel'!$F$14:$AB$14,0)))</f>
        <v>0</v>
      </c>
      <c r="AU67" s="116">
        <f>IF(AND($D67="AD",OR($F67=2008,$F67=2009)),IF(OR($F67=AU$28-1,$F67=AU$28), 1, INDEX('4. CPI-tabel'!$F$20:$AB$42, MATCH(IF(AND($D67="AD",$F67=2008),$F67+2,IF(AND($D67="AD",$F67=2009),$F67+1,$F67)), '4. CPI-tabel'!$B$20:$B$42,0),  MATCH(AU$28,'4. CPI-tabel'!$F$14:$AB$14,0))),INDEX('4. CPI-tabel'!$F$20:$AB$42, MATCH(IF($G67=1,$F67+1,$F67), '4. CPI-tabel'!$B$20:$B$42,0),  MATCH(AU$28,'4. CPI-tabel'!$F$14:$AB$14,0)))</f>
        <v>0</v>
      </c>
      <c r="AV67" s="116">
        <f>IF(AND($D67="AD",OR($F67=2008,$F67=2009)),IF(OR($F67=AV$28-1,$F67=AV$28), 1, INDEX('4. CPI-tabel'!$F$20:$AB$42, MATCH(IF(AND($D67="AD",$F67=2008),$F67+2,IF(AND($D67="AD",$F67=2009),$F67+1,$F67)), '4. CPI-tabel'!$B$20:$B$42,0),  MATCH(AV$28,'4. CPI-tabel'!$F$14:$AB$14,0))),INDEX('4. CPI-tabel'!$F$20:$AB$42, MATCH(IF($G67=1,$F67+1,$F67), '4. CPI-tabel'!$B$20:$B$42,0),  MATCH(AV$28,'4. CPI-tabel'!$F$14:$AB$14,0)))</f>
        <v>0</v>
      </c>
      <c r="AW67" s="116">
        <f>IF(AND($D67="AD",OR($F67=2008,$F67=2009)),IF(OR($F67=AW$28-1,$F67=AW$28), 1, INDEX('4. CPI-tabel'!$F$20:$AB$42, MATCH(IF(AND($D67="AD",$F67=2008),$F67+2,IF(AND($D67="AD",$F67=2009),$F67+1,$F67)), '4. CPI-tabel'!$B$20:$B$42,0),  MATCH(AW$28,'4. CPI-tabel'!$F$14:$AB$14,0))),INDEX('4. CPI-tabel'!$F$20:$AB$42, MATCH(IF($G67=1,$F67+1,$F67), '4. CPI-tabel'!$B$20:$B$42,0),  MATCH(AW$28,'4. CPI-tabel'!$F$14:$AB$14,0)))</f>
        <v>0</v>
      </c>
      <c r="AX67" s="116">
        <f>IF(AND($D67="AD",OR($F67=2008,$F67=2009)),IF(OR($F67=AX$28-1,$F67=AX$28), 1, INDEX('4. CPI-tabel'!$F$20:$AB$42, MATCH(IF(AND($D67="AD",$F67=2008),$F67+2,IF(AND($D67="AD",$F67=2009),$F67+1,$F67)), '4. CPI-tabel'!$B$20:$B$42,0),  MATCH(AX$28,'4. CPI-tabel'!$F$14:$AB$14,0))),INDEX('4. CPI-tabel'!$F$20:$AB$42, MATCH(IF($G67=1,$F67+1,$F67), '4. CPI-tabel'!$B$20:$B$42,0),  MATCH(AX$28,'4. CPI-tabel'!$F$14:$AB$14,0)))</f>
        <v>0</v>
      </c>
      <c r="AY67" s="116">
        <f>IF(AND($D67="AD",OR($F67=2008,$F67=2009)),IF(OR($F67=AY$28-1,$F67=AY$28), 1, INDEX('4. CPI-tabel'!$F$20:$AB$42, MATCH(IF(AND($D67="AD",$F67=2008),$F67+2,IF(AND($D67="AD",$F67=2009),$F67+1,$F67)), '4. CPI-tabel'!$B$20:$B$42,0),  MATCH(AY$28,'4. CPI-tabel'!$F$14:$AB$14,0))),INDEX('4. CPI-tabel'!$F$20:$AB$42, MATCH(IF($G67=1,$F67+1,$F67), '4. CPI-tabel'!$B$20:$B$42,0),  MATCH(AY$28,'4. CPI-tabel'!$F$14:$AB$14,0)))</f>
        <v>0</v>
      </c>
      <c r="AZ67" s="116">
        <f>IF(AND($D67="AD",OR($F67=2008,$F67=2009)),IF(OR($F67=AZ$28-1,$F67=AZ$28), 1, INDEX('4. CPI-tabel'!$F$20:$AB$42, MATCH(IF(AND($D67="AD",$F67=2008),$F67+2,IF(AND($D67="AD",$F67=2009),$F67+1,$F67)), '4. CPI-tabel'!$B$20:$B$42,0),  MATCH(AZ$28,'4. CPI-tabel'!$F$14:$AB$14,0))),INDEX('4. CPI-tabel'!$F$20:$AB$42, MATCH(IF($G67=1,$F67+1,$F67), '4. CPI-tabel'!$B$20:$B$42,0),  MATCH(AZ$28,'4. CPI-tabel'!$F$14:$AB$14,0)))</f>
        <v>0</v>
      </c>
      <c r="BA67" s="116">
        <f>IF(AND($D67="AD",OR($F67=2008,$F67=2009)),IF(OR($F67=BA$28-1,$F67=BA$28), 1, INDEX('4. CPI-tabel'!$F$20:$AB$42, MATCH(IF(AND($D67="AD",$F67=2008),$F67+2,IF(AND($D67="AD",$F67=2009),$F67+1,$F67)), '4. CPI-tabel'!$B$20:$B$42,0),  MATCH(BA$28,'4. CPI-tabel'!$F$14:$AB$14,0))),INDEX('4. CPI-tabel'!$F$20:$AB$42, MATCH(IF($G67=1,$F67+1,$F67), '4. CPI-tabel'!$B$20:$B$42,0),  MATCH(BA$28,'4. CPI-tabel'!$F$14:$AB$14,0)))</f>
        <v>0</v>
      </c>
      <c r="BB67" s="116">
        <f>IF(AND($D67="AD",OR($F67=2008,$F67=2009)),IF(OR($F67=BB$28-1,$F67=BB$28), 1, INDEX('4. CPI-tabel'!$F$20:$AB$42, MATCH(IF(AND($D67="AD",$F67=2008),$F67+2,IF(AND($D67="AD",$F67=2009),$F67+1,$F67)), '4. CPI-tabel'!$B$20:$B$42,0),  MATCH(BB$28,'4. CPI-tabel'!$F$14:$AB$14,0))),INDEX('4. CPI-tabel'!$F$20:$AB$42, MATCH(IF($G67=1,$F67+1,$F67), '4. CPI-tabel'!$B$20:$B$42,0),  MATCH(BB$28,'4. CPI-tabel'!$F$14:$AB$14,0)))</f>
        <v>0</v>
      </c>
      <c r="BC67" s="116">
        <f>IF(AND($D67="AD",OR($F67=2008,$F67=2009)),IF(OR($F67=BC$28-1,$F67=BC$28), 1, INDEX('4. CPI-tabel'!$F$20:$AB$42, MATCH(IF(AND($D67="AD",$F67=2008),$F67+2,IF(AND($D67="AD",$F67=2009),$F67+1,$F67)), '4. CPI-tabel'!$B$20:$B$42,0),  MATCH(BC$28,'4. CPI-tabel'!$F$14:$AB$14,0))),INDEX('4. CPI-tabel'!$F$20:$AB$42, MATCH(IF($G67=1,$F67+1,$F67), '4. CPI-tabel'!$B$20:$B$42,0),  MATCH(BC$28,'4. CPI-tabel'!$F$14:$AB$14,0)))</f>
        <v>1</v>
      </c>
      <c r="BF67" s="84">
        <f t="shared" si="31"/>
        <v>0</v>
      </c>
      <c r="BG67" s="84">
        <f t="shared" si="32"/>
        <v>0</v>
      </c>
      <c r="BH67" s="84">
        <f t="shared" si="33"/>
        <v>0</v>
      </c>
      <c r="BI67" s="84">
        <f t="shared" si="34"/>
        <v>0</v>
      </c>
      <c r="BJ67" s="84">
        <f t="shared" si="35"/>
        <v>0</v>
      </c>
      <c r="BK67" s="84">
        <f t="shared" si="36"/>
        <v>0</v>
      </c>
      <c r="BL67" s="84">
        <f t="shared" si="37"/>
        <v>0</v>
      </c>
      <c r="BM67" s="84">
        <f t="shared" si="38"/>
        <v>0</v>
      </c>
      <c r="BN67" s="84">
        <f t="shared" si="39"/>
        <v>0</v>
      </c>
      <c r="BO67" s="84">
        <f t="shared" si="40"/>
        <v>0</v>
      </c>
      <c r="BP67" s="84">
        <f t="shared" si="41"/>
        <v>0</v>
      </c>
      <c r="BQ67" s="84">
        <f t="shared" si="42"/>
        <v>0</v>
      </c>
      <c r="BR67" s="84">
        <f t="shared" si="43"/>
        <v>0</v>
      </c>
      <c r="BS67" s="84">
        <f t="shared" si="44"/>
        <v>0</v>
      </c>
      <c r="BT67" s="84">
        <f t="shared" si="45"/>
        <v>0</v>
      </c>
      <c r="BU67" s="84">
        <f t="shared" si="46"/>
        <v>0</v>
      </c>
      <c r="BV67" s="84">
        <f t="shared" si="47"/>
        <v>0</v>
      </c>
      <c r="BW67" s="84">
        <f t="shared" si="48"/>
        <v>0</v>
      </c>
      <c r="BX67" s="84">
        <f t="shared" si="49"/>
        <v>0</v>
      </c>
      <c r="BY67" s="84">
        <f t="shared" si="50"/>
        <v>0</v>
      </c>
      <c r="BZ67" s="84">
        <f t="shared" si="51"/>
        <v>0</v>
      </c>
      <c r="CA67" s="84">
        <f t="shared" si="52"/>
        <v>0</v>
      </c>
      <c r="CB67" s="84">
        <f t="shared" si="53"/>
        <v>512717.0258369465</v>
      </c>
    </row>
    <row r="68" spans="1:80" s="18" customFormat="1" x14ac:dyDescent="0.2">
      <c r="A68" s="72"/>
      <c r="B68" s="83">
        <f>'3. Investeringen'!B51</f>
        <v>40</v>
      </c>
      <c r="C68" s="83" t="str">
        <f>'3. Investeringen'!C51</f>
        <v>Nieuwe investeringen</v>
      </c>
      <c r="D68" s="83" t="str">
        <f>'3. Investeringen'!F51</f>
        <v>TD</v>
      </c>
      <c r="E68" s="83" t="str">
        <f t="shared" si="30"/>
        <v>Nieuwe investeringen TD</v>
      </c>
      <c r="F68" s="118">
        <f>'3. Investeringen'!L51</f>
        <v>2026</v>
      </c>
      <c r="G68" s="115">
        <f>'7. Nominale afschrijvingen'!AG58</f>
        <v>0.5</v>
      </c>
      <c r="I68" s="83">
        <f>'7. Nominale afschrijvingen'!BG58</f>
        <v>0</v>
      </c>
      <c r="J68" s="83">
        <f>'7. Nominale afschrijvingen'!BH58</f>
        <v>0</v>
      </c>
      <c r="K68" s="83">
        <f>'7. Nominale afschrijvingen'!BI58</f>
        <v>0</v>
      </c>
      <c r="L68" s="83">
        <f>'7. Nominale afschrijvingen'!BJ58</f>
        <v>0</v>
      </c>
      <c r="M68" s="83">
        <f>'7. Nominale afschrijvingen'!BK58</f>
        <v>0</v>
      </c>
      <c r="N68" s="83">
        <f>'7. Nominale afschrijvingen'!BL58</f>
        <v>0</v>
      </c>
      <c r="O68" s="83">
        <f>'7. Nominale afschrijvingen'!BM58</f>
        <v>0</v>
      </c>
      <c r="P68" s="83">
        <f>'7. Nominale afschrijvingen'!BN58</f>
        <v>0</v>
      </c>
      <c r="Q68" s="83">
        <f>'7. Nominale afschrijvingen'!BO58</f>
        <v>0</v>
      </c>
      <c r="R68" s="83">
        <f>'7. Nominale afschrijvingen'!BP58</f>
        <v>0</v>
      </c>
      <c r="S68" s="83">
        <f>'7. Nominale afschrijvingen'!BQ58</f>
        <v>0</v>
      </c>
      <c r="T68" s="83">
        <f>'7. Nominale afschrijvingen'!BR58</f>
        <v>0</v>
      </c>
      <c r="U68" s="83">
        <f>'7. Nominale afschrijvingen'!BS58</f>
        <v>0</v>
      </c>
      <c r="V68" s="83">
        <f>'7. Nominale afschrijvingen'!BT58</f>
        <v>0</v>
      </c>
      <c r="W68" s="83">
        <f>'7. Nominale afschrijvingen'!BU58</f>
        <v>0</v>
      </c>
      <c r="X68" s="83">
        <f>'7. Nominale afschrijvingen'!BV58</f>
        <v>0</v>
      </c>
      <c r="Y68" s="83">
        <f>'7. Nominale afschrijvingen'!BW58</f>
        <v>0</v>
      </c>
      <c r="Z68" s="83">
        <f>'7. Nominale afschrijvingen'!BX58</f>
        <v>0</v>
      </c>
      <c r="AA68" s="83">
        <f>'7. Nominale afschrijvingen'!BY58</f>
        <v>0</v>
      </c>
      <c r="AB68" s="83">
        <f>'7. Nominale afschrijvingen'!BZ58</f>
        <v>0</v>
      </c>
      <c r="AC68" s="83">
        <f>'7. Nominale afschrijvingen'!CA58</f>
        <v>0</v>
      </c>
      <c r="AD68" s="83">
        <f>'7. Nominale afschrijvingen'!CB58</f>
        <v>0</v>
      </c>
      <c r="AE68" s="83">
        <f>'7. Nominale afschrijvingen'!CC58</f>
        <v>3353379.2329456396</v>
      </c>
      <c r="AF68" s="62"/>
      <c r="AG68" s="116">
        <f>IF(AND($D68="AD",OR($F68=2008,$F68=2009)),IF(OR($F68=AG$28-1,$F68=AG$28), 1, INDEX('4. CPI-tabel'!$F$20:$AB$42, MATCH(IF(AND($D68="AD",$F68=2008),$F68+2,IF(AND($D68="AD",$F68=2009),$F68+1,$F68)), '4. CPI-tabel'!$B$20:$B$42,0),  MATCH(AG$28,'4. CPI-tabel'!$F$14:$AB$14,0))),INDEX('4. CPI-tabel'!$F$20:$AB$42, MATCH(IF($G68=1,$F68+1,$F68), '4. CPI-tabel'!$B$20:$B$42,0),  MATCH(AG$28,'4. CPI-tabel'!$F$14:$AB$14,0)))</f>
        <v>0</v>
      </c>
      <c r="AH68" s="116">
        <f>IF(AND($D68="AD",OR($F68=2008,$F68=2009)),IF(OR($F68=AH$28-1,$F68=AH$28), 1, INDEX('4. CPI-tabel'!$F$20:$AB$42, MATCH(IF(AND($D68="AD",$F68=2008),$F68+2,IF(AND($D68="AD",$F68=2009),$F68+1,$F68)), '4. CPI-tabel'!$B$20:$B$42,0),  MATCH(AH$28,'4. CPI-tabel'!$F$14:$AB$14,0))),INDEX('4. CPI-tabel'!$F$20:$AB$42, MATCH(IF($G68=1,$F68+1,$F68), '4. CPI-tabel'!$B$20:$B$42,0),  MATCH(AH$28,'4. CPI-tabel'!$F$14:$AB$14,0)))</f>
        <v>0</v>
      </c>
      <c r="AI68" s="116">
        <f>IF(AND($D68="AD",OR($F68=2008,$F68=2009)),IF(OR($F68=AI$28-1,$F68=AI$28), 1, INDEX('4. CPI-tabel'!$F$20:$AB$42, MATCH(IF(AND($D68="AD",$F68=2008),$F68+2,IF(AND($D68="AD",$F68=2009),$F68+1,$F68)), '4. CPI-tabel'!$B$20:$B$42,0),  MATCH(AI$28,'4. CPI-tabel'!$F$14:$AB$14,0))),INDEX('4. CPI-tabel'!$F$20:$AB$42, MATCH(IF($G68=1,$F68+1,$F68), '4. CPI-tabel'!$B$20:$B$42,0),  MATCH(AI$28,'4. CPI-tabel'!$F$14:$AB$14,0)))</f>
        <v>0</v>
      </c>
      <c r="AJ68" s="116">
        <f>IF(AND($D68="AD",OR($F68=2008,$F68=2009)),IF(OR($F68=AJ$28-1,$F68=AJ$28), 1, INDEX('4. CPI-tabel'!$F$20:$AB$42, MATCH(IF(AND($D68="AD",$F68=2008),$F68+2,IF(AND($D68="AD",$F68=2009),$F68+1,$F68)), '4. CPI-tabel'!$B$20:$B$42,0),  MATCH(AJ$28,'4. CPI-tabel'!$F$14:$AB$14,0))),INDEX('4. CPI-tabel'!$F$20:$AB$42, MATCH(IF($G68=1,$F68+1,$F68), '4. CPI-tabel'!$B$20:$B$42,0),  MATCH(AJ$28,'4. CPI-tabel'!$F$14:$AB$14,0)))</f>
        <v>0</v>
      </c>
      <c r="AK68" s="116">
        <f>IF(AND($D68="AD",OR($F68=2008,$F68=2009)),IF(OR($F68=AK$28-1,$F68=AK$28), 1, INDEX('4. CPI-tabel'!$F$20:$AB$42, MATCH(IF(AND($D68="AD",$F68=2008),$F68+2,IF(AND($D68="AD",$F68=2009),$F68+1,$F68)), '4. CPI-tabel'!$B$20:$B$42,0),  MATCH(AK$28,'4. CPI-tabel'!$F$14:$AB$14,0))),INDEX('4. CPI-tabel'!$F$20:$AB$42, MATCH(IF($G68=1,$F68+1,$F68), '4. CPI-tabel'!$B$20:$B$42,0),  MATCH(AK$28,'4. CPI-tabel'!$F$14:$AB$14,0)))</f>
        <v>0</v>
      </c>
      <c r="AL68" s="116">
        <f>IF(AND($D68="AD",OR($F68=2008,$F68=2009)),IF(OR($F68=AL$28-1,$F68=AL$28), 1, INDEX('4. CPI-tabel'!$F$20:$AB$42, MATCH(IF(AND($D68="AD",$F68=2008),$F68+2,IF(AND($D68="AD",$F68=2009),$F68+1,$F68)), '4. CPI-tabel'!$B$20:$B$42,0),  MATCH(AL$28,'4. CPI-tabel'!$F$14:$AB$14,0))),INDEX('4. CPI-tabel'!$F$20:$AB$42, MATCH(IF($G68=1,$F68+1,$F68), '4. CPI-tabel'!$B$20:$B$42,0),  MATCH(AL$28,'4. CPI-tabel'!$F$14:$AB$14,0)))</f>
        <v>0</v>
      </c>
      <c r="AM68" s="116">
        <f>IF(AND($D68="AD",OR($F68=2008,$F68=2009)),IF(OR($F68=AM$28-1,$F68=AM$28), 1, INDEX('4. CPI-tabel'!$F$20:$AB$42, MATCH(IF(AND($D68="AD",$F68=2008),$F68+2,IF(AND($D68="AD",$F68=2009),$F68+1,$F68)), '4. CPI-tabel'!$B$20:$B$42,0),  MATCH(AM$28,'4. CPI-tabel'!$F$14:$AB$14,0))),INDEX('4. CPI-tabel'!$F$20:$AB$42, MATCH(IF($G68=1,$F68+1,$F68), '4. CPI-tabel'!$B$20:$B$42,0),  MATCH(AM$28,'4. CPI-tabel'!$F$14:$AB$14,0)))</f>
        <v>0</v>
      </c>
      <c r="AN68" s="116">
        <f>IF(AND($D68="AD",OR($F68=2008,$F68=2009)),IF(OR($F68=AN$28-1,$F68=AN$28), 1, INDEX('4. CPI-tabel'!$F$20:$AB$42, MATCH(IF(AND($D68="AD",$F68=2008),$F68+2,IF(AND($D68="AD",$F68=2009),$F68+1,$F68)), '4. CPI-tabel'!$B$20:$B$42,0),  MATCH(AN$28,'4. CPI-tabel'!$F$14:$AB$14,0))),INDEX('4. CPI-tabel'!$F$20:$AB$42, MATCH(IF($G68=1,$F68+1,$F68), '4. CPI-tabel'!$B$20:$B$42,0),  MATCH(AN$28,'4. CPI-tabel'!$F$14:$AB$14,0)))</f>
        <v>0</v>
      </c>
      <c r="AO68" s="116">
        <f>IF(AND($D68="AD",OR($F68=2008,$F68=2009)),IF(OR($F68=AO$28-1,$F68=AO$28), 1, INDEX('4. CPI-tabel'!$F$20:$AB$42, MATCH(IF(AND($D68="AD",$F68=2008),$F68+2,IF(AND($D68="AD",$F68=2009),$F68+1,$F68)), '4. CPI-tabel'!$B$20:$B$42,0),  MATCH(AO$28,'4. CPI-tabel'!$F$14:$AB$14,0))),INDEX('4. CPI-tabel'!$F$20:$AB$42, MATCH(IF($G68=1,$F68+1,$F68), '4. CPI-tabel'!$B$20:$B$42,0),  MATCH(AO$28,'4. CPI-tabel'!$F$14:$AB$14,0)))</f>
        <v>0</v>
      </c>
      <c r="AP68" s="116">
        <f>IF(AND($D68="AD",OR($F68=2008,$F68=2009)),IF(OR($F68=AP$28-1,$F68=AP$28), 1, INDEX('4. CPI-tabel'!$F$20:$AB$42, MATCH(IF(AND($D68="AD",$F68=2008),$F68+2,IF(AND($D68="AD",$F68=2009),$F68+1,$F68)), '4. CPI-tabel'!$B$20:$B$42,0),  MATCH(AP$28,'4. CPI-tabel'!$F$14:$AB$14,0))),INDEX('4. CPI-tabel'!$F$20:$AB$42, MATCH(IF($G68=1,$F68+1,$F68), '4. CPI-tabel'!$B$20:$B$42,0),  MATCH(AP$28,'4. CPI-tabel'!$F$14:$AB$14,0)))</f>
        <v>0</v>
      </c>
      <c r="AQ68" s="116">
        <f>IF(AND($D68="AD",OR($F68=2008,$F68=2009)),IF(OR($F68=AQ$28-1,$F68=AQ$28), 1, INDEX('4. CPI-tabel'!$F$20:$AB$42, MATCH(IF(AND($D68="AD",$F68=2008),$F68+2,IF(AND($D68="AD",$F68=2009),$F68+1,$F68)), '4. CPI-tabel'!$B$20:$B$42,0),  MATCH(AQ$28,'4. CPI-tabel'!$F$14:$AB$14,0))),INDEX('4. CPI-tabel'!$F$20:$AB$42, MATCH(IF($G68=1,$F68+1,$F68), '4. CPI-tabel'!$B$20:$B$42,0),  MATCH(AQ$28,'4. CPI-tabel'!$F$14:$AB$14,0)))</f>
        <v>0</v>
      </c>
      <c r="AR68" s="116">
        <f>IF(AND($D68="AD",OR($F68=2008,$F68=2009)),IF(OR($F68=AR$28-1,$F68=AR$28), 1, INDEX('4. CPI-tabel'!$F$20:$AB$42, MATCH(IF(AND($D68="AD",$F68=2008),$F68+2,IF(AND($D68="AD",$F68=2009),$F68+1,$F68)), '4. CPI-tabel'!$B$20:$B$42,0),  MATCH(AR$28,'4. CPI-tabel'!$F$14:$AB$14,0))),INDEX('4. CPI-tabel'!$F$20:$AB$42, MATCH(IF($G68=1,$F68+1,$F68), '4. CPI-tabel'!$B$20:$B$42,0),  MATCH(AR$28,'4. CPI-tabel'!$F$14:$AB$14,0)))</f>
        <v>0</v>
      </c>
      <c r="AS68" s="116">
        <f>IF(AND($D68="AD",OR($F68=2008,$F68=2009)),IF(OR($F68=AS$28-1,$F68=AS$28), 1, INDEX('4. CPI-tabel'!$F$20:$AB$42, MATCH(IF(AND($D68="AD",$F68=2008),$F68+2,IF(AND($D68="AD",$F68=2009),$F68+1,$F68)), '4. CPI-tabel'!$B$20:$B$42,0),  MATCH(AS$28,'4. CPI-tabel'!$F$14:$AB$14,0))),INDEX('4. CPI-tabel'!$F$20:$AB$42, MATCH(IF($G68=1,$F68+1,$F68), '4. CPI-tabel'!$B$20:$B$42,0),  MATCH(AS$28,'4. CPI-tabel'!$F$14:$AB$14,0)))</f>
        <v>0</v>
      </c>
      <c r="AT68" s="116">
        <f>IF(AND($D68="AD",OR($F68=2008,$F68=2009)),IF(OR($F68=AT$28-1,$F68=AT$28), 1, INDEX('4. CPI-tabel'!$F$20:$AB$42, MATCH(IF(AND($D68="AD",$F68=2008),$F68+2,IF(AND($D68="AD",$F68=2009),$F68+1,$F68)), '4. CPI-tabel'!$B$20:$B$42,0),  MATCH(AT$28,'4. CPI-tabel'!$F$14:$AB$14,0))),INDEX('4. CPI-tabel'!$F$20:$AB$42, MATCH(IF($G68=1,$F68+1,$F68), '4. CPI-tabel'!$B$20:$B$42,0),  MATCH(AT$28,'4. CPI-tabel'!$F$14:$AB$14,0)))</f>
        <v>0</v>
      </c>
      <c r="AU68" s="116">
        <f>IF(AND($D68="AD",OR($F68=2008,$F68=2009)),IF(OR($F68=AU$28-1,$F68=AU$28), 1, INDEX('4. CPI-tabel'!$F$20:$AB$42, MATCH(IF(AND($D68="AD",$F68=2008),$F68+2,IF(AND($D68="AD",$F68=2009),$F68+1,$F68)), '4. CPI-tabel'!$B$20:$B$42,0),  MATCH(AU$28,'4. CPI-tabel'!$F$14:$AB$14,0))),INDEX('4. CPI-tabel'!$F$20:$AB$42, MATCH(IF($G68=1,$F68+1,$F68), '4. CPI-tabel'!$B$20:$B$42,0),  MATCH(AU$28,'4. CPI-tabel'!$F$14:$AB$14,0)))</f>
        <v>0</v>
      </c>
      <c r="AV68" s="116">
        <f>IF(AND($D68="AD",OR($F68=2008,$F68=2009)),IF(OR($F68=AV$28-1,$F68=AV$28), 1, INDEX('4. CPI-tabel'!$F$20:$AB$42, MATCH(IF(AND($D68="AD",$F68=2008),$F68+2,IF(AND($D68="AD",$F68=2009),$F68+1,$F68)), '4. CPI-tabel'!$B$20:$B$42,0),  MATCH(AV$28,'4. CPI-tabel'!$F$14:$AB$14,0))),INDEX('4. CPI-tabel'!$F$20:$AB$42, MATCH(IF($G68=1,$F68+1,$F68), '4. CPI-tabel'!$B$20:$B$42,0),  MATCH(AV$28,'4. CPI-tabel'!$F$14:$AB$14,0)))</f>
        <v>0</v>
      </c>
      <c r="AW68" s="116">
        <f>IF(AND($D68="AD",OR($F68=2008,$F68=2009)),IF(OR($F68=AW$28-1,$F68=AW$28), 1, INDEX('4. CPI-tabel'!$F$20:$AB$42, MATCH(IF(AND($D68="AD",$F68=2008),$F68+2,IF(AND($D68="AD",$F68=2009),$F68+1,$F68)), '4. CPI-tabel'!$B$20:$B$42,0),  MATCH(AW$28,'4. CPI-tabel'!$F$14:$AB$14,0))),INDEX('4. CPI-tabel'!$F$20:$AB$42, MATCH(IF($G68=1,$F68+1,$F68), '4. CPI-tabel'!$B$20:$B$42,0),  MATCH(AW$28,'4. CPI-tabel'!$F$14:$AB$14,0)))</f>
        <v>0</v>
      </c>
      <c r="AX68" s="116">
        <f>IF(AND($D68="AD",OR($F68=2008,$F68=2009)),IF(OR($F68=AX$28-1,$F68=AX$28), 1, INDEX('4. CPI-tabel'!$F$20:$AB$42, MATCH(IF(AND($D68="AD",$F68=2008),$F68+2,IF(AND($D68="AD",$F68=2009),$F68+1,$F68)), '4. CPI-tabel'!$B$20:$B$42,0),  MATCH(AX$28,'4. CPI-tabel'!$F$14:$AB$14,0))),INDEX('4. CPI-tabel'!$F$20:$AB$42, MATCH(IF($G68=1,$F68+1,$F68), '4. CPI-tabel'!$B$20:$B$42,0),  MATCH(AX$28,'4. CPI-tabel'!$F$14:$AB$14,0)))</f>
        <v>0</v>
      </c>
      <c r="AY68" s="116">
        <f>IF(AND($D68="AD",OR($F68=2008,$F68=2009)),IF(OR($F68=AY$28-1,$F68=AY$28), 1, INDEX('4. CPI-tabel'!$F$20:$AB$42, MATCH(IF(AND($D68="AD",$F68=2008),$F68+2,IF(AND($D68="AD",$F68=2009),$F68+1,$F68)), '4. CPI-tabel'!$B$20:$B$42,0),  MATCH(AY$28,'4. CPI-tabel'!$F$14:$AB$14,0))),INDEX('4. CPI-tabel'!$F$20:$AB$42, MATCH(IF($G68=1,$F68+1,$F68), '4. CPI-tabel'!$B$20:$B$42,0),  MATCH(AY$28,'4. CPI-tabel'!$F$14:$AB$14,0)))</f>
        <v>0</v>
      </c>
      <c r="AZ68" s="116">
        <f>IF(AND($D68="AD",OR($F68=2008,$F68=2009)),IF(OR($F68=AZ$28-1,$F68=AZ$28), 1, INDEX('4. CPI-tabel'!$F$20:$AB$42, MATCH(IF(AND($D68="AD",$F68=2008),$F68+2,IF(AND($D68="AD",$F68=2009),$F68+1,$F68)), '4. CPI-tabel'!$B$20:$B$42,0),  MATCH(AZ$28,'4. CPI-tabel'!$F$14:$AB$14,0))),INDEX('4. CPI-tabel'!$F$20:$AB$42, MATCH(IF($G68=1,$F68+1,$F68), '4. CPI-tabel'!$B$20:$B$42,0),  MATCH(AZ$28,'4. CPI-tabel'!$F$14:$AB$14,0)))</f>
        <v>0</v>
      </c>
      <c r="BA68" s="116">
        <f>IF(AND($D68="AD",OR($F68=2008,$F68=2009)),IF(OR($F68=BA$28-1,$F68=BA$28), 1, INDEX('4. CPI-tabel'!$F$20:$AB$42, MATCH(IF(AND($D68="AD",$F68=2008),$F68+2,IF(AND($D68="AD",$F68=2009),$F68+1,$F68)), '4. CPI-tabel'!$B$20:$B$42,0),  MATCH(BA$28,'4. CPI-tabel'!$F$14:$AB$14,0))),INDEX('4. CPI-tabel'!$F$20:$AB$42, MATCH(IF($G68=1,$F68+1,$F68), '4. CPI-tabel'!$B$20:$B$42,0),  MATCH(BA$28,'4. CPI-tabel'!$F$14:$AB$14,0)))</f>
        <v>0</v>
      </c>
      <c r="BB68" s="116">
        <f>IF(AND($D68="AD",OR($F68=2008,$F68=2009)),IF(OR($F68=BB$28-1,$F68=BB$28), 1, INDEX('4. CPI-tabel'!$F$20:$AB$42, MATCH(IF(AND($D68="AD",$F68=2008),$F68+2,IF(AND($D68="AD",$F68=2009),$F68+1,$F68)), '4. CPI-tabel'!$B$20:$B$42,0),  MATCH(BB$28,'4. CPI-tabel'!$F$14:$AB$14,0))),INDEX('4. CPI-tabel'!$F$20:$AB$42, MATCH(IF($G68=1,$F68+1,$F68), '4. CPI-tabel'!$B$20:$B$42,0),  MATCH(BB$28,'4. CPI-tabel'!$F$14:$AB$14,0)))</f>
        <v>0</v>
      </c>
      <c r="BC68" s="116">
        <f>IF(AND($D68="AD",OR($F68=2008,$F68=2009)),IF(OR($F68=BC$28-1,$F68=BC$28), 1, INDEX('4. CPI-tabel'!$F$20:$AB$42, MATCH(IF(AND($D68="AD",$F68=2008),$F68+2,IF(AND($D68="AD",$F68=2009),$F68+1,$F68)), '4. CPI-tabel'!$B$20:$B$42,0),  MATCH(BC$28,'4. CPI-tabel'!$F$14:$AB$14,0))),INDEX('4. CPI-tabel'!$F$20:$AB$42, MATCH(IF($G68=1,$F68+1,$F68), '4. CPI-tabel'!$B$20:$B$42,0),  MATCH(BC$28,'4. CPI-tabel'!$F$14:$AB$14,0)))</f>
        <v>1</v>
      </c>
      <c r="BF68" s="84">
        <f t="shared" si="31"/>
        <v>0</v>
      </c>
      <c r="BG68" s="84">
        <f t="shared" si="32"/>
        <v>0</v>
      </c>
      <c r="BH68" s="84">
        <f t="shared" si="33"/>
        <v>0</v>
      </c>
      <c r="BI68" s="84">
        <f t="shared" si="34"/>
        <v>0</v>
      </c>
      <c r="BJ68" s="84">
        <f t="shared" si="35"/>
        <v>0</v>
      </c>
      <c r="BK68" s="84">
        <f t="shared" si="36"/>
        <v>0</v>
      </c>
      <c r="BL68" s="84">
        <f t="shared" si="37"/>
        <v>0</v>
      </c>
      <c r="BM68" s="84">
        <f t="shared" si="38"/>
        <v>0</v>
      </c>
      <c r="BN68" s="84">
        <f t="shared" si="39"/>
        <v>0</v>
      </c>
      <c r="BO68" s="84">
        <f t="shared" si="40"/>
        <v>0</v>
      </c>
      <c r="BP68" s="84">
        <f t="shared" si="41"/>
        <v>0</v>
      </c>
      <c r="BQ68" s="84">
        <f t="shared" si="42"/>
        <v>0</v>
      </c>
      <c r="BR68" s="84">
        <f t="shared" si="43"/>
        <v>0</v>
      </c>
      <c r="BS68" s="84">
        <f t="shared" si="44"/>
        <v>0</v>
      </c>
      <c r="BT68" s="84">
        <f t="shared" si="45"/>
        <v>0</v>
      </c>
      <c r="BU68" s="84">
        <f t="shared" si="46"/>
        <v>0</v>
      </c>
      <c r="BV68" s="84">
        <f t="shared" si="47"/>
        <v>0</v>
      </c>
      <c r="BW68" s="84">
        <f t="shared" si="48"/>
        <v>0</v>
      </c>
      <c r="BX68" s="84">
        <f t="shared" si="49"/>
        <v>0</v>
      </c>
      <c r="BY68" s="84">
        <f t="shared" si="50"/>
        <v>0</v>
      </c>
      <c r="BZ68" s="84">
        <f t="shared" si="51"/>
        <v>0</v>
      </c>
      <c r="CA68" s="84">
        <f t="shared" si="52"/>
        <v>0</v>
      </c>
      <c r="CB68" s="84">
        <f t="shared" si="53"/>
        <v>3353379.2329456396</v>
      </c>
    </row>
    <row r="69" spans="1:80" s="18" customFormat="1" x14ac:dyDescent="0.2">
      <c r="A69" s="72"/>
      <c r="B69" s="83">
        <f>'3. Investeringen'!B52</f>
        <v>41</v>
      </c>
      <c r="C69" s="83" t="str">
        <f>'3. Investeringen'!C52</f>
        <v>Nieuwe investeringen</v>
      </c>
      <c r="D69" s="83" t="str">
        <f>'3. Investeringen'!F52</f>
        <v>TD</v>
      </c>
      <c r="E69" s="83" t="str">
        <f t="shared" si="30"/>
        <v>Nieuwe investeringen TD</v>
      </c>
      <c r="F69" s="118">
        <f>'3. Investeringen'!L52</f>
        <v>2026</v>
      </c>
      <c r="G69" s="115">
        <f>'7. Nominale afschrijvingen'!AG59</f>
        <v>0.5</v>
      </c>
      <c r="I69" s="83">
        <f>'7. Nominale afschrijvingen'!BG59</f>
        <v>0</v>
      </c>
      <c r="J69" s="83">
        <f>'7. Nominale afschrijvingen'!BH59</f>
        <v>0</v>
      </c>
      <c r="K69" s="83">
        <f>'7. Nominale afschrijvingen'!BI59</f>
        <v>0</v>
      </c>
      <c r="L69" s="83">
        <f>'7. Nominale afschrijvingen'!BJ59</f>
        <v>0</v>
      </c>
      <c r="M69" s="83">
        <f>'7. Nominale afschrijvingen'!BK59</f>
        <v>0</v>
      </c>
      <c r="N69" s="83">
        <f>'7. Nominale afschrijvingen'!BL59</f>
        <v>0</v>
      </c>
      <c r="O69" s="83">
        <f>'7. Nominale afschrijvingen'!BM59</f>
        <v>0</v>
      </c>
      <c r="P69" s="83">
        <f>'7. Nominale afschrijvingen'!BN59</f>
        <v>0</v>
      </c>
      <c r="Q69" s="83">
        <f>'7. Nominale afschrijvingen'!BO59</f>
        <v>0</v>
      </c>
      <c r="R69" s="83">
        <f>'7. Nominale afschrijvingen'!BP59</f>
        <v>0</v>
      </c>
      <c r="S69" s="83">
        <f>'7. Nominale afschrijvingen'!BQ59</f>
        <v>0</v>
      </c>
      <c r="T69" s="83">
        <f>'7. Nominale afschrijvingen'!BR59</f>
        <v>0</v>
      </c>
      <c r="U69" s="83">
        <f>'7. Nominale afschrijvingen'!BS59</f>
        <v>0</v>
      </c>
      <c r="V69" s="83">
        <f>'7. Nominale afschrijvingen'!BT59</f>
        <v>0</v>
      </c>
      <c r="W69" s="83">
        <f>'7. Nominale afschrijvingen'!BU59</f>
        <v>0</v>
      </c>
      <c r="X69" s="83">
        <f>'7. Nominale afschrijvingen'!BV59</f>
        <v>0</v>
      </c>
      <c r="Y69" s="83">
        <f>'7. Nominale afschrijvingen'!BW59</f>
        <v>0</v>
      </c>
      <c r="Z69" s="83">
        <f>'7. Nominale afschrijvingen'!BX59</f>
        <v>0</v>
      </c>
      <c r="AA69" s="83">
        <f>'7. Nominale afschrijvingen'!BY59</f>
        <v>0</v>
      </c>
      <c r="AB69" s="83">
        <f>'7. Nominale afschrijvingen'!BZ59</f>
        <v>0</v>
      </c>
      <c r="AC69" s="83">
        <f>'7. Nominale afschrijvingen'!CA59</f>
        <v>0</v>
      </c>
      <c r="AD69" s="83">
        <f>'7. Nominale afschrijvingen'!CB59</f>
        <v>0</v>
      </c>
      <c r="AE69" s="83">
        <f>'7. Nominale afschrijvingen'!CC59</f>
        <v>535740.75361890602</v>
      </c>
      <c r="AF69" s="62"/>
      <c r="AG69" s="116">
        <f>IF(AND($D69="AD",OR($F69=2008,$F69=2009)),IF(OR($F69=AG$28-1,$F69=AG$28), 1, INDEX('4. CPI-tabel'!$F$20:$AB$42, MATCH(IF(AND($D69="AD",$F69=2008),$F69+2,IF(AND($D69="AD",$F69=2009),$F69+1,$F69)), '4. CPI-tabel'!$B$20:$B$42,0),  MATCH(AG$28,'4. CPI-tabel'!$F$14:$AB$14,0))),INDEX('4. CPI-tabel'!$F$20:$AB$42, MATCH(IF($G69=1,$F69+1,$F69), '4. CPI-tabel'!$B$20:$B$42,0),  MATCH(AG$28,'4. CPI-tabel'!$F$14:$AB$14,0)))</f>
        <v>0</v>
      </c>
      <c r="AH69" s="116">
        <f>IF(AND($D69="AD",OR($F69=2008,$F69=2009)),IF(OR($F69=AH$28-1,$F69=AH$28), 1, INDEX('4. CPI-tabel'!$F$20:$AB$42, MATCH(IF(AND($D69="AD",$F69=2008),$F69+2,IF(AND($D69="AD",$F69=2009),$F69+1,$F69)), '4. CPI-tabel'!$B$20:$B$42,0),  MATCH(AH$28,'4. CPI-tabel'!$F$14:$AB$14,0))),INDEX('4. CPI-tabel'!$F$20:$AB$42, MATCH(IF($G69=1,$F69+1,$F69), '4. CPI-tabel'!$B$20:$B$42,0),  MATCH(AH$28,'4. CPI-tabel'!$F$14:$AB$14,0)))</f>
        <v>0</v>
      </c>
      <c r="AI69" s="116">
        <f>IF(AND($D69="AD",OR($F69=2008,$F69=2009)),IF(OR($F69=AI$28-1,$F69=AI$28), 1, INDEX('4. CPI-tabel'!$F$20:$AB$42, MATCH(IF(AND($D69="AD",$F69=2008),$F69+2,IF(AND($D69="AD",$F69=2009),$F69+1,$F69)), '4. CPI-tabel'!$B$20:$B$42,0),  MATCH(AI$28,'4. CPI-tabel'!$F$14:$AB$14,0))),INDEX('4. CPI-tabel'!$F$20:$AB$42, MATCH(IF($G69=1,$F69+1,$F69), '4. CPI-tabel'!$B$20:$B$42,0),  MATCH(AI$28,'4. CPI-tabel'!$F$14:$AB$14,0)))</f>
        <v>0</v>
      </c>
      <c r="AJ69" s="116">
        <f>IF(AND($D69="AD",OR($F69=2008,$F69=2009)),IF(OR($F69=AJ$28-1,$F69=AJ$28), 1, INDEX('4. CPI-tabel'!$F$20:$AB$42, MATCH(IF(AND($D69="AD",$F69=2008),$F69+2,IF(AND($D69="AD",$F69=2009),$F69+1,$F69)), '4. CPI-tabel'!$B$20:$B$42,0),  MATCH(AJ$28,'4. CPI-tabel'!$F$14:$AB$14,0))),INDEX('4. CPI-tabel'!$F$20:$AB$42, MATCH(IF($G69=1,$F69+1,$F69), '4. CPI-tabel'!$B$20:$B$42,0),  MATCH(AJ$28,'4. CPI-tabel'!$F$14:$AB$14,0)))</f>
        <v>0</v>
      </c>
      <c r="AK69" s="116">
        <f>IF(AND($D69="AD",OR($F69=2008,$F69=2009)),IF(OR($F69=AK$28-1,$F69=AK$28), 1, INDEX('4. CPI-tabel'!$F$20:$AB$42, MATCH(IF(AND($D69="AD",$F69=2008),$F69+2,IF(AND($D69="AD",$F69=2009),$F69+1,$F69)), '4. CPI-tabel'!$B$20:$B$42,0),  MATCH(AK$28,'4. CPI-tabel'!$F$14:$AB$14,0))),INDEX('4. CPI-tabel'!$F$20:$AB$42, MATCH(IF($G69=1,$F69+1,$F69), '4. CPI-tabel'!$B$20:$B$42,0),  MATCH(AK$28,'4. CPI-tabel'!$F$14:$AB$14,0)))</f>
        <v>0</v>
      </c>
      <c r="AL69" s="116">
        <f>IF(AND($D69="AD",OR($F69=2008,$F69=2009)),IF(OR($F69=AL$28-1,$F69=AL$28), 1, INDEX('4. CPI-tabel'!$F$20:$AB$42, MATCH(IF(AND($D69="AD",$F69=2008),$F69+2,IF(AND($D69="AD",$F69=2009),$F69+1,$F69)), '4. CPI-tabel'!$B$20:$B$42,0),  MATCH(AL$28,'4. CPI-tabel'!$F$14:$AB$14,0))),INDEX('4. CPI-tabel'!$F$20:$AB$42, MATCH(IF($G69=1,$F69+1,$F69), '4. CPI-tabel'!$B$20:$B$42,0),  MATCH(AL$28,'4. CPI-tabel'!$F$14:$AB$14,0)))</f>
        <v>0</v>
      </c>
      <c r="AM69" s="116">
        <f>IF(AND($D69="AD",OR($F69=2008,$F69=2009)),IF(OR($F69=AM$28-1,$F69=AM$28), 1, INDEX('4. CPI-tabel'!$F$20:$AB$42, MATCH(IF(AND($D69="AD",$F69=2008),$F69+2,IF(AND($D69="AD",$F69=2009),$F69+1,$F69)), '4. CPI-tabel'!$B$20:$B$42,0),  MATCH(AM$28,'4. CPI-tabel'!$F$14:$AB$14,0))),INDEX('4. CPI-tabel'!$F$20:$AB$42, MATCH(IF($G69=1,$F69+1,$F69), '4. CPI-tabel'!$B$20:$B$42,0),  MATCH(AM$28,'4. CPI-tabel'!$F$14:$AB$14,0)))</f>
        <v>0</v>
      </c>
      <c r="AN69" s="116">
        <f>IF(AND($D69="AD",OR($F69=2008,$F69=2009)),IF(OR($F69=AN$28-1,$F69=AN$28), 1, INDEX('4. CPI-tabel'!$F$20:$AB$42, MATCH(IF(AND($D69="AD",$F69=2008),$F69+2,IF(AND($D69="AD",$F69=2009),$F69+1,$F69)), '4. CPI-tabel'!$B$20:$B$42,0),  MATCH(AN$28,'4. CPI-tabel'!$F$14:$AB$14,0))),INDEX('4. CPI-tabel'!$F$20:$AB$42, MATCH(IF($G69=1,$F69+1,$F69), '4. CPI-tabel'!$B$20:$B$42,0),  MATCH(AN$28,'4. CPI-tabel'!$F$14:$AB$14,0)))</f>
        <v>0</v>
      </c>
      <c r="AO69" s="116">
        <f>IF(AND($D69="AD",OR($F69=2008,$F69=2009)),IF(OR($F69=AO$28-1,$F69=AO$28), 1, INDEX('4. CPI-tabel'!$F$20:$AB$42, MATCH(IF(AND($D69="AD",$F69=2008),$F69+2,IF(AND($D69="AD",$F69=2009),$F69+1,$F69)), '4. CPI-tabel'!$B$20:$B$42,0),  MATCH(AO$28,'4. CPI-tabel'!$F$14:$AB$14,0))),INDEX('4. CPI-tabel'!$F$20:$AB$42, MATCH(IF($G69=1,$F69+1,$F69), '4. CPI-tabel'!$B$20:$B$42,0),  MATCH(AO$28,'4. CPI-tabel'!$F$14:$AB$14,0)))</f>
        <v>0</v>
      </c>
      <c r="AP69" s="116">
        <f>IF(AND($D69="AD",OR($F69=2008,$F69=2009)),IF(OR($F69=AP$28-1,$F69=AP$28), 1, INDEX('4. CPI-tabel'!$F$20:$AB$42, MATCH(IF(AND($D69="AD",$F69=2008),$F69+2,IF(AND($D69="AD",$F69=2009),$F69+1,$F69)), '4. CPI-tabel'!$B$20:$B$42,0),  MATCH(AP$28,'4. CPI-tabel'!$F$14:$AB$14,0))),INDEX('4. CPI-tabel'!$F$20:$AB$42, MATCH(IF($G69=1,$F69+1,$F69), '4. CPI-tabel'!$B$20:$B$42,0),  MATCH(AP$28,'4. CPI-tabel'!$F$14:$AB$14,0)))</f>
        <v>0</v>
      </c>
      <c r="AQ69" s="116">
        <f>IF(AND($D69="AD",OR($F69=2008,$F69=2009)),IF(OR($F69=AQ$28-1,$F69=AQ$28), 1, INDEX('4. CPI-tabel'!$F$20:$AB$42, MATCH(IF(AND($D69="AD",$F69=2008),$F69+2,IF(AND($D69="AD",$F69=2009),$F69+1,$F69)), '4. CPI-tabel'!$B$20:$B$42,0),  MATCH(AQ$28,'4. CPI-tabel'!$F$14:$AB$14,0))),INDEX('4. CPI-tabel'!$F$20:$AB$42, MATCH(IF($G69=1,$F69+1,$F69), '4. CPI-tabel'!$B$20:$B$42,0),  MATCH(AQ$28,'4. CPI-tabel'!$F$14:$AB$14,0)))</f>
        <v>0</v>
      </c>
      <c r="AR69" s="116">
        <f>IF(AND($D69="AD",OR($F69=2008,$F69=2009)),IF(OR($F69=AR$28-1,$F69=AR$28), 1, INDEX('4. CPI-tabel'!$F$20:$AB$42, MATCH(IF(AND($D69="AD",$F69=2008),$F69+2,IF(AND($D69="AD",$F69=2009),$F69+1,$F69)), '4. CPI-tabel'!$B$20:$B$42,0),  MATCH(AR$28,'4. CPI-tabel'!$F$14:$AB$14,0))),INDEX('4. CPI-tabel'!$F$20:$AB$42, MATCH(IF($G69=1,$F69+1,$F69), '4. CPI-tabel'!$B$20:$B$42,0),  MATCH(AR$28,'4. CPI-tabel'!$F$14:$AB$14,0)))</f>
        <v>0</v>
      </c>
      <c r="AS69" s="116">
        <f>IF(AND($D69="AD",OR($F69=2008,$F69=2009)),IF(OR($F69=AS$28-1,$F69=AS$28), 1, INDEX('4. CPI-tabel'!$F$20:$AB$42, MATCH(IF(AND($D69="AD",$F69=2008),$F69+2,IF(AND($D69="AD",$F69=2009),$F69+1,$F69)), '4. CPI-tabel'!$B$20:$B$42,0),  MATCH(AS$28,'4. CPI-tabel'!$F$14:$AB$14,0))),INDEX('4. CPI-tabel'!$F$20:$AB$42, MATCH(IF($G69=1,$F69+1,$F69), '4. CPI-tabel'!$B$20:$B$42,0),  MATCH(AS$28,'4. CPI-tabel'!$F$14:$AB$14,0)))</f>
        <v>0</v>
      </c>
      <c r="AT69" s="116">
        <f>IF(AND($D69="AD",OR($F69=2008,$F69=2009)),IF(OR($F69=AT$28-1,$F69=AT$28), 1, INDEX('4. CPI-tabel'!$F$20:$AB$42, MATCH(IF(AND($D69="AD",$F69=2008),$F69+2,IF(AND($D69="AD",$F69=2009),$F69+1,$F69)), '4. CPI-tabel'!$B$20:$B$42,0),  MATCH(AT$28,'4. CPI-tabel'!$F$14:$AB$14,0))),INDEX('4. CPI-tabel'!$F$20:$AB$42, MATCH(IF($G69=1,$F69+1,$F69), '4. CPI-tabel'!$B$20:$B$42,0),  MATCH(AT$28,'4. CPI-tabel'!$F$14:$AB$14,0)))</f>
        <v>0</v>
      </c>
      <c r="AU69" s="116">
        <f>IF(AND($D69="AD",OR($F69=2008,$F69=2009)),IF(OR($F69=AU$28-1,$F69=AU$28), 1, INDEX('4. CPI-tabel'!$F$20:$AB$42, MATCH(IF(AND($D69="AD",$F69=2008),$F69+2,IF(AND($D69="AD",$F69=2009),$F69+1,$F69)), '4. CPI-tabel'!$B$20:$B$42,0),  MATCH(AU$28,'4. CPI-tabel'!$F$14:$AB$14,0))),INDEX('4. CPI-tabel'!$F$20:$AB$42, MATCH(IF($G69=1,$F69+1,$F69), '4. CPI-tabel'!$B$20:$B$42,0),  MATCH(AU$28,'4. CPI-tabel'!$F$14:$AB$14,0)))</f>
        <v>0</v>
      </c>
      <c r="AV69" s="116">
        <f>IF(AND($D69="AD",OR($F69=2008,$F69=2009)),IF(OR($F69=AV$28-1,$F69=AV$28), 1, INDEX('4. CPI-tabel'!$F$20:$AB$42, MATCH(IF(AND($D69="AD",$F69=2008),$F69+2,IF(AND($D69="AD",$F69=2009),$F69+1,$F69)), '4. CPI-tabel'!$B$20:$B$42,0),  MATCH(AV$28,'4. CPI-tabel'!$F$14:$AB$14,0))),INDEX('4. CPI-tabel'!$F$20:$AB$42, MATCH(IF($G69=1,$F69+1,$F69), '4. CPI-tabel'!$B$20:$B$42,0),  MATCH(AV$28,'4. CPI-tabel'!$F$14:$AB$14,0)))</f>
        <v>0</v>
      </c>
      <c r="AW69" s="116">
        <f>IF(AND($D69="AD",OR($F69=2008,$F69=2009)),IF(OR($F69=AW$28-1,$F69=AW$28), 1, INDEX('4. CPI-tabel'!$F$20:$AB$42, MATCH(IF(AND($D69="AD",$F69=2008),$F69+2,IF(AND($D69="AD",$F69=2009),$F69+1,$F69)), '4. CPI-tabel'!$B$20:$B$42,0),  MATCH(AW$28,'4. CPI-tabel'!$F$14:$AB$14,0))),INDEX('4. CPI-tabel'!$F$20:$AB$42, MATCH(IF($G69=1,$F69+1,$F69), '4. CPI-tabel'!$B$20:$B$42,0),  MATCH(AW$28,'4. CPI-tabel'!$F$14:$AB$14,0)))</f>
        <v>0</v>
      </c>
      <c r="AX69" s="116">
        <f>IF(AND($D69="AD",OR($F69=2008,$F69=2009)),IF(OR($F69=AX$28-1,$F69=AX$28), 1, INDEX('4. CPI-tabel'!$F$20:$AB$42, MATCH(IF(AND($D69="AD",$F69=2008),$F69+2,IF(AND($D69="AD",$F69=2009),$F69+1,$F69)), '4. CPI-tabel'!$B$20:$B$42,0),  MATCH(AX$28,'4. CPI-tabel'!$F$14:$AB$14,0))),INDEX('4. CPI-tabel'!$F$20:$AB$42, MATCH(IF($G69=1,$F69+1,$F69), '4. CPI-tabel'!$B$20:$B$42,0),  MATCH(AX$28,'4. CPI-tabel'!$F$14:$AB$14,0)))</f>
        <v>0</v>
      </c>
      <c r="AY69" s="116">
        <f>IF(AND($D69="AD",OR($F69=2008,$F69=2009)),IF(OR($F69=AY$28-1,$F69=AY$28), 1, INDEX('4. CPI-tabel'!$F$20:$AB$42, MATCH(IF(AND($D69="AD",$F69=2008),$F69+2,IF(AND($D69="AD",$F69=2009),$F69+1,$F69)), '4. CPI-tabel'!$B$20:$B$42,0),  MATCH(AY$28,'4. CPI-tabel'!$F$14:$AB$14,0))),INDEX('4. CPI-tabel'!$F$20:$AB$42, MATCH(IF($G69=1,$F69+1,$F69), '4. CPI-tabel'!$B$20:$B$42,0),  MATCH(AY$28,'4. CPI-tabel'!$F$14:$AB$14,0)))</f>
        <v>0</v>
      </c>
      <c r="AZ69" s="116">
        <f>IF(AND($D69="AD",OR($F69=2008,$F69=2009)),IF(OR($F69=AZ$28-1,$F69=AZ$28), 1, INDEX('4. CPI-tabel'!$F$20:$AB$42, MATCH(IF(AND($D69="AD",$F69=2008),$F69+2,IF(AND($D69="AD",$F69=2009),$F69+1,$F69)), '4. CPI-tabel'!$B$20:$B$42,0),  MATCH(AZ$28,'4. CPI-tabel'!$F$14:$AB$14,0))),INDEX('4. CPI-tabel'!$F$20:$AB$42, MATCH(IF($G69=1,$F69+1,$F69), '4. CPI-tabel'!$B$20:$B$42,0),  MATCH(AZ$28,'4. CPI-tabel'!$F$14:$AB$14,0)))</f>
        <v>0</v>
      </c>
      <c r="BA69" s="116">
        <f>IF(AND($D69="AD",OR($F69=2008,$F69=2009)),IF(OR($F69=BA$28-1,$F69=BA$28), 1, INDEX('4. CPI-tabel'!$F$20:$AB$42, MATCH(IF(AND($D69="AD",$F69=2008),$F69+2,IF(AND($D69="AD",$F69=2009),$F69+1,$F69)), '4. CPI-tabel'!$B$20:$B$42,0),  MATCH(BA$28,'4. CPI-tabel'!$F$14:$AB$14,0))),INDEX('4. CPI-tabel'!$F$20:$AB$42, MATCH(IF($G69=1,$F69+1,$F69), '4. CPI-tabel'!$B$20:$B$42,0),  MATCH(BA$28,'4. CPI-tabel'!$F$14:$AB$14,0)))</f>
        <v>0</v>
      </c>
      <c r="BB69" s="116">
        <f>IF(AND($D69="AD",OR($F69=2008,$F69=2009)),IF(OR($F69=BB$28-1,$F69=BB$28), 1, INDEX('4. CPI-tabel'!$F$20:$AB$42, MATCH(IF(AND($D69="AD",$F69=2008),$F69+2,IF(AND($D69="AD",$F69=2009),$F69+1,$F69)), '4. CPI-tabel'!$B$20:$B$42,0),  MATCH(BB$28,'4. CPI-tabel'!$F$14:$AB$14,0))),INDEX('4. CPI-tabel'!$F$20:$AB$42, MATCH(IF($G69=1,$F69+1,$F69), '4. CPI-tabel'!$B$20:$B$42,0),  MATCH(BB$28,'4. CPI-tabel'!$F$14:$AB$14,0)))</f>
        <v>0</v>
      </c>
      <c r="BC69" s="116">
        <f>IF(AND($D69="AD",OR($F69=2008,$F69=2009)),IF(OR($F69=BC$28-1,$F69=BC$28), 1, INDEX('4. CPI-tabel'!$F$20:$AB$42, MATCH(IF(AND($D69="AD",$F69=2008),$F69+2,IF(AND($D69="AD",$F69=2009),$F69+1,$F69)), '4. CPI-tabel'!$B$20:$B$42,0),  MATCH(BC$28,'4. CPI-tabel'!$F$14:$AB$14,0))),INDEX('4. CPI-tabel'!$F$20:$AB$42, MATCH(IF($G69=1,$F69+1,$F69), '4. CPI-tabel'!$B$20:$B$42,0),  MATCH(BC$28,'4. CPI-tabel'!$F$14:$AB$14,0)))</f>
        <v>1</v>
      </c>
      <c r="BF69" s="84">
        <f t="shared" si="31"/>
        <v>0</v>
      </c>
      <c r="BG69" s="84">
        <f t="shared" si="32"/>
        <v>0</v>
      </c>
      <c r="BH69" s="84">
        <f t="shared" si="33"/>
        <v>0</v>
      </c>
      <c r="BI69" s="84">
        <f t="shared" si="34"/>
        <v>0</v>
      </c>
      <c r="BJ69" s="84">
        <f t="shared" si="35"/>
        <v>0</v>
      </c>
      <c r="BK69" s="84">
        <f t="shared" si="36"/>
        <v>0</v>
      </c>
      <c r="BL69" s="84">
        <f t="shared" si="37"/>
        <v>0</v>
      </c>
      <c r="BM69" s="84">
        <f t="shared" si="38"/>
        <v>0</v>
      </c>
      <c r="BN69" s="84">
        <f t="shared" si="39"/>
        <v>0</v>
      </c>
      <c r="BO69" s="84">
        <f t="shared" si="40"/>
        <v>0</v>
      </c>
      <c r="BP69" s="84">
        <f t="shared" si="41"/>
        <v>0</v>
      </c>
      <c r="BQ69" s="84">
        <f t="shared" si="42"/>
        <v>0</v>
      </c>
      <c r="BR69" s="84">
        <f t="shared" si="43"/>
        <v>0</v>
      </c>
      <c r="BS69" s="84">
        <f t="shared" si="44"/>
        <v>0</v>
      </c>
      <c r="BT69" s="84">
        <f t="shared" si="45"/>
        <v>0</v>
      </c>
      <c r="BU69" s="84">
        <f t="shared" si="46"/>
        <v>0</v>
      </c>
      <c r="BV69" s="84">
        <f t="shared" si="47"/>
        <v>0</v>
      </c>
      <c r="BW69" s="84">
        <f t="shared" si="48"/>
        <v>0</v>
      </c>
      <c r="BX69" s="84">
        <f t="shared" si="49"/>
        <v>0</v>
      </c>
      <c r="BY69" s="84">
        <f t="shared" si="50"/>
        <v>0</v>
      </c>
      <c r="BZ69" s="84">
        <f t="shared" si="51"/>
        <v>0</v>
      </c>
      <c r="CA69" s="84">
        <f t="shared" si="52"/>
        <v>0</v>
      </c>
      <c r="CB69" s="84">
        <f t="shared" si="53"/>
        <v>535740.75361890602</v>
      </c>
    </row>
    <row r="70" spans="1:80" s="18" customFormat="1" x14ac:dyDescent="0.2">
      <c r="A70" s="72"/>
      <c r="B70" s="83">
        <f>'3. Investeringen'!B53</f>
        <v>42</v>
      </c>
      <c r="C70" s="83" t="str">
        <f>'3. Investeringen'!C53</f>
        <v>Nieuwe investeringen</v>
      </c>
      <c r="D70" s="83" t="str">
        <f>'3. Investeringen'!F53</f>
        <v>TD</v>
      </c>
      <c r="E70" s="83" t="str">
        <f t="shared" si="30"/>
        <v>Nieuwe investeringen TD</v>
      </c>
      <c r="F70" s="118">
        <f>'3. Investeringen'!L53</f>
        <v>2026</v>
      </c>
      <c r="G70" s="115">
        <f>'7. Nominale afschrijvingen'!AG60</f>
        <v>0.5</v>
      </c>
      <c r="I70" s="83">
        <f>'7. Nominale afschrijvingen'!BG60</f>
        <v>0</v>
      </c>
      <c r="J70" s="83">
        <f>'7. Nominale afschrijvingen'!BH60</f>
        <v>0</v>
      </c>
      <c r="K70" s="83">
        <f>'7. Nominale afschrijvingen'!BI60</f>
        <v>0</v>
      </c>
      <c r="L70" s="83">
        <f>'7. Nominale afschrijvingen'!BJ60</f>
        <v>0</v>
      </c>
      <c r="M70" s="83">
        <f>'7. Nominale afschrijvingen'!BK60</f>
        <v>0</v>
      </c>
      <c r="N70" s="83">
        <f>'7. Nominale afschrijvingen'!BL60</f>
        <v>0</v>
      </c>
      <c r="O70" s="83">
        <f>'7. Nominale afschrijvingen'!BM60</f>
        <v>0</v>
      </c>
      <c r="P70" s="83">
        <f>'7. Nominale afschrijvingen'!BN60</f>
        <v>0</v>
      </c>
      <c r="Q70" s="83">
        <f>'7. Nominale afschrijvingen'!BO60</f>
        <v>0</v>
      </c>
      <c r="R70" s="83">
        <f>'7. Nominale afschrijvingen'!BP60</f>
        <v>0</v>
      </c>
      <c r="S70" s="83">
        <f>'7. Nominale afschrijvingen'!BQ60</f>
        <v>0</v>
      </c>
      <c r="T70" s="83">
        <f>'7. Nominale afschrijvingen'!BR60</f>
        <v>0</v>
      </c>
      <c r="U70" s="83">
        <f>'7. Nominale afschrijvingen'!BS60</f>
        <v>0</v>
      </c>
      <c r="V70" s="83">
        <f>'7. Nominale afschrijvingen'!BT60</f>
        <v>0</v>
      </c>
      <c r="W70" s="83">
        <f>'7. Nominale afschrijvingen'!BU60</f>
        <v>0</v>
      </c>
      <c r="X70" s="83">
        <f>'7. Nominale afschrijvingen'!BV60</f>
        <v>0</v>
      </c>
      <c r="Y70" s="83">
        <f>'7. Nominale afschrijvingen'!BW60</f>
        <v>0</v>
      </c>
      <c r="Z70" s="83">
        <f>'7. Nominale afschrijvingen'!BX60</f>
        <v>0</v>
      </c>
      <c r="AA70" s="83">
        <f>'7. Nominale afschrijvingen'!BY60</f>
        <v>0</v>
      </c>
      <c r="AB70" s="83">
        <f>'7. Nominale afschrijvingen'!BZ60</f>
        <v>0</v>
      </c>
      <c r="AC70" s="83">
        <f>'7. Nominale afschrijvingen'!CA60</f>
        <v>0</v>
      </c>
      <c r="AD70" s="83">
        <f>'7. Nominale afschrijvingen'!CB60</f>
        <v>0</v>
      </c>
      <c r="AE70" s="83">
        <f>'7. Nominale afschrijvingen'!CC60</f>
        <v>0</v>
      </c>
      <c r="AF70" s="62"/>
      <c r="AG70" s="116">
        <f>IF(AND($D70="AD",OR($F70=2008,$F70=2009)),IF(OR($F70=AG$28-1,$F70=AG$28), 1, INDEX('4. CPI-tabel'!$F$20:$AB$42, MATCH(IF(AND($D70="AD",$F70=2008),$F70+2,IF(AND($D70="AD",$F70=2009),$F70+1,$F70)), '4. CPI-tabel'!$B$20:$B$42,0),  MATCH(AG$28,'4. CPI-tabel'!$F$14:$AB$14,0))),INDEX('4. CPI-tabel'!$F$20:$AB$42, MATCH(IF($G70=1,$F70+1,$F70), '4. CPI-tabel'!$B$20:$B$42,0),  MATCH(AG$28,'4. CPI-tabel'!$F$14:$AB$14,0)))</f>
        <v>0</v>
      </c>
      <c r="AH70" s="116">
        <f>IF(AND($D70="AD",OR($F70=2008,$F70=2009)),IF(OR($F70=AH$28-1,$F70=AH$28), 1, INDEX('4. CPI-tabel'!$F$20:$AB$42, MATCH(IF(AND($D70="AD",$F70=2008),$F70+2,IF(AND($D70="AD",$F70=2009),$F70+1,$F70)), '4. CPI-tabel'!$B$20:$B$42,0),  MATCH(AH$28,'4. CPI-tabel'!$F$14:$AB$14,0))),INDEX('4. CPI-tabel'!$F$20:$AB$42, MATCH(IF($G70=1,$F70+1,$F70), '4. CPI-tabel'!$B$20:$B$42,0),  MATCH(AH$28,'4. CPI-tabel'!$F$14:$AB$14,0)))</f>
        <v>0</v>
      </c>
      <c r="AI70" s="116">
        <f>IF(AND($D70="AD",OR($F70=2008,$F70=2009)),IF(OR($F70=AI$28-1,$F70=AI$28), 1, INDEX('4. CPI-tabel'!$F$20:$AB$42, MATCH(IF(AND($D70="AD",$F70=2008),$F70+2,IF(AND($D70="AD",$F70=2009),$F70+1,$F70)), '4. CPI-tabel'!$B$20:$B$42,0),  MATCH(AI$28,'4. CPI-tabel'!$F$14:$AB$14,0))),INDEX('4. CPI-tabel'!$F$20:$AB$42, MATCH(IF($G70=1,$F70+1,$F70), '4. CPI-tabel'!$B$20:$B$42,0),  MATCH(AI$28,'4. CPI-tabel'!$F$14:$AB$14,0)))</f>
        <v>0</v>
      </c>
      <c r="AJ70" s="116">
        <f>IF(AND($D70="AD",OR($F70=2008,$F70=2009)),IF(OR($F70=AJ$28-1,$F70=AJ$28), 1, INDEX('4. CPI-tabel'!$F$20:$AB$42, MATCH(IF(AND($D70="AD",$F70=2008),$F70+2,IF(AND($D70="AD",$F70=2009),$F70+1,$F70)), '4. CPI-tabel'!$B$20:$B$42,0),  MATCH(AJ$28,'4. CPI-tabel'!$F$14:$AB$14,0))),INDEX('4. CPI-tabel'!$F$20:$AB$42, MATCH(IF($G70=1,$F70+1,$F70), '4. CPI-tabel'!$B$20:$B$42,0),  MATCH(AJ$28,'4. CPI-tabel'!$F$14:$AB$14,0)))</f>
        <v>0</v>
      </c>
      <c r="AK70" s="116">
        <f>IF(AND($D70="AD",OR($F70=2008,$F70=2009)),IF(OR($F70=AK$28-1,$F70=AK$28), 1, INDEX('4. CPI-tabel'!$F$20:$AB$42, MATCH(IF(AND($D70="AD",$F70=2008),$F70+2,IF(AND($D70="AD",$F70=2009),$F70+1,$F70)), '4. CPI-tabel'!$B$20:$B$42,0),  MATCH(AK$28,'4. CPI-tabel'!$F$14:$AB$14,0))),INDEX('4. CPI-tabel'!$F$20:$AB$42, MATCH(IF($G70=1,$F70+1,$F70), '4. CPI-tabel'!$B$20:$B$42,0),  MATCH(AK$28,'4. CPI-tabel'!$F$14:$AB$14,0)))</f>
        <v>0</v>
      </c>
      <c r="AL70" s="116">
        <f>IF(AND($D70="AD",OR($F70=2008,$F70=2009)),IF(OR($F70=AL$28-1,$F70=AL$28), 1, INDEX('4. CPI-tabel'!$F$20:$AB$42, MATCH(IF(AND($D70="AD",$F70=2008),$F70+2,IF(AND($D70="AD",$F70=2009),$F70+1,$F70)), '4. CPI-tabel'!$B$20:$B$42,0),  MATCH(AL$28,'4. CPI-tabel'!$F$14:$AB$14,0))),INDEX('4. CPI-tabel'!$F$20:$AB$42, MATCH(IF($G70=1,$F70+1,$F70), '4. CPI-tabel'!$B$20:$B$42,0),  MATCH(AL$28,'4. CPI-tabel'!$F$14:$AB$14,0)))</f>
        <v>0</v>
      </c>
      <c r="AM70" s="116">
        <f>IF(AND($D70="AD",OR($F70=2008,$F70=2009)),IF(OR($F70=AM$28-1,$F70=AM$28), 1, INDEX('4. CPI-tabel'!$F$20:$AB$42, MATCH(IF(AND($D70="AD",$F70=2008),$F70+2,IF(AND($D70="AD",$F70=2009),$F70+1,$F70)), '4. CPI-tabel'!$B$20:$B$42,0),  MATCH(AM$28,'4. CPI-tabel'!$F$14:$AB$14,0))),INDEX('4. CPI-tabel'!$F$20:$AB$42, MATCH(IF($G70=1,$F70+1,$F70), '4. CPI-tabel'!$B$20:$B$42,0),  MATCH(AM$28,'4. CPI-tabel'!$F$14:$AB$14,0)))</f>
        <v>0</v>
      </c>
      <c r="AN70" s="116">
        <f>IF(AND($D70="AD",OR($F70=2008,$F70=2009)),IF(OR($F70=AN$28-1,$F70=AN$28), 1, INDEX('4. CPI-tabel'!$F$20:$AB$42, MATCH(IF(AND($D70="AD",$F70=2008),$F70+2,IF(AND($D70="AD",$F70=2009),$F70+1,$F70)), '4. CPI-tabel'!$B$20:$B$42,0),  MATCH(AN$28,'4. CPI-tabel'!$F$14:$AB$14,0))),INDEX('4. CPI-tabel'!$F$20:$AB$42, MATCH(IF($G70=1,$F70+1,$F70), '4. CPI-tabel'!$B$20:$B$42,0),  MATCH(AN$28,'4. CPI-tabel'!$F$14:$AB$14,0)))</f>
        <v>0</v>
      </c>
      <c r="AO70" s="116">
        <f>IF(AND($D70="AD",OR($F70=2008,$F70=2009)),IF(OR($F70=AO$28-1,$F70=AO$28), 1, INDEX('4. CPI-tabel'!$F$20:$AB$42, MATCH(IF(AND($D70="AD",$F70=2008),$F70+2,IF(AND($D70="AD",$F70=2009),$F70+1,$F70)), '4. CPI-tabel'!$B$20:$B$42,0),  MATCH(AO$28,'4. CPI-tabel'!$F$14:$AB$14,0))),INDEX('4. CPI-tabel'!$F$20:$AB$42, MATCH(IF($G70=1,$F70+1,$F70), '4. CPI-tabel'!$B$20:$B$42,0),  MATCH(AO$28,'4. CPI-tabel'!$F$14:$AB$14,0)))</f>
        <v>0</v>
      </c>
      <c r="AP70" s="116">
        <f>IF(AND($D70="AD",OR($F70=2008,$F70=2009)),IF(OR($F70=AP$28-1,$F70=AP$28), 1, INDEX('4. CPI-tabel'!$F$20:$AB$42, MATCH(IF(AND($D70="AD",$F70=2008),$F70+2,IF(AND($D70="AD",$F70=2009),$F70+1,$F70)), '4. CPI-tabel'!$B$20:$B$42,0),  MATCH(AP$28,'4. CPI-tabel'!$F$14:$AB$14,0))),INDEX('4. CPI-tabel'!$F$20:$AB$42, MATCH(IF($G70=1,$F70+1,$F70), '4. CPI-tabel'!$B$20:$B$42,0),  MATCH(AP$28,'4. CPI-tabel'!$F$14:$AB$14,0)))</f>
        <v>0</v>
      </c>
      <c r="AQ70" s="116">
        <f>IF(AND($D70="AD",OR($F70=2008,$F70=2009)),IF(OR($F70=AQ$28-1,$F70=AQ$28), 1, INDEX('4. CPI-tabel'!$F$20:$AB$42, MATCH(IF(AND($D70="AD",$F70=2008),$F70+2,IF(AND($D70="AD",$F70=2009),$F70+1,$F70)), '4. CPI-tabel'!$B$20:$B$42,0),  MATCH(AQ$28,'4. CPI-tabel'!$F$14:$AB$14,0))),INDEX('4. CPI-tabel'!$F$20:$AB$42, MATCH(IF($G70=1,$F70+1,$F70), '4. CPI-tabel'!$B$20:$B$42,0),  MATCH(AQ$28,'4. CPI-tabel'!$F$14:$AB$14,0)))</f>
        <v>0</v>
      </c>
      <c r="AR70" s="116">
        <f>IF(AND($D70="AD",OR($F70=2008,$F70=2009)),IF(OR($F70=AR$28-1,$F70=AR$28), 1, INDEX('4. CPI-tabel'!$F$20:$AB$42, MATCH(IF(AND($D70="AD",$F70=2008),$F70+2,IF(AND($D70="AD",$F70=2009),$F70+1,$F70)), '4. CPI-tabel'!$B$20:$B$42,0),  MATCH(AR$28,'4. CPI-tabel'!$F$14:$AB$14,0))),INDEX('4. CPI-tabel'!$F$20:$AB$42, MATCH(IF($G70=1,$F70+1,$F70), '4. CPI-tabel'!$B$20:$B$42,0),  MATCH(AR$28,'4. CPI-tabel'!$F$14:$AB$14,0)))</f>
        <v>0</v>
      </c>
      <c r="AS70" s="116">
        <f>IF(AND($D70="AD",OR($F70=2008,$F70=2009)),IF(OR($F70=AS$28-1,$F70=AS$28), 1, INDEX('4. CPI-tabel'!$F$20:$AB$42, MATCH(IF(AND($D70="AD",$F70=2008),$F70+2,IF(AND($D70="AD",$F70=2009),$F70+1,$F70)), '4. CPI-tabel'!$B$20:$B$42,0),  MATCH(AS$28,'4. CPI-tabel'!$F$14:$AB$14,0))),INDEX('4. CPI-tabel'!$F$20:$AB$42, MATCH(IF($G70=1,$F70+1,$F70), '4. CPI-tabel'!$B$20:$B$42,0),  MATCH(AS$28,'4. CPI-tabel'!$F$14:$AB$14,0)))</f>
        <v>0</v>
      </c>
      <c r="AT70" s="116">
        <f>IF(AND($D70="AD",OR($F70=2008,$F70=2009)),IF(OR($F70=AT$28-1,$F70=AT$28), 1, INDEX('4. CPI-tabel'!$F$20:$AB$42, MATCH(IF(AND($D70="AD",$F70=2008),$F70+2,IF(AND($D70="AD",$F70=2009),$F70+1,$F70)), '4. CPI-tabel'!$B$20:$B$42,0),  MATCH(AT$28,'4. CPI-tabel'!$F$14:$AB$14,0))),INDEX('4. CPI-tabel'!$F$20:$AB$42, MATCH(IF($G70=1,$F70+1,$F70), '4. CPI-tabel'!$B$20:$B$42,0),  MATCH(AT$28,'4. CPI-tabel'!$F$14:$AB$14,0)))</f>
        <v>0</v>
      </c>
      <c r="AU70" s="116">
        <f>IF(AND($D70="AD",OR($F70=2008,$F70=2009)),IF(OR($F70=AU$28-1,$F70=AU$28), 1, INDEX('4. CPI-tabel'!$F$20:$AB$42, MATCH(IF(AND($D70="AD",$F70=2008),$F70+2,IF(AND($D70="AD",$F70=2009),$F70+1,$F70)), '4. CPI-tabel'!$B$20:$B$42,0),  MATCH(AU$28,'4. CPI-tabel'!$F$14:$AB$14,0))),INDEX('4. CPI-tabel'!$F$20:$AB$42, MATCH(IF($G70=1,$F70+1,$F70), '4. CPI-tabel'!$B$20:$B$42,0),  MATCH(AU$28,'4. CPI-tabel'!$F$14:$AB$14,0)))</f>
        <v>0</v>
      </c>
      <c r="AV70" s="116">
        <f>IF(AND($D70="AD",OR($F70=2008,$F70=2009)),IF(OR($F70=AV$28-1,$F70=AV$28), 1, INDEX('4. CPI-tabel'!$F$20:$AB$42, MATCH(IF(AND($D70="AD",$F70=2008),$F70+2,IF(AND($D70="AD",$F70=2009),$F70+1,$F70)), '4. CPI-tabel'!$B$20:$B$42,0),  MATCH(AV$28,'4. CPI-tabel'!$F$14:$AB$14,0))),INDEX('4. CPI-tabel'!$F$20:$AB$42, MATCH(IF($G70=1,$F70+1,$F70), '4. CPI-tabel'!$B$20:$B$42,0),  MATCH(AV$28,'4. CPI-tabel'!$F$14:$AB$14,0)))</f>
        <v>0</v>
      </c>
      <c r="AW70" s="116">
        <f>IF(AND($D70="AD",OR($F70=2008,$F70=2009)),IF(OR($F70=AW$28-1,$F70=AW$28), 1, INDEX('4. CPI-tabel'!$F$20:$AB$42, MATCH(IF(AND($D70="AD",$F70=2008),$F70+2,IF(AND($D70="AD",$F70=2009),$F70+1,$F70)), '4. CPI-tabel'!$B$20:$B$42,0),  MATCH(AW$28,'4. CPI-tabel'!$F$14:$AB$14,0))),INDEX('4. CPI-tabel'!$F$20:$AB$42, MATCH(IF($G70=1,$F70+1,$F70), '4. CPI-tabel'!$B$20:$B$42,0),  MATCH(AW$28,'4. CPI-tabel'!$F$14:$AB$14,0)))</f>
        <v>0</v>
      </c>
      <c r="AX70" s="116">
        <f>IF(AND($D70="AD",OR($F70=2008,$F70=2009)),IF(OR($F70=AX$28-1,$F70=AX$28), 1, INDEX('4. CPI-tabel'!$F$20:$AB$42, MATCH(IF(AND($D70="AD",$F70=2008),$F70+2,IF(AND($D70="AD",$F70=2009),$F70+1,$F70)), '4. CPI-tabel'!$B$20:$B$42,0),  MATCH(AX$28,'4. CPI-tabel'!$F$14:$AB$14,0))),INDEX('4. CPI-tabel'!$F$20:$AB$42, MATCH(IF($G70=1,$F70+1,$F70), '4. CPI-tabel'!$B$20:$B$42,0),  MATCH(AX$28,'4. CPI-tabel'!$F$14:$AB$14,0)))</f>
        <v>0</v>
      </c>
      <c r="AY70" s="116">
        <f>IF(AND($D70="AD",OR($F70=2008,$F70=2009)),IF(OR($F70=AY$28-1,$F70=AY$28), 1, INDEX('4. CPI-tabel'!$F$20:$AB$42, MATCH(IF(AND($D70="AD",$F70=2008),$F70+2,IF(AND($D70="AD",$F70=2009),$F70+1,$F70)), '4. CPI-tabel'!$B$20:$B$42,0),  MATCH(AY$28,'4. CPI-tabel'!$F$14:$AB$14,0))),INDEX('4. CPI-tabel'!$F$20:$AB$42, MATCH(IF($G70=1,$F70+1,$F70), '4. CPI-tabel'!$B$20:$B$42,0),  MATCH(AY$28,'4. CPI-tabel'!$F$14:$AB$14,0)))</f>
        <v>0</v>
      </c>
      <c r="AZ70" s="116">
        <f>IF(AND($D70="AD",OR($F70=2008,$F70=2009)),IF(OR($F70=AZ$28-1,$F70=AZ$28), 1, INDEX('4. CPI-tabel'!$F$20:$AB$42, MATCH(IF(AND($D70="AD",$F70=2008),$F70+2,IF(AND($D70="AD",$F70=2009),$F70+1,$F70)), '4. CPI-tabel'!$B$20:$B$42,0),  MATCH(AZ$28,'4. CPI-tabel'!$F$14:$AB$14,0))),INDEX('4. CPI-tabel'!$F$20:$AB$42, MATCH(IF($G70=1,$F70+1,$F70), '4. CPI-tabel'!$B$20:$B$42,0),  MATCH(AZ$28,'4. CPI-tabel'!$F$14:$AB$14,0)))</f>
        <v>0</v>
      </c>
      <c r="BA70" s="116">
        <f>IF(AND($D70="AD",OR($F70=2008,$F70=2009)),IF(OR($F70=BA$28-1,$F70=BA$28), 1, INDEX('4. CPI-tabel'!$F$20:$AB$42, MATCH(IF(AND($D70="AD",$F70=2008),$F70+2,IF(AND($D70="AD",$F70=2009),$F70+1,$F70)), '4. CPI-tabel'!$B$20:$B$42,0),  MATCH(BA$28,'4. CPI-tabel'!$F$14:$AB$14,0))),INDEX('4. CPI-tabel'!$F$20:$AB$42, MATCH(IF($G70=1,$F70+1,$F70), '4. CPI-tabel'!$B$20:$B$42,0),  MATCH(BA$28,'4. CPI-tabel'!$F$14:$AB$14,0)))</f>
        <v>0</v>
      </c>
      <c r="BB70" s="116">
        <f>IF(AND($D70="AD",OR($F70=2008,$F70=2009)),IF(OR($F70=BB$28-1,$F70=BB$28), 1, INDEX('4. CPI-tabel'!$F$20:$AB$42, MATCH(IF(AND($D70="AD",$F70=2008),$F70+2,IF(AND($D70="AD",$F70=2009),$F70+1,$F70)), '4. CPI-tabel'!$B$20:$B$42,0),  MATCH(BB$28,'4. CPI-tabel'!$F$14:$AB$14,0))),INDEX('4. CPI-tabel'!$F$20:$AB$42, MATCH(IF($G70=1,$F70+1,$F70), '4. CPI-tabel'!$B$20:$B$42,0),  MATCH(BB$28,'4. CPI-tabel'!$F$14:$AB$14,0)))</f>
        <v>0</v>
      </c>
      <c r="BC70" s="116">
        <f>IF(AND($D70="AD",OR($F70=2008,$F70=2009)),IF(OR($F70=BC$28-1,$F70=BC$28), 1, INDEX('4. CPI-tabel'!$F$20:$AB$42, MATCH(IF(AND($D70="AD",$F70=2008),$F70+2,IF(AND($D70="AD",$F70=2009),$F70+1,$F70)), '4. CPI-tabel'!$B$20:$B$42,0),  MATCH(BC$28,'4. CPI-tabel'!$F$14:$AB$14,0))),INDEX('4. CPI-tabel'!$F$20:$AB$42, MATCH(IF($G70=1,$F70+1,$F70), '4. CPI-tabel'!$B$20:$B$42,0),  MATCH(BC$28,'4. CPI-tabel'!$F$14:$AB$14,0)))</f>
        <v>1</v>
      </c>
      <c r="BF70" s="84">
        <f t="shared" si="31"/>
        <v>0</v>
      </c>
      <c r="BG70" s="84">
        <f t="shared" si="32"/>
        <v>0</v>
      </c>
      <c r="BH70" s="84">
        <f t="shared" si="33"/>
        <v>0</v>
      </c>
      <c r="BI70" s="84">
        <f t="shared" si="34"/>
        <v>0</v>
      </c>
      <c r="BJ70" s="84">
        <f t="shared" si="35"/>
        <v>0</v>
      </c>
      <c r="BK70" s="84">
        <f t="shared" si="36"/>
        <v>0</v>
      </c>
      <c r="BL70" s="84">
        <f t="shared" si="37"/>
        <v>0</v>
      </c>
      <c r="BM70" s="84">
        <f t="shared" si="38"/>
        <v>0</v>
      </c>
      <c r="BN70" s="84">
        <f t="shared" si="39"/>
        <v>0</v>
      </c>
      <c r="BO70" s="84">
        <f t="shared" si="40"/>
        <v>0</v>
      </c>
      <c r="BP70" s="84">
        <f t="shared" si="41"/>
        <v>0</v>
      </c>
      <c r="BQ70" s="84">
        <f t="shared" si="42"/>
        <v>0</v>
      </c>
      <c r="BR70" s="84">
        <f t="shared" si="43"/>
        <v>0</v>
      </c>
      <c r="BS70" s="84">
        <f t="shared" si="44"/>
        <v>0</v>
      </c>
      <c r="BT70" s="84">
        <f t="shared" si="45"/>
        <v>0</v>
      </c>
      <c r="BU70" s="84">
        <f t="shared" si="46"/>
        <v>0</v>
      </c>
      <c r="BV70" s="84">
        <f t="shared" si="47"/>
        <v>0</v>
      </c>
      <c r="BW70" s="84">
        <f t="shared" si="48"/>
        <v>0</v>
      </c>
      <c r="BX70" s="84">
        <f t="shared" si="49"/>
        <v>0</v>
      </c>
      <c r="BY70" s="84">
        <f t="shared" si="50"/>
        <v>0</v>
      </c>
      <c r="BZ70" s="84">
        <f t="shared" si="51"/>
        <v>0</v>
      </c>
      <c r="CA70" s="84">
        <f t="shared" si="52"/>
        <v>0</v>
      </c>
      <c r="CB70" s="84">
        <f t="shared" si="53"/>
        <v>0</v>
      </c>
    </row>
    <row r="71" spans="1:80" s="18" customFormat="1" x14ac:dyDescent="0.2">
      <c r="A71" s="72"/>
      <c r="B71" s="83">
        <f>'3. Investeringen'!B54</f>
        <v>43</v>
      </c>
      <c r="C71" s="83" t="str">
        <f>'3. Investeringen'!C54</f>
        <v>Nieuwe investeringen</v>
      </c>
      <c r="D71" s="83" t="str">
        <f>'3. Investeringen'!F54</f>
        <v>AD</v>
      </c>
      <c r="E71" s="83" t="str">
        <f t="shared" si="30"/>
        <v>Nieuwe investeringen AD</v>
      </c>
      <c r="F71" s="118">
        <f>'3. Investeringen'!L54</f>
        <v>2021</v>
      </c>
      <c r="G71" s="115">
        <f>'7. Nominale afschrijvingen'!AG61</f>
        <v>0.5</v>
      </c>
      <c r="I71" s="83">
        <f>'7. Nominale afschrijvingen'!BG61</f>
        <v>0</v>
      </c>
      <c r="J71" s="83">
        <f>'7. Nominale afschrijvingen'!BH61</f>
        <v>0</v>
      </c>
      <c r="K71" s="83">
        <f>'7. Nominale afschrijvingen'!BI61</f>
        <v>0</v>
      </c>
      <c r="L71" s="83">
        <f>'7. Nominale afschrijvingen'!BJ61</f>
        <v>0</v>
      </c>
      <c r="M71" s="83">
        <f>'7. Nominale afschrijvingen'!BK61</f>
        <v>0</v>
      </c>
      <c r="N71" s="83">
        <f>'7. Nominale afschrijvingen'!BL61</f>
        <v>0</v>
      </c>
      <c r="O71" s="83">
        <f>'7. Nominale afschrijvingen'!BM61</f>
        <v>0</v>
      </c>
      <c r="P71" s="83">
        <f>'7. Nominale afschrijvingen'!BN61</f>
        <v>0</v>
      </c>
      <c r="Q71" s="83">
        <f>'7. Nominale afschrijvingen'!BO61</f>
        <v>0</v>
      </c>
      <c r="R71" s="83">
        <f>'7. Nominale afschrijvingen'!BP61</f>
        <v>0</v>
      </c>
      <c r="S71" s="83">
        <f>'7. Nominale afschrijvingen'!BQ61</f>
        <v>0</v>
      </c>
      <c r="T71" s="83">
        <f>'7. Nominale afschrijvingen'!BR61</f>
        <v>0</v>
      </c>
      <c r="U71" s="83">
        <f>'7. Nominale afschrijvingen'!BS61</f>
        <v>0</v>
      </c>
      <c r="V71" s="83">
        <f>'7. Nominale afschrijvingen'!BT61</f>
        <v>0</v>
      </c>
      <c r="W71" s="83">
        <f>'7. Nominale afschrijvingen'!BU61</f>
        <v>0</v>
      </c>
      <c r="X71" s="83">
        <f>'7. Nominale afschrijvingen'!BV61</f>
        <v>0</v>
      </c>
      <c r="Y71" s="83">
        <f>'7. Nominale afschrijvingen'!BW61</f>
        <v>0</v>
      </c>
      <c r="Z71" s="83">
        <f>'7. Nominale afschrijvingen'!BX61</f>
        <v>1654201.0758632864</v>
      </c>
      <c r="AA71" s="83">
        <f>'7. Nominale afschrijvingen'!BY61</f>
        <v>3970082.5820718873</v>
      </c>
      <c r="AB71" s="83">
        <f>'7. Nominale afschrijvingen'!BZ61</f>
        <v>3846339.7483449718</v>
      </c>
      <c r="AC71" s="83">
        <f>'7. Nominale afschrijvingen'!CA61</f>
        <v>3726453.8341108426</v>
      </c>
      <c r="AD71" s="83">
        <f>'7. Nominale afschrijvingen'!CB61</f>
        <v>3610304.6236969982</v>
      </c>
      <c r="AE71" s="83">
        <f>'7. Nominale afschrijvingen'!CC61</f>
        <v>3497775.6484129359</v>
      </c>
      <c r="AF71" s="62"/>
      <c r="AG71" s="116">
        <f>IF(AND($D71="AD",OR($F71=2008,$F71=2009)),IF(OR($F71=AG$28-1,$F71=AG$28), 1, INDEX('4. CPI-tabel'!$F$20:$AB$42, MATCH(IF(AND($D71="AD",$F71=2008),$F71+2,IF(AND($D71="AD",$F71=2009),$F71+1,$F71)), '4. CPI-tabel'!$B$20:$B$42,0),  MATCH(AG$28,'4. CPI-tabel'!$F$14:$AB$14,0))),INDEX('4. CPI-tabel'!$F$20:$AB$42, MATCH(IF($G71=1,$F71+1,$F71), '4. CPI-tabel'!$B$20:$B$42,0),  MATCH(AG$28,'4. CPI-tabel'!$F$14:$AB$14,0)))</f>
        <v>0</v>
      </c>
      <c r="AH71" s="116">
        <f>IF(AND($D71="AD",OR($F71=2008,$F71=2009)),IF(OR($F71=AH$28-1,$F71=AH$28), 1, INDEX('4. CPI-tabel'!$F$20:$AB$42, MATCH(IF(AND($D71="AD",$F71=2008),$F71+2,IF(AND($D71="AD",$F71=2009),$F71+1,$F71)), '4. CPI-tabel'!$B$20:$B$42,0),  MATCH(AH$28,'4. CPI-tabel'!$F$14:$AB$14,0))),INDEX('4. CPI-tabel'!$F$20:$AB$42, MATCH(IF($G71=1,$F71+1,$F71), '4. CPI-tabel'!$B$20:$B$42,0),  MATCH(AH$28,'4. CPI-tabel'!$F$14:$AB$14,0)))</f>
        <v>0</v>
      </c>
      <c r="AI71" s="116">
        <f>IF(AND($D71="AD",OR($F71=2008,$F71=2009)),IF(OR($F71=AI$28-1,$F71=AI$28), 1, INDEX('4. CPI-tabel'!$F$20:$AB$42, MATCH(IF(AND($D71="AD",$F71=2008),$F71+2,IF(AND($D71="AD",$F71=2009),$F71+1,$F71)), '4. CPI-tabel'!$B$20:$B$42,0),  MATCH(AI$28,'4. CPI-tabel'!$F$14:$AB$14,0))),INDEX('4. CPI-tabel'!$F$20:$AB$42, MATCH(IF($G71=1,$F71+1,$F71), '4. CPI-tabel'!$B$20:$B$42,0),  MATCH(AI$28,'4. CPI-tabel'!$F$14:$AB$14,0)))</f>
        <v>0</v>
      </c>
      <c r="AJ71" s="116">
        <f>IF(AND($D71="AD",OR($F71=2008,$F71=2009)),IF(OR($F71=AJ$28-1,$F71=AJ$28), 1, INDEX('4. CPI-tabel'!$F$20:$AB$42, MATCH(IF(AND($D71="AD",$F71=2008),$F71+2,IF(AND($D71="AD",$F71=2009),$F71+1,$F71)), '4. CPI-tabel'!$B$20:$B$42,0),  MATCH(AJ$28,'4. CPI-tabel'!$F$14:$AB$14,0))),INDEX('4. CPI-tabel'!$F$20:$AB$42, MATCH(IF($G71=1,$F71+1,$F71), '4. CPI-tabel'!$B$20:$B$42,0),  MATCH(AJ$28,'4. CPI-tabel'!$F$14:$AB$14,0)))</f>
        <v>0</v>
      </c>
      <c r="AK71" s="116">
        <f>IF(AND($D71="AD",OR($F71=2008,$F71=2009)),IF(OR($F71=AK$28-1,$F71=AK$28), 1, INDEX('4. CPI-tabel'!$F$20:$AB$42, MATCH(IF(AND($D71="AD",$F71=2008),$F71+2,IF(AND($D71="AD",$F71=2009),$F71+1,$F71)), '4. CPI-tabel'!$B$20:$B$42,0),  MATCH(AK$28,'4. CPI-tabel'!$F$14:$AB$14,0))),INDEX('4. CPI-tabel'!$F$20:$AB$42, MATCH(IF($G71=1,$F71+1,$F71), '4. CPI-tabel'!$B$20:$B$42,0),  MATCH(AK$28,'4. CPI-tabel'!$F$14:$AB$14,0)))</f>
        <v>0</v>
      </c>
      <c r="AL71" s="116">
        <f>IF(AND($D71="AD",OR($F71=2008,$F71=2009)),IF(OR($F71=AL$28-1,$F71=AL$28), 1, INDEX('4. CPI-tabel'!$F$20:$AB$42, MATCH(IF(AND($D71="AD",$F71=2008),$F71+2,IF(AND($D71="AD",$F71=2009),$F71+1,$F71)), '4. CPI-tabel'!$B$20:$B$42,0),  MATCH(AL$28,'4. CPI-tabel'!$F$14:$AB$14,0))),INDEX('4. CPI-tabel'!$F$20:$AB$42, MATCH(IF($G71=1,$F71+1,$F71), '4. CPI-tabel'!$B$20:$B$42,0),  MATCH(AL$28,'4. CPI-tabel'!$F$14:$AB$14,0)))</f>
        <v>0</v>
      </c>
      <c r="AM71" s="116">
        <f>IF(AND($D71="AD",OR($F71=2008,$F71=2009)),IF(OR($F71=AM$28-1,$F71=AM$28), 1, INDEX('4. CPI-tabel'!$F$20:$AB$42, MATCH(IF(AND($D71="AD",$F71=2008),$F71+2,IF(AND($D71="AD",$F71=2009),$F71+1,$F71)), '4. CPI-tabel'!$B$20:$B$42,0),  MATCH(AM$28,'4. CPI-tabel'!$F$14:$AB$14,0))),INDEX('4. CPI-tabel'!$F$20:$AB$42, MATCH(IF($G71=1,$F71+1,$F71), '4. CPI-tabel'!$B$20:$B$42,0),  MATCH(AM$28,'4. CPI-tabel'!$F$14:$AB$14,0)))</f>
        <v>0</v>
      </c>
      <c r="AN71" s="116">
        <f>IF(AND($D71="AD",OR($F71=2008,$F71=2009)),IF(OR($F71=AN$28-1,$F71=AN$28), 1, INDEX('4. CPI-tabel'!$F$20:$AB$42, MATCH(IF(AND($D71="AD",$F71=2008),$F71+2,IF(AND($D71="AD",$F71=2009),$F71+1,$F71)), '4. CPI-tabel'!$B$20:$B$42,0),  MATCH(AN$28,'4. CPI-tabel'!$F$14:$AB$14,0))),INDEX('4. CPI-tabel'!$F$20:$AB$42, MATCH(IF($G71=1,$F71+1,$F71), '4. CPI-tabel'!$B$20:$B$42,0),  MATCH(AN$28,'4. CPI-tabel'!$F$14:$AB$14,0)))</f>
        <v>0</v>
      </c>
      <c r="AO71" s="116">
        <f>IF(AND($D71="AD",OR($F71=2008,$F71=2009)),IF(OR($F71=AO$28-1,$F71=AO$28), 1, INDEX('4. CPI-tabel'!$F$20:$AB$42, MATCH(IF(AND($D71="AD",$F71=2008),$F71+2,IF(AND($D71="AD",$F71=2009),$F71+1,$F71)), '4. CPI-tabel'!$B$20:$B$42,0),  MATCH(AO$28,'4. CPI-tabel'!$F$14:$AB$14,0))),INDEX('4. CPI-tabel'!$F$20:$AB$42, MATCH(IF($G71=1,$F71+1,$F71), '4. CPI-tabel'!$B$20:$B$42,0),  MATCH(AO$28,'4. CPI-tabel'!$F$14:$AB$14,0)))</f>
        <v>0</v>
      </c>
      <c r="AP71" s="116">
        <f>IF(AND($D71="AD",OR($F71=2008,$F71=2009)),IF(OR($F71=AP$28-1,$F71=AP$28), 1, INDEX('4. CPI-tabel'!$F$20:$AB$42, MATCH(IF(AND($D71="AD",$F71=2008),$F71+2,IF(AND($D71="AD",$F71=2009),$F71+1,$F71)), '4. CPI-tabel'!$B$20:$B$42,0),  MATCH(AP$28,'4. CPI-tabel'!$F$14:$AB$14,0))),INDEX('4. CPI-tabel'!$F$20:$AB$42, MATCH(IF($G71=1,$F71+1,$F71), '4. CPI-tabel'!$B$20:$B$42,0),  MATCH(AP$28,'4. CPI-tabel'!$F$14:$AB$14,0)))</f>
        <v>0</v>
      </c>
      <c r="AQ71" s="116">
        <f>IF(AND($D71="AD",OR($F71=2008,$F71=2009)),IF(OR($F71=AQ$28-1,$F71=AQ$28), 1, INDEX('4. CPI-tabel'!$F$20:$AB$42, MATCH(IF(AND($D71="AD",$F71=2008),$F71+2,IF(AND($D71="AD",$F71=2009),$F71+1,$F71)), '4. CPI-tabel'!$B$20:$B$42,0),  MATCH(AQ$28,'4. CPI-tabel'!$F$14:$AB$14,0))),INDEX('4. CPI-tabel'!$F$20:$AB$42, MATCH(IF($G71=1,$F71+1,$F71), '4. CPI-tabel'!$B$20:$B$42,0),  MATCH(AQ$28,'4. CPI-tabel'!$F$14:$AB$14,0)))</f>
        <v>0</v>
      </c>
      <c r="AR71" s="116">
        <f>IF(AND($D71="AD",OR($F71=2008,$F71=2009)),IF(OR($F71=AR$28-1,$F71=AR$28), 1, INDEX('4. CPI-tabel'!$F$20:$AB$42, MATCH(IF(AND($D71="AD",$F71=2008),$F71+2,IF(AND($D71="AD",$F71=2009),$F71+1,$F71)), '4. CPI-tabel'!$B$20:$B$42,0),  MATCH(AR$28,'4. CPI-tabel'!$F$14:$AB$14,0))),INDEX('4. CPI-tabel'!$F$20:$AB$42, MATCH(IF($G71=1,$F71+1,$F71), '4. CPI-tabel'!$B$20:$B$42,0),  MATCH(AR$28,'4. CPI-tabel'!$F$14:$AB$14,0)))</f>
        <v>0</v>
      </c>
      <c r="AS71" s="116">
        <f>IF(AND($D71="AD",OR($F71=2008,$F71=2009)),IF(OR($F71=AS$28-1,$F71=AS$28), 1, INDEX('4. CPI-tabel'!$F$20:$AB$42, MATCH(IF(AND($D71="AD",$F71=2008),$F71+2,IF(AND($D71="AD",$F71=2009),$F71+1,$F71)), '4. CPI-tabel'!$B$20:$B$42,0),  MATCH(AS$28,'4. CPI-tabel'!$F$14:$AB$14,0))),INDEX('4. CPI-tabel'!$F$20:$AB$42, MATCH(IF($G71=1,$F71+1,$F71), '4. CPI-tabel'!$B$20:$B$42,0),  MATCH(AS$28,'4. CPI-tabel'!$F$14:$AB$14,0)))</f>
        <v>0</v>
      </c>
      <c r="AT71" s="116">
        <f>IF(AND($D71="AD",OR($F71=2008,$F71=2009)),IF(OR($F71=AT$28-1,$F71=AT$28), 1, INDEX('4. CPI-tabel'!$F$20:$AB$42, MATCH(IF(AND($D71="AD",$F71=2008),$F71+2,IF(AND($D71="AD",$F71=2009),$F71+1,$F71)), '4. CPI-tabel'!$B$20:$B$42,0),  MATCH(AT$28,'4. CPI-tabel'!$F$14:$AB$14,0))),INDEX('4. CPI-tabel'!$F$20:$AB$42, MATCH(IF($G71=1,$F71+1,$F71), '4. CPI-tabel'!$B$20:$B$42,0),  MATCH(AT$28,'4. CPI-tabel'!$F$14:$AB$14,0)))</f>
        <v>0</v>
      </c>
      <c r="AU71" s="116">
        <f>IF(AND($D71="AD",OR($F71=2008,$F71=2009)),IF(OR($F71=AU$28-1,$F71=AU$28), 1, INDEX('4. CPI-tabel'!$F$20:$AB$42, MATCH(IF(AND($D71="AD",$F71=2008),$F71+2,IF(AND($D71="AD",$F71=2009),$F71+1,$F71)), '4. CPI-tabel'!$B$20:$B$42,0),  MATCH(AU$28,'4. CPI-tabel'!$F$14:$AB$14,0))),INDEX('4. CPI-tabel'!$F$20:$AB$42, MATCH(IF($G71=1,$F71+1,$F71), '4. CPI-tabel'!$B$20:$B$42,0),  MATCH(AU$28,'4. CPI-tabel'!$F$14:$AB$14,0)))</f>
        <v>0</v>
      </c>
      <c r="AV71" s="116">
        <f>IF(AND($D71="AD",OR($F71=2008,$F71=2009)),IF(OR($F71=AV$28-1,$F71=AV$28), 1, INDEX('4. CPI-tabel'!$F$20:$AB$42, MATCH(IF(AND($D71="AD",$F71=2008),$F71+2,IF(AND($D71="AD",$F71=2009),$F71+1,$F71)), '4. CPI-tabel'!$B$20:$B$42,0),  MATCH(AV$28,'4. CPI-tabel'!$F$14:$AB$14,0))),INDEX('4. CPI-tabel'!$F$20:$AB$42, MATCH(IF($G71=1,$F71+1,$F71), '4. CPI-tabel'!$B$20:$B$42,0),  MATCH(AV$28,'4. CPI-tabel'!$F$14:$AB$14,0)))</f>
        <v>0</v>
      </c>
      <c r="AW71" s="116">
        <f>IF(AND($D71="AD",OR($F71=2008,$F71=2009)),IF(OR($F71=AW$28-1,$F71=AW$28), 1, INDEX('4. CPI-tabel'!$F$20:$AB$42, MATCH(IF(AND($D71="AD",$F71=2008),$F71+2,IF(AND($D71="AD",$F71=2009),$F71+1,$F71)), '4. CPI-tabel'!$B$20:$B$42,0),  MATCH(AW$28,'4. CPI-tabel'!$F$14:$AB$14,0))),INDEX('4. CPI-tabel'!$F$20:$AB$42, MATCH(IF($G71=1,$F71+1,$F71), '4. CPI-tabel'!$B$20:$B$42,0),  MATCH(AW$28,'4. CPI-tabel'!$F$14:$AB$14,0)))</f>
        <v>0</v>
      </c>
      <c r="AX71" s="116">
        <f>IF(AND($D71="AD",OR($F71=2008,$F71=2009)),IF(OR($F71=AX$28-1,$F71=AX$28), 1, INDEX('4. CPI-tabel'!$F$20:$AB$42, MATCH(IF(AND($D71="AD",$F71=2008),$F71+2,IF(AND($D71="AD",$F71=2009),$F71+1,$F71)), '4. CPI-tabel'!$B$20:$B$42,0),  MATCH(AX$28,'4. CPI-tabel'!$F$14:$AB$14,0))),INDEX('4. CPI-tabel'!$F$20:$AB$42, MATCH(IF($G71=1,$F71+1,$F71), '4. CPI-tabel'!$B$20:$B$42,0),  MATCH(AX$28,'4. CPI-tabel'!$F$14:$AB$14,0)))</f>
        <v>1</v>
      </c>
      <c r="AY71" s="116">
        <f>IF(AND($D71="AD",OR($F71=2008,$F71=2009)),IF(OR($F71=AY$28-1,$F71=AY$28), 1, INDEX('4. CPI-tabel'!$F$20:$AB$42, MATCH(IF(AND($D71="AD",$F71=2008),$F71+2,IF(AND($D71="AD",$F71=2009),$F71+1,$F71)), '4. CPI-tabel'!$B$20:$B$42,0),  MATCH(AY$28,'4. CPI-tabel'!$F$14:$AB$14,0))),INDEX('4. CPI-tabel'!$F$20:$AB$42, MATCH(IF($G71=1,$F71+1,$F71), '4. CPI-tabel'!$B$20:$B$42,0),  MATCH(AY$28,'4. CPI-tabel'!$F$14:$AB$14,0)))</f>
        <v>1</v>
      </c>
      <c r="AZ71" s="116">
        <f>IF(AND($D71="AD",OR($F71=2008,$F71=2009)),IF(OR($F71=AZ$28-1,$F71=AZ$28), 1, INDEX('4. CPI-tabel'!$F$20:$AB$42, MATCH(IF(AND($D71="AD",$F71=2008),$F71+2,IF(AND($D71="AD",$F71=2009),$F71+1,$F71)), '4. CPI-tabel'!$B$20:$B$42,0),  MATCH(AZ$28,'4. CPI-tabel'!$F$14:$AB$14,0))),INDEX('4. CPI-tabel'!$F$20:$AB$42, MATCH(IF($G71=1,$F71+1,$F71), '4. CPI-tabel'!$B$20:$B$42,0),  MATCH(AZ$28,'4. CPI-tabel'!$F$14:$AB$14,0)))</f>
        <v>1</v>
      </c>
      <c r="BA71" s="116">
        <f>IF(AND($D71="AD",OR($F71=2008,$F71=2009)),IF(OR($F71=BA$28-1,$F71=BA$28), 1, INDEX('4. CPI-tabel'!$F$20:$AB$42, MATCH(IF(AND($D71="AD",$F71=2008),$F71+2,IF(AND($D71="AD",$F71=2009),$F71+1,$F71)), '4. CPI-tabel'!$B$20:$B$42,0),  MATCH(BA$28,'4. CPI-tabel'!$F$14:$AB$14,0))),INDEX('4. CPI-tabel'!$F$20:$AB$42, MATCH(IF($G71=1,$F71+1,$F71), '4. CPI-tabel'!$B$20:$B$42,0),  MATCH(BA$28,'4. CPI-tabel'!$F$14:$AB$14,0)))</f>
        <v>1</v>
      </c>
      <c r="BB71" s="116">
        <f>IF(AND($D71="AD",OR($F71=2008,$F71=2009)),IF(OR($F71=BB$28-1,$F71=BB$28), 1, INDEX('4. CPI-tabel'!$F$20:$AB$42, MATCH(IF(AND($D71="AD",$F71=2008),$F71+2,IF(AND($D71="AD",$F71=2009),$F71+1,$F71)), '4. CPI-tabel'!$B$20:$B$42,0),  MATCH(BB$28,'4. CPI-tabel'!$F$14:$AB$14,0))),INDEX('4. CPI-tabel'!$F$20:$AB$42, MATCH(IF($G71=1,$F71+1,$F71), '4. CPI-tabel'!$B$20:$B$42,0),  MATCH(BB$28,'4. CPI-tabel'!$F$14:$AB$14,0)))</f>
        <v>1</v>
      </c>
      <c r="BC71" s="116">
        <f>IF(AND($D71="AD",OR($F71=2008,$F71=2009)),IF(OR($F71=BC$28-1,$F71=BC$28), 1, INDEX('4. CPI-tabel'!$F$20:$AB$42, MATCH(IF(AND($D71="AD",$F71=2008),$F71+2,IF(AND($D71="AD",$F71=2009),$F71+1,$F71)), '4. CPI-tabel'!$B$20:$B$42,0),  MATCH(BC$28,'4. CPI-tabel'!$F$14:$AB$14,0))),INDEX('4. CPI-tabel'!$F$20:$AB$42, MATCH(IF($G71=1,$F71+1,$F71), '4. CPI-tabel'!$B$20:$B$42,0),  MATCH(BC$28,'4. CPI-tabel'!$F$14:$AB$14,0)))</f>
        <v>1</v>
      </c>
      <c r="BF71" s="84">
        <f t="shared" si="31"/>
        <v>0</v>
      </c>
      <c r="BG71" s="84">
        <f t="shared" si="32"/>
        <v>0</v>
      </c>
      <c r="BH71" s="84">
        <f t="shared" si="33"/>
        <v>0</v>
      </c>
      <c r="BI71" s="84">
        <f t="shared" si="34"/>
        <v>0</v>
      </c>
      <c r="BJ71" s="84">
        <f t="shared" si="35"/>
        <v>0</v>
      </c>
      <c r="BK71" s="84">
        <f t="shared" si="36"/>
        <v>0</v>
      </c>
      <c r="BL71" s="84">
        <f t="shared" si="37"/>
        <v>0</v>
      </c>
      <c r="BM71" s="84">
        <f t="shared" si="38"/>
        <v>0</v>
      </c>
      <c r="BN71" s="84">
        <f t="shared" si="39"/>
        <v>0</v>
      </c>
      <c r="BO71" s="84">
        <f t="shared" si="40"/>
        <v>0</v>
      </c>
      <c r="BP71" s="84">
        <f t="shared" si="41"/>
        <v>0</v>
      </c>
      <c r="BQ71" s="84">
        <f t="shared" si="42"/>
        <v>0</v>
      </c>
      <c r="BR71" s="84">
        <f t="shared" si="43"/>
        <v>0</v>
      </c>
      <c r="BS71" s="84">
        <f t="shared" si="44"/>
        <v>0</v>
      </c>
      <c r="BT71" s="84">
        <f t="shared" si="45"/>
        <v>0</v>
      </c>
      <c r="BU71" s="84">
        <f t="shared" si="46"/>
        <v>0</v>
      </c>
      <c r="BV71" s="84">
        <f t="shared" si="47"/>
        <v>0</v>
      </c>
      <c r="BW71" s="84">
        <f t="shared" si="48"/>
        <v>1654201.0758632864</v>
      </c>
      <c r="BX71" s="84">
        <f t="shared" si="49"/>
        <v>3970082.5820718873</v>
      </c>
      <c r="BY71" s="84">
        <f t="shared" si="50"/>
        <v>3846339.7483449718</v>
      </c>
      <c r="BZ71" s="84">
        <f t="shared" si="51"/>
        <v>3726453.8341108426</v>
      </c>
      <c r="CA71" s="84">
        <f t="shared" si="52"/>
        <v>3610304.6236969982</v>
      </c>
      <c r="CB71" s="84">
        <f t="shared" si="53"/>
        <v>3497775.6484129359</v>
      </c>
    </row>
    <row r="72" spans="1:80" s="18" customFormat="1" x14ac:dyDescent="0.2">
      <c r="A72" s="72"/>
      <c r="B72" s="83">
        <f>'3. Investeringen'!B55</f>
        <v>44</v>
      </c>
      <c r="C72" s="83" t="str">
        <f>'3. Investeringen'!C55</f>
        <v>Nieuwe investeringen</v>
      </c>
      <c r="D72" s="83" t="str">
        <f>'3. Investeringen'!F55</f>
        <v>AD</v>
      </c>
      <c r="E72" s="83" t="str">
        <f t="shared" si="30"/>
        <v>Nieuwe investeringen AD</v>
      </c>
      <c r="F72" s="118">
        <f>'3. Investeringen'!L55</f>
        <v>2022</v>
      </c>
      <c r="G72" s="115">
        <f>'7. Nominale afschrijvingen'!AG62</f>
        <v>0.5</v>
      </c>
      <c r="I72" s="83">
        <f>'7. Nominale afschrijvingen'!BG62</f>
        <v>0</v>
      </c>
      <c r="J72" s="83">
        <f>'7. Nominale afschrijvingen'!BH62</f>
        <v>0</v>
      </c>
      <c r="K72" s="83">
        <f>'7. Nominale afschrijvingen'!BI62</f>
        <v>0</v>
      </c>
      <c r="L72" s="83">
        <f>'7. Nominale afschrijvingen'!BJ62</f>
        <v>0</v>
      </c>
      <c r="M72" s="83">
        <f>'7. Nominale afschrijvingen'!BK62</f>
        <v>0</v>
      </c>
      <c r="N72" s="83">
        <f>'7. Nominale afschrijvingen'!BL62</f>
        <v>0</v>
      </c>
      <c r="O72" s="83">
        <f>'7. Nominale afschrijvingen'!BM62</f>
        <v>0</v>
      </c>
      <c r="P72" s="83">
        <f>'7. Nominale afschrijvingen'!BN62</f>
        <v>0</v>
      </c>
      <c r="Q72" s="83">
        <f>'7. Nominale afschrijvingen'!BO62</f>
        <v>0</v>
      </c>
      <c r="R72" s="83">
        <f>'7. Nominale afschrijvingen'!BP62</f>
        <v>0</v>
      </c>
      <c r="S72" s="83">
        <f>'7. Nominale afschrijvingen'!BQ62</f>
        <v>0</v>
      </c>
      <c r="T72" s="83">
        <f>'7. Nominale afschrijvingen'!BR62</f>
        <v>0</v>
      </c>
      <c r="U72" s="83">
        <f>'7. Nominale afschrijvingen'!BS62</f>
        <v>0</v>
      </c>
      <c r="V72" s="83">
        <f>'7. Nominale afschrijvingen'!BT62</f>
        <v>0</v>
      </c>
      <c r="W72" s="83">
        <f>'7. Nominale afschrijvingen'!BU62</f>
        <v>0</v>
      </c>
      <c r="X72" s="83">
        <f>'7. Nominale afschrijvingen'!BV62</f>
        <v>0</v>
      </c>
      <c r="Y72" s="83">
        <f>'7. Nominale afschrijvingen'!BW62</f>
        <v>0</v>
      </c>
      <c r="Z72" s="83">
        <f>'7. Nominale afschrijvingen'!BX62</f>
        <v>0</v>
      </c>
      <c r="AA72" s="83">
        <f>'7. Nominale afschrijvingen'!BY62</f>
        <v>2083770.7271631625</v>
      </c>
      <c r="AB72" s="83">
        <f>'7. Nominale afschrijvingen'!BZ62</f>
        <v>4103425.4319520737</v>
      </c>
      <c r="AC72" s="83">
        <f>'7. Nominale afschrijvingen'!CA62</f>
        <v>3977166.18789201</v>
      </c>
      <c r="AD72" s="83">
        <f>'7. Nominale afschrijvingen'!CB62</f>
        <v>3854791.8436491792</v>
      </c>
      <c r="AE72" s="83">
        <f>'7. Nominale afschrijvingen'!CC62</f>
        <v>3736182.8638445889</v>
      </c>
      <c r="AF72" s="62"/>
      <c r="AG72" s="116">
        <f>IF(AND($D72="AD",OR($F72=2008,$F72=2009)),IF(OR($F72=AG$28-1,$F72=AG$28), 1, INDEX('4. CPI-tabel'!$F$20:$AB$42, MATCH(IF(AND($D72="AD",$F72=2008),$F72+2,IF(AND($D72="AD",$F72=2009),$F72+1,$F72)), '4. CPI-tabel'!$B$20:$B$42,0),  MATCH(AG$28,'4. CPI-tabel'!$F$14:$AB$14,0))),INDEX('4. CPI-tabel'!$F$20:$AB$42, MATCH(IF($G72=1,$F72+1,$F72), '4. CPI-tabel'!$B$20:$B$42,0),  MATCH(AG$28,'4. CPI-tabel'!$F$14:$AB$14,0)))</f>
        <v>0</v>
      </c>
      <c r="AH72" s="116">
        <f>IF(AND($D72="AD",OR($F72=2008,$F72=2009)),IF(OR($F72=AH$28-1,$F72=AH$28), 1, INDEX('4. CPI-tabel'!$F$20:$AB$42, MATCH(IF(AND($D72="AD",$F72=2008),$F72+2,IF(AND($D72="AD",$F72=2009),$F72+1,$F72)), '4. CPI-tabel'!$B$20:$B$42,0),  MATCH(AH$28,'4. CPI-tabel'!$F$14:$AB$14,0))),INDEX('4. CPI-tabel'!$F$20:$AB$42, MATCH(IF($G72=1,$F72+1,$F72), '4. CPI-tabel'!$B$20:$B$42,0),  MATCH(AH$28,'4. CPI-tabel'!$F$14:$AB$14,0)))</f>
        <v>0</v>
      </c>
      <c r="AI72" s="116">
        <f>IF(AND($D72="AD",OR($F72=2008,$F72=2009)),IF(OR($F72=AI$28-1,$F72=AI$28), 1, INDEX('4. CPI-tabel'!$F$20:$AB$42, MATCH(IF(AND($D72="AD",$F72=2008),$F72+2,IF(AND($D72="AD",$F72=2009),$F72+1,$F72)), '4. CPI-tabel'!$B$20:$B$42,0),  MATCH(AI$28,'4. CPI-tabel'!$F$14:$AB$14,0))),INDEX('4. CPI-tabel'!$F$20:$AB$42, MATCH(IF($G72=1,$F72+1,$F72), '4. CPI-tabel'!$B$20:$B$42,0),  MATCH(AI$28,'4. CPI-tabel'!$F$14:$AB$14,0)))</f>
        <v>0</v>
      </c>
      <c r="AJ72" s="116">
        <f>IF(AND($D72="AD",OR($F72=2008,$F72=2009)),IF(OR($F72=AJ$28-1,$F72=AJ$28), 1, INDEX('4. CPI-tabel'!$F$20:$AB$42, MATCH(IF(AND($D72="AD",$F72=2008),$F72+2,IF(AND($D72="AD",$F72=2009),$F72+1,$F72)), '4. CPI-tabel'!$B$20:$B$42,0),  MATCH(AJ$28,'4. CPI-tabel'!$F$14:$AB$14,0))),INDEX('4. CPI-tabel'!$F$20:$AB$42, MATCH(IF($G72=1,$F72+1,$F72), '4. CPI-tabel'!$B$20:$B$42,0),  MATCH(AJ$28,'4. CPI-tabel'!$F$14:$AB$14,0)))</f>
        <v>0</v>
      </c>
      <c r="AK72" s="116">
        <f>IF(AND($D72="AD",OR($F72=2008,$F72=2009)),IF(OR($F72=AK$28-1,$F72=AK$28), 1, INDEX('4. CPI-tabel'!$F$20:$AB$42, MATCH(IF(AND($D72="AD",$F72=2008),$F72+2,IF(AND($D72="AD",$F72=2009),$F72+1,$F72)), '4. CPI-tabel'!$B$20:$B$42,0),  MATCH(AK$28,'4. CPI-tabel'!$F$14:$AB$14,0))),INDEX('4. CPI-tabel'!$F$20:$AB$42, MATCH(IF($G72=1,$F72+1,$F72), '4. CPI-tabel'!$B$20:$B$42,0),  MATCH(AK$28,'4. CPI-tabel'!$F$14:$AB$14,0)))</f>
        <v>0</v>
      </c>
      <c r="AL72" s="116">
        <f>IF(AND($D72="AD",OR($F72=2008,$F72=2009)),IF(OR($F72=AL$28-1,$F72=AL$28), 1, INDEX('4. CPI-tabel'!$F$20:$AB$42, MATCH(IF(AND($D72="AD",$F72=2008),$F72+2,IF(AND($D72="AD",$F72=2009),$F72+1,$F72)), '4. CPI-tabel'!$B$20:$B$42,0),  MATCH(AL$28,'4. CPI-tabel'!$F$14:$AB$14,0))),INDEX('4. CPI-tabel'!$F$20:$AB$42, MATCH(IF($G72=1,$F72+1,$F72), '4. CPI-tabel'!$B$20:$B$42,0),  MATCH(AL$28,'4. CPI-tabel'!$F$14:$AB$14,0)))</f>
        <v>0</v>
      </c>
      <c r="AM72" s="116">
        <f>IF(AND($D72="AD",OR($F72=2008,$F72=2009)),IF(OR($F72=AM$28-1,$F72=AM$28), 1, INDEX('4. CPI-tabel'!$F$20:$AB$42, MATCH(IF(AND($D72="AD",$F72=2008),$F72+2,IF(AND($D72="AD",$F72=2009),$F72+1,$F72)), '4. CPI-tabel'!$B$20:$B$42,0),  MATCH(AM$28,'4. CPI-tabel'!$F$14:$AB$14,0))),INDEX('4. CPI-tabel'!$F$20:$AB$42, MATCH(IF($G72=1,$F72+1,$F72), '4. CPI-tabel'!$B$20:$B$42,0),  MATCH(AM$28,'4. CPI-tabel'!$F$14:$AB$14,0)))</f>
        <v>0</v>
      </c>
      <c r="AN72" s="116">
        <f>IF(AND($D72="AD",OR($F72=2008,$F72=2009)),IF(OR($F72=AN$28-1,$F72=AN$28), 1, INDEX('4. CPI-tabel'!$F$20:$AB$42, MATCH(IF(AND($D72="AD",$F72=2008),$F72+2,IF(AND($D72="AD",$F72=2009),$F72+1,$F72)), '4. CPI-tabel'!$B$20:$B$42,0),  MATCH(AN$28,'4. CPI-tabel'!$F$14:$AB$14,0))),INDEX('4. CPI-tabel'!$F$20:$AB$42, MATCH(IF($G72=1,$F72+1,$F72), '4. CPI-tabel'!$B$20:$B$42,0),  MATCH(AN$28,'4. CPI-tabel'!$F$14:$AB$14,0)))</f>
        <v>0</v>
      </c>
      <c r="AO72" s="116">
        <f>IF(AND($D72="AD",OR($F72=2008,$F72=2009)),IF(OR($F72=AO$28-1,$F72=AO$28), 1, INDEX('4. CPI-tabel'!$F$20:$AB$42, MATCH(IF(AND($D72="AD",$F72=2008),$F72+2,IF(AND($D72="AD",$F72=2009),$F72+1,$F72)), '4. CPI-tabel'!$B$20:$B$42,0),  MATCH(AO$28,'4. CPI-tabel'!$F$14:$AB$14,0))),INDEX('4. CPI-tabel'!$F$20:$AB$42, MATCH(IF($G72=1,$F72+1,$F72), '4. CPI-tabel'!$B$20:$B$42,0),  MATCH(AO$28,'4. CPI-tabel'!$F$14:$AB$14,0)))</f>
        <v>0</v>
      </c>
      <c r="AP72" s="116">
        <f>IF(AND($D72="AD",OR($F72=2008,$F72=2009)),IF(OR($F72=AP$28-1,$F72=AP$28), 1, INDEX('4. CPI-tabel'!$F$20:$AB$42, MATCH(IF(AND($D72="AD",$F72=2008),$F72+2,IF(AND($D72="AD",$F72=2009),$F72+1,$F72)), '4. CPI-tabel'!$B$20:$B$42,0),  MATCH(AP$28,'4. CPI-tabel'!$F$14:$AB$14,0))),INDEX('4. CPI-tabel'!$F$20:$AB$42, MATCH(IF($G72=1,$F72+1,$F72), '4. CPI-tabel'!$B$20:$B$42,0),  MATCH(AP$28,'4. CPI-tabel'!$F$14:$AB$14,0)))</f>
        <v>0</v>
      </c>
      <c r="AQ72" s="116">
        <f>IF(AND($D72="AD",OR($F72=2008,$F72=2009)),IF(OR($F72=AQ$28-1,$F72=AQ$28), 1, INDEX('4. CPI-tabel'!$F$20:$AB$42, MATCH(IF(AND($D72="AD",$F72=2008),$F72+2,IF(AND($D72="AD",$F72=2009),$F72+1,$F72)), '4. CPI-tabel'!$B$20:$B$42,0),  MATCH(AQ$28,'4. CPI-tabel'!$F$14:$AB$14,0))),INDEX('4. CPI-tabel'!$F$20:$AB$42, MATCH(IF($G72=1,$F72+1,$F72), '4. CPI-tabel'!$B$20:$B$42,0),  MATCH(AQ$28,'4. CPI-tabel'!$F$14:$AB$14,0)))</f>
        <v>0</v>
      </c>
      <c r="AR72" s="116">
        <f>IF(AND($D72="AD",OR($F72=2008,$F72=2009)),IF(OR($F72=AR$28-1,$F72=AR$28), 1, INDEX('4. CPI-tabel'!$F$20:$AB$42, MATCH(IF(AND($D72="AD",$F72=2008),$F72+2,IF(AND($D72="AD",$F72=2009),$F72+1,$F72)), '4. CPI-tabel'!$B$20:$B$42,0),  MATCH(AR$28,'4. CPI-tabel'!$F$14:$AB$14,0))),INDEX('4. CPI-tabel'!$F$20:$AB$42, MATCH(IF($G72=1,$F72+1,$F72), '4. CPI-tabel'!$B$20:$B$42,0),  MATCH(AR$28,'4. CPI-tabel'!$F$14:$AB$14,0)))</f>
        <v>0</v>
      </c>
      <c r="AS72" s="116">
        <f>IF(AND($D72="AD",OR($F72=2008,$F72=2009)),IF(OR($F72=AS$28-1,$F72=AS$28), 1, INDEX('4. CPI-tabel'!$F$20:$AB$42, MATCH(IF(AND($D72="AD",$F72=2008),$F72+2,IF(AND($D72="AD",$F72=2009),$F72+1,$F72)), '4. CPI-tabel'!$B$20:$B$42,0),  MATCH(AS$28,'4. CPI-tabel'!$F$14:$AB$14,0))),INDEX('4. CPI-tabel'!$F$20:$AB$42, MATCH(IF($G72=1,$F72+1,$F72), '4. CPI-tabel'!$B$20:$B$42,0),  MATCH(AS$28,'4. CPI-tabel'!$F$14:$AB$14,0)))</f>
        <v>0</v>
      </c>
      <c r="AT72" s="116">
        <f>IF(AND($D72="AD",OR($F72=2008,$F72=2009)),IF(OR($F72=AT$28-1,$F72=AT$28), 1, INDEX('4. CPI-tabel'!$F$20:$AB$42, MATCH(IF(AND($D72="AD",$F72=2008),$F72+2,IF(AND($D72="AD",$F72=2009),$F72+1,$F72)), '4. CPI-tabel'!$B$20:$B$42,0),  MATCH(AT$28,'4. CPI-tabel'!$F$14:$AB$14,0))),INDEX('4. CPI-tabel'!$F$20:$AB$42, MATCH(IF($G72=1,$F72+1,$F72), '4. CPI-tabel'!$B$20:$B$42,0),  MATCH(AT$28,'4. CPI-tabel'!$F$14:$AB$14,0)))</f>
        <v>0</v>
      </c>
      <c r="AU72" s="116">
        <f>IF(AND($D72="AD",OR($F72=2008,$F72=2009)),IF(OR($F72=AU$28-1,$F72=AU$28), 1, INDEX('4. CPI-tabel'!$F$20:$AB$42, MATCH(IF(AND($D72="AD",$F72=2008),$F72+2,IF(AND($D72="AD",$F72=2009),$F72+1,$F72)), '4. CPI-tabel'!$B$20:$B$42,0),  MATCH(AU$28,'4. CPI-tabel'!$F$14:$AB$14,0))),INDEX('4. CPI-tabel'!$F$20:$AB$42, MATCH(IF($G72=1,$F72+1,$F72), '4. CPI-tabel'!$B$20:$B$42,0),  MATCH(AU$28,'4. CPI-tabel'!$F$14:$AB$14,0)))</f>
        <v>0</v>
      </c>
      <c r="AV72" s="116">
        <f>IF(AND($D72="AD",OR($F72=2008,$F72=2009)),IF(OR($F72=AV$28-1,$F72=AV$28), 1, INDEX('4. CPI-tabel'!$F$20:$AB$42, MATCH(IF(AND($D72="AD",$F72=2008),$F72+2,IF(AND($D72="AD",$F72=2009),$F72+1,$F72)), '4. CPI-tabel'!$B$20:$B$42,0),  MATCH(AV$28,'4. CPI-tabel'!$F$14:$AB$14,0))),INDEX('4. CPI-tabel'!$F$20:$AB$42, MATCH(IF($G72=1,$F72+1,$F72), '4. CPI-tabel'!$B$20:$B$42,0),  MATCH(AV$28,'4. CPI-tabel'!$F$14:$AB$14,0)))</f>
        <v>0</v>
      </c>
      <c r="AW72" s="116">
        <f>IF(AND($D72="AD",OR($F72=2008,$F72=2009)),IF(OR($F72=AW$28-1,$F72=AW$28), 1, INDEX('4. CPI-tabel'!$F$20:$AB$42, MATCH(IF(AND($D72="AD",$F72=2008),$F72+2,IF(AND($D72="AD",$F72=2009),$F72+1,$F72)), '4. CPI-tabel'!$B$20:$B$42,0),  MATCH(AW$28,'4. CPI-tabel'!$F$14:$AB$14,0))),INDEX('4. CPI-tabel'!$F$20:$AB$42, MATCH(IF($G72=1,$F72+1,$F72), '4. CPI-tabel'!$B$20:$B$42,0),  MATCH(AW$28,'4. CPI-tabel'!$F$14:$AB$14,0)))</f>
        <v>0</v>
      </c>
      <c r="AX72" s="116">
        <f>IF(AND($D72="AD",OR($F72=2008,$F72=2009)),IF(OR($F72=AX$28-1,$F72=AX$28), 1, INDEX('4. CPI-tabel'!$F$20:$AB$42, MATCH(IF(AND($D72="AD",$F72=2008),$F72+2,IF(AND($D72="AD",$F72=2009),$F72+1,$F72)), '4. CPI-tabel'!$B$20:$B$42,0),  MATCH(AX$28,'4. CPI-tabel'!$F$14:$AB$14,0))),INDEX('4. CPI-tabel'!$F$20:$AB$42, MATCH(IF($G72=1,$F72+1,$F72), '4. CPI-tabel'!$B$20:$B$42,0),  MATCH(AX$28,'4. CPI-tabel'!$F$14:$AB$14,0)))</f>
        <v>0</v>
      </c>
      <c r="AY72" s="116">
        <f>IF(AND($D72="AD",OR($F72=2008,$F72=2009)),IF(OR($F72=AY$28-1,$F72=AY$28), 1, INDEX('4. CPI-tabel'!$F$20:$AB$42, MATCH(IF(AND($D72="AD",$F72=2008),$F72+2,IF(AND($D72="AD",$F72=2009),$F72+1,$F72)), '4. CPI-tabel'!$B$20:$B$42,0),  MATCH(AY$28,'4. CPI-tabel'!$F$14:$AB$14,0))),INDEX('4. CPI-tabel'!$F$20:$AB$42, MATCH(IF($G72=1,$F72+1,$F72), '4. CPI-tabel'!$B$20:$B$42,0),  MATCH(AY$28,'4. CPI-tabel'!$F$14:$AB$14,0)))</f>
        <v>1</v>
      </c>
      <c r="AZ72" s="116">
        <f>IF(AND($D72="AD",OR($F72=2008,$F72=2009)),IF(OR($F72=AZ$28-1,$F72=AZ$28), 1, INDEX('4. CPI-tabel'!$F$20:$AB$42, MATCH(IF(AND($D72="AD",$F72=2008),$F72+2,IF(AND($D72="AD",$F72=2009),$F72+1,$F72)), '4. CPI-tabel'!$B$20:$B$42,0),  MATCH(AZ$28,'4. CPI-tabel'!$F$14:$AB$14,0))),INDEX('4. CPI-tabel'!$F$20:$AB$42, MATCH(IF($G72=1,$F72+1,$F72), '4. CPI-tabel'!$B$20:$B$42,0),  MATCH(AZ$28,'4. CPI-tabel'!$F$14:$AB$14,0)))</f>
        <v>1</v>
      </c>
      <c r="BA72" s="116">
        <f>IF(AND($D72="AD",OR($F72=2008,$F72=2009)),IF(OR($F72=BA$28-1,$F72=BA$28), 1, INDEX('4. CPI-tabel'!$F$20:$AB$42, MATCH(IF(AND($D72="AD",$F72=2008),$F72+2,IF(AND($D72="AD",$F72=2009),$F72+1,$F72)), '4. CPI-tabel'!$B$20:$B$42,0),  MATCH(BA$28,'4. CPI-tabel'!$F$14:$AB$14,0))),INDEX('4. CPI-tabel'!$F$20:$AB$42, MATCH(IF($G72=1,$F72+1,$F72), '4. CPI-tabel'!$B$20:$B$42,0),  MATCH(BA$28,'4. CPI-tabel'!$F$14:$AB$14,0)))</f>
        <v>1</v>
      </c>
      <c r="BB72" s="116">
        <f>IF(AND($D72="AD",OR($F72=2008,$F72=2009)),IF(OR($F72=BB$28-1,$F72=BB$28), 1, INDEX('4. CPI-tabel'!$F$20:$AB$42, MATCH(IF(AND($D72="AD",$F72=2008),$F72+2,IF(AND($D72="AD",$F72=2009),$F72+1,$F72)), '4. CPI-tabel'!$B$20:$B$42,0),  MATCH(BB$28,'4. CPI-tabel'!$F$14:$AB$14,0))),INDEX('4. CPI-tabel'!$F$20:$AB$42, MATCH(IF($G72=1,$F72+1,$F72), '4. CPI-tabel'!$B$20:$B$42,0),  MATCH(BB$28,'4. CPI-tabel'!$F$14:$AB$14,0)))</f>
        <v>1</v>
      </c>
      <c r="BC72" s="116">
        <f>IF(AND($D72="AD",OR($F72=2008,$F72=2009)),IF(OR($F72=BC$28-1,$F72=BC$28), 1, INDEX('4. CPI-tabel'!$F$20:$AB$42, MATCH(IF(AND($D72="AD",$F72=2008),$F72+2,IF(AND($D72="AD",$F72=2009),$F72+1,$F72)), '4. CPI-tabel'!$B$20:$B$42,0),  MATCH(BC$28,'4. CPI-tabel'!$F$14:$AB$14,0))),INDEX('4. CPI-tabel'!$F$20:$AB$42, MATCH(IF($G72=1,$F72+1,$F72), '4. CPI-tabel'!$B$20:$B$42,0),  MATCH(BC$28,'4. CPI-tabel'!$F$14:$AB$14,0)))</f>
        <v>1</v>
      </c>
      <c r="BF72" s="84">
        <f t="shared" si="31"/>
        <v>0</v>
      </c>
      <c r="BG72" s="84">
        <f t="shared" si="32"/>
        <v>0</v>
      </c>
      <c r="BH72" s="84">
        <f t="shared" si="33"/>
        <v>0</v>
      </c>
      <c r="BI72" s="84">
        <f t="shared" si="34"/>
        <v>0</v>
      </c>
      <c r="BJ72" s="84">
        <f t="shared" si="35"/>
        <v>0</v>
      </c>
      <c r="BK72" s="84">
        <f t="shared" si="36"/>
        <v>0</v>
      </c>
      <c r="BL72" s="84">
        <f t="shared" si="37"/>
        <v>0</v>
      </c>
      <c r="BM72" s="84">
        <f t="shared" si="38"/>
        <v>0</v>
      </c>
      <c r="BN72" s="84">
        <f t="shared" si="39"/>
        <v>0</v>
      </c>
      <c r="BO72" s="84">
        <f t="shared" si="40"/>
        <v>0</v>
      </c>
      <c r="BP72" s="84">
        <f t="shared" si="41"/>
        <v>0</v>
      </c>
      <c r="BQ72" s="84">
        <f t="shared" si="42"/>
        <v>0</v>
      </c>
      <c r="BR72" s="84">
        <f t="shared" si="43"/>
        <v>0</v>
      </c>
      <c r="BS72" s="84">
        <f t="shared" si="44"/>
        <v>0</v>
      </c>
      <c r="BT72" s="84">
        <f t="shared" si="45"/>
        <v>0</v>
      </c>
      <c r="BU72" s="84">
        <f t="shared" si="46"/>
        <v>0</v>
      </c>
      <c r="BV72" s="84">
        <f t="shared" si="47"/>
        <v>0</v>
      </c>
      <c r="BW72" s="84">
        <f t="shared" si="48"/>
        <v>0</v>
      </c>
      <c r="BX72" s="84">
        <f t="shared" si="49"/>
        <v>2083770.7271631625</v>
      </c>
      <c r="BY72" s="84">
        <f t="shared" si="50"/>
        <v>4103425.4319520737</v>
      </c>
      <c r="BZ72" s="84">
        <f t="shared" si="51"/>
        <v>3977166.18789201</v>
      </c>
      <c r="CA72" s="84">
        <f t="shared" si="52"/>
        <v>3854791.8436491792</v>
      </c>
      <c r="CB72" s="84">
        <f t="shared" si="53"/>
        <v>3736182.8638445889</v>
      </c>
    </row>
    <row r="73" spans="1:80" s="18" customFormat="1" x14ac:dyDescent="0.2">
      <c r="A73" s="72"/>
      <c r="B73" s="83">
        <f>'3. Investeringen'!B56</f>
        <v>45</v>
      </c>
      <c r="C73" s="83" t="str">
        <f>'3. Investeringen'!C56</f>
        <v>Nieuwe investeringen</v>
      </c>
      <c r="D73" s="83" t="str">
        <f>'3. Investeringen'!F56</f>
        <v>AD</v>
      </c>
      <c r="E73" s="83" t="str">
        <f t="shared" si="30"/>
        <v>Nieuwe investeringen AD</v>
      </c>
      <c r="F73" s="118">
        <f>'3. Investeringen'!L56</f>
        <v>2023</v>
      </c>
      <c r="G73" s="115">
        <f>'7. Nominale afschrijvingen'!AG63</f>
        <v>0.5</v>
      </c>
      <c r="I73" s="83">
        <f>'7. Nominale afschrijvingen'!BG63</f>
        <v>0</v>
      </c>
      <c r="J73" s="83">
        <f>'7. Nominale afschrijvingen'!BH63</f>
        <v>0</v>
      </c>
      <c r="K73" s="83">
        <f>'7. Nominale afschrijvingen'!BI63</f>
        <v>0</v>
      </c>
      <c r="L73" s="83">
        <f>'7. Nominale afschrijvingen'!BJ63</f>
        <v>0</v>
      </c>
      <c r="M73" s="83">
        <f>'7. Nominale afschrijvingen'!BK63</f>
        <v>0</v>
      </c>
      <c r="N73" s="83">
        <f>'7. Nominale afschrijvingen'!BL63</f>
        <v>0</v>
      </c>
      <c r="O73" s="83">
        <f>'7. Nominale afschrijvingen'!BM63</f>
        <v>0</v>
      </c>
      <c r="P73" s="83">
        <f>'7. Nominale afschrijvingen'!BN63</f>
        <v>0</v>
      </c>
      <c r="Q73" s="83">
        <f>'7. Nominale afschrijvingen'!BO63</f>
        <v>0</v>
      </c>
      <c r="R73" s="83">
        <f>'7. Nominale afschrijvingen'!BP63</f>
        <v>0</v>
      </c>
      <c r="S73" s="83">
        <f>'7. Nominale afschrijvingen'!BQ63</f>
        <v>0</v>
      </c>
      <c r="T73" s="83">
        <f>'7. Nominale afschrijvingen'!BR63</f>
        <v>0</v>
      </c>
      <c r="U73" s="83">
        <f>'7. Nominale afschrijvingen'!BS63</f>
        <v>0</v>
      </c>
      <c r="V73" s="83">
        <f>'7. Nominale afschrijvingen'!BT63</f>
        <v>0</v>
      </c>
      <c r="W73" s="83">
        <f>'7. Nominale afschrijvingen'!BU63</f>
        <v>0</v>
      </c>
      <c r="X73" s="83">
        <f>'7. Nominale afschrijvingen'!BV63</f>
        <v>0</v>
      </c>
      <c r="Y73" s="83">
        <f>'7. Nominale afschrijvingen'!BW63</f>
        <v>0</v>
      </c>
      <c r="Z73" s="83">
        <f>'7. Nominale afschrijvingen'!BX63</f>
        <v>0</v>
      </c>
      <c r="AA73" s="83">
        <f>'7. Nominale afschrijvingen'!BY63</f>
        <v>0</v>
      </c>
      <c r="AB73" s="83">
        <f>'7. Nominale afschrijvingen'!BZ63</f>
        <v>2187410.6412749034</v>
      </c>
      <c r="AC73" s="83">
        <f>'7. Nominale afschrijvingen'!CA63</f>
        <v>4307516.3397413483</v>
      </c>
      <c r="AD73" s="83">
        <f>'7. Nominale afschrijvingen'!CB63</f>
        <v>4174977.3754416141</v>
      </c>
      <c r="AE73" s="83">
        <f>'7. Nominale afschrijvingen'!CC63</f>
        <v>4046516.5331203341</v>
      </c>
      <c r="AF73" s="62"/>
      <c r="AG73" s="116">
        <f>IF(AND($D73="AD",OR($F73=2008,$F73=2009)),IF(OR($F73=AG$28-1,$F73=AG$28), 1, INDEX('4. CPI-tabel'!$F$20:$AB$42, MATCH(IF(AND($D73="AD",$F73=2008),$F73+2,IF(AND($D73="AD",$F73=2009),$F73+1,$F73)), '4. CPI-tabel'!$B$20:$B$42,0),  MATCH(AG$28,'4. CPI-tabel'!$F$14:$AB$14,0))),INDEX('4. CPI-tabel'!$F$20:$AB$42, MATCH(IF($G73=1,$F73+1,$F73), '4. CPI-tabel'!$B$20:$B$42,0),  MATCH(AG$28,'4. CPI-tabel'!$F$14:$AB$14,0)))</f>
        <v>0</v>
      </c>
      <c r="AH73" s="116">
        <f>IF(AND($D73="AD",OR($F73=2008,$F73=2009)),IF(OR($F73=AH$28-1,$F73=AH$28), 1, INDEX('4. CPI-tabel'!$F$20:$AB$42, MATCH(IF(AND($D73="AD",$F73=2008),$F73+2,IF(AND($D73="AD",$F73=2009),$F73+1,$F73)), '4. CPI-tabel'!$B$20:$B$42,0),  MATCH(AH$28,'4. CPI-tabel'!$F$14:$AB$14,0))),INDEX('4. CPI-tabel'!$F$20:$AB$42, MATCH(IF($G73=1,$F73+1,$F73), '4. CPI-tabel'!$B$20:$B$42,0),  MATCH(AH$28,'4. CPI-tabel'!$F$14:$AB$14,0)))</f>
        <v>0</v>
      </c>
      <c r="AI73" s="116">
        <f>IF(AND($D73="AD",OR($F73=2008,$F73=2009)),IF(OR($F73=AI$28-1,$F73=AI$28), 1, INDEX('4. CPI-tabel'!$F$20:$AB$42, MATCH(IF(AND($D73="AD",$F73=2008),$F73+2,IF(AND($D73="AD",$F73=2009),$F73+1,$F73)), '4. CPI-tabel'!$B$20:$B$42,0),  MATCH(AI$28,'4. CPI-tabel'!$F$14:$AB$14,0))),INDEX('4. CPI-tabel'!$F$20:$AB$42, MATCH(IF($G73=1,$F73+1,$F73), '4. CPI-tabel'!$B$20:$B$42,0),  MATCH(AI$28,'4. CPI-tabel'!$F$14:$AB$14,0)))</f>
        <v>0</v>
      </c>
      <c r="AJ73" s="116">
        <f>IF(AND($D73="AD",OR($F73=2008,$F73=2009)),IF(OR($F73=AJ$28-1,$F73=AJ$28), 1, INDEX('4. CPI-tabel'!$F$20:$AB$42, MATCH(IF(AND($D73="AD",$F73=2008),$F73+2,IF(AND($D73="AD",$F73=2009),$F73+1,$F73)), '4. CPI-tabel'!$B$20:$B$42,0),  MATCH(AJ$28,'4. CPI-tabel'!$F$14:$AB$14,0))),INDEX('4. CPI-tabel'!$F$20:$AB$42, MATCH(IF($G73=1,$F73+1,$F73), '4. CPI-tabel'!$B$20:$B$42,0),  MATCH(AJ$28,'4. CPI-tabel'!$F$14:$AB$14,0)))</f>
        <v>0</v>
      </c>
      <c r="AK73" s="116">
        <f>IF(AND($D73="AD",OR($F73=2008,$F73=2009)),IF(OR($F73=AK$28-1,$F73=AK$28), 1, INDEX('4. CPI-tabel'!$F$20:$AB$42, MATCH(IF(AND($D73="AD",$F73=2008),$F73+2,IF(AND($D73="AD",$F73=2009),$F73+1,$F73)), '4. CPI-tabel'!$B$20:$B$42,0),  MATCH(AK$28,'4. CPI-tabel'!$F$14:$AB$14,0))),INDEX('4. CPI-tabel'!$F$20:$AB$42, MATCH(IF($G73=1,$F73+1,$F73), '4. CPI-tabel'!$B$20:$B$42,0),  MATCH(AK$28,'4. CPI-tabel'!$F$14:$AB$14,0)))</f>
        <v>0</v>
      </c>
      <c r="AL73" s="116">
        <f>IF(AND($D73="AD",OR($F73=2008,$F73=2009)),IF(OR($F73=AL$28-1,$F73=AL$28), 1, INDEX('4. CPI-tabel'!$F$20:$AB$42, MATCH(IF(AND($D73="AD",$F73=2008),$F73+2,IF(AND($D73="AD",$F73=2009),$F73+1,$F73)), '4. CPI-tabel'!$B$20:$B$42,0),  MATCH(AL$28,'4. CPI-tabel'!$F$14:$AB$14,0))),INDEX('4. CPI-tabel'!$F$20:$AB$42, MATCH(IF($G73=1,$F73+1,$F73), '4. CPI-tabel'!$B$20:$B$42,0),  MATCH(AL$28,'4. CPI-tabel'!$F$14:$AB$14,0)))</f>
        <v>0</v>
      </c>
      <c r="AM73" s="116">
        <f>IF(AND($D73="AD",OR($F73=2008,$F73=2009)),IF(OR($F73=AM$28-1,$F73=AM$28), 1, INDEX('4. CPI-tabel'!$F$20:$AB$42, MATCH(IF(AND($D73="AD",$F73=2008),$F73+2,IF(AND($D73="AD",$F73=2009),$F73+1,$F73)), '4. CPI-tabel'!$B$20:$B$42,0),  MATCH(AM$28,'4. CPI-tabel'!$F$14:$AB$14,0))),INDEX('4. CPI-tabel'!$F$20:$AB$42, MATCH(IF($G73=1,$F73+1,$F73), '4. CPI-tabel'!$B$20:$B$42,0),  MATCH(AM$28,'4. CPI-tabel'!$F$14:$AB$14,0)))</f>
        <v>0</v>
      </c>
      <c r="AN73" s="116">
        <f>IF(AND($D73="AD",OR($F73=2008,$F73=2009)),IF(OR($F73=AN$28-1,$F73=AN$28), 1, INDEX('4. CPI-tabel'!$F$20:$AB$42, MATCH(IF(AND($D73="AD",$F73=2008),$F73+2,IF(AND($D73="AD",$F73=2009),$F73+1,$F73)), '4. CPI-tabel'!$B$20:$B$42,0),  MATCH(AN$28,'4. CPI-tabel'!$F$14:$AB$14,0))),INDEX('4. CPI-tabel'!$F$20:$AB$42, MATCH(IF($G73=1,$F73+1,$F73), '4. CPI-tabel'!$B$20:$B$42,0),  MATCH(AN$28,'4. CPI-tabel'!$F$14:$AB$14,0)))</f>
        <v>0</v>
      </c>
      <c r="AO73" s="116">
        <f>IF(AND($D73="AD",OR($F73=2008,$F73=2009)),IF(OR($F73=AO$28-1,$F73=AO$28), 1, INDEX('4. CPI-tabel'!$F$20:$AB$42, MATCH(IF(AND($D73="AD",$F73=2008),$F73+2,IF(AND($D73="AD",$F73=2009),$F73+1,$F73)), '4. CPI-tabel'!$B$20:$B$42,0),  MATCH(AO$28,'4. CPI-tabel'!$F$14:$AB$14,0))),INDEX('4. CPI-tabel'!$F$20:$AB$42, MATCH(IF($G73=1,$F73+1,$F73), '4. CPI-tabel'!$B$20:$B$42,0),  MATCH(AO$28,'4. CPI-tabel'!$F$14:$AB$14,0)))</f>
        <v>0</v>
      </c>
      <c r="AP73" s="116">
        <f>IF(AND($D73="AD",OR($F73=2008,$F73=2009)),IF(OR($F73=AP$28-1,$F73=AP$28), 1, INDEX('4. CPI-tabel'!$F$20:$AB$42, MATCH(IF(AND($D73="AD",$F73=2008),$F73+2,IF(AND($D73="AD",$F73=2009),$F73+1,$F73)), '4. CPI-tabel'!$B$20:$B$42,0),  MATCH(AP$28,'4. CPI-tabel'!$F$14:$AB$14,0))),INDEX('4. CPI-tabel'!$F$20:$AB$42, MATCH(IF($G73=1,$F73+1,$F73), '4. CPI-tabel'!$B$20:$B$42,0),  MATCH(AP$28,'4. CPI-tabel'!$F$14:$AB$14,0)))</f>
        <v>0</v>
      </c>
      <c r="AQ73" s="116">
        <f>IF(AND($D73="AD",OR($F73=2008,$F73=2009)),IF(OR($F73=AQ$28-1,$F73=AQ$28), 1, INDEX('4. CPI-tabel'!$F$20:$AB$42, MATCH(IF(AND($D73="AD",$F73=2008),$F73+2,IF(AND($D73="AD",$F73=2009),$F73+1,$F73)), '4. CPI-tabel'!$B$20:$B$42,0),  MATCH(AQ$28,'4. CPI-tabel'!$F$14:$AB$14,0))),INDEX('4. CPI-tabel'!$F$20:$AB$42, MATCH(IF($G73=1,$F73+1,$F73), '4. CPI-tabel'!$B$20:$B$42,0),  MATCH(AQ$28,'4. CPI-tabel'!$F$14:$AB$14,0)))</f>
        <v>0</v>
      </c>
      <c r="AR73" s="116">
        <f>IF(AND($D73="AD",OR($F73=2008,$F73=2009)),IF(OR($F73=AR$28-1,$F73=AR$28), 1, INDEX('4. CPI-tabel'!$F$20:$AB$42, MATCH(IF(AND($D73="AD",$F73=2008),$F73+2,IF(AND($D73="AD",$F73=2009),$F73+1,$F73)), '4. CPI-tabel'!$B$20:$B$42,0),  MATCH(AR$28,'4. CPI-tabel'!$F$14:$AB$14,0))),INDEX('4. CPI-tabel'!$F$20:$AB$42, MATCH(IF($G73=1,$F73+1,$F73), '4. CPI-tabel'!$B$20:$B$42,0),  MATCH(AR$28,'4. CPI-tabel'!$F$14:$AB$14,0)))</f>
        <v>0</v>
      </c>
      <c r="AS73" s="116">
        <f>IF(AND($D73="AD",OR($F73=2008,$F73=2009)),IF(OR($F73=AS$28-1,$F73=AS$28), 1, INDEX('4. CPI-tabel'!$F$20:$AB$42, MATCH(IF(AND($D73="AD",$F73=2008),$F73+2,IF(AND($D73="AD",$F73=2009),$F73+1,$F73)), '4. CPI-tabel'!$B$20:$B$42,0),  MATCH(AS$28,'4. CPI-tabel'!$F$14:$AB$14,0))),INDEX('4. CPI-tabel'!$F$20:$AB$42, MATCH(IF($G73=1,$F73+1,$F73), '4. CPI-tabel'!$B$20:$B$42,0),  MATCH(AS$28,'4. CPI-tabel'!$F$14:$AB$14,0)))</f>
        <v>0</v>
      </c>
      <c r="AT73" s="116">
        <f>IF(AND($D73="AD",OR($F73=2008,$F73=2009)),IF(OR($F73=AT$28-1,$F73=AT$28), 1, INDEX('4. CPI-tabel'!$F$20:$AB$42, MATCH(IF(AND($D73="AD",$F73=2008),$F73+2,IF(AND($D73="AD",$F73=2009),$F73+1,$F73)), '4. CPI-tabel'!$B$20:$B$42,0),  MATCH(AT$28,'4. CPI-tabel'!$F$14:$AB$14,0))),INDEX('4. CPI-tabel'!$F$20:$AB$42, MATCH(IF($G73=1,$F73+1,$F73), '4. CPI-tabel'!$B$20:$B$42,0),  MATCH(AT$28,'4. CPI-tabel'!$F$14:$AB$14,0)))</f>
        <v>0</v>
      </c>
      <c r="AU73" s="116">
        <f>IF(AND($D73="AD",OR($F73=2008,$F73=2009)),IF(OR($F73=AU$28-1,$F73=AU$28), 1, INDEX('4. CPI-tabel'!$F$20:$AB$42, MATCH(IF(AND($D73="AD",$F73=2008),$F73+2,IF(AND($D73="AD",$F73=2009),$F73+1,$F73)), '4. CPI-tabel'!$B$20:$B$42,0),  MATCH(AU$28,'4. CPI-tabel'!$F$14:$AB$14,0))),INDEX('4. CPI-tabel'!$F$20:$AB$42, MATCH(IF($G73=1,$F73+1,$F73), '4. CPI-tabel'!$B$20:$B$42,0),  MATCH(AU$28,'4. CPI-tabel'!$F$14:$AB$14,0)))</f>
        <v>0</v>
      </c>
      <c r="AV73" s="116">
        <f>IF(AND($D73="AD",OR($F73=2008,$F73=2009)),IF(OR($F73=AV$28-1,$F73=AV$28), 1, INDEX('4. CPI-tabel'!$F$20:$AB$42, MATCH(IF(AND($D73="AD",$F73=2008),$F73+2,IF(AND($D73="AD",$F73=2009),$F73+1,$F73)), '4. CPI-tabel'!$B$20:$B$42,0),  MATCH(AV$28,'4. CPI-tabel'!$F$14:$AB$14,0))),INDEX('4. CPI-tabel'!$F$20:$AB$42, MATCH(IF($G73=1,$F73+1,$F73), '4. CPI-tabel'!$B$20:$B$42,0),  MATCH(AV$28,'4. CPI-tabel'!$F$14:$AB$14,0)))</f>
        <v>0</v>
      </c>
      <c r="AW73" s="116">
        <f>IF(AND($D73="AD",OR($F73=2008,$F73=2009)),IF(OR($F73=AW$28-1,$F73=AW$28), 1, INDEX('4. CPI-tabel'!$F$20:$AB$42, MATCH(IF(AND($D73="AD",$F73=2008),$F73+2,IF(AND($D73="AD",$F73=2009),$F73+1,$F73)), '4. CPI-tabel'!$B$20:$B$42,0),  MATCH(AW$28,'4. CPI-tabel'!$F$14:$AB$14,0))),INDEX('4. CPI-tabel'!$F$20:$AB$42, MATCH(IF($G73=1,$F73+1,$F73), '4. CPI-tabel'!$B$20:$B$42,0),  MATCH(AW$28,'4. CPI-tabel'!$F$14:$AB$14,0)))</f>
        <v>0</v>
      </c>
      <c r="AX73" s="116">
        <f>IF(AND($D73="AD",OR($F73=2008,$F73=2009)),IF(OR($F73=AX$28-1,$F73=AX$28), 1, INDEX('4. CPI-tabel'!$F$20:$AB$42, MATCH(IF(AND($D73="AD",$F73=2008),$F73+2,IF(AND($D73="AD",$F73=2009),$F73+1,$F73)), '4. CPI-tabel'!$B$20:$B$42,0),  MATCH(AX$28,'4. CPI-tabel'!$F$14:$AB$14,0))),INDEX('4. CPI-tabel'!$F$20:$AB$42, MATCH(IF($G73=1,$F73+1,$F73), '4. CPI-tabel'!$B$20:$B$42,0),  MATCH(AX$28,'4. CPI-tabel'!$F$14:$AB$14,0)))</f>
        <v>0</v>
      </c>
      <c r="AY73" s="116">
        <f>IF(AND($D73="AD",OR($F73=2008,$F73=2009)),IF(OR($F73=AY$28-1,$F73=AY$28), 1, INDEX('4. CPI-tabel'!$F$20:$AB$42, MATCH(IF(AND($D73="AD",$F73=2008),$F73+2,IF(AND($D73="AD",$F73=2009),$F73+1,$F73)), '4. CPI-tabel'!$B$20:$B$42,0),  MATCH(AY$28,'4. CPI-tabel'!$F$14:$AB$14,0))),INDEX('4. CPI-tabel'!$F$20:$AB$42, MATCH(IF($G73=1,$F73+1,$F73), '4. CPI-tabel'!$B$20:$B$42,0),  MATCH(AY$28,'4. CPI-tabel'!$F$14:$AB$14,0)))</f>
        <v>0</v>
      </c>
      <c r="AZ73" s="116">
        <f>IF(AND($D73="AD",OR($F73=2008,$F73=2009)),IF(OR($F73=AZ$28-1,$F73=AZ$28), 1, INDEX('4. CPI-tabel'!$F$20:$AB$42, MATCH(IF(AND($D73="AD",$F73=2008),$F73+2,IF(AND($D73="AD",$F73=2009),$F73+1,$F73)), '4. CPI-tabel'!$B$20:$B$42,0),  MATCH(AZ$28,'4. CPI-tabel'!$F$14:$AB$14,0))),INDEX('4. CPI-tabel'!$F$20:$AB$42, MATCH(IF($G73=1,$F73+1,$F73), '4. CPI-tabel'!$B$20:$B$42,0),  MATCH(AZ$28,'4. CPI-tabel'!$F$14:$AB$14,0)))</f>
        <v>1</v>
      </c>
      <c r="BA73" s="116">
        <f>IF(AND($D73="AD",OR($F73=2008,$F73=2009)),IF(OR($F73=BA$28-1,$F73=BA$28), 1, INDEX('4. CPI-tabel'!$F$20:$AB$42, MATCH(IF(AND($D73="AD",$F73=2008),$F73+2,IF(AND($D73="AD",$F73=2009),$F73+1,$F73)), '4. CPI-tabel'!$B$20:$B$42,0),  MATCH(BA$28,'4. CPI-tabel'!$F$14:$AB$14,0))),INDEX('4. CPI-tabel'!$F$20:$AB$42, MATCH(IF($G73=1,$F73+1,$F73), '4. CPI-tabel'!$B$20:$B$42,0),  MATCH(BA$28,'4. CPI-tabel'!$F$14:$AB$14,0)))</f>
        <v>1</v>
      </c>
      <c r="BB73" s="116">
        <f>IF(AND($D73="AD",OR($F73=2008,$F73=2009)),IF(OR($F73=BB$28-1,$F73=BB$28), 1, INDEX('4. CPI-tabel'!$F$20:$AB$42, MATCH(IF(AND($D73="AD",$F73=2008),$F73+2,IF(AND($D73="AD",$F73=2009),$F73+1,$F73)), '4. CPI-tabel'!$B$20:$B$42,0),  MATCH(BB$28,'4. CPI-tabel'!$F$14:$AB$14,0))),INDEX('4. CPI-tabel'!$F$20:$AB$42, MATCH(IF($G73=1,$F73+1,$F73), '4. CPI-tabel'!$B$20:$B$42,0),  MATCH(BB$28,'4. CPI-tabel'!$F$14:$AB$14,0)))</f>
        <v>1</v>
      </c>
      <c r="BC73" s="116">
        <f>IF(AND($D73="AD",OR($F73=2008,$F73=2009)),IF(OR($F73=BC$28-1,$F73=BC$28), 1, INDEX('4. CPI-tabel'!$F$20:$AB$42, MATCH(IF(AND($D73="AD",$F73=2008),$F73+2,IF(AND($D73="AD",$F73=2009),$F73+1,$F73)), '4. CPI-tabel'!$B$20:$B$42,0),  MATCH(BC$28,'4. CPI-tabel'!$F$14:$AB$14,0))),INDEX('4. CPI-tabel'!$F$20:$AB$42, MATCH(IF($G73=1,$F73+1,$F73), '4. CPI-tabel'!$B$20:$B$42,0),  MATCH(BC$28,'4. CPI-tabel'!$F$14:$AB$14,0)))</f>
        <v>1</v>
      </c>
      <c r="BF73" s="84">
        <f t="shared" si="31"/>
        <v>0</v>
      </c>
      <c r="BG73" s="84">
        <f t="shared" si="32"/>
        <v>0</v>
      </c>
      <c r="BH73" s="84">
        <f t="shared" si="33"/>
        <v>0</v>
      </c>
      <c r="BI73" s="84">
        <f t="shared" si="34"/>
        <v>0</v>
      </c>
      <c r="BJ73" s="84">
        <f t="shared" si="35"/>
        <v>0</v>
      </c>
      <c r="BK73" s="84">
        <f t="shared" si="36"/>
        <v>0</v>
      </c>
      <c r="BL73" s="84">
        <f t="shared" si="37"/>
        <v>0</v>
      </c>
      <c r="BM73" s="84">
        <f t="shared" si="38"/>
        <v>0</v>
      </c>
      <c r="BN73" s="84">
        <f t="shared" si="39"/>
        <v>0</v>
      </c>
      <c r="BO73" s="84">
        <f t="shared" si="40"/>
        <v>0</v>
      </c>
      <c r="BP73" s="84">
        <f t="shared" si="41"/>
        <v>0</v>
      </c>
      <c r="BQ73" s="84">
        <f t="shared" si="42"/>
        <v>0</v>
      </c>
      <c r="BR73" s="84">
        <f t="shared" si="43"/>
        <v>0</v>
      </c>
      <c r="BS73" s="84">
        <f t="shared" si="44"/>
        <v>0</v>
      </c>
      <c r="BT73" s="84">
        <f t="shared" si="45"/>
        <v>0</v>
      </c>
      <c r="BU73" s="84">
        <f t="shared" si="46"/>
        <v>0</v>
      </c>
      <c r="BV73" s="84">
        <f t="shared" si="47"/>
        <v>0</v>
      </c>
      <c r="BW73" s="84">
        <f t="shared" si="48"/>
        <v>0</v>
      </c>
      <c r="BX73" s="84">
        <f t="shared" si="49"/>
        <v>0</v>
      </c>
      <c r="BY73" s="84">
        <f t="shared" si="50"/>
        <v>2187410.6412749034</v>
      </c>
      <c r="BZ73" s="84">
        <f t="shared" si="51"/>
        <v>4307516.3397413483</v>
      </c>
      <c r="CA73" s="84">
        <f t="shared" si="52"/>
        <v>4174977.3754416141</v>
      </c>
      <c r="CB73" s="84">
        <f t="shared" si="53"/>
        <v>4046516.5331203341</v>
      </c>
    </row>
    <row r="74" spans="1:80" s="18" customFormat="1" x14ac:dyDescent="0.2">
      <c r="A74" s="72"/>
      <c r="B74" s="83">
        <f>'3. Investeringen'!B57</f>
        <v>46</v>
      </c>
      <c r="C74" s="83" t="str">
        <f>'3. Investeringen'!C57</f>
        <v>Nieuwe investeringen</v>
      </c>
      <c r="D74" s="83" t="str">
        <f>'3. Investeringen'!F57</f>
        <v>AD</v>
      </c>
      <c r="E74" s="83" t="str">
        <f t="shared" si="30"/>
        <v>Nieuwe investeringen AD</v>
      </c>
      <c r="F74" s="118">
        <f>'3. Investeringen'!L57</f>
        <v>2024</v>
      </c>
      <c r="G74" s="115">
        <f>'7. Nominale afschrijvingen'!AG64</f>
        <v>0.5</v>
      </c>
      <c r="I74" s="83">
        <f>'7. Nominale afschrijvingen'!BG64</f>
        <v>0</v>
      </c>
      <c r="J74" s="83">
        <f>'7. Nominale afschrijvingen'!BH64</f>
        <v>0</v>
      </c>
      <c r="K74" s="83">
        <f>'7. Nominale afschrijvingen'!BI64</f>
        <v>0</v>
      </c>
      <c r="L74" s="83">
        <f>'7. Nominale afschrijvingen'!BJ64</f>
        <v>0</v>
      </c>
      <c r="M74" s="83">
        <f>'7. Nominale afschrijvingen'!BK64</f>
        <v>0</v>
      </c>
      <c r="N74" s="83">
        <f>'7. Nominale afschrijvingen'!BL64</f>
        <v>0</v>
      </c>
      <c r="O74" s="83">
        <f>'7. Nominale afschrijvingen'!BM64</f>
        <v>0</v>
      </c>
      <c r="P74" s="83">
        <f>'7. Nominale afschrijvingen'!BN64</f>
        <v>0</v>
      </c>
      <c r="Q74" s="83">
        <f>'7. Nominale afschrijvingen'!BO64</f>
        <v>0</v>
      </c>
      <c r="R74" s="83">
        <f>'7. Nominale afschrijvingen'!BP64</f>
        <v>0</v>
      </c>
      <c r="S74" s="83">
        <f>'7. Nominale afschrijvingen'!BQ64</f>
        <v>0</v>
      </c>
      <c r="T74" s="83">
        <f>'7. Nominale afschrijvingen'!BR64</f>
        <v>0</v>
      </c>
      <c r="U74" s="83">
        <f>'7. Nominale afschrijvingen'!BS64</f>
        <v>0</v>
      </c>
      <c r="V74" s="83">
        <f>'7. Nominale afschrijvingen'!BT64</f>
        <v>0</v>
      </c>
      <c r="W74" s="83">
        <f>'7. Nominale afschrijvingen'!BU64</f>
        <v>0</v>
      </c>
      <c r="X74" s="83">
        <f>'7. Nominale afschrijvingen'!BV64</f>
        <v>0</v>
      </c>
      <c r="Y74" s="83">
        <f>'7. Nominale afschrijvingen'!BW64</f>
        <v>0</v>
      </c>
      <c r="Z74" s="83">
        <f>'7. Nominale afschrijvingen'!BX64</f>
        <v>0</v>
      </c>
      <c r="AA74" s="83">
        <f>'7. Nominale afschrijvingen'!BY64</f>
        <v>0</v>
      </c>
      <c r="AB74" s="83">
        <f>'7. Nominale afschrijvingen'!BZ64</f>
        <v>0</v>
      </c>
      <c r="AC74" s="83">
        <f>'7. Nominale afschrijvingen'!CA64</f>
        <v>2296205.2644230416</v>
      </c>
      <c r="AD74" s="83">
        <f>'7. Nominale afschrijvingen'!CB64</f>
        <v>4521758.0591715276</v>
      </c>
      <c r="AE74" s="83">
        <f>'7. Nominale afschrijvingen'!CC64</f>
        <v>4382627.0419662502</v>
      </c>
      <c r="AF74" s="62"/>
      <c r="AG74" s="116">
        <f>IF(AND($D74="AD",OR($F74=2008,$F74=2009)),IF(OR($F74=AG$28-1,$F74=AG$28), 1, INDEX('4. CPI-tabel'!$F$20:$AB$42, MATCH(IF(AND($D74="AD",$F74=2008),$F74+2,IF(AND($D74="AD",$F74=2009),$F74+1,$F74)), '4. CPI-tabel'!$B$20:$B$42,0),  MATCH(AG$28,'4. CPI-tabel'!$F$14:$AB$14,0))),INDEX('4. CPI-tabel'!$F$20:$AB$42, MATCH(IF($G74=1,$F74+1,$F74), '4. CPI-tabel'!$B$20:$B$42,0),  MATCH(AG$28,'4. CPI-tabel'!$F$14:$AB$14,0)))</f>
        <v>0</v>
      </c>
      <c r="AH74" s="116">
        <f>IF(AND($D74="AD",OR($F74=2008,$F74=2009)),IF(OR($F74=AH$28-1,$F74=AH$28), 1, INDEX('4. CPI-tabel'!$F$20:$AB$42, MATCH(IF(AND($D74="AD",$F74=2008),$F74+2,IF(AND($D74="AD",$F74=2009),$F74+1,$F74)), '4. CPI-tabel'!$B$20:$B$42,0),  MATCH(AH$28,'4. CPI-tabel'!$F$14:$AB$14,0))),INDEX('4. CPI-tabel'!$F$20:$AB$42, MATCH(IF($G74=1,$F74+1,$F74), '4. CPI-tabel'!$B$20:$B$42,0),  MATCH(AH$28,'4. CPI-tabel'!$F$14:$AB$14,0)))</f>
        <v>0</v>
      </c>
      <c r="AI74" s="116">
        <f>IF(AND($D74="AD",OR($F74=2008,$F74=2009)),IF(OR($F74=AI$28-1,$F74=AI$28), 1, INDEX('4. CPI-tabel'!$F$20:$AB$42, MATCH(IF(AND($D74="AD",$F74=2008),$F74+2,IF(AND($D74="AD",$F74=2009),$F74+1,$F74)), '4. CPI-tabel'!$B$20:$B$42,0),  MATCH(AI$28,'4. CPI-tabel'!$F$14:$AB$14,0))),INDEX('4. CPI-tabel'!$F$20:$AB$42, MATCH(IF($G74=1,$F74+1,$F74), '4. CPI-tabel'!$B$20:$B$42,0),  MATCH(AI$28,'4. CPI-tabel'!$F$14:$AB$14,0)))</f>
        <v>0</v>
      </c>
      <c r="AJ74" s="116">
        <f>IF(AND($D74="AD",OR($F74=2008,$F74=2009)),IF(OR($F74=AJ$28-1,$F74=AJ$28), 1, INDEX('4. CPI-tabel'!$F$20:$AB$42, MATCH(IF(AND($D74="AD",$F74=2008),$F74+2,IF(AND($D74="AD",$F74=2009),$F74+1,$F74)), '4. CPI-tabel'!$B$20:$B$42,0),  MATCH(AJ$28,'4. CPI-tabel'!$F$14:$AB$14,0))),INDEX('4. CPI-tabel'!$F$20:$AB$42, MATCH(IF($G74=1,$F74+1,$F74), '4. CPI-tabel'!$B$20:$B$42,0),  MATCH(AJ$28,'4. CPI-tabel'!$F$14:$AB$14,0)))</f>
        <v>0</v>
      </c>
      <c r="AK74" s="116">
        <f>IF(AND($D74="AD",OR($F74=2008,$F74=2009)),IF(OR($F74=AK$28-1,$F74=AK$28), 1, INDEX('4. CPI-tabel'!$F$20:$AB$42, MATCH(IF(AND($D74="AD",$F74=2008),$F74+2,IF(AND($D74="AD",$F74=2009),$F74+1,$F74)), '4. CPI-tabel'!$B$20:$B$42,0),  MATCH(AK$28,'4. CPI-tabel'!$F$14:$AB$14,0))),INDEX('4. CPI-tabel'!$F$20:$AB$42, MATCH(IF($G74=1,$F74+1,$F74), '4. CPI-tabel'!$B$20:$B$42,0),  MATCH(AK$28,'4. CPI-tabel'!$F$14:$AB$14,0)))</f>
        <v>0</v>
      </c>
      <c r="AL74" s="116">
        <f>IF(AND($D74="AD",OR($F74=2008,$F74=2009)),IF(OR($F74=AL$28-1,$F74=AL$28), 1, INDEX('4. CPI-tabel'!$F$20:$AB$42, MATCH(IF(AND($D74="AD",$F74=2008),$F74+2,IF(AND($D74="AD",$F74=2009),$F74+1,$F74)), '4. CPI-tabel'!$B$20:$B$42,0),  MATCH(AL$28,'4. CPI-tabel'!$F$14:$AB$14,0))),INDEX('4. CPI-tabel'!$F$20:$AB$42, MATCH(IF($G74=1,$F74+1,$F74), '4. CPI-tabel'!$B$20:$B$42,0),  MATCH(AL$28,'4. CPI-tabel'!$F$14:$AB$14,0)))</f>
        <v>0</v>
      </c>
      <c r="AM74" s="116">
        <f>IF(AND($D74="AD",OR($F74=2008,$F74=2009)),IF(OR($F74=AM$28-1,$F74=AM$28), 1, INDEX('4. CPI-tabel'!$F$20:$AB$42, MATCH(IF(AND($D74="AD",$F74=2008),$F74+2,IF(AND($D74="AD",$F74=2009),$F74+1,$F74)), '4. CPI-tabel'!$B$20:$B$42,0),  MATCH(AM$28,'4. CPI-tabel'!$F$14:$AB$14,0))),INDEX('4. CPI-tabel'!$F$20:$AB$42, MATCH(IF($G74=1,$F74+1,$F74), '4. CPI-tabel'!$B$20:$B$42,0),  MATCH(AM$28,'4. CPI-tabel'!$F$14:$AB$14,0)))</f>
        <v>0</v>
      </c>
      <c r="AN74" s="116">
        <f>IF(AND($D74="AD",OR($F74=2008,$F74=2009)),IF(OR($F74=AN$28-1,$F74=AN$28), 1, INDEX('4. CPI-tabel'!$F$20:$AB$42, MATCH(IF(AND($D74="AD",$F74=2008),$F74+2,IF(AND($D74="AD",$F74=2009),$F74+1,$F74)), '4. CPI-tabel'!$B$20:$B$42,0),  MATCH(AN$28,'4. CPI-tabel'!$F$14:$AB$14,0))),INDEX('4. CPI-tabel'!$F$20:$AB$42, MATCH(IF($G74=1,$F74+1,$F74), '4. CPI-tabel'!$B$20:$B$42,0),  MATCH(AN$28,'4. CPI-tabel'!$F$14:$AB$14,0)))</f>
        <v>0</v>
      </c>
      <c r="AO74" s="116">
        <f>IF(AND($D74="AD",OR($F74=2008,$F74=2009)),IF(OR($F74=AO$28-1,$F74=AO$28), 1, INDEX('4. CPI-tabel'!$F$20:$AB$42, MATCH(IF(AND($D74="AD",$F74=2008),$F74+2,IF(AND($D74="AD",$F74=2009),$F74+1,$F74)), '4. CPI-tabel'!$B$20:$B$42,0),  MATCH(AO$28,'4. CPI-tabel'!$F$14:$AB$14,0))),INDEX('4. CPI-tabel'!$F$20:$AB$42, MATCH(IF($G74=1,$F74+1,$F74), '4. CPI-tabel'!$B$20:$B$42,0),  MATCH(AO$28,'4. CPI-tabel'!$F$14:$AB$14,0)))</f>
        <v>0</v>
      </c>
      <c r="AP74" s="116">
        <f>IF(AND($D74="AD",OR($F74=2008,$F74=2009)),IF(OR($F74=AP$28-1,$F74=AP$28), 1, INDEX('4. CPI-tabel'!$F$20:$AB$42, MATCH(IF(AND($D74="AD",$F74=2008),$F74+2,IF(AND($D74="AD",$F74=2009),$F74+1,$F74)), '4. CPI-tabel'!$B$20:$B$42,0),  MATCH(AP$28,'4. CPI-tabel'!$F$14:$AB$14,0))),INDEX('4. CPI-tabel'!$F$20:$AB$42, MATCH(IF($G74=1,$F74+1,$F74), '4. CPI-tabel'!$B$20:$B$42,0),  MATCH(AP$28,'4. CPI-tabel'!$F$14:$AB$14,0)))</f>
        <v>0</v>
      </c>
      <c r="AQ74" s="116">
        <f>IF(AND($D74="AD",OR($F74=2008,$F74=2009)),IF(OR($F74=AQ$28-1,$F74=AQ$28), 1, INDEX('4. CPI-tabel'!$F$20:$AB$42, MATCH(IF(AND($D74="AD",$F74=2008),$F74+2,IF(AND($D74="AD",$F74=2009),$F74+1,$F74)), '4. CPI-tabel'!$B$20:$B$42,0),  MATCH(AQ$28,'4. CPI-tabel'!$F$14:$AB$14,0))),INDEX('4. CPI-tabel'!$F$20:$AB$42, MATCH(IF($G74=1,$F74+1,$F74), '4. CPI-tabel'!$B$20:$B$42,0),  MATCH(AQ$28,'4. CPI-tabel'!$F$14:$AB$14,0)))</f>
        <v>0</v>
      </c>
      <c r="AR74" s="116">
        <f>IF(AND($D74="AD",OR($F74=2008,$F74=2009)),IF(OR($F74=AR$28-1,$F74=AR$28), 1, INDEX('4. CPI-tabel'!$F$20:$AB$42, MATCH(IF(AND($D74="AD",$F74=2008),$F74+2,IF(AND($D74="AD",$F74=2009),$F74+1,$F74)), '4. CPI-tabel'!$B$20:$B$42,0),  MATCH(AR$28,'4. CPI-tabel'!$F$14:$AB$14,0))),INDEX('4. CPI-tabel'!$F$20:$AB$42, MATCH(IF($G74=1,$F74+1,$F74), '4. CPI-tabel'!$B$20:$B$42,0),  MATCH(AR$28,'4. CPI-tabel'!$F$14:$AB$14,0)))</f>
        <v>0</v>
      </c>
      <c r="AS74" s="116">
        <f>IF(AND($D74="AD",OR($F74=2008,$F74=2009)),IF(OR($F74=AS$28-1,$F74=AS$28), 1, INDEX('4. CPI-tabel'!$F$20:$AB$42, MATCH(IF(AND($D74="AD",$F74=2008),$F74+2,IF(AND($D74="AD",$F74=2009),$F74+1,$F74)), '4. CPI-tabel'!$B$20:$B$42,0),  MATCH(AS$28,'4. CPI-tabel'!$F$14:$AB$14,0))),INDEX('4. CPI-tabel'!$F$20:$AB$42, MATCH(IF($G74=1,$F74+1,$F74), '4. CPI-tabel'!$B$20:$B$42,0),  MATCH(AS$28,'4. CPI-tabel'!$F$14:$AB$14,0)))</f>
        <v>0</v>
      </c>
      <c r="AT74" s="116">
        <f>IF(AND($D74="AD",OR($F74=2008,$F74=2009)),IF(OR($F74=AT$28-1,$F74=AT$28), 1, INDEX('4. CPI-tabel'!$F$20:$AB$42, MATCH(IF(AND($D74="AD",$F74=2008),$F74+2,IF(AND($D74="AD",$F74=2009),$F74+1,$F74)), '4. CPI-tabel'!$B$20:$B$42,0),  MATCH(AT$28,'4. CPI-tabel'!$F$14:$AB$14,0))),INDEX('4. CPI-tabel'!$F$20:$AB$42, MATCH(IF($G74=1,$F74+1,$F74), '4. CPI-tabel'!$B$20:$B$42,0),  MATCH(AT$28,'4. CPI-tabel'!$F$14:$AB$14,0)))</f>
        <v>0</v>
      </c>
      <c r="AU74" s="116">
        <f>IF(AND($D74="AD",OR($F74=2008,$F74=2009)),IF(OR($F74=AU$28-1,$F74=AU$28), 1, INDEX('4. CPI-tabel'!$F$20:$AB$42, MATCH(IF(AND($D74="AD",$F74=2008),$F74+2,IF(AND($D74="AD",$F74=2009),$F74+1,$F74)), '4. CPI-tabel'!$B$20:$B$42,0),  MATCH(AU$28,'4. CPI-tabel'!$F$14:$AB$14,0))),INDEX('4. CPI-tabel'!$F$20:$AB$42, MATCH(IF($G74=1,$F74+1,$F74), '4. CPI-tabel'!$B$20:$B$42,0),  MATCH(AU$28,'4. CPI-tabel'!$F$14:$AB$14,0)))</f>
        <v>0</v>
      </c>
      <c r="AV74" s="116">
        <f>IF(AND($D74="AD",OR($F74=2008,$F74=2009)),IF(OR($F74=AV$28-1,$F74=AV$28), 1, INDEX('4. CPI-tabel'!$F$20:$AB$42, MATCH(IF(AND($D74="AD",$F74=2008),$F74+2,IF(AND($D74="AD",$F74=2009),$F74+1,$F74)), '4. CPI-tabel'!$B$20:$B$42,0),  MATCH(AV$28,'4. CPI-tabel'!$F$14:$AB$14,0))),INDEX('4. CPI-tabel'!$F$20:$AB$42, MATCH(IF($G74=1,$F74+1,$F74), '4. CPI-tabel'!$B$20:$B$42,0),  MATCH(AV$28,'4. CPI-tabel'!$F$14:$AB$14,0)))</f>
        <v>0</v>
      </c>
      <c r="AW74" s="116">
        <f>IF(AND($D74="AD",OR($F74=2008,$F74=2009)),IF(OR($F74=AW$28-1,$F74=AW$28), 1, INDEX('4. CPI-tabel'!$F$20:$AB$42, MATCH(IF(AND($D74="AD",$F74=2008),$F74+2,IF(AND($D74="AD",$F74=2009),$F74+1,$F74)), '4. CPI-tabel'!$B$20:$B$42,0),  MATCH(AW$28,'4. CPI-tabel'!$F$14:$AB$14,0))),INDEX('4. CPI-tabel'!$F$20:$AB$42, MATCH(IF($G74=1,$F74+1,$F74), '4. CPI-tabel'!$B$20:$B$42,0),  MATCH(AW$28,'4. CPI-tabel'!$F$14:$AB$14,0)))</f>
        <v>0</v>
      </c>
      <c r="AX74" s="116">
        <f>IF(AND($D74="AD",OR($F74=2008,$F74=2009)),IF(OR($F74=AX$28-1,$F74=AX$28), 1, INDEX('4. CPI-tabel'!$F$20:$AB$42, MATCH(IF(AND($D74="AD",$F74=2008),$F74+2,IF(AND($D74="AD",$F74=2009),$F74+1,$F74)), '4. CPI-tabel'!$B$20:$B$42,0),  MATCH(AX$28,'4. CPI-tabel'!$F$14:$AB$14,0))),INDEX('4. CPI-tabel'!$F$20:$AB$42, MATCH(IF($G74=1,$F74+1,$F74), '4. CPI-tabel'!$B$20:$B$42,0),  MATCH(AX$28,'4. CPI-tabel'!$F$14:$AB$14,0)))</f>
        <v>0</v>
      </c>
      <c r="AY74" s="116">
        <f>IF(AND($D74="AD",OR($F74=2008,$F74=2009)),IF(OR($F74=AY$28-1,$F74=AY$28), 1, INDEX('4. CPI-tabel'!$F$20:$AB$42, MATCH(IF(AND($D74="AD",$F74=2008),$F74+2,IF(AND($D74="AD",$F74=2009),$F74+1,$F74)), '4. CPI-tabel'!$B$20:$B$42,0),  MATCH(AY$28,'4. CPI-tabel'!$F$14:$AB$14,0))),INDEX('4. CPI-tabel'!$F$20:$AB$42, MATCH(IF($G74=1,$F74+1,$F74), '4. CPI-tabel'!$B$20:$B$42,0),  MATCH(AY$28,'4. CPI-tabel'!$F$14:$AB$14,0)))</f>
        <v>0</v>
      </c>
      <c r="AZ74" s="116">
        <f>IF(AND($D74="AD",OR($F74=2008,$F74=2009)),IF(OR($F74=AZ$28-1,$F74=AZ$28), 1, INDEX('4. CPI-tabel'!$F$20:$AB$42, MATCH(IF(AND($D74="AD",$F74=2008),$F74+2,IF(AND($D74="AD",$F74=2009),$F74+1,$F74)), '4. CPI-tabel'!$B$20:$B$42,0),  MATCH(AZ$28,'4. CPI-tabel'!$F$14:$AB$14,0))),INDEX('4. CPI-tabel'!$F$20:$AB$42, MATCH(IF($G74=1,$F74+1,$F74), '4. CPI-tabel'!$B$20:$B$42,0),  MATCH(AZ$28,'4. CPI-tabel'!$F$14:$AB$14,0)))</f>
        <v>0</v>
      </c>
      <c r="BA74" s="116">
        <f>IF(AND($D74="AD",OR($F74=2008,$F74=2009)),IF(OR($F74=BA$28-1,$F74=BA$28), 1, INDEX('4. CPI-tabel'!$F$20:$AB$42, MATCH(IF(AND($D74="AD",$F74=2008),$F74+2,IF(AND($D74="AD",$F74=2009),$F74+1,$F74)), '4. CPI-tabel'!$B$20:$B$42,0),  MATCH(BA$28,'4. CPI-tabel'!$F$14:$AB$14,0))),INDEX('4. CPI-tabel'!$F$20:$AB$42, MATCH(IF($G74=1,$F74+1,$F74), '4. CPI-tabel'!$B$20:$B$42,0),  MATCH(BA$28,'4. CPI-tabel'!$F$14:$AB$14,0)))</f>
        <v>1</v>
      </c>
      <c r="BB74" s="116">
        <f>IF(AND($D74="AD",OR($F74=2008,$F74=2009)),IF(OR($F74=BB$28-1,$F74=BB$28), 1, INDEX('4. CPI-tabel'!$F$20:$AB$42, MATCH(IF(AND($D74="AD",$F74=2008),$F74+2,IF(AND($D74="AD",$F74=2009),$F74+1,$F74)), '4. CPI-tabel'!$B$20:$B$42,0),  MATCH(BB$28,'4. CPI-tabel'!$F$14:$AB$14,0))),INDEX('4. CPI-tabel'!$F$20:$AB$42, MATCH(IF($G74=1,$F74+1,$F74), '4. CPI-tabel'!$B$20:$B$42,0),  MATCH(BB$28,'4. CPI-tabel'!$F$14:$AB$14,0)))</f>
        <v>1</v>
      </c>
      <c r="BC74" s="116">
        <f>IF(AND($D74="AD",OR($F74=2008,$F74=2009)),IF(OR($F74=BC$28-1,$F74=BC$28), 1, INDEX('4. CPI-tabel'!$F$20:$AB$42, MATCH(IF(AND($D74="AD",$F74=2008),$F74+2,IF(AND($D74="AD",$F74=2009),$F74+1,$F74)), '4. CPI-tabel'!$B$20:$B$42,0),  MATCH(BC$28,'4. CPI-tabel'!$F$14:$AB$14,0))),INDEX('4. CPI-tabel'!$F$20:$AB$42, MATCH(IF($G74=1,$F74+1,$F74), '4. CPI-tabel'!$B$20:$B$42,0),  MATCH(BC$28,'4. CPI-tabel'!$F$14:$AB$14,0)))</f>
        <v>1</v>
      </c>
      <c r="BF74" s="84">
        <f t="shared" si="31"/>
        <v>0</v>
      </c>
      <c r="BG74" s="84">
        <f t="shared" si="32"/>
        <v>0</v>
      </c>
      <c r="BH74" s="84">
        <f t="shared" si="33"/>
        <v>0</v>
      </c>
      <c r="BI74" s="84">
        <f t="shared" si="34"/>
        <v>0</v>
      </c>
      <c r="BJ74" s="84">
        <f t="shared" si="35"/>
        <v>0</v>
      </c>
      <c r="BK74" s="84">
        <f t="shared" si="36"/>
        <v>0</v>
      </c>
      <c r="BL74" s="84">
        <f t="shared" si="37"/>
        <v>0</v>
      </c>
      <c r="BM74" s="84">
        <f t="shared" si="38"/>
        <v>0</v>
      </c>
      <c r="BN74" s="84">
        <f t="shared" si="39"/>
        <v>0</v>
      </c>
      <c r="BO74" s="84">
        <f t="shared" si="40"/>
        <v>0</v>
      </c>
      <c r="BP74" s="84">
        <f t="shared" si="41"/>
        <v>0</v>
      </c>
      <c r="BQ74" s="84">
        <f t="shared" si="42"/>
        <v>0</v>
      </c>
      <c r="BR74" s="84">
        <f t="shared" si="43"/>
        <v>0</v>
      </c>
      <c r="BS74" s="84">
        <f t="shared" si="44"/>
        <v>0</v>
      </c>
      <c r="BT74" s="84">
        <f t="shared" si="45"/>
        <v>0</v>
      </c>
      <c r="BU74" s="84">
        <f t="shared" si="46"/>
        <v>0</v>
      </c>
      <c r="BV74" s="84">
        <f t="shared" si="47"/>
        <v>0</v>
      </c>
      <c r="BW74" s="84">
        <f t="shared" si="48"/>
        <v>0</v>
      </c>
      <c r="BX74" s="84">
        <f t="shared" si="49"/>
        <v>0</v>
      </c>
      <c r="BY74" s="84">
        <f t="shared" si="50"/>
        <v>0</v>
      </c>
      <c r="BZ74" s="84">
        <f t="shared" si="51"/>
        <v>2296205.2644230416</v>
      </c>
      <c r="CA74" s="84">
        <f t="shared" si="52"/>
        <v>4521758.0591715276</v>
      </c>
      <c r="CB74" s="84">
        <f t="shared" si="53"/>
        <v>4382627.0419662502</v>
      </c>
    </row>
    <row r="75" spans="1:80" s="18" customFormat="1" x14ac:dyDescent="0.2">
      <c r="A75" s="72"/>
      <c r="B75" s="83">
        <f>'3. Investeringen'!B58</f>
        <v>47</v>
      </c>
      <c r="C75" s="83" t="str">
        <f>'3. Investeringen'!C58</f>
        <v>Nieuwe investeringen</v>
      </c>
      <c r="D75" s="83" t="str">
        <f>'3. Investeringen'!F58</f>
        <v>AD</v>
      </c>
      <c r="E75" s="83" t="str">
        <f t="shared" si="30"/>
        <v>Nieuwe investeringen AD</v>
      </c>
      <c r="F75" s="118">
        <f>'3. Investeringen'!L58</f>
        <v>2025</v>
      </c>
      <c r="G75" s="115">
        <f>'7. Nominale afschrijvingen'!AG65</f>
        <v>0.5</v>
      </c>
      <c r="I75" s="83">
        <f>'7. Nominale afschrijvingen'!BG65</f>
        <v>0</v>
      </c>
      <c r="J75" s="83">
        <f>'7. Nominale afschrijvingen'!BH65</f>
        <v>0</v>
      </c>
      <c r="K75" s="83">
        <f>'7. Nominale afschrijvingen'!BI65</f>
        <v>0</v>
      </c>
      <c r="L75" s="83">
        <f>'7. Nominale afschrijvingen'!BJ65</f>
        <v>0</v>
      </c>
      <c r="M75" s="83">
        <f>'7. Nominale afschrijvingen'!BK65</f>
        <v>0</v>
      </c>
      <c r="N75" s="83">
        <f>'7. Nominale afschrijvingen'!BL65</f>
        <v>0</v>
      </c>
      <c r="O75" s="83">
        <f>'7. Nominale afschrijvingen'!BM65</f>
        <v>0</v>
      </c>
      <c r="P75" s="83">
        <f>'7. Nominale afschrijvingen'!BN65</f>
        <v>0</v>
      </c>
      <c r="Q75" s="83">
        <f>'7. Nominale afschrijvingen'!BO65</f>
        <v>0</v>
      </c>
      <c r="R75" s="83">
        <f>'7. Nominale afschrijvingen'!BP65</f>
        <v>0</v>
      </c>
      <c r="S75" s="83">
        <f>'7. Nominale afschrijvingen'!BQ65</f>
        <v>0</v>
      </c>
      <c r="T75" s="83">
        <f>'7. Nominale afschrijvingen'!BR65</f>
        <v>0</v>
      </c>
      <c r="U75" s="83">
        <f>'7. Nominale afschrijvingen'!BS65</f>
        <v>0</v>
      </c>
      <c r="V75" s="83">
        <f>'7. Nominale afschrijvingen'!BT65</f>
        <v>0</v>
      </c>
      <c r="W75" s="83">
        <f>'7. Nominale afschrijvingen'!BU65</f>
        <v>0</v>
      </c>
      <c r="X75" s="83">
        <f>'7. Nominale afschrijvingen'!BV65</f>
        <v>0</v>
      </c>
      <c r="Y75" s="83">
        <f>'7. Nominale afschrijvingen'!BW65</f>
        <v>0</v>
      </c>
      <c r="Z75" s="83">
        <f>'7. Nominale afschrijvingen'!BX65</f>
        <v>0</v>
      </c>
      <c r="AA75" s="83">
        <f>'7. Nominale afschrijvingen'!BY65</f>
        <v>0</v>
      </c>
      <c r="AB75" s="83">
        <f>'7. Nominale afschrijvingen'!BZ65</f>
        <v>0</v>
      </c>
      <c r="AC75" s="83">
        <f>'7. Nominale afschrijvingen'!CA65</f>
        <v>0</v>
      </c>
      <c r="AD75" s="83">
        <f>'7. Nominale afschrijvingen'!CB65</f>
        <v>2410410.9749100646</v>
      </c>
      <c r="AE75" s="83">
        <f>'7. Nominale afschrijvingen'!CC65</f>
        <v>4746655.4582844358</v>
      </c>
      <c r="AF75" s="62"/>
      <c r="AG75" s="116">
        <f>IF(AND($D75="AD",OR($F75=2008,$F75=2009)),IF(OR($F75=AG$28-1,$F75=AG$28), 1, INDEX('4. CPI-tabel'!$F$20:$AB$42, MATCH(IF(AND($D75="AD",$F75=2008),$F75+2,IF(AND($D75="AD",$F75=2009),$F75+1,$F75)), '4. CPI-tabel'!$B$20:$B$42,0),  MATCH(AG$28,'4. CPI-tabel'!$F$14:$AB$14,0))),INDEX('4. CPI-tabel'!$F$20:$AB$42, MATCH(IF($G75=1,$F75+1,$F75), '4. CPI-tabel'!$B$20:$B$42,0),  MATCH(AG$28,'4. CPI-tabel'!$F$14:$AB$14,0)))</f>
        <v>0</v>
      </c>
      <c r="AH75" s="116">
        <f>IF(AND($D75="AD",OR($F75=2008,$F75=2009)),IF(OR($F75=AH$28-1,$F75=AH$28), 1, INDEX('4. CPI-tabel'!$F$20:$AB$42, MATCH(IF(AND($D75="AD",$F75=2008),$F75+2,IF(AND($D75="AD",$F75=2009),$F75+1,$F75)), '4. CPI-tabel'!$B$20:$B$42,0),  MATCH(AH$28,'4. CPI-tabel'!$F$14:$AB$14,0))),INDEX('4. CPI-tabel'!$F$20:$AB$42, MATCH(IF($G75=1,$F75+1,$F75), '4. CPI-tabel'!$B$20:$B$42,0),  MATCH(AH$28,'4. CPI-tabel'!$F$14:$AB$14,0)))</f>
        <v>0</v>
      </c>
      <c r="AI75" s="116">
        <f>IF(AND($D75="AD",OR($F75=2008,$F75=2009)),IF(OR($F75=AI$28-1,$F75=AI$28), 1, INDEX('4. CPI-tabel'!$F$20:$AB$42, MATCH(IF(AND($D75="AD",$F75=2008),$F75+2,IF(AND($D75="AD",$F75=2009),$F75+1,$F75)), '4. CPI-tabel'!$B$20:$B$42,0),  MATCH(AI$28,'4. CPI-tabel'!$F$14:$AB$14,0))),INDEX('4. CPI-tabel'!$F$20:$AB$42, MATCH(IF($G75=1,$F75+1,$F75), '4. CPI-tabel'!$B$20:$B$42,0),  MATCH(AI$28,'4. CPI-tabel'!$F$14:$AB$14,0)))</f>
        <v>0</v>
      </c>
      <c r="AJ75" s="116">
        <f>IF(AND($D75="AD",OR($F75=2008,$F75=2009)),IF(OR($F75=AJ$28-1,$F75=AJ$28), 1, INDEX('4. CPI-tabel'!$F$20:$AB$42, MATCH(IF(AND($D75="AD",$F75=2008),$F75+2,IF(AND($D75="AD",$F75=2009),$F75+1,$F75)), '4. CPI-tabel'!$B$20:$B$42,0),  MATCH(AJ$28,'4. CPI-tabel'!$F$14:$AB$14,0))),INDEX('4. CPI-tabel'!$F$20:$AB$42, MATCH(IF($G75=1,$F75+1,$F75), '4. CPI-tabel'!$B$20:$B$42,0),  MATCH(AJ$28,'4. CPI-tabel'!$F$14:$AB$14,0)))</f>
        <v>0</v>
      </c>
      <c r="AK75" s="116">
        <f>IF(AND($D75="AD",OR($F75=2008,$F75=2009)),IF(OR($F75=AK$28-1,$F75=AK$28), 1, INDEX('4. CPI-tabel'!$F$20:$AB$42, MATCH(IF(AND($D75="AD",$F75=2008),$F75+2,IF(AND($D75="AD",$F75=2009),$F75+1,$F75)), '4. CPI-tabel'!$B$20:$B$42,0),  MATCH(AK$28,'4. CPI-tabel'!$F$14:$AB$14,0))),INDEX('4. CPI-tabel'!$F$20:$AB$42, MATCH(IF($G75=1,$F75+1,$F75), '4. CPI-tabel'!$B$20:$B$42,0),  MATCH(AK$28,'4. CPI-tabel'!$F$14:$AB$14,0)))</f>
        <v>0</v>
      </c>
      <c r="AL75" s="116">
        <f>IF(AND($D75="AD",OR($F75=2008,$F75=2009)),IF(OR($F75=AL$28-1,$F75=AL$28), 1, INDEX('4. CPI-tabel'!$F$20:$AB$42, MATCH(IF(AND($D75="AD",$F75=2008),$F75+2,IF(AND($D75="AD",$F75=2009),$F75+1,$F75)), '4. CPI-tabel'!$B$20:$B$42,0),  MATCH(AL$28,'4. CPI-tabel'!$F$14:$AB$14,0))),INDEX('4. CPI-tabel'!$F$20:$AB$42, MATCH(IF($G75=1,$F75+1,$F75), '4. CPI-tabel'!$B$20:$B$42,0),  MATCH(AL$28,'4. CPI-tabel'!$F$14:$AB$14,0)))</f>
        <v>0</v>
      </c>
      <c r="AM75" s="116">
        <f>IF(AND($D75="AD",OR($F75=2008,$F75=2009)),IF(OR($F75=AM$28-1,$F75=AM$28), 1, INDEX('4. CPI-tabel'!$F$20:$AB$42, MATCH(IF(AND($D75="AD",$F75=2008),$F75+2,IF(AND($D75="AD",$F75=2009),$F75+1,$F75)), '4. CPI-tabel'!$B$20:$B$42,0),  MATCH(AM$28,'4. CPI-tabel'!$F$14:$AB$14,0))),INDEX('4. CPI-tabel'!$F$20:$AB$42, MATCH(IF($G75=1,$F75+1,$F75), '4. CPI-tabel'!$B$20:$B$42,0),  MATCH(AM$28,'4. CPI-tabel'!$F$14:$AB$14,0)))</f>
        <v>0</v>
      </c>
      <c r="AN75" s="116">
        <f>IF(AND($D75="AD",OR($F75=2008,$F75=2009)),IF(OR($F75=AN$28-1,$F75=AN$28), 1, INDEX('4. CPI-tabel'!$F$20:$AB$42, MATCH(IF(AND($D75="AD",$F75=2008),$F75+2,IF(AND($D75="AD",$F75=2009),$F75+1,$F75)), '4. CPI-tabel'!$B$20:$B$42,0),  MATCH(AN$28,'4. CPI-tabel'!$F$14:$AB$14,0))),INDEX('4. CPI-tabel'!$F$20:$AB$42, MATCH(IF($G75=1,$F75+1,$F75), '4. CPI-tabel'!$B$20:$B$42,0),  MATCH(AN$28,'4. CPI-tabel'!$F$14:$AB$14,0)))</f>
        <v>0</v>
      </c>
      <c r="AO75" s="116">
        <f>IF(AND($D75="AD",OR($F75=2008,$F75=2009)),IF(OR($F75=AO$28-1,$F75=AO$28), 1, INDEX('4. CPI-tabel'!$F$20:$AB$42, MATCH(IF(AND($D75="AD",$F75=2008),$F75+2,IF(AND($D75="AD",$F75=2009),$F75+1,$F75)), '4. CPI-tabel'!$B$20:$B$42,0),  MATCH(AO$28,'4. CPI-tabel'!$F$14:$AB$14,0))),INDEX('4. CPI-tabel'!$F$20:$AB$42, MATCH(IF($G75=1,$F75+1,$F75), '4. CPI-tabel'!$B$20:$B$42,0),  MATCH(AO$28,'4. CPI-tabel'!$F$14:$AB$14,0)))</f>
        <v>0</v>
      </c>
      <c r="AP75" s="116">
        <f>IF(AND($D75="AD",OR($F75=2008,$F75=2009)),IF(OR($F75=AP$28-1,$F75=AP$28), 1, INDEX('4. CPI-tabel'!$F$20:$AB$42, MATCH(IF(AND($D75="AD",$F75=2008),$F75+2,IF(AND($D75="AD",$F75=2009),$F75+1,$F75)), '4. CPI-tabel'!$B$20:$B$42,0),  MATCH(AP$28,'4. CPI-tabel'!$F$14:$AB$14,0))),INDEX('4. CPI-tabel'!$F$20:$AB$42, MATCH(IF($G75=1,$F75+1,$F75), '4. CPI-tabel'!$B$20:$B$42,0),  MATCH(AP$28,'4. CPI-tabel'!$F$14:$AB$14,0)))</f>
        <v>0</v>
      </c>
      <c r="AQ75" s="116">
        <f>IF(AND($D75="AD",OR($F75=2008,$F75=2009)),IF(OR($F75=AQ$28-1,$F75=AQ$28), 1, INDEX('4. CPI-tabel'!$F$20:$AB$42, MATCH(IF(AND($D75="AD",$F75=2008),$F75+2,IF(AND($D75="AD",$F75=2009),$F75+1,$F75)), '4. CPI-tabel'!$B$20:$B$42,0),  MATCH(AQ$28,'4. CPI-tabel'!$F$14:$AB$14,0))),INDEX('4. CPI-tabel'!$F$20:$AB$42, MATCH(IF($G75=1,$F75+1,$F75), '4. CPI-tabel'!$B$20:$B$42,0),  MATCH(AQ$28,'4. CPI-tabel'!$F$14:$AB$14,0)))</f>
        <v>0</v>
      </c>
      <c r="AR75" s="116">
        <f>IF(AND($D75="AD",OR($F75=2008,$F75=2009)),IF(OR($F75=AR$28-1,$F75=AR$28), 1, INDEX('4. CPI-tabel'!$F$20:$AB$42, MATCH(IF(AND($D75="AD",$F75=2008),$F75+2,IF(AND($D75="AD",$F75=2009),$F75+1,$F75)), '4. CPI-tabel'!$B$20:$B$42,0),  MATCH(AR$28,'4. CPI-tabel'!$F$14:$AB$14,0))),INDEX('4. CPI-tabel'!$F$20:$AB$42, MATCH(IF($G75=1,$F75+1,$F75), '4. CPI-tabel'!$B$20:$B$42,0),  MATCH(AR$28,'4. CPI-tabel'!$F$14:$AB$14,0)))</f>
        <v>0</v>
      </c>
      <c r="AS75" s="116">
        <f>IF(AND($D75="AD",OR($F75=2008,$F75=2009)),IF(OR($F75=AS$28-1,$F75=AS$28), 1, INDEX('4. CPI-tabel'!$F$20:$AB$42, MATCH(IF(AND($D75="AD",$F75=2008),$F75+2,IF(AND($D75="AD",$F75=2009),$F75+1,$F75)), '4. CPI-tabel'!$B$20:$B$42,0),  MATCH(AS$28,'4. CPI-tabel'!$F$14:$AB$14,0))),INDEX('4. CPI-tabel'!$F$20:$AB$42, MATCH(IF($G75=1,$F75+1,$F75), '4. CPI-tabel'!$B$20:$B$42,0),  MATCH(AS$28,'4. CPI-tabel'!$F$14:$AB$14,0)))</f>
        <v>0</v>
      </c>
      <c r="AT75" s="116">
        <f>IF(AND($D75="AD",OR($F75=2008,$F75=2009)),IF(OR($F75=AT$28-1,$F75=AT$28), 1, INDEX('4. CPI-tabel'!$F$20:$AB$42, MATCH(IF(AND($D75="AD",$F75=2008),$F75+2,IF(AND($D75="AD",$F75=2009),$F75+1,$F75)), '4. CPI-tabel'!$B$20:$B$42,0),  MATCH(AT$28,'4. CPI-tabel'!$F$14:$AB$14,0))),INDEX('4. CPI-tabel'!$F$20:$AB$42, MATCH(IF($G75=1,$F75+1,$F75), '4. CPI-tabel'!$B$20:$B$42,0),  MATCH(AT$28,'4. CPI-tabel'!$F$14:$AB$14,0)))</f>
        <v>0</v>
      </c>
      <c r="AU75" s="116">
        <f>IF(AND($D75="AD",OR($F75=2008,$F75=2009)),IF(OR($F75=AU$28-1,$F75=AU$28), 1, INDEX('4. CPI-tabel'!$F$20:$AB$42, MATCH(IF(AND($D75="AD",$F75=2008),$F75+2,IF(AND($D75="AD",$F75=2009),$F75+1,$F75)), '4. CPI-tabel'!$B$20:$B$42,0),  MATCH(AU$28,'4. CPI-tabel'!$F$14:$AB$14,0))),INDEX('4. CPI-tabel'!$F$20:$AB$42, MATCH(IF($G75=1,$F75+1,$F75), '4. CPI-tabel'!$B$20:$B$42,0),  MATCH(AU$28,'4. CPI-tabel'!$F$14:$AB$14,0)))</f>
        <v>0</v>
      </c>
      <c r="AV75" s="116">
        <f>IF(AND($D75="AD",OR($F75=2008,$F75=2009)),IF(OR($F75=AV$28-1,$F75=AV$28), 1, INDEX('4. CPI-tabel'!$F$20:$AB$42, MATCH(IF(AND($D75="AD",$F75=2008),$F75+2,IF(AND($D75="AD",$F75=2009),$F75+1,$F75)), '4. CPI-tabel'!$B$20:$B$42,0),  MATCH(AV$28,'4. CPI-tabel'!$F$14:$AB$14,0))),INDEX('4. CPI-tabel'!$F$20:$AB$42, MATCH(IF($G75=1,$F75+1,$F75), '4. CPI-tabel'!$B$20:$B$42,0),  MATCH(AV$28,'4. CPI-tabel'!$F$14:$AB$14,0)))</f>
        <v>0</v>
      </c>
      <c r="AW75" s="116">
        <f>IF(AND($D75="AD",OR($F75=2008,$F75=2009)),IF(OR($F75=AW$28-1,$F75=AW$28), 1, INDEX('4. CPI-tabel'!$F$20:$AB$42, MATCH(IF(AND($D75="AD",$F75=2008),$F75+2,IF(AND($D75="AD",$F75=2009),$F75+1,$F75)), '4. CPI-tabel'!$B$20:$B$42,0),  MATCH(AW$28,'4. CPI-tabel'!$F$14:$AB$14,0))),INDEX('4. CPI-tabel'!$F$20:$AB$42, MATCH(IF($G75=1,$F75+1,$F75), '4. CPI-tabel'!$B$20:$B$42,0),  MATCH(AW$28,'4. CPI-tabel'!$F$14:$AB$14,0)))</f>
        <v>0</v>
      </c>
      <c r="AX75" s="116">
        <f>IF(AND($D75="AD",OR($F75=2008,$F75=2009)),IF(OR($F75=AX$28-1,$F75=AX$28), 1, INDEX('4. CPI-tabel'!$F$20:$AB$42, MATCH(IF(AND($D75="AD",$F75=2008),$F75+2,IF(AND($D75="AD",$F75=2009),$F75+1,$F75)), '4. CPI-tabel'!$B$20:$B$42,0),  MATCH(AX$28,'4. CPI-tabel'!$F$14:$AB$14,0))),INDEX('4. CPI-tabel'!$F$20:$AB$42, MATCH(IF($G75=1,$F75+1,$F75), '4. CPI-tabel'!$B$20:$B$42,0),  MATCH(AX$28,'4. CPI-tabel'!$F$14:$AB$14,0)))</f>
        <v>0</v>
      </c>
      <c r="AY75" s="116">
        <f>IF(AND($D75="AD",OR($F75=2008,$F75=2009)),IF(OR($F75=AY$28-1,$F75=AY$28), 1, INDEX('4. CPI-tabel'!$F$20:$AB$42, MATCH(IF(AND($D75="AD",$F75=2008),$F75+2,IF(AND($D75="AD",$F75=2009),$F75+1,$F75)), '4. CPI-tabel'!$B$20:$B$42,0),  MATCH(AY$28,'4. CPI-tabel'!$F$14:$AB$14,0))),INDEX('4. CPI-tabel'!$F$20:$AB$42, MATCH(IF($G75=1,$F75+1,$F75), '4. CPI-tabel'!$B$20:$B$42,0),  MATCH(AY$28,'4. CPI-tabel'!$F$14:$AB$14,0)))</f>
        <v>0</v>
      </c>
      <c r="AZ75" s="116">
        <f>IF(AND($D75="AD",OR($F75=2008,$F75=2009)),IF(OR($F75=AZ$28-1,$F75=AZ$28), 1, INDEX('4. CPI-tabel'!$F$20:$AB$42, MATCH(IF(AND($D75="AD",$F75=2008),$F75+2,IF(AND($D75="AD",$F75=2009),$F75+1,$F75)), '4. CPI-tabel'!$B$20:$B$42,0),  MATCH(AZ$28,'4. CPI-tabel'!$F$14:$AB$14,0))),INDEX('4. CPI-tabel'!$F$20:$AB$42, MATCH(IF($G75=1,$F75+1,$F75), '4. CPI-tabel'!$B$20:$B$42,0),  MATCH(AZ$28,'4. CPI-tabel'!$F$14:$AB$14,0)))</f>
        <v>0</v>
      </c>
      <c r="BA75" s="116">
        <f>IF(AND($D75="AD",OR($F75=2008,$F75=2009)),IF(OR($F75=BA$28-1,$F75=BA$28), 1, INDEX('4. CPI-tabel'!$F$20:$AB$42, MATCH(IF(AND($D75="AD",$F75=2008),$F75+2,IF(AND($D75="AD",$F75=2009),$F75+1,$F75)), '4. CPI-tabel'!$B$20:$B$42,0),  MATCH(BA$28,'4. CPI-tabel'!$F$14:$AB$14,0))),INDEX('4. CPI-tabel'!$F$20:$AB$42, MATCH(IF($G75=1,$F75+1,$F75), '4. CPI-tabel'!$B$20:$B$42,0),  MATCH(BA$28,'4. CPI-tabel'!$F$14:$AB$14,0)))</f>
        <v>0</v>
      </c>
      <c r="BB75" s="116">
        <f>IF(AND($D75="AD",OR($F75=2008,$F75=2009)),IF(OR($F75=BB$28-1,$F75=BB$28), 1, INDEX('4. CPI-tabel'!$F$20:$AB$42, MATCH(IF(AND($D75="AD",$F75=2008),$F75+2,IF(AND($D75="AD",$F75=2009),$F75+1,$F75)), '4. CPI-tabel'!$B$20:$B$42,0),  MATCH(BB$28,'4. CPI-tabel'!$F$14:$AB$14,0))),INDEX('4. CPI-tabel'!$F$20:$AB$42, MATCH(IF($G75=1,$F75+1,$F75), '4. CPI-tabel'!$B$20:$B$42,0),  MATCH(BB$28,'4. CPI-tabel'!$F$14:$AB$14,0)))</f>
        <v>1</v>
      </c>
      <c r="BC75" s="116">
        <f>IF(AND($D75="AD",OR($F75=2008,$F75=2009)),IF(OR($F75=BC$28-1,$F75=BC$28), 1, INDEX('4. CPI-tabel'!$F$20:$AB$42, MATCH(IF(AND($D75="AD",$F75=2008),$F75+2,IF(AND($D75="AD",$F75=2009),$F75+1,$F75)), '4. CPI-tabel'!$B$20:$B$42,0),  MATCH(BC$28,'4. CPI-tabel'!$F$14:$AB$14,0))),INDEX('4. CPI-tabel'!$F$20:$AB$42, MATCH(IF($G75=1,$F75+1,$F75), '4. CPI-tabel'!$B$20:$B$42,0),  MATCH(BC$28,'4. CPI-tabel'!$F$14:$AB$14,0)))</f>
        <v>1</v>
      </c>
      <c r="BF75" s="84">
        <f t="shared" si="31"/>
        <v>0</v>
      </c>
      <c r="BG75" s="84">
        <f t="shared" si="32"/>
        <v>0</v>
      </c>
      <c r="BH75" s="84">
        <f t="shared" si="33"/>
        <v>0</v>
      </c>
      <c r="BI75" s="84">
        <f t="shared" si="34"/>
        <v>0</v>
      </c>
      <c r="BJ75" s="84">
        <f t="shared" si="35"/>
        <v>0</v>
      </c>
      <c r="BK75" s="84">
        <f t="shared" si="36"/>
        <v>0</v>
      </c>
      <c r="BL75" s="84">
        <f t="shared" si="37"/>
        <v>0</v>
      </c>
      <c r="BM75" s="84">
        <f t="shared" si="38"/>
        <v>0</v>
      </c>
      <c r="BN75" s="84">
        <f t="shared" si="39"/>
        <v>0</v>
      </c>
      <c r="BO75" s="84">
        <f t="shared" si="40"/>
        <v>0</v>
      </c>
      <c r="BP75" s="84">
        <f t="shared" si="41"/>
        <v>0</v>
      </c>
      <c r="BQ75" s="84">
        <f t="shared" si="42"/>
        <v>0</v>
      </c>
      <c r="BR75" s="84">
        <f t="shared" si="43"/>
        <v>0</v>
      </c>
      <c r="BS75" s="84">
        <f t="shared" si="44"/>
        <v>0</v>
      </c>
      <c r="BT75" s="84">
        <f t="shared" si="45"/>
        <v>0</v>
      </c>
      <c r="BU75" s="84">
        <f t="shared" si="46"/>
        <v>0</v>
      </c>
      <c r="BV75" s="84">
        <f t="shared" si="47"/>
        <v>0</v>
      </c>
      <c r="BW75" s="84">
        <f t="shared" si="48"/>
        <v>0</v>
      </c>
      <c r="BX75" s="84">
        <f t="shared" si="49"/>
        <v>0</v>
      </c>
      <c r="BY75" s="84">
        <f t="shared" si="50"/>
        <v>0</v>
      </c>
      <c r="BZ75" s="84">
        <f t="shared" si="51"/>
        <v>0</v>
      </c>
      <c r="CA75" s="84">
        <f t="shared" si="52"/>
        <v>2410410.9749100646</v>
      </c>
      <c r="CB75" s="84">
        <f t="shared" si="53"/>
        <v>4746655.4582844358</v>
      </c>
    </row>
    <row r="76" spans="1:80" s="18" customFormat="1" x14ac:dyDescent="0.2">
      <c r="A76" s="72"/>
      <c r="B76" s="83">
        <f>'3. Investeringen'!B59</f>
        <v>48</v>
      </c>
      <c r="C76" s="83" t="str">
        <f>'3. Investeringen'!C59</f>
        <v>Nieuwe investeringen</v>
      </c>
      <c r="D76" s="83" t="str">
        <f>'3. Investeringen'!F59</f>
        <v>AD</v>
      </c>
      <c r="E76" s="83" t="str">
        <f t="shared" si="30"/>
        <v>Nieuwe investeringen AD</v>
      </c>
      <c r="F76" s="118">
        <f>'3. Investeringen'!L59</f>
        <v>2026</v>
      </c>
      <c r="G76" s="115">
        <f>'7. Nominale afschrijvingen'!AG66</f>
        <v>0.5</v>
      </c>
      <c r="I76" s="83">
        <f>'7. Nominale afschrijvingen'!BG66</f>
        <v>0</v>
      </c>
      <c r="J76" s="83">
        <f>'7. Nominale afschrijvingen'!BH66</f>
        <v>0</v>
      </c>
      <c r="K76" s="83">
        <f>'7. Nominale afschrijvingen'!BI66</f>
        <v>0</v>
      </c>
      <c r="L76" s="83">
        <f>'7. Nominale afschrijvingen'!BJ66</f>
        <v>0</v>
      </c>
      <c r="M76" s="83">
        <f>'7. Nominale afschrijvingen'!BK66</f>
        <v>0</v>
      </c>
      <c r="N76" s="83">
        <f>'7. Nominale afschrijvingen'!BL66</f>
        <v>0</v>
      </c>
      <c r="O76" s="83">
        <f>'7. Nominale afschrijvingen'!BM66</f>
        <v>0</v>
      </c>
      <c r="P76" s="83">
        <f>'7. Nominale afschrijvingen'!BN66</f>
        <v>0</v>
      </c>
      <c r="Q76" s="83">
        <f>'7. Nominale afschrijvingen'!BO66</f>
        <v>0</v>
      </c>
      <c r="R76" s="83">
        <f>'7. Nominale afschrijvingen'!BP66</f>
        <v>0</v>
      </c>
      <c r="S76" s="83">
        <f>'7. Nominale afschrijvingen'!BQ66</f>
        <v>0</v>
      </c>
      <c r="T76" s="83">
        <f>'7. Nominale afschrijvingen'!BR66</f>
        <v>0</v>
      </c>
      <c r="U76" s="83">
        <f>'7. Nominale afschrijvingen'!BS66</f>
        <v>0</v>
      </c>
      <c r="V76" s="83">
        <f>'7. Nominale afschrijvingen'!BT66</f>
        <v>0</v>
      </c>
      <c r="W76" s="83">
        <f>'7. Nominale afschrijvingen'!BU66</f>
        <v>0</v>
      </c>
      <c r="X76" s="83">
        <f>'7. Nominale afschrijvingen'!BV66</f>
        <v>0</v>
      </c>
      <c r="Y76" s="83">
        <f>'7. Nominale afschrijvingen'!BW66</f>
        <v>0</v>
      </c>
      <c r="Z76" s="83">
        <f>'7. Nominale afschrijvingen'!BX66</f>
        <v>0</v>
      </c>
      <c r="AA76" s="83">
        <f>'7. Nominale afschrijvingen'!BY66</f>
        <v>0</v>
      </c>
      <c r="AB76" s="83">
        <f>'7. Nominale afschrijvingen'!BZ66</f>
        <v>0</v>
      </c>
      <c r="AC76" s="83">
        <f>'7. Nominale afschrijvingen'!CA66</f>
        <v>0</v>
      </c>
      <c r="AD76" s="83">
        <f>'7. Nominale afschrijvingen'!CB66</f>
        <v>0</v>
      </c>
      <c r="AE76" s="83">
        <f>'7. Nominale afschrijvingen'!CC66</f>
        <v>2530296.9024534333</v>
      </c>
      <c r="AF76" s="62"/>
      <c r="AG76" s="116">
        <f>IF(AND($D76="AD",OR($F76=2008,$F76=2009)),IF(OR($F76=AG$28-1,$F76=AG$28), 1, INDEX('4. CPI-tabel'!$F$20:$AB$42, MATCH(IF(AND($D76="AD",$F76=2008),$F76+2,IF(AND($D76="AD",$F76=2009),$F76+1,$F76)), '4. CPI-tabel'!$B$20:$B$42,0),  MATCH(AG$28,'4. CPI-tabel'!$F$14:$AB$14,0))),INDEX('4. CPI-tabel'!$F$20:$AB$42, MATCH(IF($G76=1,$F76+1,$F76), '4. CPI-tabel'!$B$20:$B$42,0),  MATCH(AG$28,'4. CPI-tabel'!$F$14:$AB$14,0)))</f>
        <v>0</v>
      </c>
      <c r="AH76" s="116">
        <f>IF(AND($D76="AD",OR($F76=2008,$F76=2009)),IF(OR($F76=AH$28-1,$F76=AH$28), 1, INDEX('4. CPI-tabel'!$F$20:$AB$42, MATCH(IF(AND($D76="AD",$F76=2008),$F76+2,IF(AND($D76="AD",$F76=2009),$F76+1,$F76)), '4. CPI-tabel'!$B$20:$B$42,0),  MATCH(AH$28,'4. CPI-tabel'!$F$14:$AB$14,0))),INDEX('4. CPI-tabel'!$F$20:$AB$42, MATCH(IF($G76=1,$F76+1,$F76), '4. CPI-tabel'!$B$20:$B$42,0),  MATCH(AH$28,'4. CPI-tabel'!$F$14:$AB$14,0)))</f>
        <v>0</v>
      </c>
      <c r="AI76" s="116">
        <f>IF(AND($D76="AD",OR($F76=2008,$F76=2009)),IF(OR($F76=AI$28-1,$F76=AI$28), 1, INDEX('4. CPI-tabel'!$F$20:$AB$42, MATCH(IF(AND($D76="AD",$F76=2008),$F76+2,IF(AND($D76="AD",$F76=2009),$F76+1,$F76)), '4. CPI-tabel'!$B$20:$B$42,0),  MATCH(AI$28,'4. CPI-tabel'!$F$14:$AB$14,0))),INDEX('4. CPI-tabel'!$F$20:$AB$42, MATCH(IF($G76=1,$F76+1,$F76), '4. CPI-tabel'!$B$20:$B$42,0),  MATCH(AI$28,'4. CPI-tabel'!$F$14:$AB$14,0)))</f>
        <v>0</v>
      </c>
      <c r="AJ76" s="116">
        <f>IF(AND($D76="AD",OR($F76=2008,$F76=2009)),IF(OR($F76=AJ$28-1,$F76=AJ$28), 1, INDEX('4. CPI-tabel'!$F$20:$AB$42, MATCH(IF(AND($D76="AD",$F76=2008),$F76+2,IF(AND($D76="AD",$F76=2009),$F76+1,$F76)), '4. CPI-tabel'!$B$20:$B$42,0),  MATCH(AJ$28,'4. CPI-tabel'!$F$14:$AB$14,0))),INDEX('4. CPI-tabel'!$F$20:$AB$42, MATCH(IF($G76=1,$F76+1,$F76), '4. CPI-tabel'!$B$20:$B$42,0),  MATCH(AJ$28,'4. CPI-tabel'!$F$14:$AB$14,0)))</f>
        <v>0</v>
      </c>
      <c r="AK76" s="116">
        <f>IF(AND($D76="AD",OR($F76=2008,$F76=2009)),IF(OR($F76=AK$28-1,$F76=AK$28), 1, INDEX('4. CPI-tabel'!$F$20:$AB$42, MATCH(IF(AND($D76="AD",$F76=2008),$F76+2,IF(AND($D76="AD",$F76=2009),$F76+1,$F76)), '4. CPI-tabel'!$B$20:$B$42,0),  MATCH(AK$28,'4. CPI-tabel'!$F$14:$AB$14,0))),INDEX('4. CPI-tabel'!$F$20:$AB$42, MATCH(IF($G76=1,$F76+1,$F76), '4. CPI-tabel'!$B$20:$B$42,0),  MATCH(AK$28,'4. CPI-tabel'!$F$14:$AB$14,0)))</f>
        <v>0</v>
      </c>
      <c r="AL76" s="116">
        <f>IF(AND($D76="AD",OR($F76=2008,$F76=2009)),IF(OR($F76=AL$28-1,$F76=AL$28), 1, INDEX('4. CPI-tabel'!$F$20:$AB$42, MATCH(IF(AND($D76="AD",$F76=2008),$F76+2,IF(AND($D76="AD",$F76=2009),$F76+1,$F76)), '4. CPI-tabel'!$B$20:$B$42,0),  MATCH(AL$28,'4. CPI-tabel'!$F$14:$AB$14,0))),INDEX('4. CPI-tabel'!$F$20:$AB$42, MATCH(IF($G76=1,$F76+1,$F76), '4. CPI-tabel'!$B$20:$B$42,0),  MATCH(AL$28,'4. CPI-tabel'!$F$14:$AB$14,0)))</f>
        <v>0</v>
      </c>
      <c r="AM76" s="116">
        <f>IF(AND($D76="AD",OR($F76=2008,$F76=2009)),IF(OR($F76=AM$28-1,$F76=AM$28), 1, INDEX('4. CPI-tabel'!$F$20:$AB$42, MATCH(IF(AND($D76="AD",$F76=2008),$F76+2,IF(AND($D76="AD",$F76=2009),$F76+1,$F76)), '4. CPI-tabel'!$B$20:$B$42,0),  MATCH(AM$28,'4. CPI-tabel'!$F$14:$AB$14,0))),INDEX('4. CPI-tabel'!$F$20:$AB$42, MATCH(IF($G76=1,$F76+1,$F76), '4. CPI-tabel'!$B$20:$B$42,0),  MATCH(AM$28,'4. CPI-tabel'!$F$14:$AB$14,0)))</f>
        <v>0</v>
      </c>
      <c r="AN76" s="116">
        <f>IF(AND($D76="AD",OR($F76=2008,$F76=2009)),IF(OR($F76=AN$28-1,$F76=AN$28), 1, INDEX('4. CPI-tabel'!$F$20:$AB$42, MATCH(IF(AND($D76="AD",$F76=2008),$F76+2,IF(AND($D76="AD",$F76=2009),$F76+1,$F76)), '4. CPI-tabel'!$B$20:$B$42,0),  MATCH(AN$28,'4. CPI-tabel'!$F$14:$AB$14,0))),INDEX('4. CPI-tabel'!$F$20:$AB$42, MATCH(IF($G76=1,$F76+1,$F76), '4. CPI-tabel'!$B$20:$B$42,0),  MATCH(AN$28,'4. CPI-tabel'!$F$14:$AB$14,0)))</f>
        <v>0</v>
      </c>
      <c r="AO76" s="116">
        <f>IF(AND($D76="AD",OR($F76=2008,$F76=2009)),IF(OR($F76=AO$28-1,$F76=AO$28), 1, INDEX('4. CPI-tabel'!$F$20:$AB$42, MATCH(IF(AND($D76="AD",$F76=2008),$F76+2,IF(AND($D76="AD",$F76=2009),$F76+1,$F76)), '4. CPI-tabel'!$B$20:$B$42,0),  MATCH(AO$28,'4. CPI-tabel'!$F$14:$AB$14,0))),INDEX('4. CPI-tabel'!$F$20:$AB$42, MATCH(IF($G76=1,$F76+1,$F76), '4. CPI-tabel'!$B$20:$B$42,0),  MATCH(AO$28,'4. CPI-tabel'!$F$14:$AB$14,0)))</f>
        <v>0</v>
      </c>
      <c r="AP76" s="116">
        <f>IF(AND($D76="AD",OR($F76=2008,$F76=2009)),IF(OR($F76=AP$28-1,$F76=AP$28), 1, INDEX('4. CPI-tabel'!$F$20:$AB$42, MATCH(IF(AND($D76="AD",$F76=2008),$F76+2,IF(AND($D76="AD",$F76=2009),$F76+1,$F76)), '4. CPI-tabel'!$B$20:$B$42,0),  MATCH(AP$28,'4. CPI-tabel'!$F$14:$AB$14,0))),INDEX('4. CPI-tabel'!$F$20:$AB$42, MATCH(IF($G76=1,$F76+1,$F76), '4. CPI-tabel'!$B$20:$B$42,0),  MATCH(AP$28,'4. CPI-tabel'!$F$14:$AB$14,0)))</f>
        <v>0</v>
      </c>
      <c r="AQ76" s="116">
        <f>IF(AND($D76="AD",OR($F76=2008,$F76=2009)),IF(OR($F76=AQ$28-1,$F76=AQ$28), 1, INDEX('4. CPI-tabel'!$F$20:$AB$42, MATCH(IF(AND($D76="AD",$F76=2008),$F76+2,IF(AND($D76="AD",$F76=2009),$F76+1,$F76)), '4. CPI-tabel'!$B$20:$B$42,0),  MATCH(AQ$28,'4. CPI-tabel'!$F$14:$AB$14,0))),INDEX('4. CPI-tabel'!$F$20:$AB$42, MATCH(IF($G76=1,$F76+1,$F76), '4. CPI-tabel'!$B$20:$B$42,0),  MATCH(AQ$28,'4. CPI-tabel'!$F$14:$AB$14,0)))</f>
        <v>0</v>
      </c>
      <c r="AR76" s="116">
        <f>IF(AND($D76="AD",OR($F76=2008,$F76=2009)),IF(OR($F76=AR$28-1,$F76=AR$28), 1, INDEX('4. CPI-tabel'!$F$20:$AB$42, MATCH(IF(AND($D76="AD",$F76=2008),$F76+2,IF(AND($D76="AD",$F76=2009),$F76+1,$F76)), '4. CPI-tabel'!$B$20:$B$42,0),  MATCH(AR$28,'4. CPI-tabel'!$F$14:$AB$14,0))),INDEX('4. CPI-tabel'!$F$20:$AB$42, MATCH(IF($G76=1,$F76+1,$F76), '4. CPI-tabel'!$B$20:$B$42,0),  MATCH(AR$28,'4. CPI-tabel'!$F$14:$AB$14,0)))</f>
        <v>0</v>
      </c>
      <c r="AS76" s="116">
        <f>IF(AND($D76="AD",OR($F76=2008,$F76=2009)),IF(OR($F76=AS$28-1,$F76=AS$28), 1, INDEX('4. CPI-tabel'!$F$20:$AB$42, MATCH(IF(AND($D76="AD",$F76=2008),$F76+2,IF(AND($D76="AD",$F76=2009),$F76+1,$F76)), '4. CPI-tabel'!$B$20:$B$42,0),  MATCH(AS$28,'4. CPI-tabel'!$F$14:$AB$14,0))),INDEX('4. CPI-tabel'!$F$20:$AB$42, MATCH(IF($G76=1,$F76+1,$F76), '4. CPI-tabel'!$B$20:$B$42,0),  MATCH(AS$28,'4. CPI-tabel'!$F$14:$AB$14,0)))</f>
        <v>0</v>
      </c>
      <c r="AT76" s="116">
        <f>IF(AND($D76="AD",OR($F76=2008,$F76=2009)),IF(OR($F76=AT$28-1,$F76=AT$28), 1, INDEX('4. CPI-tabel'!$F$20:$AB$42, MATCH(IF(AND($D76="AD",$F76=2008),$F76+2,IF(AND($D76="AD",$F76=2009),$F76+1,$F76)), '4. CPI-tabel'!$B$20:$B$42,0),  MATCH(AT$28,'4. CPI-tabel'!$F$14:$AB$14,0))),INDEX('4. CPI-tabel'!$F$20:$AB$42, MATCH(IF($G76=1,$F76+1,$F76), '4. CPI-tabel'!$B$20:$B$42,0),  MATCH(AT$28,'4. CPI-tabel'!$F$14:$AB$14,0)))</f>
        <v>0</v>
      </c>
      <c r="AU76" s="116">
        <f>IF(AND($D76="AD",OR($F76=2008,$F76=2009)),IF(OR($F76=AU$28-1,$F76=AU$28), 1, INDEX('4. CPI-tabel'!$F$20:$AB$42, MATCH(IF(AND($D76="AD",$F76=2008),$F76+2,IF(AND($D76="AD",$F76=2009),$F76+1,$F76)), '4. CPI-tabel'!$B$20:$B$42,0),  MATCH(AU$28,'4. CPI-tabel'!$F$14:$AB$14,0))),INDEX('4. CPI-tabel'!$F$20:$AB$42, MATCH(IF($G76=1,$F76+1,$F76), '4. CPI-tabel'!$B$20:$B$42,0),  MATCH(AU$28,'4. CPI-tabel'!$F$14:$AB$14,0)))</f>
        <v>0</v>
      </c>
      <c r="AV76" s="116">
        <f>IF(AND($D76="AD",OR($F76=2008,$F76=2009)),IF(OR($F76=AV$28-1,$F76=AV$28), 1, INDEX('4. CPI-tabel'!$F$20:$AB$42, MATCH(IF(AND($D76="AD",$F76=2008),$F76+2,IF(AND($D76="AD",$F76=2009),$F76+1,$F76)), '4. CPI-tabel'!$B$20:$B$42,0),  MATCH(AV$28,'4. CPI-tabel'!$F$14:$AB$14,0))),INDEX('4. CPI-tabel'!$F$20:$AB$42, MATCH(IF($G76=1,$F76+1,$F76), '4. CPI-tabel'!$B$20:$B$42,0),  MATCH(AV$28,'4. CPI-tabel'!$F$14:$AB$14,0)))</f>
        <v>0</v>
      </c>
      <c r="AW76" s="116">
        <f>IF(AND($D76="AD",OR($F76=2008,$F76=2009)),IF(OR($F76=AW$28-1,$F76=AW$28), 1, INDEX('4. CPI-tabel'!$F$20:$AB$42, MATCH(IF(AND($D76="AD",$F76=2008),$F76+2,IF(AND($D76="AD",$F76=2009),$F76+1,$F76)), '4. CPI-tabel'!$B$20:$B$42,0),  MATCH(AW$28,'4. CPI-tabel'!$F$14:$AB$14,0))),INDEX('4. CPI-tabel'!$F$20:$AB$42, MATCH(IF($G76=1,$F76+1,$F76), '4. CPI-tabel'!$B$20:$B$42,0),  MATCH(AW$28,'4. CPI-tabel'!$F$14:$AB$14,0)))</f>
        <v>0</v>
      </c>
      <c r="AX76" s="116">
        <f>IF(AND($D76="AD",OR($F76=2008,$F76=2009)),IF(OR($F76=AX$28-1,$F76=AX$28), 1, INDEX('4. CPI-tabel'!$F$20:$AB$42, MATCH(IF(AND($D76="AD",$F76=2008),$F76+2,IF(AND($D76="AD",$F76=2009),$F76+1,$F76)), '4. CPI-tabel'!$B$20:$B$42,0),  MATCH(AX$28,'4. CPI-tabel'!$F$14:$AB$14,0))),INDEX('4. CPI-tabel'!$F$20:$AB$42, MATCH(IF($G76=1,$F76+1,$F76), '4. CPI-tabel'!$B$20:$B$42,0),  MATCH(AX$28,'4. CPI-tabel'!$F$14:$AB$14,0)))</f>
        <v>0</v>
      </c>
      <c r="AY76" s="116">
        <f>IF(AND($D76="AD",OR($F76=2008,$F76=2009)),IF(OR($F76=AY$28-1,$F76=AY$28), 1, INDEX('4. CPI-tabel'!$F$20:$AB$42, MATCH(IF(AND($D76="AD",$F76=2008),$F76+2,IF(AND($D76="AD",$F76=2009),$F76+1,$F76)), '4. CPI-tabel'!$B$20:$B$42,0),  MATCH(AY$28,'4. CPI-tabel'!$F$14:$AB$14,0))),INDEX('4. CPI-tabel'!$F$20:$AB$42, MATCH(IF($G76=1,$F76+1,$F76), '4. CPI-tabel'!$B$20:$B$42,0),  MATCH(AY$28,'4. CPI-tabel'!$F$14:$AB$14,0)))</f>
        <v>0</v>
      </c>
      <c r="AZ76" s="116">
        <f>IF(AND($D76="AD",OR($F76=2008,$F76=2009)),IF(OR($F76=AZ$28-1,$F76=AZ$28), 1, INDEX('4. CPI-tabel'!$F$20:$AB$42, MATCH(IF(AND($D76="AD",$F76=2008),$F76+2,IF(AND($D76="AD",$F76=2009),$F76+1,$F76)), '4. CPI-tabel'!$B$20:$B$42,0),  MATCH(AZ$28,'4. CPI-tabel'!$F$14:$AB$14,0))),INDEX('4. CPI-tabel'!$F$20:$AB$42, MATCH(IF($G76=1,$F76+1,$F76), '4. CPI-tabel'!$B$20:$B$42,0),  MATCH(AZ$28,'4. CPI-tabel'!$F$14:$AB$14,0)))</f>
        <v>0</v>
      </c>
      <c r="BA76" s="116">
        <f>IF(AND($D76="AD",OR($F76=2008,$F76=2009)),IF(OR($F76=BA$28-1,$F76=BA$28), 1, INDEX('4. CPI-tabel'!$F$20:$AB$42, MATCH(IF(AND($D76="AD",$F76=2008),$F76+2,IF(AND($D76="AD",$F76=2009),$F76+1,$F76)), '4. CPI-tabel'!$B$20:$B$42,0),  MATCH(BA$28,'4. CPI-tabel'!$F$14:$AB$14,0))),INDEX('4. CPI-tabel'!$F$20:$AB$42, MATCH(IF($G76=1,$F76+1,$F76), '4. CPI-tabel'!$B$20:$B$42,0),  MATCH(BA$28,'4. CPI-tabel'!$F$14:$AB$14,0)))</f>
        <v>0</v>
      </c>
      <c r="BB76" s="116">
        <f>IF(AND($D76="AD",OR($F76=2008,$F76=2009)),IF(OR($F76=BB$28-1,$F76=BB$28), 1, INDEX('4. CPI-tabel'!$F$20:$AB$42, MATCH(IF(AND($D76="AD",$F76=2008),$F76+2,IF(AND($D76="AD",$F76=2009),$F76+1,$F76)), '4. CPI-tabel'!$B$20:$B$42,0),  MATCH(BB$28,'4. CPI-tabel'!$F$14:$AB$14,0))),INDEX('4. CPI-tabel'!$F$20:$AB$42, MATCH(IF($G76=1,$F76+1,$F76), '4. CPI-tabel'!$B$20:$B$42,0),  MATCH(BB$28,'4. CPI-tabel'!$F$14:$AB$14,0)))</f>
        <v>0</v>
      </c>
      <c r="BC76" s="116">
        <f>IF(AND($D76="AD",OR($F76=2008,$F76=2009)),IF(OR($F76=BC$28-1,$F76=BC$28), 1, INDEX('4. CPI-tabel'!$F$20:$AB$42, MATCH(IF(AND($D76="AD",$F76=2008),$F76+2,IF(AND($D76="AD",$F76=2009),$F76+1,$F76)), '4. CPI-tabel'!$B$20:$B$42,0),  MATCH(BC$28,'4. CPI-tabel'!$F$14:$AB$14,0))),INDEX('4. CPI-tabel'!$F$20:$AB$42, MATCH(IF($G76=1,$F76+1,$F76), '4. CPI-tabel'!$B$20:$B$42,0),  MATCH(BC$28,'4. CPI-tabel'!$F$14:$AB$14,0)))</f>
        <v>1</v>
      </c>
      <c r="BF76" s="84">
        <f t="shared" si="31"/>
        <v>0</v>
      </c>
      <c r="BG76" s="84">
        <f t="shared" si="32"/>
        <v>0</v>
      </c>
      <c r="BH76" s="84">
        <f t="shared" si="33"/>
        <v>0</v>
      </c>
      <c r="BI76" s="84">
        <f t="shared" si="34"/>
        <v>0</v>
      </c>
      <c r="BJ76" s="84">
        <f t="shared" si="35"/>
        <v>0</v>
      </c>
      <c r="BK76" s="84">
        <f t="shared" si="36"/>
        <v>0</v>
      </c>
      <c r="BL76" s="84">
        <f t="shared" si="37"/>
        <v>0</v>
      </c>
      <c r="BM76" s="84">
        <f t="shared" si="38"/>
        <v>0</v>
      </c>
      <c r="BN76" s="84">
        <f t="shared" si="39"/>
        <v>0</v>
      </c>
      <c r="BO76" s="84">
        <f t="shared" si="40"/>
        <v>0</v>
      </c>
      <c r="BP76" s="84">
        <f t="shared" si="41"/>
        <v>0</v>
      </c>
      <c r="BQ76" s="84">
        <f t="shared" si="42"/>
        <v>0</v>
      </c>
      <c r="BR76" s="84">
        <f t="shared" si="43"/>
        <v>0</v>
      </c>
      <c r="BS76" s="84">
        <f t="shared" si="44"/>
        <v>0</v>
      </c>
      <c r="BT76" s="84">
        <f t="shared" si="45"/>
        <v>0</v>
      </c>
      <c r="BU76" s="84">
        <f t="shared" si="46"/>
        <v>0</v>
      </c>
      <c r="BV76" s="84">
        <f t="shared" si="47"/>
        <v>0</v>
      </c>
      <c r="BW76" s="84">
        <f t="shared" si="48"/>
        <v>0</v>
      </c>
      <c r="BX76" s="84">
        <f t="shared" si="49"/>
        <v>0</v>
      </c>
      <c r="BY76" s="84">
        <f t="shared" si="50"/>
        <v>0</v>
      </c>
      <c r="BZ76" s="84">
        <f t="shared" si="51"/>
        <v>0</v>
      </c>
      <c r="CA76" s="84">
        <f t="shared" si="52"/>
        <v>0</v>
      </c>
      <c r="CB76" s="84">
        <f t="shared" si="53"/>
        <v>2530296.9024534333</v>
      </c>
    </row>
    <row r="77" spans="1:80" s="76" customFormat="1" x14ac:dyDescent="0.2">
      <c r="H77" s="137"/>
    </row>
    <row r="78" spans="1:80" s="76" customFormat="1" x14ac:dyDescent="0.2">
      <c r="H78" s="137"/>
    </row>
    <row r="79" spans="1:80" s="76" customFormat="1" x14ac:dyDescent="0.2">
      <c r="H79" s="137"/>
    </row>
    <row r="80" spans="1:80" s="76" customFormat="1" x14ac:dyDescent="0.2">
      <c r="H80" s="137"/>
    </row>
    <row r="81" spans="8:8" s="76" customFormat="1" x14ac:dyDescent="0.2">
      <c r="H81" s="137"/>
    </row>
    <row r="82" spans="8:8" s="76" customFormat="1" x14ac:dyDescent="0.2">
      <c r="H82" s="137"/>
    </row>
    <row r="83" spans="8:8" s="76" customFormat="1" x14ac:dyDescent="0.2">
      <c r="H83" s="137"/>
    </row>
    <row r="84" spans="8:8" s="76" customFormat="1" x14ac:dyDescent="0.2">
      <c r="H84" s="137"/>
    </row>
    <row r="85" spans="8:8" s="76" customFormat="1" x14ac:dyDescent="0.2">
      <c r="H85" s="137"/>
    </row>
    <row r="86" spans="8:8" s="76" customFormat="1" x14ac:dyDescent="0.2">
      <c r="H86" s="137"/>
    </row>
    <row r="87" spans="8:8" s="76" customFormat="1" x14ac:dyDescent="0.2">
      <c r="H87" s="137"/>
    </row>
    <row r="88" spans="8:8" s="76" customFormat="1" x14ac:dyDescent="0.2">
      <c r="H88" s="137"/>
    </row>
    <row r="89" spans="8:8" s="76" customFormat="1" x14ac:dyDescent="0.2">
      <c r="H89" s="137"/>
    </row>
    <row r="90" spans="8:8" s="76" customFormat="1" x14ac:dyDescent="0.2">
      <c r="H90" s="137"/>
    </row>
    <row r="91" spans="8:8" s="76" customFormat="1" x14ac:dyDescent="0.2">
      <c r="H91" s="137"/>
    </row>
    <row r="92" spans="8:8" s="76" customFormat="1" x14ac:dyDescent="0.2">
      <c r="H92" s="137"/>
    </row>
    <row r="93" spans="8:8" s="76" customFormat="1" x14ac:dyDescent="0.2">
      <c r="H93" s="137"/>
    </row>
    <row r="94" spans="8:8" s="76" customFormat="1" x14ac:dyDescent="0.2">
      <c r="H94" s="137"/>
    </row>
    <row r="95" spans="8:8" s="76" customFormat="1" x14ac:dyDescent="0.2">
      <c r="H95" s="137"/>
    </row>
    <row r="96" spans="8:8" s="76" customFormat="1" x14ac:dyDescent="0.2">
      <c r="H96" s="137"/>
    </row>
    <row r="97" spans="8:8" s="76" customFormat="1" x14ac:dyDescent="0.2">
      <c r="H97" s="137"/>
    </row>
    <row r="98" spans="8:8" s="76" customFormat="1" x14ac:dyDescent="0.2">
      <c r="H98" s="137"/>
    </row>
    <row r="99" spans="8:8" s="76" customFormat="1" x14ac:dyDescent="0.2">
      <c r="H99" s="137"/>
    </row>
    <row r="100" spans="8:8" s="76" customFormat="1" x14ac:dyDescent="0.2">
      <c r="H100" s="137"/>
    </row>
    <row r="101" spans="8:8" s="76" customFormat="1" x14ac:dyDescent="0.2">
      <c r="H101" s="137"/>
    </row>
    <row r="102" spans="8:8" s="76" customFormat="1" x14ac:dyDescent="0.2">
      <c r="H102" s="137"/>
    </row>
    <row r="103" spans="8:8" s="76" customFormat="1" x14ac:dyDescent="0.2">
      <c r="H103" s="137"/>
    </row>
    <row r="104" spans="8:8" s="76" customFormat="1" x14ac:dyDescent="0.2">
      <c r="H104" s="137"/>
    </row>
    <row r="105" spans="8:8" s="76" customFormat="1" x14ac:dyDescent="0.2">
      <c r="H105" s="137"/>
    </row>
    <row r="106" spans="8:8" s="76" customFormat="1" x14ac:dyDescent="0.2">
      <c r="H106" s="137"/>
    </row>
    <row r="107" spans="8:8" s="76" customFormat="1" x14ac:dyDescent="0.2">
      <c r="H107" s="137"/>
    </row>
    <row r="108" spans="8:8" s="76" customFormat="1" x14ac:dyDescent="0.2">
      <c r="H108" s="137"/>
    </row>
    <row r="109" spans="8:8" s="76" customFormat="1" x14ac:dyDescent="0.2">
      <c r="H109" s="137"/>
    </row>
    <row r="110" spans="8:8" s="76" customFormat="1" x14ac:dyDescent="0.2">
      <c r="H110" s="137"/>
    </row>
    <row r="111" spans="8:8" s="76" customFormat="1" x14ac:dyDescent="0.2">
      <c r="H111" s="137"/>
    </row>
    <row r="112" spans="8:8" s="76" customFormat="1" x14ac:dyDescent="0.2">
      <c r="H112" s="137"/>
    </row>
    <row r="113" spans="8:8" s="76" customFormat="1" x14ac:dyDescent="0.2">
      <c r="H113" s="137"/>
    </row>
    <row r="114" spans="8:8" s="76" customFormat="1" x14ac:dyDescent="0.2">
      <c r="H114" s="137"/>
    </row>
    <row r="115" spans="8:8" s="76" customFormat="1" x14ac:dyDescent="0.2">
      <c r="H115" s="137"/>
    </row>
    <row r="116" spans="8:8" s="76" customFormat="1" x14ac:dyDescent="0.2">
      <c r="H116" s="137"/>
    </row>
    <row r="117" spans="8:8" s="76" customFormat="1" x14ac:dyDescent="0.2">
      <c r="H117" s="137"/>
    </row>
    <row r="118" spans="8:8" s="76" customFormat="1" x14ac:dyDescent="0.2">
      <c r="H118" s="137"/>
    </row>
    <row r="119" spans="8:8" s="76" customFormat="1" x14ac:dyDescent="0.2">
      <c r="H119" s="137"/>
    </row>
    <row r="120" spans="8:8" s="76" customFormat="1" x14ac:dyDescent="0.2">
      <c r="H120" s="137"/>
    </row>
    <row r="121" spans="8:8" s="76" customFormat="1" x14ac:dyDescent="0.2">
      <c r="H121" s="137"/>
    </row>
    <row r="122" spans="8:8" s="76" customFormat="1" x14ac:dyDescent="0.2">
      <c r="H122" s="137"/>
    </row>
    <row r="123" spans="8:8" s="76" customFormat="1" x14ac:dyDescent="0.2">
      <c r="H123" s="137"/>
    </row>
    <row r="124" spans="8:8" s="76" customFormat="1" x14ac:dyDescent="0.2">
      <c r="H124" s="137"/>
    </row>
    <row r="125" spans="8:8" s="76" customFormat="1" x14ac:dyDescent="0.2">
      <c r="H125" s="137"/>
    </row>
    <row r="126" spans="8:8" s="76" customFormat="1" x14ac:dyDescent="0.2">
      <c r="H126" s="137"/>
    </row>
    <row r="127" spans="8:8" s="76" customFormat="1" x14ac:dyDescent="0.2">
      <c r="H127" s="137"/>
    </row>
    <row r="128" spans="8:8" s="76" customFormat="1" x14ac:dyDescent="0.2">
      <c r="H128" s="137"/>
    </row>
    <row r="129" spans="8:8" s="76" customFormat="1" x14ac:dyDescent="0.2">
      <c r="H129" s="137"/>
    </row>
    <row r="130" spans="8:8" s="76" customFormat="1" x14ac:dyDescent="0.2">
      <c r="H130" s="137"/>
    </row>
    <row r="131" spans="8:8" s="76" customFormat="1" x14ac:dyDescent="0.2">
      <c r="H131" s="137"/>
    </row>
    <row r="132" spans="8:8" s="76" customFormat="1" x14ac:dyDescent="0.2">
      <c r="H132" s="137"/>
    </row>
    <row r="133" spans="8:8" s="76" customFormat="1" x14ac:dyDescent="0.2">
      <c r="H133" s="137"/>
    </row>
    <row r="134" spans="8:8" s="76" customFormat="1" x14ac:dyDescent="0.2">
      <c r="H134" s="137"/>
    </row>
    <row r="135" spans="8:8" s="76" customFormat="1" x14ac:dyDescent="0.2">
      <c r="H135" s="137"/>
    </row>
    <row r="136" spans="8:8" s="76" customFormat="1" x14ac:dyDescent="0.2">
      <c r="H136" s="137"/>
    </row>
    <row r="137" spans="8:8" s="76" customFormat="1" x14ac:dyDescent="0.2">
      <c r="H137" s="137"/>
    </row>
    <row r="138" spans="8:8" s="76" customFormat="1" x14ac:dyDescent="0.2">
      <c r="H138" s="137"/>
    </row>
    <row r="139" spans="8:8" s="76" customFormat="1" x14ac:dyDescent="0.2">
      <c r="H139" s="137"/>
    </row>
    <row r="140" spans="8:8" s="76" customFormat="1" x14ac:dyDescent="0.2">
      <c r="H140" s="137"/>
    </row>
    <row r="141" spans="8:8" s="76" customFormat="1" x14ac:dyDescent="0.2">
      <c r="H141" s="137"/>
    </row>
    <row r="142" spans="8:8" s="76" customFormat="1" x14ac:dyDescent="0.2">
      <c r="H142" s="137"/>
    </row>
    <row r="143" spans="8:8" s="76" customFormat="1" x14ac:dyDescent="0.2">
      <c r="H143" s="137"/>
    </row>
    <row r="144" spans="8:8" s="76" customFormat="1" x14ac:dyDescent="0.2">
      <c r="H144" s="137"/>
    </row>
    <row r="145" spans="8:8" s="76" customFormat="1" x14ac:dyDescent="0.2">
      <c r="H145" s="137"/>
    </row>
    <row r="146" spans="8:8" s="76" customFormat="1" x14ac:dyDescent="0.2">
      <c r="H146" s="137"/>
    </row>
    <row r="147" spans="8:8" s="76" customFormat="1" x14ac:dyDescent="0.2">
      <c r="H147" s="137"/>
    </row>
    <row r="148" spans="8:8" s="76" customFormat="1" x14ac:dyDescent="0.2">
      <c r="H148" s="137"/>
    </row>
    <row r="149" spans="8:8" s="76" customFormat="1" x14ac:dyDescent="0.2">
      <c r="H149" s="137"/>
    </row>
    <row r="150" spans="8:8" s="76" customFormat="1" x14ac:dyDescent="0.2">
      <c r="H150" s="137"/>
    </row>
    <row r="151" spans="8:8" s="76" customFormat="1" x14ac:dyDescent="0.2">
      <c r="H151" s="137"/>
    </row>
    <row r="152" spans="8:8" s="76" customFormat="1" x14ac:dyDescent="0.2">
      <c r="H152" s="137"/>
    </row>
    <row r="153" spans="8:8" s="76" customFormat="1" x14ac:dyDescent="0.2">
      <c r="H153" s="137"/>
    </row>
    <row r="154" spans="8:8" s="76" customFormat="1" x14ac:dyDescent="0.2">
      <c r="H154" s="137"/>
    </row>
    <row r="155" spans="8:8" s="76" customFormat="1" x14ac:dyDescent="0.2">
      <c r="H155" s="137"/>
    </row>
    <row r="156" spans="8:8" s="76" customFormat="1" x14ac:dyDescent="0.2">
      <c r="H156" s="137"/>
    </row>
    <row r="157" spans="8:8" s="76" customFormat="1" x14ac:dyDescent="0.2">
      <c r="H157" s="137"/>
    </row>
    <row r="158" spans="8:8" s="76" customFormat="1" x14ac:dyDescent="0.2">
      <c r="H158" s="137"/>
    </row>
    <row r="159" spans="8:8" s="76" customFormat="1" x14ac:dyDescent="0.2">
      <c r="H159" s="137"/>
    </row>
    <row r="160" spans="8:8" s="76" customFormat="1" x14ac:dyDescent="0.2">
      <c r="H160" s="137"/>
    </row>
    <row r="161" spans="8:8" s="76" customFormat="1" x14ac:dyDescent="0.2">
      <c r="H161" s="137"/>
    </row>
    <row r="162" spans="8:8" s="76" customFormat="1" x14ac:dyDescent="0.2">
      <c r="H162" s="137"/>
    </row>
    <row r="163" spans="8:8" s="76" customFormat="1" x14ac:dyDescent="0.2">
      <c r="H163" s="137"/>
    </row>
    <row r="164" spans="8:8" s="76" customFormat="1" x14ac:dyDescent="0.2">
      <c r="H164" s="137"/>
    </row>
    <row r="165" spans="8:8" s="76" customFormat="1" x14ac:dyDescent="0.2">
      <c r="H165" s="137"/>
    </row>
    <row r="166" spans="8:8" s="76" customFormat="1" x14ac:dyDescent="0.2">
      <c r="H166" s="137"/>
    </row>
    <row r="167" spans="8:8" s="76" customFormat="1" x14ac:dyDescent="0.2">
      <c r="H167" s="137"/>
    </row>
    <row r="168" spans="8:8" s="76" customFormat="1" x14ac:dyDescent="0.2">
      <c r="H168" s="137"/>
    </row>
    <row r="169" spans="8:8" s="76" customFormat="1" x14ac:dyDescent="0.2">
      <c r="H169" s="137"/>
    </row>
    <row r="170" spans="8:8" s="76" customFormat="1" x14ac:dyDescent="0.2">
      <c r="H170" s="137"/>
    </row>
    <row r="171" spans="8:8" s="76" customFormat="1" x14ac:dyDescent="0.2">
      <c r="H171" s="137"/>
    </row>
    <row r="172" spans="8:8" s="76" customFormat="1" x14ac:dyDescent="0.2">
      <c r="H172" s="137"/>
    </row>
    <row r="173" spans="8:8" s="76" customFormat="1" x14ac:dyDescent="0.2">
      <c r="H173" s="137"/>
    </row>
    <row r="174" spans="8:8" s="76" customFormat="1" x14ac:dyDescent="0.2">
      <c r="H174" s="137"/>
    </row>
    <row r="175" spans="8:8" s="76" customFormat="1" x14ac:dyDescent="0.2">
      <c r="H175" s="137"/>
    </row>
    <row r="176" spans="8:8" s="76" customFormat="1" x14ac:dyDescent="0.2">
      <c r="H176" s="137"/>
    </row>
    <row r="177" spans="8:8" s="76" customFormat="1" x14ac:dyDescent="0.2">
      <c r="H177" s="137"/>
    </row>
    <row r="178" spans="8:8" s="76" customFormat="1" x14ac:dyDescent="0.2">
      <c r="H178" s="137"/>
    </row>
    <row r="179" spans="8:8" s="76" customFormat="1" x14ac:dyDescent="0.2">
      <c r="H179" s="137"/>
    </row>
    <row r="180" spans="8:8" s="76" customFormat="1" x14ac:dyDescent="0.2">
      <c r="H180" s="137"/>
    </row>
    <row r="181" spans="8:8" s="76" customFormat="1" x14ac:dyDescent="0.2">
      <c r="H181" s="137"/>
    </row>
    <row r="182" spans="8:8" s="76" customFormat="1" x14ac:dyDescent="0.2">
      <c r="H182" s="137"/>
    </row>
    <row r="183" spans="8:8" s="76" customFormat="1" x14ac:dyDescent="0.2">
      <c r="H183" s="137"/>
    </row>
    <row r="184" spans="8:8" s="76" customFormat="1" x14ac:dyDescent="0.2">
      <c r="H184" s="137"/>
    </row>
    <row r="185" spans="8:8" s="76" customFormat="1" x14ac:dyDescent="0.2">
      <c r="H185" s="137"/>
    </row>
    <row r="186" spans="8:8" s="76" customFormat="1" x14ac:dyDescent="0.2">
      <c r="H186" s="137"/>
    </row>
    <row r="187" spans="8:8" s="76" customFormat="1" x14ac:dyDescent="0.2">
      <c r="H187" s="137"/>
    </row>
    <row r="188" spans="8:8" s="76" customFormat="1" x14ac:dyDescent="0.2">
      <c r="H188" s="137"/>
    </row>
    <row r="189" spans="8:8" s="76" customFormat="1" x14ac:dyDescent="0.2">
      <c r="H189" s="137"/>
    </row>
    <row r="190" spans="8:8" s="76" customFormat="1" x14ac:dyDescent="0.2">
      <c r="H190" s="137"/>
    </row>
    <row r="191" spans="8:8" s="76" customFormat="1" x14ac:dyDescent="0.2">
      <c r="H191" s="137"/>
    </row>
    <row r="192" spans="8:8" s="76" customFormat="1" x14ac:dyDescent="0.2">
      <c r="H192" s="137"/>
    </row>
    <row r="193" spans="8:8" s="76" customFormat="1" x14ac:dyDescent="0.2">
      <c r="H193" s="137"/>
    </row>
    <row r="194" spans="8:8" s="76" customFormat="1" x14ac:dyDescent="0.2">
      <c r="H194" s="137"/>
    </row>
    <row r="195" spans="8:8" s="76" customFormat="1" x14ac:dyDescent="0.2">
      <c r="H195" s="137"/>
    </row>
    <row r="196" spans="8:8" s="76" customFormat="1" x14ac:dyDescent="0.2">
      <c r="H196" s="137"/>
    </row>
    <row r="197" spans="8:8" s="76" customFormat="1" x14ac:dyDescent="0.2">
      <c r="H197" s="137"/>
    </row>
    <row r="198" spans="8:8" s="76" customFormat="1" x14ac:dyDescent="0.2">
      <c r="H198" s="137"/>
    </row>
    <row r="199" spans="8:8" s="76" customFormat="1" x14ac:dyDescent="0.2">
      <c r="H199" s="137"/>
    </row>
    <row r="200" spans="8:8" s="76" customFormat="1" x14ac:dyDescent="0.2">
      <c r="H200" s="137"/>
    </row>
    <row r="201" spans="8:8" s="76" customFormat="1" x14ac:dyDescent="0.2">
      <c r="H201" s="137"/>
    </row>
    <row r="202" spans="8:8" s="76" customFormat="1" x14ac:dyDescent="0.2">
      <c r="H202" s="137"/>
    </row>
    <row r="203" spans="8:8" s="76" customFormat="1" x14ac:dyDescent="0.2">
      <c r="H203" s="137"/>
    </row>
    <row r="204" spans="8:8" s="76" customFormat="1" x14ac:dyDescent="0.2">
      <c r="H204" s="137"/>
    </row>
    <row r="205" spans="8:8" s="76" customFormat="1" x14ac:dyDescent="0.2">
      <c r="H205" s="137"/>
    </row>
    <row r="206" spans="8:8" s="76" customFormat="1" x14ac:dyDescent="0.2">
      <c r="H206" s="137"/>
    </row>
    <row r="207" spans="8:8" s="76" customFormat="1" x14ac:dyDescent="0.2">
      <c r="H207" s="137"/>
    </row>
    <row r="208" spans="8:8" s="76" customFormat="1" x14ac:dyDescent="0.2">
      <c r="H208" s="137"/>
    </row>
    <row r="209" spans="8:8" s="76" customFormat="1" x14ac:dyDescent="0.2">
      <c r="H209" s="137"/>
    </row>
    <row r="210" spans="8:8" s="76" customFormat="1" x14ac:dyDescent="0.2">
      <c r="H210" s="137"/>
    </row>
    <row r="211" spans="8:8" s="76" customFormat="1" x14ac:dyDescent="0.2">
      <c r="H211" s="137"/>
    </row>
    <row r="212" spans="8:8" s="76" customFormat="1" x14ac:dyDescent="0.2">
      <c r="H212" s="137"/>
    </row>
    <row r="213" spans="8:8" s="76" customFormat="1" x14ac:dyDescent="0.2">
      <c r="H213" s="137"/>
    </row>
    <row r="214" spans="8:8" s="76" customFormat="1" x14ac:dyDescent="0.2">
      <c r="H214" s="137"/>
    </row>
    <row r="215" spans="8:8" s="76" customFormat="1" x14ac:dyDescent="0.2">
      <c r="H215" s="137"/>
    </row>
    <row r="216" spans="8:8" s="76" customFormat="1" x14ac:dyDescent="0.2">
      <c r="H216" s="137"/>
    </row>
    <row r="217" spans="8:8" s="76" customFormat="1" x14ac:dyDescent="0.2">
      <c r="H217" s="137"/>
    </row>
    <row r="218" spans="8:8" s="76" customFormat="1" x14ac:dyDescent="0.2">
      <c r="H218" s="137"/>
    </row>
    <row r="219" spans="8:8" s="76" customFormat="1" x14ac:dyDescent="0.2">
      <c r="H219" s="137"/>
    </row>
    <row r="220" spans="8:8" s="76" customFormat="1" x14ac:dyDescent="0.2">
      <c r="H220" s="137"/>
    </row>
    <row r="221" spans="8:8" s="76" customFormat="1" x14ac:dyDescent="0.2">
      <c r="H221" s="137"/>
    </row>
    <row r="222" spans="8:8" s="76" customFormat="1" x14ac:dyDescent="0.2">
      <c r="H222" s="137"/>
    </row>
    <row r="223" spans="8:8" s="76" customFormat="1" x14ac:dyDescent="0.2">
      <c r="H223" s="137"/>
    </row>
    <row r="224" spans="8:8" s="76" customFormat="1" x14ac:dyDescent="0.2">
      <c r="H224" s="137"/>
    </row>
    <row r="225" spans="8:8" s="76" customFormat="1" x14ac:dyDescent="0.2">
      <c r="H225" s="137"/>
    </row>
    <row r="226" spans="8:8" s="76" customFormat="1" x14ac:dyDescent="0.2">
      <c r="H226" s="137"/>
    </row>
    <row r="227" spans="8:8" s="76" customFormat="1" x14ac:dyDescent="0.2">
      <c r="H227" s="137"/>
    </row>
    <row r="228" spans="8:8" s="76" customFormat="1" x14ac:dyDescent="0.2">
      <c r="H228" s="137"/>
    </row>
    <row r="229" spans="8:8" s="76" customFormat="1" x14ac:dyDescent="0.2">
      <c r="H229" s="137"/>
    </row>
    <row r="230" spans="8:8" s="76" customFormat="1" x14ac:dyDescent="0.2">
      <c r="H230" s="137"/>
    </row>
    <row r="231" spans="8:8" s="76" customFormat="1" x14ac:dyDescent="0.2">
      <c r="H231" s="137"/>
    </row>
    <row r="232" spans="8:8" s="76" customFormat="1" x14ac:dyDescent="0.2">
      <c r="H232" s="137"/>
    </row>
    <row r="233" spans="8:8" s="76" customFormat="1" x14ac:dyDescent="0.2">
      <c r="H233" s="137"/>
    </row>
    <row r="234" spans="8:8" s="76" customFormat="1" x14ac:dyDescent="0.2">
      <c r="H234" s="137"/>
    </row>
    <row r="235" spans="8:8" s="76" customFormat="1" x14ac:dyDescent="0.2">
      <c r="H235" s="137"/>
    </row>
    <row r="236" spans="8:8" s="76" customFormat="1" x14ac:dyDescent="0.2">
      <c r="H236" s="137"/>
    </row>
    <row r="237" spans="8:8" s="76" customFormat="1" x14ac:dyDescent="0.2">
      <c r="H237" s="137"/>
    </row>
    <row r="238" spans="8:8" s="76" customFormat="1" x14ac:dyDescent="0.2">
      <c r="H238" s="137"/>
    </row>
    <row r="239" spans="8:8" s="76" customFormat="1" x14ac:dyDescent="0.2">
      <c r="H239" s="137"/>
    </row>
    <row r="240" spans="8:8" s="76" customFormat="1" x14ac:dyDescent="0.2">
      <c r="H240" s="137"/>
    </row>
    <row r="241" spans="8:8" s="76" customFormat="1" x14ac:dyDescent="0.2">
      <c r="H241" s="137"/>
    </row>
    <row r="242" spans="8:8" s="76" customFormat="1" x14ac:dyDescent="0.2">
      <c r="H242" s="137"/>
    </row>
    <row r="243" spans="8:8" s="76" customFormat="1" x14ac:dyDescent="0.2">
      <c r="H243" s="137"/>
    </row>
    <row r="244" spans="8:8" s="76" customFormat="1" x14ac:dyDescent="0.2">
      <c r="H244" s="137"/>
    </row>
    <row r="245" spans="8:8" s="76" customFormat="1" x14ac:dyDescent="0.2">
      <c r="H245" s="137"/>
    </row>
    <row r="246" spans="8:8" s="76" customFormat="1" x14ac:dyDescent="0.2">
      <c r="H246" s="137"/>
    </row>
    <row r="247" spans="8:8" s="76" customFormat="1" x14ac:dyDescent="0.2">
      <c r="H247" s="137"/>
    </row>
    <row r="248" spans="8:8" s="76" customFormat="1" x14ac:dyDescent="0.2">
      <c r="H248" s="137"/>
    </row>
    <row r="249" spans="8:8" s="76" customFormat="1" x14ac:dyDescent="0.2">
      <c r="H249" s="137"/>
    </row>
    <row r="250" spans="8:8" s="76" customFormat="1" x14ac:dyDescent="0.2">
      <c r="H250" s="137"/>
    </row>
    <row r="251" spans="8:8" s="76" customFormat="1" x14ac:dyDescent="0.2">
      <c r="H251" s="137"/>
    </row>
    <row r="252" spans="8:8" s="76" customFormat="1" x14ac:dyDescent="0.2">
      <c r="H252" s="137"/>
    </row>
    <row r="253" spans="8:8" s="76" customFormat="1" x14ac:dyDescent="0.2">
      <c r="H253" s="137"/>
    </row>
    <row r="254" spans="8:8" s="76" customFormat="1" x14ac:dyDescent="0.2">
      <c r="H254" s="137"/>
    </row>
    <row r="255" spans="8:8" s="76" customFormat="1" x14ac:dyDescent="0.2">
      <c r="H255" s="137"/>
    </row>
    <row r="256" spans="8:8" s="76" customFormat="1" x14ac:dyDescent="0.2">
      <c r="H256" s="137"/>
    </row>
    <row r="257" spans="8:8" s="76" customFormat="1" x14ac:dyDescent="0.2">
      <c r="H257" s="137"/>
    </row>
    <row r="258" spans="8:8" s="76" customFormat="1" x14ac:dyDescent="0.2">
      <c r="H258" s="137"/>
    </row>
    <row r="259" spans="8:8" s="76" customFormat="1" x14ac:dyDescent="0.2">
      <c r="H259" s="137"/>
    </row>
    <row r="260" spans="8:8" s="76" customFormat="1" x14ac:dyDescent="0.2">
      <c r="H260" s="137"/>
    </row>
    <row r="261" spans="8:8" s="76" customFormat="1" x14ac:dyDescent="0.2">
      <c r="H261" s="137"/>
    </row>
    <row r="262" spans="8:8" s="76" customFormat="1" x14ac:dyDescent="0.2">
      <c r="H262" s="137"/>
    </row>
    <row r="263" spans="8:8" s="76" customFormat="1" x14ac:dyDescent="0.2">
      <c r="H263" s="137"/>
    </row>
    <row r="264" spans="8:8" s="76" customFormat="1" x14ac:dyDescent="0.2">
      <c r="H264" s="137"/>
    </row>
    <row r="265" spans="8:8" s="76" customFormat="1" x14ac:dyDescent="0.2">
      <c r="H265" s="137"/>
    </row>
    <row r="266" spans="8:8" s="76" customFormat="1" x14ac:dyDescent="0.2">
      <c r="H266" s="137"/>
    </row>
    <row r="267" spans="8:8" s="76" customFormat="1" x14ac:dyDescent="0.2">
      <c r="H267" s="137"/>
    </row>
    <row r="268" spans="8:8" s="76" customFormat="1" x14ac:dyDescent="0.2">
      <c r="H268" s="137"/>
    </row>
    <row r="269" spans="8:8" s="76" customFormat="1" x14ac:dyDescent="0.2">
      <c r="H269" s="137"/>
    </row>
    <row r="270" spans="8:8" s="76" customFormat="1" x14ac:dyDescent="0.2">
      <c r="H270" s="137"/>
    </row>
    <row r="271" spans="8:8" s="76" customFormat="1" x14ac:dyDescent="0.2">
      <c r="H271" s="137"/>
    </row>
    <row r="272" spans="8:8" s="76" customFormat="1" x14ac:dyDescent="0.2">
      <c r="H272" s="137"/>
    </row>
    <row r="273" spans="8:8" s="76" customFormat="1" x14ac:dyDescent="0.2">
      <c r="H273" s="137"/>
    </row>
    <row r="274" spans="8:8" s="76" customFormat="1" x14ac:dyDescent="0.2">
      <c r="H274" s="137"/>
    </row>
    <row r="275" spans="8:8" s="76" customFormat="1" x14ac:dyDescent="0.2">
      <c r="H275" s="137"/>
    </row>
    <row r="276" spans="8:8" s="76" customFormat="1" x14ac:dyDescent="0.2">
      <c r="H276" s="137"/>
    </row>
    <row r="277" spans="8:8" s="76" customFormat="1" x14ac:dyDescent="0.2">
      <c r="H277" s="137"/>
    </row>
    <row r="278" spans="8:8" s="76" customFormat="1" x14ac:dyDescent="0.2">
      <c r="H278" s="137"/>
    </row>
    <row r="279" spans="8:8" s="76" customFormat="1" x14ac:dyDescent="0.2">
      <c r="H279" s="137"/>
    </row>
    <row r="280" spans="8:8" s="76" customFormat="1" x14ac:dyDescent="0.2">
      <c r="H280" s="137"/>
    </row>
    <row r="281" spans="8:8" s="76" customFormat="1" x14ac:dyDescent="0.2">
      <c r="H281" s="137"/>
    </row>
    <row r="282" spans="8:8" s="76" customFormat="1" x14ac:dyDescent="0.2">
      <c r="H282" s="137"/>
    </row>
    <row r="283" spans="8:8" s="76" customFormat="1" x14ac:dyDescent="0.2">
      <c r="H283" s="137"/>
    </row>
    <row r="284" spans="8:8" s="76" customFormat="1" x14ac:dyDescent="0.2">
      <c r="H284" s="137"/>
    </row>
    <row r="285" spans="8:8" s="76" customFormat="1" x14ac:dyDescent="0.2">
      <c r="H285" s="137"/>
    </row>
    <row r="286" spans="8:8" s="76" customFormat="1" x14ac:dyDescent="0.2">
      <c r="H286" s="137"/>
    </row>
    <row r="287" spans="8:8" s="76" customFormat="1" x14ac:dyDescent="0.2">
      <c r="H287" s="137"/>
    </row>
    <row r="288" spans="8:8" s="76" customFormat="1" x14ac:dyDescent="0.2">
      <c r="H288" s="137"/>
    </row>
    <row r="289" spans="8:8" s="76" customFormat="1" x14ac:dyDescent="0.2">
      <c r="H289" s="137"/>
    </row>
    <row r="290" spans="8:8" s="76" customFormat="1" x14ac:dyDescent="0.2">
      <c r="H290" s="137"/>
    </row>
    <row r="291" spans="8:8" s="76" customFormat="1" x14ac:dyDescent="0.2">
      <c r="H291" s="137"/>
    </row>
    <row r="292" spans="8:8" s="76" customFormat="1" x14ac:dyDescent="0.2">
      <c r="H292" s="137"/>
    </row>
    <row r="293" spans="8:8" s="76" customFormat="1" x14ac:dyDescent="0.2">
      <c r="H293" s="137"/>
    </row>
    <row r="294" spans="8:8" s="76" customFormat="1" x14ac:dyDescent="0.2">
      <c r="H294" s="137"/>
    </row>
    <row r="295" spans="8:8" s="76" customFormat="1" x14ac:dyDescent="0.2">
      <c r="H295" s="137"/>
    </row>
    <row r="296" spans="8:8" s="76" customFormat="1" x14ac:dyDescent="0.2">
      <c r="H296" s="137"/>
    </row>
    <row r="297" spans="8:8" s="76" customFormat="1" x14ac:dyDescent="0.2">
      <c r="H297" s="137"/>
    </row>
    <row r="298" spans="8:8" s="76" customFormat="1" x14ac:dyDescent="0.2">
      <c r="H298" s="137"/>
    </row>
    <row r="299" spans="8:8" s="76" customFormat="1" x14ac:dyDescent="0.2">
      <c r="H299" s="137"/>
    </row>
    <row r="300" spans="8:8" s="76" customFormat="1" x14ac:dyDescent="0.2">
      <c r="H300" s="137"/>
    </row>
    <row r="301" spans="8:8" s="76" customFormat="1" x14ac:dyDescent="0.2">
      <c r="H301" s="137"/>
    </row>
    <row r="302" spans="8:8" s="76" customFormat="1" x14ac:dyDescent="0.2">
      <c r="H302" s="137"/>
    </row>
    <row r="303" spans="8:8" s="76" customFormat="1" x14ac:dyDescent="0.2">
      <c r="H303" s="137"/>
    </row>
    <row r="304" spans="8:8" s="76" customFormat="1" x14ac:dyDescent="0.2">
      <c r="H304" s="137"/>
    </row>
    <row r="305" spans="8:8" s="76" customFormat="1" x14ac:dyDescent="0.2">
      <c r="H305" s="137"/>
    </row>
    <row r="306" spans="8:8" s="76" customFormat="1" x14ac:dyDescent="0.2">
      <c r="H306" s="137"/>
    </row>
    <row r="307" spans="8:8" s="76" customFormat="1" x14ac:dyDescent="0.2">
      <c r="H307" s="137"/>
    </row>
    <row r="308" spans="8:8" s="76" customFormat="1" x14ac:dyDescent="0.2">
      <c r="H308" s="137"/>
    </row>
    <row r="309" spans="8:8" s="76" customFormat="1" x14ac:dyDescent="0.2">
      <c r="H309" s="137"/>
    </row>
    <row r="310" spans="8:8" s="76" customFormat="1" x14ac:dyDescent="0.2">
      <c r="H310" s="137"/>
    </row>
    <row r="311" spans="8:8" s="76" customFormat="1" x14ac:dyDescent="0.2">
      <c r="H311" s="137"/>
    </row>
    <row r="312" spans="8:8" s="76" customFormat="1" x14ac:dyDescent="0.2">
      <c r="H312" s="137"/>
    </row>
    <row r="313" spans="8:8" s="76" customFormat="1" x14ac:dyDescent="0.2">
      <c r="H313" s="137"/>
    </row>
    <row r="314" spans="8:8" s="76" customFormat="1" x14ac:dyDescent="0.2">
      <c r="H314" s="137"/>
    </row>
    <row r="315" spans="8:8" s="76" customFormat="1" x14ac:dyDescent="0.2">
      <c r="H315" s="137"/>
    </row>
    <row r="316" spans="8:8" s="76" customFormat="1" x14ac:dyDescent="0.2">
      <c r="H316" s="137"/>
    </row>
    <row r="317" spans="8:8" s="76" customFormat="1" x14ac:dyDescent="0.2">
      <c r="H317" s="137"/>
    </row>
    <row r="318" spans="8:8" s="76" customFormat="1" x14ac:dyDescent="0.2">
      <c r="H318" s="137"/>
    </row>
    <row r="319" spans="8:8" s="76" customFormat="1" x14ac:dyDescent="0.2">
      <c r="H319" s="137"/>
    </row>
    <row r="320" spans="8:8" s="76" customFormat="1" x14ac:dyDescent="0.2">
      <c r="H320" s="137"/>
    </row>
    <row r="321" spans="8:8" s="76" customFormat="1" x14ac:dyDescent="0.2">
      <c r="H321" s="137"/>
    </row>
    <row r="322" spans="8:8" s="76" customFormat="1" x14ac:dyDescent="0.2">
      <c r="H322" s="137"/>
    </row>
    <row r="323" spans="8:8" s="76" customFormat="1" x14ac:dyDescent="0.2">
      <c r="H323" s="137"/>
    </row>
    <row r="324" spans="8:8" s="76" customFormat="1" x14ac:dyDescent="0.2">
      <c r="H324" s="137"/>
    </row>
    <row r="325" spans="8:8" s="76" customFormat="1" x14ac:dyDescent="0.2">
      <c r="H325" s="137"/>
    </row>
    <row r="326" spans="8:8" s="76" customFormat="1" x14ac:dyDescent="0.2">
      <c r="H326" s="137"/>
    </row>
    <row r="327" spans="8:8" s="76" customFormat="1" x14ac:dyDescent="0.2">
      <c r="H327" s="137"/>
    </row>
    <row r="328" spans="8:8" s="76" customFormat="1" x14ac:dyDescent="0.2">
      <c r="H328" s="137"/>
    </row>
    <row r="329" spans="8:8" s="76" customFormat="1" x14ac:dyDescent="0.2">
      <c r="H329" s="137"/>
    </row>
    <row r="330" spans="8:8" s="76" customFormat="1" x14ac:dyDescent="0.2">
      <c r="H330" s="137"/>
    </row>
    <row r="331" spans="8:8" s="76" customFormat="1" x14ac:dyDescent="0.2">
      <c r="H331" s="137"/>
    </row>
    <row r="332" spans="8:8" s="76" customFormat="1" x14ac:dyDescent="0.2">
      <c r="H332" s="137"/>
    </row>
    <row r="333" spans="8:8" s="76" customFormat="1" x14ac:dyDescent="0.2">
      <c r="H333" s="137"/>
    </row>
    <row r="334" spans="8:8" s="76" customFormat="1" x14ac:dyDescent="0.2">
      <c r="H334" s="137"/>
    </row>
    <row r="335" spans="8:8" s="76" customFormat="1" x14ac:dyDescent="0.2">
      <c r="H335" s="137"/>
    </row>
    <row r="336" spans="8:8" s="76" customFormat="1" x14ac:dyDescent="0.2">
      <c r="H336" s="137"/>
    </row>
    <row r="337" spans="8:8" s="76" customFormat="1" x14ac:dyDescent="0.2">
      <c r="H337" s="137"/>
    </row>
    <row r="338" spans="8:8" s="76" customFormat="1" x14ac:dyDescent="0.2">
      <c r="H338" s="137"/>
    </row>
    <row r="339" spans="8:8" s="76" customFormat="1" x14ac:dyDescent="0.2">
      <c r="H339" s="137"/>
    </row>
    <row r="340" spans="8:8" s="76" customFormat="1" x14ac:dyDescent="0.2">
      <c r="H340" s="137"/>
    </row>
    <row r="341" spans="8:8" s="76" customFormat="1" x14ac:dyDescent="0.2">
      <c r="H341" s="137"/>
    </row>
    <row r="342" spans="8:8" s="76" customFormat="1" x14ac:dyDescent="0.2">
      <c r="H342" s="137"/>
    </row>
    <row r="343" spans="8:8" s="76" customFormat="1" x14ac:dyDescent="0.2">
      <c r="H343" s="137"/>
    </row>
    <row r="344" spans="8:8" s="76" customFormat="1" x14ac:dyDescent="0.2">
      <c r="H344" s="137"/>
    </row>
    <row r="345" spans="8:8" s="76" customFormat="1" x14ac:dyDescent="0.2">
      <c r="H345" s="137"/>
    </row>
    <row r="346" spans="8:8" s="76" customFormat="1" x14ac:dyDescent="0.2">
      <c r="H346" s="137"/>
    </row>
    <row r="347" spans="8:8" s="76" customFormat="1" x14ac:dyDescent="0.2">
      <c r="H347" s="137"/>
    </row>
    <row r="348" spans="8:8" s="76" customFormat="1" x14ac:dyDescent="0.2">
      <c r="H348" s="137"/>
    </row>
    <row r="349" spans="8:8" s="76" customFormat="1" x14ac:dyDescent="0.2">
      <c r="H349" s="137"/>
    </row>
    <row r="350" spans="8:8" s="76" customFormat="1" x14ac:dyDescent="0.2">
      <c r="H350" s="137"/>
    </row>
    <row r="351" spans="8:8" s="76" customFormat="1" x14ac:dyDescent="0.2">
      <c r="H351" s="137"/>
    </row>
    <row r="352" spans="8:8" s="76" customFormat="1" x14ac:dyDescent="0.2">
      <c r="H352" s="137"/>
    </row>
    <row r="353" spans="8:8" s="76" customFormat="1" x14ac:dyDescent="0.2">
      <c r="H353" s="137"/>
    </row>
    <row r="354" spans="8:8" s="76" customFormat="1" x14ac:dyDescent="0.2">
      <c r="H354" s="137"/>
    </row>
    <row r="355" spans="8:8" s="76" customFormat="1" x14ac:dyDescent="0.2">
      <c r="H355" s="137"/>
    </row>
    <row r="356" spans="8:8" s="76" customFormat="1" x14ac:dyDescent="0.2">
      <c r="H356" s="137"/>
    </row>
    <row r="357" spans="8:8" s="76" customFormat="1" x14ac:dyDescent="0.2">
      <c r="H357" s="137"/>
    </row>
    <row r="358" spans="8:8" s="76" customFormat="1" x14ac:dyDescent="0.2">
      <c r="H358" s="137"/>
    </row>
    <row r="359" spans="8:8" s="76" customFormat="1" x14ac:dyDescent="0.2">
      <c r="H359" s="137"/>
    </row>
    <row r="360" spans="8:8" s="76" customFormat="1" x14ac:dyDescent="0.2">
      <c r="H360" s="137"/>
    </row>
    <row r="361" spans="8:8" s="76" customFormat="1" x14ac:dyDescent="0.2">
      <c r="H361" s="137"/>
    </row>
    <row r="362" spans="8:8" s="76" customFormat="1" x14ac:dyDescent="0.2">
      <c r="H362" s="137"/>
    </row>
    <row r="363" spans="8:8" s="76" customFormat="1" x14ac:dyDescent="0.2">
      <c r="H363" s="137"/>
    </row>
    <row r="364" spans="8:8" s="76" customFormat="1" x14ac:dyDescent="0.2">
      <c r="H364" s="137"/>
    </row>
    <row r="365" spans="8:8" s="76" customFormat="1" x14ac:dyDescent="0.2">
      <c r="H365" s="137"/>
    </row>
    <row r="366" spans="8:8" s="76" customFormat="1" x14ac:dyDescent="0.2">
      <c r="H366" s="137"/>
    </row>
    <row r="367" spans="8:8" s="76" customFormat="1" x14ac:dyDescent="0.2">
      <c r="H367" s="137"/>
    </row>
    <row r="368" spans="8:8" s="76" customFormat="1" x14ac:dyDescent="0.2">
      <c r="H368" s="137"/>
    </row>
    <row r="369" spans="8:8" s="76" customFormat="1" x14ac:dyDescent="0.2">
      <c r="H369" s="137"/>
    </row>
    <row r="370" spans="8:8" s="76" customFormat="1" x14ac:dyDescent="0.2">
      <c r="H370" s="137"/>
    </row>
    <row r="371" spans="8:8" s="76" customFormat="1" x14ac:dyDescent="0.2">
      <c r="H371" s="137"/>
    </row>
    <row r="372" spans="8:8" s="76" customFormat="1" x14ac:dyDescent="0.2">
      <c r="H372" s="137"/>
    </row>
    <row r="373" spans="8:8" s="76" customFormat="1" x14ac:dyDescent="0.2">
      <c r="H373" s="137"/>
    </row>
    <row r="374" spans="8:8" s="76" customFormat="1" x14ac:dyDescent="0.2">
      <c r="H374" s="137"/>
    </row>
    <row r="375" spans="8:8" s="76" customFormat="1" x14ac:dyDescent="0.2">
      <c r="H375" s="137"/>
    </row>
    <row r="376" spans="8:8" s="76" customFormat="1" x14ac:dyDescent="0.2">
      <c r="H376" s="137"/>
    </row>
    <row r="377" spans="8:8" s="76" customFormat="1" x14ac:dyDescent="0.2">
      <c r="H377" s="137"/>
    </row>
    <row r="378" spans="8:8" s="76" customFormat="1" x14ac:dyDescent="0.2">
      <c r="H378" s="137"/>
    </row>
    <row r="379" spans="8:8" s="76" customFormat="1" x14ac:dyDescent="0.2">
      <c r="H379" s="137"/>
    </row>
    <row r="380" spans="8:8" s="76" customFormat="1" x14ac:dyDescent="0.2">
      <c r="H380" s="137"/>
    </row>
    <row r="381" spans="8:8" s="76" customFormat="1" x14ac:dyDescent="0.2">
      <c r="H381" s="137"/>
    </row>
    <row r="382" spans="8:8" s="76" customFormat="1" x14ac:dyDescent="0.2">
      <c r="H382" s="137"/>
    </row>
    <row r="383" spans="8:8" s="76" customFormat="1" x14ac:dyDescent="0.2">
      <c r="H383" s="137"/>
    </row>
    <row r="384" spans="8:8" s="76" customFormat="1" x14ac:dyDescent="0.2">
      <c r="H384" s="137"/>
    </row>
    <row r="385" spans="8:8" s="76" customFormat="1" x14ac:dyDescent="0.2">
      <c r="H385" s="137"/>
    </row>
    <row r="386" spans="8:8" s="76" customFormat="1" x14ac:dyDescent="0.2">
      <c r="H386" s="137"/>
    </row>
    <row r="387" spans="8:8" s="76" customFormat="1" x14ac:dyDescent="0.2">
      <c r="H387" s="137"/>
    </row>
    <row r="388" spans="8:8" s="76" customFormat="1" x14ac:dyDescent="0.2">
      <c r="H388" s="137"/>
    </row>
    <row r="389" spans="8:8" s="76" customFormat="1" x14ac:dyDescent="0.2">
      <c r="H389" s="137"/>
    </row>
    <row r="390" spans="8:8" s="76" customFormat="1" x14ac:dyDescent="0.2">
      <c r="H390" s="137"/>
    </row>
    <row r="391" spans="8:8" s="76" customFormat="1" x14ac:dyDescent="0.2">
      <c r="H391" s="137"/>
    </row>
    <row r="392" spans="8:8" s="76" customFormat="1" x14ac:dyDescent="0.2">
      <c r="H392" s="137"/>
    </row>
    <row r="393" spans="8:8" s="76" customFormat="1" x14ac:dyDescent="0.2">
      <c r="H393" s="137"/>
    </row>
    <row r="394" spans="8:8" s="76" customFormat="1" x14ac:dyDescent="0.2">
      <c r="H394" s="137"/>
    </row>
    <row r="395" spans="8:8" s="76" customFormat="1" x14ac:dyDescent="0.2">
      <c r="H395" s="137"/>
    </row>
    <row r="396" spans="8:8" s="76" customFormat="1" x14ac:dyDescent="0.2">
      <c r="H396" s="137"/>
    </row>
    <row r="397" spans="8:8" s="76" customFormat="1" x14ac:dyDescent="0.2">
      <c r="H397" s="137"/>
    </row>
    <row r="398" spans="8:8" s="76" customFormat="1" x14ac:dyDescent="0.2">
      <c r="H398" s="137"/>
    </row>
    <row r="399" spans="8:8" s="76" customFormat="1" x14ac:dyDescent="0.2">
      <c r="H399" s="137"/>
    </row>
    <row r="400" spans="8:8" s="76" customFormat="1" x14ac:dyDescent="0.2">
      <c r="H400" s="137"/>
    </row>
    <row r="401" spans="8:8" s="76" customFormat="1" x14ac:dyDescent="0.2">
      <c r="H401" s="137"/>
    </row>
    <row r="402" spans="8:8" s="76" customFormat="1" x14ac:dyDescent="0.2">
      <c r="H402" s="137"/>
    </row>
    <row r="403" spans="8:8" s="76" customFormat="1" x14ac:dyDescent="0.2">
      <c r="H403" s="137"/>
    </row>
    <row r="404" spans="8:8" s="76" customFormat="1" x14ac:dyDescent="0.2">
      <c r="H404" s="137"/>
    </row>
    <row r="405" spans="8:8" s="76" customFormat="1" x14ac:dyDescent="0.2">
      <c r="H405" s="137"/>
    </row>
    <row r="406" spans="8:8" s="76" customFormat="1" x14ac:dyDescent="0.2">
      <c r="H406" s="137"/>
    </row>
    <row r="407" spans="8:8" s="76" customFormat="1" x14ac:dyDescent="0.2">
      <c r="H407" s="137"/>
    </row>
    <row r="408" spans="8:8" s="76" customFormat="1" x14ac:dyDescent="0.2">
      <c r="H408" s="137"/>
    </row>
    <row r="409" spans="8:8" s="76" customFormat="1" x14ac:dyDescent="0.2">
      <c r="H409" s="137"/>
    </row>
    <row r="410" spans="8:8" s="76" customFormat="1" x14ac:dyDescent="0.2">
      <c r="H410" s="137"/>
    </row>
    <row r="411" spans="8:8" s="76" customFormat="1" x14ac:dyDescent="0.2">
      <c r="H411" s="137"/>
    </row>
    <row r="412" spans="8:8" s="76" customFormat="1" x14ac:dyDescent="0.2">
      <c r="H412" s="137"/>
    </row>
    <row r="413" spans="8:8" s="76" customFormat="1" x14ac:dyDescent="0.2">
      <c r="H413" s="137"/>
    </row>
    <row r="414" spans="8:8" s="76" customFormat="1" x14ac:dyDescent="0.2">
      <c r="H414" s="137"/>
    </row>
    <row r="415" spans="8:8" s="76" customFormat="1" x14ac:dyDescent="0.2">
      <c r="H415" s="137"/>
    </row>
    <row r="416" spans="8:8" s="76" customFormat="1" x14ac:dyDescent="0.2">
      <c r="H416" s="137"/>
    </row>
    <row r="417" spans="8:8" s="76" customFormat="1" x14ac:dyDescent="0.2">
      <c r="H417" s="137"/>
    </row>
    <row r="418" spans="8:8" s="76" customFormat="1" x14ac:dyDescent="0.2">
      <c r="H418" s="137"/>
    </row>
    <row r="419" spans="8:8" s="76" customFormat="1" x14ac:dyDescent="0.2">
      <c r="H419" s="137"/>
    </row>
    <row r="420" spans="8:8" s="76" customFormat="1" x14ac:dyDescent="0.2">
      <c r="H420" s="137"/>
    </row>
    <row r="421" spans="8:8" s="76" customFormat="1" x14ac:dyDescent="0.2">
      <c r="H421" s="137"/>
    </row>
    <row r="422" spans="8:8" s="76" customFormat="1" x14ac:dyDescent="0.2">
      <c r="H422" s="137"/>
    </row>
    <row r="423" spans="8:8" s="76" customFormat="1" x14ac:dyDescent="0.2">
      <c r="H423" s="137"/>
    </row>
    <row r="424" spans="8:8" s="76" customFormat="1" x14ac:dyDescent="0.2">
      <c r="H424" s="137"/>
    </row>
    <row r="425" spans="8:8" s="76" customFormat="1" x14ac:dyDescent="0.2">
      <c r="H425" s="137"/>
    </row>
    <row r="426" spans="8:8" s="76" customFormat="1" x14ac:dyDescent="0.2">
      <c r="H426" s="137"/>
    </row>
    <row r="427" spans="8:8" s="76" customFormat="1" x14ac:dyDescent="0.2">
      <c r="H427" s="137"/>
    </row>
    <row r="428" spans="8:8" s="76" customFormat="1" x14ac:dyDescent="0.2">
      <c r="H428" s="137"/>
    </row>
    <row r="429" spans="8:8" s="76" customFormat="1" x14ac:dyDescent="0.2">
      <c r="H429" s="137"/>
    </row>
    <row r="430" spans="8:8" s="76" customFormat="1" x14ac:dyDescent="0.2">
      <c r="H430" s="137"/>
    </row>
    <row r="431" spans="8:8" s="76" customFormat="1" x14ac:dyDescent="0.2">
      <c r="H431" s="137"/>
    </row>
    <row r="432" spans="8:8" s="76" customFormat="1" x14ac:dyDescent="0.2">
      <c r="H432" s="137"/>
    </row>
    <row r="433" spans="8:8" s="76" customFormat="1" x14ac:dyDescent="0.2">
      <c r="H433" s="137"/>
    </row>
    <row r="434" spans="8:8" s="76" customFormat="1" x14ac:dyDescent="0.2">
      <c r="H434" s="137"/>
    </row>
    <row r="435" spans="8:8" s="76" customFormat="1" x14ac:dyDescent="0.2">
      <c r="H435" s="137"/>
    </row>
    <row r="436" spans="8:8" s="76" customFormat="1" x14ac:dyDescent="0.2">
      <c r="H436" s="137"/>
    </row>
    <row r="437" spans="8:8" s="76" customFormat="1" x14ac:dyDescent="0.2">
      <c r="H437" s="137"/>
    </row>
    <row r="438" spans="8:8" s="76" customFormat="1" x14ac:dyDescent="0.2">
      <c r="H438" s="137"/>
    </row>
    <row r="439" spans="8:8" s="76" customFormat="1" x14ac:dyDescent="0.2">
      <c r="H439" s="137"/>
    </row>
    <row r="440" spans="8:8" s="76" customFormat="1" x14ac:dyDescent="0.2">
      <c r="H440" s="137"/>
    </row>
    <row r="441" spans="8:8" s="76" customFormat="1" x14ac:dyDescent="0.2">
      <c r="H441" s="137"/>
    </row>
    <row r="442" spans="8:8" s="76" customFormat="1" x14ac:dyDescent="0.2">
      <c r="H442" s="137"/>
    </row>
    <row r="443" spans="8:8" s="76" customFormat="1" x14ac:dyDescent="0.2">
      <c r="H443" s="137"/>
    </row>
    <row r="444" spans="8:8" s="76" customFormat="1" x14ac:dyDescent="0.2">
      <c r="H444" s="137"/>
    </row>
    <row r="445" spans="8:8" s="76" customFormat="1" x14ac:dyDescent="0.2">
      <c r="H445" s="137"/>
    </row>
    <row r="446" spans="8:8" s="76" customFormat="1" x14ac:dyDescent="0.2">
      <c r="H446" s="137"/>
    </row>
    <row r="447" spans="8:8" s="76" customFormat="1" x14ac:dyDescent="0.2">
      <c r="H447" s="137"/>
    </row>
    <row r="448" spans="8:8" s="76" customFormat="1" x14ac:dyDescent="0.2">
      <c r="H448" s="137"/>
    </row>
    <row r="449" spans="8:8" s="76" customFormat="1" x14ac:dyDescent="0.2">
      <c r="H449" s="137"/>
    </row>
    <row r="450" spans="8:8" s="76" customFormat="1" x14ac:dyDescent="0.2">
      <c r="H450" s="137"/>
    </row>
    <row r="451" spans="8:8" s="76" customFormat="1" x14ac:dyDescent="0.2">
      <c r="H451" s="137"/>
    </row>
    <row r="452" spans="8:8" s="76" customFormat="1" x14ac:dyDescent="0.2">
      <c r="H452" s="137"/>
    </row>
    <row r="453" spans="8:8" s="76" customFormat="1" x14ac:dyDescent="0.2">
      <c r="H453" s="137"/>
    </row>
    <row r="454" spans="8:8" s="76" customFormat="1" x14ac:dyDescent="0.2">
      <c r="H454" s="137"/>
    </row>
    <row r="455" spans="8:8" s="76" customFormat="1" x14ac:dyDescent="0.2">
      <c r="H455" s="137"/>
    </row>
    <row r="456" spans="8:8" s="76" customFormat="1" x14ac:dyDescent="0.2">
      <c r="H456" s="137"/>
    </row>
    <row r="457" spans="8:8" s="76" customFormat="1" x14ac:dyDescent="0.2">
      <c r="H457" s="137"/>
    </row>
    <row r="458" spans="8:8" s="76" customFormat="1" x14ac:dyDescent="0.2">
      <c r="H458" s="137"/>
    </row>
    <row r="459" spans="8:8" s="76" customFormat="1" x14ac:dyDescent="0.2">
      <c r="H459" s="137"/>
    </row>
    <row r="460" spans="8:8" s="76" customFormat="1" x14ac:dyDescent="0.2">
      <c r="H460" s="137"/>
    </row>
    <row r="461" spans="8:8" s="76" customFormat="1" x14ac:dyDescent="0.2">
      <c r="H461" s="137"/>
    </row>
    <row r="462" spans="8:8" s="76" customFormat="1" x14ac:dyDescent="0.2">
      <c r="H462" s="137"/>
    </row>
    <row r="463" spans="8:8" s="76" customFormat="1" x14ac:dyDescent="0.2">
      <c r="H463" s="137"/>
    </row>
    <row r="464" spans="8:8" s="76" customFormat="1" x14ac:dyDescent="0.2">
      <c r="H464" s="137"/>
    </row>
    <row r="465" spans="8:8" s="76" customFormat="1" x14ac:dyDescent="0.2">
      <c r="H465" s="137"/>
    </row>
    <row r="466" spans="8:8" s="76" customFormat="1" x14ac:dyDescent="0.2">
      <c r="H466" s="137"/>
    </row>
    <row r="467" spans="8:8" s="76" customFormat="1" x14ac:dyDescent="0.2">
      <c r="H467" s="137"/>
    </row>
    <row r="468" spans="8:8" s="76" customFormat="1" x14ac:dyDescent="0.2">
      <c r="H468" s="137"/>
    </row>
    <row r="469" spans="8:8" s="76" customFormat="1" x14ac:dyDescent="0.2">
      <c r="H469" s="137"/>
    </row>
    <row r="470" spans="8:8" s="76" customFormat="1" x14ac:dyDescent="0.2">
      <c r="H470" s="137"/>
    </row>
    <row r="471" spans="8:8" s="76" customFormat="1" x14ac:dyDescent="0.2">
      <c r="H471" s="137"/>
    </row>
    <row r="472" spans="8:8" s="76" customFormat="1" x14ac:dyDescent="0.2">
      <c r="H472" s="137"/>
    </row>
    <row r="473" spans="8:8" s="76" customFormat="1" x14ac:dyDescent="0.2">
      <c r="H473" s="137"/>
    </row>
    <row r="474" spans="8:8" s="76" customFormat="1" x14ac:dyDescent="0.2">
      <c r="H474" s="137"/>
    </row>
    <row r="475" spans="8:8" s="76" customFormat="1" x14ac:dyDescent="0.2">
      <c r="H475" s="137"/>
    </row>
    <row r="476" spans="8:8" s="76" customFormat="1" x14ac:dyDescent="0.2">
      <c r="H476" s="137"/>
    </row>
    <row r="477" spans="8:8" s="76" customFormat="1" x14ac:dyDescent="0.2">
      <c r="H477" s="137"/>
    </row>
    <row r="478" spans="8:8" s="76" customFormat="1" x14ac:dyDescent="0.2">
      <c r="H478" s="137"/>
    </row>
    <row r="479" spans="8:8" s="76" customFormat="1" x14ac:dyDescent="0.2">
      <c r="H479" s="137"/>
    </row>
    <row r="480" spans="8:8" s="76" customFormat="1" x14ac:dyDescent="0.2">
      <c r="H480" s="137"/>
    </row>
    <row r="481" spans="8:8" s="76" customFormat="1" x14ac:dyDescent="0.2">
      <c r="H481" s="137"/>
    </row>
    <row r="482" spans="8:8" s="76" customFormat="1" x14ac:dyDescent="0.2">
      <c r="H482" s="137"/>
    </row>
    <row r="483" spans="8:8" s="76" customFormat="1" x14ac:dyDescent="0.2">
      <c r="H483" s="137"/>
    </row>
    <row r="484" spans="8:8" s="76" customFormat="1" x14ac:dyDescent="0.2">
      <c r="H484" s="137"/>
    </row>
    <row r="485" spans="8:8" s="76" customFormat="1" x14ac:dyDescent="0.2">
      <c r="H485" s="137"/>
    </row>
    <row r="486" spans="8:8" s="76" customFormat="1" x14ac:dyDescent="0.2">
      <c r="H486" s="137"/>
    </row>
    <row r="487" spans="8:8" s="76" customFormat="1" x14ac:dyDescent="0.2">
      <c r="H487" s="137"/>
    </row>
    <row r="488" spans="8:8" s="76" customFormat="1" x14ac:dyDescent="0.2">
      <c r="H488" s="137"/>
    </row>
    <row r="489" spans="8:8" s="76" customFormat="1" x14ac:dyDescent="0.2">
      <c r="H489" s="137"/>
    </row>
    <row r="490" spans="8:8" s="76" customFormat="1" x14ac:dyDescent="0.2">
      <c r="H490" s="137"/>
    </row>
    <row r="491" spans="8:8" s="76" customFormat="1" x14ac:dyDescent="0.2">
      <c r="H491" s="137"/>
    </row>
    <row r="492" spans="8:8" s="76" customFormat="1" x14ac:dyDescent="0.2">
      <c r="H492" s="137"/>
    </row>
    <row r="493" spans="8:8" s="76" customFormat="1" x14ac:dyDescent="0.2">
      <c r="H493" s="137"/>
    </row>
    <row r="494" spans="8:8" s="76" customFormat="1" x14ac:dyDescent="0.2">
      <c r="H494" s="137"/>
    </row>
    <row r="495" spans="8:8" s="76" customFormat="1" x14ac:dyDescent="0.2">
      <c r="H495" s="137"/>
    </row>
    <row r="496" spans="8:8" s="76" customFormat="1" x14ac:dyDescent="0.2">
      <c r="H496" s="137"/>
    </row>
    <row r="497" spans="8:8" s="76" customFormat="1" x14ac:dyDescent="0.2">
      <c r="H497" s="137"/>
    </row>
    <row r="498" spans="8:8" s="76" customFormat="1" x14ac:dyDescent="0.2">
      <c r="H498" s="137"/>
    </row>
    <row r="499" spans="8:8" s="76" customFormat="1" x14ac:dyDescent="0.2">
      <c r="H499" s="137"/>
    </row>
    <row r="500" spans="8:8" s="76" customFormat="1" x14ac:dyDescent="0.2">
      <c r="H500" s="137"/>
    </row>
    <row r="501" spans="8:8" s="76" customFormat="1" x14ac:dyDescent="0.2">
      <c r="H501" s="137"/>
    </row>
    <row r="502" spans="8:8" s="76" customFormat="1" x14ac:dyDescent="0.2">
      <c r="H502" s="137"/>
    </row>
    <row r="503" spans="8:8" s="76" customFormat="1" x14ac:dyDescent="0.2">
      <c r="H503" s="137"/>
    </row>
    <row r="504" spans="8:8" s="76" customFormat="1" x14ac:dyDescent="0.2">
      <c r="H504" s="137"/>
    </row>
    <row r="505" spans="8:8" s="76" customFormat="1" x14ac:dyDescent="0.2">
      <c r="H505" s="137"/>
    </row>
    <row r="506" spans="8:8" s="76" customFormat="1" x14ac:dyDescent="0.2">
      <c r="H506" s="137"/>
    </row>
    <row r="507" spans="8:8" s="76" customFormat="1" x14ac:dyDescent="0.2">
      <c r="H507" s="137"/>
    </row>
    <row r="508" spans="8:8" s="76" customFormat="1" x14ac:dyDescent="0.2">
      <c r="H508" s="137"/>
    </row>
    <row r="509" spans="8:8" s="76" customFormat="1" x14ac:dyDescent="0.2">
      <c r="H509" s="137"/>
    </row>
    <row r="510" spans="8:8" s="76" customFormat="1" x14ac:dyDescent="0.2">
      <c r="H510" s="137"/>
    </row>
    <row r="511" spans="8:8" s="76" customFormat="1" x14ac:dyDescent="0.2">
      <c r="H511" s="137"/>
    </row>
    <row r="512" spans="8:8" s="76" customFormat="1" x14ac:dyDescent="0.2">
      <c r="H512" s="137"/>
    </row>
    <row r="513" spans="8:8" s="76" customFormat="1" x14ac:dyDescent="0.2">
      <c r="H513" s="137"/>
    </row>
    <row r="514" spans="8:8" s="76" customFormat="1" x14ac:dyDescent="0.2">
      <c r="H514" s="137"/>
    </row>
    <row r="515" spans="8:8" s="76" customFormat="1" x14ac:dyDescent="0.2">
      <c r="H515" s="137"/>
    </row>
    <row r="516" spans="8:8" s="76" customFormat="1" x14ac:dyDescent="0.2">
      <c r="H516" s="137"/>
    </row>
    <row r="517" spans="8:8" s="76" customFormat="1" x14ac:dyDescent="0.2">
      <c r="H517" s="137"/>
    </row>
    <row r="518" spans="8:8" s="76" customFormat="1" x14ac:dyDescent="0.2">
      <c r="H518" s="137"/>
    </row>
    <row r="519" spans="8:8" s="76" customFormat="1" x14ac:dyDescent="0.2">
      <c r="H519" s="137"/>
    </row>
    <row r="520" spans="8:8" s="76" customFormat="1" x14ac:dyDescent="0.2">
      <c r="H520" s="137"/>
    </row>
    <row r="521" spans="8:8" s="76" customFormat="1" x14ac:dyDescent="0.2">
      <c r="H521" s="137"/>
    </row>
    <row r="522" spans="8:8" s="76" customFormat="1" x14ac:dyDescent="0.2">
      <c r="H522" s="137"/>
    </row>
    <row r="523" spans="8:8" s="76" customFormat="1" x14ac:dyDescent="0.2">
      <c r="H523" s="137"/>
    </row>
    <row r="524" spans="8:8" s="76" customFormat="1" x14ac:dyDescent="0.2">
      <c r="H524" s="137"/>
    </row>
    <row r="525" spans="8:8" s="76" customFormat="1" x14ac:dyDescent="0.2">
      <c r="H525" s="137"/>
    </row>
    <row r="526" spans="8:8" s="76" customFormat="1" x14ac:dyDescent="0.2">
      <c r="H526" s="137"/>
    </row>
    <row r="527" spans="8:8" s="76" customFormat="1" x14ac:dyDescent="0.2">
      <c r="H527" s="137"/>
    </row>
    <row r="528" spans="8:8" s="76" customFormat="1" x14ac:dyDescent="0.2">
      <c r="H528" s="137"/>
    </row>
    <row r="529" spans="8:8" s="76" customFormat="1" x14ac:dyDescent="0.2">
      <c r="H529" s="137"/>
    </row>
    <row r="530" spans="8:8" s="76" customFormat="1" x14ac:dyDescent="0.2">
      <c r="H530" s="137"/>
    </row>
    <row r="531" spans="8:8" s="76" customFormat="1" x14ac:dyDescent="0.2">
      <c r="H531" s="137"/>
    </row>
    <row r="532" spans="8:8" s="76" customFormat="1" x14ac:dyDescent="0.2">
      <c r="H532" s="137"/>
    </row>
    <row r="533" spans="8:8" s="76" customFormat="1" x14ac:dyDescent="0.2">
      <c r="H533" s="137"/>
    </row>
    <row r="534" spans="8:8" s="76" customFormat="1" x14ac:dyDescent="0.2">
      <c r="H534" s="137"/>
    </row>
    <row r="535" spans="8:8" s="76" customFormat="1" x14ac:dyDescent="0.2">
      <c r="H535" s="137"/>
    </row>
    <row r="536" spans="8:8" s="76" customFormat="1" x14ac:dyDescent="0.2">
      <c r="H536" s="137"/>
    </row>
    <row r="537" spans="8:8" s="76" customFormat="1" x14ac:dyDescent="0.2">
      <c r="H537" s="137"/>
    </row>
    <row r="538" spans="8:8" s="76" customFormat="1" x14ac:dyDescent="0.2">
      <c r="H538" s="137"/>
    </row>
    <row r="539" spans="8:8" s="76" customFormat="1" x14ac:dyDescent="0.2">
      <c r="H539" s="137"/>
    </row>
    <row r="540" spans="8:8" s="76" customFormat="1" x14ac:dyDescent="0.2">
      <c r="H540" s="137"/>
    </row>
    <row r="541" spans="8:8" s="76" customFormat="1" x14ac:dyDescent="0.2">
      <c r="H541" s="137"/>
    </row>
    <row r="542" spans="8:8" s="76" customFormat="1" x14ac:dyDescent="0.2">
      <c r="H542" s="137"/>
    </row>
    <row r="543" spans="8:8" s="76" customFormat="1" x14ac:dyDescent="0.2">
      <c r="H543" s="137"/>
    </row>
    <row r="544" spans="8:8" s="76" customFormat="1" x14ac:dyDescent="0.2">
      <c r="H544" s="137"/>
    </row>
    <row r="545" spans="8:8" s="76" customFormat="1" x14ac:dyDescent="0.2">
      <c r="H545" s="137"/>
    </row>
    <row r="546" spans="8:8" s="76" customFormat="1" x14ac:dyDescent="0.2">
      <c r="H546" s="137"/>
    </row>
    <row r="547" spans="8:8" s="76" customFormat="1" x14ac:dyDescent="0.2">
      <c r="H547" s="137"/>
    </row>
    <row r="548" spans="8:8" s="76" customFormat="1" x14ac:dyDescent="0.2">
      <c r="H548" s="137"/>
    </row>
    <row r="549" spans="8:8" s="76" customFormat="1" x14ac:dyDescent="0.2">
      <c r="H549" s="137"/>
    </row>
    <row r="550" spans="8:8" s="76" customFormat="1" x14ac:dyDescent="0.2">
      <c r="H550" s="137"/>
    </row>
    <row r="551" spans="8:8" s="76" customFormat="1" x14ac:dyDescent="0.2">
      <c r="H551" s="137"/>
    </row>
    <row r="552" spans="8:8" s="76" customFormat="1" x14ac:dyDescent="0.2">
      <c r="H552" s="137"/>
    </row>
    <row r="553" spans="8:8" s="76" customFormat="1" x14ac:dyDescent="0.2">
      <c r="H553" s="137"/>
    </row>
    <row r="554" spans="8:8" s="76" customFormat="1" x14ac:dyDescent="0.2">
      <c r="H554" s="137"/>
    </row>
    <row r="555" spans="8:8" s="76" customFormat="1" x14ac:dyDescent="0.2">
      <c r="H555" s="137"/>
    </row>
    <row r="556" spans="8:8" s="76" customFormat="1" x14ac:dyDescent="0.2">
      <c r="H556" s="137"/>
    </row>
    <row r="557" spans="8:8" s="76" customFormat="1" x14ac:dyDescent="0.2">
      <c r="H557" s="137"/>
    </row>
    <row r="558" spans="8:8" s="76" customFormat="1" x14ac:dyDescent="0.2">
      <c r="H558" s="137"/>
    </row>
    <row r="559" spans="8:8" s="76" customFormat="1" x14ac:dyDescent="0.2">
      <c r="H559" s="137"/>
    </row>
    <row r="560" spans="8:8" s="76" customFormat="1" x14ac:dyDescent="0.2">
      <c r="H560" s="137"/>
    </row>
    <row r="561" spans="8:8" s="76" customFormat="1" x14ac:dyDescent="0.2">
      <c r="H561" s="137"/>
    </row>
    <row r="562" spans="8:8" s="76" customFormat="1" x14ac:dyDescent="0.2">
      <c r="H562" s="137"/>
    </row>
    <row r="563" spans="8:8" s="76" customFormat="1" x14ac:dyDescent="0.2">
      <c r="H563" s="137"/>
    </row>
    <row r="564" spans="8:8" s="76" customFormat="1" x14ac:dyDescent="0.2">
      <c r="H564" s="137"/>
    </row>
    <row r="565" spans="8:8" s="76" customFormat="1" x14ac:dyDescent="0.2">
      <c r="H565" s="137"/>
    </row>
    <row r="566" spans="8:8" s="76" customFormat="1" x14ac:dyDescent="0.2">
      <c r="H566" s="137"/>
    </row>
    <row r="567" spans="8:8" s="76" customFormat="1" x14ac:dyDescent="0.2">
      <c r="H567" s="137"/>
    </row>
    <row r="568" spans="8:8" s="76" customFormat="1" x14ac:dyDescent="0.2">
      <c r="H568" s="137"/>
    </row>
    <row r="569" spans="8:8" s="76" customFormat="1" x14ac:dyDescent="0.2">
      <c r="H569" s="137"/>
    </row>
    <row r="570" spans="8:8" s="76" customFormat="1" x14ac:dyDescent="0.2">
      <c r="H570" s="137"/>
    </row>
    <row r="571" spans="8:8" s="76" customFormat="1" x14ac:dyDescent="0.2">
      <c r="H571" s="137"/>
    </row>
    <row r="572" spans="8:8" s="76" customFormat="1" x14ac:dyDescent="0.2">
      <c r="H572" s="137"/>
    </row>
    <row r="573" spans="8:8" s="76" customFormat="1" x14ac:dyDescent="0.2">
      <c r="H573" s="137"/>
    </row>
    <row r="574" spans="8:8" s="76" customFormat="1" x14ac:dyDescent="0.2">
      <c r="H574" s="137"/>
    </row>
    <row r="575" spans="8:8" s="76" customFormat="1" x14ac:dyDescent="0.2">
      <c r="H575" s="137"/>
    </row>
    <row r="576" spans="8:8" s="76" customFormat="1" x14ac:dyDescent="0.2">
      <c r="H576" s="137"/>
    </row>
    <row r="577" spans="8:8" s="76" customFormat="1" x14ac:dyDescent="0.2">
      <c r="H577" s="137"/>
    </row>
    <row r="578" spans="8:8" s="76" customFormat="1" x14ac:dyDescent="0.2">
      <c r="H578" s="137"/>
    </row>
    <row r="579" spans="8:8" s="76" customFormat="1" x14ac:dyDescent="0.2">
      <c r="H579" s="137"/>
    </row>
    <row r="580" spans="8:8" s="76" customFormat="1" x14ac:dyDescent="0.2">
      <c r="H580" s="137"/>
    </row>
    <row r="581" spans="8:8" s="76" customFormat="1" x14ac:dyDescent="0.2">
      <c r="H581" s="137"/>
    </row>
    <row r="582" spans="8:8" s="76" customFormat="1" x14ac:dyDescent="0.2">
      <c r="H582" s="137"/>
    </row>
    <row r="583" spans="8:8" s="76" customFormat="1" x14ac:dyDescent="0.2">
      <c r="H583" s="137"/>
    </row>
    <row r="584" spans="8:8" s="76" customFormat="1" x14ac:dyDescent="0.2">
      <c r="H584" s="137"/>
    </row>
    <row r="585" spans="8:8" s="76" customFormat="1" x14ac:dyDescent="0.2">
      <c r="H585" s="137"/>
    </row>
    <row r="586" spans="8:8" s="76" customFormat="1" x14ac:dyDescent="0.2">
      <c r="H586" s="137"/>
    </row>
    <row r="587" spans="8:8" s="76" customFormat="1" x14ac:dyDescent="0.2">
      <c r="H587" s="137"/>
    </row>
    <row r="588" spans="8:8" s="76" customFormat="1" x14ac:dyDescent="0.2">
      <c r="H588" s="137"/>
    </row>
    <row r="589" spans="8:8" s="76" customFormat="1" x14ac:dyDescent="0.2">
      <c r="H589" s="137"/>
    </row>
    <row r="590" spans="8:8" s="76" customFormat="1" x14ac:dyDescent="0.2">
      <c r="H590" s="137"/>
    </row>
    <row r="591" spans="8:8" s="76" customFormat="1" x14ac:dyDescent="0.2">
      <c r="H591" s="137"/>
    </row>
    <row r="592" spans="8:8" s="76" customFormat="1" x14ac:dyDescent="0.2">
      <c r="H592" s="137"/>
    </row>
    <row r="593" spans="8:8" s="76" customFormat="1" x14ac:dyDescent="0.2">
      <c r="H593" s="137"/>
    </row>
    <row r="594" spans="8:8" s="76" customFormat="1" x14ac:dyDescent="0.2">
      <c r="H594" s="137"/>
    </row>
    <row r="595" spans="8:8" s="76" customFormat="1" x14ac:dyDescent="0.2">
      <c r="H595" s="137"/>
    </row>
    <row r="596" spans="8:8" s="76" customFormat="1" x14ac:dyDescent="0.2">
      <c r="H596" s="137"/>
    </row>
    <row r="597" spans="8:8" s="76" customFormat="1" x14ac:dyDescent="0.2">
      <c r="H597" s="137"/>
    </row>
    <row r="598" spans="8:8" s="76" customFormat="1" x14ac:dyDescent="0.2">
      <c r="H598" s="137"/>
    </row>
    <row r="599" spans="8:8" s="76" customFormat="1" x14ac:dyDescent="0.2">
      <c r="H599" s="137"/>
    </row>
    <row r="600" spans="8:8" s="76" customFormat="1" x14ac:dyDescent="0.2">
      <c r="H600" s="137"/>
    </row>
    <row r="601" spans="8:8" s="76" customFormat="1" x14ac:dyDescent="0.2">
      <c r="H601" s="137"/>
    </row>
    <row r="602" spans="8:8" s="76" customFormat="1" x14ac:dyDescent="0.2">
      <c r="H602" s="137"/>
    </row>
    <row r="603" spans="8:8" s="76" customFormat="1" x14ac:dyDescent="0.2">
      <c r="H603" s="137"/>
    </row>
    <row r="604" spans="8:8" s="76" customFormat="1" x14ac:dyDescent="0.2">
      <c r="H604" s="137"/>
    </row>
    <row r="605" spans="8:8" s="76" customFormat="1" x14ac:dyDescent="0.2">
      <c r="H605" s="137"/>
    </row>
    <row r="606" spans="8:8" s="76" customFormat="1" x14ac:dyDescent="0.2">
      <c r="H606" s="137"/>
    </row>
    <row r="607" spans="8:8" s="76" customFormat="1" x14ac:dyDescent="0.2">
      <c r="H607" s="137"/>
    </row>
    <row r="608" spans="8:8" s="76" customFormat="1" x14ac:dyDescent="0.2">
      <c r="H608" s="137"/>
    </row>
    <row r="609" spans="8:8" s="76" customFormat="1" x14ac:dyDescent="0.2">
      <c r="H609" s="137"/>
    </row>
    <row r="610" spans="8:8" s="76" customFormat="1" x14ac:dyDescent="0.2">
      <c r="H610" s="137"/>
    </row>
    <row r="611" spans="8:8" s="76" customFormat="1" x14ac:dyDescent="0.2">
      <c r="H611" s="137"/>
    </row>
    <row r="612" spans="8:8" s="76" customFormat="1" x14ac:dyDescent="0.2">
      <c r="H612" s="137"/>
    </row>
    <row r="613" spans="8:8" s="76" customFormat="1" x14ac:dyDescent="0.2">
      <c r="H613" s="137"/>
    </row>
    <row r="614" spans="8:8" s="76" customFormat="1" x14ac:dyDescent="0.2">
      <c r="H614" s="137"/>
    </row>
    <row r="615" spans="8:8" s="76" customFormat="1" x14ac:dyDescent="0.2">
      <c r="H615" s="137"/>
    </row>
    <row r="616" spans="8:8" s="76" customFormat="1" x14ac:dyDescent="0.2">
      <c r="H616" s="137"/>
    </row>
    <row r="617" spans="8:8" s="76" customFormat="1" x14ac:dyDescent="0.2">
      <c r="H617" s="137"/>
    </row>
    <row r="618" spans="8:8" s="76" customFormat="1" x14ac:dyDescent="0.2">
      <c r="H618" s="137"/>
    </row>
    <row r="619" spans="8:8" s="76" customFormat="1" x14ac:dyDescent="0.2">
      <c r="H619" s="137"/>
    </row>
    <row r="620" spans="8:8" s="76" customFormat="1" x14ac:dyDescent="0.2">
      <c r="H620" s="137"/>
    </row>
    <row r="621" spans="8:8" s="76" customFormat="1" x14ac:dyDescent="0.2">
      <c r="H621" s="137"/>
    </row>
    <row r="622" spans="8:8" s="76" customFormat="1" x14ac:dyDescent="0.2">
      <c r="H622" s="137"/>
    </row>
    <row r="623" spans="8:8" s="76" customFormat="1" x14ac:dyDescent="0.2">
      <c r="H623" s="137"/>
    </row>
    <row r="624" spans="8:8" s="76" customFormat="1" x14ac:dyDescent="0.2">
      <c r="H624" s="137"/>
    </row>
    <row r="625" spans="8:8" s="76" customFormat="1" x14ac:dyDescent="0.2">
      <c r="H625" s="137"/>
    </row>
    <row r="626" spans="8:8" s="76" customFormat="1" x14ac:dyDescent="0.2">
      <c r="H626" s="137"/>
    </row>
    <row r="627" spans="8:8" s="76" customFormat="1" x14ac:dyDescent="0.2">
      <c r="H627" s="137"/>
    </row>
    <row r="628" spans="8:8" s="76" customFormat="1" x14ac:dyDescent="0.2">
      <c r="H628" s="137"/>
    </row>
    <row r="629" spans="8:8" s="76" customFormat="1" x14ac:dyDescent="0.2">
      <c r="H629" s="137"/>
    </row>
    <row r="630" spans="8:8" s="76" customFormat="1" x14ac:dyDescent="0.2">
      <c r="H630" s="137"/>
    </row>
    <row r="631" spans="8:8" s="76" customFormat="1" x14ac:dyDescent="0.2">
      <c r="H631" s="137"/>
    </row>
    <row r="632" spans="8:8" s="76" customFormat="1" x14ac:dyDescent="0.2">
      <c r="H632" s="137"/>
    </row>
    <row r="633" spans="8:8" s="76" customFormat="1" x14ac:dyDescent="0.2">
      <c r="H633" s="137"/>
    </row>
    <row r="634" spans="8:8" s="76" customFormat="1" x14ac:dyDescent="0.2">
      <c r="H634" s="137"/>
    </row>
    <row r="635" spans="8:8" s="76" customFormat="1" x14ac:dyDescent="0.2">
      <c r="H635" s="137"/>
    </row>
    <row r="636" spans="8:8" s="76" customFormat="1" x14ac:dyDescent="0.2">
      <c r="H636" s="137"/>
    </row>
    <row r="637" spans="8:8" s="76" customFormat="1" x14ac:dyDescent="0.2">
      <c r="H637" s="137"/>
    </row>
    <row r="638" spans="8:8" s="76" customFormat="1" x14ac:dyDescent="0.2">
      <c r="H638" s="137"/>
    </row>
    <row r="639" spans="8:8" s="76" customFormat="1" x14ac:dyDescent="0.2">
      <c r="H639" s="137"/>
    </row>
    <row r="640" spans="8:8" s="76" customFormat="1" x14ac:dyDescent="0.2">
      <c r="H640" s="137"/>
    </row>
    <row r="641" spans="8:8" s="76" customFormat="1" x14ac:dyDescent="0.2">
      <c r="H641" s="137"/>
    </row>
    <row r="642" spans="8:8" s="76" customFormat="1" x14ac:dyDescent="0.2">
      <c r="H642" s="137"/>
    </row>
    <row r="643" spans="8:8" s="76" customFormat="1" x14ac:dyDescent="0.2">
      <c r="H643" s="137"/>
    </row>
    <row r="644" spans="8:8" s="76" customFormat="1" x14ac:dyDescent="0.2">
      <c r="H644" s="137"/>
    </row>
    <row r="645" spans="8:8" s="76" customFormat="1" x14ac:dyDescent="0.2">
      <c r="H645" s="137"/>
    </row>
    <row r="646" spans="8:8" s="76" customFormat="1" x14ac:dyDescent="0.2">
      <c r="H646" s="137"/>
    </row>
    <row r="647" spans="8:8" s="76" customFormat="1" x14ac:dyDescent="0.2">
      <c r="H647" s="137"/>
    </row>
    <row r="648" spans="8:8" s="76" customFormat="1" x14ac:dyDescent="0.2">
      <c r="H648" s="137"/>
    </row>
    <row r="649" spans="8:8" s="76" customFormat="1" x14ac:dyDescent="0.2">
      <c r="H649" s="137"/>
    </row>
    <row r="650" spans="8:8" s="76" customFormat="1" x14ac:dyDescent="0.2">
      <c r="H650" s="137"/>
    </row>
    <row r="651" spans="8:8" s="76" customFormat="1" x14ac:dyDescent="0.2">
      <c r="H651" s="137"/>
    </row>
    <row r="652" spans="8:8" s="76" customFormat="1" x14ac:dyDescent="0.2">
      <c r="H652" s="137"/>
    </row>
    <row r="653" spans="8:8" s="76" customFormat="1" x14ac:dyDescent="0.2">
      <c r="H653" s="137"/>
    </row>
    <row r="654" spans="8:8" s="76" customFormat="1" x14ac:dyDescent="0.2">
      <c r="H654" s="137"/>
    </row>
    <row r="655" spans="8:8" s="76" customFormat="1" x14ac:dyDescent="0.2">
      <c r="H655" s="137"/>
    </row>
    <row r="656" spans="8:8" s="76" customFormat="1" x14ac:dyDescent="0.2">
      <c r="H656" s="137"/>
    </row>
    <row r="657" spans="8:8" s="76" customFormat="1" x14ac:dyDescent="0.2">
      <c r="H657" s="137"/>
    </row>
    <row r="658" spans="8:8" s="76" customFormat="1" x14ac:dyDescent="0.2">
      <c r="H658" s="137"/>
    </row>
    <row r="659" spans="8:8" s="76" customFormat="1" x14ac:dyDescent="0.2">
      <c r="H659" s="137"/>
    </row>
    <row r="660" spans="8:8" s="76" customFormat="1" x14ac:dyDescent="0.2">
      <c r="H660" s="137"/>
    </row>
    <row r="661" spans="8:8" s="76" customFormat="1" x14ac:dyDescent="0.2">
      <c r="H661" s="137"/>
    </row>
    <row r="662" spans="8:8" s="76" customFormat="1" x14ac:dyDescent="0.2">
      <c r="H662" s="137"/>
    </row>
    <row r="663" spans="8:8" s="76" customFormat="1" x14ac:dyDescent="0.2">
      <c r="H663" s="137"/>
    </row>
    <row r="664" spans="8:8" s="76" customFormat="1" x14ac:dyDescent="0.2">
      <c r="H664" s="137"/>
    </row>
    <row r="665" spans="8:8" s="76" customFormat="1" x14ac:dyDescent="0.2">
      <c r="H665" s="137"/>
    </row>
    <row r="666" spans="8:8" s="76" customFormat="1" x14ac:dyDescent="0.2">
      <c r="H666" s="137"/>
    </row>
    <row r="667" spans="8:8" s="76" customFormat="1" x14ac:dyDescent="0.2">
      <c r="H667" s="137"/>
    </row>
    <row r="668" spans="8:8" s="76" customFormat="1" x14ac:dyDescent="0.2">
      <c r="H668" s="137"/>
    </row>
    <row r="669" spans="8:8" s="76" customFormat="1" x14ac:dyDescent="0.2">
      <c r="H669" s="137"/>
    </row>
    <row r="670" spans="8:8" s="76" customFormat="1" x14ac:dyDescent="0.2">
      <c r="H670" s="137"/>
    </row>
    <row r="671" spans="8:8" s="76" customFormat="1" x14ac:dyDescent="0.2">
      <c r="H671" s="137"/>
    </row>
    <row r="672" spans="8:8" s="76" customFormat="1" x14ac:dyDescent="0.2">
      <c r="H672" s="137"/>
    </row>
    <row r="673" spans="8:8" s="76" customFormat="1" x14ac:dyDescent="0.2">
      <c r="H673" s="137"/>
    </row>
    <row r="674" spans="8:8" s="76" customFormat="1" x14ac:dyDescent="0.2">
      <c r="H674" s="137"/>
    </row>
    <row r="675" spans="8:8" s="76" customFormat="1" x14ac:dyDescent="0.2">
      <c r="H675" s="137"/>
    </row>
    <row r="676" spans="8:8" s="76" customFormat="1" x14ac:dyDescent="0.2">
      <c r="H676" s="137"/>
    </row>
    <row r="677" spans="8:8" s="76" customFormat="1" x14ac:dyDescent="0.2">
      <c r="H677" s="137"/>
    </row>
    <row r="678" spans="8:8" s="76" customFormat="1" x14ac:dyDescent="0.2">
      <c r="H678" s="137"/>
    </row>
    <row r="679" spans="8:8" s="76" customFormat="1" x14ac:dyDescent="0.2">
      <c r="H679" s="137"/>
    </row>
    <row r="680" spans="8:8" s="76" customFormat="1" x14ac:dyDescent="0.2">
      <c r="H680" s="137"/>
    </row>
    <row r="681" spans="8:8" s="76" customFormat="1" x14ac:dyDescent="0.2">
      <c r="H681" s="137"/>
    </row>
    <row r="682" spans="8:8" s="76" customFormat="1" x14ac:dyDescent="0.2">
      <c r="H682" s="137"/>
    </row>
    <row r="683" spans="8:8" s="76" customFormat="1" x14ac:dyDescent="0.2">
      <c r="H683" s="137"/>
    </row>
    <row r="684" spans="8:8" s="76" customFormat="1" x14ac:dyDescent="0.2">
      <c r="H684" s="137"/>
    </row>
    <row r="685" spans="8:8" s="76" customFormat="1" x14ac:dyDescent="0.2">
      <c r="H685" s="137"/>
    </row>
    <row r="686" spans="8:8" s="76" customFormat="1" x14ac:dyDescent="0.2">
      <c r="H686" s="137"/>
    </row>
    <row r="687" spans="8:8" s="76" customFormat="1" x14ac:dyDescent="0.2">
      <c r="H687" s="137"/>
    </row>
    <row r="688" spans="8:8" s="76" customFormat="1" x14ac:dyDescent="0.2">
      <c r="H688" s="137"/>
    </row>
    <row r="689" spans="8:8" s="76" customFormat="1" x14ac:dyDescent="0.2">
      <c r="H689" s="137"/>
    </row>
    <row r="690" spans="8:8" s="76" customFormat="1" x14ac:dyDescent="0.2">
      <c r="H690" s="137"/>
    </row>
    <row r="691" spans="8:8" s="76" customFormat="1" x14ac:dyDescent="0.2">
      <c r="H691" s="137"/>
    </row>
    <row r="692" spans="8:8" s="76" customFormat="1" x14ac:dyDescent="0.2">
      <c r="H692" s="137"/>
    </row>
    <row r="693" spans="8:8" s="76" customFormat="1" x14ac:dyDescent="0.2">
      <c r="H693" s="137"/>
    </row>
    <row r="694" spans="8:8" s="76" customFormat="1" x14ac:dyDescent="0.2">
      <c r="H694" s="137"/>
    </row>
    <row r="695" spans="8:8" s="76" customFormat="1" x14ac:dyDescent="0.2">
      <c r="H695" s="137"/>
    </row>
    <row r="696" spans="8:8" s="76" customFormat="1" x14ac:dyDescent="0.2">
      <c r="H696" s="137"/>
    </row>
    <row r="697" spans="8:8" s="76" customFormat="1" x14ac:dyDescent="0.2">
      <c r="H697" s="137"/>
    </row>
    <row r="698" spans="8:8" s="76" customFormat="1" x14ac:dyDescent="0.2">
      <c r="H698" s="137"/>
    </row>
    <row r="699" spans="8:8" s="76" customFormat="1" x14ac:dyDescent="0.2">
      <c r="H699" s="137"/>
    </row>
    <row r="700" spans="8:8" s="76" customFormat="1" x14ac:dyDescent="0.2">
      <c r="H700" s="137"/>
    </row>
    <row r="701" spans="8:8" s="76" customFormat="1" x14ac:dyDescent="0.2">
      <c r="H701" s="137"/>
    </row>
    <row r="702" spans="8:8" s="76" customFormat="1" x14ac:dyDescent="0.2">
      <c r="H702" s="137"/>
    </row>
    <row r="703" spans="8:8" s="76" customFormat="1" x14ac:dyDescent="0.2">
      <c r="H703" s="137"/>
    </row>
    <row r="704" spans="8:8" s="76" customFormat="1" x14ac:dyDescent="0.2">
      <c r="H704" s="137"/>
    </row>
    <row r="705" spans="8:8" s="76" customFormat="1" x14ac:dyDescent="0.2">
      <c r="H705" s="137"/>
    </row>
    <row r="706" spans="8:8" s="76" customFormat="1" x14ac:dyDescent="0.2">
      <c r="H706" s="137"/>
    </row>
    <row r="707" spans="8:8" s="76" customFormat="1" x14ac:dyDescent="0.2">
      <c r="H707" s="137"/>
    </row>
    <row r="708" spans="8:8" s="76" customFormat="1" x14ac:dyDescent="0.2">
      <c r="H708" s="137"/>
    </row>
    <row r="709" spans="8:8" s="76" customFormat="1" x14ac:dyDescent="0.2">
      <c r="H709" s="137"/>
    </row>
    <row r="710" spans="8:8" s="76" customFormat="1" x14ac:dyDescent="0.2">
      <c r="H710" s="137"/>
    </row>
    <row r="711" spans="8:8" s="76" customFormat="1" x14ac:dyDescent="0.2">
      <c r="H711" s="137"/>
    </row>
    <row r="712" spans="8:8" s="76" customFormat="1" x14ac:dyDescent="0.2">
      <c r="H712" s="137"/>
    </row>
    <row r="713" spans="8:8" s="76" customFormat="1" x14ac:dyDescent="0.2">
      <c r="H713" s="137"/>
    </row>
    <row r="714" spans="8:8" s="76" customFormat="1" x14ac:dyDescent="0.2">
      <c r="H714" s="137"/>
    </row>
    <row r="715" spans="8:8" s="76" customFormat="1" x14ac:dyDescent="0.2">
      <c r="H715" s="137"/>
    </row>
    <row r="716" spans="8:8" s="76" customFormat="1" x14ac:dyDescent="0.2">
      <c r="H716" s="137"/>
    </row>
    <row r="717" spans="8:8" s="76" customFormat="1" x14ac:dyDescent="0.2">
      <c r="H717" s="137"/>
    </row>
    <row r="718" spans="8:8" s="76" customFormat="1" x14ac:dyDescent="0.2">
      <c r="H718" s="137"/>
    </row>
    <row r="719" spans="8:8" s="76" customFormat="1" x14ac:dyDescent="0.2">
      <c r="H719" s="137"/>
    </row>
    <row r="720" spans="8:8" s="76" customFormat="1" x14ac:dyDescent="0.2">
      <c r="H720" s="137"/>
    </row>
    <row r="721" spans="8:8" s="76" customFormat="1" x14ac:dyDescent="0.2">
      <c r="H721" s="137"/>
    </row>
    <row r="722" spans="8:8" s="76" customFormat="1" x14ac:dyDescent="0.2">
      <c r="H722" s="137"/>
    </row>
    <row r="723" spans="8:8" s="76" customFormat="1" x14ac:dyDescent="0.2">
      <c r="H723" s="137"/>
    </row>
    <row r="724" spans="8:8" s="76" customFormat="1" x14ac:dyDescent="0.2">
      <c r="H724" s="137"/>
    </row>
    <row r="725" spans="8:8" s="76" customFormat="1" x14ac:dyDescent="0.2">
      <c r="H725" s="137"/>
    </row>
    <row r="726" spans="8:8" s="76" customFormat="1" x14ac:dyDescent="0.2">
      <c r="H726" s="137"/>
    </row>
    <row r="727" spans="8:8" s="76" customFormat="1" x14ac:dyDescent="0.2">
      <c r="H727" s="137"/>
    </row>
    <row r="728" spans="8:8" s="76" customFormat="1" x14ac:dyDescent="0.2">
      <c r="H728" s="137"/>
    </row>
    <row r="729" spans="8:8" s="76" customFormat="1" x14ac:dyDescent="0.2">
      <c r="H729" s="137"/>
    </row>
    <row r="730" spans="8:8" s="76" customFormat="1" x14ac:dyDescent="0.2">
      <c r="H730" s="137"/>
    </row>
    <row r="731" spans="8:8" s="76" customFormat="1" x14ac:dyDescent="0.2">
      <c r="H731" s="137"/>
    </row>
    <row r="732" spans="8:8" s="76" customFormat="1" x14ac:dyDescent="0.2">
      <c r="H732" s="137"/>
    </row>
    <row r="733" spans="8:8" s="76" customFormat="1" x14ac:dyDescent="0.2">
      <c r="H733" s="137"/>
    </row>
    <row r="734" spans="8:8" s="76" customFormat="1" x14ac:dyDescent="0.2">
      <c r="H734" s="137"/>
    </row>
    <row r="735" spans="8:8" s="76" customFormat="1" x14ac:dyDescent="0.2">
      <c r="H735" s="137"/>
    </row>
    <row r="736" spans="8:8" s="76" customFormat="1" x14ac:dyDescent="0.2">
      <c r="H736" s="137"/>
    </row>
    <row r="737" spans="8:8" s="76" customFormat="1" x14ac:dyDescent="0.2">
      <c r="H737" s="137"/>
    </row>
    <row r="738" spans="8:8" s="76" customFormat="1" x14ac:dyDescent="0.2">
      <c r="H738" s="137"/>
    </row>
    <row r="739" spans="8:8" s="76" customFormat="1" x14ac:dyDescent="0.2">
      <c r="H739" s="137"/>
    </row>
    <row r="740" spans="8:8" s="76" customFormat="1" x14ac:dyDescent="0.2">
      <c r="H740" s="137"/>
    </row>
    <row r="741" spans="8:8" s="76" customFormat="1" x14ac:dyDescent="0.2">
      <c r="H741" s="137"/>
    </row>
    <row r="742" spans="8:8" s="76" customFormat="1" x14ac:dyDescent="0.2">
      <c r="H742" s="137"/>
    </row>
    <row r="743" spans="8:8" s="76" customFormat="1" x14ac:dyDescent="0.2">
      <c r="H743" s="137"/>
    </row>
    <row r="744" spans="8:8" s="76" customFormat="1" x14ac:dyDescent="0.2">
      <c r="H744" s="137"/>
    </row>
    <row r="745" spans="8:8" s="76" customFormat="1" x14ac:dyDescent="0.2">
      <c r="H745" s="137"/>
    </row>
    <row r="746" spans="8:8" s="76" customFormat="1" x14ac:dyDescent="0.2">
      <c r="H746" s="137"/>
    </row>
    <row r="747" spans="8:8" s="76" customFormat="1" x14ac:dyDescent="0.2">
      <c r="H747" s="137"/>
    </row>
    <row r="748" spans="8:8" s="76" customFormat="1" x14ac:dyDescent="0.2">
      <c r="H748" s="137"/>
    </row>
    <row r="749" spans="8:8" s="76" customFormat="1" x14ac:dyDescent="0.2">
      <c r="H749" s="137"/>
    </row>
    <row r="750" spans="8:8" s="76" customFormat="1" x14ac:dyDescent="0.2">
      <c r="H750" s="137"/>
    </row>
    <row r="751" spans="8:8" s="76" customFormat="1" x14ac:dyDescent="0.2">
      <c r="H751" s="137"/>
    </row>
    <row r="752" spans="8:8" s="76" customFormat="1" x14ac:dyDescent="0.2">
      <c r="H752" s="137"/>
    </row>
    <row r="753" spans="8:8" s="76" customFormat="1" x14ac:dyDescent="0.2">
      <c r="H753" s="137"/>
    </row>
    <row r="754" spans="8:8" s="76" customFormat="1" x14ac:dyDescent="0.2">
      <c r="H754" s="137"/>
    </row>
    <row r="755" spans="8:8" s="76" customFormat="1" x14ac:dyDescent="0.2">
      <c r="H755" s="137"/>
    </row>
    <row r="756" spans="8:8" s="76" customFormat="1" x14ac:dyDescent="0.2">
      <c r="H756" s="137"/>
    </row>
    <row r="757" spans="8:8" s="76" customFormat="1" x14ac:dyDescent="0.2">
      <c r="H757" s="137"/>
    </row>
    <row r="758" spans="8:8" s="76" customFormat="1" x14ac:dyDescent="0.2">
      <c r="H758" s="137"/>
    </row>
    <row r="759" spans="8:8" s="76" customFormat="1" x14ac:dyDescent="0.2">
      <c r="H759" s="137"/>
    </row>
    <row r="760" spans="8:8" s="76" customFormat="1" x14ac:dyDescent="0.2">
      <c r="H760" s="137"/>
    </row>
    <row r="761" spans="8:8" s="76" customFormat="1" x14ac:dyDescent="0.2">
      <c r="H761" s="137"/>
    </row>
    <row r="762" spans="8:8" s="76" customFormat="1" x14ac:dyDescent="0.2">
      <c r="H762" s="137"/>
    </row>
    <row r="763" spans="8:8" s="76" customFormat="1" x14ac:dyDescent="0.2">
      <c r="H763" s="137"/>
    </row>
    <row r="764" spans="8:8" s="76" customFormat="1" x14ac:dyDescent="0.2">
      <c r="H764" s="137"/>
    </row>
    <row r="765" spans="8:8" s="76" customFormat="1" x14ac:dyDescent="0.2">
      <c r="H765" s="137"/>
    </row>
    <row r="766" spans="8:8" s="76" customFormat="1" x14ac:dyDescent="0.2">
      <c r="H766" s="137"/>
    </row>
    <row r="767" spans="8:8" s="76" customFormat="1" x14ac:dyDescent="0.2">
      <c r="H767" s="137"/>
    </row>
    <row r="768" spans="8:8" s="76" customFormat="1" x14ac:dyDescent="0.2">
      <c r="H768" s="137"/>
    </row>
    <row r="769" spans="8:8" s="76" customFormat="1" x14ac:dyDescent="0.2">
      <c r="H769" s="137"/>
    </row>
    <row r="770" spans="8:8" s="76" customFormat="1" x14ac:dyDescent="0.2">
      <c r="H770" s="137"/>
    </row>
    <row r="771" spans="8:8" s="76" customFormat="1" x14ac:dyDescent="0.2">
      <c r="H771" s="137"/>
    </row>
    <row r="772" spans="8:8" s="76" customFormat="1" x14ac:dyDescent="0.2">
      <c r="H772" s="137"/>
    </row>
    <row r="773" spans="8:8" s="76" customFormat="1" x14ac:dyDescent="0.2">
      <c r="H773" s="137"/>
    </row>
    <row r="774" spans="8:8" s="76" customFormat="1" x14ac:dyDescent="0.2">
      <c r="H774" s="137"/>
    </row>
    <row r="775" spans="8:8" s="76" customFormat="1" x14ac:dyDescent="0.2">
      <c r="H775" s="137"/>
    </row>
    <row r="776" spans="8:8" s="76" customFormat="1" x14ac:dyDescent="0.2">
      <c r="H776" s="137"/>
    </row>
    <row r="777" spans="8:8" s="76" customFormat="1" x14ac:dyDescent="0.2">
      <c r="H777" s="137"/>
    </row>
    <row r="778" spans="8:8" s="76" customFormat="1" x14ac:dyDescent="0.2">
      <c r="H778" s="137"/>
    </row>
    <row r="779" spans="8:8" s="76" customFormat="1" x14ac:dyDescent="0.2">
      <c r="H779" s="137"/>
    </row>
    <row r="780" spans="8:8" s="76" customFormat="1" x14ac:dyDescent="0.2">
      <c r="H780" s="137"/>
    </row>
    <row r="781" spans="8:8" s="76" customFormat="1" x14ac:dyDescent="0.2">
      <c r="H781" s="137"/>
    </row>
    <row r="782" spans="8:8" s="76" customFormat="1" x14ac:dyDescent="0.2">
      <c r="H782" s="137"/>
    </row>
    <row r="783" spans="8:8" s="76" customFormat="1" x14ac:dyDescent="0.2">
      <c r="H783" s="137"/>
    </row>
    <row r="784" spans="8:8" s="76" customFormat="1" x14ac:dyDescent="0.2">
      <c r="H784" s="137"/>
    </row>
    <row r="785" spans="8:8" s="76" customFormat="1" x14ac:dyDescent="0.2">
      <c r="H785" s="137"/>
    </row>
    <row r="786" spans="8:8" s="76" customFormat="1" x14ac:dyDescent="0.2">
      <c r="H786" s="137"/>
    </row>
    <row r="787" spans="8:8" s="76" customFormat="1" x14ac:dyDescent="0.2">
      <c r="H787" s="137"/>
    </row>
    <row r="788" spans="8:8" s="76" customFormat="1" x14ac:dyDescent="0.2">
      <c r="H788" s="137"/>
    </row>
    <row r="789" spans="8:8" s="76" customFormat="1" x14ac:dyDescent="0.2">
      <c r="H789" s="137"/>
    </row>
    <row r="790" spans="8:8" s="76" customFormat="1" x14ac:dyDescent="0.2">
      <c r="H790" s="137"/>
    </row>
    <row r="791" spans="8:8" s="76" customFormat="1" x14ac:dyDescent="0.2">
      <c r="H791" s="137"/>
    </row>
    <row r="792" spans="8:8" s="76" customFormat="1" x14ac:dyDescent="0.2">
      <c r="H792" s="137"/>
    </row>
    <row r="793" spans="8:8" s="76" customFormat="1" x14ac:dyDescent="0.2">
      <c r="H793" s="137"/>
    </row>
    <row r="794" spans="8:8" s="76" customFormat="1" x14ac:dyDescent="0.2">
      <c r="H794" s="137"/>
    </row>
    <row r="795" spans="8:8" s="76" customFormat="1" x14ac:dyDescent="0.2">
      <c r="H795" s="137"/>
    </row>
    <row r="796" spans="8:8" s="76" customFormat="1" x14ac:dyDescent="0.2">
      <c r="H796" s="137"/>
    </row>
    <row r="797" spans="8:8" s="76" customFormat="1" x14ac:dyDescent="0.2">
      <c r="H797" s="137"/>
    </row>
    <row r="798" spans="8:8" s="76" customFormat="1" x14ac:dyDescent="0.2">
      <c r="H798" s="137"/>
    </row>
    <row r="799" spans="8:8" s="76" customFormat="1" x14ac:dyDescent="0.2">
      <c r="H799" s="137"/>
    </row>
    <row r="800" spans="8:8" s="76" customFormat="1" x14ac:dyDescent="0.2">
      <c r="H800" s="137"/>
    </row>
    <row r="801" spans="8:8" s="76" customFormat="1" x14ac:dyDescent="0.2">
      <c r="H801" s="137"/>
    </row>
    <row r="802" spans="8:8" s="76" customFormat="1" x14ac:dyDescent="0.2">
      <c r="H802" s="137"/>
    </row>
    <row r="803" spans="8:8" s="76" customFormat="1" x14ac:dyDescent="0.2">
      <c r="H803" s="137"/>
    </row>
    <row r="804" spans="8:8" s="76" customFormat="1" x14ac:dyDescent="0.2">
      <c r="H804" s="137"/>
    </row>
    <row r="805" spans="8:8" s="76" customFormat="1" x14ac:dyDescent="0.2">
      <c r="H805" s="137"/>
    </row>
    <row r="806" spans="8:8" s="76" customFormat="1" x14ac:dyDescent="0.2">
      <c r="H806" s="137"/>
    </row>
    <row r="807" spans="8:8" s="76" customFormat="1" x14ac:dyDescent="0.2">
      <c r="H807" s="137"/>
    </row>
    <row r="808" spans="8:8" s="76" customFormat="1" x14ac:dyDescent="0.2">
      <c r="H808" s="137"/>
    </row>
    <row r="809" spans="8:8" s="76" customFormat="1" x14ac:dyDescent="0.2">
      <c r="H809" s="137"/>
    </row>
    <row r="810" spans="8:8" s="76" customFormat="1" x14ac:dyDescent="0.2">
      <c r="H810" s="137"/>
    </row>
    <row r="811" spans="8:8" s="76" customFormat="1" x14ac:dyDescent="0.2">
      <c r="H811" s="137"/>
    </row>
    <row r="812" spans="8:8" s="76" customFormat="1" x14ac:dyDescent="0.2">
      <c r="H812" s="137"/>
    </row>
    <row r="813" spans="8:8" s="76" customFormat="1" x14ac:dyDescent="0.2">
      <c r="H813" s="137"/>
    </row>
    <row r="814" spans="8:8" s="76" customFormat="1" x14ac:dyDescent="0.2">
      <c r="H814" s="137"/>
    </row>
    <row r="815" spans="8:8" s="76" customFormat="1" x14ac:dyDescent="0.2">
      <c r="H815" s="137"/>
    </row>
    <row r="816" spans="8:8" s="76" customFormat="1" x14ac:dyDescent="0.2">
      <c r="H816" s="137"/>
    </row>
    <row r="817" spans="8:8" s="76" customFormat="1" x14ac:dyDescent="0.2">
      <c r="H817" s="137"/>
    </row>
    <row r="818" spans="8:8" s="76" customFormat="1" x14ac:dyDescent="0.2">
      <c r="H818" s="137"/>
    </row>
    <row r="819" spans="8:8" s="76" customFormat="1" x14ac:dyDescent="0.2">
      <c r="H819" s="137"/>
    </row>
    <row r="820" spans="8:8" s="76" customFormat="1" x14ac:dyDescent="0.2">
      <c r="H820" s="137"/>
    </row>
    <row r="821" spans="8:8" s="76" customFormat="1" x14ac:dyDescent="0.2">
      <c r="H821" s="137"/>
    </row>
    <row r="822" spans="8:8" s="76" customFormat="1" x14ac:dyDescent="0.2">
      <c r="H822" s="137"/>
    </row>
    <row r="823" spans="8:8" s="76" customFormat="1" x14ac:dyDescent="0.2">
      <c r="H823" s="137"/>
    </row>
    <row r="824" spans="8:8" s="76" customFormat="1" x14ac:dyDescent="0.2">
      <c r="H824" s="137"/>
    </row>
    <row r="825" spans="8:8" s="76" customFormat="1" x14ac:dyDescent="0.2">
      <c r="H825" s="137"/>
    </row>
    <row r="826" spans="8:8" s="76" customFormat="1" x14ac:dyDescent="0.2">
      <c r="H826" s="137"/>
    </row>
    <row r="827" spans="8:8" s="76" customFormat="1" x14ac:dyDescent="0.2">
      <c r="H827" s="137"/>
    </row>
    <row r="828" spans="8:8" s="76" customFormat="1" x14ac:dyDescent="0.2">
      <c r="H828" s="137"/>
    </row>
    <row r="829" spans="8:8" s="76" customFormat="1" x14ac:dyDescent="0.2">
      <c r="H829" s="137"/>
    </row>
    <row r="830" spans="8:8" s="76" customFormat="1" x14ac:dyDescent="0.2">
      <c r="H830" s="137"/>
    </row>
    <row r="831" spans="8:8" s="76" customFormat="1" x14ac:dyDescent="0.2">
      <c r="H831" s="137"/>
    </row>
    <row r="832" spans="8:8" s="76" customFormat="1" x14ac:dyDescent="0.2">
      <c r="H832" s="137"/>
    </row>
    <row r="833" spans="8:8" s="76" customFormat="1" x14ac:dyDescent="0.2">
      <c r="H833" s="137"/>
    </row>
    <row r="834" spans="8:8" s="76" customFormat="1" x14ac:dyDescent="0.2">
      <c r="H834" s="137"/>
    </row>
    <row r="835" spans="8:8" s="76" customFormat="1" x14ac:dyDescent="0.2">
      <c r="H835" s="137"/>
    </row>
    <row r="836" spans="8:8" s="76" customFormat="1" x14ac:dyDescent="0.2">
      <c r="H836" s="137"/>
    </row>
    <row r="837" spans="8:8" s="76" customFormat="1" x14ac:dyDescent="0.2">
      <c r="H837" s="137"/>
    </row>
    <row r="838" spans="8:8" s="76" customFormat="1" x14ac:dyDescent="0.2">
      <c r="H838" s="137"/>
    </row>
    <row r="839" spans="8:8" s="76" customFormat="1" x14ac:dyDescent="0.2">
      <c r="H839" s="137"/>
    </row>
    <row r="840" spans="8:8" s="76" customFormat="1" x14ac:dyDescent="0.2">
      <c r="H840" s="137"/>
    </row>
    <row r="841" spans="8:8" s="76" customFormat="1" x14ac:dyDescent="0.2">
      <c r="H841" s="137"/>
    </row>
    <row r="842" spans="8:8" s="76" customFormat="1" x14ac:dyDescent="0.2">
      <c r="H842" s="137"/>
    </row>
    <row r="843" spans="8:8" s="76" customFormat="1" x14ac:dyDescent="0.2">
      <c r="H843" s="137"/>
    </row>
    <row r="844" spans="8:8" s="76" customFormat="1" x14ac:dyDescent="0.2">
      <c r="H844" s="137"/>
    </row>
    <row r="845" spans="8:8" s="76" customFormat="1" x14ac:dyDescent="0.2">
      <c r="H845" s="137"/>
    </row>
    <row r="846" spans="8:8" s="76" customFormat="1" x14ac:dyDescent="0.2">
      <c r="H846" s="137"/>
    </row>
    <row r="847" spans="8:8" s="76" customFormat="1" x14ac:dyDescent="0.2">
      <c r="H847" s="137"/>
    </row>
    <row r="848" spans="8:8" s="76" customFormat="1" x14ac:dyDescent="0.2">
      <c r="H848" s="137"/>
    </row>
    <row r="849" spans="8:8" s="76" customFormat="1" x14ac:dyDescent="0.2">
      <c r="H849" s="137"/>
    </row>
    <row r="850" spans="8:8" s="76" customFormat="1" x14ac:dyDescent="0.2">
      <c r="H850" s="137"/>
    </row>
    <row r="851" spans="8:8" s="76" customFormat="1" x14ac:dyDescent="0.2">
      <c r="H851" s="137"/>
    </row>
    <row r="852" spans="8:8" s="76" customFormat="1" x14ac:dyDescent="0.2">
      <c r="H852" s="137"/>
    </row>
    <row r="853" spans="8:8" s="76" customFormat="1" x14ac:dyDescent="0.2">
      <c r="H853" s="137"/>
    </row>
    <row r="854" spans="8:8" s="76" customFormat="1" x14ac:dyDescent="0.2">
      <c r="H854" s="137"/>
    </row>
    <row r="855" spans="8:8" s="76" customFormat="1" x14ac:dyDescent="0.2">
      <c r="H855" s="137"/>
    </row>
    <row r="856" spans="8:8" s="76" customFormat="1" x14ac:dyDescent="0.2">
      <c r="H856" s="137"/>
    </row>
    <row r="857" spans="8:8" s="76" customFormat="1" x14ac:dyDescent="0.2">
      <c r="H857" s="137"/>
    </row>
    <row r="858" spans="8:8" s="76" customFormat="1" x14ac:dyDescent="0.2">
      <c r="H858" s="137"/>
    </row>
    <row r="859" spans="8:8" s="76" customFormat="1" x14ac:dyDescent="0.2">
      <c r="H859" s="137"/>
    </row>
    <row r="860" spans="8:8" s="76" customFormat="1" x14ac:dyDescent="0.2">
      <c r="H860" s="137"/>
    </row>
    <row r="861" spans="8:8" s="76" customFormat="1" x14ac:dyDescent="0.2">
      <c r="H861" s="137"/>
    </row>
    <row r="862" spans="8:8" s="76" customFormat="1" x14ac:dyDescent="0.2">
      <c r="H862" s="137"/>
    </row>
    <row r="863" spans="8:8" s="76" customFormat="1" x14ac:dyDescent="0.2">
      <c r="H863" s="137"/>
    </row>
    <row r="864" spans="8:8" s="76" customFormat="1" x14ac:dyDescent="0.2">
      <c r="H864" s="137"/>
    </row>
    <row r="865" spans="8:8" s="76" customFormat="1" x14ac:dyDescent="0.2">
      <c r="H865" s="137"/>
    </row>
    <row r="866" spans="8:8" s="76" customFormat="1" x14ac:dyDescent="0.2">
      <c r="H866" s="137"/>
    </row>
    <row r="867" spans="8:8" s="76" customFormat="1" x14ac:dyDescent="0.2">
      <c r="H867" s="137"/>
    </row>
    <row r="868" spans="8:8" s="76" customFormat="1" x14ac:dyDescent="0.2">
      <c r="H868" s="137"/>
    </row>
    <row r="869" spans="8:8" s="76" customFormat="1" x14ac:dyDescent="0.2">
      <c r="H869" s="137"/>
    </row>
    <row r="870" spans="8:8" s="76" customFormat="1" x14ac:dyDescent="0.2">
      <c r="H870" s="137"/>
    </row>
    <row r="871" spans="8:8" s="76" customFormat="1" x14ac:dyDescent="0.2">
      <c r="H871" s="137"/>
    </row>
    <row r="872" spans="8:8" s="76" customFormat="1" x14ac:dyDescent="0.2">
      <c r="H872" s="137"/>
    </row>
    <row r="873" spans="8:8" s="76" customFormat="1" x14ac:dyDescent="0.2">
      <c r="H873" s="137"/>
    </row>
    <row r="874" spans="8:8" s="76" customFormat="1" x14ac:dyDescent="0.2">
      <c r="H874" s="137"/>
    </row>
    <row r="875" spans="8:8" s="76" customFormat="1" x14ac:dyDescent="0.2">
      <c r="H875" s="137"/>
    </row>
    <row r="876" spans="8:8" s="76" customFormat="1" x14ac:dyDescent="0.2">
      <c r="H876" s="137"/>
    </row>
    <row r="877" spans="8:8" s="76" customFormat="1" x14ac:dyDescent="0.2">
      <c r="H877" s="137"/>
    </row>
    <row r="878" spans="8:8" s="76" customFormat="1" x14ac:dyDescent="0.2">
      <c r="H878" s="137"/>
    </row>
    <row r="879" spans="8:8" s="76" customFormat="1" x14ac:dyDescent="0.2">
      <c r="H879" s="137"/>
    </row>
    <row r="880" spans="8:8" s="76" customFormat="1" x14ac:dyDescent="0.2">
      <c r="H880" s="137"/>
    </row>
    <row r="881" spans="8:8" s="76" customFormat="1" x14ac:dyDescent="0.2">
      <c r="H881" s="137"/>
    </row>
    <row r="882" spans="8:8" s="76" customFormat="1" x14ac:dyDescent="0.2">
      <c r="H882" s="137"/>
    </row>
    <row r="883" spans="8:8" s="76" customFormat="1" x14ac:dyDescent="0.2">
      <c r="H883" s="137"/>
    </row>
    <row r="884" spans="8:8" s="76" customFormat="1" x14ac:dyDescent="0.2">
      <c r="H884" s="137"/>
    </row>
    <row r="885" spans="8:8" s="76" customFormat="1" x14ac:dyDescent="0.2">
      <c r="H885" s="137"/>
    </row>
    <row r="886" spans="8:8" s="76" customFormat="1" x14ac:dyDescent="0.2">
      <c r="H886" s="137"/>
    </row>
    <row r="887" spans="8:8" s="76" customFormat="1" x14ac:dyDescent="0.2">
      <c r="H887" s="137"/>
    </row>
    <row r="888" spans="8:8" s="76" customFormat="1" x14ac:dyDescent="0.2">
      <c r="H888" s="137"/>
    </row>
    <row r="889" spans="8:8" s="76" customFormat="1" x14ac:dyDescent="0.2">
      <c r="H889" s="137"/>
    </row>
    <row r="890" spans="8:8" s="76" customFormat="1" x14ac:dyDescent="0.2">
      <c r="H890" s="137"/>
    </row>
    <row r="891" spans="8:8" s="76" customFormat="1" x14ac:dyDescent="0.2">
      <c r="H891" s="137"/>
    </row>
    <row r="892" spans="8:8" s="76" customFormat="1" x14ac:dyDescent="0.2">
      <c r="H892" s="137"/>
    </row>
    <row r="893" spans="8:8" s="76" customFormat="1" x14ac:dyDescent="0.2">
      <c r="H893" s="137"/>
    </row>
    <row r="894" spans="8:8" s="76" customFormat="1" x14ac:dyDescent="0.2">
      <c r="H894" s="137"/>
    </row>
    <row r="895" spans="8:8" s="76" customFormat="1" x14ac:dyDescent="0.2">
      <c r="H895" s="137"/>
    </row>
    <row r="896" spans="8:8" s="76" customFormat="1" x14ac:dyDescent="0.2">
      <c r="H896" s="137"/>
    </row>
    <row r="897" spans="8:8" s="76" customFormat="1" x14ac:dyDescent="0.2">
      <c r="H897" s="137"/>
    </row>
    <row r="898" spans="8:8" s="76" customFormat="1" x14ac:dyDescent="0.2">
      <c r="H898" s="137"/>
    </row>
    <row r="899" spans="8:8" s="76" customFormat="1" x14ac:dyDescent="0.2">
      <c r="H899" s="137"/>
    </row>
    <row r="900" spans="8:8" s="76" customFormat="1" x14ac:dyDescent="0.2">
      <c r="H900" s="137"/>
    </row>
    <row r="901" spans="8:8" s="76" customFormat="1" x14ac:dyDescent="0.2">
      <c r="H901" s="137"/>
    </row>
    <row r="902" spans="8:8" s="76" customFormat="1" x14ac:dyDescent="0.2">
      <c r="H902" s="137"/>
    </row>
    <row r="903" spans="8:8" s="76" customFormat="1" x14ac:dyDescent="0.2">
      <c r="H903" s="137"/>
    </row>
    <row r="904" spans="8:8" s="76" customFormat="1" x14ac:dyDescent="0.2">
      <c r="H904" s="137"/>
    </row>
    <row r="905" spans="8:8" s="76" customFormat="1" x14ac:dyDescent="0.2">
      <c r="H905" s="137"/>
    </row>
    <row r="906" spans="8:8" s="76" customFormat="1" x14ac:dyDescent="0.2">
      <c r="H906" s="137"/>
    </row>
    <row r="907" spans="8:8" s="76" customFormat="1" x14ac:dyDescent="0.2">
      <c r="H907" s="137"/>
    </row>
    <row r="908" spans="8:8" s="76" customFormat="1" x14ac:dyDescent="0.2">
      <c r="H908" s="137"/>
    </row>
    <row r="909" spans="8:8" s="76" customFormat="1" x14ac:dyDescent="0.2">
      <c r="H909" s="137"/>
    </row>
    <row r="910" spans="8:8" s="76" customFormat="1" x14ac:dyDescent="0.2">
      <c r="H910" s="137"/>
    </row>
    <row r="911" spans="8:8" s="76" customFormat="1" x14ac:dyDescent="0.2">
      <c r="H911" s="137"/>
    </row>
    <row r="912" spans="8:8" s="76" customFormat="1" x14ac:dyDescent="0.2">
      <c r="H912" s="137"/>
    </row>
    <row r="913" spans="8:8" s="76" customFormat="1" x14ac:dyDescent="0.2">
      <c r="H913" s="137"/>
    </row>
    <row r="914" spans="8:8" s="76" customFormat="1" x14ac:dyDescent="0.2">
      <c r="H914" s="137"/>
    </row>
    <row r="915" spans="8:8" s="76" customFormat="1" x14ac:dyDescent="0.2">
      <c r="H915" s="137"/>
    </row>
    <row r="916" spans="8:8" s="76" customFormat="1" x14ac:dyDescent="0.2">
      <c r="H916" s="137"/>
    </row>
    <row r="917" spans="8:8" s="76" customFormat="1" x14ac:dyDescent="0.2">
      <c r="H917" s="137"/>
    </row>
    <row r="918" spans="8:8" s="76" customFormat="1" x14ac:dyDescent="0.2">
      <c r="H918" s="137"/>
    </row>
    <row r="919" spans="8:8" s="76" customFormat="1" x14ac:dyDescent="0.2">
      <c r="H919" s="137"/>
    </row>
    <row r="920" spans="8:8" s="76" customFormat="1" x14ac:dyDescent="0.2">
      <c r="H920" s="137"/>
    </row>
    <row r="921" spans="8:8" s="76" customFormat="1" x14ac:dyDescent="0.2">
      <c r="H921" s="137"/>
    </row>
    <row r="922" spans="8:8" s="76" customFormat="1" x14ac:dyDescent="0.2">
      <c r="H922" s="137"/>
    </row>
    <row r="923" spans="8:8" s="76" customFormat="1" x14ac:dyDescent="0.2">
      <c r="H923" s="137"/>
    </row>
    <row r="924" spans="8:8" s="76" customFormat="1" x14ac:dyDescent="0.2">
      <c r="H924" s="137"/>
    </row>
    <row r="925" spans="8:8" s="76" customFormat="1" x14ac:dyDescent="0.2">
      <c r="H925" s="137"/>
    </row>
    <row r="926" spans="8:8" s="76" customFormat="1" x14ac:dyDescent="0.2">
      <c r="H926" s="137"/>
    </row>
    <row r="927" spans="8:8" s="76" customFormat="1" x14ac:dyDescent="0.2">
      <c r="H927" s="137"/>
    </row>
    <row r="928" spans="8:8" s="76" customFormat="1" x14ac:dyDescent="0.2">
      <c r="H928" s="137"/>
    </row>
    <row r="929" spans="8:8" s="76" customFormat="1" x14ac:dyDescent="0.2">
      <c r="H929" s="137"/>
    </row>
    <row r="930" spans="8:8" s="76" customFormat="1" x14ac:dyDescent="0.2">
      <c r="H930" s="137"/>
    </row>
    <row r="931" spans="8:8" s="76" customFormat="1" x14ac:dyDescent="0.2">
      <c r="H931" s="137"/>
    </row>
    <row r="932" spans="8:8" s="76" customFormat="1" x14ac:dyDescent="0.2">
      <c r="H932" s="137"/>
    </row>
    <row r="933" spans="8:8" s="76" customFormat="1" x14ac:dyDescent="0.2">
      <c r="H933" s="137"/>
    </row>
    <row r="934" spans="8:8" s="76" customFormat="1" x14ac:dyDescent="0.2">
      <c r="H934" s="137"/>
    </row>
    <row r="935" spans="8:8" s="76" customFormat="1" x14ac:dyDescent="0.2">
      <c r="H935" s="137"/>
    </row>
    <row r="936" spans="8:8" s="76" customFormat="1" x14ac:dyDescent="0.2">
      <c r="H936" s="137"/>
    </row>
    <row r="937" spans="8:8" s="76" customFormat="1" x14ac:dyDescent="0.2">
      <c r="H937" s="137"/>
    </row>
    <row r="938" spans="8:8" s="76" customFormat="1" x14ac:dyDescent="0.2">
      <c r="H938" s="137"/>
    </row>
    <row r="939" spans="8:8" s="76" customFormat="1" x14ac:dyDescent="0.2">
      <c r="H939" s="137"/>
    </row>
    <row r="940" spans="8:8" s="76" customFormat="1" x14ac:dyDescent="0.2">
      <c r="H940" s="137"/>
    </row>
    <row r="941" spans="8:8" s="76" customFormat="1" x14ac:dyDescent="0.2">
      <c r="H941" s="137"/>
    </row>
    <row r="942" spans="8:8" s="76" customFormat="1" x14ac:dyDescent="0.2">
      <c r="H942" s="137"/>
    </row>
    <row r="943" spans="8:8" s="76" customFormat="1" x14ac:dyDescent="0.2">
      <c r="H943" s="137"/>
    </row>
    <row r="944" spans="8:8" s="76" customFormat="1" x14ac:dyDescent="0.2">
      <c r="H944" s="137"/>
    </row>
    <row r="945" spans="8:8" s="76" customFormat="1" x14ac:dyDescent="0.2">
      <c r="H945" s="137"/>
    </row>
    <row r="946" spans="8:8" s="76" customFormat="1" x14ac:dyDescent="0.2">
      <c r="H946" s="137"/>
    </row>
    <row r="947" spans="8:8" s="76" customFormat="1" x14ac:dyDescent="0.2">
      <c r="H947" s="137"/>
    </row>
    <row r="948" spans="8:8" s="76" customFormat="1" x14ac:dyDescent="0.2">
      <c r="H948" s="137"/>
    </row>
    <row r="949" spans="8:8" s="76" customFormat="1" x14ac:dyDescent="0.2">
      <c r="H949" s="137"/>
    </row>
    <row r="950" spans="8:8" s="76" customFormat="1" x14ac:dyDescent="0.2">
      <c r="H950" s="137"/>
    </row>
    <row r="951" spans="8:8" s="76" customFormat="1" x14ac:dyDescent="0.2">
      <c r="H951" s="137"/>
    </row>
    <row r="952" spans="8:8" s="76" customFormat="1" x14ac:dyDescent="0.2">
      <c r="H952" s="137"/>
    </row>
    <row r="953" spans="8:8" s="76" customFormat="1" x14ac:dyDescent="0.2">
      <c r="H953" s="137"/>
    </row>
    <row r="954" spans="8:8" s="76" customFormat="1" x14ac:dyDescent="0.2">
      <c r="H954" s="137"/>
    </row>
    <row r="955" spans="8:8" s="76" customFormat="1" x14ac:dyDescent="0.2">
      <c r="H955" s="137"/>
    </row>
    <row r="956" spans="8:8" s="76" customFormat="1" x14ac:dyDescent="0.2">
      <c r="H956" s="137"/>
    </row>
    <row r="957" spans="8:8" s="76" customFormat="1" x14ac:dyDescent="0.2">
      <c r="H957" s="137"/>
    </row>
    <row r="958" spans="8:8" s="76" customFormat="1" x14ac:dyDescent="0.2">
      <c r="H958" s="137"/>
    </row>
    <row r="959" spans="8:8" s="76" customFormat="1" x14ac:dyDescent="0.2">
      <c r="H959" s="137"/>
    </row>
    <row r="960" spans="8:8" s="76" customFormat="1" x14ac:dyDescent="0.2">
      <c r="H960" s="137"/>
    </row>
    <row r="961" spans="1:8" s="76" customFormat="1" x14ac:dyDescent="0.2">
      <c r="H961" s="137"/>
    </row>
    <row r="962" spans="1:8" s="76" customFormat="1" x14ac:dyDescent="0.2">
      <c r="H962" s="137"/>
    </row>
    <row r="963" spans="1:8" s="76" customFormat="1" x14ac:dyDescent="0.2">
      <c r="H963" s="137"/>
    </row>
    <row r="964" spans="1:8" s="76" customFormat="1" x14ac:dyDescent="0.2">
      <c r="H964" s="137"/>
    </row>
    <row r="965" spans="1:8" s="76" customFormat="1" x14ac:dyDescent="0.2">
      <c r="H965" s="137"/>
    </row>
    <row r="966" spans="1:8" s="76" customFormat="1" x14ac:dyDescent="0.2">
      <c r="H966" s="137"/>
    </row>
    <row r="967" spans="1:8" s="76" customFormat="1" x14ac:dyDescent="0.2">
      <c r="H967" s="137"/>
    </row>
    <row r="968" spans="1:8" s="76" customFormat="1" x14ac:dyDescent="0.2">
      <c r="H968" s="137"/>
    </row>
    <row r="969" spans="1:8" s="76" customFormat="1" x14ac:dyDescent="0.2">
      <c r="H969" s="137"/>
    </row>
    <row r="970" spans="1:8" s="76" customFormat="1" x14ac:dyDescent="0.2">
      <c r="H970" s="137"/>
    </row>
    <row r="971" spans="1:8" s="76" customFormat="1" x14ac:dyDescent="0.2">
      <c r="H971" s="137"/>
    </row>
    <row r="972" spans="1:8" s="76" customFormat="1" x14ac:dyDescent="0.2">
      <c r="H972" s="137"/>
    </row>
    <row r="973" spans="1:8" s="76" customFormat="1" x14ac:dyDescent="0.2">
      <c r="H973" s="137"/>
    </row>
    <row r="974" spans="1:8" s="18" customFormat="1" x14ac:dyDescent="0.2">
      <c r="A974" s="2"/>
    </row>
    <row r="975" spans="1:8" s="18" customFormat="1" x14ac:dyDescent="0.2">
      <c r="A975" s="2"/>
    </row>
    <row r="976" spans="1:8" s="18" customFormat="1" x14ac:dyDescent="0.2">
      <c r="A976" s="2"/>
    </row>
    <row r="977" spans="1:1" s="18" customFormat="1" x14ac:dyDescent="0.2">
      <c r="A977" s="2"/>
    </row>
    <row r="978" spans="1:1" s="18" customFormat="1" x14ac:dyDescent="0.2">
      <c r="A978" s="2"/>
    </row>
    <row r="979" spans="1:1" s="18" customFormat="1" x14ac:dyDescent="0.2">
      <c r="A979" s="2"/>
    </row>
    <row r="980" spans="1:1" s="18" customFormat="1" x14ac:dyDescent="0.2">
      <c r="A980" s="2"/>
    </row>
    <row r="981" spans="1:1" s="18" customFormat="1" x14ac:dyDescent="0.2">
      <c r="A981" s="2"/>
    </row>
    <row r="982" spans="1:1" s="18" customFormat="1" x14ac:dyDescent="0.2">
      <c r="A982" s="2"/>
    </row>
    <row r="983" spans="1:1" s="18" customFormat="1" x14ac:dyDescent="0.2">
      <c r="A983" s="2"/>
    </row>
    <row r="984" spans="1:1" s="18" customFormat="1" x14ac:dyDescent="0.2">
      <c r="A984" s="2"/>
    </row>
    <row r="985" spans="1:1" s="18" customFormat="1" x14ac:dyDescent="0.2">
      <c r="A985" s="2"/>
    </row>
    <row r="986" spans="1:1" s="18" customFormat="1" x14ac:dyDescent="0.2">
      <c r="A986" s="2"/>
    </row>
    <row r="987" spans="1:1" s="18" customFormat="1" x14ac:dyDescent="0.2">
      <c r="A987" s="2"/>
    </row>
    <row r="988" spans="1:1" s="18" customFormat="1" x14ac:dyDescent="0.2">
      <c r="A988" s="2"/>
    </row>
    <row r="989" spans="1:1" s="18" customFormat="1" x14ac:dyDescent="0.2">
      <c r="A989" s="2"/>
    </row>
    <row r="990" spans="1:1" s="18" customFormat="1" x14ac:dyDescent="0.2">
      <c r="A990" s="2"/>
    </row>
    <row r="991" spans="1:1" s="18" customFormat="1" x14ac:dyDescent="0.2">
      <c r="A991" s="2"/>
    </row>
    <row r="992" spans="1:1" s="18" customFormat="1" x14ac:dyDescent="0.2">
      <c r="A992" s="2"/>
    </row>
    <row r="993" spans="1:1" s="18" customFormat="1" x14ac:dyDescent="0.2">
      <c r="A993" s="2"/>
    </row>
    <row r="994" spans="1:1" s="18" customFormat="1" x14ac:dyDescent="0.2">
      <c r="A994" s="2"/>
    </row>
    <row r="995" spans="1:1" s="18" customFormat="1" x14ac:dyDescent="0.2">
      <c r="A995" s="2"/>
    </row>
    <row r="996" spans="1:1" s="18" customFormat="1" x14ac:dyDescent="0.2">
      <c r="A996" s="2"/>
    </row>
    <row r="997" spans="1:1" s="18" customFormat="1" x14ac:dyDescent="0.2">
      <c r="A997" s="2"/>
    </row>
    <row r="998" spans="1:1" s="18" customFormat="1" x14ac:dyDescent="0.2">
      <c r="A998" s="2"/>
    </row>
    <row r="999" spans="1:1" s="18" customFormat="1" x14ac:dyDescent="0.2">
      <c r="A999" s="2"/>
    </row>
    <row r="1000" spans="1:1" s="18" customFormat="1" x14ac:dyDescent="0.2">
      <c r="A1000" s="2"/>
    </row>
    <row r="1001" spans="1:1" s="18" customFormat="1" x14ac:dyDescent="0.2">
      <c r="A1001" s="2"/>
    </row>
    <row r="1002" spans="1:1" s="18" customFormat="1" x14ac:dyDescent="0.2">
      <c r="A1002" s="2"/>
    </row>
    <row r="1003" spans="1:1" s="18" customFormat="1" x14ac:dyDescent="0.2">
      <c r="A1003" s="2"/>
    </row>
    <row r="1004" spans="1:1" s="18" customFormat="1" x14ac:dyDescent="0.2">
      <c r="A1004" s="2"/>
    </row>
    <row r="1005" spans="1:1" s="18" customFormat="1" x14ac:dyDescent="0.2">
      <c r="A1005" s="2"/>
    </row>
    <row r="1006" spans="1:1" s="18" customFormat="1" x14ac:dyDescent="0.2">
      <c r="A1006" s="2"/>
    </row>
    <row r="1007" spans="1:1" s="18" customFormat="1" x14ac:dyDescent="0.2">
      <c r="A1007" s="2"/>
    </row>
    <row r="1008" spans="1:1" s="18" customFormat="1" x14ac:dyDescent="0.2">
      <c r="A1008" s="2"/>
    </row>
    <row r="1009" spans="1:1" s="18" customFormat="1" x14ac:dyDescent="0.2">
      <c r="A1009" s="2"/>
    </row>
    <row r="1010" spans="1:1" s="18" customFormat="1" x14ac:dyDescent="0.2">
      <c r="A1010" s="2"/>
    </row>
    <row r="1011" spans="1:1" s="18" customFormat="1" x14ac:dyDescent="0.2">
      <c r="A1011" s="2"/>
    </row>
    <row r="1012" spans="1:1" s="18" customFormat="1" x14ac:dyDescent="0.2">
      <c r="A1012" s="2"/>
    </row>
    <row r="1013" spans="1:1" s="18" customFormat="1" x14ac:dyDescent="0.2">
      <c r="A1013" s="2"/>
    </row>
    <row r="1014" spans="1:1" s="18" customFormat="1" x14ac:dyDescent="0.2">
      <c r="A1014" s="2"/>
    </row>
    <row r="1015" spans="1:1" s="18" customFormat="1" x14ac:dyDescent="0.2">
      <c r="A1015" s="2"/>
    </row>
    <row r="1016" spans="1:1" s="18" customFormat="1" x14ac:dyDescent="0.2">
      <c r="A1016" s="2"/>
    </row>
    <row r="1017" spans="1:1" s="18" customFormat="1" x14ac:dyDescent="0.2">
      <c r="A1017" s="2"/>
    </row>
    <row r="1018" spans="1:1" s="18" customFormat="1" x14ac:dyDescent="0.2">
      <c r="A1018" s="2"/>
    </row>
    <row r="1019" spans="1:1" s="18" customFormat="1" x14ac:dyDescent="0.2">
      <c r="A1019" s="2"/>
    </row>
    <row r="1020" spans="1:1" s="18" customFormat="1" x14ac:dyDescent="0.2">
      <c r="A1020" s="2"/>
    </row>
    <row r="1021" spans="1:1" s="18" customFormat="1" x14ac:dyDescent="0.2">
      <c r="A1021" s="2"/>
    </row>
    <row r="1022" spans="1:1" s="18" customFormat="1" x14ac:dyDescent="0.2">
      <c r="A1022" s="2"/>
    </row>
    <row r="1023" spans="1:1" s="18" customFormat="1" x14ac:dyDescent="0.2">
      <c r="A1023" s="2"/>
    </row>
    <row r="1024" spans="1:1" s="18" customFormat="1" x14ac:dyDescent="0.2">
      <c r="A1024" s="2"/>
    </row>
    <row r="1025" spans="1:1" s="18" customFormat="1" x14ac:dyDescent="0.2">
      <c r="A1025" s="2"/>
    </row>
    <row r="1026" spans="1:1" s="18" customFormat="1" x14ac:dyDescent="0.2">
      <c r="A1026" s="2"/>
    </row>
    <row r="1027" spans="1:1" s="18" customFormat="1" x14ac:dyDescent="0.2">
      <c r="A1027" s="2"/>
    </row>
    <row r="1028" spans="1:1" s="18" customFormat="1" x14ac:dyDescent="0.2">
      <c r="A1028" s="2"/>
    </row>
    <row r="1029" spans="1:1" s="18" customFormat="1" x14ac:dyDescent="0.2">
      <c r="A1029" s="2"/>
    </row>
    <row r="1030" spans="1:1" s="18" customFormat="1" x14ac:dyDescent="0.2">
      <c r="A1030" s="2"/>
    </row>
    <row r="1031" spans="1:1" s="18" customFormat="1" x14ac:dyDescent="0.2">
      <c r="A1031" s="2"/>
    </row>
    <row r="1032" spans="1:1" s="18" customFormat="1" x14ac:dyDescent="0.2">
      <c r="A1032" s="2"/>
    </row>
    <row r="1033" spans="1:1" s="18" customFormat="1" x14ac:dyDescent="0.2">
      <c r="A1033" s="2"/>
    </row>
    <row r="1034" spans="1:1" s="18" customFormat="1" x14ac:dyDescent="0.2">
      <c r="A1034" s="2"/>
    </row>
    <row r="1035" spans="1:1" s="18" customFormat="1" x14ac:dyDescent="0.2">
      <c r="A1035" s="2"/>
    </row>
    <row r="1036" spans="1:1" s="18" customFormat="1" x14ac:dyDescent="0.2">
      <c r="A1036" s="2"/>
    </row>
    <row r="1037" spans="1:1" s="18" customFormat="1" x14ac:dyDescent="0.2">
      <c r="A1037" s="2"/>
    </row>
    <row r="1038" spans="1:1" s="18" customFormat="1" x14ac:dyDescent="0.2">
      <c r="A1038" s="2"/>
    </row>
    <row r="1039" spans="1:1" s="18" customFormat="1" x14ac:dyDescent="0.2">
      <c r="A1039" s="2"/>
    </row>
    <row r="1040" spans="1:1" s="18" customFormat="1" x14ac:dyDescent="0.2">
      <c r="A1040" s="2"/>
    </row>
    <row r="1041" spans="1:1" s="18" customFormat="1" x14ac:dyDescent="0.2">
      <c r="A1041" s="2"/>
    </row>
    <row r="1042" spans="1:1" s="18" customFormat="1" x14ac:dyDescent="0.2">
      <c r="A1042" s="2"/>
    </row>
    <row r="1043" spans="1:1" s="18" customFormat="1" x14ac:dyDescent="0.2">
      <c r="A1043" s="2"/>
    </row>
    <row r="1044" spans="1:1" s="18" customFormat="1" x14ac:dyDescent="0.2">
      <c r="A1044" s="2"/>
    </row>
    <row r="1045" spans="1:1" s="18" customFormat="1" x14ac:dyDescent="0.2">
      <c r="A1045" s="2"/>
    </row>
    <row r="1046" spans="1:1" s="18" customFormat="1" x14ac:dyDescent="0.2">
      <c r="A1046" s="2"/>
    </row>
    <row r="1047" spans="1:1" s="18" customFormat="1" x14ac:dyDescent="0.2">
      <c r="A1047" s="2"/>
    </row>
    <row r="1048" spans="1:1" s="18" customFormat="1" x14ac:dyDescent="0.2">
      <c r="A1048" s="2"/>
    </row>
    <row r="1049" spans="1:1" s="18" customFormat="1" x14ac:dyDescent="0.2">
      <c r="A1049" s="2"/>
    </row>
    <row r="1050" spans="1:1" s="18" customFormat="1" x14ac:dyDescent="0.2">
      <c r="A1050" s="2"/>
    </row>
    <row r="1051" spans="1:1" s="18" customFormat="1" x14ac:dyDescent="0.2">
      <c r="A1051" s="2"/>
    </row>
    <row r="1052" spans="1:1" s="18" customFormat="1" x14ac:dyDescent="0.2">
      <c r="A1052" s="2"/>
    </row>
    <row r="1053" spans="1:1" s="18" customFormat="1" x14ac:dyDescent="0.2">
      <c r="A1053" s="2"/>
    </row>
    <row r="1054" spans="1:1" s="18" customFormat="1" x14ac:dyDescent="0.2">
      <c r="A1054" s="2"/>
    </row>
    <row r="1055" spans="1:1" s="18" customFormat="1" x14ac:dyDescent="0.2">
      <c r="A1055" s="2"/>
    </row>
    <row r="1056" spans="1:1" s="18" customFormat="1" x14ac:dyDescent="0.2">
      <c r="A1056" s="2"/>
    </row>
    <row r="1057" spans="1:1" s="18" customFormat="1" x14ac:dyDescent="0.2">
      <c r="A1057" s="2"/>
    </row>
    <row r="1058" spans="1:1" s="18" customFormat="1" x14ac:dyDescent="0.2">
      <c r="A1058" s="2"/>
    </row>
    <row r="1059" spans="1:1" s="18" customFormat="1" x14ac:dyDescent="0.2">
      <c r="A1059" s="2"/>
    </row>
    <row r="1060" spans="1:1" s="18" customFormat="1" x14ac:dyDescent="0.2">
      <c r="A1060" s="2"/>
    </row>
    <row r="1061" spans="1:1" s="18" customFormat="1" x14ac:dyDescent="0.2">
      <c r="A1061" s="2"/>
    </row>
    <row r="1062" spans="1:1" s="18" customFormat="1" x14ac:dyDescent="0.2">
      <c r="A1062" s="2"/>
    </row>
    <row r="1063" spans="1:1" s="18" customFormat="1" x14ac:dyDescent="0.2">
      <c r="A1063" s="2"/>
    </row>
    <row r="1064" spans="1:1" s="18" customFormat="1" x14ac:dyDescent="0.2">
      <c r="A1064" s="2"/>
    </row>
    <row r="1065" spans="1:1" s="18" customFormat="1" x14ac:dyDescent="0.2">
      <c r="A1065" s="2"/>
    </row>
    <row r="1066" spans="1:1" s="18" customFormat="1" x14ac:dyDescent="0.2">
      <c r="A1066" s="2"/>
    </row>
    <row r="1067" spans="1:1" s="18" customFormat="1" x14ac:dyDescent="0.2">
      <c r="A1067" s="2"/>
    </row>
    <row r="1068" spans="1:1" s="18" customFormat="1" x14ac:dyDescent="0.2">
      <c r="A1068" s="2"/>
    </row>
    <row r="1069" spans="1:1" s="18" customFormat="1" x14ac:dyDescent="0.2">
      <c r="A1069" s="2"/>
    </row>
    <row r="1070" spans="1:1" s="18" customFormat="1" x14ac:dyDescent="0.2">
      <c r="A1070" s="2"/>
    </row>
    <row r="1071" spans="1:1" s="18" customFormat="1" x14ac:dyDescent="0.2">
      <c r="A1071" s="2"/>
    </row>
    <row r="1072" spans="1:1" s="18" customFormat="1" x14ac:dyDescent="0.2">
      <c r="A1072" s="2"/>
    </row>
    <row r="1073" spans="1:1" s="18" customFormat="1" x14ac:dyDescent="0.2">
      <c r="A1073" s="2"/>
    </row>
    <row r="1074" spans="1:1" s="18" customFormat="1" x14ac:dyDescent="0.2">
      <c r="A1074" s="2"/>
    </row>
    <row r="1075" spans="1:1" s="18" customFormat="1" x14ac:dyDescent="0.2">
      <c r="A1075" s="2"/>
    </row>
    <row r="1076" spans="1:1" s="18" customFormat="1" x14ac:dyDescent="0.2">
      <c r="A1076" s="2"/>
    </row>
    <row r="1077" spans="1:1" s="18" customFormat="1" x14ac:dyDescent="0.2">
      <c r="A1077" s="2"/>
    </row>
    <row r="1078" spans="1:1" s="18" customFormat="1" x14ac:dyDescent="0.2">
      <c r="A1078" s="2"/>
    </row>
    <row r="1079" spans="1:1" s="18" customFormat="1" x14ac:dyDescent="0.2">
      <c r="A1079" s="2"/>
    </row>
    <row r="1080" spans="1:1" s="18" customFormat="1" x14ac:dyDescent="0.2">
      <c r="A1080" s="2"/>
    </row>
    <row r="1081" spans="1:1" s="18" customFormat="1" x14ac:dyDescent="0.2">
      <c r="A1081" s="2"/>
    </row>
    <row r="1082" spans="1:1" s="18" customFormat="1" x14ac:dyDescent="0.2">
      <c r="A1082" s="2"/>
    </row>
    <row r="1083" spans="1:1" s="18" customFormat="1" x14ac:dyDescent="0.2">
      <c r="A1083" s="2"/>
    </row>
    <row r="1084" spans="1:1" s="18" customFormat="1" x14ac:dyDescent="0.2">
      <c r="A1084" s="2"/>
    </row>
    <row r="1085" spans="1:1" s="18" customFormat="1" x14ac:dyDescent="0.2">
      <c r="A1085" s="2"/>
    </row>
    <row r="1086" spans="1:1" s="18" customFormat="1" x14ac:dyDescent="0.2">
      <c r="A1086" s="2"/>
    </row>
    <row r="1087" spans="1:1" s="18" customFormat="1" x14ac:dyDescent="0.2">
      <c r="A1087" s="2"/>
    </row>
    <row r="1088" spans="1:1" s="18" customFormat="1" x14ac:dyDescent="0.2">
      <c r="A1088" s="2"/>
    </row>
    <row r="1089" spans="1:1" s="18" customFormat="1" x14ac:dyDescent="0.2">
      <c r="A1089" s="2"/>
    </row>
    <row r="1090" spans="1:1" s="18" customFormat="1" x14ac:dyDescent="0.2">
      <c r="A1090" s="2"/>
    </row>
    <row r="1091" spans="1:1" s="18" customFormat="1" x14ac:dyDescent="0.2">
      <c r="A1091" s="2"/>
    </row>
    <row r="1092" spans="1:1" s="18" customFormat="1" x14ac:dyDescent="0.2">
      <c r="A1092" s="2"/>
    </row>
    <row r="1093" spans="1:1" s="18" customFormat="1" x14ac:dyDescent="0.2">
      <c r="A1093" s="2"/>
    </row>
    <row r="1094" spans="1:1" s="18" customFormat="1" x14ac:dyDescent="0.2">
      <c r="A1094" s="2"/>
    </row>
    <row r="1095" spans="1:1" s="18" customFormat="1" x14ac:dyDescent="0.2">
      <c r="A1095" s="2"/>
    </row>
    <row r="1096" spans="1:1" s="18" customFormat="1" x14ac:dyDescent="0.2">
      <c r="A1096" s="2"/>
    </row>
    <row r="1097" spans="1:1" s="18" customFormat="1" x14ac:dyDescent="0.2">
      <c r="A1097" s="2"/>
    </row>
    <row r="1098" spans="1:1" s="18" customFormat="1" x14ac:dyDescent="0.2">
      <c r="A1098" s="2"/>
    </row>
    <row r="1099" spans="1:1" s="18" customFormat="1" x14ac:dyDescent="0.2">
      <c r="A1099" s="2"/>
    </row>
    <row r="1100" spans="1:1" s="18" customFormat="1" x14ac:dyDescent="0.2">
      <c r="A1100" s="2"/>
    </row>
    <row r="1101" spans="1:1" s="18" customFormat="1" x14ac:dyDescent="0.2">
      <c r="A1101" s="2"/>
    </row>
    <row r="1102" spans="1:1" s="18" customFormat="1" x14ac:dyDescent="0.2">
      <c r="A1102" s="2"/>
    </row>
    <row r="1103" spans="1:1" s="18" customFormat="1" x14ac:dyDescent="0.2">
      <c r="A1103" s="2"/>
    </row>
    <row r="1104" spans="1:1" s="18" customFormat="1" x14ac:dyDescent="0.2">
      <c r="A1104" s="2"/>
    </row>
    <row r="1105" spans="1:1" s="18" customFormat="1" x14ac:dyDescent="0.2">
      <c r="A1105" s="2"/>
    </row>
    <row r="1106" spans="1:1" s="18" customFormat="1" x14ac:dyDescent="0.2">
      <c r="A1106" s="2"/>
    </row>
    <row r="1107" spans="1:1" s="18" customFormat="1" x14ac:dyDescent="0.2">
      <c r="A1107" s="2"/>
    </row>
    <row r="1108" spans="1:1" s="18" customFormat="1" x14ac:dyDescent="0.2">
      <c r="A1108" s="2"/>
    </row>
    <row r="1109" spans="1:1" s="18" customFormat="1" x14ac:dyDescent="0.2">
      <c r="A1109" s="2"/>
    </row>
    <row r="1110" spans="1:1" s="18" customFormat="1" x14ac:dyDescent="0.2">
      <c r="A1110" s="2"/>
    </row>
    <row r="1111" spans="1:1" s="18" customFormat="1" x14ac:dyDescent="0.2">
      <c r="A1111" s="2"/>
    </row>
    <row r="1112" spans="1:1" s="18" customFormat="1" x14ac:dyDescent="0.2">
      <c r="A1112" s="2"/>
    </row>
    <row r="1113" spans="1:1" s="18" customFormat="1" x14ac:dyDescent="0.2">
      <c r="A1113" s="2"/>
    </row>
    <row r="1114" spans="1:1" s="18" customFormat="1" x14ac:dyDescent="0.2">
      <c r="A1114" s="2"/>
    </row>
    <row r="1115" spans="1:1" s="18" customFormat="1" x14ac:dyDescent="0.2">
      <c r="A1115" s="2"/>
    </row>
    <row r="1116" spans="1:1" s="18" customFormat="1" x14ac:dyDescent="0.2">
      <c r="A1116" s="2"/>
    </row>
    <row r="1117" spans="1:1" s="18" customFormat="1" x14ac:dyDescent="0.2">
      <c r="A1117" s="2"/>
    </row>
    <row r="1118" spans="1:1" s="18" customFormat="1" x14ac:dyDescent="0.2">
      <c r="A1118" s="2"/>
    </row>
    <row r="1119" spans="1:1" s="18" customFormat="1" x14ac:dyDescent="0.2">
      <c r="A1119" s="2"/>
    </row>
    <row r="1120" spans="1:1" s="18" customFormat="1" x14ac:dyDescent="0.2">
      <c r="A1120" s="2"/>
    </row>
    <row r="1121" spans="1:1" s="18" customFormat="1" x14ac:dyDescent="0.2">
      <c r="A1121" s="2"/>
    </row>
    <row r="1122" spans="1:1" s="18" customFormat="1" x14ac:dyDescent="0.2">
      <c r="A1122" s="2"/>
    </row>
    <row r="1123" spans="1:1" s="18" customFormat="1" x14ac:dyDescent="0.2">
      <c r="A1123" s="2"/>
    </row>
    <row r="1124" spans="1:1" s="18" customFormat="1" x14ac:dyDescent="0.2">
      <c r="A1124" s="2"/>
    </row>
    <row r="1125" spans="1:1" s="18" customFormat="1" x14ac:dyDescent="0.2">
      <c r="A1125" s="2"/>
    </row>
    <row r="1126" spans="1:1" s="18" customFormat="1" x14ac:dyDescent="0.2">
      <c r="A1126" s="2"/>
    </row>
    <row r="1127" spans="1:1" s="18" customFormat="1" x14ac:dyDescent="0.2">
      <c r="A1127" s="2"/>
    </row>
    <row r="1128" spans="1:1" s="18" customFormat="1" x14ac:dyDescent="0.2">
      <c r="A1128" s="2"/>
    </row>
    <row r="1129" spans="1:1" s="18" customFormat="1" x14ac:dyDescent="0.2">
      <c r="A1129" s="2"/>
    </row>
    <row r="1130" spans="1:1" s="18" customFormat="1" x14ac:dyDescent="0.2">
      <c r="A1130" s="2"/>
    </row>
    <row r="1131" spans="1:1" s="18" customFormat="1" x14ac:dyDescent="0.2">
      <c r="A1131" s="2"/>
    </row>
    <row r="1132" spans="1:1" s="18" customFormat="1" x14ac:dyDescent="0.2">
      <c r="A1132" s="2"/>
    </row>
    <row r="1133" spans="1:1" s="18" customFormat="1" x14ac:dyDescent="0.2">
      <c r="A1133" s="2"/>
    </row>
    <row r="1134" spans="1:1" s="18" customFormat="1" x14ac:dyDescent="0.2">
      <c r="A1134" s="2"/>
    </row>
    <row r="1135" spans="1:1" s="18" customFormat="1" x14ac:dyDescent="0.2">
      <c r="A1135" s="2"/>
    </row>
    <row r="1136" spans="1:1" s="18" customFormat="1" x14ac:dyDescent="0.2">
      <c r="A1136" s="2"/>
    </row>
    <row r="1137" spans="1:1" s="18" customFormat="1" x14ac:dyDescent="0.2">
      <c r="A1137" s="2"/>
    </row>
    <row r="1138" spans="1:1" s="18" customFormat="1" x14ac:dyDescent="0.2">
      <c r="A1138" s="2"/>
    </row>
    <row r="1139" spans="1:1" s="18" customFormat="1" x14ac:dyDescent="0.2">
      <c r="A1139" s="2"/>
    </row>
    <row r="1140" spans="1:1" s="18" customFormat="1" x14ac:dyDescent="0.2">
      <c r="A1140" s="2"/>
    </row>
    <row r="1141" spans="1:1" s="18" customFormat="1" x14ac:dyDescent="0.2">
      <c r="A1141" s="2"/>
    </row>
    <row r="1142" spans="1:1" s="18" customFormat="1" x14ac:dyDescent="0.2">
      <c r="A1142" s="2"/>
    </row>
    <row r="1143" spans="1:1" s="18" customFormat="1" x14ac:dyDescent="0.2">
      <c r="A1143" s="2"/>
    </row>
    <row r="1144" spans="1:1" s="18" customFormat="1" x14ac:dyDescent="0.2">
      <c r="A1144" s="2"/>
    </row>
    <row r="1145" spans="1:1" s="18" customFormat="1" x14ac:dyDescent="0.2">
      <c r="A1145" s="2"/>
    </row>
    <row r="1146" spans="1:1" s="18" customFormat="1" x14ac:dyDescent="0.2">
      <c r="A1146" s="2"/>
    </row>
    <row r="1147" spans="1:1" s="18" customFormat="1" x14ac:dyDescent="0.2">
      <c r="A1147" s="2"/>
    </row>
    <row r="1148" spans="1:1" s="18" customFormat="1" x14ac:dyDescent="0.2">
      <c r="A1148" s="2"/>
    </row>
    <row r="1149" spans="1:1" s="18" customFormat="1" x14ac:dyDescent="0.2">
      <c r="A1149" s="2"/>
    </row>
    <row r="1150" spans="1:1" s="18" customFormat="1" x14ac:dyDescent="0.2">
      <c r="A1150" s="2"/>
    </row>
    <row r="1151" spans="1:1" s="18" customFormat="1" x14ac:dyDescent="0.2">
      <c r="A1151" s="2"/>
    </row>
    <row r="1152" spans="1:1" s="18" customFormat="1" x14ac:dyDescent="0.2">
      <c r="A1152" s="2"/>
    </row>
    <row r="1153" spans="1:1" s="18" customFormat="1" x14ac:dyDescent="0.2">
      <c r="A1153" s="2"/>
    </row>
    <row r="1154" spans="1:1" s="18" customFormat="1" x14ac:dyDescent="0.2">
      <c r="A1154" s="2"/>
    </row>
    <row r="1155" spans="1:1" s="18" customFormat="1" x14ac:dyDescent="0.2">
      <c r="A1155" s="2"/>
    </row>
    <row r="1156" spans="1:1" s="18" customFormat="1" x14ac:dyDescent="0.2">
      <c r="A1156" s="2"/>
    </row>
    <row r="1157" spans="1:1" s="18" customFormat="1" x14ac:dyDescent="0.2">
      <c r="A1157" s="2"/>
    </row>
    <row r="1158" spans="1:1" s="18" customFormat="1" x14ac:dyDescent="0.2">
      <c r="A1158" s="2"/>
    </row>
    <row r="1159" spans="1:1" s="18" customFormat="1" x14ac:dyDescent="0.2">
      <c r="A1159" s="2"/>
    </row>
    <row r="1160" spans="1:1" s="18" customFormat="1" x14ac:dyDescent="0.2">
      <c r="A1160" s="2"/>
    </row>
    <row r="1161" spans="1:1" s="18" customFormat="1" x14ac:dyDescent="0.2">
      <c r="A1161" s="2"/>
    </row>
    <row r="1162" spans="1:1" s="18" customFormat="1" x14ac:dyDescent="0.2">
      <c r="A1162" s="2"/>
    </row>
    <row r="1163" spans="1:1" s="18" customFormat="1" x14ac:dyDescent="0.2">
      <c r="A1163" s="2"/>
    </row>
    <row r="1164" spans="1:1" s="18" customFormat="1" x14ac:dyDescent="0.2">
      <c r="A1164" s="2"/>
    </row>
    <row r="1165" spans="1:1" s="18" customFormat="1" x14ac:dyDescent="0.2">
      <c r="A1165" s="2"/>
    </row>
    <row r="1166" spans="1:1" s="18" customFormat="1" x14ac:dyDescent="0.2">
      <c r="A1166" s="2"/>
    </row>
    <row r="1167" spans="1:1" s="18" customFormat="1" x14ac:dyDescent="0.2">
      <c r="A1167" s="2"/>
    </row>
    <row r="1168" spans="1:1" s="18" customFormat="1" x14ac:dyDescent="0.2">
      <c r="A1168" s="2"/>
    </row>
    <row r="1169" spans="1:1" s="18" customFormat="1" x14ac:dyDescent="0.2">
      <c r="A1169" s="2"/>
    </row>
    <row r="1170" spans="1:1" s="18" customFormat="1" x14ac:dyDescent="0.2">
      <c r="A1170" s="2"/>
    </row>
    <row r="1171" spans="1:1" s="18" customFormat="1" x14ac:dyDescent="0.2">
      <c r="A1171" s="2"/>
    </row>
    <row r="1172" spans="1:1" s="18" customFormat="1" x14ac:dyDescent="0.2">
      <c r="A1172" s="2"/>
    </row>
    <row r="1173" spans="1:1" s="18" customFormat="1" x14ac:dyDescent="0.2">
      <c r="A1173" s="2"/>
    </row>
    <row r="1174" spans="1:1" s="18" customFormat="1" x14ac:dyDescent="0.2">
      <c r="A1174" s="2"/>
    </row>
    <row r="1175" spans="1:1" s="18" customFormat="1" x14ac:dyDescent="0.2">
      <c r="A1175" s="2"/>
    </row>
    <row r="1176" spans="1:1" s="18" customFormat="1" x14ac:dyDescent="0.2">
      <c r="A1176" s="2"/>
    </row>
    <row r="1177" spans="1:1" s="18" customFormat="1" x14ac:dyDescent="0.2">
      <c r="A1177" s="2"/>
    </row>
    <row r="1178" spans="1:1" s="18" customFormat="1" x14ac:dyDescent="0.2">
      <c r="A1178" s="2"/>
    </row>
    <row r="1179" spans="1:1" s="18" customFormat="1" x14ac:dyDescent="0.2">
      <c r="A1179" s="2"/>
    </row>
    <row r="1180" spans="1:1" s="18" customFormat="1" x14ac:dyDescent="0.2">
      <c r="A1180" s="2"/>
    </row>
    <row r="1181" spans="1:1" s="18" customFormat="1" x14ac:dyDescent="0.2">
      <c r="A1181" s="2"/>
    </row>
    <row r="1182" spans="1:1" s="18" customFormat="1" x14ac:dyDescent="0.2">
      <c r="A1182" s="2"/>
    </row>
    <row r="1183" spans="1:1" s="18" customFormat="1" x14ac:dyDescent="0.2">
      <c r="A1183" s="2"/>
    </row>
    <row r="1184" spans="1:1" s="18" customFormat="1" x14ac:dyDescent="0.2">
      <c r="A1184" s="2"/>
    </row>
    <row r="1185" spans="1:1" s="18" customFormat="1" x14ac:dyDescent="0.2">
      <c r="A1185" s="2"/>
    </row>
    <row r="1186" spans="1:1" s="18" customFormat="1" x14ac:dyDescent="0.2">
      <c r="A1186" s="2"/>
    </row>
    <row r="1187" spans="1:1" s="18" customFormat="1" x14ac:dyDescent="0.2">
      <c r="A1187" s="2"/>
    </row>
    <row r="1188" spans="1:1" s="18" customFormat="1" x14ac:dyDescent="0.2">
      <c r="A1188" s="2"/>
    </row>
    <row r="1189" spans="1:1" s="18" customFormat="1" x14ac:dyDescent="0.2">
      <c r="A1189" s="2"/>
    </row>
    <row r="1190" spans="1:1" s="18" customFormat="1" x14ac:dyDescent="0.2">
      <c r="A1190" s="2"/>
    </row>
    <row r="1191" spans="1:1" s="18" customFormat="1" x14ac:dyDescent="0.2">
      <c r="A1191" s="2"/>
    </row>
    <row r="1192" spans="1:1" s="18" customFormat="1" x14ac:dyDescent="0.2">
      <c r="A1192" s="2"/>
    </row>
    <row r="1193" spans="1:1" s="18" customFormat="1" x14ac:dyDescent="0.2">
      <c r="A1193" s="2"/>
    </row>
    <row r="1194" spans="1:1" s="18" customFormat="1" x14ac:dyDescent="0.2">
      <c r="A1194" s="2"/>
    </row>
    <row r="1195" spans="1:1" s="18" customFormat="1" x14ac:dyDescent="0.2">
      <c r="A1195" s="2"/>
    </row>
    <row r="1196" spans="1:1" s="18" customFormat="1" x14ac:dyDescent="0.2">
      <c r="A1196" s="2"/>
    </row>
    <row r="1197" spans="1:1" s="18" customFormat="1" x14ac:dyDescent="0.2">
      <c r="A1197" s="2"/>
    </row>
    <row r="1198" spans="1:1" s="18" customFormat="1" x14ac:dyDescent="0.2">
      <c r="A1198" s="2"/>
    </row>
    <row r="1199" spans="1:1" s="18" customFormat="1" x14ac:dyDescent="0.2">
      <c r="A1199" s="2"/>
    </row>
    <row r="1200" spans="1:1" s="18" customFormat="1" x14ac:dyDescent="0.2">
      <c r="A1200" s="2"/>
    </row>
    <row r="1201" spans="1:1" s="18" customFormat="1" x14ac:dyDescent="0.2">
      <c r="A1201" s="2"/>
    </row>
    <row r="1202" spans="1:1" s="18" customFormat="1" x14ac:dyDescent="0.2">
      <c r="A1202" s="2"/>
    </row>
    <row r="1203" spans="1:1" s="18" customFormat="1" x14ac:dyDescent="0.2">
      <c r="A1203" s="2"/>
    </row>
    <row r="1204" spans="1:1" s="18" customFormat="1" x14ac:dyDescent="0.2">
      <c r="A1204" s="2"/>
    </row>
    <row r="1205" spans="1:1" s="18" customFormat="1" x14ac:dyDescent="0.2">
      <c r="A1205" s="2"/>
    </row>
    <row r="1206" spans="1:1" s="18" customFormat="1" x14ac:dyDescent="0.2">
      <c r="A1206" s="2"/>
    </row>
    <row r="1207" spans="1:1" s="18" customFormat="1" x14ac:dyDescent="0.2">
      <c r="A1207" s="2"/>
    </row>
    <row r="1208" spans="1:1" s="18" customFormat="1" x14ac:dyDescent="0.2">
      <c r="A1208" s="2"/>
    </row>
    <row r="1209" spans="1:1" s="18" customFormat="1" x14ac:dyDescent="0.2">
      <c r="A1209" s="2"/>
    </row>
    <row r="1210" spans="1:1" s="18" customFormat="1" x14ac:dyDescent="0.2">
      <c r="A1210" s="2"/>
    </row>
    <row r="1211" spans="1:1" s="18" customFormat="1" x14ac:dyDescent="0.2">
      <c r="A1211" s="2"/>
    </row>
    <row r="1212" spans="1:1" s="18" customFormat="1" x14ac:dyDescent="0.2">
      <c r="A1212" s="2"/>
    </row>
    <row r="1213" spans="1:1" s="18" customFormat="1" x14ac:dyDescent="0.2">
      <c r="A1213" s="2"/>
    </row>
    <row r="1214" spans="1:1" s="18" customFormat="1" x14ac:dyDescent="0.2">
      <c r="A1214" s="2"/>
    </row>
    <row r="1215" spans="1:1" s="18" customFormat="1" x14ac:dyDescent="0.2">
      <c r="A1215" s="2"/>
    </row>
    <row r="1216" spans="1:1" s="18" customFormat="1" x14ac:dyDescent="0.2">
      <c r="A1216" s="2"/>
    </row>
    <row r="1217" spans="1:1" s="18" customFormat="1" x14ac:dyDescent="0.2">
      <c r="A1217" s="2"/>
    </row>
    <row r="1218" spans="1:1" s="18" customFormat="1" x14ac:dyDescent="0.2">
      <c r="A1218" s="2"/>
    </row>
    <row r="1219" spans="1:1" s="18" customFormat="1" x14ac:dyDescent="0.2">
      <c r="A1219" s="2"/>
    </row>
    <row r="1220" spans="1:1" s="18" customFormat="1" x14ac:dyDescent="0.2">
      <c r="A1220" s="2"/>
    </row>
    <row r="1221" spans="1:1" s="18" customFormat="1" x14ac:dyDescent="0.2">
      <c r="A1221" s="2"/>
    </row>
    <row r="1222" spans="1:1" s="18" customFormat="1" x14ac:dyDescent="0.2">
      <c r="A1222" s="2"/>
    </row>
    <row r="1223" spans="1:1" s="18" customFormat="1" x14ac:dyDescent="0.2">
      <c r="A1223" s="2"/>
    </row>
    <row r="1224" spans="1:1" s="18" customFormat="1" x14ac:dyDescent="0.2">
      <c r="A1224" s="2"/>
    </row>
    <row r="1225" spans="1:1" s="18" customFormat="1" x14ac:dyDescent="0.2">
      <c r="A1225" s="2"/>
    </row>
    <row r="1226" spans="1:1" s="18" customFormat="1" x14ac:dyDescent="0.2">
      <c r="A1226" s="2"/>
    </row>
    <row r="1227" spans="1:1" s="18" customFormat="1" x14ac:dyDescent="0.2">
      <c r="A1227" s="2"/>
    </row>
    <row r="1228" spans="1:1" s="18" customFormat="1" x14ac:dyDescent="0.2">
      <c r="A1228" s="2"/>
    </row>
    <row r="1229" spans="1:1" s="18" customFormat="1" x14ac:dyDescent="0.2">
      <c r="A1229" s="2"/>
    </row>
    <row r="1230" spans="1:1" s="18" customFormat="1" x14ac:dyDescent="0.2">
      <c r="A1230" s="2"/>
    </row>
    <row r="1231" spans="1:1" s="18" customFormat="1" x14ac:dyDescent="0.2">
      <c r="A1231" s="2"/>
    </row>
    <row r="1232" spans="1:1" s="18" customFormat="1" x14ac:dyDescent="0.2">
      <c r="A1232" s="2"/>
    </row>
    <row r="1233" spans="1:1" s="18" customFormat="1" x14ac:dyDescent="0.2">
      <c r="A1233" s="2"/>
    </row>
    <row r="1234" spans="1:1" s="18" customFormat="1" x14ac:dyDescent="0.2">
      <c r="A1234" s="2"/>
    </row>
    <row r="1235" spans="1:1" s="18" customFormat="1" x14ac:dyDescent="0.2">
      <c r="A1235" s="2"/>
    </row>
    <row r="1236" spans="1:1" s="18" customFormat="1" x14ac:dyDescent="0.2">
      <c r="A1236" s="2"/>
    </row>
    <row r="1237" spans="1:1" s="18" customFormat="1" x14ac:dyDescent="0.2">
      <c r="A1237" s="2"/>
    </row>
    <row r="1238" spans="1:1" s="18" customFormat="1" x14ac:dyDescent="0.2">
      <c r="A1238" s="2"/>
    </row>
    <row r="1239" spans="1:1" s="18" customFormat="1" x14ac:dyDescent="0.2">
      <c r="A1239" s="2"/>
    </row>
    <row r="1240" spans="1:1" s="18" customFormat="1" x14ac:dyDescent="0.2">
      <c r="A1240" s="2"/>
    </row>
    <row r="1241" spans="1:1" s="18" customFormat="1" x14ac:dyDescent="0.2">
      <c r="A1241" s="2"/>
    </row>
    <row r="1242" spans="1:1" s="18" customFormat="1" x14ac:dyDescent="0.2">
      <c r="A1242" s="2"/>
    </row>
    <row r="1243" spans="1:1" s="18" customFormat="1" x14ac:dyDescent="0.2">
      <c r="A1243" s="2"/>
    </row>
    <row r="1244" spans="1:1" s="18" customFormat="1" x14ac:dyDescent="0.2">
      <c r="A1244" s="2"/>
    </row>
    <row r="1245" spans="1:1" s="18" customFormat="1" x14ac:dyDescent="0.2">
      <c r="A1245" s="2"/>
    </row>
    <row r="1246" spans="1:1" s="18" customFormat="1" x14ac:dyDescent="0.2">
      <c r="A1246" s="2"/>
    </row>
    <row r="1247" spans="1:1" s="18" customFormat="1" x14ac:dyDescent="0.2">
      <c r="A1247" s="2"/>
    </row>
    <row r="1248" spans="1:1" s="18" customFormat="1" x14ac:dyDescent="0.2">
      <c r="A1248" s="2"/>
    </row>
    <row r="1249" spans="1:1" s="18" customFormat="1" x14ac:dyDescent="0.2">
      <c r="A1249" s="2"/>
    </row>
    <row r="1250" spans="1:1" s="18" customFormat="1" x14ac:dyDescent="0.2">
      <c r="A1250" s="2"/>
    </row>
    <row r="1251" spans="1:1" s="18" customFormat="1" x14ac:dyDescent="0.2">
      <c r="A1251" s="2"/>
    </row>
    <row r="1252" spans="1:1" s="18" customFormat="1" x14ac:dyDescent="0.2">
      <c r="A1252" s="2"/>
    </row>
    <row r="1253" spans="1:1" s="18" customFormat="1" x14ac:dyDescent="0.2">
      <c r="A1253" s="2"/>
    </row>
    <row r="1254" spans="1:1" s="18" customFormat="1" x14ac:dyDescent="0.2">
      <c r="A1254" s="2"/>
    </row>
    <row r="1255" spans="1:1" s="18" customFormat="1" x14ac:dyDescent="0.2">
      <c r="A1255" s="2"/>
    </row>
    <row r="1256" spans="1:1" s="18" customFormat="1" x14ac:dyDescent="0.2">
      <c r="A1256" s="2"/>
    </row>
    <row r="1257" spans="1:1" s="18" customFormat="1" x14ac:dyDescent="0.2">
      <c r="A1257" s="2"/>
    </row>
    <row r="1258" spans="1:1" s="18" customFormat="1" x14ac:dyDescent="0.2">
      <c r="A1258" s="2"/>
    </row>
    <row r="1259" spans="1:1" s="18" customFormat="1" x14ac:dyDescent="0.2">
      <c r="A1259" s="2"/>
    </row>
    <row r="1260" spans="1:1" s="18" customFormat="1" x14ac:dyDescent="0.2">
      <c r="A1260" s="2"/>
    </row>
    <row r="1261" spans="1:1" s="18" customFormat="1" x14ac:dyDescent="0.2">
      <c r="A1261" s="2"/>
    </row>
    <row r="1262" spans="1:1" s="18" customFormat="1" x14ac:dyDescent="0.2">
      <c r="A1262" s="2"/>
    </row>
    <row r="1263" spans="1:1" s="18" customFormat="1" x14ac:dyDescent="0.2">
      <c r="A1263" s="2"/>
    </row>
    <row r="1264" spans="1:1" s="18" customFormat="1" x14ac:dyDescent="0.2">
      <c r="A1264" s="2"/>
    </row>
    <row r="1265" spans="1:1" s="18" customFormat="1" x14ac:dyDescent="0.2">
      <c r="A1265" s="2"/>
    </row>
    <row r="1266" spans="1:1" s="18" customFormat="1" x14ac:dyDescent="0.2">
      <c r="A1266" s="2"/>
    </row>
    <row r="1267" spans="1:1" s="18" customFormat="1" x14ac:dyDescent="0.2">
      <c r="A1267" s="2"/>
    </row>
    <row r="1268" spans="1:1" s="18" customFormat="1" x14ac:dyDescent="0.2">
      <c r="A1268" s="2"/>
    </row>
    <row r="1269" spans="1:1" s="18" customFormat="1" x14ac:dyDescent="0.2">
      <c r="A1269" s="2"/>
    </row>
    <row r="1270" spans="1:1" s="18" customFormat="1" x14ac:dyDescent="0.2">
      <c r="A1270" s="2"/>
    </row>
    <row r="1271" spans="1:1" s="18" customFormat="1" x14ac:dyDescent="0.2">
      <c r="A1271" s="2"/>
    </row>
    <row r="1272" spans="1:1" s="18" customFormat="1" x14ac:dyDescent="0.2">
      <c r="A1272" s="2"/>
    </row>
    <row r="1273" spans="1:1" s="18" customFormat="1" x14ac:dyDescent="0.2">
      <c r="A1273" s="2"/>
    </row>
    <row r="1274" spans="1:1" s="18" customFormat="1" x14ac:dyDescent="0.2">
      <c r="A1274" s="2"/>
    </row>
    <row r="1275" spans="1:1" s="18" customFormat="1" x14ac:dyDescent="0.2">
      <c r="A1275" s="2"/>
    </row>
    <row r="1276" spans="1:1" s="18" customFormat="1" x14ac:dyDescent="0.2">
      <c r="A1276" s="2"/>
    </row>
    <row r="1277" spans="1:1" s="18" customFormat="1" x14ac:dyDescent="0.2">
      <c r="A1277" s="2"/>
    </row>
    <row r="1278" spans="1:1" s="18" customFormat="1" x14ac:dyDescent="0.2">
      <c r="A1278" s="2"/>
    </row>
    <row r="1279" spans="1:1" s="18" customFormat="1" x14ac:dyDescent="0.2">
      <c r="A1279" s="2"/>
    </row>
    <row r="1280" spans="1:1" s="18" customFormat="1" x14ac:dyDescent="0.2">
      <c r="A1280" s="2"/>
    </row>
    <row r="1281" spans="1:1" s="18" customFormat="1" x14ac:dyDescent="0.2">
      <c r="A1281" s="2"/>
    </row>
    <row r="1282" spans="1:1" s="18" customFormat="1" x14ac:dyDescent="0.2">
      <c r="A1282" s="2"/>
    </row>
    <row r="1283" spans="1:1" s="18" customFormat="1" x14ac:dyDescent="0.2">
      <c r="A1283" s="2"/>
    </row>
    <row r="1284" spans="1:1" s="18" customFormat="1" x14ac:dyDescent="0.2">
      <c r="A1284" s="2"/>
    </row>
    <row r="1285" spans="1:1" s="18" customFormat="1" x14ac:dyDescent="0.2">
      <c r="A1285" s="2"/>
    </row>
    <row r="1286" spans="1:1" s="18" customFormat="1" x14ac:dyDescent="0.2">
      <c r="A1286" s="2"/>
    </row>
    <row r="1287" spans="1:1" s="18" customFormat="1" x14ac:dyDescent="0.2">
      <c r="A1287" s="2"/>
    </row>
    <row r="1288" spans="1:1" s="18" customFormat="1" x14ac:dyDescent="0.2">
      <c r="A1288" s="2"/>
    </row>
    <row r="1289" spans="1:1" s="18" customFormat="1" x14ac:dyDescent="0.2">
      <c r="A1289" s="2"/>
    </row>
    <row r="1290" spans="1:1" s="18" customFormat="1" x14ac:dyDescent="0.2">
      <c r="A1290" s="2"/>
    </row>
    <row r="1291" spans="1:1" s="18" customFormat="1" x14ac:dyDescent="0.2">
      <c r="A1291" s="2"/>
    </row>
    <row r="1292" spans="1:1" s="18" customFormat="1" x14ac:dyDescent="0.2">
      <c r="A1292" s="2"/>
    </row>
    <row r="1293" spans="1:1" s="18" customFormat="1" x14ac:dyDescent="0.2">
      <c r="A1293" s="2"/>
    </row>
    <row r="1294" spans="1:1" s="18" customFormat="1" x14ac:dyDescent="0.2">
      <c r="A1294" s="2"/>
    </row>
    <row r="1295" spans="1:1" s="18" customFormat="1" x14ac:dyDescent="0.2">
      <c r="A1295" s="2"/>
    </row>
    <row r="1296" spans="1:1" s="18" customFormat="1" x14ac:dyDescent="0.2">
      <c r="A1296" s="2"/>
    </row>
    <row r="1297" spans="1:1" s="18" customFormat="1" x14ac:dyDescent="0.2">
      <c r="A1297" s="2"/>
    </row>
    <row r="1298" spans="1:1" s="18" customFormat="1" x14ac:dyDescent="0.2">
      <c r="A1298" s="2"/>
    </row>
    <row r="1299" spans="1:1" s="18" customFormat="1" x14ac:dyDescent="0.2">
      <c r="A1299" s="2"/>
    </row>
    <row r="1300" spans="1:1" s="18" customFormat="1" x14ac:dyDescent="0.2">
      <c r="A1300" s="2"/>
    </row>
    <row r="1301" spans="1:1" s="18" customFormat="1" x14ac:dyDescent="0.2">
      <c r="A1301" s="2"/>
    </row>
    <row r="1302" spans="1:1" s="18" customFormat="1" x14ac:dyDescent="0.2">
      <c r="A1302" s="2"/>
    </row>
    <row r="1303" spans="1:1" s="18" customFormat="1" x14ac:dyDescent="0.2">
      <c r="A1303" s="2"/>
    </row>
    <row r="1304" spans="1:1" s="18" customFormat="1" x14ac:dyDescent="0.2">
      <c r="A1304" s="2"/>
    </row>
    <row r="1305" spans="1:1" s="18" customFormat="1" x14ac:dyDescent="0.2">
      <c r="A1305" s="2"/>
    </row>
    <row r="1306" spans="1:1" s="18" customFormat="1" x14ac:dyDescent="0.2">
      <c r="A1306" s="2"/>
    </row>
    <row r="1307" spans="1:1" s="18" customFormat="1" x14ac:dyDescent="0.2">
      <c r="A1307" s="2"/>
    </row>
    <row r="1308" spans="1:1" s="18" customFormat="1" x14ac:dyDescent="0.2">
      <c r="A1308" s="2"/>
    </row>
    <row r="1309" spans="1:1" s="18" customFormat="1" x14ac:dyDescent="0.2">
      <c r="A1309" s="2"/>
    </row>
    <row r="1310" spans="1:1" s="18" customFormat="1" x14ac:dyDescent="0.2">
      <c r="A1310" s="2"/>
    </row>
    <row r="1311" spans="1:1" s="18" customFormat="1" x14ac:dyDescent="0.2">
      <c r="A1311" s="2"/>
    </row>
    <row r="1312" spans="1:1" s="18" customFormat="1" x14ac:dyDescent="0.2">
      <c r="A1312" s="2"/>
    </row>
    <row r="1313" spans="1:1" s="18" customFormat="1" x14ac:dyDescent="0.2">
      <c r="A1313" s="2"/>
    </row>
    <row r="1314" spans="1:1" s="18" customFormat="1" x14ac:dyDescent="0.2">
      <c r="A1314" s="2"/>
    </row>
    <row r="1315" spans="1:1" s="18" customFormat="1" x14ac:dyDescent="0.2">
      <c r="A1315" s="2"/>
    </row>
    <row r="1316" spans="1:1" s="18" customFormat="1" x14ac:dyDescent="0.2">
      <c r="A1316" s="2"/>
    </row>
    <row r="1317" spans="1:1" s="18" customFormat="1" x14ac:dyDescent="0.2">
      <c r="A1317" s="2"/>
    </row>
    <row r="1318" spans="1:1" s="18" customFormat="1" x14ac:dyDescent="0.2">
      <c r="A1318" s="2"/>
    </row>
    <row r="1319" spans="1:1" s="18" customFormat="1" x14ac:dyDescent="0.2">
      <c r="A1319" s="2"/>
    </row>
    <row r="1320" spans="1:1" s="18" customFormat="1" x14ac:dyDescent="0.2">
      <c r="A1320" s="2"/>
    </row>
    <row r="1321" spans="1:1" s="18" customFormat="1" x14ac:dyDescent="0.2">
      <c r="A1321" s="2"/>
    </row>
    <row r="1322" spans="1:1" s="18" customFormat="1" x14ac:dyDescent="0.2">
      <c r="A1322" s="2"/>
    </row>
    <row r="1323" spans="1:1" s="18" customFormat="1" x14ac:dyDescent="0.2">
      <c r="A1323" s="2"/>
    </row>
    <row r="1324" spans="1:1" s="18" customFormat="1" x14ac:dyDescent="0.2">
      <c r="A1324" s="2"/>
    </row>
    <row r="1325" spans="1:1" s="18" customFormat="1" x14ac:dyDescent="0.2">
      <c r="A1325" s="2"/>
    </row>
    <row r="1326" spans="1:1" s="18" customFormat="1" x14ac:dyDescent="0.2">
      <c r="A1326" s="2"/>
    </row>
    <row r="1327" spans="1:1" s="18" customFormat="1" x14ac:dyDescent="0.2">
      <c r="A1327" s="2"/>
    </row>
    <row r="1328" spans="1:1" s="18" customFormat="1" x14ac:dyDescent="0.2">
      <c r="A1328" s="2"/>
    </row>
    <row r="1329" spans="1:1" s="18" customFormat="1" x14ac:dyDescent="0.2">
      <c r="A1329" s="2"/>
    </row>
    <row r="1330" spans="1:1" s="18" customFormat="1" x14ac:dyDescent="0.2">
      <c r="A1330" s="2"/>
    </row>
    <row r="1331" spans="1:1" s="18" customFormat="1" x14ac:dyDescent="0.2">
      <c r="A1331" s="2"/>
    </row>
    <row r="1332" spans="1:1" s="18" customFormat="1" x14ac:dyDescent="0.2">
      <c r="A1332" s="2"/>
    </row>
    <row r="1333" spans="1:1" s="18" customFormat="1" x14ac:dyDescent="0.2">
      <c r="A1333" s="2"/>
    </row>
    <row r="1334" spans="1:1" s="18" customFormat="1" x14ac:dyDescent="0.2">
      <c r="A1334" s="2"/>
    </row>
    <row r="1335" spans="1:1" s="18" customFormat="1" x14ac:dyDescent="0.2">
      <c r="A1335" s="2"/>
    </row>
    <row r="1336" spans="1:1" s="18" customFormat="1" x14ac:dyDescent="0.2">
      <c r="A1336" s="2"/>
    </row>
    <row r="1337" spans="1:1" s="18" customFormat="1" x14ac:dyDescent="0.2">
      <c r="A1337" s="2"/>
    </row>
    <row r="1338" spans="1:1" s="18" customFormat="1" x14ac:dyDescent="0.2">
      <c r="A1338" s="2"/>
    </row>
    <row r="1339" spans="1:1" s="18" customFormat="1" x14ac:dyDescent="0.2">
      <c r="A1339" s="2"/>
    </row>
    <row r="1340" spans="1:1" s="18" customFormat="1" x14ac:dyDescent="0.2">
      <c r="A1340" s="2"/>
    </row>
    <row r="1341" spans="1:1" s="18" customFormat="1" x14ac:dyDescent="0.2">
      <c r="A1341" s="2"/>
    </row>
    <row r="1342" spans="1:1" s="18" customFormat="1" x14ac:dyDescent="0.2">
      <c r="A1342" s="2"/>
    </row>
    <row r="1343" spans="1:1" s="18" customFormat="1" x14ac:dyDescent="0.2">
      <c r="A1343" s="2"/>
    </row>
    <row r="1344" spans="1:1" s="18" customFormat="1" x14ac:dyDescent="0.2">
      <c r="A1344" s="2"/>
    </row>
    <row r="1345" spans="1:1" s="18" customFormat="1" x14ac:dyDescent="0.2">
      <c r="A1345" s="2"/>
    </row>
    <row r="1346" spans="1:1" s="18" customFormat="1" x14ac:dyDescent="0.2">
      <c r="A1346" s="2"/>
    </row>
    <row r="1347" spans="1:1" s="18" customFormat="1" x14ac:dyDescent="0.2">
      <c r="A1347" s="2"/>
    </row>
    <row r="1348" spans="1:1" s="18" customFormat="1" x14ac:dyDescent="0.2">
      <c r="A1348" s="2"/>
    </row>
    <row r="1349" spans="1:1" s="18" customFormat="1" x14ac:dyDescent="0.2">
      <c r="A1349" s="2"/>
    </row>
    <row r="1350" spans="1:1" s="18" customFormat="1" x14ac:dyDescent="0.2">
      <c r="A1350" s="2"/>
    </row>
    <row r="1351" spans="1:1" s="18" customFormat="1" x14ac:dyDescent="0.2">
      <c r="A1351" s="2"/>
    </row>
    <row r="1352" spans="1:1" s="18" customFormat="1" x14ac:dyDescent="0.2">
      <c r="A1352" s="2"/>
    </row>
    <row r="1353" spans="1:1" s="18" customFormat="1" x14ac:dyDescent="0.2">
      <c r="A1353" s="2"/>
    </row>
    <row r="1354" spans="1:1" s="18" customFormat="1" x14ac:dyDescent="0.2">
      <c r="A1354" s="2"/>
    </row>
    <row r="1355" spans="1:1" s="18" customFormat="1" x14ac:dyDescent="0.2">
      <c r="A1355" s="2"/>
    </row>
    <row r="1356" spans="1:1" s="18" customFormat="1" x14ac:dyDescent="0.2">
      <c r="A1356" s="2"/>
    </row>
    <row r="1357" spans="1:1" s="18" customFormat="1" x14ac:dyDescent="0.2">
      <c r="A1357" s="2"/>
    </row>
    <row r="1358" spans="1:1" s="18" customFormat="1" x14ac:dyDescent="0.2">
      <c r="A1358" s="2"/>
    </row>
    <row r="1359" spans="1:1" s="18" customFormat="1" x14ac:dyDescent="0.2">
      <c r="A1359" s="2"/>
    </row>
    <row r="1360" spans="1:1" s="18" customFormat="1" x14ac:dyDescent="0.2">
      <c r="A1360" s="2"/>
    </row>
    <row r="1361" spans="1:1" s="18" customFormat="1" x14ac:dyDescent="0.2">
      <c r="A1361" s="2"/>
    </row>
    <row r="1362" spans="1:1" s="18" customFormat="1" x14ac:dyDescent="0.2">
      <c r="A1362" s="2"/>
    </row>
    <row r="1363" spans="1:1" s="18" customFormat="1" x14ac:dyDescent="0.2">
      <c r="A1363" s="2"/>
    </row>
    <row r="1364" spans="1:1" s="18" customFormat="1" x14ac:dyDescent="0.2">
      <c r="A1364" s="2"/>
    </row>
    <row r="1365" spans="1:1" s="18" customFormat="1" x14ac:dyDescent="0.2">
      <c r="A1365" s="2"/>
    </row>
    <row r="1366" spans="1:1" s="18" customFormat="1" x14ac:dyDescent="0.2">
      <c r="A1366" s="2"/>
    </row>
    <row r="1367" spans="1:1" s="18" customFormat="1" x14ac:dyDescent="0.2">
      <c r="A1367" s="2"/>
    </row>
    <row r="1368" spans="1:1" s="18" customFormat="1" x14ac:dyDescent="0.2">
      <c r="A1368" s="2"/>
    </row>
    <row r="1369" spans="1:1" s="18" customFormat="1" x14ac:dyDescent="0.2">
      <c r="A1369" s="2"/>
    </row>
    <row r="1370" spans="1:1" s="18" customFormat="1" x14ac:dyDescent="0.2">
      <c r="A1370" s="2"/>
    </row>
    <row r="1371" spans="1:1" s="18" customFormat="1" x14ac:dyDescent="0.2">
      <c r="A1371" s="2"/>
    </row>
    <row r="1372" spans="1:1" s="18" customFormat="1" x14ac:dyDescent="0.2">
      <c r="A1372" s="2"/>
    </row>
    <row r="1373" spans="1:1" s="18" customFormat="1" x14ac:dyDescent="0.2">
      <c r="A1373" s="2"/>
    </row>
    <row r="1374" spans="1:1" s="18" customFormat="1" x14ac:dyDescent="0.2">
      <c r="A1374" s="2"/>
    </row>
    <row r="1375" spans="1:1" s="18" customFormat="1" x14ac:dyDescent="0.2">
      <c r="A1375" s="2"/>
    </row>
    <row r="1376" spans="1:1" s="18" customFormat="1" x14ac:dyDescent="0.2">
      <c r="A1376" s="2"/>
    </row>
    <row r="1377" spans="1:1" s="18" customFormat="1" x14ac:dyDescent="0.2">
      <c r="A1377" s="2"/>
    </row>
    <row r="1378" spans="1:1" s="18" customFormat="1" x14ac:dyDescent="0.2">
      <c r="A1378" s="2"/>
    </row>
    <row r="1379" spans="1:1" s="18" customFormat="1" x14ac:dyDescent="0.2">
      <c r="A1379" s="2"/>
    </row>
    <row r="1380" spans="1:1" s="18" customFormat="1" x14ac:dyDescent="0.2">
      <c r="A1380" s="2"/>
    </row>
    <row r="1381" spans="1:1" s="18" customFormat="1" x14ac:dyDescent="0.2">
      <c r="A1381" s="2"/>
    </row>
    <row r="1382" spans="1:1" s="18" customFormat="1" x14ac:dyDescent="0.2">
      <c r="A1382" s="2"/>
    </row>
    <row r="1383" spans="1:1" s="18" customFormat="1" x14ac:dyDescent="0.2">
      <c r="A1383" s="2"/>
    </row>
    <row r="1384" spans="1:1" s="18" customFormat="1" x14ac:dyDescent="0.2">
      <c r="A1384" s="2"/>
    </row>
    <row r="1385" spans="1:1" s="18" customFormat="1" x14ac:dyDescent="0.2">
      <c r="A1385" s="2"/>
    </row>
    <row r="1386" spans="1:1" s="18" customFormat="1" x14ac:dyDescent="0.2">
      <c r="A1386" s="2"/>
    </row>
    <row r="1387" spans="1:1" s="18" customFormat="1" x14ac:dyDescent="0.2">
      <c r="A1387" s="2"/>
    </row>
    <row r="1388" spans="1:1" s="18" customFormat="1" x14ac:dyDescent="0.2">
      <c r="A1388" s="2"/>
    </row>
    <row r="1389" spans="1:1" s="18" customFormat="1" x14ac:dyDescent="0.2">
      <c r="A1389" s="2"/>
    </row>
    <row r="1390" spans="1:1" s="18" customFormat="1" x14ac:dyDescent="0.2">
      <c r="A1390" s="2"/>
    </row>
    <row r="1391" spans="1:1" s="18" customFormat="1" x14ac:dyDescent="0.2">
      <c r="A1391" s="2"/>
    </row>
    <row r="1392" spans="1:1" s="18" customFormat="1" x14ac:dyDescent="0.2">
      <c r="A1392" s="2"/>
    </row>
    <row r="1393" spans="1:1" s="18" customFormat="1" x14ac:dyDescent="0.2">
      <c r="A1393" s="2"/>
    </row>
    <row r="1394" spans="1:1" s="18" customFormat="1" x14ac:dyDescent="0.2">
      <c r="A1394" s="2"/>
    </row>
    <row r="1395" spans="1:1" s="18" customFormat="1" x14ac:dyDescent="0.2">
      <c r="A1395" s="2"/>
    </row>
    <row r="1396" spans="1:1" s="18" customFormat="1" x14ac:dyDescent="0.2">
      <c r="A1396" s="2"/>
    </row>
    <row r="1397" spans="1:1" s="18" customFormat="1" x14ac:dyDescent="0.2">
      <c r="A1397" s="2"/>
    </row>
    <row r="1398" spans="1:1" s="18" customFormat="1" x14ac:dyDescent="0.2">
      <c r="A1398" s="2"/>
    </row>
    <row r="1399" spans="1:1" s="18" customFormat="1" x14ac:dyDescent="0.2">
      <c r="A1399" s="2"/>
    </row>
    <row r="1400" spans="1:1" s="18" customFormat="1" x14ac:dyDescent="0.2">
      <c r="A1400" s="2"/>
    </row>
    <row r="1401" spans="1:1" s="18" customFormat="1" x14ac:dyDescent="0.2">
      <c r="A1401" s="2"/>
    </row>
    <row r="1402" spans="1:1" s="18" customFormat="1" x14ac:dyDescent="0.2">
      <c r="A1402" s="2"/>
    </row>
    <row r="1403" spans="1:1" s="18" customFormat="1" x14ac:dyDescent="0.2">
      <c r="A1403" s="2"/>
    </row>
    <row r="1404" spans="1:1" s="18" customFormat="1" x14ac:dyDescent="0.2">
      <c r="A1404" s="2"/>
    </row>
    <row r="1405" spans="1:1" s="18" customFormat="1" x14ac:dyDescent="0.2">
      <c r="A1405" s="2"/>
    </row>
    <row r="1406" spans="1:1" s="18" customFormat="1" x14ac:dyDescent="0.2">
      <c r="A1406" s="2"/>
    </row>
    <row r="1407" spans="1:1" s="18" customFormat="1" x14ac:dyDescent="0.2">
      <c r="A1407" s="2"/>
    </row>
    <row r="1408" spans="1:1" s="18" customFormat="1" x14ac:dyDescent="0.2">
      <c r="A1408" s="2"/>
    </row>
    <row r="1409" spans="1:1" s="18" customFormat="1" x14ac:dyDescent="0.2">
      <c r="A1409" s="2"/>
    </row>
    <row r="1410" spans="1:1" s="18" customFormat="1" x14ac:dyDescent="0.2">
      <c r="A1410" s="2"/>
    </row>
    <row r="1411" spans="1:1" s="18" customFormat="1" x14ac:dyDescent="0.2">
      <c r="A1411" s="2"/>
    </row>
    <row r="1412" spans="1:1" s="18" customFormat="1" x14ac:dyDescent="0.2">
      <c r="A1412" s="2"/>
    </row>
    <row r="1413" spans="1:1" s="18" customFormat="1" x14ac:dyDescent="0.2">
      <c r="A1413" s="2"/>
    </row>
    <row r="1414" spans="1:1" s="18" customFormat="1" x14ac:dyDescent="0.2">
      <c r="A1414" s="2"/>
    </row>
    <row r="1415" spans="1:1" s="18" customFormat="1" x14ac:dyDescent="0.2">
      <c r="A1415" s="2"/>
    </row>
    <row r="1416" spans="1:1" s="18" customFormat="1" x14ac:dyDescent="0.2">
      <c r="A1416" s="2"/>
    </row>
    <row r="1417" spans="1:1" s="18" customFormat="1" x14ac:dyDescent="0.2">
      <c r="A1417" s="2"/>
    </row>
    <row r="1418" spans="1:1" s="18" customFormat="1" x14ac:dyDescent="0.2">
      <c r="A1418" s="2"/>
    </row>
    <row r="1419" spans="1:1" s="18" customFormat="1" x14ac:dyDescent="0.2">
      <c r="A1419" s="2"/>
    </row>
    <row r="1420" spans="1:1" s="18" customFormat="1" x14ac:dyDescent="0.2">
      <c r="A1420" s="2"/>
    </row>
    <row r="1421" spans="1:1" s="18" customFormat="1" x14ac:dyDescent="0.2">
      <c r="A1421" s="2"/>
    </row>
    <row r="1422" spans="1:1" s="18" customFormat="1" x14ac:dyDescent="0.2">
      <c r="A1422" s="2"/>
    </row>
    <row r="1423" spans="1:1" s="18" customFormat="1" x14ac:dyDescent="0.2">
      <c r="A1423" s="2"/>
    </row>
    <row r="1424" spans="1:1" s="18" customFormat="1" x14ac:dyDescent="0.2">
      <c r="A1424" s="2"/>
    </row>
    <row r="1425" spans="1:1" s="18" customFormat="1" x14ac:dyDescent="0.2">
      <c r="A1425" s="2"/>
    </row>
    <row r="1426" spans="1:1" s="18" customFormat="1" x14ac:dyDescent="0.2">
      <c r="A1426" s="2"/>
    </row>
    <row r="1427" spans="1:1" s="18" customFormat="1" x14ac:dyDescent="0.2">
      <c r="A1427" s="2"/>
    </row>
    <row r="1428" spans="1:1" s="18" customFormat="1" x14ac:dyDescent="0.2">
      <c r="A1428" s="2"/>
    </row>
    <row r="1429" spans="1:1" s="18" customFormat="1" x14ac:dyDescent="0.2">
      <c r="A1429" s="2"/>
    </row>
    <row r="1430" spans="1:1" s="18" customFormat="1" x14ac:dyDescent="0.2">
      <c r="A1430" s="2"/>
    </row>
    <row r="1431" spans="1:1" s="18" customFormat="1" x14ac:dyDescent="0.2">
      <c r="A1431" s="2"/>
    </row>
    <row r="1432" spans="1:1" s="18" customFormat="1" x14ac:dyDescent="0.2">
      <c r="A1432" s="2"/>
    </row>
    <row r="1433" spans="1:1" s="18" customFormat="1" x14ac:dyDescent="0.2">
      <c r="A1433" s="2"/>
    </row>
    <row r="1434" spans="1:1" s="18" customFormat="1" x14ac:dyDescent="0.2">
      <c r="A1434" s="2"/>
    </row>
    <row r="1435" spans="1:1" s="18" customFormat="1" x14ac:dyDescent="0.2">
      <c r="A1435" s="2"/>
    </row>
    <row r="1436" spans="1:1" s="18" customFormat="1" x14ac:dyDescent="0.2">
      <c r="A1436" s="2"/>
    </row>
    <row r="1437" spans="1:1" s="18" customFormat="1" x14ac:dyDescent="0.2">
      <c r="A1437" s="2"/>
    </row>
    <row r="1438" spans="1:1" s="18" customFormat="1" x14ac:dyDescent="0.2">
      <c r="A1438" s="2"/>
    </row>
    <row r="1439" spans="1:1" s="18" customFormat="1" x14ac:dyDescent="0.2">
      <c r="A1439" s="2"/>
    </row>
    <row r="1440" spans="1:1" s="18" customFormat="1" x14ac:dyDescent="0.2">
      <c r="A1440" s="2"/>
    </row>
    <row r="1441" spans="1:1" s="18" customFormat="1" x14ac:dyDescent="0.2">
      <c r="A1441" s="2"/>
    </row>
    <row r="1442" spans="1:1" s="18" customFormat="1" x14ac:dyDescent="0.2">
      <c r="A1442" s="2"/>
    </row>
    <row r="1443" spans="1:1" s="18" customFormat="1" x14ac:dyDescent="0.2">
      <c r="A1443" s="2"/>
    </row>
    <row r="1444" spans="1:1" s="18" customFormat="1" x14ac:dyDescent="0.2">
      <c r="A1444" s="2"/>
    </row>
    <row r="1445" spans="1:1" s="18" customFormat="1" x14ac:dyDescent="0.2">
      <c r="A1445" s="2"/>
    </row>
    <row r="1446" spans="1:1" s="18" customFormat="1" x14ac:dyDescent="0.2">
      <c r="A1446" s="2"/>
    </row>
    <row r="1447" spans="1:1" s="18" customFormat="1" x14ac:dyDescent="0.2">
      <c r="A1447" s="2"/>
    </row>
    <row r="1448" spans="1:1" s="18" customFormat="1" x14ac:dyDescent="0.2">
      <c r="A1448" s="2"/>
    </row>
    <row r="1449" spans="1:1" s="18" customFormat="1" x14ac:dyDescent="0.2">
      <c r="A1449" s="2"/>
    </row>
    <row r="1450" spans="1:1" s="18" customFormat="1" x14ac:dyDescent="0.2">
      <c r="A1450" s="2"/>
    </row>
    <row r="1451" spans="1:1" s="18" customFormat="1" x14ac:dyDescent="0.2">
      <c r="A1451" s="2"/>
    </row>
    <row r="1452" spans="1:1" s="18" customFormat="1" x14ac:dyDescent="0.2">
      <c r="A1452" s="2"/>
    </row>
    <row r="1453" spans="1:1" s="18" customFormat="1" x14ac:dyDescent="0.2">
      <c r="A1453" s="2"/>
    </row>
    <row r="1454" spans="1:1" s="18" customFormat="1" x14ac:dyDescent="0.2">
      <c r="A1454" s="2"/>
    </row>
    <row r="1455" spans="1:1" s="18" customFormat="1" x14ac:dyDescent="0.2">
      <c r="A1455" s="2"/>
    </row>
    <row r="1456" spans="1:1" s="18" customFormat="1" x14ac:dyDescent="0.2">
      <c r="A1456" s="2"/>
    </row>
    <row r="1457" spans="1:1" s="18" customFormat="1" x14ac:dyDescent="0.2">
      <c r="A1457" s="2"/>
    </row>
    <row r="1458" spans="1:1" s="18" customFormat="1" x14ac:dyDescent="0.2">
      <c r="A1458" s="2"/>
    </row>
    <row r="1459" spans="1:1" s="18" customFormat="1" x14ac:dyDescent="0.2">
      <c r="A1459" s="2"/>
    </row>
    <row r="1460" spans="1:1" s="18" customFormat="1" x14ac:dyDescent="0.2">
      <c r="A1460" s="2"/>
    </row>
    <row r="1461" spans="1:1" s="18" customFormat="1" x14ac:dyDescent="0.2">
      <c r="A1461" s="2"/>
    </row>
    <row r="1462" spans="1:1" s="18" customFormat="1" x14ac:dyDescent="0.2">
      <c r="A1462" s="2"/>
    </row>
    <row r="1463" spans="1:1" s="18" customFormat="1" x14ac:dyDescent="0.2">
      <c r="A1463" s="2"/>
    </row>
    <row r="1464" spans="1:1" s="18" customFormat="1" x14ac:dyDescent="0.2">
      <c r="A1464" s="2"/>
    </row>
    <row r="1465" spans="1:1" s="18" customFormat="1" x14ac:dyDescent="0.2">
      <c r="A1465" s="2"/>
    </row>
    <row r="1466" spans="1:1" s="18" customFormat="1" x14ac:dyDescent="0.2">
      <c r="A1466" s="2"/>
    </row>
    <row r="1467" spans="1:1" s="18" customFormat="1" x14ac:dyDescent="0.2">
      <c r="A1467" s="2"/>
    </row>
    <row r="1468" spans="1:1" s="18" customFormat="1" x14ac:dyDescent="0.2">
      <c r="A1468" s="2"/>
    </row>
    <row r="1469" spans="1:1" s="18" customFormat="1" x14ac:dyDescent="0.2">
      <c r="A1469" s="2"/>
    </row>
    <row r="1470" spans="1:1" s="18" customFormat="1" x14ac:dyDescent="0.2">
      <c r="A1470" s="2"/>
    </row>
    <row r="1471" spans="1:1" s="18" customFormat="1" x14ac:dyDescent="0.2">
      <c r="A1471" s="2"/>
    </row>
    <row r="1472" spans="1:1" s="18" customFormat="1" x14ac:dyDescent="0.2">
      <c r="A1472" s="2"/>
    </row>
    <row r="1473" spans="1:1" s="18" customFormat="1" x14ac:dyDescent="0.2">
      <c r="A1473" s="2"/>
    </row>
    <row r="1474" spans="1:1" s="18" customFormat="1" x14ac:dyDescent="0.2">
      <c r="A1474" s="2"/>
    </row>
    <row r="1475" spans="1:1" s="18" customFormat="1" x14ac:dyDescent="0.2">
      <c r="A1475" s="2"/>
    </row>
    <row r="1476" spans="1:1" s="18" customFormat="1" x14ac:dyDescent="0.2">
      <c r="A1476" s="2"/>
    </row>
    <row r="1477" spans="1:1" s="18" customFormat="1" x14ac:dyDescent="0.2">
      <c r="A1477" s="2"/>
    </row>
    <row r="1478" spans="1:1" s="18" customFormat="1" x14ac:dyDescent="0.2">
      <c r="A1478" s="2"/>
    </row>
    <row r="1479" spans="1:1" s="18" customFormat="1" x14ac:dyDescent="0.2">
      <c r="A1479" s="2"/>
    </row>
    <row r="1480" spans="1:1" s="18" customFormat="1" x14ac:dyDescent="0.2">
      <c r="A1480" s="2"/>
    </row>
    <row r="1481" spans="1:1" s="18" customFormat="1" x14ac:dyDescent="0.2">
      <c r="A1481" s="2"/>
    </row>
    <row r="1482" spans="1:1" s="18" customFormat="1" x14ac:dyDescent="0.2">
      <c r="A1482" s="2"/>
    </row>
    <row r="1483" spans="1:1" s="18" customFormat="1" x14ac:dyDescent="0.2">
      <c r="A1483" s="2"/>
    </row>
    <row r="1484" spans="1:1" s="18" customFormat="1" x14ac:dyDescent="0.2">
      <c r="A1484" s="2"/>
    </row>
    <row r="1485" spans="1:1" s="18" customFormat="1" x14ac:dyDescent="0.2">
      <c r="A1485" s="2"/>
    </row>
    <row r="1486" spans="1:1" s="18" customFormat="1" x14ac:dyDescent="0.2">
      <c r="A1486" s="2"/>
    </row>
    <row r="1487" spans="1:1" s="18" customFormat="1" x14ac:dyDescent="0.2">
      <c r="A1487" s="2"/>
    </row>
    <row r="1488" spans="1:1" s="18" customFormat="1" x14ac:dyDescent="0.2">
      <c r="A1488" s="2"/>
    </row>
    <row r="1489" spans="1:1" s="18" customFormat="1" x14ac:dyDescent="0.2">
      <c r="A1489" s="2"/>
    </row>
    <row r="1490" spans="1:1" s="18" customFormat="1" x14ac:dyDescent="0.2">
      <c r="A1490" s="2"/>
    </row>
    <row r="1491" spans="1:1" s="18" customFormat="1" x14ac:dyDescent="0.2">
      <c r="A1491" s="2"/>
    </row>
    <row r="1492" spans="1:1" s="18" customFormat="1" x14ac:dyDescent="0.2">
      <c r="A1492" s="2"/>
    </row>
    <row r="1493" spans="1:1" s="18" customFormat="1" x14ac:dyDescent="0.2">
      <c r="A1493" s="2"/>
    </row>
    <row r="1494" spans="1:1" s="18" customFormat="1" x14ac:dyDescent="0.2">
      <c r="A1494" s="2"/>
    </row>
    <row r="1495" spans="1:1" s="18" customFormat="1" x14ac:dyDescent="0.2">
      <c r="A1495" s="2"/>
    </row>
    <row r="1496" spans="1:1" s="18" customFormat="1" x14ac:dyDescent="0.2">
      <c r="A1496" s="2"/>
    </row>
    <row r="1497" spans="1:1" s="18" customFormat="1" x14ac:dyDescent="0.2">
      <c r="A1497" s="2"/>
    </row>
    <row r="1498" spans="1:1" s="18" customFormat="1" x14ac:dyDescent="0.2">
      <c r="A1498" s="2"/>
    </row>
    <row r="1499" spans="1:1" s="18" customFormat="1" x14ac:dyDescent="0.2">
      <c r="A1499" s="2"/>
    </row>
    <row r="1500" spans="1:1" s="18" customFormat="1" x14ac:dyDescent="0.2">
      <c r="A1500" s="2"/>
    </row>
    <row r="1501" spans="1:1" s="18" customFormat="1" x14ac:dyDescent="0.2">
      <c r="A1501" s="2"/>
    </row>
    <row r="1502" spans="1:1" s="18" customFormat="1" x14ac:dyDescent="0.2">
      <c r="A1502" s="2"/>
    </row>
    <row r="1503" spans="1:1" s="18" customFormat="1" x14ac:dyDescent="0.2">
      <c r="A1503" s="2"/>
    </row>
    <row r="1504" spans="1:1" s="18" customFormat="1" x14ac:dyDescent="0.2">
      <c r="A1504" s="2"/>
    </row>
    <row r="1505" spans="1:1" s="18" customFormat="1" x14ac:dyDescent="0.2">
      <c r="A1505" s="2"/>
    </row>
    <row r="1506" spans="1:1" s="18" customFormat="1" x14ac:dyDescent="0.2">
      <c r="A1506" s="2"/>
    </row>
    <row r="1507" spans="1:1" s="18" customFormat="1" x14ac:dyDescent="0.2">
      <c r="A1507" s="2"/>
    </row>
    <row r="1508" spans="1:1" s="18" customFormat="1" x14ac:dyDescent="0.2">
      <c r="A1508" s="2"/>
    </row>
    <row r="1509" spans="1:1" s="18" customFormat="1" x14ac:dyDescent="0.2">
      <c r="A1509" s="2"/>
    </row>
    <row r="1510" spans="1:1" s="18" customFormat="1" x14ac:dyDescent="0.2">
      <c r="A1510" s="2"/>
    </row>
    <row r="1511" spans="1:1" s="18" customFormat="1" x14ac:dyDescent="0.2">
      <c r="A1511" s="2"/>
    </row>
    <row r="1512" spans="1:1" s="18" customFormat="1" x14ac:dyDescent="0.2">
      <c r="A1512" s="2"/>
    </row>
    <row r="1513" spans="1:1" s="18" customFormat="1" x14ac:dyDescent="0.2">
      <c r="A1513" s="2"/>
    </row>
    <row r="1514" spans="1:1" s="18" customFormat="1" x14ac:dyDescent="0.2">
      <c r="A1514" s="2"/>
    </row>
    <row r="1515" spans="1:1" s="18" customFormat="1" x14ac:dyDescent="0.2">
      <c r="A1515" s="2"/>
    </row>
    <row r="1516" spans="1:1" s="18" customFormat="1" x14ac:dyDescent="0.2">
      <c r="A1516" s="2"/>
    </row>
    <row r="1517" spans="1:1" s="18" customFormat="1" x14ac:dyDescent="0.2">
      <c r="A1517" s="2"/>
    </row>
    <row r="1518" spans="1:1" s="18" customFormat="1" x14ac:dyDescent="0.2">
      <c r="A1518" s="2"/>
    </row>
    <row r="1519" spans="1:1" s="18" customFormat="1" x14ac:dyDescent="0.2">
      <c r="A1519" s="2"/>
    </row>
    <row r="1520" spans="1:1" s="18" customFormat="1" x14ac:dyDescent="0.2">
      <c r="A1520" s="2"/>
    </row>
    <row r="1521" spans="1:1" s="18" customFormat="1" x14ac:dyDescent="0.2">
      <c r="A1521" s="2"/>
    </row>
    <row r="1522" spans="1:1" s="18" customFormat="1" x14ac:dyDescent="0.2">
      <c r="A1522" s="2"/>
    </row>
    <row r="1523" spans="1:1" s="18" customFormat="1" x14ac:dyDescent="0.2">
      <c r="A1523" s="2"/>
    </row>
    <row r="1524" spans="1:1" s="18" customFormat="1" x14ac:dyDescent="0.2">
      <c r="A1524" s="2"/>
    </row>
    <row r="1525" spans="1:1" s="18" customFormat="1" x14ac:dyDescent="0.2">
      <c r="A1525" s="2"/>
    </row>
    <row r="1526" spans="1:1" s="18" customFormat="1" x14ac:dyDescent="0.2">
      <c r="A1526" s="2"/>
    </row>
    <row r="1527" spans="1:1" s="18" customFormat="1" x14ac:dyDescent="0.2">
      <c r="A1527" s="2"/>
    </row>
    <row r="1528" spans="1:1" s="18" customFormat="1" x14ac:dyDescent="0.2">
      <c r="A1528" s="2"/>
    </row>
    <row r="1529" spans="1:1" s="18" customFormat="1" x14ac:dyDescent="0.2">
      <c r="A1529" s="2"/>
    </row>
    <row r="1530" spans="1:1" s="18" customFormat="1" x14ac:dyDescent="0.2">
      <c r="A1530" s="2"/>
    </row>
    <row r="1531" spans="1:1" s="18" customFormat="1" x14ac:dyDescent="0.2">
      <c r="A1531" s="2"/>
    </row>
    <row r="1532" spans="1:1" s="18" customFormat="1" x14ac:dyDescent="0.2">
      <c r="A1532" s="2"/>
    </row>
    <row r="1533" spans="1:1" s="18" customFormat="1" x14ac:dyDescent="0.2">
      <c r="A1533" s="2"/>
    </row>
    <row r="1534" spans="1:1" s="18" customFormat="1" x14ac:dyDescent="0.2">
      <c r="A1534" s="2"/>
    </row>
    <row r="1535" spans="1:1" s="18" customFormat="1" x14ac:dyDescent="0.2">
      <c r="A1535" s="2"/>
    </row>
    <row r="1536" spans="1:1" s="18" customFormat="1" x14ac:dyDescent="0.2">
      <c r="A1536" s="2"/>
    </row>
    <row r="1537" spans="1:1" s="18" customFormat="1" x14ac:dyDescent="0.2">
      <c r="A1537" s="2"/>
    </row>
    <row r="1538" spans="1:1" s="18" customFormat="1" x14ac:dyDescent="0.2">
      <c r="A1538" s="2"/>
    </row>
    <row r="1539" spans="1:1" s="18" customFormat="1" x14ac:dyDescent="0.2">
      <c r="A1539" s="2"/>
    </row>
    <row r="1540" spans="1:1" s="18" customFormat="1" x14ac:dyDescent="0.2">
      <c r="A1540" s="2"/>
    </row>
    <row r="1541" spans="1:1" s="18" customFormat="1" x14ac:dyDescent="0.2">
      <c r="A1541" s="2"/>
    </row>
    <row r="1542" spans="1:1" s="18" customFormat="1" x14ac:dyDescent="0.2">
      <c r="A1542" s="2"/>
    </row>
    <row r="1543" spans="1:1" s="18" customFormat="1" x14ac:dyDescent="0.2">
      <c r="A1543" s="2"/>
    </row>
    <row r="1544" spans="1:1" s="18" customFormat="1" x14ac:dyDescent="0.2">
      <c r="A1544" s="2"/>
    </row>
    <row r="1545" spans="1:1" s="18" customFormat="1" x14ac:dyDescent="0.2">
      <c r="A1545" s="2"/>
    </row>
    <row r="1546" spans="1:1" s="18" customFormat="1" x14ac:dyDescent="0.2">
      <c r="A1546" s="2"/>
    </row>
    <row r="1547" spans="1:1" s="18" customFormat="1" x14ac:dyDescent="0.2">
      <c r="A1547" s="2"/>
    </row>
    <row r="1548" spans="1:1" s="18" customFormat="1" x14ac:dyDescent="0.2">
      <c r="A1548" s="2"/>
    </row>
    <row r="1549" spans="1:1" s="18" customFormat="1" x14ac:dyDescent="0.2">
      <c r="A1549" s="2"/>
    </row>
    <row r="1550" spans="1:1" s="18" customFormat="1" x14ac:dyDescent="0.2">
      <c r="A1550" s="2"/>
    </row>
    <row r="1551" spans="1:1" s="18" customFormat="1" x14ac:dyDescent="0.2">
      <c r="A1551" s="2"/>
    </row>
    <row r="1552" spans="1:1" s="18" customFormat="1" x14ac:dyDescent="0.2">
      <c r="A1552" s="2"/>
    </row>
    <row r="1553" spans="1:1" s="18" customFormat="1" x14ac:dyDescent="0.2">
      <c r="A1553" s="2"/>
    </row>
    <row r="1554" spans="1:1" s="18" customFormat="1" x14ac:dyDescent="0.2">
      <c r="A1554" s="2"/>
    </row>
    <row r="1555" spans="1:1" s="18" customFormat="1" x14ac:dyDescent="0.2">
      <c r="A1555" s="2"/>
    </row>
    <row r="1556" spans="1:1" s="18" customFormat="1" x14ac:dyDescent="0.2">
      <c r="A1556" s="2"/>
    </row>
    <row r="1557" spans="1:1" s="18" customFormat="1" x14ac:dyDescent="0.2">
      <c r="A1557" s="2"/>
    </row>
    <row r="1558" spans="1:1" s="18" customFormat="1" x14ac:dyDescent="0.2">
      <c r="A1558" s="2"/>
    </row>
    <row r="1559" spans="1:1" s="18" customFormat="1" x14ac:dyDescent="0.2">
      <c r="A1559" s="2"/>
    </row>
    <row r="1560" spans="1:1" s="18" customFormat="1" x14ac:dyDescent="0.2">
      <c r="A1560" s="2"/>
    </row>
    <row r="1561" spans="1:1" s="18" customFormat="1" x14ac:dyDescent="0.2">
      <c r="A1561" s="2"/>
    </row>
    <row r="1562" spans="1:1" s="18" customFormat="1" x14ac:dyDescent="0.2">
      <c r="A1562" s="2"/>
    </row>
    <row r="1563" spans="1:1" s="18" customFormat="1" x14ac:dyDescent="0.2">
      <c r="A1563" s="2"/>
    </row>
    <row r="1564" spans="1:1" s="18" customFormat="1" x14ac:dyDescent="0.2">
      <c r="A1564" s="2"/>
    </row>
    <row r="1565" spans="1:1" s="18" customFormat="1" x14ac:dyDescent="0.2">
      <c r="A1565" s="2"/>
    </row>
    <row r="1566" spans="1:1" s="18" customFormat="1" x14ac:dyDescent="0.2">
      <c r="A1566" s="2"/>
    </row>
    <row r="1567" spans="1:1" s="18" customFormat="1" x14ac:dyDescent="0.2">
      <c r="A1567" s="2"/>
    </row>
    <row r="1568" spans="1:1" s="18" customFormat="1" x14ac:dyDescent="0.2">
      <c r="A1568" s="2"/>
    </row>
    <row r="1569" spans="1:1" s="18" customFormat="1" x14ac:dyDescent="0.2">
      <c r="A1569" s="2"/>
    </row>
    <row r="1570" spans="1:1" s="18" customFormat="1" x14ac:dyDescent="0.2">
      <c r="A1570" s="2"/>
    </row>
    <row r="1571" spans="1:1" s="18" customFormat="1" x14ac:dyDescent="0.2">
      <c r="A1571" s="2"/>
    </row>
    <row r="1572" spans="1:1" s="18" customFormat="1" x14ac:dyDescent="0.2">
      <c r="A1572" s="2"/>
    </row>
    <row r="1573" spans="1:1" s="18" customFormat="1" x14ac:dyDescent="0.2">
      <c r="A1573" s="2"/>
    </row>
    <row r="1574" spans="1:1" s="18" customFormat="1" x14ac:dyDescent="0.2">
      <c r="A1574" s="2"/>
    </row>
    <row r="1575" spans="1:1" s="18" customFormat="1" x14ac:dyDescent="0.2">
      <c r="A1575" s="2"/>
    </row>
    <row r="1576" spans="1:1" s="18" customFormat="1" x14ac:dyDescent="0.2">
      <c r="A1576" s="2"/>
    </row>
    <row r="1577" spans="1:1" s="18" customFormat="1" x14ac:dyDescent="0.2">
      <c r="A1577" s="2"/>
    </row>
    <row r="1578" spans="1:1" s="18" customFormat="1" x14ac:dyDescent="0.2">
      <c r="A1578" s="2"/>
    </row>
    <row r="1579" spans="1:1" s="18" customFormat="1" x14ac:dyDescent="0.2">
      <c r="A1579" s="2"/>
    </row>
    <row r="1580" spans="1:1" s="18" customFormat="1" x14ac:dyDescent="0.2">
      <c r="A1580" s="2"/>
    </row>
    <row r="1581" spans="1:1" s="18" customFormat="1" x14ac:dyDescent="0.2">
      <c r="A1581" s="2"/>
    </row>
    <row r="1582" spans="1:1" s="18" customFormat="1" x14ac:dyDescent="0.2">
      <c r="A1582" s="2"/>
    </row>
    <row r="1583" spans="1:1" s="18" customFormat="1" x14ac:dyDescent="0.2">
      <c r="A1583" s="2"/>
    </row>
    <row r="1584" spans="1:1" s="18" customFormat="1" x14ac:dyDescent="0.2">
      <c r="A1584" s="2"/>
    </row>
    <row r="1585" spans="1:1" s="18" customFormat="1" x14ac:dyDescent="0.2">
      <c r="A1585" s="2"/>
    </row>
    <row r="1586" spans="1:1" s="18" customFormat="1" x14ac:dyDescent="0.2">
      <c r="A1586" s="2"/>
    </row>
    <row r="1587" spans="1:1" s="18" customFormat="1" x14ac:dyDescent="0.2">
      <c r="A1587" s="2"/>
    </row>
    <row r="1588" spans="1:1" s="18" customFormat="1" x14ac:dyDescent="0.2">
      <c r="A1588" s="2"/>
    </row>
    <row r="1589" spans="1:1" s="18" customFormat="1" x14ac:dyDescent="0.2">
      <c r="A1589" s="2"/>
    </row>
    <row r="1590" spans="1:1" s="18" customFormat="1" x14ac:dyDescent="0.2">
      <c r="A1590" s="2"/>
    </row>
    <row r="1591" spans="1:1" s="18" customFormat="1" x14ac:dyDescent="0.2">
      <c r="A1591" s="2"/>
    </row>
    <row r="1592" spans="1:1" s="18" customFormat="1" x14ac:dyDescent="0.2">
      <c r="A1592" s="2"/>
    </row>
    <row r="1593" spans="1:1" s="18" customFormat="1" x14ac:dyDescent="0.2">
      <c r="A1593" s="2"/>
    </row>
    <row r="1594" spans="1:1" s="18" customFormat="1" x14ac:dyDescent="0.2">
      <c r="A1594" s="2"/>
    </row>
    <row r="1595" spans="1:1" s="18" customFormat="1" x14ac:dyDescent="0.2">
      <c r="A1595" s="2"/>
    </row>
    <row r="1596" spans="1:1" s="18" customFormat="1" x14ac:dyDescent="0.2">
      <c r="A1596" s="2"/>
    </row>
    <row r="1597" spans="1:1" s="18" customFormat="1" x14ac:dyDescent="0.2">
      <c r="A1597" s="2"/>
    </row>
    <row r="1598" spans="1:1" s="18" customFormat="1" x14ac:dyDescent="0.2">
      <c r="A1598" s="2"/>
    </row>
    <row r="1599" spans="1:1" s="18" customFormat="1" x14ac:dyDescent="0.2">
      <c r="A1599" s="2"/>
    </row>
    <row r="1600" spans="1:1" s="18" customFormat="1" x14ac:dyDescent="0.2">
      <c r="A1600" s="2"/>
    </row>
    <row r="1601" spans="1:1" s="18" customFormat="1" x14ac:dyDescent="0.2">
      <c r="A1601" s="2"/>
    </row>
    <row r="1602" spans="1:1" s="18" customFormat="1" x14ac:dyDescent="0.2">
      <c r="A1602" s="2"/>
    </row>
    <row r="1603" spans="1:1" s="18" customFormat="1" x14ac:dyDescent="0.2">
      <c r="A1603" s="2"/>
    </row>
    <row r="1604" spans="1:1" s="18" customFormat="1" x14ac:dyDescent="0.2">
      <c r="A1604" s="2"/>
    </row>
    <row r="1605" spans="1:1" s="18" customFormat="1" x14ac:dyDescent="0.2">
      <c r="A1605" s="2"/>
    </row>
    <row r="1606" spans="1:1" s="18" customFormat="1" x14ac:dyDescent="0.2">
      <c r="A1606" s="2"/>
    </row>
    <row r="1607" spans="1:1" s="18" customFormat="1" x14ac:dyDescent="0.2">
      <c r="A1607" s="2"/>
    </row>
    <row r="1608" spans="1:1" s="18" customFormat="1" x14ac:dyDescent="0.2">
      <c r="A1608" s="2"/>
    </row>
    <row r="1609" spans="1:1" s="18" customFormat="1" x14ac:dyDescent="0.2">
      <c r="A1609" s="2"/>
    </row>
    <row r="1610" spans="1:1" s="18" customFormat="1" x14ac:dyDescent="0.2">
      <c r="A1610" s="2"/>
    </row>
    <row r="1611" spans="1:1" s="18" customFormat="1" x14ac:dyDescent="0.2">
      <c r="A1611" s="2"/>
    </row>
    <row r="1612" spans="1:1" s="18" customFormat="1" x14ac:dyDescent="0.2">
      <c r="A1612" s="2"/>
    </row>
    <row r="1613" spans="1:1" s="18" customFormat="1" x14ac:dyDescent="0.2">
      <c r="A1613" s="2"/>
    </row>
    <row r="1614" spans="1:1" s="18" customFormat="1" x14ac:dyDescent="0.2">
      <c r="A1614" s="2"/>
    </row>
    <row r="1615" spans="1:1" s="18" customFormat="1" x14ac:dyDescent="0.2">
      <c r="A1615" s="2"/>
    </row>
    <row r="1616" spans="1:1" s="18" customFormat="1" x14ac:dyDescent="0.2">
      <c r="A1616" s="2"/>
    </row>
    <row r="1617" spans="1:1" s="18" customFormat="1" x14ac:dyDescent="0.2">
      <c r="A1617" s="2"/>
    </row>
    <row r="1618" spans="1:1" s="18" customFormat="1" x14ac:dyDescent="0.2">
      <c r="A1618" s="2"/>
    </row>
    <row r="1619" spans="1:1" s="18" customFormat="1" x14ac:dyDescent="0.2">
      <c r="A1619" s="2"/>
    </row>
    <row r="1620" spans="1:1" s="18" customFormat="1" x14ac:dyDescent="0.2">
      <c r="A1620" s="2"/>
    </row>
    <row r="1621" spans="1:1" s="18" customFormat="1" x14ac:dyDescent="0.2">
      <c r="A1621" s="2"/>
    </row>
    <row r="1622" spans="1:1" s="18" customFormat="1" x14ac:dyDescent="0.2">
      <c r="A1622" s="2"/>
    </row>
    <row r="1623" spans="1:1" s="18" customFormat="1" x14ac:dyDescent="0.2">
      <c r="A1623" s="2"/>
    </row>
    <row r="1624" spans="1:1" s="18" customFormat="1" x14ac:dyDescent="0.2">
      <c r="A1624" s="2"/>
    </row>
    <row r="1625" spans="1:1" s="18" customFormat="1" x14ac:dyDescent="0.2">
      <c r="A1625" s="2"/>
    </row>
    <row r="1626" spans="1:1" s="18" customFormat="1" x14ac:dyDescent="0.2">
      <c r="A1626" s="2"/>
    </row>
    <row r="1627" spans="1:1" s="18" customFormat="1" x14ac:dyDescent="0.2">
      <c r="A1627" s="2"/>
    </row>
    <row r="1628" spans="1:1" s="18" customFormat="1" x14ac:dyDescent="0.2">
      <c r="A1628" s="2"/>
    </row>
    <row r="1629" spans="1:1" s="18" customFormat="1" x14ac:dyDescent="0.2">
      <c r="A1629" s="2"/>
    </row>
    <row r="1630" spans="1:1" s="18" customFormat="1" x14ac:dyDescent="0.2">
      <c r="A1630" s="2"/>
    </row>
    <row r="1631" spans="1:1" s="18" customFormat="1" x14ac:dyDescent="0.2">
      <c r="A1631" s="2"/>
    </row>
    <row r="1632" spans="1:1" s="18" customFormat="1" x14ac:dyDescent="0.2">
      <c r="A1632" s="2"/>
    </row>
    <row r="1633" spans="1:1" s="18" customFormat="1" x14ac:dyDescent="0.2">
      <c r="A1633" s="2"/>
    </row>
    <row r="1634" spans="1:1" s="18" customFormat="1" x14ac:dyDescent="0.2">
      <c r="A1634" s="2"/>
    </row>
    <row r="1635" spans="1:1" s="18" customFormat="1" x14ac:dyDescent="0.2">
      <c r="A1635" s="2"/>
    </row>
    <row r="1636" spans="1:1" s="18" customFormat="1" x14ac:dyDescent="0.2">
      <c r="A1636" s="2"/>
    </row>
    <row r="1637" spans="1:1" s="18" customFormat="1" x14ac:dyDescent="0.2">
      <c r="A1637" s="2"/>
    </row>
    <row r="1638" spans="1:1" s="18" customFormat="1" x14ac:dyDescent="0.2">
      <c r="A1638" s="2"/>
    </row>
    <row r="1639" spans="1:1" s="18" customFormat="1" x14ac:dyDescent="0.2">
      <c r="A1639" s="2"/>
    </row>
    <row r="1640" spans="1:1" s="18" customFormat="1" x14ac:dyDescent="0.2">
      <c r="A1640" s="2"/>
    </row>
    <row r="1641" spans="1:1" s="18" customFormat="1" x14ac:dyDescent="0.2">
      <c r="A1641" s="2"/>
    </row>
    <row r="1642" spans="1:1" s="18" customFormat="1" x14ac:dyDescent="0.2">
      <c r="A1642" s="2"/>
    </row>
    <row r="1643" spans="1:1" s="18" customFormat="1" x14ac:dyDescent="0.2">
      <c r="A1643" s="2"/>
    </row>
    <row r="1644" spans="1:1" s="18" customFormat="1" x14ac:dyDescent="0.2">
      <c r="A1644" s="2"/>
    </row>
    <row r="1645" spans="1:1" s="18" customFormat="1" x14ac:dyDescent="0.2">
      <c r="A1645" s="2"/>
    </row>
    <row r="1646" spans="1:1" s="18" customFormat="1" x14ac:dyDescent="0.2">
      <c r="A1646" s="2"/>
    </row>
    <row r="1647" spans="1:1" s="18" customFormat="1" x14ac:dyDescent="0.2">
      <c r="A1647" s="2"/>
    </row>
    <row r="1648" spans="1:1" s="18" customFormat="1" x14ac:dyDescent="0.2">
      <c r="A1648" s="2"/>
    </row>
    <row r="1649" spans="1:1" s="18" customFormat="1" x14ac:dyDescent="0.2">
      <c r="A1649" s="2"/>
    </row>
    <row r="1650" spans="1:1" s="18" customFormat="1" x14ac:dyDescent="0.2">
      <c r="A1650" s="2"/>
    </row>
    <row r="1651" spans="1:1" s="18" customFormat="1" x14ac:dyDescent="0.2">
      <c r="A1651" s="2"/>
    </row>
    <row r="1652" spans="1:1" s="18" customFormat="1" x14ac:dyDescent="0.2">
      <c r="A1652" s="2"/>
    </row>
    <row r="1653" spans="1:1" s="18" customFormat="1" x14ac:dyDescent="0.2">
      <c r="A1653" s="2"/>
    </row>
    <row r="1654" spans="1:1" s="18" customFormat="1" x14ac:dyDescent="0.2">
      <c r="A1654" s="2"/>
    </row>
    <row r="1655" spans="1:1" s="18" customFormat="1" x14ac:dyDescent="0.2">
      <c r="A1655" s="2"/>
    </row>
    <row r="1656" spans="1:1" s="18" customFormat="1" x14ac:dyDescent="0.2">
      <c r="A1656" s="2"/>
    </row>
    <row r="1657" spans="1:1" s="18" customFormat="1" x14ac:dyDescent="0.2">
      <c r="A1657" s="2"/>
    </row>
    <row r="1658" spans="1:1" s="18" customFormat="1" x14ac:dyDescent="0.2">
      <c r="A1658" s="2"/>
    </row>
    <row r="1659" spans="1:1" s="18" customFormat="1" x14ac:dyDescent="0.2">
      <c r="A1659" s="2"/>
    </row>
    <row r="1660" spans="1:1" s="18" customFormat="1" x14ac:dyDescent="0.2">
      <c r="A1660" s="2"/>
    </row>
    <row r="1661" spans="1:1" s="18" customFormat="1" x14ac:dyDescent="0.2">
      <c r="A1661" s="2"/>
    </row>
    <row r="1662" spans="1:1" s="18" customFormat="1" x14ac:dyDescent="0.2">
      <c r="A1662" s="2"/>
    </row>
    <row r="1663" spans="1:1" s="18" customFormat="1" x14ac:dyDescent="0.2">
      <c r="A1663" s="2"/>
    </row>
    <row r="1664" spans="1:1" s="18" customFormat="1" x14ac:dyDescent="0.2">
      <c r="A1664" s="2"/>
    </row>
    <row r="1665" spans="1:1" s="18" customFormat="1" x14ac:dyDescent="0.2">
      <c r="A1665" s="2"/>
    </row>
    <row r="1666" spans="1:1" s="18" customFormat="1" x14ac:dyDescent="0.2">
      <c r="A1666" s="2"/>
    </row>
    <row r="1667" spans="1:1" s="18" customFormat="1" x14ac:dyDescent="0.2">
      <c r="A1667" s="2"/>
    </row>
    <row r="1668" spans="1:1" s="18" customFormat="1" x14ac:dyDescent="0.2">
      <c r="A1668" s="2"/>
    </row>
    <row r="1669" spans="1:1" s="18" customFormat="1" x14ac:dyDescent="0.2">
      <c r="A1669" s="2"/>
    </row>
    <row r="1670" spans="1:1" s="18" customFormat="1" x14ac:dyDescent="0.2">
      <c r="A1670" s="2"/>
    </row>
    <row r="1671" spans="1:1" s="18" customFormat="1" x14ac:dyDescent="0.2">
      <c r="A1671" s="2"/>
    </row>
    <row r="1672" spans="1:1" s="18" customFormat="1" x14ac:dyDescent="0.2">
      <c r="A1672" s="2"/>
    </row>
    <row r="1673" spans="1:1" s="18" customFormat="1" x14ac:dyDescent="0.2">
      <c r="A1673" s="2"/>
    </row>
    <row r="1674" spans="1:1" s="18" customFormat="1" x14ac:dyDescent="0.2">
      <c r="A1674" s="2"/>
    </row>
    <row r="1675" spans="1:1" s="18" customFormat="1" x14ac:dyDescent="0.2">
      <c r="A1675" s="2"/>
    </row>
    <row r="1676" spans="1:1" s="18" customFormat="1" x14ac:dyDescent="0.2">
      <c r="A1676" s="2"/>
    </row>
    <row r="1677" spans="1:1" s="18" customFormat="1" x14ac:dyDescent="0.2">
      <c r="A1677" s="2"/>
    </row>
    <row r="1678" spans="1:1" s="18" customFormat="1" x14ac:dyDescent="0.2">
      <c r="A1678" s="2"/>
    </row>
    <row r="1679" spans="1:1" s="18" customFormat="1" x14ac:dyDescent="0.2">
      <c r="A1679" s="2"/>
    </row>
    <row r="1680" spans="1:1" s="18" customFormat="1" x14ac:dyDescent="0.2">
      <c r="A1680" s="2"/>
    </row>
    <row r="1681" spans="1:1" s="18" customFormat="1" x14ac:dyDescent="0.2">
      <c r="A1681" s="2"/>
    </row>
    <row r="1682" spans="1:1" s="18" customFormat="1" x14ac:dyDescent="0.2">
      <c r="A1682" s="2"/>
    </row>
    <row r="1683" spans="1:1" s="18" customFormat="1" x14ac:dyDescent="0.2">
      <c r="A1683" s="2"/>
    </row>
    <row r="1684" spans="1:1" s="18" customFormat="1" x14ac:dyDescent="0.2">
      <c r="A1684" s="2"/>
    </row>
    <row r="1685" spans="1:1" s="18" customFormat="1" x14ac:dyDescent="0.2">
      <c r="A1685" s="2"/>
    </row>
    <row r="1686" spans="1:1" s="18" customFormat="1" x14ac:dyDescent="0.2">
      <c r="A1686" s="2"/>
    </row>
    <row r="1687" spans="1:1" s="18" customFormat="1" x14ac:dyDescent="0.2">
      <c r="A1687" s="2"/>
    </row>
    <row r="1688" spans="1:1" s="18" customFormat="1" x14ac:dyDescent="0.2">
      <c r="A1688" s="2"/>
    </row>
    <row r="1689" spans="1:1" s="18" customFormat="1" x14ac:dyDescent="0.2">
      <c r="A1689" s="2"/>
    </row>
    <row r="1690" spans="1:1" s="18" customFormat="1" x14ac:dyDescent="0.2">
      <c r="A1690" s="2"/>
    </row>
    <row r="1691" spans="1:1" s="18" customFormat="1" x14ac:dyDescent="0.2">
      <c r="A1691" s="2"/>
    </row>
    <row r="1692" spans="1:1" s="18" customFormat="1" x14ac:dyDescent="0.2">
      <c r="A1692" s="2"/>
    </row>
    <row r="1693" spans="1:1" s="18" customFormat="1" x14ac:dyDescent="0.2">
      <c r="A1693" s="2"/>
    </row>
    <row r="1694" spans="1:1" s="18" customFormat="1" x14ac:dyDescent="0.2">
      <c r="A1694" s="2"/>
    </row>
    <row r="1695" spans="1:1" s="18" customFormat="1" x14ac:dyDescent="0.2">
      <c r="A1695" s="2"/>
    </row>
    <row r="1696" spans="1:1" s="18" customFormat="1" x14ac:dyDescent="0.2">
      <c r="A1696" s="2"/>
    </row>
    <row r="1697" spans="1:1" s="18" customFormat="1" x14ac:dyDescent="0.2">
      <c r="A1697" s="2"/>
    </row>
    <row r="1698" spans="1:1" s="18" customFormat="1" x14ac:dyDescent="0.2">
      <c r="A1698" s="2"/>
    </row>
    <row r="1699" spans="1:1" s="18" customFormat="1" x14ac:dyDescent="0.2">
      <c r="A1699" s="2"/>
    </row>
    <row r="1700" spans="1:1" s="18" customFormat="1" x14ac:dyDescent="0.2">
      <c r="A1700" s="2"/>
    </row>
    <row r="1701" spans="1:1" s="18" customFormat="1" x14ac:dyDescent="0.2">
      <c r="A1701" s="2"/>
    </row>
    <row r="1702" spans="1:1" s="18" customFormat="1" x14ac:dyDescent="0.2">
      <c r="A1702" s="2"/>
    </row>
    <row r="1703" spans="1:1" s="18" customFormat="1" x14ac:dyDescent="0.2">
      <c r="A1703" s="2"/>
    </row>
    <row r="1704" spans="1:1" s="18" customFormat="1" x14ac:dyDescent="0.2">
      <c r="A1704" s="2"/>
    </row>
    <row r="1705" spans="1:1" s="18" customFormat="1" x14ac:dyDescent="0.2">
      <c r="A1705" s="2"/>
    </row>
    <row r="1706" spans="1:1" s="18" customFormat="1" x14ac:dyDescent="0.2">
      <c r="A1706" s="2"/>
    </row>
    <row r="1707" spans="1:1" s="18" customFormat="1" x14ac:dyDescent="0.2">
      <c r="A1707" s="2"/>
    </row>
    <row r="1708" spans="1:1" s="18" customFormat="1" x14ac:dyDescent="0.2">
      <c r="A1708" s="2"/>
    </row>
    <row r="1709" spans="1:1" s="18" customFormat="1" x14ac:dyDescent="0.2">
      <c r="A1709" s="2"/>
    </row>
    <row r="1710" spans="1:1" s="18" customFormat="1" x14ac:dyDescent="0.2">
      <c r="A1710" s="2"/>
    </row>
    <row r="1711" spans="1:1" s="18" customFormat="1" x14ac:dyDescent="0.2">
      <c r="A1711" s="2"/>
    </row>
    <row r="1712" spans="1:1" s="18" customFormat="1" x14ac:dyDescent="0.2">
      <c r="A1712" s="2"/>
    </row>
    <row r="1713" spans="1:1" s="18" customFormat="1" x14ac:dyDescent="0.2">
      <c r="A1713" s="2"/>
    </row>
    <row r="1714" spans="1:1" s="18" customFormat="1" x14ac:dyDescent="0.2">
      <c r="A1714" s="2"/>
    </row>
    <row r="1715" spans="1:1" s="18" customFormat="1" x14ac:dyDescent="0.2">
      <c r="A1715" s="2"/>
    </row>
    <row r="1716" spans="1:1" s="18" customFormat="1" x14ac:dyDescent="0.2">
      <c r="A1716" s="2"/>
    </row>
    <row r="1717" spans="1:1" s="18" customFormat="1" x14ac:dyDescent="0.2">
      <c r="A1717" s="2"/>
    </row>
    <row r="1718" spans="1:1" s="18" customFormat="1" x14ac:dyDescent="0.2">
      <c r="A1718" s="2"/>
    </row>
    <row r="1719" spans="1:1" s="18" customFormat="1" x14ac:dyDescent="0.2">
      <c r="A1719" s="2"/>
    </row>
    <row r="1720" spans="1:1" s="18" customFormat="1" x14ac:dyDescent="0.2">
      <c r="A1720" s="2"/>
    </row>
    <row r="1721" spans="1:1" s="18" customFormat="1" x14ac:dyDescent="0.2">
      <c r="A1721" s="2"/>
    </row>
    <row r="1722" spans="1:1" s="18" customFormat="1" x14ac:dyDescent="0.2">
      <c r="A1722" s="2"/>
    </row>
    <row r="1723" spans="1:1" s="18" customFormat="1" x14ac:dyDescent="0.2">
      <c r="A1723" s="2"/>
    </row>
    <row r="1724" spans="1:1" s="18" customFormat="1" x14ac:dyDescent="0.2">
      <c r="A1724" s="2"/>
    </row>
    <row r="1725" spans="1:1" s="18" customFormat="1" x14ac:dyDescent="0.2">
      <c r="A1725" s="2"/>
    </row>
    <row r="1726" spans="1:1" s="18" customFormat="1" x14ac:dyDescent="0.2">
      <c r="A1726" s="2"/>
    </row>
    <row r="1727" spans="1:1" s="18" customFormat="1" x14ac:dyDescent="0.2">
      <c r="A1727" s="2"/>
    </row>
    <row r="1728" spans="1:1" s="18" customFormat="1" x14ac:dyDescent="0.2">
      <c r="A1728" s="2"/>
    </row>
    <row r="1729" spans="1:1" s="18" customFormat="1" x14ac:dyDescent="0.2">
      <c r="A1729" s="2"/>
    </row>
    <row r="1730" spans="1:1" s="18" customFormat="1" x14ac:dyDescent="0.2">
      <c r="A1730" s="2"/>
    </row>
    <row r="1731" spans="1:1" s="18" customFormat="1" x14ac:dyDescent="0.2">
      <c r="A1731" s="2"/>
    </row>
    <row r="1732" spans="1:1" s="18" customFormat="1" x14ac:dyDescent="0.2">
      <c r="A1732" s="2"/>
    </row>
    <row r="1733" spans="1:1" s="18" customFormat="1" x14ac:dyDescent="0.2">
      <c r="A1733" s="2"/>
    </row>
    <row r="1734" spans="1:1" s="18" customFormat="1" x14ac:dyDescent="0.2">
      <c r="A1734" s="2"/>
    </row>
    <row r="1735" spans="1:1" s="18" customFormat="1" x14ac:dyDescent="0.2">
      <c r="A1735" s="2"/>
    </row>
    <row r="1736" spans="1:1" s="18" customFormat="1" x14ac:dyDescent="0.2">
      <c r="A1736" s="2"/>
    </row>
    <row r="1737" spans="1:1" s="18" customFormat="1" x14ac:dyDescent="0.2">
      <c r="A1737" s="2"/>
    </row>
    <row r="1738" spans="1:1" s="18" customFormat="1" x14ac:dyDescent="0.2">
      <c r="A1738" s="2"/>
    </row>
    <row r="1739" spans="1:1" s="18" customFormat="1" x14ac:dyDescent="0.2">
      <c r="A1739" s="2"/>
    </row>
    <row r="1740" spans="1:1" s="18" customFormat="1" x14ac:dyDescent="0.2">
      <c r="A1740" s="2"/>
    </row>
    <row r="1741" spans="1:1" s="18" customFormat="1" x14ac:dyDescent="0.2">
      <c r="A1741" s="2"/>
    </row>
    <row r="1742" spans="1:1" s="18" customFormat="1" x14ac:dyDescent="0.2">
      <c r="A1742" s="2"/>
    </row>
    <row r="1743" spans="1:1" s="18" customFormat="1" x14ac:dyDescent="0.2">
      <c r="A1743" s="2"/>
    </row>
    <row r="1744" spans="1:1" s="18" customFormat="1" x14ac:dyDescent="0.2">
      <c r="A1744" s="2"/>
    </row>
    <row r="1745" spans="1:1" s="18" customFormat="1" x14ac:dyDescent="0.2">
      <c r="A1745" s="2"/>
    </row>
    <row r="1746" spans="1:1" s="18" customFormat="1" x14ac:dyDescent="0.2">
      <c r="A1746" s="2"/>
    </row>
    <row r="1747" spans="1:1" s="18" customFormat="1" x14ac:dyDescent="0.2">
      <c r="A1747" s="2"/>
    </row>
    <row r="1748" spans="1:1" s="18" customFormat="1" x14ac:dyDescent="0.2">
      <c r="A1748" s="2"/>
    </row>
    <row r="1749" spans="1:1" s="18" customFormat="1" x14ac:dyDescent="0.2">
      <c r="A1749" s="2"/>
    </row>
    <row r="1750" spans="1:1" s="18" customFormat="1" x14ac:dyDescent="0.2">
      <c r="A1750" s="2"/>
    </row>
    <row r="1751" spans="1:1" s="18" customFormat="1" x14ac:dyDescent="0.2">
      <c r="A1751" s="2"/>
    </row>
    <row r="1752" spans="1:1" s="18" customFormat="1" x14ac:dyDescent="0.2">
      <c r="A1752" s="2"/>
    </row>
    <row r="1753" spans="1:1" s="18" customFormat="1" x14ac:dyDescent="0.2">
      <c r="A1753" s="2"/>
    </row>
    <row r="1754" spans="1:1" s="18" customFormat="1" x14ac:dyDescent="0.2">
      <c r="A1754" s="2"/>
    </row>
    <row r="1755" spans="1:1" s="18" customFormat="1" x14ac:dyDescent="0.2">
      <c r="A1755" s="2"/>
    </row>
    <row r="1756" spans="1:1" s="18" customFormat="1" x14ac:dyDescent="0.2">
      <c r="A1756" s="2"/>
    </row>
    <row r="1757" spans="1:1" s="18" customFormat="1" x14ac:dyDescent="0.2">
      <c r="A1757" s="2"/>
    </row>
    <row r="1758" spans="1:1" s="18" customFormat="1" x14ac:dyDescent="0.2">
      <c r="A1758" s="2"/>
    </row>
    <row r="1759" spans="1:1" s="18" customFormat="1" x14ac:dyDescent="0.2">
      <c r="A1759" s="2"/>
    </row>
    <row r="1760" spans="1:1" s="18" customFormat="1" x14ac:dyDescent="0.2">
      <c r="A1760" s="2"/>
    </row>
    <row r="1761" spans="1:1" s="18" customFormat="1" x14ac:dyDescent="0.2">
      <c r="A1761" s="2"/>
    </row>
    <row r="1762" spans="1:1" s="18" customFormat="1" x14ac:dyDescent="0.2">
      <c r="A1762" s="2"/>
    </row>
    <row r="1763" spans="1:1" s="18" customFormat="1" x14ac:dyDescent="0.2">
      <c r="A1763" s="2"/>
    </row>
    <row r="1764" spans="1:1" s="18" customFormat="1" x14ac:dyDescent="0.2">
      <c r="A1764" s="2"/>
    </row>
    <row r="1765" spans="1:1" s="18" customFormat="1" x14ac:dyDescent="0.2">
      <c r="A1765" s="2"/>
    </row>
    <row r="1766" spans="1:1" s="18" customFormat="1" x14ac:dyDescent="0.2">
      <c r="A1766" s="2"/>
    </row>
    <row r="1767" spans="1:1" s="18" customFormat="1" x14ac:dyDescent="0.2">
      <c r="A1767" s="2"/>
    </row>
    <row r="1768" spans="1:1" s="18" customFormat="1" x14ac:dyDescent="0.2">
      <c r="A1768" s="2"/>
    </row>
    <row r="1769" spans="1:1" s="18" customFormat="1" x14ac:dyDescent="0.2">
      <c r="A1769" s="2"/>
    </row>
    <row r="1770" spans="1:1" s="18" customFormat="1" x14ac:dyDescent="0.2">
      <c r="A1770" s="2"/>
    </row>
    <row r="1771" spans="1:1" s="18" customFormat="1" x14ac:dyDescent="0.2">
      <c r="A1771" s="2"/>
    </row>
    <row r="1772" spans="1:1" s="18" customFormat="1" x14ac:dyDescent="0.2">
      <c r="A1772" s="2"/>
    </row>
    <row r="1773" spans="1:1" s="18" customFormat="1" x14ac:dyDescent="0.2">
      <c r="A1773" s="2"/>
    </row>
    <row r="1774" spans="1:1" s="18" customFormat="1" x14ac:dyDescent="0.2">
      <c r="A1774" s="2"/>
    </row>
    <row r="1775" spans="1:1" s="18" customFormat="1" x14ac:dyDescent="0.2">
      <c r="A1775" s="2"/>
    </row>
    <row r="1776" spans="1:1" s="18" customFormat="1" x14ac:dyDescent="0.2">
      <c r="A1776" s="2"/>
    </row>
    <row r="1777" spans="1:1" s="18" customFormat="1" x14ac:dyDescent="0.2">
      <c r="A1777" s="2"/>
    </row>
    <row r="1778" spans="1:1" s="18" customFormat="1" x14ac:dyDescent="0.2">
      <c r="A1778" s="2"/>
    </row>
    <row r="1779" spans="1:1" s="18" customFormat="1" x14ac:dyDescent="0.2">
      <c r="A1779" s="2"/>
    </row>
    <row r="1780" spans="1:1" s="18" customFormat="1" x14ac:dyDescent="0.2">
      <c r="A1780" s="2"/>
    </row>
    <row r="1781" spans="1:1" s="18" customFormat="1" x14ac:dyDescent="0.2">
      <c r="A1781" s="2"/>
    </row>
    <row r="1782" spans="1:1" s="18" customFormat="1" x14ac:dyDescent="0.2">
      <c r="A1782" s="2"/>
    </row>
    <row r="1783" spans="1:1" s="18" customFormat="1" x14ac:dyDescent="0.2">
      <c r="A1783" s="2"/>
    </row>
    <row r="1784" spans="1:1" s="18" customFormat="1" x14ac:dyDescent="0.2">
      <c r="A1784" s="2"/>
    </row>
    <row r="1785" spans="1:1" s="18" customFormat="1" x14ac:dyDescent="0.2">
      <c r="A1785" s="2"/>
    </row>
    <row r="1786" spans="1:1" s="18" customFormat="1" x14ac:dyDescent="0.2">
      <c r="A1786" s="2"/>
    </row>
    <row r="1787" spans="1:1" s="18" customFormat="1" x14ac:dyDescent="0.2">
      <c r="A1787" s="2"/>
    </row>
    <row r="1788" spans="1:1" s="18" customFormat="1" x14ac:dyDescent="0.2">
      <c r="A1788" s="2"/>
    </row>
    <row r="1789" spans="1:1" s="18" customFormat="1" x14ac:dyDescent="0.2">
      <c r="A1789" s="2"/>
    </row>
    <row r="1790" spans="1:1" s="18" customFormat="1" x14ac:dyDescent="0.2">
      <c r="A1790" s="2"/>
    </row>
    <row r="1791" spans="1:1" s="18" customFormat="1" x14ac:dyDescent="0.2">
      <c r="A1791" s="2"/>
    </row>
    <row r="1792" spans="1:1" s="18" customFormat="1" x14ac:dyDescent="0.2">
      <c r="A1792" s="2"/>
    </row>
    <row r="1793" spans="1:1" s="18" customFormat="1" x14ac:dyDescent="0.2">
      <c r="A1793" s="2"/>
    </row>
    <row r="1794" spans="1:1" s="18" customFormat="1" x14ac:dyDescent="0.2">
      <c r="A1794" s="2"/>
    </row>
    <row r="1795" spans="1:1" s="18" customFormat="1" x14ac:dyDescent="0.2">
      <c r="A1795" s="2"/>
    </row>
    <row r="1796" spans="1:1" s="18" customFormat="1" x14ac:dyDescent="0.2">
      <c r="A1796" s="2"/>
    </row>
    <row r="1797" spans="1:1" s="18" customFormat="1" x14ac:dyDescent="0.2">
      <c r="A1797" s="2"/>
    </row>
    <row r="1798" spans="1:1" s="18" customFormat="1" x14ac:dyDescent="0.2">
      <c r="A1798" s="2"/>
    </row>
    <row r="1799" spans="1:1" s="18" customFormat="1" x14ac:dyDescent="0.2">
      <c r="A1799" s="2"/>
    </row>
    <row r="1800" spans="1:1" s="18" customFormat="1" x14ac:dyDescent="0.2">
      <c r="A1800" s="2"/>
    </row>
    <row r="1801" spans="1:1" s="18" customFormat="1" x14ac:dyDescent="0.2">
      <c r="A1801" s="2"/>
    </row>
    <row r="1802" spans="1:1" s="18" customFormat="1" x14ac:dyDescent="0.2">
      <c r="A1802" s="2"/>
    </row>
    <row r="1803" spans="1:1" s="18" customFormat="1" x14ac:dyDescent="0.2">
      <c r="A1803" s="2"/>
    </row>
    <row r="1804" spans="1:1" s="18" customFormat="1" x14ac:dyDescent="0.2">
      <c r="A1804" s="2"/>
    </row>
    <row r="1805" spans="1:1" s="18" customFormat="1" x14ac:dyDescent="0.2">
      <c r="A1805" s="2"/>
    </row>
    <row r="1806" spans="1:1" s="18" customFormat="1" x14ac:dyDescent="0.2">
      <c r="A1806" s="2"/>
    </row>
    <row r="1807" spans="1:1" s="18" customFormat="1" x14ac:dyDescent="0.2">
      <c r="A1807" s="2"/>
    </row>
    <row r="1808" spans="1:1" s="18" customFormat="1" x14ac:dyDescent="0.2">
      <c r="A1808" s="2"/>
    </row>
    <row r="1809" spans="1:1" s="18" customFormat="1" x14ac:dyDescent="0.2">
      <c r="A1809" s="2"/>
    </row>
    <row r="1810" spans="1:1" s="18" customFormat="1" x14ac:dyDescent="0.2">
      <c r="A1810" s="2"/>
    </row>
    <row r="1811" spans="1:1" s="18" customFormat="1" x14ac:dyDescent="0.2">
      <c r="A1811" s="2"/>
    </row>
    <row r="1812" spans="1:1" s="18" customFormat="1" x14ac:dyDescent="0.2">
      <c r="A1812" s="2"/>
    </row>
    <row r="1813" spans="1:1" s="18" customFormat="1" x14ac:dyDescent="0.2">
      <c r="A1813" s="2"/>
    </row>
    <row r="1814" spans="1:1" s="18" customFormat="1" x14ac:dyDescent="0.2">
      <c r="A1814" s="2"/>
    </row>
    <row r="1815" spans="1:1" s="18" customFormat="1" x14ac:dyDescent="0.2">
      <c r="A1815" s="2"/>
    </row>
    <row r="1816" spans="1:1" s="18" customFormat="1" x14ac:dyDescent="0.2">
      <c r="A1816" s="2"/>
    </row>
    <row r="1817" spans="1:1" s="18" customFormat="1" x14ac:dyDescent="0.2">
      <c r="A1817" s="2"/>
    </row>
    <row r="1818" spans="1:1" s="18" customFormat="1" x14ac:dyDescent="0.2">
      <c r="A1818" s="2"/>
    </row>
    <row r="1819" spans="1:1" s="18" customFormat="1" x14ac:dyDescent="0.2">
      <c r="A1819" s="2"/>
    </row>
    <row r="1820" spans="1:1" s="18" customFormat="1" x14ac:dyDescent="0.2">
      <c r="A1820" s="2"/>
    </row>
    <row r="1821" spans="1:1" s="18" customFormat="1" x14ac:dyDescent="0.2">
      <c r="A1821" s="2"/>
    </row>
    <row r="1822" spans="1:1" s="18" customFormat="1" x14ac:dyDescent="0.2">
      <c r="A1822" s="2"/>
    </row>
    <row r="1823" spans="1:1" s="18" customFormat="1" x14ac:dyDescent="0.2">
      <c r="A1823" s="2"/>
    </row>
    <row r="1824" spans="1:1" s="18" customFormat="1" x14ac:dyDescent="0.2">
      <c r="A1824" s="2"/>
    </row>
    <row r="1825" spans="1:1" s="18" customFormat="1" x14ac:dyDescent="0.2">
      <c r="A1825" s="2"/>
    </row>
    <row r="1826" spans="1:1" s="18" customFormat="1" x14ac:dyDescent="0.2">
      <c r="A1826" s="2"/>
    </row>
    <row r="1827" spans="1:1" s="18" customFormat="1" x14ac:dyDescent="0.2">
      <c r="A1827" s="2"/>
    </row>
    <row r="1828" spans="1:1" s="18" customFormat="1" x14ac:dyDescent="0.2">
      <c r="A1828" s="2"/>
    </row>
    <row r="1829" spans="1:1" s="18" customFormat="1" x14ac:dyDescent="0.2">
      <c r="A1829" s="2"/>
    </row>
    <row r="1830" spans="1:1" s="18" customFormat="1" x14ac:dyDescent="0.2">
      <c r="A1830" s="2"/>
    </row>
    <row r="1831" spans="1:1" s="18" customFormat="1" x14ac:dyDescent="0.2">
      <c r="A1831" s="2"/>
    </row>
    <row r="1832" spans="1:1" s="18" customFormat="1" x14ac:dyDescent="0.2">
      <c r="A1832" s="2"/>
    </row>
    <row r="1833" spans="1:1" s="18" customFormat="1" x14ac:dyDescent="0.2">
      <c r="A1833" s="2"/>
    </row>
    <row r="1834" spans="1:1" s="18" customFormat="1" x14ac:dyDescent="0.2">
      <c r="A1834" s="2"/>
    </row>
    <row r="1835" spans="1:1" s="18" customFormat="1" x14ac:dyDescent="0.2">
      <c r="A1835" s="2"/>
    </row>
    <row r="1836" spans="1:1" s="18" customFormat="1" x14ac:dyDescent="0.2">
      <c r="A1836" s="2"/>
    </row>
    <row r="1837" spans="1:1" s="18" customFormat="1" x14ac:dyDescent="0.2">
      <c r="A1837" s="2"/>
    </row>
    <row r="1838" spans="1:1" s="18" customFormat="1" x14ac:dyDescent="0.2">
      <c r="A1838" s="2"/>
    </row>
    <row r="1839" spans="1:1" s="18" customFormat="1" x14ac:dyDescent="0.2">
      <c r="A1839" s="2"/>
    </row>
    <row r="1840" spans="1:1" s="18" customFormat="1" x14ac:dyDescent="0.2">
      <c r="A1840" s="2"/>
    </row>
    <row r="1841" spans="1:1" s="18" customFormat="1" x14ac:dyDescent="0.2">
      <c r="A1841" s="2"/>
    </row>
    <row r="1842" spans="1:1" s="18" customFormat="1" x14ac:dyDescent="0.2">
      <c r="A1842" s="2"/>
    </row>
    <row r="1843" spans="1:1" s="18" customFormat="1" x14ac:dyDescent="0.2">
      <c r="A1843" s="2"/>
    </row>
    <row r="1844" spans="1:1" s="18" customFormat="1" x14ac:dyDescent="0.2">
      <c r="A1844" s="2"/>
    </row>
    <row r="1845" spans="1:1" s="18" customFormat="1" x14ac:dyDescent="0.2">
      <c r="A1845" s="2"/>
    </row>
    <row r="1846" spans="1:1" s="18" customFormat="1" x14ac:dyDescent="0.2">
      <c r="A1846" s="2"/>
    </row>
    <row r="1847" spans="1:1" s="18" customFormat="1" x14ac:dyDescent="0.2">
      <c r="A1847" s="2"/>
    </row>
    <row r="1848" spans="1:1" s="18" customFormat="1" x14ac:dyDescent="0.2">
      <c r="A1848" s="2"/>
    </row>
    <row r="1849" spans="1:1" s="18" customFormat="1" x14ac:dyDescent="0.2">
      <c r="A1849" s="2"/>
    </row>
    <row r="1850" spans="1:1" s="18" customFormat="1" x14ac:dyDescent="0.2">
      <c r="A1850" s="2"/>
    </row>
    <row r="1851" spans="1:1" s="18" customFormat="1" x14ac:dyDescent="0.2">
      <c r="A1851" s="2"/>
    </row>
    <row r="1852" spans="1:1" s="18" customFormat="1" x14ac:dyDescent="0.2">
      <c r="A1852" s="2"/>
    </row>
    <row r="1853" spans="1:1" s="18" customFormat="1" x14ac:dyDescent="0.2">
      <c r="A1853" s="2"/>
    </row>
    <row r="1854" spans="1:1" s="18" customFormat="1" x14ac:dyDescent="0.2">
      <c r="A1854" s="2"/>
    </row>
    <row r="1855" spans="1:1" s="18" customFormat="1" x14ac:dyDescent="0.2">
      <c r="A1855" s="2"/>
    </row>
    <row r="1856" spans="1:1" s="18" customFormat="1" x14ac:dyDescent="0.2">
      <c r="A1856" s="2"/>
    </row>
    <row r="1857" spans="1:1" s="18" customFormat="1" x14ac:dyDescent="0.2">
      <c r="A1857" s="2"/>
    </row>
    <row r="1858" spans="1:1" s="18" customFormat="1" x14ac:dyDescent="0.2">
      <c r="A1858" s="2"/>
    </row>
    <row r="1859" spans="1:1" s="18" customFormat="1" x14ac:dyDescent="0.2">
      <c r="A1859" s="2"/>
    </row>
    <row r="1860" spans="1:1" s="18" customFormat="1" x14ac:dyDescent="0.2">
      <c r="A1860" s="2"/>
    </row>
    <row r="1861" spans="1:1" s="18" customFormat="1" x14ac:dyDescent="0.2">
      <c r="A1861" s="2"/>
    </row>
    <row r="1862" spans="1:1" s="18" customFormat="1" x14ac:dyDescent="0.2">
      <c r="A1862" s="2"/>
    </row>
    <row r="1863" spans="1:1" s="18" customFormat="1" x14ac:dyDescent="0.2">
      <c r="A1863" s="2"/>
    </row>
    <row r="1864" spans="1:1" s="18" customFormat="1" x14ac:dyDescent="0.2">
      <c r="A1864" s="2"/>
    </row>
    <row r="1865" spans="1:1" s="18" customFormat="1" x14ac:dyDescent="0.2">
      <c r="A1865" s="2"/>
    </row>
    <row r="1866" spans="1:1" s="18" customFormat="1" x14ac:dyDescent="0.2">
      <c r="A1866" s="2"/>
    </row>
    <row r="1867" spans="1:1" s="18" customFormat="1" x14ac:dyDescent="0.2">
      <c r="A1867" s="2"/>
    </row>
    <row r="1868" spans="1:1" s="18" customFormat="1" x14ac:dyDescent="0.2">
      <c r="A1868" s="2"/>
    </row>
    <row r="1869" spans="1:1" s="18" customFormat="1" x14ac:dyDescent="0.2">
      <c r="A1869" s="2"/>
    </row>
    <row r="1870" spans="1:1" s="18" customFormat="1" x14ac:dyDescent="0.2">
      <c r="A1870" s="2"/>
    </row>
    <row r="1871" spans="1:1" s="18" customFormat="1" x14ac:dyDescent="0.2">
      <c r="A1871" s="2"/>
    </row>
    <row r="1872" spans="1:1" s="18" customFormat="1" x14ac:dyDescent="0.2">
      <c r="A1872" s="2"/>
    </row>
    <row r="1873" spans="1:1" s="18" customFormat="1" x14ac:dyDescent="0.2">
      <c r="A1873" s="2"/>
    </row>
    <row r="1874" spans="1:1" s="18" customFormat="1" x14ac:dyDescent="0.2">
      <c r="A1874" s="2"/>
    </row>
    <row r="1875" spans="1:1" s="18" customFormat="1" x14ac:dyDescent="0.2">
      <c r="A1875" s="2"/>
    </row>
    <row r="1876" spans="1:1" s="18" customFormat="1" x14ac:dyDescent="0.2">
      <c r="A1876" s="2"/>
    </row>
    <row r="1877" spans="1:1" s="18" customFormat="1" x14ac:dyDescent="0.2">
      <c r="A1877" s="2"/>
    </row>
    <row r="1878" spans="1:1" s="18" customFormat="1" x14ac:dyDescent="0.2">
      <c r="A1878" s="2"/>
    </row>
    <row r="1879" spans="1:1" s="18" customFormat="1" x14ac:dyDescent="0.2">
      <c r="A1879" s="2"/>
    </row>
    <row r="1880" spans="1:1" s="18" customFormat="1" x14ac:dyDescent="0.2">
      <c r="A1880" s="2"/>
    </row>
    <row r="1881" spans="1:1" s="18" customFormat="1" x14ac:dyDescent="0.2">
      <c r="A1881" s="2"/>
    </row>
    <row r="1882" spans="1:1" s="18" customFormat="1" x14ac:dyDescent="0.2">
      <c r="A1882" s="2"/>
    </row>
    <row r="1883" spans="1:1" s="18" customFormat="1" x14ac:dyDescent="0.2">
      <c r="A1883" s="2"/>
    </row>
    <row r="1884" spans="1:1" s="18" customFormat="1" x14ac:dyDescent="0.2">
      <c r="A1884" s="2"/>
    </row>
    <row r="1885" spans="1:1" s="18" customFormat="1" x14ac:dyDescent="0.2">
      <c r="A1885" s="2"/>
    </row>
    <row r="1886" spans="1:1" s="18" customFormat="1" x14ac:dyDescent="0.2">
      <c r="A1886" s="2"/>
    </row>
    <row r="1887" spans="1:1" s="18" customFormat="1" x14ac:dyDescent="0.2">
      <c r="A1887" s="2"/>
    </row>
    <row r="1888" spans="1:1" s="18" customFormat="1" x14ac:dyDescent="0.2">
      <c r="A1888" s="2"/>
    </row>
    <row r="1889" spans="1:1" s="18" customFormat="1" x14ac:dyDescent="0.2">
      <c r="A1889" s="2"/>
    </row>
    <row r="1890" spans="1:1" s="18" customFormat="1" x14ac:dyDescent="0.2">
      <c r="A1890" s="2"/>
    </row>
    <row r="1891" spans="1:1" s="18" customFormat="1" x14ac:dyDescent="0.2">
      <c r="A1891" s="2"/>
    </row>
    <row r="1892" spans="1:1" s="18" customFormat="1" x14ac:dyDescent="0.2">
      <c r="A1892" s="2"/>
    </row>
    <row r="1893" spans="1:1" s="18" customFormat="1" x14ac:dyDescent="0.2">
      <c r="A1893" s="2"/>
    </row>
    <row r="1894" spans="1:1" s="18" customFormat="1" x14ac:dyDescent="0.2">
      <c r="A1894" s="2"/>
    </row>
    <row r="1895" spans="1:1" s="18" customFormat="1" x14ac:dyDescent="0.2">
      <c r="A1895" s="2"/>
    </row>
    <row r="1896" spans="1:1" s="18" customFormat="1" x14ac:dyDescent="0.2">
      <c r="A1896" s="2"/>
    </row>
    <row r="1897" spans="1:1" s="18" customFormat="1" x14ac:dyDescent="0.2">
      <c r="A1897" s="2"/>
    </row>
    <row r="1898" spans="1:1" s="18" customFormat="1" x14ac:dyDescent="0.2">
      <c r="A1898" s="2"/>
    </row>
    <row r="1899" spans="1:1" s="18" customFormat="1" x14ac:dyDescent="0.2">
      <c r="A1899" s="2"/>
    </row>
    <row r="1900" spans="1:1" s="18" customFormat="1" x14ac:dyDescent="0.2">
      <c r="A1900" s="2"/>
    </row>
    <row r="1901" spans="1:1" s="18" customFormat="1" x14ac:dyDescent="0.2">
      <c r="A1901" s="2"/>
    </row>
    <row r="1902" spans="1:1" s="18" customFormat="1" x14ac:dyDescent="0.2">
      <c r="A1902" s="2"/>
    </row>
    <row r="1903" spans="1:1" s="18" customFormat="1" x14ac:dyDescent="0.2">
      <c r="A1903" s="2"/>
    </row>
    <row r="1904" spans="1:1" s="18" customFormat="1" x14ac:dyDescent="0.2">
      <c r="A1904" s="2"/>
    </row>
    <row r="1905" spans="1:1" s="18" customFormat="1" x14ac:dyDescent="0.2">
      <c r="A1905" s="2"/>
    </row>
    <row r="1906" spans="1:1" s="18" customFormat="1" x14ac:dyDescent="0.2">
      <c r="A1906" s="2"/>
    </row>
    <row r="1907" spans="1:1" s="18" customFormat="1" x14ac:dyDescent="0.2">
      <c r="A1907" s="2"/>
    </row>
    <row r="1908" spans="1:1" s="18" customFormat="1" x14ac:dyDescent="0.2">
      <c r="A1908" s="2"/>
    </row>
    <row r="1909" spans="1:1" s="18" customFormat="1" x14ac:dyDescent="0.2">
      <c r="A1909" s="2"/>
    </row>
    <row r="1910" spans="1:1" s="18" customFormat="1" x14ac:dyDescent="0.2">
      <c r="A1910" s="2"/>
    </row>
    <row r="1911" spans="1:1" s="18" customFormat="1" x14ac:dyDescent="0.2">
      <c r="A1911" s="2"/>
    </row>
    <row r="1912" spans="1:1" s="18" customFormat="1" x14ac:dyDescent="0.2">
      <c r="A1912" s="2"/>
    </row>
    <row r="1913" spans="1:1" s="18" customFormat="1" x14ac:dyDescent="0.2">
      <c r="A1913" s="2"/>
    </row>
    <row r="1914" spans="1:1" s="18" customFormat="1" x14ac:dyDescent="0.2">
      <c r="A1914" s="2"/>
    </row>
    <row r="1915" spans="1:1" s="18" customFormat="1" x14ac:dyDescent="0.2">
      <c r="A1915" s="2"/>
    </row>
    <row r="1916" spans="1:1" s="18" customFormat="1" x14ac:dyDescent="0.2">
      <c r="A1916" s="2"/>
    </row>
    <row r="1917" spans="1:1" s="18" customFormat="1" x14ac:dyDescent="0.2">
      <c r="A1917" s="2"/>
    </row>
    <row r="1918" spans="1:1" s="18" customFormat="1" x14ac:dyDescent="0.2">
      <c r="A1918" s="2"/>
    </row>
    <row r="1919" spans="1:1" s="18" customFormat="1" x14ac:dyDescent="0.2">
      <c r="A1919" s="2"/>
    </row>
    <row r="1920" spans="1:1" s="18" customFormat="1" x14ac:dyDescent="0.2">
      <c r="A1920" s="2"/>
    </row>
    <row r="1921" spans="1:1" s="18" customFormat="1" x14ac:dyDescent="0.2">
      <c r="A1921" s="2"/>
    </row>
    <row r="1922" spans="1:1" s="18" customFormat="1" x14ac:dyDescent="0.2">
      <c r="A1922" s="2"/>
    </row>
    <row r="1923" spans="1:1" s="18" customFormat="1" x14ac:dyDescent="0.2">
      <c r="A1923" s="2"/>
    </row>
    <row r="1924" spans="1:1" s="18" customFormat="1" x14ac:dyDescent="0.2">
      <c r="A1924" s="2"/>
    </row>
    <row r="1925" spans="1:1" s="18" customFormat="1" x14ac:dyDescent="0.2">
      <c r="A1925" s="2"/>
    </row>
    <row r="1926" spans="1:1" s="18" customFormat="1" x14ac:dyDescent="0.2">
      <c r="A1926" s="2"/>
    </row>
    <row r="1927" spans="1:1" s="18" customFormat="1" x14ac:dyDescent="0.2">
      <c r="A1927" s="2"/>
    </row>
    <row r="1928" spans="1:1" s="18" customFormat="1" x14ac:dyDescent="0.2">
      <c r="A1928" s="2"/>
    </row>
    <row r="1929" spans="1:1" s="18" customFormat="1" x14ac:dyDescent="0.2">
      <c r="A1929" s="2"/>
    </row>
    <row r="1930" spans="1:1" s="18" customFormat="1" x14ac:dyDescent="0.2">
      <c r="A1930" s="2"/>
    </row>
    <row r="1931" spans="1:1" s="18" customFormat="1" x14ac:dyDescent="0.2">
      <c r="A1931" s="2"/>
    </row>
    <row r="1932" spans="1:1" s="18" customFormat="1" x14ac:dyDescent="0.2">
      <c r="A1932" s="2"/>
    </row>
    <row r="1933" spans="1:1" s="18" customFormat="1" x14ac:dyDescent="0.2">
      <c r="A1933" s="2"/>
    </row>
    <row r="1934" spans="1:1" s="18" customFormat="1" x14ac:dyDescent="0.2">
      <c r="A1934" s="2"/>
    </row>
    <row r="1935" spans="1:1" s="18" customFormat="1" x14ac:dyDescent="0.2">
      <c r="A1935" s="2"/>
    </row>
    <row r="1936" spans="1:1" s="18" customFormat="1" x14ac:dyDescent="0.2">
      <c r="A1936" s="2"/>
    </row>
    <row r="1937" spans="1:1" s="18" customFormat="1" x14ac:dyDescent="0.2">
      <c r="A1937" s="2"/>
    </row>
    <row r="1938" spans="1:1" s="18" customFormat="1" x14ac:dyDescent="0.2">
      <c r="A1938" s="2"/>
    </row>
    <row r="1939" spans="1:1" s="18" customFormat="1" x14ac:dyDescent="0.2">
      <c r="A1939" s="2"/>
    </row>
    <row r="1940" spans="1:1" s="18" customFormat="1" x14ac:dyDescent="0.2">
      <c r="A1940" s="2"/>
    </row>
    <row r="1941" spans="1:1" s="18" customFormat="1" x14ac:dyDescent="0.2">
      <c r="A1941" s="2"/>
    </row>
    <row r="1942" spans="1:1" s="18" customFormat="1" x14ac:dyDescent="0.2">
      <c r="A1942" s="2"/>
    </row>
    <row r="1943" spans="1:1" s="18" customFormat="1" x14ac:dyDescent="0.2">
      <c r="A1943" s="2"/>
    </row>
    <row r="1944" spans="1:1" s="18" customFormat="1" x14ac:dyDescent="0.2">
      <c r="A1944" s="2"/>
    </row>
    <row r="1945" spans="1:1" s="18" customFormat="1" x14ac:dyDescent="0.2">
      <c r="A1945" s="2"/>
    </row>
    <row r="1946" spans="1:1" s="18" customFormat="1" x14ac:dyDescent="0.2">
      <c r="A1946" s="2"/>
    </row>
    <row r="1947" spans="1:1" s="18" customFormat="1" x14ac:dyDescent="0.2">
      <c r="A1947" s="2"/>
    </row>
    <row r="1948" spans="1:1" s="18" customFormat="1" x14ac:dyDescent="0.2">
      <c r="A1948" s="2"/>
    </row>
    <row r="1949" spans="1:1" s="18" customFormat="1" x14ac:dyDescent="0.2">
      <c r="A1949" s="2"/>
    </row>
    <row r="1950" spans="1:1" s="18" customFormat="1" x14ac:dyDescent="0.2">
      <c r="A1950" s="2"/>
    </row>
    <row r="1951" spans="1:1" s="18" customFormat="1" x14ac:dyDescent="0.2">
      <c r="A1951" s="2"/>
    </row>
    <row r="1952" spans="1:1" s="18" customFormat="1" x14ac:dyDescent="0.2">
      <c r="A1952" s="2"/>
    </row>
    <row r="1953" spans="1:1" s="18" customFormat="1" x14ac:dyDescent="0.2">
      <c r="A1953" s="2"/>
    </row>
    <row r="1954" spans="1:1" s="18" customFormat="1" x14ac:dyDescent="0.2">
      <c r="A1954" s="2"/>
    </row>
    <row r="1955" spans="1:1" s="18" customFormat="1" x14ac:dyDescent="0.2">
      <c r="A1955" s="2"/>
    </row>
    <row r="1956" spans="1:1" s="18" customFormat="1" x14ac:dyDescent="0.2">
      <c r="A1956" s="2"/>
    </row>
    <row r="1957" spans="1:1" s="18" customFormat="1" x14ac:dyDescent="0.2">
      <c r="A1957" s="2"/>
    </row>
    <row r="1958" spans="1:1" s="18" customFormat="1" x14ac:dyDescent="0.2">
      <c r="A1958" s="2"/>
    </row>
    <row r="1959" spans="1:1" s="18" customFormat="1" x14ac:dyDescent="0.2">
      <c r="A1959" s="2"/>
    </row>
    <row r="1960" spans="1:1" s="18" customFormat="1" x14ac:dyDescent="0.2">
      <c r="A1960" s="2"/>
    </row>
    <row r="1961" spans="1:1" s="18" customFormat="1" x14ac:dyDescent="0.2">
      <c r="A1961" s="2"/>
    </row>
    <row r="1962" spans="1:1" s="18" customFormat="1" x14ac:dyDescent="0.2">
      <c r="A1962" s="2"/>
    </row>
    <row r="1963" spans="1:1" s="18" customFormat="1" x14ac:dyDescent="0.2">
      <c r="A1963" s="2"/>
    </row>
    <row r="1964" spans="1:1" s="18" customFormat="1" x14ac:dyDescent="0.2">
      <c r="A1964" s="2"/>
    </row>
    <row r="1965" spans="1:1" s="18" customFormat="1" x14ac:dyDescent="0.2">
      <c r="A1965" s="2"/>
    </row>
    <row r="1966" spans="1:1" s="18" customFormat="1" x14ac:dyDescent="0.2">
      <c r="A1966" s="2"/>
    </row>
    <row r="1967" spans="1:1" s="18" customFormat="1" x14ac:dyDescent="0.2">
      <c r="A1967" s="2"/>
    </row>
    <row r="1968" spans="1:1" s="18" customFormat="1" x14ac:dyDescent="0.2">
      <c r="A1968" s="2"/>
    </row>
    <row r="1969" spans="1:1" s="18" customFormat="1" x14ac:dyDescent="0.2">
      <c r="A1969" s="2"/>
    </row>
    <row r="1970" spans="1:1" s="18" customFormat="1" x14ac:dyDescent="0.2">
      <c r="A1970" s="2"/>
    </row>
    <row r="1971" spans="1:1" s="18" customFormat="1" x14ac:dyDescent="0.2">
      <c r="A1971" s="2"/>
    </row>
    <row r="1972" spans="1:1" s="18" customFormat="1" x14ac:dyDescent="0.2">
      <c r="A1972" s="2"/>
    </row>
    <row r="1973" spans="1:1" s="18" customFormat="1" x14ac:dyDescent="0.2">
      <c r="A1973" s="2"/>
    </row>
    <row r="1974" spans="1:1" s="18" customFormat="1" x14ac:dyDescent="0.2">
      <c r="A1974" s="2"/>
    </row>
    <row r="1975" spans="1:1" s="18" customFormat="1" x14ac:dyDescent="0.2">
      <c r="A1975" s="2"/>
    </row>
    <row r="1976" spans="1:1" s="18" customFormat="1" x14ac:dyDescent="0.2">
      <c r="A1976" s="2"/>
    </row>
    <row r="1977" spans="1:1" s="18" customFormat="1" x14ac:dyDescent="0.2">
      <c r="A1977" s="2"/>
    </row>
    <row r="1978" spans="1:1" s="18" customFormat="1" x14ac:dyDescent="0.2">
      <c r="A1978" s="2"/>
    </row>
    <row r="1979" spans="1:1" s="18" customFormat="1" x14ac:dyDescent="0.2">
      <c r="A1979" s="2"/>
    </row>
    <row r="1980" spans="1:1" s="18" customFormat="1" x14ac:dyDescent="0.2">
      <c r="A1980" s="2"/>
    </row>
    <row r="1981" spans="1:1" s="18" customFormat="1" x14ac:dyDescent="0.2">
      <c r="A1981" s="2"/>
    </row>
    <row r="1982" spans="1:1" s="18" customFormat="1" x14ac:dyDescent="0.2">
      <c r="A1982" s="2"/>
    </row>
    <row r="1983" spans="1:1" s="18" customFormat="1" x14ac:dyDescent="0.2">
      <c r="A1983" s="2"/>
    </row>
    <row r="1984" spans="1:1" s="18" customFormat="1" x14ac:dyDescent="0.2">
      <c r="A1984" s="2"/>
    </row>
    <row r="1985" spans="1:1" s="18" customFormat="1" x14ac:dyDescent="0.2">
      <c r="A1985" s="2"/>
    </row>
    <row r="1986" spans="1:1" s="18" customFormat="1" x14ac:dyDescent="0.2">
      <c r="A1986" s="2"/>
    </row>
    <row r="1987" spans="1:1" s="18" customFormat="1" x14ac:dyDescent="0.2">
      <c r="A1987" s="2"/>
    </row>
    <row r="1988" spans="1:1" s="18" customFormat="1" x14ac:dyDescent="0.2">
      <c r="A1988" s="2"/>
    </row>
    <row r="1989" spans="1:1" s="18" customFormat="1" x14ac:dyDescent="0.2">
      <c r="A1989" s="2"/>
    </row>
    <row r="1990" spans="1:1" s="18" customFormat="1" x14ac:dyDescent="0.2">
      <c r="A1990" s="2"/>
    </row>
    <row r="1991" spans="1:1" s="18" customFormat="1" x14ac:dyDescent="0.2">
      <c r="A1991" s="2"/>
    </row>
    <row r="1992" spans="1:1" s="18" customFormat="1" x14ac:dyDescent="0.2">
      <c r="A1992" s="2"/>
    </row>
    <row r="1993" spans="1:1" s="18" customFormat="1" x14ac:dyDescent="0.2">
      <c r="A1993" s="2"/>
    </row>
    <row r="1994" spans="1:1" s="18" customFormat="1" x14ac:dyDescent="0.2">
      <c r="A1994" s="2"/>
    </row>
    <row r="1995" spans="1:1" s="18" customFormat="1" x14ac:dyDescent="0.2">
      <c r="A1995" s="2"/>
    </row>
    <row r="1996" spans="1:1" s="18" customFormat="1" x14ac:dyDescent="0.2">
      <c r="A1996" s="2"/>
    </row>
    <row r="1997" spans="1:1" s="18" customFormat="1" x14ac:dyDescent="0.2">
      <c r="A1997" s="2"/>
    </row>
    <row r="1998" spans="1:1" s="18" customFormat="1" x14ac:dyDescent="0.2">
      <c r="A1998" s="2"/>
    </row>
    <row r="1999" spans="1:1" s="18" customFormat="1" x14ac:dyDescent="0.2">
      <c r="A1999" s="2"/>
    </row>
    <row r="2000" spans="1:1" s="18" customFormat="1" x14ac:dyDescent="0.2">
      <c r="A2000" s="2"/>
    </row>
    <row r="2001" spans="1:1" s="18" customFormat="1" x14ac:dyDescent="0.2">
      <c r="A2001" s="2"/>
    </row>
    <row r="2002" spans="1:1" s="18" customFormat="1" x14ac:dyDescent="0.2">
      <c r="A2002" s="2"/>
    </row>
    <row r="2003" spans="1:1" s="18" customFormat="1" x14ac:dyDescent="0.2">
      <c r="A2003" s="2"/>
    </row>
    <row r="2004" spans="1:1" s="18" customFormat="1" x14ac:dyDescent="0.2">
      <c r="A2004" s="2"/>
    </row>
    <row r="2005" spans="1:1" s="18" customFormat="1" x14ac:dyDescent="0.2">
      <c r="A2005" s="2"/>
    </row>
    <row r="2006" spans="1:1" s="18" customFormat="1" x14ac:dyDescent="0.2">
      <c r="A2006" s="2"/>
    </row>
    <row r="2007" spans="1:1" s="18" customFormat="1" x14ac:dyDescent="0.2">
      <c r="A2007" s="2"/>
    </row>
    <row r="2008" spans="1:1" s="18" customFormat="1" x14ac:dyDescent="0.2">
      <c r="A2008" s="2"/>
    </row>
    <row r="2009" spans="1:1" s="18" customFormat="1" x14ac:dyDescent="0.2">
      <c r="A2009" s="2"/>
    </row>
    <row r="2010" spans="1:1" s="18" customFormat="1" x14ac:dyDescent="0.2">
      <c r="A2010" s="2"/>
    </row>
    <row r="2011" spans="1:1" s="18" customFormat="1" x14ac:dyDescent="0.2">
      <c r="A2011" s="2"/>
    </row>
    <row r="2012" spans="1:1" s="18" customFormat="1" x14ac:dyDescent="0.2">
      <c r="A2012" s="2"/>
    </row>
    <row r="2013" spans="1:1" s="18" customFormat="1" x14ac:dyDescent="0.2">
      <c r="A2013" s="2"/>
    </row>
    <row r="2014" spans="1:1" s="18" customFormat="1" x14ac:dyDescent="0.2">
      <c r="A2014" s="2"/>
    </row>
    <row r="2015" spans="1:1" s="18" customFormat="1" x14ac:dyDescent="0.2">
      <c r="A2015" s="2"/>
    </row>
    <row r="2016" spans="1:1" s="18" customFormat="1" x14ac:dyDescent="0.2">
      <c r="A2016" s="2"/>
    </row>
    <row r="2017" spans="1:1" s="18" customFormat="1" x14ac:dyDescent="0.2">
      <c r="A2017" s="2"/>
    </row>
    <row r="2018" spans="1:1" s="18" customFormat="1" x14ac:dyDescent="0.2">
      <c r="A2018" s="2"/>
    </row>
    <row r="2019" spans="1:1" s="18" customFormat="1" x14ac:dyDescent="0.2">
      <c r="A2019" s="2"/>
    </row>
    <row r="2020" spans="1:1" s="18" customFormat="1" x14ac:dyDescent="0.2">
      <c r="A2020" s="2"/>
    </row>
    <row r="2021" spans="1:1" s="18" customFormat="1" x14ac:dyDescent="0.2">
      <c r="A2021" s="2"/>
    </row>
    <row r="2022" spans="1:1" s="18" customFormat="1" x14ac:dyDescent="0.2">
      <c r="A2022" s="2"/>
    </row>
    <row r="2023" spans="1:1" s="18" customFormat="1" x14ac:dyDescent="0.2">
      <c r="A2023" s="2"/>
    </row>
    <row r="2024" spans="1:1" s="18" customFormat="1" x14ac:dyDescent="0.2">
      <c r="A2024" s="2"/>
    </row>
    <row r="2025" spans="1:1" s="18" customFormat="1" x14ac:dyDescent="0.2">
      <c r="A2025" s="2"/>
    </row>
    <row r="2026" spans="1:1" s="18" customFormat="1" x14ac:dyDescent="0.2">
      <c r="A2026" s="2"/>
    </row>
    <row r="2027" spans="1:1" s="18" customFormat="1" x14ac:dyDescent="0.2">
      <c r="A2027" s="2"/>
    </row>
    <row r="2028" spans="1:1" s="18" customFormat="1" x14ac:dyDescent="0.2">
      <c r="A2028" s="2"/>
    </row>
    <row r="2029" spans="1:1" s="18" customFormat="1" x14ac:dyDescent="0.2">
      <c r="A2029" s="2"/>
    </row>
    <row r="2030" spans="1:1" s="18" customFormat="1" x14ac:dyDescent="0.2">
      <c r="A2030" s="2"/>
    </row>
    <row r="2031" spans="1:1" s="18" customFormat="1" x14ac:dyDescent="0.2">
      <c r="A2031" s="2"/>
    </row>
    <row r="2032" spans="1:1" s="18" customFormat="1" x14ac:dyDescent="0.2">
      <c r="A2032" s="2"/>
    </row>
    <row r="2033" spans="1:1" s="18" customFormat="1" x14ac:dyDescent="0.2">
      <c r="A2033" s="2"/>
    </row>
    <row r="2034" spans="1:1" s="18" customFormat="1" x14ac:dyDescent="0.2">
      <c r="A2034" s="2"/>
    </row>
    <row r="2035" spans="1:1" s="18" customFormat="1" x14ac:dyDescent="0.2">
      <c r="A2035" s="2"/>
    </row>
    <row r="2036" spans="1:1" s="18" customFormat="1" x14ac:dyDescent="0.2">
      <c r="A2036" s="2"/>
    </row>
    <row r="2037" spans="1:1" s="18" customFormat="1" x14ac:dyDescent="0.2">
      <c r="A2037" s="2"/>
    </row>
    <row r="2038" spans="1:1" s="18" customFormat="1" x14ac:dyDescent="0.2">
      <c r="A2038" s="2"/>
    </row>
    <row r="2039" spans="1:1" s="18" customFormat="1" x14ac:dyDescent="0.2">
      <c r="A2039" s="2"/>
    </row>
    <row r="2040" spans="1:1" s="18" customFormat="1" x14ac:dyDescent="0.2">
      <c r="A2040" s="2"/>
    </row>
    <row r="2041" spans="1:1" s="18" customFormat="1" x14ac:dyDescent="0.2">
      <c r="A2041" s="2"/>
    </row>
    <row r="2042" spans="1:1" s="18" customFormat="1" x14ac:dyDescent="0.2">
      <c r="A2042" s="2"/>
    </row>
    <row r="2043" spans="1:1" s="18" customFormat="1" x14ac:dyDescent="0.2">
      <c r="A2043" s="2"/>
    </row>
    <row r="2044" spans="1:1" s="18" customFormat="1" x14ac:dyDescent="0.2">
      <c r="A2044" s="2"/>
    </row>
    <row r="2045" spans="1:1" s="18" customFormat="1" x14ac:dyDescent="0.2">
      <c r="A2045" s="2"/>
    </row>
    <row r="2046" spans="1:1" s="18" customFormat="1" x14ac:dyDescent="0.2">
      <c r="A2046" s="2"/>
    </row>
    <row r="2047" spans="1:1" s="18" customFormat="1" x14ac:dyDescent="0.2">
      <c r="A2047" s="2"/>
    </row>
    <row r="2048" spans="1:1" s="18" customFormat="1" x14ac:dyDescent="0.2">
      <c r="A2048" s="2"/>
    </row>
    <row r="2049" spans="1:1" s="18" customFormat="1" x14ac:dyDescent="0.2">
      <c r="A2049" s="2"/>
    </row>
    <row r="2050" spans="1:1" s="18" customFormat="1" x14ac:dyDescent="0.2">
      <c r="A2050" s="2"/>
    </row>
    <row r="2051" spans="1:1" s="18" customFormat="1" x14ac:dyDescent="0.2">
      <c r="A2051" s="2"/>
    </row>
    <row r="2052" spans="1:1" s="18" customFormat="1" x14ac:dyDescent="0.2">
      <c r="A2052" s="2"/>
    </row>
    <row r="2053" spans="1:1" s="18" customFormat="1" x14ac:dyDescent="0.2">
      <c r="A2053" s="2"/>
    </row>
    <row r="2054" spans="1:1" s="18" customFormat="1" x14ac:dyDescent="0.2">
      <c r="A2054" s="2"/>
    </row>
    <row r="2055" spans="1:1" s="18" customFormat="1" x14ac:dyDescent="0.2">
      <c r="A2055" s="2"/>
    </row>
    <row r="2056" spans="1:1" s="18" customFormat="1" x14ac:dyDescent="0.2">
      <c r="A2056" s="2"/>
    </row>
    <row r="2057" spans="1:1" s="18" customFormat="1" x14ac:dyDescent="0.2">
      <c r="A2057" s="2"/>
    </row>
    <row r="2058" spans="1:1" s="18" customFormat="1" x14ac:dyDescent="0.2">
      <c r="A2058" s="2"/>
    </row>
    <row r="2059" spans="1:1" s="18" customFormat="1" x14ac:dyDescent="0.2">
      <c r="A2059" s="2"/>
    </row>
    <row r="2060" spans="1:1" s="18" customFormat="1" x14ac:dyDescent="0.2">
      <c r="A2060" s="2"/>
    </row>
    <row r="2061" spans="1:1" s="18" customFormat="1" x14ac:dyDescent="0.2">
      <c r="A2061" s="2"/>
    </row>
    <row r="2062" spans="1:1" s="18" customFormat="1" x14ac:dyDescent="0.2">
      <c r="A2062" s="2"/>
    </row>
    <row r="2063" spans="1:1" s="18" customFormat="1" x14ac:dyDescent="0.2">
      <c r="A2063" s="2"/>
    </row>
    <row r="2064" spans="1:1" s="18" customFormat="1" x14ac:dyDescent="0.2">
      <c r="A2064" s="2"/>
    </row>
    <row r="2065" spans="1:1" s="18" customFormat="1" x14ac:dyDescent="0.2">
      <c r="A2065" s="2"/>
    </row>
    <row r="2066" spans="1:1" s="18" customFormat="1" x14ac:dyDescent="0.2">
      <c r="A2066" s="2"/>
    </row>
    <row r="2067" spans="1:1" s="18" customFormat="1" x14ac:dyDescent="0.2">
      <c r="A2067" s="2"/>
    </row>
    <row r="2068" spans="1:1" s="18" customFormat="1" x14ac:dyDescent="0.2">
      <c r="A2068" s="2"/>
    </row>
    <row r="2069" spans="1:1" s="18" customFormat="1" x14ac:dyDescent="0.2">
      <c r="A2069" s="2"/>
    </row>
    <row r="2070" spans="1:1" s="18" customFormat="1" x14ac:dyDescent="0.2">
      <c r="A2070" s="2"/>
    </row>
    <row r="2071" spans="1:1" s="18" customFormat="1" x14ac:dyDescent="0.2">
      <c r="A2071" s="2"/>
    </row>
    <row r="2072" spans="1:1" s="18" customFormat="1" x14ac:dyDescent="0.2">
      <c r="A2072" s="2"/>
    </row>
    <row r="2073" spans="1:1" s="18" customFormat="1" x14ac:dyDescent="0.2">
      <c r="A2073" s="2"/>
    </row>
    <row r="2074" spans="1:1" s="18" customFormat="1" x14ac:dyDescent="0.2">
      <c r="A2074" s="2"/>
    </row>
    <row r="2075" spans="1:1" s="18" customFormat="1" x14ac:dyDescent="0.2">
      <c r="A2075" s="2"/>
    </row>
    <row r="2076" spans="1:1" s="18" customFormat="1" x14ac:dyDescent="0.2">
      <c r="A2076" s="2"/>
    </row>
    <row r="2077" spans="1:1" s="18" customFormat="1" x14ac:dyDescent="0.2">
      <c r="A2077" s="2"/>
    </row>
    <row r="2078" spans="1:1" s="18" customFormat="1" x14ac:dyDescent="0.2">
      <c r="A2078" s="2"/>
    </row>
    <row r="2079" spans="1:1" s="18" customFormat="1" x14ac:dyDescent="0.2">
      <c r="A2079" s="2"/>
    </row>
    <row r="2080" spans="1:1" s="18" customFormat="1" x14ac:dyDescent="0.2">
      <c r="A2080" s="2"/>
    </row>
    <row r="2081" spans="1:1" s="18" customFormat="1" x14ac:dyDescent="0.2">
      <c r="A2081" s="2"/>
    </row>
    <row r="2082" spans="1:1" s="18" customFormat="1" x14ac:dyDescent="0.2">
      <c r="A2082" s="2"/>
    </row>
    <row r="2083" spans="1:1" s="18" customFormat="1" x14ac:dyDescent="0.2">
      <c r="A2083" s="2"/>
    </row>
    <row r="2084" spans="1:1" s="18" customFormat="1" x14ac:dyDescent="0.2">
      <c r="A2084" s="2"/>
    </row>
    <row r="2085" spans="1:1" s="18" customFormat="1" x14ac:dyDescent="0.2">
      <c r="A2085" s="2"/>
    </row>
    <row r="2086" spans="1:1" s="18" customFormat="1" x14ac:dyDescent="0.2">
      <c r="A2086" s="2"/>
    </row>
    <row r="2087" spans="1:1" s="18" customFormat="1" x14ac:dyDescent="0.2">
      <c r="A2087" s="2"/>
    </row>
    <row r="2088" spans="1:1" s="18" customFormat="1" x14ac:dyDescent="0.2">
      <c r="A2088" s="2"/>
    </row>
    <row r="2089" spans="1:1" s="18" customFormat="1" x14ac:dyDescent="0.2">
      <c r="A2089" s="2"/>
    </row>
    <row r="2090" spans="1:1" s="18" customFormat="1" x14ac:dyDescent="0.2">
      <c r="A2090" s="2"/>
    </row>
    <row r="2091" spans="1:1" s="18" customFormat="1" x14ac:dyDescent="0.2">
      <c r="A2091" s="2"/>
    </row>
    <row r="2092" spans="1:1" s="18" customFormat="1" x14ac:dyDescent="0.2">
      <c r="A2092" s="2"/>
    </row>
    <row r="2093" spans="1:1" s="18" customFormat="1" x14ac:dyDescent="0.2">
      <c r="A2093" s="2"/>
    </row>
    <row r="2094" spans="1:1" s="18" customFormat="1" x14ac:dyDescent="0.2">
      <c r="A2094" s="2"/>
    </row>
    <row r="2095" spans="1:1" s="18" customFormat="1" x14ac:dyDescent="0.2">
      <c r="A2095" s="2"/>
    </row>
    <row r="2096" spans="1:1" s="18" customFormat="1" x14ac:dyDescent="0.2">
      <c r="A2096" s="2"/>
    </row>
    <row r="2097" spans="1:1" s="18" customFormat="1" x14ac:dyDescent="0.2">
      <c r="A2097" s="2"/>
    </row>
    <row r="2098" spans="1:1" s="18" customFormat="1" x14ac:dyDescent="0.2">
      <c r="A2098" s="2"/>
    </row>
    <row r="2099" spans="1:1" s="18" customFormat="1" x14ac:dyDescent="0.2">
      <c r="A2099" s="2"/>
    </row>
    <row r="2100" spans="1:1" s="18" customFormat="1" x14ac:dyDescent="0.2">
      <c r="A2100" s="2"/>
    </row>
    <row r="2101" spans="1:1" s="18" customFormat="1" x14ac:dyDescent="0.2">
      <c r="A2101" s="2"/>
    </row>
    <row r="2102" spans="1:1" s="18" customFormat="1" x14ac:dyDescent="0.2">
      <c r="A2102" s="2"/>
    </row>
    <row r="2103" spans="1:1" s="18" customFormat="1" x14ac:dyDescent="0.2">
      <c r="A2103" s="2"/>
    </row>
    <row r="2104" spans="1:1" s="18" customFormat="1" x14ac:dyDescent="0.2">
      <c r="A2104" s="2"/>
    </row>
    <row r="2105" spans="1:1" s="18" customFormat="1" x14ac:dyDescent="0.2">
      <c r="A2105" s="2"/>
    </row>
    <row r="2106" spans="1:1" s="18" customFormat="1" x14ac:dyDescent="0.2">
      <c r="A2106" s="2"/>
    </row>
    <row r="2107" spans="1:1" s="18" customFormat="1" x14ac:dyDescent="0.2">
      <c r="A2107" s="2"/>
    </row>
    <row r="2108" spans="1:1" s="18" customFormat="1" x14ac:dyDescent="0.2">
      <c r="A2108" s="2"/>
    </row>
    <row r="2109" spans="1:1" s="18" customFormat="1" x14ac:dyDescent="0.2">
      <c r="A2109" s="2"/>
    </row>
    <row r="2110" spans="1:1" s="18" customFormat="1" x14ac:dyDescent="0.2">
      <c r="A2110" s="2"/>
    </row>
    <row r="2111" spans="1:1" s="18" customFormat="1" x14ac:dyDescent="0.2">
      <c r="A2111" s="2"/>
    </row>
    <row r="2112" spans="1:1" s="18" customFormat="1" x14ac:dyDescent="0.2">
      <c r="A2112" s="2"/>
    </row>
    <row r="2113" spans="1:1" s="18" customFormat="1" x14ac:dyDescent="0.2">
      <c r="A2113" s="2"/>
    </row>
    <row r="2114" spans="1:1" s="18" customFormat="1" x14ac:dyDescent="0.2">
      <c r="A2114" s="2"/>
    </row>
    <row r="2115" spans="1:1" s="18" customFormat="1" x14ac:dyDescent="0.2">
      <c r="A2115" s="2"/>
    </row>
    <row r="2116" spans="1:1" s="18" customFormat="1" x14ac:dyDescent="0.2">
      <c r="A2116" s="2"/>
    </row>
    <row r="2117" spans="1:1" s="18" customFormat="1" x14ac:dyDescent="0.2">
      <c r="A2117" s="2"/>
    </row>
    <row r="2118" spans="1:1" s="18" customFormat="1" x14ac:dyDescent="0.2">
      <c r="A2118" s="2"/>
    </row>
    <row r="2119" spans="1:1" s="18" customFormat="1" x14ac:dyDescent="0.2">
      <c r="A2119" s="2"/>
    </row>
    <row r="2120" spans="1:1" s="18" customFormat="1" x14ac:dyDescent="0.2">
      <c r="A2120" s="2"/>
    </row>
    <row r="2121" spans="1:1" s="18" customFormat="1" x14ac:dyDescent="0.2">
      <c r="A2121" s="2"/>
    </row>
    <row r="2122" spans="1:1" s="18" customFormat="1" x14ac:dyDescent="0.2">
      <c r="A2122" s="2"/>
    </row>
    <row r="2123" spans="1:1" s="18" customFormat="1" x14ac:dyDescent="0.2">
      <c r="A2123" s="2"/>
    </row>
    <row r="2124" spans="1:1" s="18" customFormat="1" x14ac:dyDescent="0.2">
      <c r="A2124" s="2"/>
    </row>
    <row r="2125" spans="1:1" s="18" customFormat="1" x14ac:dyDescent="0.2">
      <c r="A2125" s="2"/>
    </row>
    <row r="2126" spans="1:1" s="18" customFormat="1" x14ac:dyDescent="0.2">
      <c r="A2126" s="2"/>
    </row>
    <row r="2127" spans="1:1" s="18" customFormat="1" x14ac:dyDescent="0.2">
      <c r="A2127" s="2"/>
    </row>
    <row r="2128" spans="1:1" s="18" customFormat="1" x14ac:dyDescent="0.2">
      <c r="A2128" s="2"/>
    </row>
    <row r="2129" spans="1:1" s="18" customFormat="1" x14ac:dyDescent="0.2">
      <c r="A2129" s="2"/>
    </row>
    <row r="2130" spans="1:1" s="18" customFormat="1" x14ac:dyDescent="0.2">
      <c r="A2130" s="2"/>
    </row>
    <row r="2131" spans="1:1" s="18" customFormat="1" x14ac:dyDescent="0.2">
      <c r="A2131" s="2"/>
    </row>
    <row r="2132" spans="1:1" s="18" customFormat="1" x14ac:dyDescent="0.2">
      <c r="A2132" s="2"/>
    </row>
    <row r="2133" spans="1:1" s="18" customFormat="1" x14ac:dyDescent="0.2">
      <c r="A2133" s="2"/>
    </row>
    <row r="2134" spans="1:1" s="18" customFormat="1" x14ac:dyDescent="0.2">
      <c r="A2134" s="2"/>
    </row>
    <row r="2135" spans="1:1" s="18" customFormat="1" x14ac:dyDescent="0.2">
      <c r="A2135" s="2"/>
    </row>
    <row r="2136" spans="1:1" s="18" customFormat="1" x14ac:dyDescent="0.2">
      <c r="A2136" s="2"/>
    </row>
    <row r="2137" spans="1:1" s="18" customFormat="1" x14ac:dyDescent="0.2">
      <c r="A2137" s="2"/>
    </row>
    <row r="2138" spans="1:1" s="18" customFormat="1" x14ac:dyDescent="0.2">
      <c r="A2138" s="2"/>
    </row>
    <row r="2139" spans="1:1" s="18" customFormat="1" x14ac:dyDescent="0.2">
      <c r="A2139" s="2"/>
    </row>
    <row r="2140" spans="1:1" s="18" customFormat="1" x14ac:dyDescent="0.2">
      <c r="A2140" s="2"/>
    </row>
    <row r="2141" spans="1:1" s="18" customFormat="1" x14ac:dyDescent="0.2">
      <c r="A2141" s="2"/>
    </row>
    <row r="2142" spans="1:1" s="18" customFormat="1" x14ac:dyDescent="0.2">
      <c r="A2142" s="2"/>
    </row>
    <row r="2143" spans="1:1" s="18" customFormat="1" x14ac:dyDescent="0.2">
      <c r="A2143" s="2"/>
    </row>
    <row r="2144" spans="1:1" s="18" customFormat="1" x14ac:dyDescent="0.2">
      <c r="A2144" s="2"/>
    </row>
    <row r="2145" spans="1:1" s="18" customFormat="1" x14ac:dyDescent="0.2">
      <c r="A2145" s="2"/>
    </row>
    <row r="2146" spans="1:1" s="18" customFormat="1" x14ac:dyDescent="0.2">
      <c r="A2146" s="2"/>
    </row>
    <row r="2147" spans="1:1" s="18" customFormat="1" x14ac:dyDescent="0.2">
      <c r="A2147" s="2"/>
    </row>
    <row r="2148" spans="1:1" s="18" customFormat="1" x14ac:dyDescent="0.2">
      <c r="A2148" s="2"/>
    </row>
    <row r="2149" spans="1:1" s="18" customFormat="1" x14ac:dyDescent="0.2">
      <c r="A2149" s="2"/>
    </row>
    <row r="2150" spans="1:1" s="18" customFormat="1" x14ac:dyDescent="0.2">
      <c r="A2150" s="2"/>
    </row>
    <row r="2151" spans="1:1" s="18" customFormat="1" x14ac:dyDescent="0.2">
      <c r="A2151" s="2"/>
    </row>
    <row r="2152" spans="1:1" s="18" customFormat="1" x14ac:dyDescent="0.2">
      <c r="A2152" s="2"/>
    </row>
    <row r="2153" spans="1:1" s="18" customFormat="1" x14ac:dyDescent="0.2">
      <c r="A2153" s="2"/>
    </row>
    <row r="2154" spans="1:1" s="18" customFormat="1" x14ac:dyDescent="0.2">
      <c r="A2154" s="2"/>
    </row>
    <row r="2155" spans="1:1" s="18" customFormat="1" x14ac:dyDescent="0.2">
      <c r="A2155" s="2"/>
    </row>
    <row r="2156" spans="1:1" s="18" customFormat="1" x14ac:dyDescent="0.2">
      <c r="A2156" s="2"/>
    </row>
    <row r="2157" spans="1:1" s="18" customFormat="1" x14ac:dyDescent="0.2">
      <c r="A2157" s="2"/>
    </row>
    <row r="2158" spans="1:1" s="18" customFormat="1" x14ac:dyDescent="0.2">
      <c r="A2158" s="2"/>
    </row>
    <row r="2159" spans="1:1" s="18" customFormat="1" x14ac:dyDescent="0.2">
      <c r="A2159" s="2"/>
    </row>
    <row r="2160" spans="1:1" s="18" customFormat="1" x14ac:dyDescent="0.2">
      <c r="A2160" s="2"/>
    </row>
    <row r="2161" spans="1:1" s="18" customFormat="1" x14ac:dyDescent="0.2">
      <c r="A2161" s="2"/>
    </row>
    <row r="2162" spans="1:1" s="18" customFormat="1" x14ac:dyDescent="0.2">
      <c r="A2162" s="2"/>
    </row>
    <row r="2163" spans="1:1" s="18" customFormat="1" x14ac:dyDescent="0.2">
      <c r="A2163" s="2"/>
    </row>
    <row r="2164" spans="1:1" s="18" customFormat="1" x14ac:dyDescent="0.2">
      <c r="A2164" s="2"/>
    </row>
    <row r="2165" spans="1:1" s="18" customFormat="1" x14ac:dyDescent="0.2">
      <c r="A2165" s="2"/>
    </row>
    <row r="2166" spans="1:1" s="18" customFormat="1" x14ac:dyDescent="0.2">
      <c r="A2166" s="2"/>
    </row>
    <row r="2167" spans="1:1" s="18" customFormat="1" x14ac:dyDescent="0.2">
      <c r="A2167" s="2"/>
    </row>
    <row r="2168" spans="1:1" s="18" customFormat="1" x14ac:dyDescent="0.2">
      <c r="A2168" s="2"/>
    </row>
    <row r="2169" spans="1:1" s="18" customFormat="1" x14ac:dyDescent="0.2">
      <c r="A2169" s="2"/>
    </row>
    <row r="2170" spans="1:1" s="18" customFormat="1" x14ac:dyDescent="0.2">
      <c r="A2170" s="2"/>
    </row>
    <row r="2171" spans="1:1" s="18" customFormat="1" x14ac:dyDescent="0.2">
      <c r="A2171" s="2"/>
    </row>
    <row r="2172" spans="1:1" s="18" customFormat="1" x14ac:dyDescent="0.2">
      <c r="A2172" s="2"/>
    </row>
    <row r="2173" spans="1:1" s="18" customFormat="1" x14ac:dyDescent="0.2">
      <c r="A2173" s="2"/>
    </row>
    <row r="2174" spans="1:1" s="18" customFormat="1" x14ac:dyDescent="0.2">
      <c r="A2174" s="2"/>
    </row>
    <row r="2175" spans="1:1" s="18" customFormat="1" x14ac:dyDescent="0.2">
      <c r="A2175" s="2"/>
    </row>
    <row r="2176" spans="1:1" s="18" customFormat="1" x14ac:dyDescent="0.2">
      <c r="A2176" s="2"/>
    </row>
    <row r="2177" spans="1:1" s="18" customFormat="1" x14ac:dyDescent="0.2">
      <c r="A2177" s="2"/>
    </row>
    <row r="2178" spans="1:1" s="18" customFormat="1" x14ac:dyDescent="0.2">
      <c r="A2178" s="2"/>
    </row>
    <row r="2179" spans="1:1" s="18" customFormat="1" x14ac:dyDescent="0.2">
      <c r="A2179" s="2"/>
    </row>
    <row r="2180" spans="1:1" s="18" customFormat="1" x14ac:dyDescent="0.2">
      <c r="A2180" s="2"/>
    </row>
    <row r="2181" spans="1:1" s="18" customFormat="1" x14ac:dyDescent="0.2">
      <c r="A2181" s="2"/>
    </row>
    <row r="2182" spans="1:1" s="18" customFormat="1" x14ac:dyDescent="0.2">
      <c r="A2182" s="2"/>
    </row>
    <row r="2183" spans="1:1" s="18" customFormat="1" x14ac:dyDescent="0.2">
      <c r="A2183" s="2"/>
    </row>
    <row r="2184" spans="1:1" s="18" customFormat="1" x14ac:dyDescent="0.2">
      <c r="A2184" s="2"/>
    </row>
    <row r="2185" spans="1:1" s="18" customFormat="1" x14ac:dyDescent="0.2">
      <c r="A2185" s="2"/>
    </row>
    <row r="2186" spans="1:1" s="18" customFormat="1" x14ac:dyDescent="0.2">
      <c r="A2186" s="2"/>
    </row>
    <row r="2187" spans="1:1" s="18" customFormat="1" x14ac:dyDescent="0.2">
      <c r="A2187" s="2"/>
    </row>
    <row r="2188" spans="1:1" s="18" customFormat="1" x14ac:dyDescent="0.2">
      <c r="A2188" s="2"/>
    </row>
    <row r="2189" spans="1:1" s="18" customFormat="1" x14ac:dyDescent="0.2">
      <c r="A2189" s="2"/>
    </row>
    <row r="2190" spans="1:1" s="18" customFormat="1" x14ac:dyDescent="0.2">
      <c r="A2190" s="2"/>
    </row>
    <row r="2191" spans="1:1" s="18" customFormat="1" x14ac:dyDescent="0.2">
      <c r="A2191" s="2"/>
    </row>
    <row r="2192" spans="1:1" s="18" customFormat="1" x14ac:dyDescent="0.2">
      <c r="A2192" s="2"/>
    </row>
    <row r="2193" spans="1:1" s="18" customFormat="1" x14ac:dyDescent="0.2">
      <c r="A2193" s="2"/>
    </row>
    <row r="2194" spans="1:1" s="18" customFormat="1" x14ac:dyDescent="0.2">
      <c r="A2194" s="2"/>
    </row>
    <row r="2195" spans="1:1" s="18" customFormat="1" x14ac:dyDescent="0.2">
      <c r="A2195" s="2"/>
    </row>
    <row r="2196" spans="1:1" s="18" customFormat="1" x14ac:dyDescent="0.2">
      <c r="A2196" s="2"/>
    </row>
    <row r="2197" spans="1:1" s="18" customFormat="1" x14ac:dyDescent="0.2">
      <c r="A2197" s="2"/>
    </row>
    <row r="2198" spans="1:1" s="18" customFormat="1" x14ac:dyDescent="0.2">
      <c r="A2198" s="2"/>
    </row>
    <row r="2199" spans="1:1" s="18" customFormat="1" x14ac:dyDescent="0.2">
      <c r="A2199" s="2"/>
    </row>
    <row r="2200" spans="1:1" s="18" customFormat="1" x14ac:dyDescent="0.2">
      <c r="A2200" s="2"/>
    </row>
    <row r="2201" spans="1:1" s="18" customFormat="1" x14ac:dyDescent="0.2">
      <c r="A2201" s="2"/>
    </row>
    <row r="2202" spans="1:1" s="18" customFormat="1" x14ac:dyDescent="0.2">
      <c r="A2202" s="2"/>
    </row>
    <row r="2203" spans="1:1" s="18" customFormat="1" x14ac:dyDescent="0.2">
      <c r="A2203" s="2"/>
    </row>
    <row r="2204" spans="1:1" s="18" customFormat="1" x14ac:dyDescent="0.2">
      <c r="A2204" s="2"/>
    </row>
    <row r="2205" spans="1:1" s="18" customFormat="1" x14ac:dyDescent="0.2">
      <c r="A2205" s="2"/>
    </row>
    <row r="2206" spans="1:1" s="18" customFormat="1" x14ac:dyDescent="0.2">
      <c r="A2206" s="2"/>
    </row>
    <row r="2207" spans="1:1" s="18" customFormat="1" x14ac:dyDescent="0.2">
      <c r="A2207" s="2"/>
    </row>
    <row r="2208" spans="1:1" s="18" customFormat="1" x14ac:dyDescent="0.2">
      <c r="A2208" s="2"/>
    </row>
    <row r="2209" spans="1:1" s="18" customFormat="1" x14ac:dyDescent="0.2">
      <c r="A2209" s="2"/>
    </row>
    <row r="2210" spans="1:1" s="18" customFormat="1" x14ac:dyDescent="0.2">
      <c r="A2210" s="2"/>
    </row>
    <row r="2211" spans="1:1" s="18" customFormat="1" x14ac:dyDescent="0.2">
      <c r="A2211" s="2"/>
    </row>
    <row r="2212" spans="1:1" s="18" customFormat="1" x14ac:dyDescent="0.2">
      <c r="A2212" s="2"/>
    </row>
    <row r="2213" spans="1:1" s="18" customFormat="1" x14ac:dyDescent="0.2">
      <c r="A2213" s="2"/>
    </row>
    <row r="2214" spans="1:1" s="18" customFormat="1" x14ac:dyDescent="0.2">
      <c r="A2214" s="2"/>
    </row>
    <row r="2215" spans="1:1" s="18" customFormat="1" x14ac:dyDescent="0.2">
      <c r="A2215" s="2"/>
    </row>
    <row r="2216" spans="1:1" s="18" customFormat="1" x14ac:dyDescent="0.2">
      <c r="A2216" s="2"/>
    </row>
    <row r="2217" spans="1:1" s="18" customFormat="1" x14ac:dyDescent="0.2">
      <c r="A2217" s="2"/>
    </row>
    <row r="2218" spans="1:1" s="18" customFormat="1" x14ac:dyDescent="0.2">
      <c r="A2218" s="2"/>
    </row>
    <row r="2219" spans="1:1" s="18" customFormat="1" x14ac:dyDescent="0.2">
      <c r="A2219" s="2"/>
    </row>
    <row r="2220" spans="1:1" s="18" customFormat="1" x14ac:dyDescent="0.2">
      <c r="A2220" s="2"/>
    </row>
    <row r="2221" spans="1:1" s="18" customFormat="1" x14ac:dyDescent="0.2">
      <c r="A2221" s="2"/>
    </row>
    <row r="2222" spans="1:1" s="18" customFormat="1" x14ac:dyDescent="0.2">
      <c r="A2222" s="2"/>
    </row>
    <row r="2223" spans="1:1" s="18" customFormat="1" x14ac:dyDescent="0.2">
      <c r="A2223" s="2"/>
    </row>
    <row r="2224" spans="1:1" s="18" customFormat="1" x14ac:dyDescent="0.2">
      <c r="A2224" s="2"/>
    </row>
    <row r="2225" spans="1:1" s="18" customFormat="1" x14ac:dyDescent="0.2">
      <c r="A2225" s="2"/>
    </row>
    <row r="2226" spans="1:1" s="18" customFormat="1" x14ac:dyDescent="0.2">
      <c r="A2226" s="2"/>
    </row>
    <row r="2227" spans="1:1" s="18" customFormat="1" x14ac:dyDescent="0.2">
      <c r="A2227" s="2"/>
    </row>
    <row r="2228" spans="1:1" s="18" customFormat="1" x14ac:dyDescent="0.2">
      <c r="A2228" s="2"/>
    </row>
    <row r="2229" spans="1:1" s="18" customFormat="1" x14ac:dyDescent="0.2">
      <c r="A2229" s="2"/>
    </row>
    <row r="2230" spans="1:1" s="18" customFormat="1" x14ac:dyDescent="0.2">
      <c r="A2230" s="2"/>
    </row>
    <row r="2231" spans="1:1" s="18" customFormat="1" x14ac:dyDescent="0.2">
      <c r="A2231" s="2"/>
    </row>
    <row r="2232" spans="1:1" s="18" customFormat="1" x14ac:dyDescent="0.2">
      <c r="A2232" s="2"/>
    </row>
    <row r="2233" spans="1:1" s="18" customFormat="1" x14ac:dyDescent="0.2">
      <c r="A2233" s="2"/>
    </row>
    <row r="2234" spans="1:1" s="18" customFormat="1" x14ac:dyDescent="0.2">
      <c r="A2234" s="2"/>
    </row>
    <row r="2235" spans="1:1" s="18" customFormat="1" x14ac:dyDescent="0.2">
      <c r="A2235" s="2"/>
    </row>
    <row r="2236" spans="1:1" s="18" customFormat="1" x14ac:dyDescent="0.2">
      <c r="A2236" s="2"/>
    </row>
    <row r="2237" spans="1:1" s="18" customFormat="1" x14ac:dyDescent="0.2">
      <c r="A2237" s="2"/>
    </row>
    <row r="2238" spans="1:1" s="18" customFormat="1" x14ac:dyDescent="0.2">
      <c r="A2238" s="2"/>
    </row>
    <row r="2239" spans="1:1" s="18" customFormat="1" x14ac:dyDescent="0.2">
      <c r="A2239" s="2"/>
    </row>
    <row r="2240" spans="1:1" s="18" customFormat="1" x14ac:dyDescent="0.2">
      <c r="A2240" s="2"/>
    </row>
    <row r="2241" spans="1:1" s="18" customFormat="1" x14ac:dyDescent="0.2">
      <c r="A2241" s="2"/>
    </row>
    <row r="2242" spans="1:1" s="18" customFormat="1" x14ac:dyDescent="0.2">
      <c r="A2242" s="2"/>
    </row>
    <row r="2243" spans="1:1" s="18" customFormat="1" x14ac:dyDescent="0.2">
      <c r="A2243" s="2"/>
    </row>
    <row r="2244" spans="1:1" s="18" customFormat="1" x14ac:dyDescent="0.2">
      <c r="A2244" s="2"/>
    </row>
    <row r="2245" spans="1:1" s="18" customFormat="1" x14ac:dyDescent="0.2">
      <c r="A2245" s="2"/>
    </row>
    <row r="2246" spans="1:1" s="18" customFormat="1" x14ac:dyDescent="0.2">
      <c r="A2246" s="2"/>
    </row>
    <row r="2247" spans="1:1" s="18" customFormat="1" x14ac:dyDescent="0.2">
      <c r="A2247" s="2"/>
    </row>
    <row r="2248" spans="1:1" s="18" customFormat="1" x14ac:dyDescent="0.2">
      <c r="A2248" s="2"/>
    </row>
    <row r="2249" spans="1:1" s="18" customFormat="1" x14ac:dyDescent="0.2">
      <c r="A2249" s="2"/>
    </row>
    <row r="2250" spans="1:1" s="18" customFormat="1" x14ac:dyDescent="0.2">
      <c r="A2250" s="2"/>
    </row>
    <row r="2251" spans="1:1" s="18" customFormat="1" x14ac:dyDescent="0.2">
      <c r="A2251" s="2"/>
    </row>
    <row r="2252" spans="1:1" s="18" customFormat="1" x14ac:dyDescent="0.2">
      <c r="A2252" s="2"/>
    </row>
    <row r="2253" spans="1:1" s="18" customFormat="1" x14ac:dyDescent="0.2">
      <c r="A2253" s="2"/>
    </row>
    <row r="2254" spans="1:1" s="18" customFormat="1" x14ac:dyDescent="0.2">
      <c r="A2254" s="2"/>
    </row>
    <row r="2255" spans="1:1" s="18" customFormat="1" x14ac:dyDescent="0.2">
      <c r="A2255" s="2"/>
    </row>
    <row r="2256" spans="1:1" s="18" customFormat="1" x14ac:dyDescent="0.2">
      <c r="A2256" s="2"/>
    </row>
    <row r="2257" spans="1:1" s="18" customFormat="1" x14ac:dyDescent="0.2">
      <c r="A2257" s="2"/>
    </row>
    <row r="2258" spans="1:1" s="18" customFormat="1" x14ac:dyDescent="0.2">
      <c r="A2258" s="2"/>
    </row>
    <row r="2259" spans="1:1" s="18" customFormat="1" x14ac:dyDescent="0.2">
      <c r="A2259" s="2"/>
    </row>
    <row r="2260" spans="1:1" s="18" customFormat="1" x14ac:dyDescent="0.2">
      <c r="A2260" s="2"/>
    </row>
    <row r="2261" spans="1:1" s="18" customFormat="1" x14ac:dyDescent="0.2">
      <c r="A2261" s="2"/>
    </row>
    <row r="2262" spans="1:1" s="18" customFormat="1" x14ac:dyDescent="0.2">
      <c r="A2262" s="2"/>
    </row>
    <row r="2263" spans="1:1" s="18" customFormat="1" x14ac:dyDescent="0.2">
      <c r="A2263" s="2"/>
    </row>
    <row r="2264" spans="1:1" s="18" customFormat="1" x14ac:dyDescent="0.2">
      <c r="A2264" s="2"/>
    </row>
    <row r="2265" spans="1:1" s="18" customFormat="1" x14ac:dyDescent="0.2">
      <c r="A2265" s="2"/>
    </row>
    <row r="2266" spans="1:1" s="18" customFormat="1" x14ac:dyDescent="0.2">
      <c r="A2266" s="2"/>
    </row>
    <row r="2267" spans="1:1" s="18" customFormat="1" x14ac:dyDescent="0.2">
      <c r="A2267" s="2"/>
    </row>
    <row r="2268" spans="1:1" s="18" customFormat="1" x14ac:dyDescent="0.2">
      <c r="A2268" s="2"/>
    </row>
    <row r="2269" spans="1:1" s="18" customFormat="1" x14ac:dyDescent="0.2">
      <c r="A2269" s="2"/>
    </row>
    <row r="2270" spans="1:1" s="18" customFormat="1" x14ac:dyDescent="0.2">
      <c r="A2270" s="2"/>
    </row>
    <row r="2271" spans="1:1" s="18" customFormat="1" x14ac:dyDescent="0.2">
      <c r="A2271" s="2"/>
    </row>
    <row r="2272" spans="1:1" s="18" customFormat="1" x14ac:dyDescent="0.2">
      <c r="A2272" s="2"/>
    </row>
    <row r="2273" spans="1:1" s="18" customFormat="1" x14ac:dyDescent="0.2">
      <c r="A2273" s="2"/>
    </row>
    <row r="2274" spans="1:1" s="18" customFormat="1" x14ac:dyDescent="0.2">
      <c r="A2274" s="2"/>
    </row>
    <row r="2275" spans="1:1" s="18" customFormat="1" x14ac:dyDescent="0.2">
      <c r="A2275" s="2"/>
    </row>
    <row r="2276" spans="1:1" s="18" customFormat="1" x14ac:dyDescent="0.2">
      <c r="A2276" s="2"/>
    </row>
    <row r="2277" spans="1:1" s="18" customFormat="1" x14ac:dyDescent="0.2">
      <c r="A2277" s="2"/>
    </row>
    <row r="2278" spans="1:1" s="18" customFormat="1" x14ac:dyDescent="0.2">
      <c r="A2278" s="2"/>
    </row>
    <row r="2279" spans="1:1" s="18" customFormat="1" x14ac:dyDescent="0.2">
      <c r="A2279" s="2"/>
    </row>
    <row r="2280" spans="1:1" s="18" customFormat="1" x14ac:dyDescent="0.2">
      <c r="A2280" s="2"/>
    </row>
    <row r="2281" spans="1:1" s="18" customFormat="1" x14ac:dyDescent="0.2">
      <c r="A2281" s="2"/>
    </row>
    <row r="2282" spans="1:1" s="18" customFormat="1" x14ac:dyDescent="0.2">
      <c r="A2282" s="2"/>
    </row>
    <row r="2283" spans="1:1" s="18" customFormat="1" x14ac:dyDescent="0.2">
      <c r="A2283" s="2"/>
    </row>
    <row r="2284" spans="1:1" s="18" customFormat="1" x14ac:dyDescent="0.2">
      <c r="A2284" s="2"/>
    </row>
    <row r="2285" spans="1:1" s="18" customFormat="1" x14ac:dyDescent="0.2">
      <c r="A2285" s="2"/>
    </row>
    <row r="2286" spans="1:1" s="18" customFormat="1" x14ac:dyDescent="0.2">
      <c r="A2286" s="2"/>
    </row>
    <row r="2287" spans="1:1" s="18" customFormat="1" x14ac:dyDescent="0.2">
      <c r="A2287" s="2"/>
    </row>
    <row r="2288" spans="1:1" s="18" customFormat="1" x14ac:dyDescent="0.2">
      <c r="A2288" s="2"/>
    </row>
    <row r="2289" spans="1:1" s="18" customFormat="1" x14ac:dyDescent="0.2">
      <c r="A2289" s="2"/>
    </row>
    <row r="2290" spans="1:1" s="18" customFormat="1" x14ac:dyDescent="0.2">
      <c r="A2290" s="2"/>
    </row>
    <row r="2291" spans="1:1" s="18" customFormat="1" x14ac:dyDescent="0.2">
      <c r="A2291" s="2"/>
    </row>
    <row r="2292" spans="1:1" s="18" customFormat="1" x14ac:dyDescent="0.2">
      <c r="A2292" s="2"/>
    </row>
    <row r="2293" spans="1:1" s="18" customFormat="1" x14ac:dyDescent="0.2">
      <c r="A2293" s="2"/>
    </row>
    <row r="2294" spans="1:1" s="18" customFormat="1" x14ac:dyDescent="0.2">
      <c r="A2294" s="2"/>
    </row>
    <row r="2295" spans="1:1" s="18" customFormat="1" x14ac:dyDescent="0.2">
      <c r="A2295" s="2"/>
    </row>
    <row r="2296" spans="1:1" s="18" customFormat="1" x14ac:dyDescent="0.2">
      <c r="A2296" s="2"/>
    </row>
    <row r="2297" spans="1:1" s="18" customFormat="1" x14ac:dyDescent="0.2">
      <c r="A2297" s="2"/>
    </row>
    <row r="2298" spans="1:1" s="18" customFormat="1" x14ac:dyDescent="0.2">
      <c r="A2298" s="2"/>
    </row>
    <row r="2299" spans="1:1" s="18" customFormat="1" x14ac:dyDescent="0.2">
      <c r="A2299" s="2"/>
    </row>
    <row r="2300" spans="1:1" s="18" customFormat="1" x14ac:dyDescent="0.2">
      <c r="A2300" s="2"/>
    </row>
    <row r="2301" spans="1:1" s="18" customFormat="1" x14ac:dyDescent="0.2">
      <c r="A2301" s="2"/>
    </row>
    <row r="2302" spans="1:1" s="18" customFormat="1" x14ac:dyDescent="0.2">
      <c r="A2302" s="2"/>
    </row>
    <row r="2303" spans="1:1" s="18" customFormat="1" x14ac:dyDescent="0.2">
      <c r="A2303" s="2"/>
    </row>
    <row r="2304" spans="1:1" s="18" customFormat="1" x14ac:dyDescent="0.2">
      <c r="A2304" s="2"/>
    </row>
    <row r="2305" spans="1:1" s="18" customFormat="1" x14ac:dyDescent="0.2">
      <c r="A2305" s="2"/>
    </row>
    <row r="2306" spans="1:1" s="18" customFormat="1" x14ac:dyDescent="0.2">
      <c r="A2306" s="2"/>
    </row>
    <row r="2307" spans="1:1" s="18" customFormat="1" x14ac:dyDescent="0.2">
      <c r="A2307" s="2"/>
    </row>
    <row r="2308" spans="1:1" s="18" customFormat="1" x14ac:dyDescent="0.2">
      <c r="A2308" s="2"/>
    </row>
    <row r="2309" spans="1:1" s="18" customFormat="1" x14ac:dyDescent="0.2">
      <c r="A2309" s="2"/>
    </row>
    <row r="2310" spans="1:1" s="18" customFormat="1" x14ac:dyDescent="0.2">
      <c r="A2310" s="2"/>
    </row>
    <row r="2311" spans="1:1" s="18" customFormat="1" x14ac:dyDescent="0.2">
      <c r="A2311" s="2"/>
    </row>
    <row r="2312" spans="1:1" s="18" customFormat="1" x14ac:dyDescent="0.2">
      <c r="A2312" s="2"/>
    </row>
    <row r="2313" spans="1:1" s="18" customFormat="1" x14ac:dyDescent="0.2">
      <c r="A2313" s="2"/>
    </row>
    <row r="2314" spans="1:1" s="18" customFormat="1" x14ac:dyDescent="0.2">
      <c r="A2314" s="2"/>
    </row>
    <row r="2315" spans="1:1" s="18" customFormat="1" x14ac:dyDescent="0.2">
      <c r="A2315" s="2"/>
    </row>
    <row r="2316" spans="1:1" s="18" customFormat="1" x14ac:dyDescent="0.2">
      <c r="A2316" s="2"/>
    </row>
    <row r="2317" spans="1:1" s="18" customFormat="1" x14ac:dyDescent="0.2">
      <c r="A2317" s="2"/>
    </row>
    <row r="2318" spans="1:1" s="18" customFormat="1" x14ac:dyDescent="0.2">
      <c r="A2318" s="2"/>
    </row>
    <row r="2319" spans="1:1" s="18" customFormat="1" x14ac:dyDescent="0.2">
      <c r="A2319" s="2"/>
    </row>
    <row r="2320" spans="1:1" s="18" customFormat="1" x14ac:dyDescent="0.2">
      <c r="A2320" s="2"/>
    </row>
    <row r="2321" spans="1:1" s="18" customFormat="1" x14ac:dyDescent="0.2">
      <c r="A2321" s="2"/>
    </row>
    <row r="2322" spans="1:1" s="18" customFormat="1" x14ac:dyDescent="0.2">
      <c r="A2322" s="2"/>
    </row>
    <row r="2323" spans="1:1" s="18" customFormat="1" x14ac:dyDescent="0.2">
      <c r="A2323" s="2"/>
    </row>
    <row r="2324" spans="1:1" s="18" customFormat="1" x14ac:dyDescent="0.2">
      <c r="A2324" s="2"/>
    </row>
    <row r="2325" spans="1:1" s="18" customFormat="1" x14ac:dyDescent="0.2">
      <c r="A2325" s="2"/>
    </row>
    <row r="2326" spans="1:1" s="18" customFormat="1" x14ac:dyDescent="0.2">
      <c r="A2326" s="2"/>
    </row>
    <row r="2327" spans="1:1" s="18" customFormat="1" x14ac:dyDescent="0.2">
      <c r="A2327" s="2"/>
    </row>
    <row r="2328" spans="1:1" s="18" customFormat="1" x14ac:dyDescent="0.2">
      <c r="A2328" s="2"/>
    </row>
    <row r="2329" spans="1:1" s="18" customFormat="1" x14ac:dyDescent="0.2">
      <c r="A2329" s="2"/>
    </row>
    <row r="2330" spans="1:1" s="18" customFormat="1" x14ac:dyDescent="0.2">
      <c r="A2330" s="2"/>
    </row>
    <row r="2331" spans="1:1" s="18" customFormat="1" x14ac:dyDescent="0.2">
      <c r="A2331" s="2"/>
    </row>
    <row r="2332" spans="1:1" s="18" customFormat="1" x14ac:dyDescent="0.2">
      <c r="A2332" s="2"/>
    </row>
    <row r="2333" spans="1:1" s="18" customFormat="1" x14ac:dyDescent="0.2">
      <c r="A2333" s="2"/>
    </row>
    <row r="2334" spans="1:1" s="18" customFormat="1" x14ac:dyDescent="0.2">
      <c r="A2334" s="2"/>
    </row>
    <row r="2335" spans="1:1" s="18" customFormat="1" x14ac:dyDescent="0.2">
      <c r="A2335" s="2"/>
    </row>
    <row r="2336" spans="1:1" s="18" customFormat="1" x14ac:dyDescent="0.2">
      <c r="A2336" s="2"/>
    </row>
    <row r="2337" spans="1:1" s="18" customFormat="1" x14ac:dyDescent="0.2">
      <c r="A2337" s="2"/>
    </row>
    <row r="2338" spans="1:1" s="18" customFormat="1" x14ac:dyDescent="0.2">
      <c r="A2338" s="2"/>
    </row>
    <row r="2339" spans="1:1" s="18" customFormat="1" x14ac:dyDescent="0.2">
      <c r="A2339" s="2"/>
    </row>
    <row r="2340" spans="1:1" s="18" customFormat="1" x14ac:dyDescent="0.2">
      <c r="A2340" s="2"/>
    </row>
    <row r="2341" spans="1:1" s="18" customFormat="1" x14ac:dyDescent="0.2">
      <c r="A2341" s="2"/>
    </row>
    <row r="2342" spans="1:1" s="18" customFormat="1" x14ac:dyDescent="0.2">
      <c r="A2342" s="2"/>
    </row>
    <row r="2343" spans="1:1" s="18" customFormat="1" x14ac:dyDescent="0.2">
      <c r="A2343" s="2"/>
    </row>
    <row r="2344" spans="1:1" s="18" customFormat="1" x14ac:dyDescent="0.2">
      <c r="A2344" s="2"/>
    </row>
    <row r="2345" spans="1:1" s="18" customFormat="1" x14ac:dyDescent="0.2">
      <c r="A2345" s="2"/>
    </row>
    <row r="2346" spans="1:1" s="18" customFormat="1" x14ac:dyDescent="0.2">
      <c r="A2346" s="2"/>
    </row>
    <row r="2347" spans="1:1" s="18" customFormat="1" x14ac:dyDescent="0.2">
      <c r="A2347" s="2"/>
    </row>
    <row r="2348" spans="1:1" s="18" customFormat="1" x14ac:dyDescent="0.2">
      <c r="A2348" s="2"/>
    </row>
    <row r="2349" spans="1:1" s="18" customFormat="1" x14ac:dyDescent="0.2">
      <c r="A2349" s="2"/>
    </row>
    <row r="2350" spans="1:1" s="18" customFormat="1" x14ac:dyDescent="0.2">
      <c r="A2350" s="2"/>
    </row>
    <row r="2351" spans="1:1" s="18" customFormat="1" x14ac:dyDescent="0.2">
      <c r="A2351" s="2"/>
    </row>
    <row r="2352" spans="1:1" s="18" customFormat="1" x14ac:dyDescent="0.2">
      <c r="A2352" s="2"/>
    </row>
    <row r="2353" spans="1:1" s="18" customFormat="1" x14ac:dyDescent="0.2">
      <c r="A2353" s="2"/>
    </row>
    <row r="2354" spans="1:1" s="18" customFormat="1" x14ac:dyDescent="0.2">
      <c r="A2354" s="2"/>
    </row>
    <row r="2355" spans="1:1" s="18" customFormat="1" x14ac:dyDescent="0.2">
      <c r="A2355" s="2"/>
    </row>
    <row r="2356" spans="1:1" s="18" customFormat="1" x14ac:dyDescent="0.2">
      <c r="A2356" s="2"/>
    </row>
    <row r="2357" spans="1:1" s="18" customFormat="1" x14ac:dyDescent="0.2">
      <c r="A2357" s="2"/>
    </row>
    <row r="2358" spans="1:1" s="18" customFormat="1" x14ac:dyDescent="0.2">
      <c r="A2358" s="2"/>
    </row>
    <row r="2359" spans="1:1" s="18" customFormat="1" x14ac:dyDescent="0.2">
      <c r="A2359" s="2"/>
    </row>
    <row r="2360" spans="1:1" s="18" customFormat="1" x14ac:dyDescent="0.2">
      <c r="A2360" s="2"/>
    </row>
    <row r="2361" spans="1:1" s="18" customFormat="1" x14ac:dyDescent="0.2">
      <c r="A2361" s="2"/>
    </row>
    <row r="2362" spans="1:1" s="18" customFormat="1" x14ac:dyDescent="0.2">
      <c r="A2362" s="2"/>
    </row>
    <row r="2363" spans="1:1" s="18" customFormat="1" x14ac:dyDescent="0.2">
      <c r="A2363" s="2"/>
    </row>
    <row r="2364" spans="1:1" s="18" customFormat="1" x14ac:dyDescent="0.2">
      <c r="A2364" s="2"/>
    </row>
    <row r="2365" spans="1:1" s="18" customFormat="1" x14ac:dyDescent="0.2">
      <c r="A2365" s="2"/>
    </row>
    <row r="2366" spans="1:1" s="18" customFormat="1" x14ac:dyDescent="0.2">
      <c r="A2366" s="2"/>
    </row>
    <row r="2367" spans="1:1" s="18" customFormat="1" x14ac:dyDescent="0.2">
      <c r="A2367" s="2"/>
    </row>
    <row r="2368" spans="1:1" s="18" customFormat="1" x14ac:dyDescent="0.2">
      <c r="A2368" s="2"/>
    </row>
    <row r="2369" spans="1:1" s="18" customFormat="1" x14ac:dyDescent="0.2">
      <c r="A2369" s="2"/>
    </row>
    <row r="2370" spans="1:1" s="18" customFormat="1" x14ac:dyDescent="0.2">
      <c r="A2370" s="2"/>
    </row>
    <row r="2371" spans="1:1" s="18" customFormat="1" x14ac:dyDescent="0.2">
      <c r="A2371" s="2"/>
    </row>
    <row r="2372" spans="1:1" s="18" customFormat="1" x14ac:dyDescent="0.2">
      <c r="A2372" s="2"/>
    </row>
    <row r="2373" spans="1:1" s="18" customFormat="1" x14ac:dyDescent="0.2">
      <c r="A2373" s="2"/>
    </row>
    <row r="2374" spans="1:1" s="18" customFormat="1" x14ac:dyDescent="0.2">
      <c r="A2374" s="2"/>
    </row>
    <row r="2375" spans="1:1" s="18" customFormat="1" x14ac:dyDescent="0.2">
      <c r="A2375" s="2"/>
    </row>
    <row r="2376" spans="1:1" s="18" customFormat="1" x14ac:dyDescent="0.2">
      <c r="A2376" s="2"/>
    </row>
    <row r="2377" spans="1:1" s="18" customFormat="1" x14ac:dyDescent="0.2">
      <c r="A2377" s="2"/>
    </row>
    <row r="2378" spans="1:1" s="18" customFormat="1" x14ac:dyDescent="0.2">
      <c r="A2378" s="2"/>
    </row>
    <row r="2379" spans="1:1" s="18" customFormat="1" x14ac:dyDescent="0.2">
      <c r="A2379" s="2"/>
    </row>
    <row r="2380" spans="1:1" s="18" customFormat="1" x14ac:dyDescent="0.2">
      <c r="A2380" s="2"/>
    </row>
    <row r="2381" spans="1:1" s="18" customFormat="1" x14ac:dyDescent="0.2">
      <c r="A2381" s="2"/>
    </row>
    <row r="2382" spans="1:1" s="18" customFormat="1" x14ac:dyDescent="0.2">
      <c r="A2382" s="2"/>
    </row>
    <row r="2383" spans="1:1" s="18" customFormat="1" x14ac:dyDescent="0.2">
      <c r="A2383" s="2"/>
    </row>
    <row r="2384" spans="1:1" s="18" customFormat="1" x14ac:dyDescent="0.2">
      <c r="A2384" s="2"/>
    </row>
    <row r="2385" spans="1:1" s="18" customFormat="1" x14ac:dyDescent="0.2">
      <c r="A2385" s="2"/>
    </row>
    <row r="2386" spans="1:1" s="18" customFormat="1" x14ac:dyDescent="0.2">
      <c r="A2386" s="2"/>
    </row>
    <row r="2387" spans="1:1" s="18" customFormat="1" x14ac:dyDescent="0.2">
      <c r="A2387" s="2"/>
    </row>
    <row r="2388" spans="1:1" s="18" customFormat="1" x14ac:dyDescent="0.2">
      <c r="A2388" s="2"/>
    </row>
    <row r="2389" spans="1:1" s="18" customFormat="1" x14ac:dyDescent="0.2">
      <c r="A2389" s="2"/>
    </row>
    <row r="2390" spans="1:1" s="18" customFormat="1" x14ac:dyDescent="0.2">
      <c r="A2390" s="2"/>
    </row>
    <row r="2391" spans="1:1" s="18" customFormat="1" x14ac:dyDescent="0.2">
      <c r="A2391" s="2"/>
    </row>
    <row r="2392" spans="1:1" s="18" customFormat="1" x14ac:dyDescent="0.2">
      <c r="A2392" s="2"/>
    </row>
    <row r="2393" spans="1:1" s="18" customFormat="1" x14ac:dyDescent="0.2">
      <c r="A2393" s="2"/>
    </row>
    <row r="2394" spans="1:1" s="18" customFormat="1" x14ac:dyDescent="0.2">
      <c r="A2394" s="2"/>
    </row>
    <row r="2395" spans="1:1" s="18" customFormat="1" x14ac:dyDescent="0.2">
      <c r="A2395" s="2"/>
    </row>
    <row r="2396" spans="1:1" s="18" customFormat="1" x14ac:dyDescent="0.2">
      <c r="A2396" s="2"/>
    </row>
    <row r="2397" spans="1:1" s="18" customFormat="1" x14ac:dyDescent="0.2">
      <c r="A2397" s="2"/>
    </row>
    <row r="2398" spans="1:1" s="18" customFormat="1" x14ac:dyDescent="0.2">
      <c r="A2398" s="2"/>
    </row>
    <row r="2399" spans="1:1" s="18" customFormat="1" x14ac:dyDescent="0.2">
      <c r="A2399" s="2"/>
    </row>
    <row r="2400" spans="1:1" s="18" customFormat="1" x14ac:dyDescent="0.2">
      <c r="A2400" s="2"/>
    </row>
    <row r="2401" spans="1:1" s="18" customFormat="1" x14ac:dyDescent="0.2">
      <c r="A2401" s="2"/>
    </row>
    <row r="2402" spans="1:1" s="18" customFormat="1" x14ac:dyDescent="0.2">
      <c r="A2402" s="2"/>
    </row>
    <row r="2403" spans="1:1" s="18" customFormat="1" x14ac:dyDescent="0.2">
      <c r="A2403" s="2"/>
    </row>
    <row r="2404" spans="1:1" s="18" customFormat="1" x14ac:dyDescent="0.2">
      <c r="A2404" s="2"/>
    </row>
    <row r="2405" spans="1:1" s="18" customFormat="1" x14ac:dyDescent="0.2">
      <c r="A2405" s="2"/>
    </row>
    <row r="2406" spans="1:1" s="18" customFormat="1" x14ac:dyDescent="0.2">
      <c r="A2406" s="2"/>
    </row>
    <row r="2407" spans="1:1" s="18" customFormat="1" x14ac:dyDescent="0.2">
      <c r="A2407" s="2"/>
    </row>
    <row r="2408" spans="1:1" s="18" customFormat="1" x14ac:dyDescent="0.2">
      <c r="A2408" s="2"/>
    </row>
    <row r="2409" spans="1:1" s="18" customFormat="1" x14ac:dyDescent="0.2">
      <c r="A2409" s="2"/>
    </row>
    <row r="2410" spans="1:1" s="18" customFormat="1" x14ac:dyDescent="0.2">
      <c r="A2410" s="2"/>
    </row>
    <row r="2411" spans="1:1" s="18" customFormat="1" x14ac:dyDescent="0.2">
      <c r="A2411" s="2"/>
    </row>
    <row r="2412" spans="1:1" s="18" customFormat="1" x14ac:dyDescent="0.2">
      <c r="A2412" s="2"/>
    </row>
    <row r="2413" spans="1:1" s="18" customFormat="1" x14ac:dyDescent="0.2">
      <c r="A2413" s="2"/>
    </row>
    <row r="2414" spans="1:1" s="18" customFormat="1" x14ac:dyDescent="0.2">
      <c r="A2414" s="2"/>
    </row>
    <row r="2415" spans="1:1" s="18" customFormat="1" x14ac:dyDescent="0.2">
      <c r="A2415" s="2"/>
    </row>
    <row r="2416" spans="1:1" s="18" customFormat="1" x14ac:dyDescent="0.2">
      <c r="A2416" s="2"/>
    </row>
    <row r="2417" spans="1:1" s="18" customFormat="1" x14ac:dyDescent="0.2">
      <c r="A2417" s="2"/>
    </row>
    <row r="2418" spans="1:1" s="18" customFormat="1" x14ac:dyDescent="0.2">
      <c r="A2418" s="2"/>
    </row>
    <row r="2419" spans="1:1" s="18" customFormat="1" x14ac:dyDescent="0.2">
      <c r="A2419" s="2"/>
    </row>
    <row r="2420" spans="1:1" s="18" customFormat="1" x14ac:dyDescent="0.2">
      <c r="A2420" s="2"/>
    </row>
    <row r="2421" spans="1:1" s="18" customFormat="1" x14ac:dyDescent="0.2">
      <c r="A2421" s="2"/>
    </row>
    <row r="2422" spans="1:1" s="18" customFormat="1" x14ac:dyDescent="0.2">
      <c r="A2422" s="2"/>
    </row>
    <row r="2423" spans="1:1" s="18" customFormat="1" x14ac:dyDescent="0.2">
      <c r="A2423" s="2"/>
    </row>
    <row r="2424" spans="1:1" s="18" customFormat="1" x14ac:dyDescent="0.2">
      <c r="A2424" s="2"/>
    </row>
    <row r="2425" spans="1:1" s="18" customFormat="1" x14ac:dyDescent="0.2">
      <c r="A2425" s="2"/>
    </row>
    <row r="2426" spans="1:1" s="18" customFormat="1" x14ac:dyDescent="0.2">
      <c r="A2426" s="2"/>
    </row>
    <row r="2427" spans="1:1" s="18" customFormat="1" x14ac:dyDescent="0.2">
      <c r="A2427" s="2"/>
    </row>
    <row r="2428" spans="1:1" s="18" customFormat="1" x14ac:dyDescent="0.2">
      <c r="A2428" s="2"/>
    </row>
    <row r="2429" spans="1:1" s="18" customFormat="1" x14ac:dyDescent="0.2">
      <c r="A2429" s="2"/>
    </row>
    <row r="2430" spans="1:1" s="18" customFormat="1" x14ac:dyDescent="0.2">
      <c r="A2430" s="2"/>
    </row>
    <row r="2431" spans="1:1" s="18" customFormat="1" x14ac:dyDescent="0.2">
      <c r="A2431" s="2"/>
    </row>
    <row r="2432" spans="1:1" s="18" customFormat="1" x14ac:dyDescent="0.2">
      <c r="A2432" s="2"/>
    </row>
    <row r="2433" spans="1:1" s="18" customFormat="1" x14ac:dyDescent="0.2">
      <c r="A2433" s="2"/>
    </row>
    <row r="2434" spans="1:1" s="18" customFormat="1" x14ac:dyDescent="0.2">
      <c r="A2434" s="2"/>
    </row>
    <row r="2435" spans="1:1" s="18" customFormat="1" x14ac:dyDescent="0.2">
      <c r="A2435" s="2"/>
    </row>
    <row r="2436" spans="1:1" s="18" customFormat="1" x14ac:dyDescent="0.2">
      <c r="A2436" s="2"/>
    </row>
    <row r="2437" spans="1:1" s="18" customFormat="1" x14ac:dyDescent="0.2">
      <c r="A2437" s="2"/>
    </row>
    <row r="2438" spans="1:1" s="18" customFormat="1" x14ac:dyDescent="0.2">
      <c r="A2438" s="2"/>
    </row>
    <row r="2439" spans="1:1" s="18" customFormat="1" x14ac:dyDescent="0.2">
      <c r="A2439" s="2"/>
    </row>
    <row r="2440" spans="1:1" s="18" customFormat="1" x14ac:dyDescent="0.2">
      <c r="A2440" s="2"/>
    </row>
    <row r="2441" spans="1:1" s="18" customFormat="1" x14ac:dyDescent="0.2">
      <c r="A2441" s="2"/>
    </row>
    <row r="2442" spans="1:1" s="18" customFormat="1" x14ac:dyDescent="0.2">
      <c r="A2442" s="2"/>
    </row>
    <row r="2443" spans="1:1" s="18" customFormat="1" x14ac:dyDescent="0.2">
      <c r="A2443" s="2"/>
    </row>
    <row r="2444" spans="1:1" s="18" customFormat="1" x14ac:dyDescent="0.2">
      <c r="A2444" s="2"/>
    </row>
    <row r="2445" spans="1:1" s="18" customFormat="1" x14ac:dyDescent="0.2">
      <c r="A2445" s="2"/>
    </row>
    <row r="2446" spans="1:1" s="18" customFormat="1" x14ac:dyDescent="0.2">
      <c r="A2446" s="2"/>
    </row>
    <row r="2447" spans="1:1" s="18" customFormat="1" x14ac:dyDescent="0.2">
      <c r="A2447" s="2"/>
    </row>
    <row r="2448" spans="1:1" s="18" customFormat="1" x14ac:dyDescent="0.2">
      <c r="A2448" s="2"/>
    </row>
    <row r="2449" spans="1:1" s="18" customFormat="1" x14ac:dyDescent="0.2">
      <c r="A2449" s="2"/>
    </row>
    <row r="2450" spans="1:1" s="18" customFormat="1" x14ac:dyDescent="0.2">
      <c r="A2450" s="2"/>
    </row>
    <row r="2451" spans="1:1" s="18" customFormat="1" x14ac:dyDescent="0.2">
      <c r="A2451" s="2"/>
    </row>
    <row r="2452" spans="1:1" s="18" customFormat="1" x14ac:dyDescent="0.2">
      <c r="A2452" s="2"/>
    </row>
    <row r="2453" spans="1:1" s="18" customFormat="1" x14ac:dyDescent="0.2">
      <c r="A2453" s="2"/>
    </row>
    <row r="2454" spans="1:1" s="18" customFormat="1" x14ac:dyDescent="0.2">
      <c r="A2454" s="2"/>
    </row>
    <row r="2455" spans="1:1" s="18" customFormat="1" x14ac:dyDescent="0.2">
      <c r="A2455" s="2"/>
    </row>
    <row r="2456" spans="1:1" s="18" customFormat="1" x14ac:dyDescent="0.2">
      <c r="A2456" s="2"/>
    </row>
    <row r="2457" spans="1:1" s="18" customFormat="1" x14ac:dyDescent="0.2">
      <c r="A2457" s="2"/>
    </row>
    <row r="2458" spans="1:1" s="18" customFormat="1" x14ac:dyDescent="0.2">
      <c r="A2458" s="2"/>
    </row>
    <row r="2459" spans="1:1" s="18" customFormat="1" x14ac:dyDescent="0.2">
      <c r="A2459" s="2"/>
    </row>
    <row r="2460" spans="1:1" s="18" customFormat="1" x14ac:dyDescent="0.2">
      <c r="A2460" s="2"/>
    </row>
    <row r="2461" spans="1:1" s="18" customFormat="1" x14ac:dyDescent="0.2">
      <c r="A2461" s="2"/>
    </row>
    <row r="2462" spans="1:1" s="18" customFormat="1" x14ac:dyDescent="0.2">
      <c r="A2462" s="2"/>
    </row>
    <row r="2463" spans="1:1" s="18" customFormat="1" x14ac:dyDescent="0.2">
      <c r="A2463" s="2"/>
    </row>
    <row r="2464" spans="1:1" s="18" customFormat="1" x14ac:dyDescent="0.2">
      <c r="A2464" s="2"/>
    </row>
    <row r="2465" spans="1:1" s="18" customFormat="1" x14ac:dyDescent="0.2">
      <c r="A2465" s="2"/>
    </row>
    <row r="2466" spans="1:1" s="18" customFormat="1" x14ac:dyDescent="0.2">
      <c r="A2466" s="2"/>
    </row>
    <row r="2467" spans="1:1" s="18" customFormat="1" x14ac:dyDescent="0.2">
      <c r="A2467" s="2"/>
    </row>
    <row r="2468" spans="1:1" s="18" customFormat="1" x14ac:dyDescent="0.2">
      <c r="A2468" s="2"/>
    </row>
    <row r="2469" spans="1:1" s="18" customFormat="1" x14ac:dyDescent="0.2">
      <c r="A2469" s="2"/>
    </row>
    <row r="2470" spans="1:1" s="18" customFormat="1" x14ac:dyDescent="0.2">
      <c r="A2470" s="2"/>
    </row>
    <row r="2471" spans="1:1" s="18" customFormat="1" x14ac:dyDescent="0.2">
      <c r="A2471" s="2"/>
    </row>
    <row r="2472" spans="1:1" s="18" customFormat="1" x14ac:dyDescent="0.2">
      <c r="A2472" s="2"/>
    </row>
    <row r="2473" spans="1:1" s="18" customFormat="1" x14ac:dyDescent="0.2">
      <c r="A2473" s="2"/>
    </row>
    <row r="2474" spans="1:1" s="18" customFormat="1" x14ac:dyDescent="0.2">
      <c r="A2474" s="2"/>
    </row>
    <row r="2475" spans="1:1" s="18" customFormat="1" x14ac:dyDescent="0.2">
      <c r="A2475" s="2"/>
    </row>
    <row r="2476" spans="1:1" s="18" customFormat="1" x14ac:dyDescent="0.2">
      <c r="A2476" s="2"/>
    </row>
    <row r="2477" spans="1:1" s="18" customFormat="1" x14ac:dyDescent="0.2">
      <c r="A2477" s="2"/>
    </row>
    <row r="2478" spans="1:1" s="18" customFormat="1" x14ac:dyDescent="0.2">
      <c r="A2478" s="2"/>
    </row>
    <row r="2479" spans="1:1" s="18" customFormat="1" x14ac:dyDescent="0.2">
      <c r="A2479" s="2"/>
    </row>
    <row r="2480" spans="1:1" s="18" customFormat="1" x14ac:dyDescent="0.2">
      <c r="A2480" s="2"/>
    </row>
    <row r="2481" spans="1:1" s="18" customFormat="1" x14ac:dyDescent="0.2">
      <c r="A2481" s="2"/>
    </row>
    <row r="2482" spans="1:1" s="18" customFormat="1" x14ac:dyDescent="0.2">
      <c r="A2482" s="2"/>
    </row>
    <row r="2483" spans="1:1" s="18" customFormat="1" x14ac:dyDescent="0.2">
      <c r="A2483" s="2"/>
    </row>
    <row r="2484" spans="1:1" s="18" customFormat="1" x14ac:dyDescent="0.2">
      <c r="A2484" s="2"/>
    </row>
    <row r="2485" spans="1:1" s="18" customFormat="1" x14ac:dyDescent="0.2">
      <c r="A2485" s="2"/>
    </row>
    <row r="2486" spans="1:1" s="18" customFormat="1" x14ac:dyDescent="0.2">
      <c r="A2486" s="2"/>
    </row>
    <row r="2487" spans="1:1" s="18" customFormat="1" x14ac:dyDescent="0.2">
      <c r="A2487" s="2"/>
    </row>
    <row r="2488" spans="1:1" s="18" customFormat="1" x14ac:dyDescent="0.2">
      <c r="A2488" s="2"/>
    </row>
    <row r="2489" spans="1:1" s="18" customFormat="1" x14ac:dyDescent="0.2">
      <c r="A2489" s="2"/>
    </row>
    <row r="2490" spans="1:1" s="18" customFormat="1" x14ac:dyDescent="0.2">
      <c r="A2490" s="2"/>
    </row>
    <row r="2491" spans="1:1" s="18" customFormat="1" x14ac:dyDescent="0.2">
      <c r="A2491" s="2"/>
    </row>
    <row r="2492" spans="1:1" s="18" customFormat="1" x14ac:dyDescent="0.2">
      <c r="A2492" s="2"/>
    </row>
    <row r="2493" spans="1:1" s="18" customFormat="1" x14ac:dyDescent="0.2">
      <c r="A2493" s="2"/>
    </row>
    <row r="2494" spans="1:1" s="18" customFormat="1" x14ac:dyDescent="0.2">
      <c r="A2494" s="2"/>
    </row>
    <row r="2495" spans="1:1" s="18" customFormat="1" x14ac:dyDescent="0.2">
      <c r="A2495" s="2"/>
    </row>
    <row r="2496" spans="1:1" s="18" customFormat="1" x14ac:dyDescent="0.2">
      <c r="A2496" s="2"/>
    </row>
    <row r="2497" spans="1:1" s="18" customFormat="1" x14ac:dyDescent="0.2">
      <c r="A2497" s="2"/>
    </row>
    <row r="2498" spans="1:1" s="18" customFormat="1" x14ac:dyDescent="0.2">
      <c r="A2498" s="2"/>
    </row>
    <row r="2499" spans="1:1" s="18" customFormat="1" x14ac:dyDescent="0.2">
      <c r="A2499" s="2"/>
    </row>
    <row r="2500" spans="1:1" s="18" customFormat="1" x14ac:dyDescent="0.2">
      <c r="A2500" s="2"/>
    </row>
    <row r="2501" spans="1:1" s="18" customFormat="1" x14ac:dyDescent="0.2">
      <c r="A2501" s="2"/>
    </row>
    <row r="2502" spans="1:1" s="18" customFormat="1" x14ac:dyDescent="0.2">
      <c r="A2502" s="2"/>
    </row>
    <row r="2503" spans="1:1" s="18" customFormat="1" x14ac:dyDescent="0.2">
      <c r="A2503" s="2"/>
    </row>
    <row r="2504" spans="1:1" s="18" customFormat="1" x14ac:dyDescent="0.2">
      <c r="A2504" s="2"/>
    </row>
    <row r="2505" spans="1:1" s="18" customFormat="1" x14ac:dyDescent="0.2">
      <c r="A2505" s="2"/>
    </row>
    <row r="2506" spans="1:1" s="18" customFormat="1" x14ac:dyDescent="0.2">
      <c r="A2506" s="2"/>
    </row>
    <row r="2507" spans="1:1" s="18" customFormat="1" x14ac:dyDescent="0.2">
      <c r="A2507" s="2"/>
    </row>
    <row r="2508" spans="1:1" s="18" customFormat="1" x14ac:dyDescent="0.2">
      <c r="A2508" s="2"/>
    </row>
    <row r="2509" spans="1:1" s="18" customFormat="1" x14ac:dyDescent="0.2">
      <c r="A2509" s="2"/>
    </row>
    <row r="2510" spans="1:1" s="18" customFormat="1" x14ac:dyDescent="0.2">
      <c r="A2510" s="2"/>
    </row>
    <row r="2511" spans="1:1" s="18" customFormat="1" x14ac:dyDescent="0.2">
      <c r="A2511" s="2"/>
    </row>
    <row r="2512" spans="1:1" s="18" customFormat="1" x14ac:dyDescent="0.2">
      <c r="A2512" s="2"/>
    </row>
    <row r="2513" spans="1:1" s="18" customFormat="1" x14ac:dyDescent="0.2">
      <c r="A2513" s="2"/>
    </row>
    <row r="2514" spans="1:1" s="18" customFormat="1" x14ac:dyDescent="0.2">
      <c r="A2514" s="2"/>
    </row>
    <row r="2515" spans="1:1" s="18" customFormat="1" x14ac:dyDescent="0.2">
      <c r="A2515" s="2"/>
    </row>
    <row r="2516" spans="1:1" s="18" customFormat="1" x14ac:dyDescent="0.2">
      <c r="A2516" s="2"/>
    </row>
    <row r="2517" spans="1:1" s="18" customFormat="1" x14ac:dyDescent="0.2">
      <c r="A2517" s="2"/>
    </row>
    <row r="2518" spans="1:1" s="18" customFormat="1" x14ac:dyDescent="0.2">
      <c r="A2518" s="2"/>
    </row>
    <row r="2519" spans="1:1" s="18" customFormat="1" x14ac:dyDescent="0.2">
      <c r="A2519" s="2"/>
    </row>
    <row r="2520" spans="1:1" s="18" customFormat="1" x14ac:dyDescent="0.2">
      <c r="A2520" s="2"/>
    </row>
    <row r="2521" spans="1:1" s="18" customFormat="1" x14ac:dyDescent="0.2">
      <c r="A2521" s="2"/>
    </row>
    <row r="2522" spans="1:1" s="18" customFormat="1" x14ac:dyDescent="0.2">
      <c r="A2522" s="2"/>
    </row>
    <row r="2523" spans="1:1" s="18" customFormat="1" x14ac:dyDescent="0.2">
      <c r="A2523" s="2"/>
    </row>
    <row r="2524" spans="1:1" s="18" customFormat="1" x14ac:dyDescent="0.2">
      <c r="A2524" s="2"/>
    </row>
    <row r="2525" spans="1:1" s="18" customFormat="1" x14ac:dyDescent="0.2">
      <c r="A2525" s="2"/>
    </row>
    <row r="2526" spans="1:1" s="18" customFormat="1" x14ac:dyDescent="0.2">
      <c r="A2526" s="2"/>
    </row>
    <row r="2527" spans="1:1" s="18" customFormat="1" x14ac:dyDescent="0.2">
      <c r="A2527" s="2"/>
    </row>
    <row r="2528" spans="1:1" s="18" customFormat="1" x14ac:dyDescent="0.2">
      <c r="A2528" s="2"/>
    </row>
    <row r="2529" spans="1:1" s="18" customFormat="1" x14ac:dyDescent="0.2">
      <c r="A2529" s="2"/>
    </row>
    <row r="2530" spans="1:1" s="18" customFormat="1" x14ac:dyDescent="0.2">
      <c r="A2530" s="2"/>
    </row>
    <row r="2531" spans="1:1" s="18" customFormat="1" x14ac:dyDescent="0.2">
      <c r="A2531" s="2"/>
    </row>
    <row r="2532" spans="1:1" s="18" customFormat="1" x14ac:dyDescent="0.2">
      <c r="A2532" s="2"/>
    </row>
    <row r="2533" spans="1:1" s="18" customFormat="1" x14ac:dyDescent="0.2">
      <c r="A2533" s="2"/>
    </row>
    <row r="2534" spans="1:1" s="18" customFormat="1" x14ac:dyDescent="0.2">
      <c r="A2534" s="2"/>
    </row>
    <row r="2535" spans="1:1" s="18" customFormat="1" x14ac:dyDescent="0.2">
      <c r="A2535" s="2"/>
    </row>
    <row r="2536" spans="1:1" s="18" customFormat="1" x14ac:dyDescent="0.2">
      <c r="A2536" s="2"/>
    </row>
    <row r="2537" spans="1:1" s="18" customFormat="1" x14ac:dyDescent="0.2">
      <c r="A2537" s="2"/>
    </row>
    <row r="2538" spans="1:1" s="18" customFormat="1" x14ac:dyDescent="0.2">
      <c r="A2538" s="2"/>
    </row>
    <row r="2539" spans="1:1" s="18" customFormat="1" x14ac:dyDescent="0.2">
      <c r="A2539" s="2"/>
    </row>
    <row r="2540" spans="1:1" s="18" customFormat="1" x14ac:dyDescent="0.2">
      <c r="A2540" s="2"/>
    </row>
    <row r="2541" spans="1:1" s="18" customFormat="1" x14ac:dyDescent="0.2">
      <c r="A2541" s="2"/>
    </row>
    <row r="2542" spans="1:1" s="18" customFormat="1" x14ac:dyDescent="0.2">
      <c r="A2542" s="2"/>
    </row>
    <row r="2543" spans="1:1" s="18" customFormat="1" x14ac:dyDescent="0.2">
      <c r="A2543" s="2"/>
    </row>
    <row r="2544" spans="1:1" s="18" customFormat="1" x14ac:dyDescent="0.2">
      <c r="A2544" s="2"/>
    </row>
    <row r="2545" spans="1:1" s="18" customFormat="1" x14ac:dyDescent="0.2">
      <c r="A2545" s="2"/>
    </row>
    <row r="2546" spans="1:1" s="18" customFormat="1" x14ac:dyDescent="0.2">
      <c r="A2546" s="2"/>
    </row>
    <row r="2547" spans="1:1" s="18" customFormat="1" x14ac:dyDescent="0.2">
      <c r="A2547" s="2"/>
    </row>
    <row r="2548" spans="1:1" s="18" customFormat="1" x14ac:dyDescent="0.2">
      <c r="A2548" s="2"/>
    </row>
    <row r="2549" spans="1:1" s="18" customFormat="1" x14ac:dyDescent="0.2">
      <c r="A2549" s="2"/>
    </row>
    <row r="2550" spans="1:1" s="18" customFormat="1" x14ac:dyDescent="0.2">
      <c r="A2550" s="2"/>
    </row>
    <row r="2551" spans="1:1" s="18" customFormat="1" x14ac:dyDescent="0.2">
      <c r="A2551" s="2"/>
    </row>
    <row r="2552" spans="1:1" s="18" customFormat="1" x14ac:dyDescent="0.2">
      <c r="A2552" s="2"/>
    </row>
    <row r="2553" spans="1:1" s="18" customFormat="1" x14ac:dyDescent="0.2">
      <c r="A2553" s="2"/>
    </row>
    <row r="2554" spans="1:1" s="18" customFormat="1" x14ac:dyDescent="0.2">
      <c r="A2554" s="2"/>
    </row>
    <row r="2555" spans="1:1" s="18" customFormat="1" x14ac:dyDescent="0.2">
      <c r="A2555" s="2"/>
    </row>
    <row r="2556" spans="1:1" s="18" customFormat="1" x14ac:dyDescent="0.2">
      <c r="A2556" s="2"/>
    </row>
    <row r="2557" spans="1:1" s="18" customFormat="1" x14ac:dyDescent="0.2">
      <c r="A2557" s="2"/>
    </row>
    <row r="2558" spans="1:1" s="18" customFormat="1" x14ac:dyDescent="0.2">
      <c r="A2558" s="2"/>
    </row>
    <row r="2559" spans="1:1" s="18" customFormat="1" x14ac:dyDescent="0.2">
      <c r="A2559" s="2"/>
    </row>
    <row r="2560" spans="1:1" s="18" customFormat="1" x14ac:dyDescent="0.2">
      <c r="A2560" s="2"/>
    </row>
    <row r="2561" spans="1:1" s="18" customFormat="1" x14ac:dyDescent="0.2">
      <c r="A2561" s="2"/>
    </row>
    <row r="2562" spans="1:1" s="18" customFormat="1" x14ac:dyDescent="0.2">
      <c r="A2562" s="2"/>
    </row>
    <row r="2563" spans="1:1" s="18" customFormat="1" x14ac:dyDescent="0.2">
      <c r="A2563" s="2"/>
    </row>
    <row r="2564" spans="1:1" s="18" customFormat="1" x14ac:dyDescent="0.2">
      <c r="A2564" s="2"/>
    </row>
    <row r="2565" spans="1:1" s="18" customFormat="1" x14ac:dyDescent="0.2">
      <c r="A2565" s="2"/>
    </row>
    <row r="2566" spans="1:1" s="18" customFormat="1" x14ac:dyDescent="0.2">
      <c r="A2566" s="2"/>
    </row>
    <row r="2567" spans="1:1" s="18" customFormat="1" x14ac:dyDescent="0.2">
      <c r="A2567" s="2"/>
    </row>
    <row r="2568" spans="1:1" s="18" customFormat="1" x14ac:dyDescent="0.2">
      <c r="A2568" s="2"/>
    </row>
    <row r="2569" spans="1:1" s="18" customFormat="1" x14ac:dyDescent="0.2">
      <c r="A2569" s="2"/>
    </row>
    <row r="2570" spans="1:1" s="18" customFormat="1" x14ac:dyDescent="0.2">
      <c r="A2570" s="2"/>
    </row>
    <row r="2571" spans="1:1" s="18" customFormat="1" x14ac:dyDescent="0.2">
      <c r="A2571" s="2"/>
    </row>
    <row r="2572" spans="1:1" s="18" customFormat="1" x14ac:dyDescent="0.2">
      <c r="A2572" s="2"/>
    </row>
    <row r="2573" spans="1:1" s="18" customFormat="1" x14ac:dyDescent="0.2">
      <c r="A2573" s="2"/>
    </row>
    <row r="2574" spans="1:1" s="18" customFormat="1" x14ac:dyDescent="0.2">
      <c r="A2574" s="2"/>
    </row>
    <row r="2575" spans="1:1" s="18" customFormat="1" x14ac:dyDescent="0.2">
      <c r="A2575" s="2"/>
    </row>
    <row r="2576" spans="1:1" s="18" customFormat="1" x14ac:dyDescent="0.2">
      <c r="A2576" s="2"/>
    </row>
    <row r="2577" spans="1:1" s="18" customFormat="1" x14ac:dyDescent="0.2">
      <c r="A2577" s="2"/>
    </row>
    <row r="2578" spans="1:1" s="18" customFormat="1" x14ac:dyDescent="0.2">
      <c r="A2578" s="2"/>
    </row>
    <row r="2579" spans="1:1" s="18" customFormat="1" x14ac:dyDescent="0.2">
      <c r="A2579" s="2"/>
    </row>
    <row r="2580" spans="1:1" s="18" customFormat="1" x14ac:dyDescent="0.2">
      <c r="A2580" s="2"/>
    </row>
    <row r="2581" spans="1:1" s="18" customFormat="1" x14ac:dyDescent="0.2">
      <c r="A2581" s="2"/>
    </row>
    <row r="2582" spans="1:1" s="18" customFormat="1" x14ac:dyDescent="0.2">
      <c r="A2582" s="2"/>
    </row>
    <row r="2583" spans="1:1" s="18" customFormat="1" x14ac:dyDescent="0.2">
      <c r="A2583" s="2"/>
    </row>
    <row r="2584" spans="1:1" s="18" customFormat="1" x14ac:dyDescent="0.2">
      <c r="A2584" s="2"/>
    </row>
    <row r="2585" spans="1:1" s="18" customFormat="1" x14ac:dyDescent="0.2">
      <c r="A2585" s="2"/>
    </row>
    <row r="2586" spans="1:1" s="18" customFormat="1" x14ac:dyDescent="0.2">
      <c r="A2586" s="2"/>
    </row>
    <row r="2587" spans="1:1" s="18" customFormat="1" x14ac:dyDescent="0.2">
      <c r="A2587" s="2"/>
    </row>
    <row r="2588" spans="1:1" s="18" customFormat="1" x14ac:dyDescent="0.2">
      <c r="A2588" s="2"/>
    </row>
    <row r="2589" spans="1:1" s="18" customFormat="1" x14ac:dyDescent="0.2">
      <c r="A2589" s="2"/>
    </row>
    <row r="2590" spans="1:1" s="18" customFormat="1" x14ac:dyDescent="0.2">
      <c r="A2590" s="2"/>
    </row>
    <row r="2591" spans="1:1" s="18" customFormat="1" x14ac:dyDescent="0.2">
      <c r="A2591" s="2"/>
    </row>
    <row r="2592" spans="1:1" s="18" customFormat="1" x14ac:dyDescent="0.2">
      <c r="A2592" s="2"/>
    </row>
    <row r="2593" spans="1:1" s="18" customFormat="1" x14ac:dyDescent="0.2">
      <c r="A2593" s="2"/>
    </row>
    <row r="2594" spans="1:1" s="18" customFormat="1" x14ac:dyDescent="0.2">
      <c r="A2594" s="2"/>
    </row>
    <row r="2595" spans="1:1" s="18" customFormat="1" x14ac:dyDescent="0.2">
      <c r="A2595" s="2"/>
    </row>
    <row r="2596" spans="1:1" s="18" customFormat="1" x14ac:dyDescent="0.2">
      <c r="A2596" s="2"/>
    </row>
    <row r="2597" spans="1:1" s="18" customFormat="1" x14ac:dyDescent="0.2">
      <c r="A2597" s="2"/>
    </row>
    <row r="2598" spans="1:1" s="18" customFormat="1" x14ac:dyDescent="0.2">
      <c r="A2598" s="2"/>
    </row>
    <row r="2599" spans="1:1" s="18" customFormat="1" x14ac:dyDescent="0.2">
      <c r="A2599" s="2"/>
    </row>
    <row r="2600" spans="1:1" s="18" customFormat="1" x14ac:dyDescent="0.2">
      <c r="A2600" s="2"/>
    </row>
    <row r="2601" spans="1:1" s="18" customFormat="1" x14ac:dyDescent="0.2">
      <c r="A2601" s="2"/>
    </row>
    <row r="2602" spans="1:1" s="18" customFormat="1" x14ac:dyDescent="0.2">
      <c r="A2602" s="2"/>
    </row>
    <row r="2603" spans="1:1" s="18" customFormat="1" x14ac:dyDescent="0.2">
      <c r="A2603" s="2"/>
    </row>
    <row r="2604" spans="1:1" s="18" customFormat="1" x14ac:dyDescent="0.2">
      <c r="A2604" s="2"/>
    </row>
    <row r="2605" spans="1:1" s="18" customFormat="1" x14ac:dyDescent="0.2">
      <c r="A2605" s="2"/>
    </row>
    <row r="2606" spans="1:1" s="18" customFormat="1" x14ac:dyDescent="0.2">
      <c r="A2606" s="2"/>
    </row>
    <row r="2607" spans="1:1" s="18" customFormat="1" x14ac:dyDescent="0.2">
      <c r="A2607" s="2"/>
    </row>
    <row r="2608" spans="1:1" s="18" customFormat="1" x14ac:dyDescent="0.2">
      <c r="A2608" s="2"/>
    </row>
    <row r="2609" spans="1:1" s="18" customFormat="1" x14ac:dyDescent="0.2">
      <c r="A2609" s="2"/>
    </row>
    <row r="2610" spans="1:1" s="18" customFormat="1" x14ac:dyDescent="0.2">
      <c r="A2610" s="2"/>
    </row>
    <row r="2611" spans="1:1" s="18" customFormat="1" x14ac:dyDescent="0.2">
      <c r="A2611" s="2"/>
    </row>
    <row r="2612" spans="1:1" s="18" customFormat="1" x14ac:dyDescent="0.2">
      <c r="A2612" s="2"/>
    </row>
    <row r="2613" spans="1:1" s="18" customFormat="1" x14ac:dyDescent="0.2">
      <c r="A2613" s="2"/>
    </row>
    <row r="2614" spans="1:1" s="18" customFormat="1" x14ac:dyDescent="0.2">
      <c r="A2614" s="2"/>
    </row>
    <row r="2615" spans="1:1" s="18" customFormat="1" x14ac:dyDescent="0.2">
      <c r="A2615" s="2"/>
    </row>
    <row r="2616" spans="1:1" s="18" customFormat="1" x14ac:dyDescent="0.2">
      <c r="A2616" s="2"/>
    </row>
    <row r="2617" spans="1:1" s="18" customFormat="1" x14ac:dyDescent="0.2">
      <c r="A2617" s="2"/>
    </row>
    <row r="2618" spans="1:1" s="18" customFormat="1" x14ac:dyDescent="0.2">
      <c r="A2618" s="2"/>
    </row>
    <row r="2619" spans="1:1" s="18" customFormat="1" x14ac:dyDescent="0.2">
      <c r="A2619" s="2"/>
    </row>
    <row r="2620" spans="1:1" s="18" customFormat="1" x14ac:dyDescent="0.2">
      <c r="A2620" s="2"/>
    </row>
    <row r="2621" spans="1:1" s="18" customFormat="1" x14ac:dyDescent="0.2">
      <c r="A2621" s="2"/>
    </row>
    <row r="2622" spans="1:1" s="18" customFormat="1" x14ac:dyDescent="0.2">
      <c r="A2622" s="2"/>
    </row>
    <row r="2623" spans="1:1" s="18" customFormat="1" x14ac:dyDescent="0.2">
      <c r="A2623" s="2"/>
    </row>
    <row r="2624" spans="1:1" s="18" customFormat="1" x14ac:dyDescent="0.2">
      <c r="A2624" s="2"/>
    </row>
    <row r="2625" spans="1:1" s="18" customFormat="1" x14ac:dyDescent="0.2">
      <c r="A2625" s="2"/>
    </row>
    <row r="2626" spans="1:1" s="18" customFormat="1" x14ac:dyDescent="0.2">
      <c r="A2626" s="2"/>
    </row>
    <row r="2627" spans="1:1" s="18" customFormat="1" x14ac:dyDescent="0.2">
      <c r="A2627" s="2"/>
    </row>
    <row r="2628" spans="1:1" s="18" customFormat="1" x14ac:dyDescent="0.2">
      <c r="A2628" s="2"/>
    </row>
    <row r="2629" spans="1:1" s="18" customFormat="1" x14ac:dyDescent="0.2">
      <c r="A2629" s="2"/>
    </row>
    <row r="2630" spans="1:1" s="18" customFormat="1" x14ac:dyDescent="0.2">
      <c r="A2630" s="2"/>
    </row>
    <row r="2631" spans="1:1" s="18" customFormat="1" x14ac:dyDescent="0.2">
      <c r="A2631" s="2"/>
    </row>
    <row r="2632" spans="1:1" s="18" customFormat="1" x14ac:dyDescent="0.2">
      <c r="A2632" s="2"/>
    </row>
    <row r="2633" spans="1:1" s="18" customFormat="1" x14ac:dyDescent="0.2">
      <c r="A2633" s="2"/>
    </row>
    <row r="2634" spans="1:1" s="18" customFormat="1" x14ac:dyDescent="0.2">
      <c r="A2634" s="2"/>
    </row>
    <row r="2635" spans="1:1" s="18" customFormat="1" x14ac:dyDescent="0.2">
      <c r="A2635" s="2"/>
    </row>
    <row r="2636" spans="1:1" s="18" customFormat="1" x14ac:dyDescent="0.2">
      <c r="A2636" s="2"/>
    </row>
    <row r="2637" spans="1:1" s="18" customFormat="1" x14ac:dyDescent="0.2">
      <c r="A2637" s="2"/>
    </row>
    <row r="2638" spans="1:1" s="18" customFormat="1" x14ac:dyDescent="0.2">
      <c r="A2638" s="2"/>
    </row>
    <row r="2639" spans="1:1" s="18" customFormat="1" x14ac:dyDescent="0.2">
      <c r="A2639" s="2"/>
    </row>
    <row r="2640" spans="1:1" s="18" customFormat="1" x14ac:dyDescent="0.2">
      <c r="A2640" s="2"/>
    </row>
    <row r="2641" spans="1:1" s="18" customFormat="1" x14ac:dyDescent="0.2">
      <c r="A2641" s="2"/>
    </row>
    <row r="2642" spans="1:1" s="18" customFormat="1" x14ac:dyDescent="0.2">
      <c r="A2642" s="2"/>
    </row>
    <row r="2643" spans="1:1" s="18" customFormat="1" x14ac:dyDescent="0.2">
      <c r="A2643" s="2"/>
    </row>
    <row r="2644" spans="1:1" s="18" customFormat="1" x14ac:dyDescent="0.2">
      <c r="A2644" s="2"/>
    </row>
    <row r="2645" spans="1:1" s="18" customFormat="1" x14ac:dyDescent="0.2">
      <c r="A2645" s="2"/>
    </row>
    <row r="2646" spans="1:1" s="18" customFormat="1" x14ac:dyDescent="0.2">
      <c r="A2646" s="2"/>
    </row>
    <row r="2647" spans="1:1" s="18" customFormat="1" x14ac:dyDescent="0.2">
      <c r="A2647" s="2"/>
    </row>
    <row r="2648" spans="1:1" s="18" customFormat="1" x14ac:dyDescent="0.2">
      <c r="A2648" s="2"/>
    </row>
    <row r="2649" spans="1:1" s="18" customFormat="1" x14ac:dyDescent="0.2">
      <c r="A2649" s="2"/>
    </row>
    <row r="2650" spans="1:1" s="18" customFormat="1" x14ac:dyDescent="0.2">
      <c r="A2650" s="2"/>
    </row>
    <row r="2651" spans="1:1" s="18" customFormat="1" x14ac:dyDescent="0.2">
      <c r="A2651" s="2"/>
    </row>
    <row r="2652" spans="1:1" s="18" customFormat="1" x14ac:dyDescent="0.2">
      <c r="A2652" s="2"/>
    </row>
    <row r="2653" spans="1:1" s="18" customFormat="1" x14ac:dyDescent="0.2">
      <c r="A2653" s="2"/>
    </row>
    <row r="2654" spans="1:1" s="18" customFormat="1" x14ac:dyDescent="0.2">
      <c r="A2654" s="2"/>
    </row>
    <row r="2655" spans="1:1" s="18" customFormat="1" x14ac:dyDescent="0.2">
      <c r="A2655" s="2"/>
    </row>
    <row r="2656" spans="1:1" s="18" customFormat="1" x14ac:dyDescent="0.2">
      <c r="A2656" s="2"/>
    </row>
    <row r="2657" spans="1:1" s="18" customFormat="1" x14ac:dyDescent="0.2">
      <c r="A2657" s="2"/>
    </row>
    <row r="2658" spans="1:1" s="18" customFormat="1" x14ac:dyDescent="0.2">
      <c r="A2658" s="2"/>
    </row>
    <row r="2659" spans="1:1" s="18" customFormat="1" x14ac:dyDescent="0.2">
      <c r="A2659" s="2"/>
    </row>
    <row r="2660" spans="1:1" s="18" customFormat="1" x14ac:dyDescent="0.2">
      <c r="A2660" s="2"/>
    </row>
    <row r="2661" spans="1:1" s="18" customFormat="1" x14ac:dyDescent="0.2">
      <c r="A2661" s="2"/>
    </row>
    <row r="2662" spans="1:1" s="18" customFormat="1" x14ac:dyDescent="0.2">
      <c r="A2662" s="2"/>
    </row>
    <row r="2663" spans="1:1" s="18" customFormat="1" x14ac:dyDescent="0.2">
      <c r="A2663" s="2"/>
    </row>
    <row r="2664" spans="1:1" s="18" customFormat="1" x14ac:dyDescent="0.2">
      <c r="A2664" s="2"/>
    </row>
    <row r="2665" spans="1:1" s="18" customFormat="1" x14ac:dyDescent="0.2">
      <c r="A2665" s="2"/>
    </row>
    <row r="2666" spans="1:1" s="18" customFormat="1" x14ac:dyDescent="0.2">
      <c r="A2666" s="2"/>
    </row>
    <row r="2667" spans="1:1" s="18" customFormat="1" x14ac:dyDescent="0.2">
      <c r="A2667" s="2"/>
    </row>
    <row r="2668" spans="1:1" s="18" customFormat="1" x14ac:dyDescent="0.2">
      <c r="A2668" s="2"/>
    </row>
    <row r="2669" spans="1:1" s="18" customFormat="1" x14ac:dyDescent="0.2">
      <c r="A2669" s="2"/>
    </row>
    <row r="2670" spans="1:1" s="18" customFormat="1" x14ac:dyDescent="0.2">
      <c r="A2670" s="2"/>
    </row>
    <row r="2671" spans="1:1" s="18" customFormat="1" x14ac:dyDescent="0.2">
      <c r="A2671" s="2"/>
    </row>
    <row r="2672" spans="1:1" s="18" customFormat="1" x14ac:dyDescent="0.2">
      <c r="A2672" s="2"/>
    </row>
    <row r="2673" spans="1:1" s="18" customFormat="1" x14ac:dyDescent="0.2">
      <c r="A2673" s="2"/>
    </row>
    <row r="2674" spans="1:1" s="18" customFormat="1" x14ac:dyDescent="0.2">
      <c r="A2674" s="2"/>
    </row>
    <row r="2675" spans="1:1" s="18" customFormat="1" x14ac:dyDescent="0.2">
      <c r="A2675" s="2"/>
    </row>
    <row r="2676" spans="1:1" s="18" customFormat="1" x14ac:dyDescent="0.2">
      <c r="A2676" s="2"/>
    </row>
    <row r="2677" spans="1:1" s="18" customFormat="1" x14ac:dyDescent="0.2">
      <c r="A2677" s="2"/>
    </row>
    <row r="2678" spans="1:1" s="18" customFormat="1" x14ac:dyDescent="0.2">
      <c r="A2678" s="2"/>
    </row>
    <row r="2679" spans="1:1" s="18" customFormat="1" x14ac:dyDescent="0.2">
      <c r="A2679" s="2"/>
    </row>
    <row r="2680" spans="1:1" s="18" customFormat="1" x14ac:dyDescent="0.2">
      <c r="A2680" s="2"/>
    </row>
    <row r="2681" spans="1:1" s="18" customFormat="1" x14ac:dyDescent="0.2">
      <c r="A2681" s="2"/>
    </row>
    <row r="2682" spans="1:1" s="18" customFormat="1" x14ac:dyDescent="0.2">
      <c r="A2682" s="2"/>
    </row>
    <row r="2683" spans="1:1" s="18" customFormat="1" x14ac:dyDescent="0.2">
      <c r="A2683" s="2"/>
    </row>
    <row r="2684" spans="1:1" s="18" customFormat="1" x14ac:dyDescent="0.2">
      <c r="A2684" s="2"/>
    </row>
    <row r="2685" spans="1:1" s="18" customFormat="1" x14ac:dyDescent="0.2">
      <c r="A2685" s="2"/>
    </row>
    <row r="2686" spans="1:1" s="18" customFormat="1" x14ac:dyDescent="0.2">
      <c r="A2686" s="2"/>
    </row>
    <row r="2687" spans="1:1" s="18" customFormat="1" x14ac:dyDescent="0.2">
      <c r="A2687" s="2"/>
    </row>
    <row r="2688" spans="1:1" s="18" customFormat="1" x14ac:dyDescent="0.2">
      <c r="A2688" s="2"/>
    </row>
    <row r="2689" spans="1:1" s="18" customFormat="1" x14ac:dyDescent="0.2">
      <c r="A2689" s="2"/>
    </row>
    <row r="2690" spans="1:1" s="18" customFormat="1" x14ac:dyDescent="0.2">
      <c r="A2690" s="2"/>
    </row>
    <row r="2691" spans="1:1" s="18" customFormat="1" x14ac:dyDescent="0.2">
      <c r="A2691" s="2"/>
    </row>
    <row r="2692" spans="1:1" s="18" customFormat="1" x14ac:dyDescent="0.2">
      <c r="A2692" s="2"/>
    </row>
    <row r="2693" spans="1:1" s="18" customFormat="1" x14ac:dyDescent="0.2">
      <c r="A2693" s="2"/>
    </row>
    <row r="2694" spans="1:1" s="18" customFormat="1" x14ac:dyDescent="0.2">
      <c r="A2694" s="2"/>
    </row>
    <row r="2695" spans="1:1" s="18" customFormat="1" x14ac:dyDescent="0.2">
      <c r="A2695" s="2"/>
    </row>
    <row r="2696" spans="1:1" s="18" customFormat="1" x14ac:dyDescent="0.2">
      <c r="A2696" s="2"/>
    </row>
    <row r="2697" spans="1:1" s="18" customFormat="1" x14ac:dyDescent="0.2">
      <c r="A2697" s="2"/>
    </row>
    <row r="2698" spans="1:1" s="18" customFormat="1" x14ac:dyDescent="0.2">
      <c r="A2698" s="2"/>
    </row>
    <row r="2699" spans="1:1" s="18" customFormat="1" x14ac:dyDescent="0.2">
      <c r="A2699" s="2"/>
    </row>
    <row r="2700" spans="1:1" s="18" customFormat="1" x14ac:dyDescent="0.2">
      <c r="A2700" s="2"/>
    </row>
    <row r="2701" spans="1:1" s="18" customFormat="1" x14ac:dyDescent="0.2">
      <c r="A2701" s="2"/>
    </row>
    <row r="2702" spans="1:1" s="18" customFormat="1" x14ac:dyDescent="0.2">
      <c r="A2702" s="2"/>
    </row>
    <row r="2703" spans="1:1" s="18" customFormat="1" x14ac:dyDescent="0.2">
      <c r="A2703" s="2"/>
    </row>
    <row r="2704" spans="1:1" s="18" customFormat="1" x14ac:dyDescent="0.2">
      <c r="A2704" s="2"/>
    </row>
    <row r="2705" spans="1:1" s="18" customFormat="1" x14ac:dyDescent="0.2">
      <c r="A2705" s="2"/>
    </row>
    <row r="2706" spans="1:1" s="18" customFormat="1" x14ac:dyDescent="0.2">
      <c r="A2706" s="2"/>
    </row>
    <row r="2707" spans="1:1" s="18" customFormat="1" x14ac:dyDescent="0.2">
      <c r="A2707" s="2"/>
    </row>
    <row r="2708" spans="1:1" s="18" customFormat="1" x14ac:dyDescent="0.2">
      <c r="A2708" s="2"/>
    </row>
    <row r="2709" spans="1:1" s="18" customFormat="1" x14ac:dyDescent="0.2">
      <c r="A2709" s="2"/>
    </row>
    <row r="2710" spans="1:1" s="18" customFormat="1" x14ac:dyDescent="0.2">
      <c r="A2710" s="2"/>
    </row>
    <row r="2711" spans="1:1" s="18" customFormat="1" x14ac:dyDescent="0.2">
      <c r="A2711" s="2"/>
    </row>
    <row r="2712" spans="1:1" s="18" customFormat="1" x14ac:dyDescent="0.2">
      <c r="A2712" s="2"/>
    </row>
    <row r="2713" spans="1:1" s="18" customFormat="1" x14ac:dyDescent="0.2">
      <c r="A2713" s="2"/>
    </row>
    <row r="2714" spans="1:1" s="18" customFormat="1" x14ac:dyDescent="0.2">
      <c r="A2714" s="2"/>
    </row>
    <row r="2715" spans="1:1" s="18" customFormat="1" x14ac:dyDescent="0.2">
      <c r="A2715" s="2"/>
    </row>
    <row r="2716" spans="1:1" s="18" customFormat="1" x14ac:dyDescent="0.2">
      <c r="A2716" s="2"/>
    </row>
    <row r="2717" spans="1:1" s="18" customFormat="1" x14ac:dyDescent="0.2">
      <c r="A2717" s="2"/>
    </row>
    <row r="2718" spans="1:1" s="18" customFormat="1" x14ac:dyDescent="0.2">
      <c r="A2718" s="2"/>
    </row>
    <row r="2719" spans="1:1" s="18" customFormat="1" x14ac:dyDescent="0.2">
      <c r="A2719" s="2"/>
    </row>
    <row r="2720" spans="1:1" s="18" customFormat="1" x14ac:dyDescent="0.2">
      <c r="A2720" s="2"/>
    </row>
    <row r="2721" spans="1:1" s="18" customFormat="1" x14ac:dyDescent="0.2">
      <c r="A2721" s="2"/>
    </row>
    <row r="2722" spans="1:1" s="18" customFormat="1" x14ac:dyDescent="0.2">
      <c r="A2722" s="2"/>
    </row>
    <row r="2723" spans="1:1" s="18" customFormat="1" x14ac:dyDescent="0.2">
      <c r="A2723" s="2"/>
    </row>
    <row r="2724" spans="1:1" s="18" customFormat="1" x14ac:dyDescent="0.2">
      <c r="A2724" s="2"/>
    </row>
    <row r="2725" spans="1:1" s="18" customFormat="1" x14ac:dyDescent="0.2">
      <c r="A2725" s="2"/>
    </row>
    <row r="2726" spans="1:1" s="18" customFormat="1" x14ac:dyDescent="0.2">
      <c r="A2726" s="2"/>
    </row>
    <row r="2727" spans="1:1" s="18" customFormat="1" x14ac:dyDescent="0.2">
      <c r="A2727" s="2"/>
    </row>
    <row r="2728" spans="1:1" s="18" customFormat="1" x14ac:dyDescent="0.2">
      <c r="A2728" s="2"/>
    </row>
    <row r="2729" spans="1:1" s="18" customFormat="1" x14ac:dyDescent="0.2">
      <c r="A2729" s="2"/>
    </row>
    <row r="2730" spans="1:1" s="18" customFormat="1" x14ac:dyDescent="0.2">
      <c r="A2730" s="2"/>
    </row>
    <row r="2731" spans="1:1" s="18" customFormat="1" x14ac:dyDescent="0.2">
      <c r="A2731" s="2"/>
    </row>
    <row r="2732" spans="1:1" s="18" customFormat="1" x14ac:dyDescent="0.2">
      <c r="A2732" s="2"/>
    </row>
    <row r="2733" spans="1:1" s="18" customFormat="1" x14ac:dyDescent="0.2">
      <c r="A2733" s="2"/>
    </row>
    <row r="2734" spans="1:1" s="18" customFormat="1" x14ac:dyDescent="0.2">
      <c r="A2734" s="2"/>
    </row>
    <row r="2735" spans="1:1" s="18" customFormat="1" x14ac:dyDescent="0.2">
      <c r="A2735" s="2"/>
    </row>
    <row r="2736" spans="1:1" s="18" customFormat="1" x14ac:dyDescent="0.2">
      <c r="A2736" s="2"/>
    </row>
    <row r="2737" spans="1:1" s="18" customFormat="1" x14ac:dyDescent="0.2">
      <c r="A2737" s="2"/>
    </row>
    <row r="2738" spans="1:1" s="18" customFormat="1" x14ac:dyDescent="0.2">
      <c r="A2738" s="2"/>
    </row>
    <row r="2739" spans="1:1" s="18" customFormat="1" x14ac:dyDescent="0.2">
      <c r="A2739" s="2"/>
    </row>
    <row r="2740" spans="1:1" s="18" customFormat="1" x14ac:dyDescent="0.2">
      <c r="A2740" s="2"/>
    </row>
    <row r="2741" spans="1:1" s="18" customFormat="1" x14ac:dyDescent="0.2">
      <c r="A2741" s="2"/>
    </row>
    <row r="2742" spans="1:1" s="18" customFormat="1" x14ac:dyDescent="0.2">
      <c r="A2742" s="2"/>
    </row>
    <row r="2743" spans="1:1" s="18" customFormat="1" x14ac:dyDescent="0.2">
      <c r="A2743" s="2"/>
    </row>
    <row r="2744" spans="1:1" s="18" customFormat="1" x14ac:dyDescent="0.2">
      <c r="A2744" s="2"/>
    </row>
    <row r="2745" spans="1:1" s="18" customFormat="1" x14ac:dyDescent="0.2">
      <c r="A2745" s="2"/>
    </row>
    <row r="2746" spans="1:1" s="18" customFormat="1" x14ac:dyDescent="0.2">
      <c r="A2746" s="2"/>
    </row>
    <row r="2747" spans="1:1" s="18" customFormat="1" x14ac:dyDescent="0.2">
      <c r="A2747" s="2"/>
    </row>
    <row r="2748" spans="1:1" s="18" customFormat="1" x14ac:dyDescent="0.2">
      <c r="A2748" s="2"/>
    </row>
    <row r="2749" spans="1:1" s="18" customFormat="1" x14ac:dyDescent="0.2">
      <c r="A2749" s="2"/>
    </row>
    <row r="2750" spans="1:1" s="18" customFormat="1" x14ac:dyDescent="0.2">
      <c r="A2750" s="2"/>
    </row>
    <row r="2751" spans="1:1" s="18" customFormat="1" x14ac:dyDescent="0.2">
      <c r="A2751" s="2"/>
    </row>
    <row r="2752" spans="1:1" s="18" customFormat="1" x14ac:dyDescent="0.2">
      <c r="A2752" s="2"/>
    </row>
    <row r="2753" spans="1:1" s="18" customFormat="1" x14ac:dyDescent="0.2">
      <c r="A2753" s="2"/>
    </row>
    <row r="2754" spans="1:1" s="18" customFormat="1" x14ac:dyDescent="0.2">
      <c r="A2754" s="2"/>
    </row>
    <row r="2755" spans="1:1" s="18" customFormat="1" x14ac:dyDescent="0.2">
      <c r="A2755" s="2"/>
    </row>
    <row r="2756" spans="1:1" s="18" customFormat="1" x14ac:dyDescent="0.2">
      <c r="A2756" s="2"/>
    </row>
    <row r="2757" spans="1:1" s="18" customFormat="1" x14ac:dyDescent="0.2">
      <c r="A2757" s="2"/>
    </row>
    <row r="2758" spans="1:1" s="18" customFormat="1" x14ac:dyDescent="0.2">
      <c r="A2758" s="2"/>
    </row>
    <row r="2759" spans="1:1" s="18" customFormat="1" x14ac:dyDescent="0.2">
      <c r="A2759" s="2"/>
    </row>
    <row r="2760" spans="1:1" s="18" customFormat="1" x14ac:dyDescent="0.2">
      <c r="A2760" s="2"/>
    </row>
    <row r="2761" spans="1:1" s="18" customFormat="1" x14ac:dyDescent="0.2">
      <c r="A2761" s="2"/>
    </row>
    <row r="2762" spans="1:1" s="18" customFormat="1" x14ac:dyDescent="0.2">
      <c r="A2762" s="2"/>
    </row>
    <row r="2763" spans="1:1" s="18" customFormat="1" x14ac:dyDescent="0.2">
      <c r="A2763" s="2"/>
    </row>
    <row r="2764" spans="1:1" s="18" customFormat="1" x14ac:dyDescent="0.2">
      <c r="A2764" s="2"/>
    </row>
    <row r="2765" spans="1:1" s="18" customFormat="1" x14ac:dyDescent="0.2">
      <c r="A2765" s="2"/>
    </row>
    <row r="2766" spans="1:1" s="18" customFormat="1" x14ac:dyDescent="0.2">
      <c r="A2766" s="2"/>
    </row>
    <row r="2767" spans="1:1" s="18" customFormat="1" x14ac:dyDescent="0.2">
      <c r="A2767" s="2"/>
    </row>
    <row r="2768" spans="1:1" s="18" customFormat="1" x14ac:dyDescent="0.2">
      <c r="A2768" s="2"/>
    </row>
    <row r="2769" spans="1:1" s="18" customFormat="1" x14ac:dyDescent="0.2">
      <c r="A2769" s="2"/>
    </row>
    <row r="2770" spans="1:1" s="18" customFormat="1" x14ac:dyDescent="0.2">
      <c r="A2770" s="2"/>
    </row>
    <row r="2771" spans="1:1" s="18" customFormat="1" x14ac:dyDescent="0.2">
      <c r="A2771" s="2"/>
    </row>
    <row r="2772" spans="1:1" s="18" customFormat="1" x14ac:dyDescent="0.2">
      <c r="A2772" s="2"/>
    </row>
    <row r="2773" spans="1:1" s="18" customFormat="1" x14ac:dyDescent="0.2">
      <c r="A2773" s="2"/>
    </row>
    <row r="2774" spans="1:1" s="18" customFormat="1" x14ac:dyDescent="0.2">
      <c r="A2774" s="2"/>
    </row>
    <row r="2775" spans="1:1" s="18" customFormat="1" x14ac:dyDescent="0.2">
      <c r="A2775" s="2"/>
    </row>
    <row r="2776" spans="1:1" s="18" customFormat="1" x14ac:dyDescent="0.2">
      <c r="A2776" s="2"/>
    </row>
    <row r="2777" spans="1:1" s="18" customFormat="1" x14ac:dyDescent="0.2">
      <c r="A2777" s="2"/>
    </row>
    <row r="2778" spans="1:1" s="18" customFormat="1" x14ac:dyDescent="0.2">
      <c r="A2778" s="2"/>
    </row>
    <row r="2779" spans="1:1" s="18" customFormat="1" x14ac:dyDescent="0.2">
      <c r="A2779" s="2"/>
    </row>
    <row r="2780" spans="1:1" s="18" customFormat="1" x14ac:dyDescent="0.2">
      <c r="A2780" s="2"/>
    </row>
    <row r="2781" spans="1:1" s="18" customFormat="1" x14ac:dyDescent="0.2">
      <c r="A2781" s="2"/>
    </row>
    <row r="2782" spans="1:1" s="18" customFormat="1" x14ac:dyDescent="0.2">
      <c r="A2782" s="2"/>
    </row>
    <row r="2783" spans="1:1" s="18" customFormat="1" x14ac:dyDescent="0.2">
      <c r="A2783" s="2"/>
    </row>
    <row r="2784" spans="1:1" s="18" customFormat="1" x14ac:dyDescent="0.2">
      <c r="A2784" s="2"/>
    </row>
    <row r="2785" spans="1:1" s="18" customFormat="1" x14ac:dyDescent="0.2">
      <c r="A2785" s="2"/>
    </row>
    <row r="2786" spans="1:1" s="18" customFormat="1" x14ac:dyDescent="0.2">
      <c r="A2786" s="2"/>
    </row>
    <row r="2787" spans="1:1" s="18" customFormat="1" x14ac:dyDescent="0.2">
      <c r="A2787" s="2"/>
    </row>
    <row r="2788" spans="1:1" s="18" customFormat="1" x14ac:dyDescent="0.2">
      <c r="A2788" s="2"/>
    </row>
    <row r="2789" spans="1:1" s="18" customFormat="1" x14ac:dyDescent="0.2">
      <c r="A2789" s="2"/>
    </row>
    <row r="2790" spans="1:1" s="18" customFormat="1" x14ac:dyDescent="0.2">
      <c r="A2790" s="2"/>
    </row>
    <row r="2791" spans="1:1" s="18" customFormat="1" x14ac:dyDescent="0.2">
      <c r="A2791" s="2"/>
    </row>
    <row r="2792" spans="1:1" s="18" customFormat="1" x14ac:dyDescent="0.2">
      <c r="A2792" s="2"/>
    </row>
    <row r="2793" spans="1:1" s="18" customFormat="1" x14ac:dyDescent="0.2">
      <c r="A2793" s="2"/>
    </row>
    <row r="2794" spans="1:1" s="18" customFormat="1" x14ac:dyDescent="0.2">
      <c r="A2794" s="2"/>
    </row>
    <row r="2795" spans="1:1" s="18" customFormat="1" x14ac:dyDescent="0.2">
      <c r="A2795" s="2"/>
    </row>
    <row r="2796" spans="1:1" s="18" customFormat="1" x14ac:dyDescent="0.2">
      <c r="A2796" s="2"/>
    </row>
    <row r="2797" spans="1:1" s="18" customFormat="1" x14ac:dyDescent="0.2">
      <c r="A2797" s="2"/>
    </row>
    <row r="2798" spans="1:1" s="18" customFormat="1" x14ac:dyDescent="0.2">
      <c r="A2798" s="2"/>
    </row>
    <row r="2799" spans="1:1" s="18" customFormat="1" x14ac:dyDescent="0.2">
      <c r="A2799" s="2"/>
    </row>
    <row r="2800" spans="1:1" s="18" customFormat="1" x14ac:dyDescent="0.2">
      <c r="A2800" s="2"/>
    </row>
    <row r="2801" spans="1:1" s="18" customFormat="1" x14ac:dyDescent="0.2">
      <c r="A2801" s="2"/>
    </row>
    <row r="2802" spans="1:1" s="18" customFormat="1" x14ac:dyDescent="0.2">
      <c r="A2802" s="2"/>
    </row>
    <row r="2803" spans="1:1" s="18" customFormat="1" x14ac:dyDescent="0.2">
      <c r="A2803" s="2"/>
    </row>
    <row r="2804" spans="1:1" s="18" customFormat="1" x14ac:dyDescent="0.2">
      <c r="A2804" s="2"/>
    </row>
    <row r="2805" spans="1:1" s="18" customFormat="1" x14ac:dyDescent="0.2">
      <c r="A2805" s="2"/>
    </row>
    <row r="2806" spans="1:1" s="18" customFormat="1" x14ac:dyDescent="0.2">
      <c r="A2806" s="2"/>
    </row>
    <row r="2807" spans="1:1" s="18" customFormat="1" x14ac:dyDescent="0.2">
      <c r="A2807" s="2"/>
    </row>
    <row r="2808" spans="1:1" s="18" customFormat="1" x14ac:dyDescent="0.2">
      <c r="A2808" s="2"/>
    </row>
    <row r="2809" spans="1:1" s="18" customFormat="1" x14ac:dyDescent="0.2">
      <c r="A2809" s="2"/>
    </row>
    <row r="2810" spans="1:1" s="18" customFormat="1" x14ac:dyDescent="0.2">
      <c r="A2810" s="2"/>
    </row>
    <row r="2811" spans="1:1" s="18" customFormat="1" x14ac:dyDescent="0.2">
      <c r="A2811" s="2"/>
    </row>
    <row r="2812" spans="1:1" s="18" customFormat="1" x14ac:dyDescent="0.2">
      <c r="A2812" s="2"/>
    </row>
    <row r="2813" spans="1:1" s="18" customFormat="1" x14ac:dyDescent="0.2">
      <c r="A2813" s="2"/>
    </row>
    <row r="2814" spans="1:1" s="18" customFormat="1" x14ac:dyDescent="0.2">
      <c r="A2814" s="2"/>
    </row>
    <row r="2815" spans="1:1" s="18" customFormat="1" x14ac:dyDescent="0.2">
      <c r="A2815" s="2"/>
    </row>
    <row r="2816" spans="1:1" s="18" customFormat="1" x14ac:dyDescent="0.2">
      <c r="A2816" s="2"/>
    </row>
    <row r="2817" spans="1:1" s="18" customFormat="1" x14ac:dyDescent="0.2">
      <c r="A2817" s="2"/>
    </row>
    <row r="2818" spans="1:1" s="18" customFormat="1" x14ac:dyDescent="0.2">
      <c r="A2818" s="2"/>
    </row>
    <row r="2819" spans="1:1" s="18" customFormat="1" x14ac:dyDescent="0.2">
      <c r="A2819" s="2"/>
    </row>
    <row r="2820" spans="1:1" s="18" customFormat="1" x14ac:dyDescent="0.2">
      <c r="A2820" s="2"/>
    </row>
    <row r="2821" spans="1:1" s="18" customFormat="1" x14ac:dyDescent="0.2">
      <c r="A2821" s="2"/>
    </row>
    <row r="2822" spans="1:1" s="18" customFormat="1" x14ac:dyDescent="0.2">
      <c r="A2822" s="2"/>
    </row>
    <row r="2823" spans="1:1" s="18" customFormat="1" x14ac:dyDescent="0.2">
      <c r="A2823" s="2"/>
    </row>
    <row r="2824" spans="1:1" s="18" customFormat="1" x14ac:dyDescent="0.2">
      <c r="A2824" s="2"/>
    </row>
    <row r="2825" spans="1:1" s="18" customFormat="1" x14ac:dyDescent="0.2">
      <c r="A2825" s="2"/>
    </row>
    <row r="2826" spans="1:1" s="18" customFormat="1" x14ac:dyDescent="0.2">
      <c r="A2826" s="2"/>
    </row>
    <row r="2827" spans="1:1" s="18" customFormat="1" x14ac:dyDescent="0.2">
      <c r="A2827" s="2"/>
    </row>
    <row r="2828" spans="1:1" s="18" customFormat="1" x14ac:dyDescent="0.2">
      <c r="A2828" s="2"/>
    </row>
    <row r="2829" spans="1:1" s="18" customFormat="1" x14ac:dyDescent="0.2">
      <c r="A2829" s="2"/>
    </row>
    <row r="2830" spans="1:1" s="18" customFormat="1" x14ac:dyDescent="0.2">
      <c r="A2830" s="2"/>
    </row>
    <row r="2831" spans="1:1" s="18" customFormat="1" x14ac:dyDescent="0.2">
      <c r="A2831" s="2"/>
    </row>
    <row r="2832" spans="1:1" s="18" customFormat="1" x14ac:dyDescent="0.2">
      <c r="A2832" s="2"/>
    </row>
    <row r="2833" spans="1:1" s="18" customFormat="1" x14ac:dyDescent="0.2">
      <c r="A2833" s="2"/>
    </row>
    <row r="2834" spans="1:1" s="18" customFormat="1" x14ac:dyDescent="0.2">
      <c r="A2834" s="2"/>
    </row>
    <row r="2835" spans="1:1" s="18" customFormat="1" x14ac:dyDescent="0.2">
      <c r="A2835" s="2"/>
    </row>
    <row r="2836" spans="1:1" s="18" customFormat="1" x14ac:dyDescent="0.2">
      <c r="A2836" s="2"/>
    </row>
    <row r="2837" spans="1:1" s="18" customFormat="1" x14ac:dyDescent="0.2">
      <c r="A2837" s="2"/>
    </row>
    <row r="2838" spans="1:1" s="18" customFormat="1" x14ac:dyDescent="0.2">
      <c r="A2838" s="2"/>
    </row>
    <row r="2839" spans="1:1" s="18" customFormat="1" x14ac:dyDescent="0.2">
      <c r="A2839" s="2"/>
    </row>
    <row r="2840" spans="1:1" s="18" customFormat="1" x14ac:dyDescent="0.2">
      <c r="A2840" s="2"/>
    </row>
    <row r="2841" spans="1:1" s="18" customFormat="1" x14ac:dyDescent="0.2">
      <c r="A2841" s="2"/>
    </row>
    <row r="2842" spans="1:1" s="18" customFormat="1" x14ac:dyDescent="0.2">
      <c r="A2842" s="2"/>
    </row>
    <row r="2843" spans="1:1" s="18" customFormat="1" x14ac:dyDescent="0.2">
      <c r="A2843" s="2"/>
    </row>
    <row r="2844" spans="1:1" s="18" customFormat="1" x14ac:dyDescent="0.2">
      <c r="A2844" s="2"/>
    </row>
    <row r="2845" spans="1:1" s="18" customFormat="1" x14ac:dyDescent="0.2">
      <c r="A2845" s="2"/>
    </row>
    <row r="2846" spans="1:1" s="18" customFormat="1" x14ac:dyDescent="0.2">
      <c r="A2846" s="2"/>
    </row>
    <row r="2847" spans="1:1" s="18" customFormat="1" x14ac:dyDescent="0.2">
      <c r="A2847" s="2"/>
    </row>
    <row r="2848" spans="1:1" s="18" customFormat="1" x14ac:dyDescent="0.2">
      <c r="A2848" s="2"/>
    </row>
    <row r="2849" spans="1:1" s="18" customFormat="1" x14ac:dyDescent="0.2">
      <c r="A2849" s="2"/>
    </row>
    <row r="2850" spans="1:1" s="18" customFormat="1" x14ac:dyDescent="0.2">
      <c r="A2850" s="2"/>
    </row>
    <row r="2851" spans="1:1" s="18" customFormat="1" x14ac:dyDescent="0.2">
      <c r="A2851" s="2"/>
    </row>
    <row r="2852" spans="1:1" s="18" customFormat="1" x14ac:dyDescent="0.2">
      <c r="A2852" s="2"/>
    </row>
    <row r="2853" spans="1:1" s="18" customFormat="1" x14ac:dyDescent="0.2">
      <c r="A2853" s="2"/>
    </row>
    <row r="2854" spans="1:1" s="18" customFormat="1" x14ac:dyDescent="0.2">
      <c r="A2854" s="2"/>
    </row>
    <row r="2855" spans="1:1" s="18" customFormat="1" x14ac:dyDescent="0.2">
      <c r="A2855" s="2"/>
    </row>
    <row r="2856" spans="1:1" s="18" customFormat="1" x14ac:dyDescent="0.2">
      <c r="A2856" s="2"/>
    </row>
    <row r="2857" spans="1:1" s="18" customFormat="1" x14ac:dyDescent="0.2">
      <c r="A2857" s="2"/>
    </row>
    <row r="2858" spans="1:1" s="18" customFormat="1" x14ac:dyDescent="0.2">
      <c r="A2858" s="2"/>
    </row>
    <row r="2859" spans="1:1" s="18" customFormat="1" x14ac:dyDescent="0.2">
      <c r="A2859" s="2"/>
    </row>
    <row r="2860" spans="1:1" s="18" customFormat="1" x14ac:dyDescent="0.2">
      <c r="A2860" s="2"/>
    </row>
    <row r="2861" spans="1:1" s="18" customFormat="1" x14ac:dyDescent="0.2">
      <c r="A2861" s="2"/>
    </row>
    <row r="2862" spans="1:1" s="18" customFormat="1" x14ac:dyDescent="0.2">
      <c r="A2862" s="2"/>
    </row>
    <row r="2863" spans="1:1" s="18" customFormat="1" x14ac:dyDescent="0.2">
      <c r="A2863" s="2"/>
    </row>
    <row r="2864" spans="1:1" s="18" customFormat="1" x14ac:dyDescent="0.2">
      <c r="A2864" s="2"/>
    </row>
    <row r="2865" spans="1:1" s="18" customFormat="1" x14ac:dyDescent="0.2">
      <c r="A2865" s="2"/>
    </row>
    <row r="2866" spans="1:1" s="18" customFormat="1" x14ac:dyDescent="0.2">
      <c r="A2866" s="2"/>
    </row>
    <row r="2867" spans="1:1" s="18" customFormat="1" x14ac:dyDescent="0.2">
      <c r="A2867" s="2"/>
    </row>
    <row r="2868" spans="1:1" s="18" customFormat="1" x14ac:dyDescent="0.2">
      <c r="A2868" s="2"/>
    </row>
    <row r="2869" spans="1:1" s="18" customFormat="1" x14ac:dyDescent="0.2">
      <c r="A2869" s="2"/>
    </row>
    <row r="2870" spans="1:1" s="18" customFormat="1" x14ac:dyDescent="0.2">
      <c r="A2870" s="2"/>
    </row>
    <row r="2871" spans="1:1" s="18" customFormat="1" x14ac:dyDescent="0.2">
      <c r="A2871" s="2"/>
    </row>
    <row r="2872" spans="1:1" s="18" customFormat="1" x14ac:dyDescent="0.2">
      <c r="A2872" s="2"/>
    </row>
    <row r="2873" spans="1:1" s="18" customFormat="1" x14ac:dyDescent="0.2">
      <c r="A2873" s="2"/>
    </row>
    <row r="2874" spans="1:1" s="18" customFormat="1" x14ac:dyDescent="0.2">
      <c r="A2874" s="2"/>
    </row>
    <row r="2875" spans="1:1" s="18" customFormat="1" x14ac:dyDescent="0.2">
      <c r="A2875" s="2"/>
    </row>
    <row r="2876" spans="1:1" s="18" customFormat="1" x14ac:dyDescent="0.2">
      <c r="A2876" s="2"/>
    </row>
    <row r="2877" spans="1:1" s="18" customFormat="1" x14ac:dyDescent="0.2">
      <c r="A2877" s="2"/>
    </row>
    <row r="2878" spans="1:1" s="18" customFormat="1" x14ac:dyDescent="0.2">
      <c r="A2878" s="2"/>
    </row>
    <row r="2879" spans="1:1" s="18" customFormat="1" x14ac:dyDescent="0.2">
      <c r="A2879" s="2"/>
    </row>
    <row r="2880" spans="1:1" s="18" customFormat="1" x14ac:dyDescent="0.2">
      <c r="A2880" s="2"/>
    </row>
    <row r="2881" spans="1:1" s="18" customFormat="1" x14ac:dyDescent="0.2">
      <c r="A2881" s="2"/>
    </row>
    <row r="2882" spans="1:1" s="18" customFormat="1" x14ac:dyDescent="0.2">
      <c r="A2882" s="2"/>
    </row>
    <row r="2883" spans="1:1" s="18" customFormat="1" x14ac:dyDescent="0.2">
      <c r="A2883" s="2"/>
    </row>
    <row r="2884" spans="1:1" s="18" customFormat="1" x14ac:dyDescent="0.2">
      <c r="A2884" s="2"/>
    </row>
    <row r="2885" spans="1:1" s="18" customFormat="1" x14ac:dyDescent="0.2">
      <c r="A2885" s="2"/>
    </row>
    <row r="2886" spans="1:1" s="18" customFormat="1" x14ac:dyDescent="0.2">
      <c r="A2886" s="2"/>
    </row>
    <row r="2887" spans="1:1" s="18" customFormat="1" x14ac:dyDescent="0.2">
      <c r="A2887" s="2"/>
    </row>
    <row r="2888" spans="1:1" s="18" customFormat="1" x14ac:dyDescent="0.2">
      <c r="A2888" s="2"/>
    </row>
    <row r="2889" spans="1:1" s="18" customFormat="1" x14ac:dyDescent="0.2">
      <c r="A2889" s="2"/>
    </row>
    <row r="2890" spans="1:1" s="18" customFormat="1" x14ac:dyDescent="0.2">
      <c r="A2890" s="2"/>
    </row>
    <row r="2891" spans="1:1" s="18" customFormat="1" x14ac:dyDescent="0.2">
      <c r="A2891" s="2"/>
    </row>
    <row r="2892" spans="1:1" s="18" customFormat="1" x14ac:dyDescent="0.2">
      <c r="A2892" s="2"/>
    </row>
    <row r="2893" spans="1:1" s="18" customFormat="1" x14ac:dyDescent="0.2">
      <c r="A2893" s="2"/>
    </row>
    <row r="2894" spans="1:1" s="18" customFormat="1" x14ac:dyDescent="0.2">
      <c r="A2894" s="2"/>
    </row>
    <row r="2895" spans="1:1" s="18" customFormat="1" x14ac:dyDescent="0.2">
      <c r="A2895" s="2"/>
    </row>
    <row r="2896" spans="1:1" s="18" customFormat="1" x14ac:dyDescent="0.2">
      <c r="A2896" s="2"/>
    </row>
    <row r="2897" spans="1:1" s="18" customFormat="1" x14ac:dyDescent="0.2">
      <c r="A2897" s="2"/>
    </row>
    <row r="2898" spans="1:1" s="18" customFormat="1" x14ac:dyDescent="0.2">
      <c r="A2898" s="2"/>
    </row>
    <row r="2899" spans="1:1" s="18" customFormat="1" x14ac:dyDescent="0.2">
      <c r="A2899" s="2"/>
    </row>
    <row r="2900" spans="1:1" s="18" customFormat="1" x14ac:dyDescent="0.2">
      <c r="A2900" s="2"/>
    </row>
    <row r="2901" spans="1:1" s="18" customFormat="1" x14ac:dyDescent="0.2">
      <c r="A2901" s="2"/>
    </row>
    <row r="2902" spans="1:1" s="18" customFormat="1" x14ac:dyDescent="0.2">
      <c r="A2902" s="2"/>
    </row>
    <row r="2903" spans="1:1" s="18" customFormat="1" x14ac:dyDescent="0.2">
      <c r="A2903" s="2"/>
    </row>
    <row r="2904" spans="1:1" s="18" customFormat="1" x14ac:dyDescent="0.2">
      <c r="A2904" s="2"/>
    </row>
    <row r="2905" spans="1:1" s="18" customFormat="1" x14ac:dyDescent="0.2">
      <c r="A2905" s="2"/>
    </row>
    <row r="2906" spans="1:1" s="18" customFormat="1" x14ac:dyDescent="0.2">
      <c r="A2906" s="2"/>
    </row>
    <row r="2907" spans="1:1" s="18" customFormat="1" x14ac:dyDescent="0.2">
      <c r="A2907" s="2"/>
    </row>
    <row r="2908" spans="1:1" s="18" customFormat="1" x14ac:dyDescent="0.2">
      <c r="A2908" s="2"/>
    </row>
    <row r="2909" spans="1:1" s="18" customFormat="1" x14ac:dyDescent="0.2">
      <c r="A2909" s="2"/>
    </row>
    <row r="2910" spans="1:1" s="18" customFormat="1" x14ac:dyDescent="0.2">
      <c r="A2910" s="2"/>
    </row>
    <row r="2911" spans="1:1" s="18" customFormat="1" x14ac:dyDescent="0.2">
      <c r="A2911" s="2"/>
    </row>
    <row r="2912" spans="1:1" s="18" customFormat="1" x14ac:dyDescent="0.2">
      <c r="A2912" s="2"/>
    </row>
    <row r="2913" spans="1:1" s="18" customFormat="1" x14ac:dyDescent="0.2">
      <c r="A2913" s="2"/>
    </row>
    <row r="2914" spans="1:1" s="18" customFormat="1" x14ac:dyDescent="0.2">
      <c r="A2914" s="2"/>
    </row>
    <row r="2915" spans="1:1" s="18" customFormat="1" x14ac:dyDescent="0.2">
      <c r="A2915" s="2"/>
    </row>
    <row r="2916" spans="1:1" s="18" customFormat="1" x14ac:dyDescent="0.2">
      <c r="A2916" s="2"/>
    </row>
    <row r="2917" spans="1:1" s="18" customFormat="1" x14ac:dyDescent="0.2">
      <c r="A2917" s="2"/>
    </row>
    <row r="2918" spans="1:1" s="18" customFormat="1" x14ac:dyDescent="0.2">
      <c r="A2918" s="2"/>
    </row>
    <row r="2919" spans="1:1" s="18" customFormat="1" x14ac:dyDescent="0.2">
      <c r="A2919" s="2"/>
    </row>
    <row r="2920" spans="1:1" s="18" customFormat="1" x14ac:dyDescent="0.2">
      <c r="A2920" s="2"/>
    </row>
    <row r="2921" spans="1:1" s="18" customFormat="1" x14ac:dyDescent="0.2">
      <c r="A2921" s="2"/>
    </row>
    <row r="2922" spans="1:1" s="18" customFormat="1" x14ac:dyDescent="0.2">
      <c r="A2922" s="2"/>
    </row>
    <row r="2923" spans="1:1" s="18" customFormat="1" x14ac:dyDescent="0.2">
      <c r="A2923" s="2"/>
    </row>
    <row r="2924" spans="1:1" s="18" customFormat="1" x14ac:dyDescent="0.2">
      <c r="A2924" s="2"/>
    </row>
    <row r="2925" spans="1:1" s="18" customFormat="1" x14ac:dyDescent="0.2">
      <c r="A2925" s="2"/>
    </row>
    <row r="2926" spans="1:1" s="18" customFormat="1" x14ac:dyDescent="0.2">
      <c r="A2926" s="2"/>
    </row>
    <row r="2927" spans="1:1" s="18" customFormat="1" x14ac:dyDescent="0.2">
      <c r="A2927" s="2"/>
    </row>
    <row r="2928" spans="1:1" s="18" customFormat="1" x14ac:dyDescent="0.2">
      <c r="A2928" s="2"/>
    </row>
    <row r="2929" spans="1:1" s="18" customFormat="1" x14ac:dyDescent="0.2">
      <c r="A2929" s="2"/>
    </row>
    <row r="2930" spans="1:1" s="18" customFormat="1" x14ac:dyDescent="0.2">
      <c r="A2930" s="2"/>
    </row>
    <row r="2931" spans="1:1" s="18" customFormat="1" x14ac:dyDescent="0.2">
      <c r="A2931" s="2"/>
    </row>
    <row r="2932" spans="1:1" s="18" customFormat="1" x14ac:dyDescent="0.2">
      <c r="A2932" s="2"/>
    </row>
    <row r="2933" spans="1:1" s="18" customFormat="1" x14ac:dyDescent="0.2">
      <c r="A2933" s="2"/>
    </row>
    <row r="2934" spans="1:1" s="18" customFormat="1" x14ac:dyDescent="0.2">
      <c r="A2934" s="2"/>
    </row>
    <row r="2935" spans="1:1" s="18" customFormat="1" x14ac:dyDescent="0.2">
      <c r="A2935" s="2"/>
    </row>
    <row r="2936" spans="1:1" s="18" customFormat="1" x14ac:dyDescent="0.2">
      <c r="A2936" s="2"/>
    </row>
    <row r="2937" spans="1:1" s="18" customFormat="1" x14ac:dyDescent="0.2">
      <c r="A2937" s="2"/>
    </row>
    <row r="2938" spans="1:1" s="18" customFormat="1" x14ac:dyDescent="0.2">
      <c r="A2938" s="2"/>
    </row>
    <row r="2939" spans="1:1" s="18" customFormat="1" x14ac:dyDescent="0.2">
      <c r="A2939" s="2"/>
    </row>
    <row r="2940" spans="1:1" s="18" customFormat="1" x14ac:dyDescent="0.2">
      <c r="A2940" s="2"/>
    </row>
    <row r="2941" spans="1:1" s="18" customFormat="1" x14ac:dyDescent="0.2">
      <c r="A2941" s="2"/>
    </row>
    <row r="2942" spans="1:1" s="18" customFormat="1" x14ac:dyDescent="0.2">
      <c r="A2942" s="2"/>
    </row>
    <row r="2943" spans="1:1" s="18" customFormat="1" x14ac:dyDescent="0.2">
      <c r="A2943" s="2"/>
    </row>
    <row r="2944" spans="1:1" s="18" customFormat="1" x14ac:dyDescent="0.2">
      <c r="A2944" s="2"/>
    </row>
    <row r="2945" spans="1:1" s="18" customFormat="1" x14ac:dyDescent="0.2">
      <c r="A2945" s="2"/>
    </row>
    <row r="2946" spans="1:1" s="18" customFormat="1" x14ac:dyDescent="0.2">
      <c r="A2946" s="2"/>
    </row>
    <row r="2947" spans="1:1" s="18" customFormat="1" x14ac:dyDescent="0.2">
      <c r="A2947" s="2"/>
    </row>
    <row r="2948" spans="1:1" s="18" customFormat="1" x14ac:dyDescent="0.2">
      <c r="A2948" s="2"/>
    </row>
    <row r="2949" spans="1:1" s="18" customFormat="1" x14ac:dyDescent="0.2">
      <c r="A2949" s="2"/>
    </row>
    <row r="2950" spans="1:1" s="18" customFormat="1" x14ac:dyDescent="0.2">
      <c r="A2950" s="2"/>
    </row>
    <row r="2951" spans="1:1" s="18" customFormat="1" x14ac:dyDescent="0.2">
      <c r="A2951" s="2"/>
    </row>
    <row r="2952" spans="1:1" s="18" customFormat="1" x14ac:dyDescent="0.2">
      <c r="A2952" s="2"/>
    </row>
    <row r="2953" spans="1:1" s="18" customFormat="1" x14ac:dyDescent="0.2">
      <c r="A2953" s="2"/>
    </row>
    <row r="2954" spans="1:1" s="18" customFormat="1" x14ac:dyDescent="0.2">
      <c r="A2954" s="2"/>
    </row>
    <row r="2955" spans="1:1" s="18" customFormat="1" x14ac:dyDescent="0.2">
      <c r="A2955" s="2"/>
    </row>
    <row r="2956" spans="1:1" s="18" customFormat="1" x14ac:dyDescent="0.2">
      <c r="A2956" s="2"/>
    </row>
    <row r="2957" spans="1:1" s="18" customFormat="1" x14ac:dyDescent="0.2">
      <c r="A2957" s="2"/>
    </row>
    <row r="2958" spans="1:1" s="18" customFormat="1" x14ac:dyDescent="0.2">
      <c r="A2958" s="2"/>
    </row>
    <row r="2959" spans="1:1" s="18" customFormat="1" x14ac:dyDescent="0.2">
      <c r="A2959" s="2"/>
    </row>
    <row r="2960" spans="1:1" s="18" customFormat="1" x14ac:dyDescent="0.2">
      <c r="A2960" s="2"/>
    </row>
    <row r="2961" spans="1:1" s="18" customFormat="1" x14ac:dyDescent="0.2">
      <c r="A2961" s="2"/>
    </row>
    <row r="2962" spans="1:1" s="18" customFormat="1" x14ac:dyDescent="0.2">
      <c r="A2962" s="2"/>
    </row>
    <row r="2963" spans="1:1" s="18" customFormat="1" x14ac:dyDescent="0.2">
      <c r="A2963" s="2"/>
    </row>
    <row r="2964" spans="1:1" s="18" customFormat="1" x14ac:dyDescent="0.2">
      <c r="A2964" s="2"/>
    </row>
    <row r="2965" spans="1:1" s="18" customFormat="1" x14ac:dyDescent="0.2">
      <c r="A2965" s="2"/>
    </row>
    <row r="2966" spans="1:1" s="18" customFormat="1" x14ac:dyDescent="0.2">
      <c r="A2966" s="2"/>
    </row>
    <row r="2967" spans="1:1" s="18" customFormat="1" x14ac:dyDescent="0.2">
      <c r="A2967" s="2"/>
    </row>
    <row r="2968" spans="1:1" s="18" customFormat="1" x14ac:dyDescent="0.2">
      <c r="A2968" s="2"/>
    </row>
    <row r="2969" spans="1:1" s="18" customFormat="1" x14ac:dyDescent="0.2">
      <c r="A2969" s="2"/>
    </row>
    <row r="2970" spans="1:1" s="18" customFormat="1" x14ac:dyDescent="0.2">
      <c r="A2970" s="2"/>
    </row>
    <row r="2971" spans="1:1" s="18" customFormat="1" x14ac:dyDescent="0.2">
      <c r="A2971" s="2"/>
    </row>
    <row r="2972" spans="1:1" s="18" customFormat="1" x14ac:dyDescent="0.2">
      <c r="A2972" s="2"/>
    </row>
    <row r="2973" spans="1:1" s="18" customFormat="1" x14ac:dyDescent="0.2">
      <c r="A2973" s="2"/>
    </row>
    <row r="2974" spans="1:1" s="18" customFormat="1" x14ac:dyDescent="0.2">
      <c r="A2974" s="2"/>
    </row>
    <row r="2975" spans="1:1" s="18" customFormat="1" x14ac:dyDescent="0.2">
      <c r="A2975" s="2"/>
    </row>
    <row r="2976" spans="1:1" s="18" customFormat="1" x14ac:dyDescent="0.2">
      <c r="A2976" s="2"/>
    </row>
    <row r="2977" spans="1:1" s="18" customFormat="1" x14ac:dyDescent="0.2">
      <c r="A2977" s="2"/>
    </row>
    <row r="2978" spans="1:1" s="18" customFormat="1" x14ac:dyDescent="0.2">
      <c r="A2978" s="2"/>
    </row>
    <row r="2979" spans="1:1" s="18" customFormat="1" x14ac:dyDescent="0.2">
      <c r="A2979" s="2"/>
    </row>
    <row r="2980" spans="1:1" s="18" customFormat="1" x14ac:dyDescent="0.2">
      <c r="A2980" s="2"/>
    </row>
    <row r="2981" spans="1:1" s="18" customFormat="1" x14ac:dyDescent="0.2">
      <c r="A2981" s="2"/>
    </row>
    <row r="2982" spans="1:1" s="18" customFormat="1" x14ac:dyDescent="0.2">
      <c r="A2982" s="2"/>
    </row>
    <row r="2983" spans="1:1" s="18" customFormat="1" x14ac:dyDescent="0.2">
      <c r="A2983" s="2"/>
    </row>
    <row r="2984" spans="1:1" s="18" customFormat="1" x14ac:dyDescent="0.2">
      <c r="A2984" s="2"/>
    </row>
    <row r="2985" spans="1:1" s="18" customFormat="1" x14ac:dyDescent="0.2">
      <c r="A2985" s="2"/>
    </row>
    <row r="2986" spans="1:1" s="18" customFormat="1" x14ac:dyDescent="0.2">
      <c r="A2986" s="2"/>
    </row>
    <row r="2987" spans="1:1" s="18" customFormat="1" x14ac:dyDescent="0.2">
      <c r="A2987" s="2"/>
    </row>
    <row r="2988" spans="1:1" s="18" customFormat="1" x14ac:dyDescent="0.2">
      <c r="A2988" s="2"/>
    </row>
    <row r="2989" spans="1:1" s="18" customFormat="1" x14ac:dyDescent="0.2">
      <c r="A2989" s="2"/>
    </row>
    <row r="2990" spans="1:1" s="18" customFormat="1" x14ac:dyDescent="0.2">
      <c r="A2990" s="2"/>
    </row>
    <row r="2991" spans="1:1" s="18" customFormat="1" x14ac:dyDescent="0.2">
      <c r="A2991" s="2"/>
    </row>
    <row r="2992" spans="1:1" s="18" customFormat="1" x14ac:dyDescent="0.2">
      <c r="A2992" s="2"/>
    </row>
    <row r="2993" spans="1:1" s="18" customFormat="1" x14ac:dyDescent="0.2">
      <c r="A2993" s="2"/>
    </row>
    <row r="2994" spans="1:1" s="18" customFormat="1" x14ac:dyDescent="0.2">
      <c r="A2994" s="2"/>
    </row>
    <row r="2995" spans="1:1" s="18" customFormat="1" x14ac:dyDescent="0.2">
      <c r="A2995" s="2"/>
    </row>
    <row r="2996" spans="1:1" s="18" customFormat="1" x14ac:dyDescent="0.2">
      <c r="A2996" s="2"/>
    </row>
    <row r="2997" spans="1:1" s="18" customFormat="1" x14ac:dyDescent="0.2">
      <c r="A2997" s="2"/>
    </row>
    <row r="2998" spans="1:1" s="18" customFormat="1" x14ac:dyDescent="0.2">
      <c r="A2998" s="2"/>
    </row>
    <row r="2999" spans="1:1" s="18" customFormat="1" x14ac:dyDescent="0.2">
      <c r="A2999" s="2"/>
    </row>
    <row r="3000" spans="1:1" s="18" customFormat="1" x14ac:dyDescent="0.2">
      <c r="A3000" s="2"/>
    </row>
    <row r="3001" spans="1:1" s="18" customFormat="1" x14ac:dyDescent="0.2">
      <c r="A3001" s="2"/>
    </row>
    <row r="3002" spans="1:1" s="18" customFormat="1" x14ac:dyDescent="0.2">
      <c r="A3002" s="2"/>
    </row>
    <row r="3003" spans="1:1" s="18" customFormat="1" x14ac:dyDescent="0.2">
      <c r="A3003" s="2"/>
    </row>
    <row r="3004" spans="1:1" s="18" customFormat="1" x14ac:dyDescent="0.2">
      <c r="A3004" s="2"/>
    </row>
    <row r="3005" spans="1:1" s="18" customFormat="1" x14ac:dyDescent="0.2">
      <c r="A3005" s="2"/>
    </row>
    <row r="3006" spans="1:1" s="18" customFormat="1" x14ac:dyDescent="0.2">
      <c r="A3006" s="2"/>
    </row>
    <row r="3007" spans="1:1" s="18" customFormat="1" x14ac:dyDescent="0.2">
      <c r="A3007" s="2"/>
    </row>
    <row r="3008" spans="1:1" s="18" customFormat="1" x14ac:dyDescent="0.2">
      <c r="A3008" s="2"/>
    </row>
    <row r="3009" spans="1:1" s="18" customFormat="1" x14ac:dyDescent="0.2">
      <c r="A3009" s="2"/>
    </row>
    <row r="3010" spans="1:1" s="18" customFormat="1" x14ac:dyDescent="0.2">
      <c r="A3010" s="2"/>
    </row>
    <row r="3011" spans="1:1" s="18" customFormat="1" x14ac:dyDescent="0.2">
      <c r="A3011" s="2"/>
    </row>
    <row r="3012" spans="1:1" s="18" customFormat="1" x14ac:dyDescent="0.2">
      <c r="A3012" s="2"/>
    </row>
    <row r="3013" spans="1:1" s="18" customFormat="1" x14ac:dyDescent="0.2">
      <c r="A3013" s="2"/>
    </row>
    <row r="3014" spans="1:1" s="18" customFormat="1" x14ac:dyDescent="0.2">
      <c r="A3014" s="2"/>
    </row>
    <row r="3015" spans="1:1" s="18" customFormat="1" x14ac:dyDescent="0.2">
      <c r="A3015" s="2"/>
    </row>
    <row r="3016" spans="1:1" s="18" customFormat="1" x14ac:dyDescent="0.2">
      <c r="A3016" s="2"/>
    </row>
    <row r="3017" spans="1:1" s="18" customFormat="1" x14ac:dyDescent="0.2">
      <c r="A3017" s="2"/>
    </row>
    <row r="3018" spans="1:1" s="18" customFormat="1" x14ac:dyDescent="0.2">
      <c r="A3018" s="2"/>
    </row>
    <row r="3019" spans="1:1" s="18" customFormat="1" x14ac:dyDescent="0.2">
      <c r="A3019" s="2"/>
    </row>
    <row r="3020" spans="1:1" s="18" customFormat="1" x14ac:dyDescent="0.2">
      <c r="A3020" s="2"/>
    </row>
    <row r="3021" spans="1:1" s="18" customFormat="1" x14ac:dyDescent="0.2">
      <c r="A3021" s="2"/>
    </row>
    <row r="3022" spans="1:1" s="18" customFormat="1" x14ac:dyDescent="0.2">
      <c r="A3022" s="2"/>
    </row>
    <row r="3023" spans="1:1" s="18" customFormat="1" x14ac:dyDescent="0.2">
      <c r="A3023" s="2"/>
    </row>
    <row r="3024" spans="1:1" s="18" customFormat="1" x14ac:dyDescent="0.2">
      <c r="A3024" s="2"/>
    </row>
    <row r="3025" spans="1:1" s="18" customFormat="1" x14ac:dyDescent="0.2">
      <c r="A3025" s="2"/>
    </row>
    <row r="3026" spans="1:1" s="18" customFormat="1" x14ac:dyDescent="0.2">
      <c r="A3026" s="2"/>
    </row>
    <row r="3027" spans="1:1" s="18" customFormat="1" x14ac:dyDescent="0.2">
      <c r="A3027" s="2"/>
    </row>
    <row r="3028" spans="1:1" s="18" customFormat="1" x14ac:dyDescent="0.2">
      <c r="A3028" s="2"/>
    </row>
    <row r="3029" spans="1:1" s="18" customFormat="1" x14ac:dyDescent="0.2">
      <c r="A3029" s="2"/>
    </row>
    <row r="3030" spans="1:1" s="18" customFormat="1" x14ac:dyDescent="0.2">
      <c r="A3030" s="2"/>
    </row>
    <row r="3031" spans="1:1" s="18" customFormat="1" x14ac:dyDescent="0.2">
      <c r="A3031" s="2"/>
    </row>
    <row r="3032" spans="1:1" s="18" customFormat="1" x14ac:dyDescent="0.2">
      <c r="A3032" s="2"/>
    </row>
    <row r="3033" spans="1:1" s="18" customFormat="1" x14ac:dyDescent="0.2">
      <c r="A3033" s="2"/>
    </row>
    <row r="3034" spans="1:1" s="18" customFormat="1" x14ac:dyDescent="0.2">
      <c r="A3034" s="2"/>
    </row>
    <row r="3035" spans="1:1" s="18" customFormat="1" x14ac:dyDescent="0.2">
      <c r="A3035" s="2"/>
    </row>
    <row r="3036" spans="1:1" s="18" customFormat="1" x14ac:dyDescent="0.2">
      <c r="A3036" s="2"/>
    </row>
    <row r="3037" spans="1:1" s="18" customFormat="1" x14ac:dyDescent="0.2">
      <c r="A3037" s="2"/>
    </row>
    <row r="3038" spans="1:1" s="18" customFormat="1" x14ac:dyDescent="0.2">
      <c r="A3038" s="2"/>
    </row>
    <row r="3039" spans="1:1" s="18" customFormat="1" x14ac:dyDescent="0.2">
      <c r="A3039" s="2"/>
    </row>
    <row r="3040" spans="1:1" s="18" customFormat="1" x14ac:dyDescent="0.2">
      <c r="A3040" s="2"/>
    </row>
    <row r="3041" spans="1:1" s="18" customFormat="1" x14ac:dyDescent="0.2">
      <c r="A3041" s="2"/>
    </row>
    <row r="3042" spans="1:1" s="18" customFormat="1" x14ac:dyDescent="0.2">
      <c r="A3042" s="2"/>
    </row>
    <row r="3043" spans="1:1" s="18" customFormat="1" x14ac:dyDescent="0.2">
      <c r="A3043" s="2"/>
    </row>
    <row r="3044" spans="1:1" s="18" customFormat="1" x14ac:dyDescent="0.2">
      <c r="A3044" s="2"/>
    </row>
    <row r="3045" spans="1:1" s="18" customFormat="1" x14ac:dyDescent="0.2">
      <c r="A3045" s="2"/>
    </row>
    <row r="3046" spans="1:1" s="18" customFormat="1" x14ac:dyDescent="0.2">
      <c r="A3046" s="2"/>
    </row>
    <row r="3047" spans="1:1" s="18" customFormat="1" x14ac:dyDescent="0.2">
      <c r="A3047" s="2"/>
    </row>
    <row r="3048" spans="1:1" s="18" customFormat="1" x14ac:dyDescent="0.2">
      <c r="A3048" s="2"/>
    </row>
    <row r="3049" spans="1:1" s="18" customFormat="1" x14ac:dyDescent="0.2">
      <c r="A3049" s="2"/>
    </row>
    <row r="3050" spans="1:1" s="18" customFormat="1" x14ac:dyDescent="0.2">
      <c r="A3050" s="2"/>
    </row>
    <row r="3051" spans="1:1" s="18" customFormat="1" x14ac:dyDescent="0.2">
      <c r="A3051" s="2"/>
    </row>
    <row r="3052" spans="1:1" s="18" customFormat="1" x14ac:dyDescent="0.2">
      <c r="A3052" s="2"/>
    </row>
    <row r="3053" spans="1:1" s="18" customFormat="1" x14ac:dyDescent="0.2">
      <c r="A3053" s="2"/>
    </row>
    <row r="3054" spans="1:1" s="18" customFormat="1" x14ac:dyDescent="0.2">
      <c r="A3054" s="2"/>
    </row>
    <row r="3055" spans="1:1" s="18" customFormat="1" x14ac:dyDescent="0.2">
      <c r="A3055" s="2"/>
    </row>
    <row r="3056" spans="1:1" s="18" customFormat="1" x14ac:dyDescent="0.2">
      <c r="A3056" s="2"/>
    </row>
    <row r="3057" spans="1:1" s="18" customFormat="1" x14ac:dyDescent="0.2">
      <c r="A3057" s="2"/>
    </row>
    <row r="3058" spans="1:1" s="18" customFormat="1" x14ac:dyDescent="0.2">
      <c r="A3058" s="2"/>
    </row>
    <row r="3059" spans="1:1" s="18" customFormat="1" x14ac:dyDescent="0.2">
      <c r="A3059" s="2"/>
    </row>
    <row r="3060" spans="1:1" s="18" customFormat="1" x14ac:dyDescent="0.2">
      <c r="A3060" s="2"/>
    </row>
    <row r="3061" spans="1:1" s="18" customFormat="1" x14ac:dyDescent="0.2">
      <c r="A3061" s="2"/>
    </row>
    <row r="3062" spans="1:1" s="18" customFormat="1" x14ac:dyDescent="0.2">
      <c r="A3062" s="2"/>
    </row>
    <row r="3063" spans="1:1" s="18" customFormat="1" x14ac:dyDescent="0.2">
      <c r="A3063" s="2"/>
    </row>
    <row r="3064" spans="1:1" s="18" customFormat="1" x14ac:dyDescent="0.2">
      <c r="A3064" s="2"/>
    </row>
    <row r="3065" spans="1:1" s="18" customFormat="1" x14ac:dyDescent="0.2">
      <c r="A3065" s="2"/>
    </row>
    <row r="3066" spans="1:1" s="18" customFormat="1" x14ac:dyDescent="0.2">
      <c r="A3066" s="2"/>
    </row>
    <row r="3067" spans="1:1" s="18" customFormat="1" x14ac:dyDescent="0.2">
      <c r="A3067" s="2"/>
    </row>
    <row r="3068" spans="1:1" s="18" customFormat="1" x14ac:dyDescent="0.2">
      <c r="A3068" s="2"/>
    </row>
    <row r="3069" spans="1:1" s="18" customFormat="1" x14ac:dyDescent="0.2">
      <c r="A3069" s="2"/>
    </row>
    <row r="3070" spans="1:1" s="18" customFormat="1" x14ac:dyDescent="0.2">
      <c r="A3070" s="2"/>
    </row>
    <row r="3071" spans="1:1" s="18" customFormat="1" x14ac:dyDescent="0.2">
      <c r="A3071" s="2"/>
    </row>
    <row r="3072" spans="1:1" s="18" customFormat="1" x14ac:dyDescent="0.2">
      <c r="A3072" s="2"/>
    </row>
    <row r="3073" spans="1:1" s="18" customFormat="1" x14ac:dyDescent="0.2">
      <c r="A3073" s="2"/>
    </row>
    <row r="3074" spans="1:1" s="18" customFormat="1" x14ac:dyDescent="0.2">
      <c r="A3074" s="2"/>
    </row>
    <row r="3075" spans="1:1" s="18" customFormat="1" x14ac:dyDescent="0.2">
      <c r="A3075" s="2"/>
    </row>
    <row r="3076" spans="1:1" s="18" customFormat="1" x14ac:dyDescent="0.2">
      <c r="A3076" s="2"/>
    </row>
    <row r="3077" spans="1:1" s="18" customFormat="1" x14ac:dyDescent="0.2">
      <c r="A3077" s="2"/>
    </row>
    <row r="3078" spans="1:1" s="18" customFormat="1" x14ac:dyDescent="0.2">
      <c r="A3078" s="2"/>
    </row>
    <row r="3079" spans="1:1" s="18" customFormat="1" x14ac:dyDescent="0.2">
      <c r="A3079" s="2"/>
    </row>
    <row r="3080" spans="1:1" s="18" customFormat="1" x14ac:dyDescent="0.2">
      <c r="A3080" s="2"/>
    </row>
    <row r="3081" spans="1:1" s="18" customFormat="1" x14ac:dyDescent="0.2">
      <c r="A3081" s="2"/>
    </row>
    <row r="3082" spans="1:1" s="18" customFormat="1" x14ac:dyDescent="0.2">
      <c r="A3082" s="2"/>
    </row>
    <row r="3083" spans="1:1" s="18" customFormat="1" x14ac:dyDescent="0.2">
      <c r="A3083" s="2"/>
    </row>
    <row r="3084" spans="1:1" s="18" customFormat="1" x14ac:dyDescent="0.2">
      <c r="A3084" s="2"/>
    </row>
    <row r="3085" spans="1:1" s="18" customFormat="1" x14ac:dyDescent="0.2">
      <c r="A3085" s="2"/>
    </row>
    <row r="3086" spans="1:1" s="18" customFormat="1" x14ac:dyDescent="0.2">
      <c r="A3086" s="2"/>
    </row>
    <row r="3087" spans="1:1" s="18" customFormat="1" x14ac:dyDescent="0.2">
      <c r="A3087" s="2"/>
    </row>
    <row r="3088" spans="1:1" s="18" customFormat="1" x14ac:dyDescent="0.2">
      <c r="A3088" s="2"/>
    </row>
    <row r="3089" spans="1:1" s="18" customFormat="1" x14ac:dyDescent="0.2">
      <c r="A3089" s="2"/>
    </row>
    <row r="3090" spans="1:1" s="18" customFormat="1" x14ac:dyDescent="0.2">
      <c r="A3090" s="2"/>
    </row>
    <row r="3091" spans="1:1" s="18" customFormat="1" x14ac:dyDescent="0.2">
      <c r="A3091" s="2"/>
    </row>
    <row r="3092" spans="1:1" s="18" customFormat="1" x14ac:dyDescent="0.2">
      <c r="A3092" s="2"/>
    </row>
    <row r="3093" spans="1:1" s="18" customFormat="1" x14ac:dyDescent="0.2">
      <c r="A3093" s="2"/>
    </row>
    <row r="3094" spans="1:1" s="18" customFormat="1" x14ac:dyDescent="0.2">
      <c r="A3094" s="2"/>
    </row>
    <row r="3095" spans="1:1" s="18" customFormat="1" x14ac:dyDescent="0.2">
      <c r="A3095" s="2"/>
    </row>
    <row r="3096" spans="1:1" s="18" customFormat="1" x14ac:dyDescent="0.2">
      <c r="A3096" s="2"/>
    </row>
    <row r="3097" spans="1:1" s="18" customFormat="1" x14ac:dyDescent="0.2">
      <c r="A3097" s="2"/>
    </row>
    <row r="3098" spans="1:1" s="18" customFormat="1" x14ac:dyDescent="0.2">
      <c r="A3098" s="2"/>
    </row>
    <row r="3099" spans="1:1" s="18" customFormat="1" x14ac:dyDescent="0.2">
      <c r="A3099" s="2"/>
    </row>
    <row r="3100" spans="1:1" s="18" customFormat="1" x14ac:dyDescent="0.2">
      <c r="A3100" s="2"/>
    </row>
    <row r="3101" spans="1:1" s="18" customFormat="1" x14ac:dyDescent="0.2">
      <c r="A3101" s="2"/>
    </row>
    <row r="3102" spans="1:1" s="18" customFormat="1" x14ac:dyDescent="0.2">
      <c r="A3102" s="2"/>
    </row>
    <row r="3103" spans="1:1" s="18" customFormat="1" x14ac:dyDescent="0.2">
      <c r="A3103" s="2"/>
    </row>
    <row r="3104" spans="1:1" s="18" customFormat="1" x14ac:dyDescent="0.2">
      <c r="A3104" s="2"/>
    </row>
    <row r="3105" spans="1:1" s="18" customFormat="1" x14ac:dyDescent="0.2">
      <c r="A3105" s="2"/>
    </row>
    <row r="3106" spans="1:1" s="18" customFormat="1" x14ac:dyDescent="0.2">
      <c r="A3106" s="2"/>
    </row>
    <row r="3107" spans="1:1" s="18" customFormat="1" x14ac:dyDescent="0.2">
      <c r="A3107" s="2"/>
    </row>
    <row r="3108" spans="1:1" s="18" customFormat="1" x14ac:dyDescent="0.2">
      <c r="A3108" s="2"/>
    </row>
    <row r="3109" spans="1:1" s="18" customFormat="1" x14ac:dyDescent="0.2">
      <c r="A3109" s="2"/>
    </row>
    <row r="3110" spans="1:1" s="18" customFormat="1" x14ac:dyDescent="0.2">
      <c r="A3110" s="2"/>
    </row>
    <row r="3111" spans="1:1" s="18" customFormat="1" x14ac:dyDescent="0.2">
      <c r="A3111" s="2"/>
    </row>
    <row r="3112" spans="1:1" s="18" customFormat="1" x14ac:dyDescent="0.2">
      <c r="A3112" s="2"/>
    </row>
    <row r="3113" spans="1:1" s="18" customFormat="1" x14ac:dyDescent="0.2">
      <c r="A3113" s="2"/>
    </row>
    <row r="3114" spans="1:1" s="18" customFormat="1" x14ac:dyDescent="0.2">
      <c r="A3114" s="2"/>
    </row>
    <row r="3115" spans="1:1" s="18" customFormat="1" x14ac:dyDescent="0.2">
      <c r="A3115" s="2"/>
    </row>
    <row r="3116" spans="1:1" s="18" customFormat="1" x14ac:dyDescent="0.2">
      <c r="A3116" s="2"/>
    </row>
    <row r="3117" spans="1:1" s="18" customFormat="1" x14ac:dyDescent="0.2">
      <c r="A3117" s="2"/>
    </row>
    <row r="3118" spans="1:1" s="18" customFormat="1" x14ac:dyDescent="0.2">
      <c r="A3118" s="2"/>
    </row>
    <row r="3119" spans="1:1" s="18" customFormat="1" x14ac:dyDescent="0.2">
      <c r="A3119" s="2"/>
    </row>
    <row r="3120" spans="1:1" s="18" customFormat="1" x14ac:dyDescent="0.2">
      <c r="A3120" s="2"/>
    </row>
    <row r="3121" spans="1:1" s="18" customFormat="1" x14ac:dyDescent="0.2">
      <c r="A3121" s="2"/>
    </row>
    <row r="3122" spans="1:1" s="18" customFormat="1" x14ac:dyDescent="0.2">
      <c r="A3122" s="2"/>
    </row>
    <row r="3123" spans="1:1" s="18" customFormat="1" x14ac:dyDescent="0.2">
      <c r="A3123" s="2"/>
    </row>
    <row r="3124" spans="1:1" s="18" customFormat="1" x14ac:dyDescent="0.2">
      <c r="A3124" s="2"/>
    </row>
    <row r="3125" spans="1:1" s="18" customFormat="1" x14ac:dyDescent="0.2">
      <c r="A3125" s="2"/>
    </row>
    <row r="3126" spans="1:1" s="18" customFormat="1" x14ac:dyDescent="0.2">
      <c r="A3126" s="2"/>
    </row>
    <row r="3127" spans="1:1" s="18" customFormat="1" x14ac:dyDescent="0.2">
      <c r="A3127" s="2"/>
    </row>
    <row r="3128" spans="1:1" s="18" customFormat="1" x14ac:dyDescent="0.2">
      <c r="A3128" s="2"/>
    </row>
    <row r="3129" spans="1:1" s="18" customFormat="1" x14ac:dyDescent="0.2">
      <c r="A3129" s="2"/>
    </row>
    <row r="3130" spans="1:1" s="18" customFormat="1" x14ac:dyDescent="0.2">
      <c r="A3130" s="2"/>
    </row>
    <row r="3131" spans="1:1" s="18" customFormat="1" x14ac:dyDescent="0.2">
      <c r="A3131" s="2"/>
    </row>
    <row r="3132" spans="1:1" s="18" customFormat="1" x14ac:dyDescent="0.2">
      <c r="A3132" s="2"/>
    </row>
    <row r="3133" spans="1:1" s="18" customFormat="1" x14ac:dyDescent="0.2">
      <c r="A3133" s="2"/>
    </row>
    <row r="3134" spans="1:1" s="18" customFormat="1" x14ac:dyDescent="0.2">
      <c r="A3134" s="2"/>
    </row>
    <row r="3135" spans="1:1" s="18" customFormat="1" x14ac:dyDescent="0.2">
      <c r="A3135" s="2"/>
    </row>
    <row r="3136" spans="1:1" s="18" customFormat="1" x14ac:dyDescent="0.2">
      <c r="A3136" s="2"/>
    </row>
    <row r="3137" spans="1:1" s="18" customFormat="1" x14ac:dyDescent="0.2">
      <c r="A3137" s="2"/>
    </row>
    <row r="3138" spans="1:1" s="18" customFormat="1" x14ac:dyDescent="0.2">
      <c r="A3138" s="2"/>
    </row>
    <row r="3139" spans="1:1" s="18" customFormat="1" x14ac:dyDescent="0.2">
      <c r="A3139" s="2"/>
    </row>
    <row r="3140" spans="1:1" s="18" customFormat="1" x14ac:dyDescent="0.2">
      <c r="A3140" s="2"/>
    </row>
    <row r="3141" spans="1:1" s="18" customFormat="1" x14ac:dyDescent="0.2">
      <c r="A3141" s="2"/>
    </row>
    <row r="3142" spans="1:1" s="18" customFormat="1" x14ac:dyDescent="0.2">
      <c r="A3142" s="2"/>
    </row>
    <row r="3143" spans="1:1" s="18" customFormat="1" x14ac:dyDescent="0.2">
      <c r="A3143" s="2"/>
    </row>
    <row r="3144" spans="1:1" s="18" customFormat="1" x14ac:dyDescent="0.2">
      <c r="A3144" s="2"/>
    </row>
    <row r="3145" spans="1:1" s="18" customFormat="1" x14ac:dyDescent="0.2">
      <c r="A3145" s="2"/>
    </row>
    <row r="3146" spans="1:1" s="18" customFormat="1" x14ac:dyDescent="0.2">
      <c r="A3146" s="2"/>
    </row>
    <row r="3147" spans="1:1" s="18" customFormat="1" x14ac:dyDescent="0.2">
      <c r="A3147" s="2"/>
    </row>
    <row r="3148" spans="1:1" s="18" customFormat="1" x14ac:dyDescent="0.2">
      <c r="A3148" s="2"/>
    </row>
    <row r="3149" spans="1:1" s="18" customFormat="1" x14ac:dyDescent="0.2">
      <c r="A3149" s="2"/>
    </row>
    <row r="3150" spans="1:1" s="18" customFormat="1" x14ac:dyDescent="0.2">
      <c r="A3150" s="2"/>
    </row>
    <row r="3151" spans="1:1" s="18" customFormat="1" x14ac:dyDescent="0.2">
      <c r="A3151" s="2"/>
    </row>
    <row r="3152" spans="1:1" s="18" customFormat="1" x14ac:dyDescent="0.2">
      <c r="A3152" s="2"/>
    </row>
    <row r="3153" spans="1:1" s="18" customFormat="1" x14ac:dyDescent="0.2">
      <c r="A3153" s="2"/>
    </row>
    <row r="3154" spans="1:1" s="18" customFormat="1" x14ac:dyDescent="0.2">
      <c r="A3154" s="2"/>
    </row>
    <row r="3155" spans="1:1" s="18" customFormat="1" x14ac:dyDescent="0.2">
      <c r="A3155" s="2"/>
    </row>
    <row r="3156" spans="1:1" s="18" customFormat="1" x14ac:dyDescent="0.2">
      <c r="A3156" s="2"/>
    </row>
    <row r="3157" spans="1:1" s="18" customFormat="1" x14ac:dyDescent="0.2">
      <c r="A3157" s="2"/>
    </row>
    <row r="3158" spans="1:1" s="18" customFormat="1" x14ac:dyDescent="0.2">
      <c r="A3158" s="2"/>
    </row>
    <row r="3159" spans="1:1" s="18" customFormat="1" x14ac:dyDescent="0.2">
      <c r="A3159" s="2"/>
    </row>
    <row r="3160" spans="1:1" s="18" customFormat="1" x14ac:dyDescent="0.2">
      <c r="A3160" s="2"/>
    </row>
    <row r="3161" spans="1:1" s="18" customFormat="1" x14ac:dyDescent="0.2">
      <c r="A3161" s="2"/>
    </row>
    <row r="3162" spans="1:1" s="18" customFormat="1" x14ac:dyDescent="0.2">
      <c r="A3162" s="2"/>
    </row>
    <row r="3163" spans="1:1" s="18" customFormat="1" x14ac:dyDescent="0.2">
      <c r="A3163" s="2"/>
    </row>
    <row r="3164" spans="1:1" s="18" customFormat="1" x14ac:dyDescent="0.2">
      <c r="A3164" s="2"/>
    </row>
    <row r="3165" spans="1:1" s="18" customFormat="1" x14ac:dyDescent="0.2">
      <c r="A3165" s="2"/>
    </row>
    <row r="3166" spans="1:1" s="18" customFormat="1" x14ac:dyDescent="0.2">
      <c r="A3166" s="2"/>
    </row>
    <row r="3167" spans="1:1" s="18" customFormat="1" x14ac:dyDescent="0.2">
      <c r="A3167" s="2"/>
    </row>
    <row r="3168" spans="1:1" s="18" customFormat="1" x14ac:dyDescent="0.2">
      <c r="A3168" s="2"/>
    </row>
    <row r="3169" spans="1:1" s="18" customFormat="1" x14ac:dyDescent="0.2">
      <c r="A3169" s="2"/>
    </row>
    <row r="3170" spans="1:1" s="18" customFormat="1" x14ac:dyDescent="0.2">
      <c r="A3170" s="2"/>
    </row>
    <row r="3171" spans="1:1" s="18" customFormat="1" x14ac:dyDescent="0.2">
      <c r="A3171" s="2"/>
    </row>
    <row r="3172" spans="1:1" s="18" customFormat="1" x14ac:dyDescent="0.2">
      <c r="A3172" s="2"/>
    </row>
    <row r="3173" spans="1:1" s="18" customFormat="1" x14ac:dyDescent="0.2">
      <c r="A3173" s="2"/>
    </row>
    <row r="3174" spans="1:1" s="18" customFormat="1" x14ac:dyDescent="0.2">
      <c r="A3174" s="2"/>
    </row>
    <row r="3175" spans="1:1" s="18" customFormat="1" x14ac:dyDescent="0.2">
      <c r="A3175" s="2"/>
    </row>
    <row r="3176" spans="1:1" s="18" customFormat="1" x14ac:dyDescent="0.2">
      <c r="A3176" s="2"/>
    </row>
    <row r="3177" spans="1:1" s="18" customFormat="1" x14ac:dyDescent="0.2">
      <c r="A3177" s="2"/>
    </row>
    <row r="3178" spans="1:1" s="18" customFormat="1" x14ac:dyDescent="0.2">
      <c r="A3178" s="2"/>
    </row>
    <row r="3179" spans="1:1" s="18" customFormat="1" x14ac:dyDescent="0.2">
      <c r="A3179" s="2"/>
    </row>
    <row r="3180" spans="1:1" s="18" customFormat="1" x14ac:dyDescent="0.2">
      <c r="A3180" s="2"/>
    </row>
    <row r="3181" spans="1:1" s="18" customFormat="1" x14ac:dyDescent="0.2">
      <c r="A3181" s="2"/>
    </row>
    <row r="3182" spans="1:1" s="18" customFormat="1" x14ac:dyDescent="0.2">
      <c r="A3182" s="2"/>
    </row>
    <row r="3183" spans="1:1" s="18" customFormat="1" x14ac:dyDescent="0.2">
      <c r="A3183" s="2"/>
    </row>
    <row r="3184" spans="1:1" s="18" customFormat="1" x14ac:dyDescent="0.2">
      <c r="A3184" s="2"/>
    </row>
    <row r="3185" spans="1:1" s="18" customFormat="1" x14ac:dyDescent="0.2">
      <c r="A3185" s="2"/>
    </row>
    <row r="3186" spans="1:1" s="18" customFormat="1" x14ac:dyDescent="0.2">
      <c r="A3186" s="2"/>
    </row>
    <row r="3187" spans="1:1" s="18" customFormat="1" x14ac:dyDescent="0.2">
      <c r="A3187" s="2"/>
    </row>
    <row r="3188" spans="1:1" s="18" customFormat="1" x14ac:dyDescent="0.2">
      <c r="A3188" s="2"/>
    </row>
    <row r="3189" spans="1:1" s="18" customFormat="1" x14ac:dyDescent="0.2">
      <c r="A3189" s="2"/>
    </row>
    <row r="3190" spans="1:1" s="18" customFormat="1" x14ac:dyDescent="0.2">
      <c r="A3190" s="2"/>
    </row>
    <row r="3191" spans="1:1" s="18" customFormat="1" x14ac:dyDescent="0.2">
      <c r="A3191" s="2"/>
    </row>
    <row r="3192" spans="1:1" s="18" customFormat="1" x14ac:dyDescent="0.2">
      <c r="A3192" s="2"/>
    </row>
    <row r="3193" spans="1:1" s="18" customFormat="1" x14ac:dyDescent="0.2">
      <c r="A3193" s="2"/>
    </row>
    <row r="3194" spans="1:1" s="18" customFormat="1" x14ac:dyDescent="0.2">
      <c r="A3194" s="2"/>
    </row>
    <row r="3195" spans="1:1" s="18" customFormat="1" x14ac:dyDescent="0.2">
      <c r="A3195" s="2"/>
    </row>
    <row r="3196" spans="1:1" s="18" customFormat="1" x14ac:dyDescent="0.2">
      <c r="A3196" s="2"/>
    </row>
    <row r="3197" spans="1:1" s="18" customFormat="1" x14ac:dyDescent="0.2">
      <c r="A3197" s="2"/>
    </row>
    <row r="3198" spans="1:1" s="18" customFormat="1" x14ac:dyDescent="0.2">
      <c r="A3198" s="2"/>
    </row>
    <row r="3199" spans="1:1" s="18" customFormat="1" x14ac:dyDescent="0.2">
      <c r="A3199" s="2"/>
    </row>
    <row r="3200" spans="1:1" s="18" customFormat="1" x14ac:dyDescent="0.2">
      <c r="A3200" s="2"/>
    </row>
    <row r="3201" spans="1:1" s="18" customFormat="1" x14ac:dyDescent="0.2">
      <c r="A3201" s="2"/>
    </row>
    <row r="3202" spans="1:1" s="18" customFormat="1" x14ac:dyDescent="0.2">
      <c r="A3202" s="2"/>
    </row>
    <row r="3203" spans="1:1" s="18" customFormat="1" x14ac:dyDescent="0.2">
      <c r="A3203" s="2"/>
    </row>
    <row r="3204" spans="1:1" s="18" customFormat="1" x14ac:dyDescent="0.2">
      <c r="A3204" s="2"/>
    </row>
    <row r="3205" spans="1:1" s="18" customFormat="1" x14ac:dyDescent="0.2">
      <c r="A3205" s="2"/>
    </row>
    <row r="3206" spans="1:1" s="18" customFormat="1" x14ac:dyDescent="0.2">
      <c r="A3206" s="2"/>
    </row>
    <row r="3207" spans="1:1" s="18" customFormat="1" x14ac:dyDescent="0.2">
      <c r="A3207" s="2"/>
    </row>
    <row r="3208" spans="1:1" s="18" customFormat="1" x14ac:dyDescent="0.2">
      <c r="A3208" s="2"/>
    </row>
    <row r="3209" spans="1:1" s="18" customFormat="1" x14ac:dyDescent="0.2">
      <c r="A3209" s="2"/>
    </row>
    <row r="3210" spans="1:1" s="18" customFormat="1" x14ac:dyDescent="0.2">
      <c r="A3210" s="2"/>
    </row>
    <row r="3211" spans="1:1" s="18" customFormat="1" x14ac:dyDescent="0.2">
      <c r="A3211" s="2"/>
    </row>
    <row r="3212" spans="1:1" s="18" customFormat="1" x14ac:dyDescent="0.2">
      <c r="A3212" s="2"/>
    </row>
    <row r="3213" spans="1:1" s="18" customFormat="1" x14ac:dyDescent="0.2">
      <c r="A3213" s="2"/>
    </row>
    <row r="3214" spans="1:1" s="18" customFormat="1" x14ac:dyDescent="0.2">
      <c r="A3214" s="2"/>
    </row>
    <row r="3215" spans="1:1" s="18" customFormat="1" x14ac:dyDescent="0.2">
      <c r="A3215" s="2"/>
    </row>
    <row r="3216" spans="1:1" s="18" customFormat="1" x14ac:dyDescent="0.2">
      <c r="A3216" s="2"/>
    </row>
    <row r="3217" spans="1:1" s="18" customFormat="1" x14ac:dyDescent="0.2">
      <c r="A3217" s="2"/>
    </row>
    <row r="3218" spans="1:1" s="18" customFormat="1" x14ac:dyDescent="0.2">
      <c r="A3218" s="2"/>
    </row>
    <row r="3219" spans="1:1" s="18" customFormat="1" x14ac:dyDescent="0.2">
      <c r="A3219" s="2"/>
    </row>
    <row r="3220" spans="1:1" s="18" customFormat="1" x14ac:dyDescent="0.2">
      <c r="A3220" s="2"/>
    </row>
    <row r="3221" spans="1:1" s="18" customFormat="1" x14ac:dyDescent="0.2">
      <c r="A3221" s="2"/>
    </row>
    <row r="3222" spans="1:1" s="18" customFormat="1" x14ac:dyDescent="0.2">
      <c r="A3222" s="2"/>
    </row>
    <row r="3223" spans="1:1" s="18" customFormat="1" x14ac:dyDescent="0.2">
      <c r="A3223" s="2"/>
    </row>
    <row r="3224" spans="1:1" s="18" customFormat="1" x14ac:dyDescent="0.2">
      <c r="A3224" s="2"/>
    </row>
    <row r="3225" spans="1:1" s="18" customFormat="1" x14ac:dyDescent="0.2">
      <c r="A3225" s="2"/>
    </row>
    <row r="3226" spans="1:1" s="18" customFormat="1" x14ac:dyDescent="0.2">
      <c r="A3226" s="2"/>
    </row>
    <row r="3227" spans="1:1" s="18" customFormat="1" x14ac:dyDescent="0.2">
      <c r="A3227" s="2"/>
    </row>
    <row r="3228" spans="1:1" s="18" customFormat="1" x14ac:dyDescent="0.2">
      <c r="A3228" s="2"/>
    </row>
    <row r="3229" spans="1:1" s="18" customFormat="1" x14ac:dyDescent="0.2">
      <c r="A3229" s="2"/>
    </row>
    <row r="3230" spans="1:1" s="18" customFormat="1" x14ac:dyDescent="0.2">
      <c r="A3230" s="2"/>
    </row>
    <row r="3231" spans="1:1" s="18" customFormat="1" x14ac:dyDescent="0.2">
      <c r="A3231" s="2"/>
    </row>
    <row r="3232" spans="1:1" s="18" customFormat="1" x14ac:dyDescent="0.2">
      <c r="A3232" s="2"/>
    </row>
    <row r="3233" spans="1:1" s="18" customFormat="1" x14ac:dyDescent="0.2">
      <c r="A3233" s="2"/>
    </row>
    <row r="3234" spans="1:1" s="18" customFormat="1" x14ac:dyDescent="0.2">
      <c r="A3234" s="2"/>
    </row>
    <row r="3235" spans="1:1" s="18" customFormat="1" x14ac:dyDescent="0.2">
      <c r="A3235" s="2"/>
    </row>
    <row r="3236" spans="1:1" s="18" customFormat="1" x14ac:dyDescent="0.2">
      <c r="A3236" s="2"/>
    </row>
    <row r="3237" spans="1:1" s="18" customFormat="1" x14ac:dyDescent="0.2">
      <c r="A3237" s="2"/>
    </row>
    <row r="3238" spans="1:1" s="18" customFormat="1" x14ac:dyDescent="0.2">
      <c r="A3238" s="2"/>
    </row>
    <row r="3239" spans="1:1" s="18" customFormat="1" x14ac:dyDescent="0.2">
      <c r="A3239" s="2"/>
    </row>
    <row r="3240" spans="1:1" s="18" customFormat="1" x14ac:dyDescent="0.2">
      <c r="A3240" s="2"/>
    </row>
    <row r="3241" spans="1:1" s="18" customFormat="1" x14ac:dyDescent="0.2">
      <c r="A3241" s="2"/>
    </row>
    <row r="3242" spans="1:1" s="18" customFormat="1" x14ac:dyDescent="0.2">
      <c r="A3242" s="2"/>
    </row>
    <row r="3243" spans="1:1" s="18" customFormat="1" x14ac:dyDescent="0.2">
      <c r="A3243" s="2"/>
    </row>
    <row r="3244" spans="1:1" s="18" customFormat="1" x14ac:dyDescent="0.2">
      <c r="A3244" s="2"/>
    </row>
    <row r="3245" spans="1:1" s="18" customFormat="1" x14ac:dyDescent="0.2">
      <c r="A3245" s="2"/>
    </row>
    <row r="3246" spans="1:1" s="18" customFormat="1" x14ac:dyDescent="0.2">
      <c r="A3246" s="2"/>
    </row>
    <row r="3247" spans="1:1" s="18" customFormat="1" x14ac:dyDescent="0.2">
      <c r="A3247" s="2"/>
    </row>
    <row r="3248" spans="1:1" s="18" customFormat="1" x14ac:dyDescent="0.2">
      <c r="A3248" s="2"/>
    </row>
    <row r="3249" spans="1:1" s="18" customFormat="1" x14ac:dyDescent="0.2">
      <c r="A3249" s="2"/>
    </row>
    <row r="3250" spans="1:1" s="18" customFormat="1" x14ac:dyDescent="0.2">
      <c r="A3250" s="2"/>
    </row>
    <row r="3251" spans="1:1" s="18" customFormat="1" x14ac:dyDescent="0.2">
      <c r="A3251" s="2"/>
    </row>
    <row r="3252" spans="1:1" s="18" customFormat="1" x14ac:dyDescent="0.2">
      <c r="A3252" s="2"/>
    </row>
    <row r="3253" spans="1:1" s="18" customFormat="1" x14ac:dyDescent="0.2">
      <c r="A3253" s="2"/>
    </row>
    <row r="3254" spans="1:1" s="18" customFormat="1" x14ac:dyDescent="0.2">
      <c r="A3254" s="2"/>
    </row>
    <row r="3255" spans="1:1" s="18" customFormat="1" x14ac:dyDescent="0.2">
      <c r="A3255" s="2"/>
    </row>
    <row r="3256" spans="1:1" s="18" customFormat="1" x14ac:dyDescent="0.2">
      <c r="A3256" s="2"/>
    </row>
    <row r="3257" spans="1:1" s="18" customFormat="1" x14ac:dyDescent="0.2">
      <c r="A3257" s="2"/>
    </row>
    <row r="3258" spans="1:1" s="18" customFormat="1" x14ac:dyDescent="0.2">
      <c r="A3258" s="2"/>
    </row>
    <row r="3259" spans="1:1" s="18" customFormat="1" x14ac:dyDescent="0.2">
      <c r="A3259" s="2"/>
    </row>
    <row r="3260" spans="1:1" s="18" customFormat="1" x14ac:dyDescent="0.2">
      <c r="A3260" s="2"/>
    </row>
    <row r="3261" spans="1:1" s="18" customFormat="1" x14ac:dyDescent="0.2">
      <c r="A3261" s="2"/>
    </row>
    <row r="3262" spans="1:1" s="18" customFormat="1" x14ac:dyDescent="0.2">
      <c r="A3262" s="2"/>
    </row>
    <row r="3263" spans="1:1" s="18" customFormat="1" x14ac:dyDescent="0.2">
      <c r="A3263" s="2"/>
    </row>
    <row r="3264" spans="1:1" s="18" customFormat="1" x14ac:dyDescent="0.2">
      <c r="A3264" s="2"/>
    </row>
    <row r="3265" spans="1:1" s="18" customFormat="1" x14ac:dyDescent="0.2">
      <c r="A3265" s="2"/>
    </row>
    <row r="3266" spans="1:1" s="18" customFormat="1" x14ac:dyDescent="0.2">
      <c r="A3266" s="2"/>
    </row>
    <row r="3267" spans="1:1" s="18" customFormat="1" x14ac:dyDescent="0.2">
      <c r="A3267" s="2"/>
    </row>
    <row r="3268" spans="1:1" s="18" customFormat="1" x14ac:dyDescent="0.2">
      <c r="A3268" s="2"/>
    </row>
    <row r="3269" spans="1:1" s="18" customFormat="1" x14ac:dyDescent="0.2">
      <c r="A3269" s="2"/>
    </row>
    <row r="3270" spans="1:1" s="18" customFormat="1" x14ac:dyDescent="0.2">
      <c r="A3270" s="2"/>
    </row>
    <row r="3271" spans="1:1" s="18" customFormat="1" x14ac:dyDescent="0.2">
      <c r="A3271" s="2"/>
    </row>
    <row r="3272" spans="1:1" s="18" customFormat="1" x14ac:dyDescent="0.2">
      <c r="A3272" s="2"/>
    </row>
    <row r="3273" spans="1:1" s="18" customFormat="1" x14ac:dyDescent="0.2">
      <c r="A3273" s="2"/>
    </row>
    <row r="3274" spans="1:1" s="18" customFormat="1" x14ac:dyDescent="0.2">
      <c r="A3274" s="2"/>
    </row>
    <row r="3275" spans="1:1" s="18" customFormat="1" x14ac:dyDescent="0.2">
      <c r="A3275" s="2"/>
    </row>
    <row r="3276" spans="1:1" s="18" customFormat="1" x14ac:dyDescent="0.2">
      <c r="A3276" s="2"/>
    </row>
    <row r="3277" spans="1:1" s="18" customFormat="1" x14ac:dyDescent="0.2">
      <c r="A3277" s="2"/>
    </row>
    <row r="3278" spans="1:1" s="18" customFormat="1" x14ac:dyDescent="0.2">
      <c r="A3278" s="2"/>
    </row>
    <row r="3279" spans="1:1" s="18" customFormat="1" x14ac:dyDescent="0.2">
      <c r="A3279" s="2"/>
    </row>
    <row r="3280" spans="1:1" s="18" customFormat="1" x14ac:dyDescent="0.2">
      <c r="A3280" s="2"/>
    </row>
    <row r="3281" spans="1:1" s="18" customFormat="1" x14ac:dyDescent="0.2">
      <c r="A3281" s="2"/>
    </row>
    <row r="3282" spans="1:1" s="18" customFormat="1" x14ac:dyDescent="0.2">
      <c r="A3282" s="2"/>
    </row>
    <row r="3283" spans="1:1" s="18" customFormat="1" x14ac:dyDescent="0.2">
      <c r="A3283" s="2"/>
    </row>
    <row r="3284" spans="1:1" s="18" customFormat="1" x14ac:dyDescent="0.2">
      <c r="A3284" s="2"/>
    </row>
    <row r="3285" spans="1:1" s="18" customFormat="1" x14ac:dyDescent="0.2">
      <c r="A3285" s="2"/>
    </row>
    <row r="3286" spans="1:1" s="18" customFormat="1" x14ac:dyDescent="0.2">
      <c r="A3286" s="2"/>
    </row>
    <row r="3287" spans="1:1" s="18" customFormat="1" x14ac:dyDescent="0.2">
      <c r="A3287" s="2"/>
    </row>
    <row r="3288" spans="1:1" s="18" customFormat="1" x14ac:dyDescent="0.2">
      <c r="A3288" s="2"/>
    </row>
    <row r="3289" spans="1:1" s="18" customFormat="1" x14ac:dyDescent="0.2">
      <c r="A3289" s="2"/>
    </row>
    <row r="3290" spans="1:1" s="18" customFormat="1" x14ac:dyDescent="0.2">
      <c r="A3290" s="2"/>
    </row>
    <row r="3291" spans="1:1" s="18" customFormat="1" x14ac:dyDescent="0.2">
      <c r="A3291" s="2"/>
    </row>
    <row r="3292" spans="1:1" s="18" customFormat="1" x14ac:dyDescent="0.2">
      <c r="A3292" s="2"/>
    </row>
    <row r="3293" spans="1:1" s="18" customFormat="1" x14ac:dyDescent="0.2">
      <c r="A3293" s="2"/>
    </row>
    <row r="3294" spans="1:1" s="18" customFormat="1" x14ac:dyDescent="0.2">
      <c r="A3294" s="2"/>
    </row>
    <row r="3295" spans="1:1" s="18" customFormat="1" x14ac:dyDescent="0.2">
      <c r="A3295" s="2"/>
    </row>
    <row r="3296" spans="1:1" s="18" customFormat="1" x14ac:dyDescent="0.2">
      <c r="A3296" s="2"/>
    </row>
    <row r="3297" spans="1:1" s="18" customFormat="1" x14ac:dyDescent="0.2">
      <c r="A3297" s="2"/>
    </row>
    <row r="3298" spans="1:1" s="18" customFormat="1" x14ac:dyDescent="0.2">
      <c r="A3298" s="2"/>
    </row>
    <row r="3299" spans="1:1" s="18" customFormat="1" x14ac:dyDescent="0.2">
      <c r="A3299" s="2"/>
    </row>
    <row r="3300" spans="1:1" s="18" customFormat="1" x14ac:dyDescent="0.2">
      <c r="A3300" s="2"/>
    </row>
    <row r="3301" spans="1:1" s="18" customFormat="1" x14ac:dyDescent="0.2">
      <c r="A3301" s="2"/>
    </row>
    <row r="3302" spans="1:1" s="18" customFormat="1" x14ac:dyDescent="0.2">
      <c r="A3302" s="2"/>
    </row>
    <row r="3303" spans="1:1" s="18" customFormat="1" x14ac:dyDescent="0.2">
      <c r="A3303" s="2"/>
    </row>
    <row r="3304" spans="1:1" s="18" customFormat="1" x14ac:dyDescent="0.2">
      <c r="A3304" s="2"/>
    </row>
    <row r="3305" spans="1:1" s="18" customFormat="1" x14ac:dyDescent="0.2">
      <c r="A3305" s="2"/>
    </row>
    <row r="3306" spans="1:1" s="18" customFormat="1" x14ac:dyDescent="0.2">
      <c r="A3306" s="2"/>
    </row>
    <row r="3307" spans="1:1" s="18" customFormat="1" x14ac:dyDescent="0.2">
      <c r="A3307" s="2"/>
    </row>
    <row r="3308" spans="1:1" s="18" customFormat="1" x14ac:dyDescent="0.2">
      <c r="A3308" s="2"/>
    </row>
    <row r="3309" spans="1:1" s="18" customFormat="1" x14ac:dyDescent="0.2">
      <c r="A3309" s="2"/>
    </row>
    <row r="3310" spans="1:1" s="18" customFormat="1" x14ac:dyDescent="0.2">
      <c r="A3310" s="2"/>
    </row>
    <row r="3311" spans="1:1" s="18" customFormat="1" x14ac:dyDescent="0.2">
      <c r="A3311" s="2"/>
    </row>
    <row r="3312" spans="1:1" s="18" customFormat="1" x14ac:dyDescent="0.2">
      <c r="A3312" s="2"/>
    </row>
    <row r="3313" spans="1:1" s="18" customFormat="1" x14ac:dyDescent="0.2">
      <c r="A3313" s="2"/>
    </row>
    <row r="3314" spans="1:1" s="18" customFormat="1" x14ac:dyDescent="0.2">
      <c r="A3314" s="2"/>
    </row>
    <row r="3315" spans="1:1" s="18" customFormat="1" x14ac:dyDescent="0.2">
      <c r="A3315" s="2"/>
    </row>
    <row r="3316" spans="1:1" s="18" customFormat="1" x14ac:dyDescent="0.2">
      <c r="A3316" s="2"/>
    </row>
    <row r="3317" spans="1:1" s="18" customFormat="1" x14ac:dyDescent="0.2">
      <c r="A3317" s="2"/>
    </row>
    <row r="3318" spans="1:1" s="18" customFormat="1" x14ac:dyDescent="0.2">
      <c r="A3318" s="2"/>
    </row>
    <row r="3319" spans="1:1" s="18" customFormat="1" x14ac:dyDescent="0.2">
      <c r="A3319" s="2"/>
    </row>
    <row r="3320" spans="1:1" s="18" customFormat="1" x14ac:dyDescent="0.2">
      <c r="A3320" s="2"/>
    </row>
    <row r="3321" spans="1:1" s="18" customFormat="1" x14ac:dyDescent="0.2">
      <c r="A3321" s="2"/>
    </row>
    <row r="3322" spans="1:1" s="18" customFormat="1" x14ac:dyDescent="0.2">
      <c r="A3322" s="2"/>
    </row>
    <row r="3323" spans="1:1" s="18" customFormat="1" x14ac:dyDescent="0.2">
      <c r="A3323" s="2"/>
    </row>
    <row r="3324" spans="1:1" s="18" customFormat="1" x14ac:dyDescent="0.2">
      <c r="A3324" s="2"/>
    </row>
    <row r="3325" spans="1:1" s="18" customFormat="1" x14ac:dyDescent="0.2">
      <c r="A3325" s="2"/>
    </row>
    <row r="3326" spans="1:1" s="18" customFormat="1" x14ac:dyDescent="0.2">
      <c r="A3326" s="2"/>
    </row>
    <row r="3327" spans="1:1" s="18" customFormat="1" x14ac:dyDescent="0.2">
      <c r="A3327" s="2"/>
    </row>
    <row r="3328" spans="1:1" s="18" customFormat="1" x14ac:dyDescent="0.2">
      <c r="A3328" s="2"/>
    </row>
    <row r="3329" spans="1:1" s="18" customFormat="1" x14ac:dyDescent="0.2">
      <c r="A3329" s="2"/>
    </row>
    <row r="3330" spans="1:1" s="18" customFormat="1" x14ac:dyDescent="0.2">
      <c r="A3330" s="2"/>
    </row>
    <row r="3331" spans="1:1" s="18" customFormat="1" x14ac:dyDescent="0.2">
      <c r="A3331" s="2"/>
    </row>
    <row r="3332" spans="1:1" s="18" customFormat="1" x14ac:dyDescent="0.2">
      <c r="A3332" s="2"/>
    </row>
    <row r="3333" spans="1:1" s="18" customFormat="1" x14ac:dyDescent="0.2">
      <c r="A3333" s="2"/>
    </row>
    <row r="3334" spans="1:1" s="18" customFormat="1" x14ac:dyDescent="0.2">
      <c r="A3334" s="2"/>
    </row>
    <row r="3335" spans="1:1" s="18" customFormat="1" x14ac:dyDescent="0.2">
      <c r="A3335" s="2"/>
    </row>
    <row r="3336" spans="1:1" s="18" customFormat="1" x14ac:dyDescent="0.2">
      <c r="A3336" s="2"/>
    </row>
    <row r="3337" spans="1:1" s="18" customFormat="1" x14ac:dyDescent="0.2">
      <c r="A3337" s="2"/>
    </row>
    <row r="3338" spans="1:1" s="18" customFormat="1" x14ac:dyDescent="0.2">
      <c r="A3338" s="2"/>
    </row>
    <row r="3339" spans="1:1" s="18" customFormat="1" x14ac:dyDescent="0.2">
      <c r="A3339" s="2"/>
    </row>
    <row r="3340" spans="1:1" s="18" customFormat="1" x14ac:dyDescent="0.2">
      <c r="A3340" s="2"/>
    </row>
    <row r="3341" spans="1:1" s="18" customFormat="1" x14ac:dyDescent="0.2">
      <c r="A3341" s="2"/>
    </row>
    <row r="3342" spans="1:1" s="18" customFormat="1" x14ac:dyDescent="0.2">
      <c r="A3342" s="2"/>
    </row>
    <row r="3343" spans="1:1" s="18" customFormat="1" x14ac:dyDescent="0.2">
      <c r="A3343" s="2"/>
    </row>
    <row r="3344" spans="1:1" s="18" customFormat="1" x14ac:dyDescent="0.2">
      <c r="A3344" s="2"/>
    </row>
    <row r="3345" spans="1:1" s="18" customFormat="1" x14ac:dyDescent="0.2">
      <c r="A3345" s="2"/>
    </row>
    <row r="3346" spans="1:1" s="18" customFormat="1" x14ac:dyDescent="0.2">
      <c r="A3346" s="2"/>
    </row>
    <row r="3347" spans="1:1" s="18" customFormat="1" x14ac:dyDescent="0.2">
      <c r="A3347" s="2"/>
    </row>
    <row r="3348" spans="1:1" s="18" customFormat="1" x14ac:dyDescent="0.2">
      <c r="A3348" s="2"/>
    </row>
    <row r="3349" spans="1:1" s="18" customFormat="1" x14ac:dyDescent="0.2">
      <c r="A3349" s="2"/>
    </row>
    <row r="3350" spans="1:1" s="18" customFormat="1" x14ac:dyDescent="0.2">
      <c r="A3350" s="2"/>
    </row>
    <row r="3351" spans="1:1" s="18" customFormat="1" x14ac:dyDescent="0.2">
      <c r="A3351" s="2"/>
    </row>
    <row r="3352" spans="1:1" s="18" customFormat="1" x14ac:dyDescent="0.2">
      <c r="A3352" s="2"/>
    </row>
    <row r="3353" spans="1:1" s="18" customFormat="1" x14ac:dyDescent="0.2">
      <c r="A3353" s="2"/>
    </row>
    <row r="3354" spans="1:1" s="18" customFormat="1" x14ac:dyDescent="0.2">
      <c r="A3354" s="2"/>
    </row>
    <row r="3355" spans="1:1" s="18" customFormat="1" x14ac:dyDescent="0.2">
      <c r="A3355" s="2"/>
    </row>
    <row r="3356" spans="1:1" s="18" customFormat="1" x14ac:dyDescent="0.2">
      <c r="A3356" s="2"/>
    </row>
    <row r="3357" spans="1:1" s="18" customFormat="1" x14ac:dyDescent="0.2">
      <c r="A3357" s="2"/>
    </row>
    <row r="3358" spans="1:1" s="18" customFormat="1" x14ac:dyDescent="0.2">
      <c r="A3358" s="2"/>
    </row>
    <row r="3359" spans="1:1" s="18" customFormat="1" x14ac:dyDescent="0.2">
      <c r="A3359" s="2"/>
    </row>
    <row r="3360" spans="1:1" s="18" customFormat="1" x14ac:dyDescent="0.2">
      <c r="A3360" s="2"/>
    </row>
    <row r="3361" spans="1:1" s="18" customFormat="1" x14ac:dyDescent="0.2">
      <c r="A3361" s="2"/>
    </row>
    <row r="3362" spans="1:1" s="18" customFormat="1" x14ac:dyDescent="0.2">
      <c r="A3362" s="2"/>
    </row>
    <row r="3363" spans="1:1" s="18" customFormat="1" x14ac:dyDescent="0.2">
      <c r="A3363" s="2"/>
    </row>
    <row r="3364" spans="1:1" s="18" customFormat="1" x14ac:dyDescent="0.2">
      <c r="A3364" s="2"/>
    </row>
    <row r="3365" spans="1:1" s="18" customFormat="1" x14ac:dyDescent="0.2">
      <c r="A3365" s="2"/>
    </row>
    <row r="3366" spans="1:1" s="18" customFormat="1" x14ac:dyDescent="0.2">
      <c r="A3366" s="2"/>
    </row>
    <row r="3367" spans="1:1" s="18" customFormat="1" x14ac:dyDescent="0.2">
      <c r="A3367" s="2"/>
    </row>
    <row r="3368" spans="1:1" s="18" customFormat="1" x14ac:dyDescent="0.2">
      <c r="A3368" s="2"/>
    </row>
    <row r="3369" spans="1:1" s="18" customFormat="1" x14ac:dyDescent="0.2">
      <c r="A3369" s="2"/>
    </row>
    <row r="3370" spans="1:1" s="18" customFormat="1" x14ac:dyDescent="0.2">
      <c r="A3370" s="2"/>
    </row>
    <row r="3371" spans="1:1" s="18" customFormat="1" x14ac:dyDescent="0.2">
      <c r="A3371" s="2"/>
    </row>
    <row r="3372" spans="1:1" s="18" customFormat="1" x14ac:dyDescent="0.2">
      <c r="A3372" s="2"/>
    </row>
    <row r="3373" spans="1:1" s="18" customFormat="1" x14ac:dyDescent="0.2">
      <c r="A3373" s="2"/>
    </row>
    <row r="3374" spans="1:1" s="18" customFormat="1" x14ac:dyDescent="0.2">
      <c r="A3374" s="2"/>
    </row>
    <row r="3375" spans="1:1" s="18" customFormat="1" x14ac:dyDescent="0.2">
      <c r="A3375" s="2"/>
    </row>
    <row r="3376" spans="1:1" s="18" customFormat="1" x14ac:dyDescent="0.2">
      <c r="A3376" s="2"/>
    </row>
    <row r="3377" spans="1:1" s="18" customFormat="1" x14ac:dyDescent="0.2">
      <c r="A3377" s="2"/>
    </row>
    <row r="3378" spans="1:1" s="18" customFormat="1" x14ac:dyDescent="0.2">
      <c r="A3378" s="2"/>
    </row>
    <row r="3379" spans="1:1" s="18" customFormat="1" x14ac:dyDescent="0.2">
      <c r="A3379" s="2"/>
    </row>
    <row r="3380" spans="1:1" s="18" customFormat="1" x14ac:dyDescent="0.2">
      <c r="A3380" s="2"/>
    </row>
    <row r="3381" spans="1:1" s="18" customFormat="1" x14ac:dyDescent="0.2">
      <c r="A3381" s="2"/>
    </row>
    <row r="3382" spans="1:1" s="18" customFormat="1" x14ac:dyDescent="0.2">
      <c r="A3382" s="2"/>
    </row>
    <row r="3383" spans="1:1" s="18" customFormat="1" x14ac:dyDescent="0.2">
      <c r="A3383" s="2"/>
    </row>
    <row r="3384" spans="1:1" s="18" customFormat="1" x14ac:dyDescent="0.2">
      <c r="A3384" s="2"/>
    </row>
    <row r="3385" spans="1:1" s="18" customFormat="1" x14ac:dyDescent="0.2">
      <c r="A3385" s="2"/>
    </row>
    <row r="3386" spans="1:1" s="18" customFormat="1" x14ac:dyDescent="0.2">
      <c r="A3386" s="2"/>
    </row>
    <row r="3387" spans="1:1" s="18" customFormat="1" x14ac:dyDescent="0.2">
      <c r="A3387" s="2"/>
    </row>
    <row r="3388" spans="1:1" s="18" customFormat="1" x14ac:dyDescent="0.2">
      <c r="A3388" s="2"/>
    </row>
    <row r="3389" spans="1:1" s="18" customFormat="1" x14ac:dyDescent="0.2">
      <c r="A3389" s="2"/>
    </row>
    <row r="3390" spans="1:1" s="18" customFormat="1" x14ac:dyDescent="0.2">
      <c r="A3390" s="2"/>
    </row>
    <row r="3391" spans="1:1" s="18" customFormat="1" x14ac:dyDescent="0.2">
      <c r="A3391" s="2"/>
    </row>
    <row r="3392" spans="1:1" s="18" customFormat="1" x14ac:dyDescent="0.2">
      <c r="A3392" s="2"/>
    </row>
    <row r="3393" spans="1:1" s="18" customFormat="1" x14ac:dyDescent="0.2">
      <c r="A3393" s="2"/>
    </row>
    <row r="3394" spans="1:1" s="18" customFormat="1" x14ac:dyDescent="0.2">
      <c r="A3394" s="2"/>
    </row>
    <row r="3395" spans="1:1" s="18" customFormat="1" x14ac:dyDescent="0.2">
      <c r="A3395" s="2"/>
    </row>
    <row r="3396" spans="1:1" s="18" customFormat="1" x14ac:dyDescent="0.2">
      <c r="A3396" s="2"/>
    </row>
    <row r="3397" spans="1:1" s="18" customFormat="1" x14ac:dyDescent="0.2">
      <c r="A3397" s="2"/>
    </row>
    <row r="3398" spans="1:1" s="18" customFormat="1" x14ac:dyDescent="0.2">
      <c r="A3398" s="2"/>
    </row>
    <row r="3399" spans="1:1" s="18" customFormat="1" x14ac:dyDescent="0.2">
      <c r="A3399" s="2"/>
    </row>
    <row r="3400" spans="1:1" s="18" customFormat="1" x14ac:dyDescent="0.2">
      <c r="A3400" s="2"/>
    </row>
    <row r="3401" spans="1:1" s="18" customFormat="1" x14ac:dyDescent="0.2">
      <c r="A3401" s="2"/>
    </row>
    <row r="3402" spans="1:1" s="18" customFormat="1" x14ac:dyDescent="0.2">
      <c r="A3402" s="2"/>
    </row>
    <row r="3403" spans="1:1" s="18" customFormat="1" x14ac:dyDescent="0.2">
      <c r="A3403" s="2"/>
    </row>
    <row r="3404" spans="1:1" s="18" customFormat="1" x14ac:dyDescent="0.2">
      <c r="A3404" s="2"/>
    </row>
    <row r="3405" spans="1:1" s="18" customFormat="1" x14ac:dyDescent="0.2">
      <c r="A3405" s="2"/>
    </row>
    <row r="3406" spans="1:1" s="18" customFormat="1" x14ac:dyDescent="0.2">
      <c r="A3406" s="2"/>
    </row>
    <row r="3407" spans="1:1" s="18" customFormat="1" x14ac:dyDescent="0.2">
      <c r="A3407" s="2"/>
    </row>
    <row r="3408" spans="1:1" s="18" customFormat="1" x14ac:dyDescent="0.2">
      <c r="A3408" s="2"/>
    </row>
    <row r="3409" spans="1:1" s="18" customFormat="1" x14ac:dyDescent="0.2">
      <c r="A3409" s="2"/>
    </row>
    <row r="3410" spans="1:1" s="18" customFormat="1" x14ac:dyDescent="0.2">
      <c r="A3410" s="2"/>
    </row>
    <row r="3411" spans="1:1" s="18" customFormat="1" x14ac:dyDescent="0.2">
      <c r="A3411" s="2"/>
    </row>
    <row r="3412" spans="1:1" s="18" customFormat="1" x14ac:dyDescent="0.2">
      <c r="A3412" s="2"/>
    </row>
    <row r="3413" spans="1:1" s="18" customFormat="1" x14ac:dyDescent="0.2">
      <c r="A3413" s="2"/>
    </row>
    <row r="3414" spans="1:1" s="18" customFormat="1" x14ac:dyDescent="0.2">
      <c r="A3414" s="2"/>
    </row>
    <row r="3415" spans="1:1" s="18" customFormat="1" x14ac:dyDescent="0.2">
      <c r="A3415" s="2"/>
    </row>
    <row r="3416" spans="1:1" s="18" customFormat="1" x14ac:dyDescent="0.2">
      <c r="A3416" s="2"/>
    </row>
    <row r="3417" spans="1:1" s="18" customFormat="1" x14ac:dyDescent="0.2">
      <c r="A3417" s="2"/>
    </row>
    <row r="3418" spans="1:1" s="18" customFormat="1" x14ac:dyDescent="0.2">
      <c r="A3418" s="2"/>
    </row>
    <row r="3419" spans="1:1" s="18" customFormat="1" x14ac:dyDescent="0.2">
      <c r="A3419" s="2"/>
    </row>
    <row r="3420" spans="1:1" s="18" customFormat="1" x14ac:dyDescent="0.2">
      <c r="A3420" s="2"/>
    </row>
    <row r="3421" spans="1:1" s="18" customFormat="1" x14ac:dyDescent="0.2">
      <c r="A3421" s="2"/>
    </row>
    <row r="3422" spans="1:1" s="18" customFormat="1" x14ac:dyDescent="0.2">
      <c r="A3422" s="2"/>
    </row>
    <row r="3423" spans="1:1" s="18" customFormat="1" x14ac:dyDescent="0.2">
      <c r="A3423" s="2"/>
    </row>
    <row r="3424" spans="1:1" s="18" customFormat="1" x14ac:dyDescent="0.2">
      <c r="A3424" s="2"/>
    </row>
    <row r="3425" spans="1:1" s="18" customFormat="1" x14ac:dyDescent="0.2">
      <c r="A3425" s="2"/>
    </row>
    <row r="3426" spans="1:1" s="18" customFormat="1" x14ac:dyDescent="0.2">
      <c r="A3426" s="2"/>
    </row>
    <row r="3427" spans="1:1" s="18" customFormat="1" x14ac:dyDescent="0.2">
      <c r="A3427" s="2"/>
    </row>
    <row r="3428" spans="1:1" s="18" customFormat="1" x14ac:dyDescent="0.2">
      <c r="A3428" s="2"/>
    </row>
    <row r="3429" spans="1:1" s="18" customFormat="1" x14ac:dyDescent="0.2">
      <c r="A3429" s="2"/>
    </row>
    <row r="3430" spans="1:1" s="18" customFormat="1" x14ac:dyDescent="0.2">
      <c r="A3430" s="2"/>
    </row>
    <row r="3431" spans="1:1" s="18" customFormat="1" x14ac:dyDescent="0.2">
      <c r="A3431" s="2"/>
    </row>
    <row r="3432" spans="1:1" s="18" customFormat="1" x14ac:dyDescent="0.2">
      <c r="A3432" s="2"/>
    </row>
    <row r="3433" spans="1:1" s="18" customFormat="1" x14ac:dyDescent="0.2">
      <c r="A3433" s="2"/>
    </row>
    <row r="3434" spans="1:1" s="18" customFormat="1" x14ac:dyDescent="0.2">
      <c r="A3434" s="2"/>
    </row>
    <row r="3435" spans="1:1" s="18" customFormat="1" x14ac:dyDescent="0.2">
      <c r="A3435" s="2"/>
    </row>
    <row r="3436" spans="1:1" s="18" customFormat="1" x14ac:dyDescent="0.2">
      <c r="A3436" s="2"/>
    </row>
    <row r="3437" spans="1:1" s="18" customFormat="1" x14ac:dyDescent="0.2">
      <c r="A3437" s="2"/>
    </row>
    <row r="3438" spans="1:1" s="18" customFormat="1" x14ac:dyDescent="0.2">
      <c r="A3438" s="2"/>
    </row>
    <row r="3439" spans="1:1" s="18" customFormat="1" x14ac:dyDescent="0.2">
      <c r="A3439" s="2"/>
    </row>
    <row r="3440" spans="1:1" s="18" customFormat="1" x14ac:dyDescent="0.2">
      <c r="A3440" s="2"/>
    </row>
    <row r="3441" spans="1:1" s="18" customFormat="1" x14ac:dyDescent="0.2">
      <c r="A3441" s="2"/>
    </row>
    <row r="3442" spans="1:1" s="18" customFormat="1" x14ac:dyDescent="0.2">
      <c r="A3442" s="2"/>
    </row>
    <row r="3443" spans="1:1" s="18" customFormat="1" x14ac:dyDescent="0.2">
      <c r="A3443" s="2"/>
    </row>
    <row r="3444" spans="1:1" s="18" customFormat="1" x14ac:dyDescent="0.2">
      <c r="A3444" s="2"/>
    </row>
    <row r="3445" spans="1:1" s="18" customFormat="1" x14ac:dyDescent="0.2">
      <c r="A3445" s="2"/>
    </row>
    <row r="3446" spans="1:1" s="18" customFormat="1" x14ac:dyDescent="0.2">
      <c r="A3446" s="2"/>
    </row>
    <row r="3447" spans="1:1" s="18" customFormat="1" x14ac:dyDescent="0.2">
      <c r="A3447" s="2"/>
    </row>
    <row r="3448" spans="1:1" s="18" customFormat="1" x14ac:dyDescent="0.2">
      <c r="A3448" s="2"/>
    </row>
    <row r="3449" spans="1:1" s="18" customFormat="1" x14ac:dyDescent="0.2">
      <c r="A3449" s="2"/>
    </row>
    <row r="3450" spans="1:1" s="18" customFormat="1" x14ac:dyDescent="0.2">
      <c r="A3450" s="2"/>
    </row>
    <row r="3451" spans="1:1" s="18" customFormat="1" x14ac:dyDescent="0.2">
      <c r="A3451" s="2"/>
    </row>
    <row r="3452" spans="1:1" s="18" customFormat="1" x14ac:dyDescent="0.2">
      <c r="A3452" s="2"/>
    </row>
    <row r="3453" spans="1:1" s="18" customFormat="1" x14ac:dyDescent="0.2">
      <c r="A3453" s="2"/>
    </row>
    <row r="3454" spans="1:1" s="18" customFormat="1" x14ac:dyDescent="0.2">
      <c r="A3454" s="2"/>
    </row>
    <row r="3455" spans="1:1" s="18" customFormat="1" x14ac:dyDescent="0.2">
      <c r="A3455" s="2"/>
    </row>
    <row r="3456" spans="1:1" s="18" customFormat="1" x14ac:dyDescent="0.2">
      <c r="A3456" s="2"/>
    </row>
    <row r="3457" spans="1:1" s="18" customFormat="1" x14ac:dyDescent="0.2">
      <c r="A3457" s="2"/>
    </row>
    <row r="3458" spans="1:1" s="18" customFormat="1" x14ac:dyDescent="0.2">
      <c r="A3458" s="2"/>
    </row>
    <row r="3459" spans="1:1" s="18" customFormat="1" x14ac:dyDescent="0.2">
      <c r="A3459" s="2"/>
    </row>
    <row r="3460" spans="1:1" s="18" customFormat="1" x14ac:dyDescent="0.2">
      <c r="A3460" s="2"/>
    </row>
    <row r="3461" spans="1:1" s="18" customFormat="1" x14ac:dyDescent="0.2">
      <c r="A3461" s="2"/>
    </row>
    <row r="3462" spans="1:1" s="18" customFormat="1" x14ac:dyDescent="0.2">
      <c r="A3462" s="2"/>
    </row>
    <row r="3463" spans="1:1" s="18" customFormat="1" x14ac:dyDescent="0.2">
      <c r="A3463" s="2"/>
    </row>
    <row r="3464" spans="1:1" s="18" customFormat="1" x14ac:dyDescent="0.2">
      <c r="A3464" s="2"/>
    </row>
    <row r="3465" spans="1:1" s="18" customFormat="1" x14ac:dyDescent="0.2">
      <c r="A3465" s="2"/>
    </row>
    <row r="3466" spans="1:1" s="18" customFormat="1" x14ac:dyDescent="0.2">
      <c r="A3466" s="2"/>
    </row>
    <row r="3467" spans="1:1" s="18" customFormat="1" x14ac:dyDescent="0.2">
      <c r="A3467" s="2"/>
    </row>
    <row r="3468" spans="1:1" s="18" customFormat="1" x14ac:dyDescent="0.2">
      <c r="A3468" s="2"/>
    </row>
    <row r="3469" spans="1:1" s="18" customFormat="1" x14ac:dyDescent="0.2">
      <c r="A3469" s="2"/>
    </row>
    <row r="3470" spans="1:1" s="18" customFormat="1" x14ac:dyDescent="0.2">
      <c r="A3470" s="2"/>
    </row>
    <row r="3471" spans="1:1" s="18" customFormat="1" x14ac:dyDescent="0.2">
      <c r="A3471" s="2"/>
    </row>
    <row r="3472" spans="1:1" s="18" customFormat="1" x14ac:dyDescent="0.2">
      <c r="A3472" s="2"/>
    </row>
    <row r="3473" spans="1:1" s="18" customFormat="1" x14ac:dyDescent="0.2">
      <c r="A3473" s="2"/>
    </row>
    <row r="3474" spans="1:1" s="18" customFormat="1" x14ac:dyDescent="0.2">
      <c r="A3474" s="2"/>
    </row>
    <row r="3475" spans="1:1" s="18" customFormat="1" x14ac:dyDescent="0.2">
      <c r="A3475" s="2"/>
    </row>
    <row r="3476" spans="1:1" s="18" customFormat="1" x14ac:dyDescent="0.2">
      <c r="A3476" s="2"/>
    </row>
    <row r="3477" spans="1:1" s="18" customFormat="1" x14ac:dyDescent="0.2">
      <c r="A3477" s="2"/>
    </row>
    <row r="3478" spans="1:1" s="18" customFormat="1" x14ac:dyDescent="0.2">
      <c r="A3478" s="2"/>
    </row>
    <row r="3479" spans="1:1" s="18" customFormat="1" x14ac:dyDescent="0.2">
      <c r="A3479" s="2"/>
    </row>
    <row r="3480" spans="1:1" s="18" customFormat="1" x14ac:dyDescent="0.2">
      <c r="A3480" s="2"/>
    </row>
    <row r="3481" spans="1:1" s="18" customFormat="1" x14ac:dyDescent="0.2">
      <c r="A3481" s="2"/>
    </row>
    <row r="3482" spans="1:1" s="18" customFormat="1" x14ac:dyDescent="0.2">
      <c r="A3482" s="2"/>
    </row>
    <row r="3483" spans="1:1" s="18" customFormat="1" x14ac:dyDescent="0.2">
      <c r="A3483" s="2"/>
    </row>
    <row r="3484" spans="1:1" s="18" customFormat="1" x14ac:dyDescent="0.2">
      <c r="A3484" s="2"/>
    </row>
    <row r="3485" spans="1:1" s="18" customFormat="1" x14ac:dyDescent="0.2">
      <c r="A3485" s="2"/>
    </row>
    <row r="3486" spans="1:1" s="18" customFormat="1" x14ac:dyDescent="0.2">
      <c r="A3486" s="2"/>
    </row>
    <row r="3487" spans="1:1" s="18" customFormat="1" x14ac:dyDescent="0.2">
      <c r="A3487" s="2"/>
    </row>
    <row r="3488" spans="1:1" s="18" customFormat="1" x14ac:dyDescent="0.2">
      <c r="A3488" s="2"/>
    </row>
    <row r="3489" spans="1:1" s="18" customFormat="1" x14ac:dyDescent="0.2">
      <c r="A3489" s="2"/>
    </row>
    <row r="3490" spans="1:1" s="18" customFormat="1" x14ac:dyDescent="0.2">
      <c r="A3490" s="2"/>
    </row>
    <row r="3491" spans="1:1" s="18" customFormat="1" x14ac:dyDescent="0.2">
      <c r="A3491" s="2"/>
    </row>
    <row r="3492" spans="1:1" s="18" customFormat="1" x14ac:dyDescent="0.2">
      <c r="A3492" s="2"/>
    </row>
    <row r="3493" spans="1:1" s="18" customFormat="1" x14ac:dyDescent="0.2">
      <c r="A3493" s="2"/>
    </row>
    <row r="3494" spans="1:1" s="18" customFormat="1" x14ac:dyDescent="0.2">
      <c r="A3494" s="2"/>
    </row>
    <row r="3495" spans="1:1" s="18" customFormat="1" x14ac:dyDescent="0.2">
      <c r="A3495" s="2"/>
    </row>
    <row r="3496" spans="1:1" s="18" customFormat="1" x14ac:dyDescent="0.2">
      <c r="A3496" s="2"/>
    </row>
    <row r="3497" spans="1:1" s="18" customFormat="1" x14ac:dyDescent="0.2">
      <c r="A3497" s="2"/>
    </row>
    <row r="3498" spans="1:1" s="18" customFormat="1" x14ac:dyDescent="0.2">
      <c r="A3498" s="2"/>
    </row>
    <row r="3499" spans="1:1" s="18" customFormat="1" x14ac:dyDescent="0.2">
      <c r="A3499" s="2"/>
    </row>
    <row r="3500" spans="1:1" s="18" customFormat="1" x14ac:dyDescent="0.2">
      <c r="A3500" s="2"/>
    </row>
    <row r="3501" spans="1:1" s="18" customFormat="1" x14ac:dyDescent="0.2">
      <c r="A3501" s="2"/>
    </row>
    <row r="3502" spans="1:1" s="18" customFormat="1" x14ac:dyDescent="0.2">
      <c r="A3502" s="2"/>
    </row>
    <row r="3503" spans="1:1" s="18" customFormat="1" x14ac:dyDescent="0.2">
      <c r="A3503" s="2"/>
    </row>
    <row r="3504" spans="1:1" s="18" customFormat="1" x14ac:dyDescent="0.2">
      <c r="A3504" s="2"/>
    </row>
    <row r="3505" spans="1:1" s="18" customFormat="1" x14ac:dyDescent="0.2">
      <c r="A3505" s="2"/>
    </row>
    <row r="3506" spans="1:1" s="18" customFormat="1" x14ac:dyDescent="0.2">
      <c r="A3506" s="2"/>
    </row>
    <row r="3507" spans="1:1" s="18" customFormat="1" x14ac:dyDescent="0.2">
      <c r="A3507" s="2"/>
    </row>
    <row r="3508" spans="1:1" s="18" customFormat="1" x14ac:dyDescent="0.2">
      <c r="A3508" s="2"/>
    </row>
    <row r="3509" spans="1:1" s="18" customFormat="1" x14ac:dyDescent="0.2">
      <c r="A3509" s="2"/>
    </row>
    <row r="3510" spans="1:1" s="18" customFormat="1" x14ac:dyDescent="0.2">
      <c r="A3510" s="2"/>
    </row>
    <row r="3511" spans="1:1" s="18" customFormat="1" x14ac:dyDescent="0.2">
      <c r="A3511" s="2"/>
    </row>
    <row r="3512" spans="1:1" s="18" customFormat="1" x14ac:dyDescent="0.2">
      <c r="A3512" s="2"/>
    </row>
    <row r="3513" spans="1:1" s="18" customFormat="1" x14ac:dyDescent="0.2">
      <c r="A3513" s="2"/>
    </row>
    <row r="3514" spans="1:1" s="18" customFormat="1" x14ac:dyDescent="0.2">
      <c r="A3514" s="2"/>
    </row>
    <row r="3515" spans="1:1" s="18" customFormat="1" x14ac:dyDescent="0.2">
      <c r="A3515" s="2"/>
    </row>
    <row r="3516" spans="1:1" s="18" customFormat="1" x14ac:dyDescent="0.2">
      <c r="A3516" s="2"/>
    </row>
    <row r="3517" spans="1:1" s="18" customFormat="1" x14ac:dyDescent="0.2">
      <c r="A3517" s="2"/>
    </row>
    <row r="3518" spans="1:1" s="18" customFormat="1" x14ac:dyDescent="0.2">
      <c r="A3518" s="2"/>
    </row>
    <row r="3519" spans="1:1" s="18" customFormat="1" x14ac:dyDescent="0.2">
      <c r="A3519" s="2"/>
    </row>
    <row r="3520" spans="1:1" s="18" customFormat="1" x14ac:dyDescent="0.2">
      <c r="A3520" s="2"/>
    </row>
    <row r="3521" spans="1:1" s="18" customFormat="1" x14ac:dyDescent="0.2">
      <c r="A3521" s="2"/>
    </row>
    <row r="3522" spans="1:1" s="18" customFormat="1" x14ac:dyDescent="0.2">
      <c r="A3522" s="2"/>
    </row>
    <row r="3523" spans="1:1" s="18" customFormat="1" x14ac:dyDescent="0.2">
      <c r="A3523" s="2"/>
    </row>
    <row r="3524" spans="1:1" s="18" customFormat="1" x14ac:dyDescent="0.2">
      <c r="A3524" s="2"/>
    </row>
    <row r="3525" spans="1:1" s="18" customFormat="1" x14ac:dyDescent="0.2">
      <c r="A3525" s="2"/>
    </row>
    <row r="3526" spans="1:1" s="18" customFormat="1" x14ac:dyDescent="0.2">
      <c r="A3526" s="2"/>
    </row>
    <row r="3527" spans="1:1" s="18" customFormat="1" x14ac:dyDescent="0.2">
      <c r="A3527" s="2"/>
    </row>
    <row r="3528" spans="1:1" s="18" customFormat="1" x14ac:dyDescent="0.2">
      <c r="A3528" s="2"/>
    </row>
    <row r="3529" spans="1:1" s="18" customFormat="1" x14ac:dyDescent="0.2">
      <c r="A3529" s="2"/>
    </row>
    <row r="3530" spans="1:1" s="18" customFormat="1" x14ac:dyDescent="0.2">
      <c r="A3530" s="2"/>
    </row>
    <row r="3531" spans="1:1" s="18" customFormat="1" x14ac:dyDescent="0.2">
      <c r="A3531" s="2"/>
    </row>
    <row r="3532" spans="1:1" s="18" customFormat="1" x14ac:dyDescent="0.2">
      <c r="A3532" s="2"/>
    </row>
    <row r="3533" spans="1:1" s="18" customFormat="1" x14ac:dyDescent="0.2">
      <c r="A3533" s="2"/>
    </row>
    <row r="3534" spans="1:1" s="18" customFormat="1" x14ac:dyDescent="0.2">
      <c r="A3534" s="2"/>
    </row>
    <row r="3535" spans="1:1" s="18" customFormat="1" x14ac:dyDescent="0.2">
      <c r="A3535" s="2"/>
    </row>
    <row r="3536" spans="1:1" s="18" customFormat="1" x14ac:dyDescent="0.2">
      <c r="A3536" s="2"/>
    </row>
    <row r="3537" spans="1:1" s="18" customFormat="1" x14ac:dyDescent="0.2">
      <c r="A3537" s="2"/>
    </row>
    <row r="3538" spans="1:1" s="18" customFormat="1" x14ac:dyDescent="0.2">
      <c r="A3538" s="2"/>
    </row>
    <row r="3539" spans="1:1" s="18" customFormat="1" x14ac:dyDescent="0.2">
      <c r="A3539" s="2"/>
    </row>
    <row r="3540" spans="1:1" s="18" customFormat="1" x14ac:dyDescent="0.2">
      <c r="A3540" s="2"/>
    </row>
    <row r="3541" spans="1:1" s="18" customFormat="1" x14ac:dyDescent="0.2">
      <c r="A3541" s="2"/>
    </row>
    <row r="3542" spans="1:1" s="18" customFormat="1" x14ac:dyDescent="0.2">
      <c r="A3542" s="2"/>
    </row>
    <row r="3543" spans="1:1" s="18" customFormat="1" x14ac:dyDescent="0.2">
      <c r="A3543" s="2"/>
    </row>
    <row r="3544" spans="1:1" s="18" customFormat="1" x14ac:dyDescent="0.2">
      <c r="A3544" s="2"/>
    </row>
    <row r="3545" spans="1:1" s="18" customFormat="1" x14ac:dyDescent="0.2">
      <c r="A3545" s="2"/>
    </row>
    <row r="3546" spans="1:1" s="18" customFormat="1" x14ac:dyDescent="0.2">
      <c r="A3546" s="2"/>
    </row>
    <row r="3547" spans="1:1" s="18" customFormat="1" x14ac:dyDescent="0.2">
      <c r="A3547" s="2"/>
    </row>
    <row r="3548" spans="1:1" s="18" customFormat="1" x14ac:dyDescent="0.2">
      <c r="A3548" s="2"/>
    </row>
    <row r="3549" spans="1:1" s="18" customFormat="1" x14ac:dyDescent="0.2">
      <c r="A3549" s="2"/>
    </row>
    <row r="3550" spans="1:1" s="18" customFormat="1" x14ac:dyDescent="0.2">
      <c r="A3550" s="2"/>
    </row>
    <row r="3551" spans="1:1" s="18" customFormat="1" x14ac:dyDescent="0.2">
      <c r="A3551" s="2"/>
    </row>
    <row r="3552" spans="1:1" s="18" customFormat="1" x14ac:dyDescent="0.2">
      <c r="A3552" s="2"/>
    </row>
    <row r="3553" spans="1:1" s="18" customFormat="1" x14ac:dyDescent="0.2">
      <c r="A3553" s="2"/>
    </row>
    <row r="3554" spans="1:1" s="18" customFormat="1" x14ac:dyDescent="0.2">
      <c r="A3554" s="2"/>
    </row>
    <row r="3555" spans="1:1" s="18" customFormat="1" x14ac:dyDescent="0.2">
      <c r="A3555" s="2"/>
    </row>
    <row r="3556" spans="1:1" s="18" customFormat="1" x14ac:dyDescent="0.2">
      <c r="A3556" s="2"/>
    </row>
    <row r="3557" spans="1:1" s="18" customFormat="1" x14ac:dyDescent="0.2">
      <c r="A3557" s="2"/>
    </row>
    <row r="3558" spans="1:1" s="18" customFormat="1" x14ac:dyDescent="0.2">
      <c r="A3558" s="2"/>
    </row>
    <row r="3559" spans="1:1" s="18" customFormat="1" x14ac:dyDescent="0.2">
      <c r="A3559" s="2"/>
    </row>
    <row r="3560" spans="1:1" s="18" customFormat="1" x14ac:dyDescent="0.2">
      <c r="A3560" s="2"/>
    </row>
    <row r="3561" spans="1:1" s="18" customFormat="1" x14ac:dyDescent="0.2">
      <c r="A3561" s="2"/>
    </row>
    <row r="3562" spans="1:1" s="18" customFormat="1" x14ac:dyDescent="0.2">
      <c r="A3562" s="2"/>
    </row>
    <row r="3563" spans="1:1" s="18" customFormat="1" x14ac:dyDescent="0.2">
      <c r="A3563" s="2"/>
    </row>
    <row r="3564" spans="1:1" s="18" customFormat="1" x14ac:dyDescent="0.2">
      <c r="A3564" s="2"/>
    </row>
    <row r="3565" spans="1:1" s="18" customFormat="1" x14ac:dyDescent="0.2">
      <c r="A3565" s="2"/>
    </row>
    <row r="3566" spans="1:1" s="18" customFormat="1" x14ac:dyDescent="0.2">
      <c r="A3566" s="2"/>
    </row>
    <row r="3567" spans="1:1" s="18" customFormat="1" x14ac:dyDescent="0.2">
      <c r="A3567" s="2"/>
    </row>
    <row r="3568" spans="1:1" s="18" customFormat="1" x14ac:dyDescent="0.2">
      <c r="A3568" s="2"/>
    </row>
    <row r="3569" spans="1:1" s="18" customFormat="1" x14ac:dyDescent="0.2">
      <c r="A3569" s="2"/>
    </row>
    <row r="3570" spans="1:1" s="18" customFormat="1" x14ac:dyDescent="0.2">
      <c r="A3570" s="2"/>
    </row>
    <row r="3571" spans="1:1" s="18" customFormat="1" x14ac:dyDescent="0.2">
      <c r="A3571" s="2"/>
    </row>
    <row r="3572" spans="1:1" s="18" customFormat="1" x14ac:dyDescent="0.2">
      <c r="A3572" s="2"/>
    </row>
    <row r="3573" spans="1:1" s="18" customFormat="1" x14ac:dyDescent="0.2">
      <c r="A3573" s="2"/>
    </row>
    <row r="3574" spans="1:1" s="18" customFormat="1" x14ac:dyDescent="0.2">
      <c r="A3574" s="2"/>
    </row>
    <row r="3575" spans="1:1" s="18" customFormat="1" x14ac:dyDescent="0.2">
      <c r="A3575" s="2"/>
    </row>
    <row r="3576" spans="1:1" s="18" customFormat="1" x14ac:dyDescent="0.2">
      <c r="A3576" s="2"/>
    </row>
    <row r="3577" spans="1:1" s="18" customFormat="1" x14ac:dyDescent="0.2">
      <c r="A3577" s="2"/>
    </row>
    <row r="3578" spans="1:1" s="18" customFormat="1" x14ac:dyDescent="0.2">
      <c r="A3578" s="2"/>
    </row>
    <row r="3579" spans="1:1" s="18" customFormat="1" x14ac:dyDescent="0.2">
      <c r="A3579" s="2"/>
    </row>
    <row r="3580" spans="1:1" s="18" customFormat="1" x14ac:dyDescent="0.2">
      <c r="A3580" s="2"/>
    </row>
    <row r="3581" spans="1:1" s="18" customFormat="1" x14ac:dyDescent="0.2">
      <c r="A3581" s="2"/>
    </row>
    <row r="3582" spans="1:1" s="18" customFormat="1" x14ac:dyDescent="0.2">
      <c r="A3582" s="2"/>
    </row>
    <row r="3583" spans="1:1" s="18" customFormat="1" x14ac:dyDescent="0.2">
      <c r="A3583" s="2"/>
    </row>
    <row r="3584" spans="1:1" s="18" customFormat="1" x14ac:dyDescent="0.2">
      <c r="A3584" s="2"/>
    </row>
    <row r="3585" spans="1:1" s="18" customFormat="1" x14ac:dyDescent="0.2">
      <c r="A3585" s="2"/>
    </row>
    <row r="3586" spans="1:1" s="18" customFormat="1" x14ac:dyDescent="0.2">
      <c r="A3586" s="2"/>
    </row>
    <row r="3587" spans="1:1" s="18" customFormat="1" x14ac:dyDescent="0.2">
      <c r="A3587" s="2"/>
    </row>
    <row r="3588" spans="1:1" s="18" customFormat="1" x14ac:dyDescent="0.2">
      <c r="A3588" s="2"/>
    </row>
    <row r="3589" spans="1:1" s="18" customFormat="1" x14ac:dyDescent="0.2">
      <c r="A3589" s="2"/>
    </row>
    <row r="3590" spans="1:1" s="18" customFormat="1" x14ac:dyDescent="0.2">
      <c r="A3590" s="2"/>
    </row>
    <row r="3591" spans="1:1" s="18" customFormat="1" x14ac:dyDescent="0.2">
      <c r="A3591" s="2"/>
    </row>
    <row r="3592" spans="1:1" s="18" customFormat="1" x14ac:dyDescent="0.2">
      <c r="A3592" s="2"/>
    </row>
    <row r="3593" spans="1:1" s="18" customFormat="1" x14ac:dyDescent="0.2">
      <c r="A3593" s="2"/>
    </row>
    <row r="3594" spans="1:1" s="18" customFormat="1" x14ac:dyDescent="0.2">
      <c r="A3594" s="2"/>
    </row>
    <row r="3595" spans="1:1" s="18" customFormat="1" x14ac:dyDescent="0.2">
      <c r="A3595" s="2"/>
    </row>
    <row r="3596" spans="1:1" s="18" customFormat="1" x14ac:dyDescent="0.2">
      <c r="A3596" s="2"/>
    </row>
    <row r="3597" spans="1:1" s="18" customFormat="1" x14ac:dyDescent="0.2">
      <c r="A3597" s="2"/>
    </row>
    <row r="3598" spans="1:1" s="18" customFormat="1" x14ac:dyDescent="0.2">
      <c r="A3598" s="2"/>
    </row>
    <row r="3599" spans="1:1" s="18" customFormat="1" x14ac:dyDescent="0.2">
      <c r="A3599" s="2"/>
    </row>
    <row r="3600" spans="1:1" s="18" customFormat="1" x14ac:dyDescent="0.2">
      <c r="A3600" s="2"/>
    </row>
    <row r="3601" spans="1:1" s="18" customFormat="1" x14ac:dyDescent="0.2">
      <c r="A3601" s="2"/>
    </row>
    <row r="3602" spans="1:1" s="18" customFormat="1" x14ac:dyDescent="0.2">
      <c r="A3602" s="2"/>
    </row>
    <row r="3603" spans="1:1" s="18" customFormat="1" x14ac:dyDescent="0.2">
      <c r="A3603" s="2"/>
    </row>
    <row r="3604" spans="1:1" s="18" customFormat="1" x14ac:dyDescent="0.2">
      <c r="A3604" s="2"/>
    </row>
    <row r="3605" spans="1:1" s="18" customFormat="1" x14ac:dyDescent="0.2">
      <c r="A3605" s="2"/>
    </row>
    <row r="3606" spans="1:1" s="18" customFormat="1" x14ac:dyDescent="0.2">
      <c r="A3606" s="2"/>
    </row>
    <row r="3607" spans="1:1" s="18" customFormat="1" x14ac:dyDescent="0.2">
      <c r="A3607" s="2"/>
    </row>
    <row r="3608" spans="1:1" s="18" customFormat="1" x14ac:dyDescent="0.2">
      <c r="A3608" s="2"/>
    </row>
    <row r="3609" spans="1:1" s="18" customFormat="1" x14ac:dyDescent="0.2">
      <c r="A3609" s="2"/>
    </row>
    <row r="3610" spans="1:1" s="18" customFormat="1" x14ac:dyDescent="0.2">
      <c r="A3610" s="2"/>
    </row>
    <row r="3611" spans="1:1" s="18" customFormat="1" x14ac:dyDescent="0.2">
      <c r="A3611" s="2"/>
    </row>
    <row r="3612" spans="1:1" s="18" customFormat="1" x14ac:dyDescent="0.2">
      <c r="A3612" s="2"/>
    </row>
    <row r="3613" spans="1:1" s="18" customFormat="1" x14ac:dyDescent="0.2">
      <c r="A3613" s="2"/>
    </row>
    <row r="3614" spans="1:1" s="18" customFormat="1" x14ac:dyDescent="0.2">
      <c r="A3614" s="2"/>
    </row>
    <row r="3615" spans="1:1" s="18" customFormat="1" x14ac:dyDescent="0.2">
      <c r="A3615" s="2"/>
    </row>
    <row r="3616" spans="1:1" s="18" customFormat="1" x14ac:dyDescent="0.2">
      <c r="A3616" s="2"/>
    </row>
    <row r="3617" spans="1:1" s="18" customFormat="1" x14ac:dyDescent="0.2">
      <c r="A3617" s="2"/>
    </row>
    <row r="3618" spans="1:1" s="18" customFormat="1" x14ac:dyDescent="0.2">
      <c r="A3618" s="2"/>
    </row>
    <row r="3619" spans="1:1" s="18" customFormat="1" x14ac:dyDescent="0.2">
      <c r="A3619" s="2"/>
    </row>
    <row r="3620" spans="1:1" s="18" customFormat="1" x14ac:dyDescent="0.2">
      <c r="A3620" s="2"/>
    </row>
    <row r="3621" spans="1:1" s="18" customFormat="1" x14ac:dyDescent="0.2">
      <c r="A3621" s="2"/>
    </row>
    <row r="3622" spans="1:1" s="18" customFormat="1" x14ac:dyDescent="0.2">
      <c r="A3622" s="2"/>
    </row>
    <row r="3623" spans="1:1" s="18" customFormat="1" x14ac:dyDescent="0.2">
      <c r="A3623" s="2"/>
    </row>
    <row r="3624" spans="1:1" s="18" customFormat="1" x14ac:dyDescent="0.2">
      <c r="A3624" s="2"/>
    </row>
    <row r="3625" spans="1:1" s="18" customFormat="1" x14ac:dyDescent="0.2">
      <c r="A3625" s="2"/>
    </row>
    <row r="3626" spans="1:1" s="18" customFormat="1" x14ac:dyDescent="0.2">
      <c r="A3626" s="2"/>
    </row>
    <row r="3627" spans="1:1" s="18" customFormat="1" x14ac:dyDescent="0.2">
      <c r="A3627" s="2"/>
    </row>
    <row r="3628" spans="1:1" s="18" customFormat="1" x14ac:dyDescent="0.2">
      <c r="A3628" s="2"/>
    </row>
    <row r="3629" spans="1:1" s="18" customFormat="1" x14ac:dyDescent="0.2">
      <c r="A3629" s="2"/>
    </row>
    <row r="3630" spans="1:1" s="18" customFormat="1" x14ac:dyDescent="0.2">
      <c r="A3630" s="2"/>
    </row>
    <row r="3631" spans="1:1" s="18" customFormat="1" x14ac:dyDescent="0.2">
      <c r="A3631" s="2"/>
    </row>
    <row r="3632" spans="1:1" s="18" customFormat="1" x14ac:dyDescent="0.2">
      <c r="A3632" s="2"/>
    </row>
    <row r="3633" spans="1:1" s="18" customFormat="1" x14ac:dyDescent="0.2">
      <c r="A3633" s="2"/>
    </row>
    <row r="3634" spans="1:1" s="18" customFormat="1" x14ac:dyDescent="0.2">
      <c r="A3634" s="2"/>
    </row>
    <row r="3635" spans="1:1" s="18" customFormat="1" x14ac:dyDescent="0.2">
      <c r="A3635" s="2"/>
    </row>
    <row r="3636" spans="1:1" s="18" customFormat="1" x14ac:dyDescent="0.2">
      <c r="A3636" s="2"/>
    </row>
    <row r="3637" spans="1:1" s="18" customFormat="1" x14ac:dyDescent="0.2">
      <c r="A3637" s="2"/>
    </row>
    <row r="3638" spans="1:1" s="18" customFormat="1" x14ac:dyDescent="0.2">
      <c r="A3638" s="2"/>
    </row>
    <row r="3639" spans="1:1" s="18" customFormat="1" x14ac:dyDescent="0.2">
      <c r="A3639" s="2"/>
    </row>
    <row r="3640" spans="1:1" s="18" customFormat="1" x14ac:dyDescent="0.2">
      <c r="A3640" s="2"/>
    </row>
    <row r="3641" spans="1:1" s="18" customFormat="1" x14ac:dyDescent="0.2">
      <c r="A3641" s="2"/>
    </row>
    <row r="3642" spans="1:1" s="18" customFormat="1" x14ac:dyDescent="0.2">
      <c r="A3642" s="2"/>
    </row>
    <row r="3643" spans="1:1" s="18" customFormat="1" x14ac:dyDescent="0.2">
      <c r="A3643" s="2"/>
    </row>
    <row r="3644" spans="1:1" s="18" customFormat="1" x14ac:dyDescent="0.2">
      <c r="A3644" s="2"/>
    </row>
    <row r="3645" spans="1:1" s="18" customFormat="1" x14ac:dyDescent="0.2">
      <c r="A3645" s="2"/>
    </row>
    <row r="3646" spans="1:1" s="18" customFormat="1" x14ac:dyDescent="0.2">
      <c r="A3646" s="2"/>
    </row>
    <row r="3647" spans="1:1" s="18" customFormat="1" x14ac:dyDescent="0.2">
      <c r="A3647" s="2"/>
    </row>
    <row r="3648" spans="1:1" s="18" customFormat="1" x14ac:dyDescent="0.2">
      <c r="A3648" s="2"/>
    </row>
    <row r="3649" spans="1:1" s="18" customFormat="1" x14ac:dyDescent="0.2">
      <c r="A3649" s="2"/>
    </row>
    <row r="3650" spans="1:1" s="18" customFormat="1" x14ac:dyDescent="0.2">
      <c r="A3650" s="2"/>
    </row>
    <row r="3651" spans="1:1" s="18" customFormat="1" x14ac:dyDescent="0.2">
      <c r="A3651" s="2"/>
    </row>
    <row r="3652" spans="1:1" s="18" customFormat="1" x14ac:dyDescent="0.2">
      <c r="A3652" s="2"/>
    </row>
    <row r="3653" spans="1:1" s="18" customFormat="1" x14ac:dyDescent="0.2">
      <c r="A3653" s="2"/>
    </row>
    <row r="3654" spans="1:1" s="18" customFormat="1" x14ac:dyDescent="0.2">
      <c r="A3654" s="2"/>
    </row>
    <row r="3655" spans="1:1" s="18" customFormat="1" x14ac:dyDescent="0.2">
      <c r="A3655" s="2"/>
    </row>
    <row r="3656" spans="1:1" s="18" customFormat="1" x14ac:dyDescent="0.2">
      <c r="A3656" s="2"/>
    </row>
    <row r="3657" spans="1:1" s="18" customFormat="1" x14ac:dyDescent="0.2">
      <c r="A3657" s="2"/>
    </row>
    <row r="3658" spans="1:1" s="18" customFormat="1" x14ac:dyDescent="0.2">
      <c r="A3658" s="2"/>
    </row>
    <row r="3659" spans="1:1" s="18" customFormat="1" x14ac:dyDescent="0.2">
      <c r="A3659" s="2"/>
    </row>
    <row r="3660" spans="1:1" s="18" customFormat="1" x14ac:dyDescent="0.2">
      <c r="A3660" s="2"/>
    </row>
    <row r="3661" spans="1:1" s="18" customFormat="1" x14ac:dyDescent="0.2">
      <c r="A3661" s="2"/>
    </row>
    <row r="3662" spans="1:1" s="18" customFormat="1" x14ac:dyDescent="0.2">
      <c r="A3662" s="2"/>
    </row>
    <row r="3663" spans="1:1" s="18" customFormat="1" x14ac:dyDescent="0.2">
      <c r="A3663" s="2"/>
    </row>
    <row r="3664" spans="1:1" s="18" customFormat="1" x14ac:dyDescent="0.2">
      <c r="A3664" s="2"/>
    </row>
    <row r="3665" spans="1:1" s="18" customFormat="1" x14ac:dyDescent="0.2">
      <c r="A3665" s="2"/>
    </row>
    <row r="3666" spans="1:1" s="18" customFormat="1" x14ac:dyDescent="0.2">
      <c r="A3666" s="2"/>
    </row>
    <row r="3667" spans="1:1" s="18" customFormat="1" x14ac:dyDescent="0.2">
      <c r="A3667" s="2"/>
    </row>
    <row r="3668" spans="1:1" s="18" customFormat="1" x14ac:dyDescent="0.2">
      <c r="A3668" s="2"/>
    </row>
    <row r="3669" spans="1:1" s="18" customFormat="1" x14ac:dyDescent="0.2">
      <c r="A3669" s="2"/>
    </row>
    <row r="3670" spans="1:1" s="18" customFormat="1" x14ac:dyDescent="0.2">
      <c r="A3670" s="2"/>
    </row>
    <row r="3671" spans="1:1" s="18" customFormat="1" x14ac:dyDescent="0.2">
      <c r="A3671" s="2"/>
    </row>
    <row r="3672" spans="1:1" s="18" customFormat="1" x14ac:dyDescent="0.2">
      <c r="A3672" s="2"/>
    </row>
    <row r="3673" spans="1:1" s="18" customFormat="1" x14ac:dyDescent="0.2">
      <c r="A3673" s="2"/>
    </row>
    <row r="3674" spans="1:1" s="18" customFormat="1" x14ac:dyDescent="0.2">
      <c r="A3674" s="2"/>
    </row>
    <row r="3675" spans="1:1" s="18" customFormat="1" x14ac:dyDescent="0.2">
      <c r="A3675" s="2"/>
    </row>
    <row r="3676" spans="1:1" s="18" customFormat="1" x14ac:dyDescent="0.2">
      <c r="A3676" s="2"/>
    </row>
    <row r="3677" spans="1:1" s="18" customFormat="1" x14ac:dyDescent="0.2">
      <c r="A3677" s="2"/>
    </row>
    <row r="3678" spans="1:1" s="18" customFormat="1" x14ac:dyDescent="0.2">
      <c r="A3678" s="2"/>
    </row>
    <row r="3679" spans="1:1" s="18" customFormat="1" x14ac:dyDescent="0.2">
      <c r="A3679" s="2"/>
    </row>
    <row r="3680" spans="1:1" s="18" customFormat="1" x14ac:dyDescent="0.2">
      <c r="A3680" s="2"/>
    </row>
    <row r="3681" spans="1:1" s="18" customFormat="1" x14ac:dyDescent="0.2">
      <c r="A3681" s="2"/>
    </row>
    <row r="3682" spans="1:1" s="18" customFormat="1" x14ac:dyDescent="0.2">
      <c r="A3682" s="2"/>
    </row>
    <row r="3683" spans="1:1" s="18" customFormat="1" x14ac:dyDescent="0.2">
      <c r="A3683" s="2"/>
    </row>
    <row r="3684" spans="1:1" s="18" customFormat="1" x14ac:dyDescent="0.2">
      <c r="A3684" s="2"/>
    </row>
    <row r="3685" spans="1:1" s="18" customFormat="1" x14ac:dyDescent="0.2">
      <c r="A3685" s="2"/>
    </row>
    <row r="3686" spans="1:1" s="18" customFormat="1" x14ac:dyDescent="0.2">
      <c r="A3686" s="2"/>
    </row>
    <row r="3687" spans="1:1" s="18" customFormat="1" x14ac:dyDescent="0.2">
      <c r="A3687" s="2"/>
    </row>
    <row r="3688" spans="1:1" s="18" customFormat="1" x14ac:dyDescent="0.2">
      <c r="A3688" s="2"/>
    </row>
    <row r="3689" spans="1:1" s="18" customFormat="1" x14ac:dyDescent="0.2">
      <c r="A3689" s="2"/>
    </row>
    <row r="3690" spans="1:1" s="18" customFormat="1" x14ac:dyDescent="0.2">
      <c r="A3690" s="2"/>
    </row>
    <row r="3691" spans="1:1" s="18" customFormat="1" x14ac:dyDescent="0.2">
      <c r="A3691" s="2"/>
    </row>
    <row r="3692" spans="1:1" s="18" customFormat="1" x14ac:dyDescent="0.2">
      <c r="A3692" s="2"/>
    </row>
    <row r="3693" spans="1:1" s="18" customFormat="1" x14ac:dyDescent="0.2">
      <c r="A3693" s="2"/>
    </row>
    <row r="3694" spans="1:1" s="18" customFormat="1" x14ac:dyDescent="0.2">
      <c r="A3694" s="2"/>
    </row>
    <row r="3695" spans="1:1" s="18" customFormat="1" x14ac:dyDescent="0.2">
      <c r="A3695" s="2"/>
    </row>
    <row r="3696" spans="1:1" s="18" customFormat="1" x14ac:dyDescent="0.2">
      <c r="A3696" s="2"/>
    </row>
    <row r="3697" spans="1:1" s="18" customFormat="1" x14ac:dyDescent="0.2">
      <c r="A3697" s="2"/>
    </row>
    <row r="3698" spans="1:1" s="18" customFormat="1" x14ac:dyDescent="0.2">
      <c r="A3698" s="2"/>
    </row>
    <row r="3699" spans="1:1" s="18" customFormat="1" x14ac:dyDescent="0.2">
      <c r="A3699" s="2"/>
    </row>
    <row r="3700" spans="1:1" s="18" customFormat="1" x14ac:dyDescent="0.2">
      <c r="A3700" s="2"/>
    </row>
    <row r="3701" spans="1:1" s="18" customFormat="1" x14ac:dyDescent="0.2">
      <c r="A3701" s="2"/>
    </row>
    <row r="3702" spans="1:1" s="18" customFormat="1" x14ac:dyDescent="0.2">
      <c r="A3702" s="2"/>
    </row>
    <row r="3703" spans="1:1" s="18" customFormat="1" x14ac:dyDescent="0.2">
      <c r="A3703" s="2"/>
    </row>
    <row r="3704" spans="1:1" s="18" customFormat="1" x14ac:dyDescent="0.2">
      <c r="A3704" s="2"/>
    </row>
    <row r="3705" spans="1:1" s="18" customFormat="1" x14ac:dyDescent="0.2">
      <c r="A3705" s="2"/>
    </row>
    <row r="3706" spans="1:1" s="18" customFormat="1" x14ac:dyDescent="0.2">
      <c r="A3706" s="2"/>
    </row>
    <row r="3707" spans="1:1" s="18" customFormat="1" x14ac:dyDescent="0.2">
      <c r="A3707" s="2"/>
    </row>
    <row r="3708" spans="1:1" s="18" customFormat="1" x14ac:dyDescent="0.2">
      <c r="A3708" s="2"/>
    </row>
    <row r="3709" spans="1:1" s="18" customFormat="1" x14ac:dyDescent="0.2">
      <c r="A3709" s="2"/>
    </row>
    <row r="3710" spans="1:1" s="18" customFormat="1" x14ac:dyDescent="0.2">
      <c r="A3710" s="2"/>
    </row>
    <row r="3711" spans="1:1" s="18" customFormat="1" x14ac:dyDescent="0.2">
      <c r="A3711" s="2"/>
    </row>
    <row r="3712" spans="1:1" s="18" customFormat="1" x14ac:dyDescent="0.2">
      <c r="A3712" s="2"/>
    </row>
    <row r="3713" spans="1:1" s="18" customFormat="1" x14ac:dyDescent="0.2">
      <c r="A3713" s="2"/>
    </row>
    <row r="3714" spans="1:1" s="18" customFormat="1" x14ac:dyDescent="0.2">
      <c r="A3714" s="2"/>
    </row>
    <row r="3715" spans="1:1" s="18" customFormat="1" x14ac:dyDescent="0.2">
      <c r="A3715" s="2"/>
    </row>
    <row r="3716" spans="1:1" s="18" customFormat="1" x14ac:dyDescent="0.2">
      <c r="A3716" s="2"/>
    </row>
    <row r="3717" spans="1:1" s="18" customFormat="1" x14ac:dyDescent="0.2">
      <c r="A3717" s="2"/>
    </row>
    <row r="3718" spans="1:1" s="18" customFormat="1" x14ac:dyDescent="0.2">
      <c r="A3718" s="2"/>
    </row>
    <row r="3719" spans="1:1" s="18" customFormat="1" x14ac:dyDescent="0.2">
      <c r="A3719" s="2"/>
    </row>
    <row r="3720" spans="1:1" s="18" customFormat="1" x14ac:dyDescent="0.2">
      <c r="A3720" s="2"/>
    </row>
    <row r="3721" spans="1:1" s="18" customFormat="1" x14ac:dyDescent="0.2">
      <c r="A3721" s="2"/>
    </row>
    <row r="3722" spans="1:1" s="18" customFormat="1" x14ac:dyDescent="0.2">
      <c r="A3722" s="2"/>
    </row>
    <row r="3723" spans="1:1" s="18" customFormat="1" x14ac:dyDescent="0.2">
      <c r="A3723" s="2"/>
    </row>
    <row r="3724" spans="1:1" s="18" customFormat="1" x14ac:dyDescent="0.2">
      <c r="A3724" s="2"/>
    </row>
    <row r="3725" spans="1:1" s="18" customFormat="1" x14ac:dyDescent="0.2">
      <c r="A3725" s="2"/>
    </row>
    <row r="3726" spans="1:1" s="18" customFormat="1" x14ac:dyDescent="0.2">
      <c r="A3726" s="2"/>
    </row>
    <row r="3727" spans="1:1" s="18" customFormat="1" x14ac:dyDescent="0.2">
      <c r="A3727" s="2"/>
    </row>
    <row r="3728" spans="1:1" s="18" customFormat="1" x14ac:dyDescent="0.2">
      <c r="A3728" s="2"/>
    </row>
    <row r="3729" spans="1:1" s="18" customFormat="1" x14ac:dyDescent="0.2">
      <c r="A3729" s="2"/>
    </row>
    <row r="3730" spans="1:1" s="18" customFormat="1" x14ac:dyDescent="0.2">
      <c r="A3730" s="2"/>
    </row>
    <row r="3731" spans="1:1" s="18" customFormat="1" x14ac:dyDescent="0.2">
      <c r="A3731" s="2"/>
    </row>
    <row r="3732" spans="1:1" s="18" customFormat="1" x14ac:dyDescent="0.2">
      <c r="A3732" s="2"/>
    </row>
    <row r="3733" spans="1:1" s="18" customFormat="1" x14ac:dyDescent="0.2">
      <c r="A3733" s="2"/>
    </row>
    <row r="3734" spans="1:1" s="18" customFormat="1" x14ac:dyDescent="0.2">
      <c r="A3734" s="2"/>
    </row>
    <row r="3735" spans="1:1" s="18" customFormat="1" x14ac:dyDescent="0.2">
      <c r="A3735" s="2"/>
    </row>
    <row r="3736" spans="1:1" s="18" customFormat="1" x14ac:dyDescent="0.2">
      <c r="A3736" s="2"/>
    </row>
    <row r="3737" spans="1:1" s="18" customFormat="1" x14ac:dyDescent="0.2">
      <c r="A3737" s="2"/>
    </row>
    <row r="3738" spans="1:1" s="18" customFormat="1" x14ac:dyDescent="0.2">
      <c r="A3738" s="2"/>
    </row>
    <row r="3739" spans="1:1" s="18" customFormat="1" x14ac:dyDescent="0.2">
      <c r="A3739" s="2"/>
    </row>
    <row r="3740" spans="1:1" s="18" customFormat="1" x14ac:dyDescent="0.2">
      <c r="A3740" s="2"/>
    </row>
    <row r="3741" spans="1:1" s="18" customFormat="1" x14ac:dyDescent="0.2">
      <c r="A3741" s="2"/>
    </row>
    <row r="3742" spans="1:1" s="18" customFormat="1" x14ac:dyDescent="0.2">
      <c r="A3742" s="2"/>
    </row>
    <row r="3743" spans="1:1" s="18" customFormat="1" x14ac:dyDescent="0.2">
      <c r="A3743" s="2"/>
    </row>
    <row r="3744" spans="1:1" s="18" customFormat="1" x14ac:dyDescent="0.2">
      <c r="A3744" s="2"/>
    </row>
    <row r="3745" spans="1:1" s="18" customFormat="1" x14ac:dyDescent="0.2">
      <c r="A3745" s="2"/>
    </row>
    <row r="3746" spans="1:1" s="18" customFormat="1" x14ac:dyDescent="0.2">
      <c r="A3746" s="2"/>
    </row>
    <row r="3747" spans="1:1" s="18" customFormat="1" x14ac:dyDescent="0.2">
      <c r="A3747" s="2"/>
    </row>
    <row r="3748" spans="1:1" s="18" customFormat="1" x14ac:dyDescent="0.2">
      <c r="A3748" s="2"/>
    </row>
    <row r="3749" spans="1:1" s="18" customFormat="1" x14ac:dyDescent="0.2">
      <c r="A3749" s="2"/>
    </row>
    <row r="3750" spans="1:1" s="18" customFormat="1" x14ac:dyDescent="0.2">
      <c r="A3750" s="2"/>
    </row>
    <row r="3751" spans="1:1" s="18" customFormat="1" x14ac:dyDescent="0.2">
      <c r="A3751" s="2"/>
    </row>
    <row r="3752" spans="1:1" s="18" customFormat="1" x14ac:dyDescent="0.2">
      <c r="A3752" s="2"/>
    </row>
    <row r="3753" spans="1:1" s="18" customFormat="1" x14ac:dyDescent="0.2">
      <c r="A3753" s="2"/>
    </row>
    <row r="3754" spans="1:1" s="18" customFormat="1" x14ac:dyDescent="0.2">
      <c r="A3754" s="2"/>
    </row>
    <row r="3755" spans="1:1" s="18" customFormat="1" x14ac:dyDescent="0.2">
      <c r="A3755" s="2"/>
    </row>
    <row r="3756" spans="1:1" s="18" customFormat="1" x14ac:dyDescent="0.2">
      <c r="A3756" s="2"/>
    </row>
    <row r="3757" spans="1:1" s="18" customFormat="1" x14ac:dyDescent="0.2">
      <c r="A3757" s="2"/>
    </row>
    <row r="3758" spans="1:1" s="18" customFormat="1" x14ac:dyDescent="0.2">
      <c r="A3758" s="2"/>
    </row>
    <row r="3759" spans="1:1" s="18" customFormat="1" x14ac:dyDescent="0.2">
      <c r="A3759" s="2"/>
    </row>
    <row r="3760" spans="1:1" s="18" customFormat="1" x14ac:dyDescent="0.2">
      <c r="A3760" s="2"/>
    </row>
    <row r="3761" spans="1:1" s="18" customFormat="1" x14ac:dyDescent="0.2">
      <c r="A3761" s="2"/>
    </row>
    <row r="3762" spans="1:1" s="18" customFormat="1" x14ac:dyDescent="0.2">
      <c r="A3762" s="2"/>
    </row>
    <row r="3763" spans="1:1" s="18" customFormat="1" x14ac:dyDescent="0.2">
      <c r="A3763" s="2"/>
    </row>
    <row r="3764" spans="1:1" s="18" customFormat="1" x14ac:dyDescent="0.2">
      <c r="A3764" s="2"/>
    </row>
    <row r="3765" spans="1:1" s="18" customFormat="1" x14ac:dyDescent="0.2">
      <c r="A3765" s="2"/>
    </row>
    <row r="3766" spans="1:1" s="18" customFormat="1" x14ac:dyDescent="0.2">
      <c r="A3766" s="2"/>
    </row>
    <row r="3767" spans="1:1" s="18" customFormat="1" x14ac:dyDescent="0.2">
      <c r="A3767" s="2"/>
    </row>
    <row r="3768" spans="1:1" s="18" customFormat="1" x14ac:dyDescent="0.2">
      <c r="A3768" s="2"/>
    </row>
    <row r="3769" spans="1:1" s="18" customFormat="1" x14ac:dyDescent="0.2">
      <c r="A3769" s="2"/>
    </row>
    <row r="3770" spans="1:1" s="18" customFormat="1" x14ac:dyDescent="0.2">
      <c r="A3770" s="2"/>
    </row>
    <row r="3771" spans="1:1" s="18" customFormat="1" x14ac:dyDescent="0.2">
      <c r="A3771" s="2"/>
    </row>
    <row r="3772" spans="1:1" s="18" customFormat="1" x14ac:dyDescent="0.2">
      <c r="A3772" s="2"/>
    </row>
    <row r="3773" spans="1:1" s="18" customFormat="1" x14ac:dyDescent="0.2">
      <c r="A3773" s="2"/>
    </row>
    <row r="3774" spans="1:1" s="18" customFormat="1" x14ac:dyDescent="0.2">
      <c r="A3774" s="2"/>
    </row>
    <row r="3775" spans="1:1" s="18" customFormat="1" x14ac:dyDescent="0.2">
      <c r="A3775" s="2"/>
    </row>
    <row r="3776" spans="1:1" s="18" customFormat="1" x14ac:dyDescent="0.2">
      <c r="A3776" s="2"/>
    </row>
    <row r="3777" spans="1:1" s="18" customFormat="1" x14ac:dyDescent="0.2">
      <c r="A3777" s="2"/>
    </row>
    <row r="3778" spans="1:1" s="18" customFormat="1" x14ac:dyDescent="0.2">
      <c r="A3778" s="2"/>
    </row>
    <row r="3779" spans="1:1" s="18" customFormat="1" x14ac:dyDescent="0.2">
      <c r="A3779" s="2"/>
    </row>
    <row r="3780" spans="1:1" s="18" customFormat="1" x14ac:dyDescent="0.2">
      <c r="A3780" s="2"/>
    </row>
    <row r="3781" spans="1:1" s="18" customFormat="1" x14ac:dyDescent="0.2">
      <c r="A3781" s="2"/>
    </row>
    <row r="3782" spans="1:1" s="18" customFormat="1" x14ac:dyDescent="0.2">
      <c r="A3782" s="2"/>
    </row>
    <row r="3783" spans="1:1" s="18" customFormat="1" x14ac:dyDescent="0.2">
      <c r="A3783" s="2"/>
    </row>
    <row r="3784" spans="1:1" s="18" customFormat="1" x14ac:dyDescent="0.2">
      <c r="A3784" s="2"/>
    </row>
    <row r="3785" spans="1:1" s="18" customFormat="1" x14ac:dyDescent="0.2">
      <c r="A3785" s="2"/>
    </row>
    <row r="3786" spans="1:1" s="18" customFormat="1" x14ac:dyDescent="0.2">
      <c r="A3786" s="2"/>
    </row>
    <row r="3787" spans="1:1" s="18" customFormat="1" x14ac:dyDescent="0.2">
      <c r="A3787" s="2"/>
    </row>
    <row r="3788" spans="1:1" s="18" customFormat="1" x14ac:dyDescent="0.2">
      <c r="A3788" s="2"/>
    </row>
    <row r="3789" spans="1:1" s="18" customFormat="1" x14ac:dyDescent="0.2">
      <c r="A3789" s="2"/>
    </row>
    <row r="3790" spans="1:1" s="18" customFormat="1" x14ac:dyDescent="0.2">
      <c r="A3790" s="2"/>
    </row>
    <row r="3791" spans="1:1" s="18" customFormat="1" x14ac:dyDescent="0.2">
      <c r="A3791" s="2"/>
    </row>
    <row r="3792" spans="1:1" s="18" customFormat="1" x14ac:dyDescent="0.2">
      <c r="A3792" s="2"/>
    </row>
    <row r="3793" spans="1:1" s="18" customFormat="1" x14ac:dyDescent="0.2">
      <c r="A3793" s="2"/>
    </row>
    <row r="3794" spans="1:1" s="18" customFormat="1" x14ac:dyDescent="0.2">
      <c r="A3794" s="2"/>
    </row>
    <row r="3795" spans="1:1" s="18" customFormat="1" x14ac:dyDescent="0.2">
      <c r="A3795" s="2"/>
    </row>
    <row r="3796" spans="1:1" s="18" customFormat="1" x14ac:dyDescent="0.2">
      <c r="A3796" s="2"/>
    </row>
    <row r="3797" spans="1:1" s="18" customFormat="1" x14ac:dyDescent="0.2">
      <c r="A3797" s="2"/>
    </row>
    <row r="3798" spans="1:1" s="18" customFormat="1" x14ac:dyDescent="0.2">
      <c r="A3798" s="2"/>
    </row>
    <row r="3799" spans="1:1" s="18" customFormat="1" x14ac:dyDescent="0.2">
      <c r="A3799" s="2"/>
    </row>
    <row r="3800" spans="1:1" s="18" customFormat="1" x14ac:dyDescent="0.2">
      <c r="A3800" s="2"/>
    </row>
    <row r="3801" spans="1:1" s="18" customFormat="1" x14ac:dyDescent="0.2">
      <c r="A3801" s="2"/>
    </row>
    <row r="3802" spans="1:1" s="18" customFormat="1" x14ac:dyDescent="0.2">
      <c r="A3802" s="2"/>
    </row>
    <row r="3803" spans="1:1" s="18" customFormat="1" x14ac:dyDescent="0.2">
      <c r="A3803" s="2"/>
    </row>
    <row r="3804" spans="1:1" s="18" customFormat="1" x14ac:dyDescent="0.2">
      <c r="A3804" s="2"/>
    </row>
    <row r="3805" spans="1:1" s="18" customFormat="1" x14ac:dyDescent="0.2">
      <c r="A3805" s="2"/>
    </row>
    <row r="3806" spans="1:1" s="18" customFormat="1" x14ac:dyDescent="0.2">
      <c r="A3806" s="2"/>
    </row>
    <row r="3807" spans="1:1" s="18" customFormat="1" x14ac:dyDescent="0.2">
      <c r="A3807" s="2"/>
    </row>
    <row r="3808" spans="1:1" s="18" customFormat="1" x14ac:dyDescent="0.2">
      <c r="A3808" s="2"/>
    </row>
    <row r="3809" spans="1:1" s="18" customFormat="1" x14ac:dyDescent="0.2">
      <c r="A3809" s="2"/>
    </row>
    <row r="3810" spans="1:1" s="18" customFormat="1" x14ac:dyDescent="0.2">
      <c r="A3810" s="2"/>
    </row>
    <row r="3811" spans="1:1" s="18" customFormat="1" x14ac:dyDescent="0.2">
      <c r="A3811" s="2"/>
    </row>
    <row r="3812" spans="1:1" s="18" customFormat="1" x14ac:dyDescent="0.2">
      <c r="A3812" s="2"/>
    </row>
    <row r="3813" spans="1:1" s="18" customFormat="1" x14ac:dyDescent="0.2">
      <c r="A3813" s="2"/>
    </row>
    <row r="3814" spans="1:1" s="18" customFormat="1" x14ac:dyDescent="0.2">
      <c r="A3814" s="2"/>
    </row>
    <row r="3815" spans="1:1" s="18" customFormat="1" x14ac:dyDescent="0.2">
      <c r="A3815" s="2"/>
    </row>
    <row r="3816" spans="1:1" s="18" customFormat="1" x14ac:dyDescent="0.2">
      <c r="A3816" s="2"/>
    </row>
    <row r="3817" spans="1:1" s="18" customFormat="1" x14ac:dyDescent="0.2">
      <c r="A3817" s="2"/>
    </row>
    <row r="3818" spans="1:1" s="18" customFormat="1" x14ac:dyDescent="0.2">
      <c r="A3818" s="2"/>
    </row>
    <row r="3819" spans="1:1" s="18" customFormat="1" x14ac:dyDescent="0.2">
      <c r="A3819" s="2"/>
    </row>
    <row r="3820" spans="1:1" s="18" customFormat="1" x14ac:dyDescent="0.2">
      <c r="A3820" s="2"/>
    </row>
    <row r="3821" spans="1:1" s="18" customFormat="1" x14ac:dyDescent="0.2">
      <c r="A3821" s="2"/>
    </row>
    <row r="3822" spans="1:1" s="18" customFormat="1" x14ac:dyDescent="0.2">
      <c r="A3822" s="2"/>
    </row>
    <row r="3823" spans="1:1" s="18" customFormat="1" x14ac:dyDescent="0.2">
      <c r="A3823" s="2"/>
    </row>
    <row r="3824" spans="1:1" s="18" customFormat="1" x14ac:dyDescent="0.2">
      <c r="A3824" s="2"/>
    </row>
    <row r="3825" spans="1:1" s="18" customFormat="1" x14ac:dyDescent="0.2">
      <c r="A3825" s="2"/>
    </row>
    <row r="3826" spans="1:1" s="18" customFormat="1" x14ac:dyDescent="0.2">
      <c r="A3826" s="2"/>
    </row>
    <row r="3827" spans="1:1" s="18" customFormat="1" x14ac:dyDescent="0.2">
      <c r="A3827" s="2"/>
    </row>
    <row r="3828" spans="1:1" s="18" customFormat="1" x14ac:dyDescent="0.2">
      <c r="A3828" s="2"/>
    </row>
    <row r="3829" spans="1:1" s="18" customFormat="1" x14ac:dyDescent="0.2">
      <c r="A3829" s="2"/>
    </row>
    <row r="3830" spans="1:1" s="18" customFormat="1" x14ac:dyDescent="0.2">
      <c r="A3830" s="2"/>
    </row>
    <row r="3831" spans="1:1" s="18" customFormat="1" x14ac:dyDescent="0.2">
      <c r="A3831" s="2"/>
    </row>
    <row r="3832" spans="1:1" s="18" customFormat="1" x14ac:dyDescent="0.2">
      <c r="A3832" s="2"/>
    </row>
    <row r="3833" spans="1:1" s="18" customFormat="1" x14ac:dyDescent="0.2">
      <c r="A3833" s="2"/>
    </row>
    <row r="3834" spans="1:1" s="18" customFormat="1" x14ac:dyDescent="0.2">
      <c r="A3834" s="2"/>
    </row>
    <row r="3835" spans="1:1" s="18" customFormat="1" x14ac:dyDescent="0.2">
      <c r="A3835" s="2"/>
    </row>
    <row r="3836" spans="1:1" s="18" customFormat="1" x14ac:dyDescent="0.2">
      <c r="A3836" s="2"/>
    </row>
    <row r="3837" spans="1:1" s="18" customFormat="1" x14ac:dyDescent="0.2">
      <c r="A3837" s="2"/>
    </row>
    <row r="3838" spans="1:1" s="18" customFormat="1" x14ac:dyDescent="0.2">
      <c r="A3838" s="2"/>
    </row>
    <row r="3839" spans="1:1" s="18" customFormat="1" x14ac:dyDescent="0.2">
      <c r="A3839" s="2"/>
    </row>
    <row r="3840" spans="1:1" s="18" customFormat="1" x14ac:dyDescent="0.2">
      <c r="A3840" s="2"/>
    </row>
    <row r="3841" spans="1:1" s="18" customFormat="1" x14ac:dyDescent="0.2">
      <c r="A3841" s="2"/>
    </row>
    <row r="3842" spans="1:1" s="18" customFormat="1" x14ac:dyDescent="0.2">
      <c r="A3842" s="2"/>
    </row>
    <row r="3843" spans="1:1" s="18" customFormat="1" x14ac:dyDescent="0.2">
      <c r="A3843" s="2"/>
    </row>
    <row r="3844" spans="1:1" s="18" customFormat="1" x14ac:dyDescent="0.2">
      <c r="A3844" s="2"/>
    </row>
    <row r="3845" spans="1:1" s="18" customFormat="1" x14ac:dyDescent="0.2">
      <c r="A3845" s="2"/>
    </row>
    <row r="3846" spans="1:1" s="18" customFormat="1" x14ac:dyDescent="0.2">
      <c r="A3846" s="2"/>
    </row>
    <row r="3847" spans="1:1" s="18" customFormat="1" x14ac:dyDescent="0.2">
      <c r="A3847" s="2"/>
    </row>
    <row r="3848" spans="1:1" s="18" customFormat="1" x14ac:dyDescent="0.2">
      <c r="A3848" s="2"/>
    </row>
    <row r="3849" spans="1:1" s="18" customFormat="1" x14ac:dyDescent="0.2">
      <c r="A3849" s="2"/>
    </row>
    <row r="3850" spans="1:1" s="18" customFormat="1" x14ac:dyDescent="0.2">
      <c r="A3850" s="2"/>
    </row>
    <row r="3851" spans="1:1" s="18" customFormat="1" x14ac:dyDescent="0.2">
      <c r="A3851" s="2"/>
    </row>
    <row r="3852" spans="1:1" s="18" customFormat="1" x14ac:dyDescent="0.2">
      <c r="A3852" s="2"/>
    </row>
    <row r="3853" spans="1:1" s="18" customFormat="1" x14ac:dyDescent="0.2">
      <c r="A3853" s="2"/>
    </row>
    <row r="3854" spans="1:1" s="18" customFormat="1" x14ac:dyDescent="0.2">
      <c r="A3854" s="2"/>
    </row>
    <row r="3855" spans="1:1" s="18" customFormat="1" x14ac:dyDescent="0.2">
      <c r="A3855" s="2"/>
    </row>
    <row r="3856" spans="1:1" s="18" customFormat="1" x14ac:dyDescent="0.2">
      <c r="A3856" s="2"/>
    </row>
    <row r="3857" spans="1:1" s="18" customFormat="1" x14ac:dyDescent="0.2">
      <c r="A3857" s="2"/>
    </row>
    <row r="3858" spans="1:1" s="18" customFormat="1" x14ac:dyDescent="0.2">
      <c r="A3858" s="2"/>
    </row>
    <row r="3859" spans="1:1" s="18" customFormat="1" x14ac:dyDescent="0.2">
      <c r="A3859" s="2"/>
    </row>
    <row r="3860" spans="1:1" s="18" customFormat="1" x14ac:dyDescent="0.2">
      <c r="A3860" s="2"/>
    </row>
    <row r="3861" spans="1:1" s="18" customFormat="1" x14ac:dyDescent="0.2">
      <c r="A3861" s="2"/>
    </row>
    <row r="3862" spans="1:1" s="18" customFormat="1" x14ac:dyDescent="0.2">
      <c r="A3862" s="2"/>
    </row>
    <row r="3863" spans="1:1" s="18" customFormat="1" x14ac:dyDescent="0.2">
      <c r="A3863" s="2"/>
    </row>
    <row r="3864" spans="1:1" s="18" customFormat="1" x14ac:dyDescent="0.2">
      <c r="A3864" s="2"/>
    </row>
    <row r="3865" spans="1:1" s="18" customFormat="1" x14ac:dyDescent="0.2">
      <c r="A3865" s="2"/>
    </row>
    <row r="3866" spans="1:1" s="18" customFormat="1" x14ac:dyDescent="0.2">
      <c r="A3866" s="2"/>
    </row>
    <row r="3867" spans="1:1" s="18" customFormat="1" x14ac:dyDescent="0.2">
      <c r="A3867" s="2"/>
    </row>
    <row r="3868" spans="1:1" s="18" customFormat="1" x14ac:dyDescent="0.2">
      <c r="A3868" s="2"/>
    </row>
    <row r="3869" spans="1:1" s="18" customFormat="1" x14ac:dyDescent="0.2">
      <c r="A3869" s="2"/>
    </row>
    <row r="3870" spans="1:1" s="18" customFormat="1" x14ac:dyDescent="0.2">
      <c r="A3870" s="2"/>
    </row>
    <row r="3871" spans="1:1" s="18" customFormat="1" x14ac:dyDescent="0.2">
      <c r="A3871" s="2"/>
    </row>
    <row r="3872" spans="1:1" s="18" customFormat="1" x14ac:dyDescent="0.2">
      <c r="A3872" s="2"/>
    </row>
    <row r="3873" spans="1:1" s="18" customFormat="1" x14ac:dyDescent="0.2">
      <c r="A3873" s="2"/>
    </row>
    <row r="3874" spans="1:1" s="18" customFormat="1" x14ac:dyDescent="0.2">
      <c r="A3874" s="2"/>
    </row>
    <row r="3875" spans="1:1" s="18" customFormat="1" x14ac:dyDescent="0.2">
      <c r="A3875" s="2"/>
    </row>
    <row r="3876" spans="1:1" s="18" customFormat="1" x14ac:dyDescent="0.2">
      <c r="A3876" s="2"/>
    </row>
    <row r="3877" spans="1:1" s="18" customFormat="1" x14ac:dyDescent="0.2">
      <c r="A3877" s="2"/>
    </row>
    <row r="3878" spans="1:1" s="18" customFormat="1" x14ac:dyDescent="0.2">
      <c r="A3878" s="2"/>
    </row>
    <row r="3879" spans="1:1" s="18" customFormat="1" x14ac:dyDescent="0.2">
      <c r="A3879" s="2"/>
    </row>
    <row r="3880" spans="1:1" s="18" customFormat="1" x14ac:dyDescent="0.2">
      <c r="A3880" s="2"/>
    </row>
    <row r="3881" spans="1:1" s="18" customFormat="1" x14ac:dyDescent="0.2">
      <c r="A3881" s="2"/>
    </row>
    <row r="3882" spans="1:1" s="18" customFormat="1" x14ac:dyDescent="0.2">
      <c r="A3882" s="2"/>
    </row>
    <row r="3883" spans="1:1" s="18" customFormat="1" x14ac:dyDescent="0.2">
      <c r="A3883" s="2"/>
    </row>
    <row r="3884" spans="1:1" s="18" customFormat="1" x14ac:dyDescent="0.2">
      <c r="A3884" s="2"/>
    </row>
    <row r="3885" spans="1:1" s="18" customFormat="1" x14ac:dyDescent="0.2">
      <c r="A3885" s="2"/>
    </row>
    <row r="3886" spans="1:1" s="18" customFormat="1" x14ac:dyDescent="0.2">
      <c r="A3886" s="2"/>
    </row>
    <row r="3887" spans="1:1" s="18" customFormat="1" x14ac:dyDescent="0.2">
      <c r="A3887" s="2"/>
    </row>
    <row r="3888" spans="1:1" s="18" customFormat="1" x14ac:dyDescent="0.2">
      <c r="A3888" s="2"/>
    </row>
    <row r="3889" spans="1:1" s="18" customFormat="1" x14ac:dyDescent="0.2">
      <c r="A3889" s="2"/>
    </row>
    <row r="3890" spans="1:1" s="18" customFormat="1" x14ac:dyDescent="0.2">
      <c r="A3890" s="2"/>
    </row>
    <row r="3891" spans="1:1" s="18" customFormat="1" x14ac:dyDescent="0.2">
      <c r="A3891" s="2"/>
    </row>
    <row r="3892" spans="1:1" s="18" customFormat="1" x14ac:dyDescent="0.2">
      <c r="A3892" s="2"/>
    </row>
    <row r="3893" spans="1:1" s="18" customFormat="1" x14ac:dyDescent="0.2">
      <c r="A3893" s="2"/>
    </row>
    <row r="3894" spans="1:1" s="18" customFormat="1" x14ac:dyDescent="0.2">
      <c r="A3894" s="2"/>
    </row>
    <row r="3895" spans="1:1" s="18" customFormat="1" x14ac:dyDescent="0.2">
      <c r="A3895" s="2"/>
    </row>
    <row r="3896" spans="1:1" s="18" customFormat="1" x14ac:dyDescent="0.2">
      <c r="A3896" s="2"/>
    </row>
    <row r="3897" spans="1:1" s="18" customFormat="1" x14ac:dyDescent="0.2">
      <c r="A3897" s="2"/>
    </row>
    <row r="3898" spans="1:1" s="18" customFormat="1" x14ac:dyDescent="0.2">
      <c r="A3898" s="2"/>
    </row>
    <row r="3899" spans="1:1" s="18" customFormat="1" x14ac:dyDescent="0.2">
      <c r="A3899" s="2"/>
    </row>
    <row r="3900" spans="1:1" s="18" customFormat="1" x14ac:dyDescent="0.2">
      <c r="A3900" s="2"/>
    </row>
    <row r="3901" spans="1:1" s="18" customFormat="1" x14ac:dyDescent="0.2">
      <c r="A3901" s="2"/>
    </row>
    <row r="3902" spans="1:1" s="18" customFormat="1" x14ac:dyDescent="0.2">
      <c r="A3902" s="2"/>
    </row>
    <row r="3903" spans="1:1" s="18" customFormat="1" x14ac:dyDescent="0.2">
      <c r="A3903" s="2"/>
    </row>
    <row r="3904" spans="1:1" s="18" customFormat="1" x14ac:dyDescent="0.2">
      <c r="A3904" s="2"/>
    </row>
    <row r="3905" spans="1:1" s="18" customFormat="1" x14ac:dyDescent="0.2">
      <c r="A3905" s="2"/>
    </row>
    <row r="3906" spans="1:1" s="18" customFormat="1" x14ac:dyDescent="0.2">
      <c r="A3906" s="2"/>
    </row>
    <row r="3907" spans="1:1" s="18" customFormat="1" x14ac:dyDescent="0.2">
      <c r="A3907" s="2"/>
    </row>
    <row r="3908" spans="1:1" s="18" customFormat="1" x14ac:dyDescent="0.2">
      <c r="A3908" s="2"/>
    </row>
    <row r="3909" spans="1:1" s="18" customFormat="1" x14ac:dyDescent="0.2">
      <c r="A3909" s="2"/>
    </row>
    <row r="3910" spans="1:1" s="18" customFormat="1" x14ac:dyDescent="0.2">
      <c r="A3910" s="2"/>
    </row>
    <row r="3911" spans="1:1" s="18" customFormat="1" x14ac:dyDescent="0.2">
      <c r="A3911" s="2"/>
    </row>
    <row r="3912" spans="1:1" s="18" customFormat="1" x14ac:dyDescent="0.2">
      <c r="A3912" s="2"/>
    </row>
    <row r="3913" spans="1:1" s="18" customFormat="1" x14ac:dyDescent="0.2">
      <c r="A3913" s="2"/>
    </row>
    <row r="3914" spans="1:1" s="18" customFormat="1" x14ac:dyDescent="0.2">
      <c r="A3914" s="2"/>
    </row>
    <row r="3915" spans="1:1" s="18" customFormat="1" x14ac:dyDescent="0.2">
      <c r="A3915" s="2"/>
    </row>
    <row r="3916" spans="1:1" s="18" customFormat="1" x14ac:dyDescent="0.2">
      <c r="A3916" s="2"/>
    </row>
    <row r="3917" spans="1:1" s="18" customFormat="1" x14ac:dyDescent="0.2">
      <c r="A3917" s="2"/>
    </row>
    <row r="3918" spans="1:1" s="18" customFormat="1" x14ac:dyDescent="0.2">
      <c r="A3918" s="2"/>
    </row>
    <row r="3919" spans="1:1" s="18" customFormat="1" x14ac:dyDescent="0.2">
      <c r="A3919" s="2"/>
    </row>
    <row r="3920" spans="1:1" s="18" customFormat="1" x14ac:dyDescent="0.2">
      <c r="A3920" s="2"/>
    </row>
    <row r="3921" spans="1:1" s="18" customFormat="1" x14ac:dyDescent="0.2">
      <c r="A3921" s="2"/>
    </row>
    <row r="3922" spans="1:1" s="18" customFormat="1" x14ac:dyDescent="0.2">
      <c r="A3922" s="2"/>
    </row>
    <row r="3923" spans="1:1" s="18" customFormat="1" x14ac:dyDescent="0.2">
      <c r="A3923" s="2"/>
    </row>
    <row r="3924" spans="1:1" s="18" customFormat="1" x14ac:dyDescent="0.2">
      <c r="A3924" s="2"/>
    </row>
    <row r="3925" spans="1:1" s="18" customFormat="1" x14ac:dyDescent="0.2">
      <c r="A3925" s="2"/>
    </row>
    <row r="3926" spans="1:1" s="18" customFormat="1" x14ac:dyDescent="0.2">
      <c r="A3926" s="2"/>
    </row>
    <row r="3927" spans="1:1" s="18" customFormat="1" x14ac:dyDescent="0.2">
      <c r="A3927" s="2"/>
    </row>
    <row r="3928" spans="1:1" s="18" customFormat="1" x14ac:dyDescent="0.2">
      <c r="A3928" s="2"/>
    </row>
    <row r="3929" spans="1:1" s="18" customFormat="1" x14ac:dyDescent="0.2">
      <c r="A3929" s="2"/>
    </row>
    <row r="3930" spans="1:1" s="18" customFormat="1" x14ac:dyDescent="0.2">
      <c r="A3930" s="2"/>
    </row>
    <row r="3931" spans="1:1" s="18" customFormat="1" x14ac:dyDescent="0.2">
      <c r="A3931" s="2"/>
    </row>
    <row r="3932" spans="1:1" s="18" customFormat="1" x14ac:dyDescent="0.2">
      <c r="A3932" s="2"/>
    </row>
    <row r="3933" spans="1:1" s="18" customFormat="1" x14ac:dyDescent="0.2">
      <c r="A3933" s="2"/>
    </row>
    <row r="3934" spans="1:1" s="18" customFormat="1" x14ac:dyDescent="0.2">
      <c r="A3934" s="2"/>
    </row>
    <row r="3935" spans="1:1" s="18" customFormat="1" x14ac:dyDescent="0.2">
      <c r="A3935" s="2"/>
    </row>
    <row r="3936" spans="1:1" s="18" customFormat="1" x14ac:dyDescent="0.2">
      <c r="A3936" s="2"/>
    </row>
    <row r="3937" spans="1:1" s="18" customFormat="1" x14ac:dyDescent="0.2">
      <c r="A3937" s="2"/>
    </row>
    <row r="3938" spans="1:1" s="18" customFormat="1" x14ac:dyDescent="0.2">
      <c r="A3938" s="2"/>
    </row>
    <row r="3939" spans="1:1" s="18" customFormat="1" x14ac:dyDescent="0.2">
      <c r="A3939" s="2"/>
    </row>
    <row r="3940" spans="1:1" s="18" customFormat="1" x14ac:dyDescent="0.2">
      <c r="A3940" s="2"/>
    </row>
    <row r="3941" spans="1:1" s="18" customFormat="1" x14ac:dyDescent="0.2">
      <c r="A3941" s="2"/>
    </row>
    <row r="3942" spans="1:1" s="18" customFormat="1" x14ac:dyDescent="0.2">
      <c r="A3942" s="2"/>
    </row>
    <row r="3943" spans="1:1" s="18" customFormat="1" x14ac:dyDescent="0.2">
      <c r="A3943" s="2"/>
    </row>
    <row r="3944" spans="1:1" s="18" customFormat="1" x14ac:dyDescent="0.2">
      <c r="A3944" s="2"/>
    </row>
    <row r="3945" spans="1:1" s="18" customFormat="1" x14ac:dyDescent="0.2">
      <c r="A3945" s="2"/>
    </row>
    <row r="3946" spans="1:1" s="18" customFormat="1" x14ac:dyDescent="0.2">
      <c r="A3946" s="2"/>
    </row>
    <row r="3947" spans="1:1" s="18" customFormat="1" x14ac:dyDescent="0.2">
      <c r="A3947" s="2"/>
    </row>
    <row r="3948" spans="1:1" s="18" customFormat="1" x14ac:dyDescent="0.2">
      <c r="A3948" s="2"/>
    </row>
    <row r="3949" spans="1:1" s="18" customFormat="1" x14ac:dyDescent="0.2">
      <c r="A3949" s="2"/>
    </row>
    <row r="3950" spans="1:1" s="18" customFormat="1" x14ac:dyDescent="0.2">
      <c r="A3950" s="2"/>
    </row>
    <row r="3951" spans="1:1" s="18" customFormat="1" x14ac:dyDescent="0.2">
      <c r="A3951" s="2"/>
    </row>
    <row r="3952" spans="1:1" s="18" customFormat="1" x14ac:dyDescent="0.2">
      <c r="A3952" s="2"/>
    </row>
    <row r="3953" spans="1:1" s="18" customFormat="1" x14ac:dyDescent="0.2">
      <c r="A3953" s="2"/>
    </row>
    <row r="3954" spans="1:1" s="18" customFormat="1" x14ac:dyDescent="0.2">
      <c r="A3954" s="2"/>
    </row>
    <row r="3955" spans="1:1" s="18" customFormat="1" x14ac:dyDescent="0.2">
      <c r="A3955" s="2"/>
    </row>
    <row r="3956" spans="1:1" s="18" customFormat="1" x14ac:dyDescent="0.2">
      <c r="A3956" s="2"/>
    </row>
    <row r="3957" spans="1:1" s="18" customFormat="1" x14ac:dyDescent="0.2">
      <c r="A3957" s="2"/>
    </row>
    <row r="3958" spans="1:1" s="18" customFormat="1" x14ac:dyDescent="0.2">
      <c r="A3958" s="2"/>
    </row>
    <row r="3959" spans="1:1" s="18" customFormat="1" x14ac:dyDescent="0.2">
      <c r="A3959" s="2"/>
    </row>
    <row r="3960" spans="1:1" s="18" customFormat="1" x14ac:dyDescent="0.2">
      <c r="A3960" s="2"/>
    </row>
    <row r="3961" spans="1:1" s="18" customFormat="1" x14ac:dyDescent="0.2">
      <c r="A3961" s="2"/>
    </row>
    <row r="3962" spans="1:1" s="18" customFormat="1" x14ac:dyDescent="0.2">
      <c r="A3962" s="2"/>
    </row>
    <row r="3963" spans="1:1" s="18" customFormat="1" x14ac:dyDescent="0.2">
      <c r="A3963" s="2"/>
    </row>
    <row r="3964" spans="1:1" s="18" customFormat="1" x14ac:dyDescent="0.2">
      <c r="A3964" s="2"/>
    </row>
    <row r="3965" spans="1:1" s="18" customFormat="1" x14ac:dyDescent="0.2">
      <c r="A3965" s="2"/>
    </row>
    <row r="3966" spans="1:1" s="18" customFormat="1" x14ac:dyDescent="0.2">
      <c r="A3966" s="2"/>
    </row>
    <row r="3967" spans="1:1" s="18" customFormat="1" x14ac:dyDescent="0.2">
      <c r="A3967" s="2"/>
    </row>
    <row r="3968" spans="1:1" s="18" customFormat="1" x14ac:dyDescent="0.2">
      <c r="A3968" s="2"/>
    </row>
    <row r="3969" spans="1:1" s="18" customFormat="1" x14ac:dyDescent="0.2">
      <c r="A3969" s="2"/>
    </row>
    <row r="3970" spans="1:1" s="18" customFormat="1" x14ac:dyDescent="0.2">
      <c r="A3970" s="2"/>
    </row>
    <row r="3971" spans="1:1" s="18" customFormat="1" x14ac:dyDescent="0.2">
      <c r="A3971" s="2"/>
    </row>
    <row r="3972" spans="1:1" s="18" customFormat="1" x14ac:dyDescent="0.2">
      <c r="A3972" s="2"/>
    </row>
    <row r="3973" spans="1:1" s="18" customFormat="1" x14ac:dyDescent="0.2">
      <c r="A3973" s="2"/>
    </row>
    <row r="3974" spans="1:1" s="18" customFormat="1" x14ac:dyDescent="0.2">
      <c r="A3974" s="2"/>
    </row>
    <row r="3975" spans="1:1" s="18" customFormat="1" x14ac:dyDescent="0.2">
      <c r="A3975" s="2"/>
    </row>
    <row r="3976" spans="1:1" s="18" customFormat="1" x14ac:dyDescent="0.2">
      <c r="A3976" s="2"/>
    </row>
    <row r="3977" spans="1:1" s="18" customFormat="1" x14ac:dyDescent="0.2">
      <c r="A3977" s="2"/>
    </row>
    <row r="3978" spans="1:1" s="18" customFormat="1" x14ac:dyDescent="0.2">
      <c r="A3978" s="2"/>
    </row>
    <row r="3979" spans="1:1" s="18" customFormat="1" x14ac:dyDescent="0.2">
      <c r="A3979" s="2"/>
    </row>
    <row r="3980" spans="1:1" s="18" customFormat="1" x14ac:dyDescent="0.2">
      <c r="A3980" s="2"/>
    </row>
    <row r="3981" spans="1:1" s="18" customFormat="1" x14ac:dyDescent="0.2">
      <c r="A3981" s="2"/>
    </row>
    <row r="3982" spans="1:1" s="18" customFormat="1" x14ac:dyDescent="0.2">
      <c r="A3982" s="2"/>
    </row>
    <row r="3983" spans="1:1" s="18" customFormat="1" x14ac:dyDescent="0.2">
      <c r="A3983" s="2"/>
    </row>
    <row r="3984" spans="1:1" s="18" customFormat="1" x14ac:dyDescent="0.2">
      <c r="A3984" s="2"/>
    </row>
    <row r="3985" spans="1:1" s="18" customFormat="1" x14ac:dyDescent="0.2">
      <c r="A3985" s="2"/>
    </row>
    <row r="3986" spans="1:1" s="18" customFormat="1" x14ac:dyDescent="0.2">
      <c r="A3986" s="2"/>
    </row>
    <row r="3987" spans="1:1" s="18" customFormat="1" x14ac:dyDescent="0.2">
      <c r="A3987" s="2"/>
    </row>
    <row r="3988" spans="1:1" s="18" customFormat="1" x14ac:dyDescent="0.2">
      <c r="A3988" s="2"/>
    </row>
    <row r="3989" spans="1:1" s="18" customFormat="1" x14ac:dyDescent="0.2">
      <c r="A3989" s="2"/>
    </row>
    <row r="3990" spans="1:1" s="18" customFormat="1" x14ac:dyDescent="0.2">
      <c r="A3990" s="2"/>
    </row>
    <row r="3991" spans="1:1" s="18" customFormat="1" x14ac:dyDescent="0.2">
      <c r="A3991" s="2"/>
    </row>
    <row r="3992" spans="1:1" s="18" customFormat="1" x14ac:dyDescent="0.2">
      <c r="A3992" s="2"/>
    </row>
    <row r="3993" spans="1:1" s="18" customFormat="1" x14ac:dyDescent="0.2">
      <c r="A3993" s="2"/>
    </row>
    <row r="3994" spans="1:1" s="18" customFormat="1" x14ac:dyDescent="0.2">
      <c r="A3994" s="2"/>
    </row>
    <row r="3995" spans="1:1" s="18" customFormat="1" x14ac:dyDescent="0.2">
      <c r="A3995" s="2"/>
    </row>
    <row r="3996" spans="1:1" s="18" customFormat="1" x14ac:dyDescent="0.2">
      <c r="A3996" s="2"/>
    </row>
    <row r="3997" spans="1:1" s="18" customFormat="1" x14ac:dyDescent="0.2">
      <c r="A3997" s="2"/>
    </row>
    <row r="3998" spans="1:1" s="18" customFormat="1" x14ac:dyDescent="0.2">
      <c r="A3998" s="2"/>
    </row>
    <row r="3999" spans="1:1" s="18" customFormat="1" x14ac:dyDescent="0.2">
      <c r="A3999" s="2"/>
    </row>
    <row r="4000" spans="1:1" s="18" customFormat="1" x14ac:dyDescent="0.2">
      <c r="A4000" s="2"/>
    </row>
    <row r="4001" spans="1:1" s="18" customFormat="1" x14ac:dyDescent="0.2">
      <c r="A4001" s="2"/>
    </row>
    <row r="4002" spans="1:1" s="18" customFormat="1" x14ac:dyDescent="0.2">
      <c r="A4002" s="2"/>
    </row>
    <row r="4003" spans="1:1" s="18" customFormat="1" x14ac:dyDescent="0.2">
      <c r="A4003" s="2"/>
    </row>
    <row r="4004" spans="1:1" s="18" customFormat="1" x14ac:dyDescent="0.2">
      <c r="A4004" s="2"/>
    </row>
    <row r="4005" spans="1:1" s="18" customFormat="1" x14ac:dyDescent="0.2">
      <c r="A4005" s="2"/>
    </row>
    <row r="4006" spans="1:1" s="18" customFormat="1" x14ac:dyDescent="0.2">
      <c r="A4006" s="2"/>
    </row>
    <row r="4007" spans="1:1" s="18" customFormat="1" x14ac:dyDescent="0.2">
      <c r="A4007" s="2"/>
    </row>
    <row r="4008" spans="1:1" s="18" customFormat="1" x14ac:dyDescent="0.2">
      <c r="A4008" s="2"/>
    </row>
    <row r="4009" spans="1:1" s="18" customFormat="1" x14ac:dyDescent="0.2">
      <c r="A4009" s="2"/>
    </row>
    <row r="4010" spans="1:1" s="18" customFormat="1" x14ac:dyDescent="0.2">
      <c r="A4010" s="2"/>
    </row>
    <row r="4011" spans="1:1" s="18" customFormat="1" x14ac:dyDescent="0.2">
      <c r="A4011" s="2"/>
    </row>
    <row r="4012" spans="1:1" s="18" customFormat="1" x14ac:dyDescent="0.2">
      <c r="A4012" s="2"/>
    </row>
    <row r="4013" spans="1:1" s="18" customFormat="1" x14ac:dyDescent="0.2">
      <c r="A4013" s="2"/>
    </row>
    <row r="4014" spans="1:1" s="18" customFormat="1" x14ac:dyDescent="0.2">
      <c r="A4014" s="2"/>
    </row>
    <row r="4015" spans="1:1" s="18" customFormat="1" x14ac:dyDescent="0.2">
      <c r="A4015" s="2"/>
    </row>
    <row r="4016" spans="1:1" s="18" customFormat="1" x14ac:dyDescent="0.2">
      <c r="A4016" s="2"/>
    </row>
    <row r="4017" spans="1:1" s="18" customFormat="1" x14ac:dyDescent="0.2">
      <c r="A4017" s="2"/>
    </row>
    <row r="4018" spans="1:1" s="18" customFormat="1" x14ac:dyDescent="0.2">
      <c r="A4018" s="2"/>
    </row>
    <row r="4019" spans="1:1" s="18" customFormat="1" x14ac:dyDescent="0.2">
      <c r="A4019" s="2"/>
    </row>
    <row r="4020" spans="1:1" s="18" customFormat="1" x14ac:dyDescent="0.2">
      <c r="A4020" s="2"/>
    </row>
    <row r="4021" spans="1:1" s="18" customFormat="1" x14ac:dyDescent="0.2">
      <c r="A4021" s="2"/>
    </row>
    <row r="4022" spans="1:1" s="18" customFormat="1" x14ac:dyDescent="0.2">
      <c r="A4022" s="2"/>
    </row>
    <row r="4023" spans="1:1" s="18" customFormat="1" x14ac:dyDescent="0.2">
      <c r="A4023" s="2"/>
    </row>
    <row r="4024" spans="1:1" s="18" customFormat="1" x14ac:dyDescent="0.2">
      <c r="A4024" s="2"/>
    </row>
    <row r="4025" spans="1:1" s="18" customFormat="1" x14ac:dyDescent="0.2">
      <c r="A4025" s="2"/>
    </row>
    <row r="4026" spans="1:1" s="18" customFormat="1" x14ac:dyDescent="0.2">
      <c r="A4026" s="2"/>
    </row>
    <row r="4027" spans="1:1" s="18" customFormat="1" x14ac:dyDescent="0.2">
      <c r="A4027" s="2"/>
    </row>
    <row r="4028" spans="1:1" s="18" customFormat="1" x14ac:dyDescent="0.2">
      <c r="A4028" s="2"/>
    </row>
    <row r="4029" spans="1:1" s="18" customFormat="1" x14ac:dyDescent="0.2">
      <c r="A4029" s="2"/>
    </row>
    <row r="4030" spans="1:1" s="18" customFormat="1" x14ac:dyDescent="0.2">
      <c r="A4030" s="2"/>
    </row>
    <row r="4031" spans="1:1" s="18" customFormat="1" x14ac:dyDescent="0.2">
      <c r="A4031" s="2"/>
    </row>
    <row r="4032" spans="1:1" s="18" customFormat="1" x14ac:dyDescent="0.2">
      <c r="A4032" s="2"/>
    </row>
    <row r="4033" spans="1:1" s="18" customFormat="1" x14ac:dyDescent="0.2">
      <c r="A4033" s="2"/>
    </row>
    <row r="4034" spans="1:1" s="18" customFormat="1" x14ac:dyDescent="0.2">
      <c r="A4034" s="2"/>
    </row>
    <row r="4035" spans="1:1" s="18" customFormat="1" x14ac:dyDescent="0.2">
      <c r="A4035" s="2"/>
    </row>
    <row r="4036" spans="1:1" s="18" customFormat="1" x14ac:dyDescent="0.2">
      <c r="A4036" s="2"/>
    </row>
    <row r="4037" spans="1:1" s="18" customFormat="1" x14ac:dyDescent="0.2">
      <c r="A4037" s="2"/>
    </row>
    <row r="4038" spans="1:1" s="18" customFormat="1" x14ac:dyDescent="0.2">
      <c r="A4038" s="2"/>
    </row>
    <row r="4039" spans="1:1" s="18" customFormat="1" x14ac:dyDescent="0.2">
      <c r="A4039" s="2"/>
    </row>
    <row r="4040" spans="1:1" s="18" customFormat="1" x14ac:dyDescent="0.2">
      <c r="A4040" s="2"/>
    </row>
    <row r="4041" spans="1:1" s="18" customFormat="1" x14ac:dyDescent="0.2">
      <c r="A4041" s="2"/>
    </row>
    <row r="4042" spans="1:1" s="18" customFormat="1" x14ac:dyDescent="0.2">
      <c r="A4042" s="2"/>
    </row>
    <row r="4043" spans="1:1" s="18" customFormat="1" x14ac:dyDescent="0.2">
      <c r="A4043" s="2"/>
    </row>
    <row r="4044" spans="1:1" s="18" customFormat="1" x14ac:dyDescent="0.2">
      <c r="A4044" s="2"/>
    </row>
    <row r="4045" spans="1:1" s="18" customFormat="1" x14ac:dyDescent="0.2">
      <c r="A4045" s="2"/>
    </row>
    <row r="4046" spans="1:1" s="18" customFormat="1" x14ac:dyDescent="0.2">
      <c r="A4046" s="2"/>
    </row>
    <row r="4047" spans="1:1" s="18" customFormat="1" x14ac:dyDescent="0.2">
      <c r="A4047" s="2"/>
    </row>
    <row r="4048" spans="1:1" s="18" customFormat="1" x14ac:dyDescent="0.2">
      <c r="A4048" s="2"/>
    </row>
    <row r="4049" spans="1:1" s="18" customFormat="1" x14ac:dyDescent="0.2">
      <c r="A4049" s="2"/>
    </row>
    <row r="4050" spans="1:1" s="18" customFormat="1" x14ac:dyDescent="0.2">
      <c r="A4050" s="2"/>
    </row>
    <row r="4051" spans="1:1" s="18" customFormat="1" x14ac:dyDescent="0.2">
      <c r="A4051" s="2"/>
    </row>
    <row r="4052" spans="1:1" s="18" customFormat="1" x14ac:dyDescent="0.2">
      <c r="A4052" s="2"/>
    </row>
    <row r="4053" spans="1:1" s="18" customFormat="1" x14ac:dyDescent="0.2">
      <c r="A4053" s="2"/>
    </row>
    <row r="4054" spans="1:1" s="18" customFormat="1" x14ac:dyDescent="0.2">
      <c r="A4054" s="2"/>
    </row>
    <row r="4055" spans="1:1" s="18" customFormat="1" x14ac:dyDescent="0.2">
      <c r="A4055" s="2"/>
    </row>
    <row r="4056" spans="1:1" s="18" customFormat="1" x14ac:dyDescent="0.2">
      <c r="A4056" s="2"/>
    </row>
    <row r="4057" spans="1:1" s="18" customFormat="1" x14ac:dyDescent="0.2">
      <c r="A4057" s="2"/>
    </row>
    <row r="4058" spans="1:1" s="18" customFormat="1" x14ac:dyDescent="0.2">
      <c r="A4058" s="2"/>
    </row>
    <row r="4059" spans="1:1" s="18" customFormat="1" x14ac:dyDescent="0.2">
      <c r="A4059" s="2"/>
    </row>
    <row r="4060" spans="1:1" s="18" customFormat="1" x14ac:dyDescent="0.2">
      <c r="A4060" s="2"/>
    </row>
    <row r="4061" spans="1:1" s="18" customFormat="1" x14ac:dyDescent="0.2">
      <c r="A4061" s="2"/>
    </row>
    <row r="4062" spans="1:1" s="18" customFormat="1" x14ac:dyDescent="0.2">
      <c r="A4062" s="2"/>
    </row>
    <row r="4063" spans="1:1" s="18" customFormat="1" x14ac:dyDescent="0.2">
      <c r="A4063" s="2"/>
    </row>
    <row r="4064" spans="1:1" s="18" customFormat="1" x14ac:dyDescent="0.2">
      <c r="A4064" s="2"/>
    </row>
    <row r="4065" spans="1:1" s="18" customFormat="1" x14ac:dyDescent="0.2">
      <c r="A4065" s="2"/>
    </row>
    <row r="4066" spans="1:1" s="18" customFormat="1" x14ac:dyDescent="0.2">
      <c r="A4066" s="2"/>
    </row>
    <row r="4067" spans="1:1" s="18" customFormat="1" x14ac:dyDescent="0.2">
      <c r="A4067" s="2"/>
    </row>
    <row r="4068" spans="1:1" s="18" customFormat="1" x14ac:dyDescent="0.2">
      <c r="A4068" s="2"/>
    </row>
    <row r="4069" spans="1:1" s="18" customFormat="1" x14ac:dyDescent="0.2">
      <c r="A4069" s="2"/>
    </row>
    <row r="4070" spans="1:1" s="18" customFormat="1" x14ac:dyDescent="0.2">
      <c r="A4070" s="2"/>
    </row>
    <row r="4071" spans="1:1" s="18" customFormat="1" x14ac:dyDescent="0.2">
      <c r="A4071" s="2"/>
    </row>
    <row r="4072" spans="1:1" s="18" customFormat="1" x14ac:dyDescent="0.2">
      <c r="A4072" s="2"/>
    </row>
    <row r="4073" spans="1:1" s="18" customFormat="1" x14ac:dyDescent="0.2">
      <c r="A4073" s="2"/>
    </row>
    <row r="4074" spans="1:1" s="18" customFormat="1" x14ac:dyDescent="0.2">
      <c r="A4074" s="2"/>
    </row>
    <row r="4075" spans="1:1" s="18" customFormat="1" x14ac:dyDescent="0.2">
      <c r="A4075" s="2"/>
    </row>
    <row r="4076" spans="1:1" s="18" customFormat="1" x14ac:dyDescent="0.2">
      <c r="A4076" s="2"/>
    </row>
    <row r="4077" spans="1:1" s="18" customFormat="1" x14ac:dyDescent="0.2">
      <c r="A4077" s="2"/>
    </row>
    <row r="4078" spans="1:1" s="18" customFormat="1" x14ac:dyDescent="0.2">
      <c r="A4078" s="2"/>
    </row>
    <row r="4079" spans="1:1" s="18" customFormat="1" x14ac:dyDescent="0.2">
      <c r="A4079" s="2"/>
    </row>
    <row r="4080" spans="1:1" s="18" customFormat="1" x14ac:dyDescent="0.2">
      <c r="A4080" s="2"/>
    </row>
    <row r="4081" spans="1:1" s="18" customFormat="1" x14ac:dyDescent="0.2">
      <c r="A4081" s="2"/>
    </row>
    <row r="4082" spans="1:1" s="18" customFormat="1" x14ac:dyDescent="0.2">
      <c r="A4082" s="2"/>
    </row>
    <row r="4083" spans="1:1" s="18" customFormat="1" x14ac:dyDescent="0.2">
      <c r="A4083" s="2"/>
    </row>
    <row r="4084" spans="1:1" s="18" customFormat="1" x14ac:dyDescent="0.2">
      <c r="A4084" s="2"/>
    </row>
    <row r="4085" spans="1:1" s="18" customFormat="1" x14ac:dyDescent="0.2">
      <c r="A4085" s="2"/>
    </row>
    <row r="4086" spans="1:1" s="18" customFormat="1" x14ac:dyDescent="0.2">
      <c r="A4086" s="2"/>
    </row>
    <row r="4087" spans="1:1" s="18" customFormat="1" x14ac:dyDescent="0.2">
      <c r="A4087" s="2"/>
    </row>
    <row r="4088" spans="1:1" s="18" customFormat="1" x14ac:dyDescent="0.2">
      <c r="A4088" s="2"/>
    </row>
    <row r="4089" spans="1:1" s="18" customFormat="1" x14ac:dyDescent="0.2">
      <c r="A4089" s="2"/>
    </row>
    <row r="4090" spans="1:1" s="18" customFormat="1" x14ac:dyDescent="0.2">
      <c r="A4090" s="2"/>
    </row>
    <row r="4091" spans="1:1" s="18" customFormat="1" x14ac:dyDescent="0.2">
      <c r="A4091" s="2"/>
    </row>
    <row r="4092" spans="1:1" s="18" customFormat="1" x14ac:dyDescent="0.2">
      <c r="A4092" s="2"/>
    </row>
    <row r="4093" spans="1:1" s="18" customFormat="1" x14ac:dyDescent="0.2">
      <c r="A4093" s="2"/>
    </row>
    <row r="4094" spans="1:1" s="18" customFormat="1" x14ac:dyDescent="0.2">
      <c r="A4094" s="2"/>
    </row>
    <row r="4095" spans="1:1" s="18" customFormat="1" x14ac:dyDescent="0.2">
      <c r="A4095" s="2"/>
    </row>
    <row r="4096" spans="1:1" s="18" customFormat="1" x14ac:dyDescent="0.2">
      <c r="A4096" s="2"/>
    </row>
    <row r="4097" spans="1:1" s="18" customFormat="1" x14ac:dyDescent="0.2">
      <c r="A4097" s="2"/>
    </row>
    <row r="4098" spans="1:1" s="18" customFormat="1" x14ac:dyDescent="0.2">
      <c r="A4098" s="2"/>
    </row>
    <row r="4099" spans="1:1" s="18" customFormat="1" x14ac:dyDescent="0.2">
      <c r="A4099" s="2"/>
    </row>
    <row r="4100" spans="1:1" s="18" customFormat="1" x14ac:dyDescent="0.2">
      <c r="A4100" s="2"/>
    </row>
    <row r="4101" spans="1:1" s="18" customFormat="1" x14ac:dyDescent="0.2">
      <c r="A4101" s="2"/>
    </row>
    <row r="4102" spans="1:1" s="18" customFormat="1" x14ac:dyDescent="0.2">
      <c r="A4102" s="2"/>
    </row>
    <row r="4103" spans="1:1" s="18" customFormat="1" x14ac:dyDescent="0.2">
      <c r="A4103" s="2"/>
    </row>
    <row r="4104" spans="1:1" s="18" customFormat="1" x14ac:dyDescent="0.2">
      <c r="A4104" s="2"/>
    </row>
    <row r="4105" spans="1:1" s="18" customFormat="1" x14ac:dyDescent="0.2">
      <c r="A4105" s="2"/>
    </row>
    <row r="4106" spans="1:1" s="18" customFormat="1" x14ac:dyDescent="0.2">
      <c r="A4106" s="2"/>
    </row>
    <row r="4107" spans="1:1" s="18" customFormat="1" x14ac:dyDescent="0.2">
      <c r="A4107" s="2"/>
    </row>
    <row r="4108" spans="1:1" s="18" customFormat="1" x14ac:dyDescent="0.2">
      <c r="A4108" s="2"/>
    </row>
    <row r="4109" spans="1:1" s="18" customFormat="1" x14ac:dyDescent="0.2">
      <c r="A4109" s="2"/>
    </row>
    <row r="4110" spans="1:1" s="18" customFormat="1" x14ac:dyDescent="0.2">
      <c r="A4110" s="2"/>
    </row>
    <row r="4111" spans="1:1" s="18" customFormat="1" x14ac:dyDescent="0.2">
      <c r="A4111" s="2"/>
    </row>
    <row r="4112" spans="1:1" s="18" customFormat="1" x14ac:dyDescent="0.2">
      <c r="A4112" s="2"/>
    </row>
    <row r="4113" spans="1:1" s="18" customFormat="1" x14ac:dyDescent="0.2">
      <c r="A4113" s="2"/>
    </row>
    <row r="4114" spans="1:1" s="18" customFormat="1" x14ac:dyDescent="0.2">
      <c r="A4114" s="2"/>
    </row>
    <row r="4115" spans="1:1" s="18" customFormat="1" x14ac:dyDescent="0.2">
      <c r="A4115" s="2"/>
    </row>
    <row r="4116" spans="1:1" s="18" customFormat="1" x14ac:dyDescent="0.2">
      <c r="A4116" s="2"/>
    </row>
    <row r="4117" spans="1:1" s="18" customFormat="1" x14ac:dyDescent="0.2">
      <c r="A4117" s="2"/>
    </row>
    <row r="4118" spans="1:1" s="18" customFormat="1" x14ac:dyDescent="0.2">
      <c r="A4118" s="2"/>
    </row>
    <row r="4119" spans="1:1" s="18" customFormat="1" x14ac:dyDescent="0.2">
      <c r="A4119" s="2"/>
    </row>
    <row r="4120" spans="1:1" s="18" customFormat="1" x14ac:dyDescent="0.2">
      <c r="A4120" s="2"/>
    </row>
    <row r="4121" spans="1:1" s="18" customFormat="1" x14ac:dyDescent="0.2">
      <c r="A4121" s="2"/>
    </row>
    <row r="4122" spans="1:1" s="18" customFormat="1" x14ac:dyDescent="0.2">
      <c r="A4122" s="2"/>
    </row>
    <row r="4123" spans="1:1" s="18" customFormat="1" x14ac:dyDescent="0.2">
      <c r="A4123" s="2"/>
    </row>
    <row r="4124" spans="1:1" s="18" customFormat="1" x14ac:dyDescent="0.2">
      <c r="A4124" s="2"/>
    </row>
    <row r="4125" spans="1:1" s="18" customFormat="1" x14ac:dyDescent="0.2">
      <c r="A4125" s="2"/>
    </row>
    <row r="4126" spans="1:1" s="18" customFormat="1" x14ac:dyDescent="0.2">
      <c r="A4126" s="2"/>
    </row>
    <row r="4127" spans="1:1" s="18" customFormat="1" x14ac:dyDescent="0.2">
      <c r="A4127" s="2"/>
    </row>
    <row r="4128" spans="1:1" s="18" customFormat="1" x14ac:dyDescent="0.2">
      <c r="A4128" s="2"/>
    </row>
    <row r="4129" spans="1:1" s="18" customFormat="1" x14ac:dyDescent="0.2">
      <c r="A4129" s="2"/>
    </row>
    <row r="4130" spans="1:1" s="18" customFormat="1" x14ac:dyDescent="0.2">
      <c r="A4130" s="2"/>
    </row>
    <row r="4131" spans="1:1" s="18" customFormat="1" x14ac:dyDescent="0.2">
      <c r="A4131" s="2"/>
    </row>
    <row r="4132" spans="1:1" s="18" customFormat="1" x14ac:dyDescent="0.2">
      <c r="A4132" s="2"/>
    </row>
    <row r="4133" spans="1:1" s="18" customFormat="1" x14ac:dyDescent="0.2">
      <c r="A4133" s="2"/>
    </row>
    <row r="4134" spans="1:1" s="18" customFormat="1" x14ac:dyDescent="0.2">
      <c r="A4134" s="2"/>
    </row>
    <row r="4135" spans="1:1" s="18" customFormat="1" x14ac:dyDescent="0.2">
      <c r="A4135" s="2"/>
    </row>
    <row r="4136" spans="1:1" s="18" customFormat="1" x14ac:dyDescent="0.2">
      <c r="A4136" s="2"/>
    </row>
    <row r="4137" spans="1:1" s="18" customFormat="1" x14ac:dyDescent="0.2">
      <c r="A4137" s="2"/>
    </row>
    <row r="4138" spans="1:1" s="18" customFormat="1" x14ac:dyDescent="0.2">
      <c r="A4138" s="2"/>
    </row>
    <row r="4139" spans="1:1" s="18" customFormat="1" x14ac:dyDescent="0.2">
      <c r="A4139" s="2"/>
    </row>
    <row r="4140" spans="1:1" s="18" customFormat="1" x14ac:dyDescent="0.2">
      <c r="A4140" s="2"/>
    </row>
    <row r="4141" spans="1:1" s="18" customFormat="1" x14ac:dyDescent="0.2">
      <c r="A4141" s="2"/>
    </row>
    <row r="4142" spans="1:1" s="18" customFormat="1" x14ac:dyDescent="0.2">
      <c r="A4142" s="2"/>
    </row>
    <row r="4143" spans="1:1" s="18" customFormat="1" x14ac:dyDescent="0.2">
      <c r="A4143" s="2"/>
    </row>
    <row r="4144" spans="1:1" s="18" customFormat="1" x14ac:dyDescent="0.2">
      <c r="A4144" s="2"/>
    </row>
    <row r="4145" spans="1:1" s="18" customFormat="1" x14ac:dyDescent="0.2">
      <c r="A4145" s="2"/>
    </row>
    <row r="4146" spans="1:1" s="18" customFormat="1" x14ac:dyDescent="0.2">
      <c r="A4146" s="2"/>
    </row>
    <row r="4147" spans="1:1" s="18" customFormat="1" x14ac:dyDescent="0.2">
      <c r="A4147" s="2"/>
    </row>
    <row r="4148" spans="1:1" s="18" customFormat="1" x14ac:dyDescent="0.2">
      <c r="A4148" s="2"/>
    </row>
    <row r="4149" spans="1:1" s="18" customFormat="1" x14ac:dyDescent="0.2">
      <c r="A4149" s="2"/>
    </row>
    <row r="4150" spans="1:1" s="18" customFormat="1" x14ac:dyDescent="0.2">
      <c r="A4150" s="2"/>
    </row>
    <row r="4151" spans="1:1" s="18" customFormat="1" x14ac:dyDescent="0.2">
      <c r="A4151" s="2"/>
    </row>
    <row r="4152" spans="1:1" s="18" customFormat="1" x14ac:dyDescent="0.2">
      <c r="A4152" s="2"/>
    </row>
    <row r="4153" spans="1:1" s="18" customFormat="1" x14ac:dyDescent="0.2">
      <c r="A4153" s="2"/>
    </row>
    <row r="4154" spans="1:1" s="18" customFormat="1" x14ac:dyDescent="0.2">
      <c r="A4154" s="2"/>
    </row>
    <row r="4155" spans="1:1" s="18" customFormat="1" x14ac:dyDescent="0.2">
      <c r="A4155" s="2"/>
    </row>
    <row r="4156" spans="1:1" s="18" customFormat="1" x14ac:dyDescent="0.2">
      <c r="A4156" s="2"/>
    </row>
    <row r="4157" spans="1:1" s="18" customFormat="1" x14ac:dyDescent="0.2">
      <c r="A4157" s="2"/>
    </row>
    <row r="4158" spans="1:1" s="18" customFormat="1" x14ac:dyDescent="0.2">
      <c r="A4158" s="2"/>
    </row>
    <row r="4159" spans="1:1" s="18" customFormat="1" x14ac:dyDescent="0.2">
      <c r="A4159" s="2"/>
    </row>
    <row r="4160" spans="1:1" s="18" customFormat="1" x14ac:dyDescent="0.2">
      <c r="A4160" s="2"/>
    </row>
    <row r="4161" spans="1:1" s="18" customFormat="1" x14ac:dyDescent="0.2">
      <c r="A4161" s="2"/>
    </row>
    <row r="4162" spans="1:1" s="18" customFormat="1" x14ac:dyDescent="0.2">
      <c r="A4162" s="2"/>
    </row>
    <row r="4163" spans="1:1" s="18" customFormat="1" x14ac:dyDescent="0.2">
      <c r="A4163" s="2"/>
    </row>
    <row r="4164" spans="1:1" s="18" customFormat="1" x14ac:dyDescent="0.2">
      <c r="A4164" s="2"/>
    </row>
    <row r="4165" spans="1:1" s="18" customFormat="1" x14ac:dyDescent="0.2">
      <c r="A4165" s="2"/>
    </row>
    <row r="4166" spans="1:1" s="18" customFormat="1" x14ac:dyDescent="0.2">
      <c r="A4166" s="2"/>
    </row>
    <row r="4167" spans="1:1" s="18" customFormat="1" x14ac:dyDescent="0.2">
      <c r="A4167" s="2"/>
    </row>
    <row r="4168" spans="1:1" s="18" customFormat="1" x14ac:dyDescent="0.2">
      <c r="A4168" s="2"/>
    </row>
    <row r="4169" spans="1:1" s="18" customFormat="1" x14ac:dyDescent="0.2">
      <c r="A4169" s="2"/>
    </row>
    <row r="4170" spans="1:1" s="18" customFormat="1" x14ac:dyDescent="0.2">
      <c r="A4170" s="2"/>
    </row>
    <row r="4171" spans="1:1" s="18" customFormat="1" x14ac:dyDescent="0.2">
      <c r="A4171" s="2"/>
    </row>
    <row r="4172" spans="1:1" s="18" customFormat="1" x14ac:dyDescent="0.2">
      <c r="A4172" s="2"/>
    </row>
    <row r="4173" spans="1:1" s="18" customFormat="1" x14ac:dyDescent="0.2">
      <c r="A4173" s="2"/>
    </row>
    <row r="4174" spans="1:1" s="18" customFormat="1" x14ac:dyDescent="0.2">
      <c r="A4174" s="2"/>
    </row>
    <row r="4175" spans="1:1" s="18" customFormat="1" x14ac:dyDescent="0.2">
      <c r="A4175" s="2"/>
    </row>
    <row r="4176" spans="1:1" s="18" customFormat="1" x14ac:dyDescent="0.2">
      <c r="A4176" s="2"/>
    </row>
    <row r="4177" spans="1:1" s="18" customFormat="1" x14ac:dyDescent="0.2">
      <c r="A4177" s="2"/>
    </row>
    <row r="4178" spans="1:1" s="18" customFormat="1" x14ac:dyDescent="0.2">
      <c r="A4178" s="2"/>
    </row>
    <row r="4179" spans="1:1" s="18" customFormat="1" x14ac:dyDescent="0.2">
      <c r="A4179" s="2"/>
    </row>
    <row r="4180" spans="1:1" s="18" customFormat="1" x14ac:dyDescent="0.2">
      <c r="A4180" s="2"/>
    </row>
    <row r="4181" spans="1:1" s="18" customFormat="1" x14ac:dyDescent="0.2">
      <c r="A4181" s="2"/>
    </row>
    <row r="4182" spans="1:1" s="18" customFormat="1" x14ac:dyDescent="0.2">
      <c r="A4182" s="2"/>
    </row>
    <row r="4183" spans="1:1" s="18" customFormat="1" x14ac:dyDescent="0.2">
      <c r="A4183" s="2"/>
    </row>
    <row r="4184" spans="1:1" s="18" customFormat="1" x14ac:dyDescent="0.2">
      <c r="A4184" s="2"/>
    </row>
    <row r="4185" spans="1:1" s="18" customFormat="1" x14ac:dyDescent="0.2">
      <c r="A4185" s="2"/>
    </row>
    <row r="4186" spans="1:1" s="18" customFormat="1" x14ac:dyDescent="0.2">
      <c r="A4186" s="2"/>
    </row>
    <row r="4187" spans="1:1" s="18" customFormat="1" x14ac:dyDescent="0.2">
      <c r="A4187" s="2"/>
    </row>
    <row r="4188" spans="1:1" s="18" customFormat="1" x14ac:dyDescent="0.2">
      <c r="A4188" s="2"/>
    </row>
    <row r="4189" spans="1:1" s="18" customFormat="1" x14ac:dyDescent="0.2">
      <c r="A4189" s="2"/>
    </row>
    <row r="4190" spans="1:1" s="18" customFormat="1" x14ac:dyDescent="0.2">
      <c r="A4190" s="2"/>
    </row>
    <row r="4191" spans="1:1" s="18" customFormat="1" x14ac:dyDescent="0.2">
      <c r="A4191" s="2"/>
    </row>
    <row r="4192" spans="1:1" s="18" customFormat="1" x14ac:dyDescent="0.2">
      <c r="A4192" s="2"/>
    </row>
    <row r="4193" spans="1:1" s="18" customFormat="1" x14ac:dyDescent="0.2">
      <c r="A4193" s="2"/>
    </row>
    <row r="4194" spans="1:1" s="18" customFormat="1" x14ac:dyDescent="0.2">
      <c r="A4194" s="2"/>
    </row>
    <row r="4195" spans="1:1" s="18" customFormat="1" x14ac:dyDescent="0.2">
      <c r="A4195" s="2"/>
    </row>
    <row r="4196" spans="1:1" s="18" customFormat="1" x14ac:dyDescent="0.2">
      <c r="A4196" s="2"/>
    </row>
    <row r="4197" spans="1:1" s="18" customFormat="1" x14ac:dyDescent="0.2">
      <c r="A4197" s="2"/>
    </row>
    <row r="4198" spans="1:1" s="18" customFormat="1" x14ac:dyDescent="0.2">
      <c r="A4198" s="2"/>
    </row>
    <row r="4199" spans="1:1" s="18" customFormat="1" x14ac:dyDescent="0.2">
      <c r="A4199" s="2"/>
    </row>
    <row r="4200" spans="1:1" s="18" customFormat="1" x14ac:dyDescent="0.2">
      <c r="A4200" s="2"/>
    </row>
    <row r="4201" spans="1:1" s="18" customFormat="1" x14ac:dyDescent="0.2">
      <c r="A4201" s="2"/>
    </row>
    <row r="4202" spans="1:1" s="18" customFormat="1" x14ac:dyDescent="0.2">
      <c r="A4202" s="2"/>
    </row>
    <row r="4203" spans="1:1" s="18" customFormat="1" x14ac:dyDescent="0.2">
      <c r="A4203" s="2"/>
    </row>
    <row r="4204" spans="1:1" s="18" customFormat="1" x14ac:dyDescent="0.2">
      <c r="A4204" s="2"/>
    </row>
    <row r="4205" spans="1:1" s="18" customFormat="1" x14ac:dyDescent="0.2">
      <c r="A4205" s="2"/>
    </row>
    <row r="4206" spans="1:1" s="18" customFormat="1" x14ac:dyDescent="0.2">
      <c r="A4206" s="2"/>
    </row>
    <row r="4207" spans="1:1" s="18" customFormat="1" x14ac:dyDescent="0.2">
      <c r="A4207" s="2"/>
    </row>
    <row r="4208" spans="1:1" s="18" customFormat="1" x14ac:dyDescent="0.2">
      <c r="A4208" s="2"/>
    </row>
    <row r="4209" spans="1:1" s="18" customFormat="1" x14ac:dyDescent="0.2">
      <c r="A4209" s="2"/>
    </row>
    <row r="4210" spans="1:1" s="18" customFormat="1" x14ac:dyDescent="0.2">
      <c r="A4210" s="2"/>
    </row>
    <row r="4211" spans="1:1" s="18" customFormat="1" x14ac:dyDescent="0.2">
      <c r="A4211" s="2"/>
    </row>
    <row r="4212" spans="1:1" s="18" customFormat="1" x14ac:dyDescent="0.2">
      <c r="A4212" s="2"/>
    </row>
    <row r="4213" spans="1:1" s="18" customFormat="1" x14ac:dyDescent="0.2">
      <c r="A4213" s="2"/>
    </row>
    <row r="4214" spans="1:1" s="18" customFormat="1" x14ac:dyDescent="0.2">
      <c r="A4214" s="2"/>
    </row>
    <row r="4215" spans="1:1" s="18" customFormat="1" x14ac:dyDescent="0.2">
      <c r="A4215" s="2"/>
    </row>
    <row r="4216" spans="1:1" s="18" customFormat="1" x14ac:dyDescent="0.2">
      <c r="A4216" s="2"/>
    </row>
    <row r="4217" spans="1:1" s="18" customFormat="1" x14ac:dyDescent="0.2">
      <c r="A4217" s="2"/>
    </row>
    <row r="4218" spans="1:1" s="18" customFormat="1" x14ac:dyDescent="0.2">
      <c r="A4218" s="2"/>
    </row>
    <row r="4219" spans="1:1" s="18" customFormat="1" x14ac:dyDescent="0.2">
      <c r="A4219" s="2"/>
    </row>
    <row r="4220" spans="1:1" s="18" customFormat="1" x14ac:dyDescent="0.2">
      <c r="A4220" s="2"/>
    </row>
    <row r="4221" spans="1:1" s="18" customFormat="1" x14ac:dyDescent="0.2">
      <c r="A4221" s="2"/>
    </row>
    <row r="4222" spans="1:1" s="18" customFormat="1" x14ac:dyDescent="0.2">
      <c r="A4222" s="2"/>
    </row>
    <row r="4223" spans="1:1" s="18" customFormat="1" x14ac:dyDescent="0.2">
      <c r="A4223" s="2"/>
    </row>
    <row r="4224" spans="1:1" s="18" customFormat="1" x14ac:dyDescent="0.2">
      <c r="A4224" s="2"/>
    </row>
    <row r="4225" spans="1:1" s="18" customFormat="1" x14ac:dyDescent="0.2">
      <c r="A4225" s="2"/>
    </row>
    <row r="4226" spans="1:1" s="18" customFormat="1" x14ac:dyDescent="0.2">
      <c r="A4226" s="2"/>
    </row>
    <row r="4227" spans="1:1" s="18" customFormat="1" x14ac:dyDescent="0.2">
      <c r="A4227" s="2"/>
    </row>
    <row r="4228" spans="1:1" s="18" customFormat="1" x14ac:dyDescent="0.2">
      <c r="A4228" s="2"/>
    </row>
    <row r="4229" spans="1:1" s="18" customFormat="1" x14ac:dyDescent="0.2">
      <c r="A4229" s="2"/>
    </row>
    <row r="4230" spans="1:1" s="18" customFormat="1" x14ac:dyDescent="0.2">
      <c r="A4230" s="2"/>
    </row>
    <row r="4231" spans="1:1" s="18" customFormat="1" x14ac:dyDescent="0.2">
      <c r="A4231" s="2"/>
    </row>
    <row r="4232" spans="1:1" s="18" customFormat="1" x14ac:dyDescent="0.2">
      <c r="A4232" s="2"/>
    </row>
    <row r="4233" spans="1:1" s="18" customFormat="1" x14ac:dyDescent="0.2">
      <c r="A4233" s="2"/>
    </row>
    <row r="4234" spans="1:1" s="18" customFormat="1" x14ac:dyDescent="0.2">
      <c r="A4234" s="2"/>
    </row>
    <row r="4235" spans="1:1" s="18" customFormat="1" x14ac:dyDescent="0.2">
      <c r="A4235" s="2"/>
    </row>
    <row r="4236" spans="1:1" s="18" customFormat="1" x14ac:dyDescent="0.2">
      <c r="A4236" s="2"/>
    </row>
    <row r="4237" spans="1:1" s="18" customFormat="1" x14ac:dyDescent="0.2">
      <c r="A4237" s="2"/>
    </row>
    <row r="4238" spans="1:1" s="18" customFormat="1" x14ac:dyDescent="0.2">
      <c r="A4238" s="2"/>
    </row>
    <row r="4239" spans="1:1" s="18" customFormat="1" x14ac:dyDescent="0.2">
      <c r="A4239" s="2"/>
    </row>
    <row r="4240" spans="1:1" s="18" customFormat="1" x14ac:dyDescent="0.2">
      <c r="A4240" s="2"/>
    </row>
    <row r="4241" spans="1:1" s="18" customFormat="1" x14ac:dyDescent="0.2">
      <c r="A4241" s="2"/>
    </row>
    <row r="4242" spans="1:1" s="18" customFormat="1" x14ac:dyDescent="0.2">
      <c r="A4242" s="2"/>
    </row>
    <row r="4243" spans="1:1" s="18" customFormat="1" x14ac:dyDescent="0.2">
      <c r="A4243" s="2"/>
    </row>
    <row r="4244" spans="1:1" s="18" customFormat="1" x14ac:dyDescent="0.2">
      <c r="A4244" s="2"/>
    </row>
    <row r="4245" spans="1:1" s="18" customFormat="1" x14ac:dyDescent="0.2">
      <c r="A4245" s="2"/>
    </row>
    <row r="4246" spans="1:1" s="18" customFormat="1" x14ac:dyDescent="0.2">
      <c r="A4246" s="2"/>
    </row>
    <row r="4247" spans="1:1" s="18" customFormat="1" x14ac:dyDescent="0.2">
      <c r="A4247" s="2"/>
    </row>
    <row r="4248" spans="1:1" s="18" customFormat="1" x14ac:dyDescent="0.2">
      <c r="A4248" s="2"/>
    </row>
    <row r="4249" spans="1:1" s="18" customFormat="1" x14ac:dyDescent="0.2">
      <c r="A4249" s="2"/>
    </row>
    <row r="4250" spans="1:1" s="18" customFormat="1" x14ac:dyDescent="0.2">
      <c r="A4250" s="2"/>
    </row>
    <row r="4251" spans="1:1" s="18" customFormat="1" x14ac:dyDescent="0.2">
      <c r="A4251" s="2"/>
    </row>
    <row r="4252" spans="1:1" s="18" customFormat="1" x14ac:dyDescent="0.2">
      <c r="A4252" s="2"/>
    </row>
    <row r="4253" spans="1:1" s="18" customFormat="1" x14ac:dyDescent="0.2">
      <c r="A4253" s="2"/>
    </row>
    <row r="4254" spans="1:1" s="18" customFormat="1" x14ac:dyDescent="0.2">
      <c r="A4254" s="2"/>
    </row>
    <row r="4255" spans="1:1" s="18" customFormat="1" x14ac:dyDescent="0.2">
      <c r="A4255" s="2"/>
    </row>
    <row r="4256" spans="1:1" s="18" customFormat="1" x14ac:dyDescent="0.2">
      <c r="A4256" s="2"/>
    </row>
    <row r="4257" spans="1:1" s="18" customFormat="1" x14ac:dyDescent="0.2">
      <c r="A4257" s="2"/>
    </row>
    <row r="4258" spans="1:1" s="18" customFormat="1" x14ac:dyDescent="0.2">
      <c r="A4258" s="2"/>
    </row>
    <row r="4259" spans="1:1" s="18" customFormat="1" x14ac:dyDescent="0.2">
      <c r="A4259" s="2"/>
    </row>
    <row r="4260" spans="1:1" s="18" customFormat="1" x14ac:dyDescent="0.2">
      <c r="A4260" s="2"/>
    </row>
    <row r="4261" spans="1:1" s="18" customFormat="1" x14ac:dyDescent="0.2">
      <c r="A4261" s="2"/>
    </row>
    <row r="4262" spans="1:1" s="18" customFormat="1" x14ac:dyDescent="0.2">
      <c r="A4262" s="2"/>
    </row>
    <row r="4263" spans="1:1" s="18" customFormat="1" x14ac:dyDescent="0.2">
      <c r="A4263" s="2"/>
    </row>
    <row r="4264" spans="1:1" s="18" customFormat="1" x14ac:dyDescent="0.2">
      <c r="A4264" s="2"/>
    </row>
    <row r="4265" spans="1:1" s="18" customFormat="1" x14ac:dyDescent="0.2">
      <c r="A4265" s="2"/>
    </row>
    <row r="4266" spans="1:1" s="18" customFormat="1" x14ac:dyDescent="0.2">
      <c r="A4266" s="2"/>
    </row>
    <row r="4267" spans="1:1" s="18" customFormat="1" x14ac:dyDescent="0.2">
      <c r="A4267" s="2"/>
    </row>
    <row r="4268" spans="1:1" s="18" customFormat="1" x14ac:dyDescent="0.2">
      <c r="A4268" s="2"/>
    </row>
    <row r="4269" spans="1:1" s="18" customFormat="1" x14ac:dyDescent="0.2">
      <c r="A4269" s="2"/>
    </row>
    <row r="4270" spans="1:1" s="18" customFormat="1" x14ac:dyDescent="0.2">
      <c r="A4270" s="2"/>
    </row>
    <row r="4271" spans="1:1" s="18" customFormat="1" x14ac:dyDescent="0.2">
      <c r="A4271" s="2"/>
    </row>
    <row r="4272" spans="1:1" s="18" customFormat="1" x14ac:dyDescent="0.2">
      <c r="A4272" s="2"/>
    </row>
    <row r="4273" spans="1:1" s="18" customFormat="1" x14ac:dyDescent="0.2">
      <c r="A4273" s="2"/>
    </row>
    <row r="4274" spans="1:1" s="18" customFormat="1" x14ac:dyDescent="0.2">
      <c r="A4274" s="2"/>
    </row>
    <row r="4275" spans="1:1" s="18" customFormat="1" x14ac:dyDescent="0.2">
      <c r="A4275" s="2"/>
    </row>
    <row r="4276" spans="1:1" s="18" customFormat="1" x14ac:dyDescent="0.2">
      <c r="A4276" s="2"/>
    </row>
    <row r="4277" spans="1:1" s="18" customFormat="1" x14ac:dyDescent="0.2">
      <c r="A4277" s="2"/>
    </row>
    <row r="4278" spans="1:1" s="18" customFormat="1" x14ac:dyDescent="0.2">
      <c r="A4278" s="2"/>
    </row>
    <row r="4279" spans="1:1" s="18" customFormat="1" x14ac:dyDescent="0.2">
      <c r="A4279" s="2"/>
    </row>
    <row r="4280" spans="1:1" s="18" customFormat="1" x14ac:dyDescent="0.2">
      <c r="A4280" s="2"/>
    </row>
    <row r="4281" spans="1:1" s="18" customFormat="1" x14ac:dyDescent="0.2">
      <c r="A4281" s="2"/>
    </row>
    <row r="4282" spans="1:1" s="18" customFormat="1" x14ac:dyDescent="0.2">
      <c r="A4282" s="2"/>
    </row>
    <row r="4283" spans="1:1" s="18" customFormat="1" x14ac:dyDescent="0.2">
      <c r="A4283" s="2"/>
    </row>
    <row r="4284" spans="1:1" s="18" customFormat="1" x14ac:dyDescent="0.2">
      <c r="A4284" s="2"/>
    </row>
    <row r="4285" spans="1:1" s="18" customFormat="1" x14ac:dyDescent="0.2">
      <c r="A4285" s="2"/>
    </row>
    <row r="4286" spans="1:1" s="18" customFormat="1" x14ac:dyDescent="0.2">
      <c r="A4286" s="2"/>
    </row>
    <row r="4287" spans="1:1" s="18" customFormat="1" x14ac:dyDescent="0.2">
      <c r="A4287" s="2"/>
    </row>
    <row r="4288" spans="1:1" s="18" customFormat="1" x14ac:dyDescent="0.2">
      <c r="A4288" s="2"/>
    </row>
    <row r="4289" spans="1:1" s="18" customFormat="1" x14ac:dyDescent="0.2">
      <c r="A4289" s="2"/>
    </row>
    <row r="4290" spans="1:1" s="18" customFormat="1" x14ac:dyDescent="0.2">
      <c r="A4290" s="2"/>
    </row>
    <row r="4291" spans="1:1" s="18" customFormat="1" x14ac:dyDescent="0.2">
      <c r="A4291" s="2"/>
    </row>
    <row r="4292" spans="1:1" s="18" customFormat="1" x14ac:dyDescent="0.2">
      <c r="A4292" s="2"/>
    </row>
    <row r="4293" spans="1:1" s="18" customFormat="1" x14ac:dyDescent="0.2">
      <c r="A4293" s="2"/>
    </row>
    <row r="4294" spans="1:1" s="18" customFormat="1" x14ac:dyDescent="0.2">
      <c r="A4294" s="2"/>
    </row>
    <row r="4295" spans="1:1" s="18" customFormat="1" x14ac:dyDescent="0.2">
      <c r="A4295" s="2"/>
    </row>
    <row r="4296" spans="1:1" s="18" customFormat="1" x14ac:dyDescent="0.2">
      <c r="A4296" s="2"/>
    </row>
    <row r="4297" spans="1:1" s="18" customFormat="1" x14ac:dyDescent="0.2">
      <c r="A4297" s="2"/>
    </row>
    <row r="4298" spans="1:1" s="18" customFormat="1" x14ac:dyDescent="0.2">
      <c r="A4298" s="2"/>
    </row>
    <row r="4299" spans="1:1" s="18" customFormat="1" x14ac:dyDescent="0.2">
      <c r="A4299" s="2"/>
    </row>
    <row r="4300" spans="1:1" s="18" customFormat="1" x14ac:dyDescent="0.2">
      <c r="A4300" s="2"/>
    </row>
    <row r="4301" spans="1:1" s="18" customFormat="1" x14ac:dyDescent="0.2">
      <c r="A4301" s="2"/>
    </row>
    <row r="4302" spans="1:1" s="18" customFormat="1" x14ac:dyDescent="0.2">
      <c r="A4302" s="2"/>
    </row>
    <row r="4303" spans="1:1" s="18" customFormat="1" x14ac:dyDescent="0.2">
      <c r="A4303" s="2"/>
    </row>
    <row r="4304" spans="1:1" s="18" customFormat="1" x14ac:dyDescent="0.2">
      <c r="A4304" s="2"/>
    </row>
    <row r="4305" spans="1:1" s="18" customFormat="1" x14ac:dyDescent="0.2">
      <c r="A4305" s="2"/>
    </row>
    <row r="4306" spans="1:1" s="18" customFormat="1" x14ac:dyDescent="0.2">
      <c r="A4306" s="2"/>
    </row>
    <row r="4307" spans="1:1" s="18" customFormat="1" x14ac:dyDescent="0.2">
      <c r="A4307" s="2"/>
    </row>
    <row r="4308" spans="1:1" s="18" customFormat="1" x14ac:dyDescent="0.2">
      <c r="A4308" s="2"/>
    </row>
    <row r="4309" spans="1:1" s="18" customFormat="1" x14ac:dyDescent="0.2">
      <c r="A4309" s="2"/>
    </row>
    <row r="4310" spans="1:1" s="18" customFormat="1" x14ac:dyDescent="0.2">
      <c r="A4310" s="2"/>
    </row>
    <row r="4311" spans="1:1" s="18" customFormat="1" x14ac:dyDescent="0.2">
      <c r="A4311" s="2"/>
    </row>
    <row r="4312" spans="1:1" s="18" customFormat="1" x14ac:dyDescent="0.2">
      <c r="A4312" s="2"/>
    </row>
    <row r="4313" spans="1:1" s="18" customFormat="1" x14ac:dyDescent="0.2">
      <c r="A4313" s="2"/>
    </row>
    <row r="4314" spans="1:1" s="18" customFormat="1" x14ac:dyDescent="0.2">
      <c r="A4314" s="2"/>
    </row>
    <row r="4315" spans="1:1" s="18" customFormat="1" x14ac:dyDescent="0.2">
      <c r="A4315" s="2"/>
    </row>
    <row r="4316" spans="1:1" s="18" customFormat="1" x14ac:dyDescent="0.2">
      <c r="A4316" s="2"/>
    </row>
    <row r="4317" spans="1:1" s="18" customFormat="1" x14ac:dyDescent="0.2">
      <c r="A4317" s="2"/>
    </row>
    <row r="4318" spans="1:1" s="18" customFormat="1" x14ac:dyDescent="0.2">
      <c r="A4318" s="2"/>
    </row>
    <row r="4319" spans="1:1" s="18" customFormat="1" x14ac:dyDescent="0.2">
      <c r="A4319" s="2"/>
    </row>
    <row r="4320" spans="1:1" s="18" customFormat="1" x14ac:dyDescent="0.2">
      <c r="A4320" s="2"/>
    </row>
    <row r="4321" spans="1:1" s="18" customFormat="1" x14ac:dyDescent="0.2">
      <c r="A4321" s="2"/>
    </row>
    <row r="4322" spans="1:1" s="18" customFormat="1" x14ac:dyDescent="0.2">
      <c r="A4322" s="2"/>
    </row>
    <row r="4323" spans="1:1" s="18" customFormat="1" x14ac:dyDescent="0.2">
      <c r="A4323" s="2"/>
    </row>
    <row r="4324" spans="1:1" s="18" customFormat="1" x14ac:dyDescent="0.2">
      <c r="A4324" s="2"/>
    </row>
    <row r="4325" spans="1:1" s="18" customFormat="1" x14ac:dyDescent="0.2">
      <c r="A4325" s="2"/>
    </row>
    <row r="4326" spans="1:1" s="18" customFormat="1" x14ac:dyDescent="0.2">
      <c r="A4326" s="2"/>
    </row>
    <row r="4327" spans="1:1" s="18" customFormat="1" x14ac:dyDescent="0.2">
      <c r="A4327" s="2"/>
    </row>
    <row r="4328" spans="1:1" s="18" customFormat="1" x14ac:dyDescent="0.2">
      <c r="A4328" s="2"/>
    </row>
    <row r="4329" spans="1:1" s="18" customFormat="1" x14ac:dyDescent="0.2">
      <c r="A4329" s="2"/>
    </row>
    <row r="4330" spans="1:1" s="18" customFormat="1" x14ac:dyDescent="0.2">
      <c r="A4330" s="2"/>
    </row>
    <row r="4331" spans="1:1" s="18" customFormat="1" x14ac:dyDescent="0.2">
      <c r="A4331" s="2"/>
    </row>
    <row r="4332" spans="1:1" s="18" customFormat="1" x14ac:dyDescent="0.2">
      <c r="A4332" s="2"/>
    </row>
    <row r="4333" spans="1:1" s="18" customFormat="1" x14ac:dyDescent="0.2">
      <c r="A4333" s="2"/>
    </row>
    <row r="4334" spans="1:1" s="18" customFormat="1" x14ac:dyDescent="0.2">
      <c r="A4334" s="2"/>
    </row>
    <row r="4335" spans="1:1" s="18" customFormat="1" x14ac:dyDescent="0.2">
      <c r="A4335" s="2"/>
    </row>
    <row r="4336" spans="1:1" s="18" customFormat="1" x14ac:dyDescent="0.2">
      <c r="A4336" s="2"/>
    </row>
    <row r="4337" spans="1:1" s="18" customFormat="1" x14ac:dyDescent="0.2">
      <c r="A4337" s="2"/>
    </row>
    <row r="4338" spans="1:1" s="18" customFormat="1" x14ac:dyDescent="0.2">
      <c r="A4338" s="2"/>
    </row>
    <row r="4339" spans="1:1" s="18" customFormat="1" x14ac:dyDescent="0.2">
      <c r="A4339" s="2"/>
    </row>
    <row r="4340" spans="1:1" s="18" customFormat="1" x14ac:dyDescent="0.2">
      <c r="A4340" s="2"/>
    </row>
    <row r="4341" spans="1:1" s="18" customFormat="1" x14ac:dyDescent="0.2">
      <c r="A4341" s="2"/>
    </row>
    <row r="4342" spans="1:1" s="18" customFormat="1" x14ac:dyDescent="0.2">
      <c r="A4342" s="2"/>
    </row>
    <row r="4343" spans="1:1" s="18" customFormat="1" x14ac:dyDescent="0.2">
      <c r="A4343" s="2"/>
    </row>
    <row r="4344" spans="1:1" s="18" customFormat="1" x14ac:dyDescent="0.2">
      <c r="A4344" s="2"/>
    </row>
    <row r="4345" spans="1:1" s="18" customFormat="1" x14ac:dyDescent="0.2">
      <c r="A4345" s="2"/>
    </row>
    <row r="4346" spans="1:1" s="18" customFormat="1" x14ac:dyDescent="0.2">
      <c r="A4346" s="2"/>
    </row>
    <row r="4347" spans="1:1" s="18" customFormat="1" x14ac:dyDescent="0.2">
      <c r="A4347" s="2"/>
    </row>
    <row r="4348" spans="1:1" s="18" customFormat="1" x14ac:dyDescent="0.2">
      <c r="A4348" s="2"/>
    </row>
    <row r="4349" spans="1:1" s="18" customFormat="1" x14ac:dyDescent="0.2">
      <c r="A4349" s="2"/>
    </row>
    <row r="4350" spans="1:1" s="18" customFormat="1" x14ac:dyDescent="0.2">
      <c r="A4350" s="2"/>
    </row>
    <row r="4351" spans="1:1" s="18" customFormat="1" x14ac:dyDescent="0.2">
      <c r="A4351" s="2"/>
    </row>
    <row r="4352" spans="1:1" s="18" customFormat="1" x14ac:dyDescent="0.2">
      <c r="A4352" s="2"/>
    </row>
    <row r="4353" spans="1:1" s="18" customFormat="1" x14ac:dyDescent="0.2">
      <c r="A4353" s="2"/>
    </row>
    <row r="4354" spans="1:1" s="18" customFormat="1" x14ac:dyDescent="0.2">
      <c r="A4354" s="2"/>
    </row>
    <row r="4355" spans="1:1" s="18" customFormat="1" x14ac:dyDescent="0.2">
      <c r="A4355" s="2"/>
    </row>
    <row r="4356" spans="1:1" s="18" customFormat="1" x14ac:dyDescent="0.2">
      <c r="A4356" s="2"/>
    </row>
    <row r="4357" spans="1:1" s="18" customFormat="1" x14ac:dyDescent="0.2">
      <c r="A4357" s="2"/>
    </row>
    <row r="4358" spans="1:1" s="18" customFormat="1" x14ac:dyDescent="0.2">
      <c r="A4358" s="2"/>
    </row>
    <row r="4359" spans="1:1" s="18" customFormat="1" x14ac:dyDescent="0.2">
      <c r="A4359" s="2"/>
    </row>
    <row r="4360" spans="1:1" s="18" customFormat="1" x14ac:dyDescent="0.2">
      <c r="A4360" s="2"/>
    </row>
    <row r="4361" spans="1:1" s="18" customFormat="1" x14ac:dyDescent="0.2">
      <c r="A4361" s="2"/>
    </row>
    <row r="4362" spans="1:1" s="18" customFormat="1" x14ac:dyDescent="0.2">
      <c r="A4362" s="2"/>
    </row>
    <row r="4363" spans="1:1" s="18" customFormat="1" x14ac:dyDescent="0.2">
      <c r="A4363" s="2"/>
    </row>
    <row r="4364" spans="1:1" s="18" customFormat="1" x14ac:dyDescent="0.2">
      <c r="A4364" s="2"/>
    </row>
    <row r="4365" spans="1:1" s="18" customFormat="1" x14ac:dyDescent="0.2">
      <c r="A4365" s="2"/>
    </row>
    <row r="4366" spans="1:1" s="18" customFormat="1" x14ac:dyDescent="0.2">
      <c r="A4366" s="2"/>
    </row>
    <row r="4367" spans="1:1" s="18" customFormat="1" x14ac:dyDescent="0.2">
      <c r="A4367" s="2"/>
    </row>
    <row r="4368" spans="1:1" s="18" customFormat="1" x14ac:dyDescent="0.2">
      <c r="A4368" s="2"/>
    </row>
    <row r="4369" spans="1:1" s="18" customFormat="1" x14ac:dyDescent="0.2">
      <c r="A4369" s="2"/>
    </row>
    <row r="4370" spans="1:1" s="18" customFormat="1" x14ac:dyDescent="0.2">
      <c r="A4370" s="2"/>
    </row>
    <row r="4371" spans="1:1" s="18" customFormat="1" x14ac:dyDescent="0.2">
      <c r="A4371" s="2"/>
    </row>
    <row r="4372" spans="1:1" s="18" customFormat="1" x14ac:dyDescent="0.2">
      <c r="A4372" s="2"/>
    </row>
    <row r="4373" spans="1:1" s="18" customFormat="1" x14ac:dyDescent="0.2">
      <c r="A4373" s="2"/>
    </row>
    <row r="4374" spans="1:1" s="18" customFormat="1" x14ac:dyDescent="0.2">
      <c r="A4374" s="2"/>
    </row>
    <row r="4375" spans="1:1" s="18" customFormat="1" x14ac:dyDescent="0.2">
      <c r="A4375" s="2"/>
    </row>
    <row r="4376" spans="1:1" s="18" customFormat="1" x14ac:dyDescent="0.2">
      <c r="A4376" s="2"/>
    </row>
    <row r="4377" spans="1:1" s="18" customFormat="1" x14ac:dyDescent="0.2">
      <c r="A4377" s="2"/>
    </row>
    <row r="4378" spans="1:1" s="18" customFormat="1" x14ac:dyDescent="0.2">
      <c r="A4378" s="2"/>
    </row>
    <row r="4379" spans="1:1" s="18" customFormat="1" x14ac:dyDescent="0.2">
      <c r="A4379" s="2"/>
    </row>
    <row r="4380" spans="1:1" s="18" customFormat="1" x14ac:dyDescent="0.2">
      <c r="A4380" s="2"/>
    </row>
    <row r="4381" spans="1:1" s="18" customFormat="1" x14ac:dyDescent="0.2">
      <c r="A4381" s="2"/>
    </row>
    <row r="4382" spans="1:1" s="18" customFormat="1" x14ac:dyDescent="0.2">
      <c r="A4382" s="2"/>
    </row>
    <row r="4383" spans="1:1" s="18" customFormat="1" x14ac:dyDescent="0.2">
      <c r="A4383" s="2"/>
    </row>
    <row r="4384" spans="1:1" s="18" customFormat="1" x14ac:dyDescent="0.2">
      <c r="A4384" s="2"/>
    </row>
    <row r="4385" spans="1:1" s="18" customFormat="1" x14ac:dyDescent="0.2">
      <c r="A4385" s="2"/>
    </row>
    <row r="4386" spans="1:1" s="18" customFormat="1" x14ac:dyDescent="0.2">
      <c r="A4386" s="2"/>
    </row>
    <row r="4387" spans="1:1" s="18" customFormat="1" x14ac:dyDescent="0.2">
      <c r="A4387" s="2"/>
    </row>
    <row r="4388" spans="1:1" s="18" customFormat="1" x14ac:dyDescent="0.2">
      <c r="A4388" s="2"/>
    </row>
    <row r="4389" spans="1:1" s="18" customFormat="1" x14ac:dyDescent="0.2">
      <c r="A4389" s="2"/>
    </row>
    <row r="4390" spans="1:1" s="18" customFormat="1" x14ac:dyDescent="0.2">
      <c r="A4390" s="2"/>
    </row>
    <row r="4391" spans="1:1" s="18" customFormat="1" x14ac:dyDescent="0.2">
      <c r="A4391" s="2"/>
    </row>
    <row r="4392" spans="1:1" s="18" customFormat="1" x14ac:dyDescent="0.2">
      <c r="A4392" s="2"/>
    </row>
    <row r="4393" spans="1:1" s="18" customFormat="1" x14ac:dyDescent="0.2">
      <c r="A4393" s="2"/>
    </row>
    <row r="4394" spans="1:1" s="18" customFormat="1" x14ac:dyDescent="0.2">
      <c r="A4394" s="2"/>
    </row>
    <row r="4395" spans="1:1" s="18" customFormat="1" x14ac:dyDescent="0.2">
      <c r="A4395" s="2"/>
    </row>
    <row r="4396" spans="1:1" s="18" customFormat="1" x14ac:dyDescent="0.2">
      <c r="A4396" s="2"/>
    </row>
    <row r="4397" spans="1:1" s="18" customFormat="1" x14ac:dyDescent="0.2">
      <c r="A4397" s="2"/>
    </row>
    <row r="4398" spans="1:1" s="18" customFormat="1" x14ac:dyDescent="0.2">
      <c r="A4398" s="2"/>
    </row>
    <row r="4399" spans="1:1" s="18" customFormat="1" x14ac:dyDescent="0.2">
      <c r="A4399" s="2"/>
    </row>
    <row r="4400" spans="1:1" s="18" customFormat="1" x14ac:dyDescent="0.2">
      <c r="A4400" s="2"/>
    </row>
    <row r="4401" spans="1:1" s="18" customFormat="1" x14ac:dyDescent="0.2">
      <c r="A4401" s="2"/>
    </row>
    <row r="4402" spans="1:1" s="18" customFormat="1" x14ac:dyDescent="0.2">
      <c r="A4402" s="2"/>
    </row>
    <row r="4403" spans="1:1" s="18" customFormat="1" x14ac:dyDescent="0.2">
      <c r="A4403" s="2"/>
    </row>
    <row r="4404" spans="1:1" s="18" customFormat="1" x14ac:dyDescent="0.2">
      <c r="A4404" s="2"/>
    </row>
    <row r="4405" spans="1:1" s="18" customFormat="1" x14ac:dyDescent="0.2">
      <c r="A4405" s="2"/>
    </row>
    <row r="4406" spans="1:1" s="18" customFormat="1" x14ac:dyDescent="0.2">
      <c r="A4406" s="2"/>
    </row>
    <row r="4407" spans="1:1" s="18" customFormat="1" x14ac:dyDescent="0.2">
      <c r="A4407" s="2"/>
    </row>
    <row r="4408" spans="1:1" s="18" customFormat="1" x14ac:dyDescent="0.2">
      <c r="A4408" s="2"/>
    </row>
    <row r="4409" spans="1:1" s="18" customFormat="1" x14ac:dyDescent="0.2">
      <c r="A4409" s="2"/>
    </row>
    <row r="4410" spans="1:1" s="18" customFormat="1" x14ac:dyDescent="0.2">
      <c r="A4410" s="2"/>
    </row>
    <row r="4411" spans="1:1" s="18" customFormat="1" x14ac:dyDescent="0.2">
      <c r="A4411" s="2"/>
    </row>
    <row r="4412" spans="1:1" s="18" customFormat="1" x14ac:dyDescent="0.2">
      <c r="A4412" s="2"/>
    </row>
    <row r="4413" spans="1:1" s="18" customFormat="1" x14ac:dyDescent="0.2">
      <c r="A4413" s="2"/>
    </row>
    <row r="4414" spans="1:1" s="18" customFormat="1" x14ac:dyDescent="0.2">
      <c r="A4414" s="2"/>
    </row>
    <row r="4415" spans="1:1" s="18" customFormat="1" x14ac:dyDescent="0.2">
      <c r="A4415" s="2"/>
    </row>
    <row r="4416" spans="1:1" s="18" customFormat="1" x14ac:dyDescent="0.2">
      <c r="A4416" s="2"/>
    </row>
    <row r="4417" spans="1:1" s="18" customFormat="1" x14ac:dyDescent="0.2">
      <c r="A4417" s="2"/>
    </row>
    <row r="4418" spans="1:1" s="18" customFormat="1" x14ac:dyDescent="0.2">
      <c r="A4418" s="2"/>
    </row>
    <row r="4419" spans="1:1" s="18" customFormat="1" x14ac:dyDescent="0.2">
      <c r="A4419" s="2"/>
    </row>
    <row r="4420" spans="1:1" s="18" customFormat="1" x14ac:dyDescent="0.2">
      <c r="A4420" s="2"/>
    </row>
    <row r="4421" spans="1:1" s="18" customFormat="1" x14ac:dyDescent="0.2">
      <c r="A4421" s="2"/>
    </row>
    <row r="4422" spans="1:1" s="18" customFormat="1" x14ac:dyDescent="0.2">
      <c r="A4422" s="2"/>
    </row>
    <row r="4423" spans="1:1" s="18" customFormat="1" x14ac:dyDescent="0.2">
      <c r="A4423" s="2"/>
    </row>
    <row r="4424" spans="1:1" s="18" customFormat="1" x14ac:dyDescent="0.2">
      <c r="A4424" s="2"/>
    </row>
    <row r="4425" spans="1:1" s="18" customFormat="1" x14ac:dyDescent="0.2">
      <c r="A4425" s="2"/>
    </row>
    <row r="4426" spans="1:1" s="18" customFormat="1" x14ac:dyDescent="0.2">
      <c r="A4426" s="2"/>
    </row>
    <row r="4427" spans="1:1" s="18" customFormat="1" x14ac:dyDescent="0.2">
      <c r="A4427" s="2"/>
    </row>
    <row r="4428" spans="1:1" s="18" customFormat="1" x14ac:dyDescent="0.2">
      <c r="A4428" s="2"/>
    </row>
    <row r="4429" spans="1:1" s="18" customFormat="1" x14ac:dyDescent="0.2">
      <c r="A4429" s="2"/>
    </row>
    <row r="4430" spans="1:1" s="18" customFormat="1" x14ac:dyDescent="0.2">
      <c r="A4430" s="2"/>
    </row>
    <row r="4431" spans="1:1" s="18" customFormat="1" x14ac:dyDescent="0.2">
      <c r="A4431" s="2"/>
    </row>
    <row r="4432" spans="1:1" s="18" customFormat="1" x14ac:dyDescent="0.2">
      <c r="A4432" s="2"/>
    </row>
    <row r="4433" spans="1:1" s="18" customFormat="1" x14ac:dyDescent="0.2">
      <c r="A4433" s="2"/>
    </row>
    <row r="4434" spans="1:1" s="18" customFormat="1" x14ac:dyDescent="0.2">
      <c r="A4434" s="2"/>
    </row>
    <row r="4435" spans="1:1" s="18" customFormat="1" x14ac:dyDescent="0.2">
      <c r="A4435" s="2"/>
    </row>
    <row r="4436" spans="1:1" s="18" customFormat="1" x14ac:dyDescent="0.2">
      <c r="A4436" s="2"/>
    </row>
    <row r="4437" spans="1:1" s="18" customFormat="1" x14ac:dyDescent="0.2">
      <c r="A4437" s="2"/>
    </row>
    <row r="4438" spans="1:1" s="18" customFormat="1" x14ac:dyDescent="0.2">
      <c r="A4438" s="2"/>
    </row>
    <row r="4439" spans="1:1" s="18" customFormat="1" x14ac:dyDescent="0.2">
      <c r="A4439" s="2"/>
    </row>
    <row r="4440" spans="1:1" s="18" customFormat="1" x14ac:dyDescent="0.2">
      <c r="A4440" s="2"/>
    </row>
    <row r="4441" spans="1:1" s="18" customFormat="1" x14ac:dyDescent="0.2">
      <c r="A4441" s="2"/>
    </row>
    <row r="4442" spans="1:1" s="18" customFormat="1" x14ac:dyDescent="0.2">
      <c r="A4442" s="2"/>
    </row>
    <row r="4443" spans="1:1" s="18" customFormat="1" x14ac:dyDescent="0.2">
      <c r="A4443" s="2"/>
    </row>
    <row r="4444" spans="1:1" s="18" customFormat="1" x14ac:dyDescent="0.2">
      <c r="A4444" s="2"/>
    </row>
    <row r="4445" spans="1:1" s="18" customFormat="1" x14ac:dyDescent="0.2">
      <c r="A4445" s="2"/>
    </row>
    <row r="4446" spans="1:1" s="18" customFormat="1" x14ac:dyDescent="0.2">
      <c r="A4446" s="2"/>
    </row>
    <row r="4447" spans="1:1" s="18" customFormat="1" x14ac:dyDescent="0.2">
      <c r="A4447" s="2"/>
    </row>
    <row r="4448" spans="1:1" s="18" customFormat="1" x14ac:dyDescent="0.2">
      <c r="A4448" s="2"/>
    </row>
    <row r="4449" spans="1:1" s="18" customFormat="1" x14ac:dyDescent="0.2">
      <c r="A4449" s="2"/>
    </row>
    <row r="4450" spans="1:1" s="18" customFormat="1" x14ac:dyDescent="0.2">
      <c r="A4450" s="2"/>
    </row>
    <row r="4451" spans="1:1" s="18" customFormat="1" x14ac:dyDescent="0.2">
      <c r="A4451" s="2"/>
    </row>
    <row r="4452" spans="1:1" s="18" customFormat="1" x14ac:dyDescent="0.2">
      <c r="A4452" s="2"/>
    </row>
    <row r="4453" spans="1:1" s="18" customFormat="1" x14ac:dyDescent="0.2">
      <c r="A4453" s="2"/>
    </row>
    <row r="4454" spans="1:1" s="18" customFormat="1" x14ac:dyDescent="0.2">
      <c r="A4454" s="2"/>
    </row>
    <row r="4455" spans="1:1" s="18" customFormat="1" x14ac:dyDescent="0.2">
      <c r="A4455" s="2"/>
    </row>
    <row r="4456" spans="1:1" s="18" customFormat="1" x14ac:dyDescent="0.2">
      <c r="A4456" s="2"/>
    </row>
    <row r="4457" spans="1:1" s="18" customFormat="1" x14ac:dyDescent="0.2">
      <c r="A4457" s="2"/>
    </row>
    <row r="4458" spans="1:1" s="18" customFormat="1" x14ac:dyDescent="0.2">
      <c r="A4458" s="2"/>
    </row>
    <row r="4459" spans="1:1" s="18" customFormat="1" x14ac:dyDescent="0.2">
      <c r="A4459" s="2"/>
    </row>
    <row r="4460" spans="1:1" s="18" customFormat="1" x14ac:dyDescent="0.2">
      <c r="A4460" s="2"/>
    </row>
    <row r="4461" spans="1:1" s="18" customFormat="1" x14ac:dyDescent="0.2">
      <c r="A4461" s="2"/>
    </row>
    <row r="4462" spans="1:1" s="18" customFormat="1" x14ac:dyDescent="0.2">
      <c r="A4462" s="2"/>
    </row>
    <row r="4463" spans="1:1" s="18" customFormat="1" x14ac:dyDescent="0.2">
      <c r="A4463" s="2"/>
    </row>
    <row r="4464" spans="1:1" s="18" customFormat="1" x14ac:dyDescent="0.2">
      <c r="A4464" s="2"/>
    </row>
    <row r="4465" spans="1:1" s="18" customFormat="1" x14ac:dyDescent="0.2">
      <c r="A4465" s="2"/>
    </row>
    <row r="4466" spans="1:1" s="18" customFormat="1" x14ac:dyDescent="0.2">
      <c r="A4466" s="2"/>
    </row>
    <row r="4467" spans="1:1" s="18" customFormat="1" x14ac:dyDescent="0.2">
      <c r="A4467" s="2"/>
    </row>
    <row r="4468" spans="1:1" s="18" customFormat="1" x14ac:dyDescent="0.2">
      <c r="A4468" s="2"/>
    </row>
    <row r="4469" spans="1:1" s="18" customFormat="1" x14ac:dyDescent="0.2">
      <c r="A4469" s="2"/>
    </row>
    <row r="4470" spans="1:1" s="18" customFormat="1" x14ac:dyDescent="0.2">
      <c r="A4470" s="2"/>
    </row>
    <row r="4471" spans="1:1" s="18" customFormat="1" x14ac:dyDescent="0.2">
      <c r="A4471" s="2"/>
    </row>
    <row r="4472" spans="1:1" s="18" customFormat="1" x14ac:dyDescent="0.2">
      <c r="A4472" s="2"/>
    </row>
    <row r="4473" spans="1:1" s="18" customFormat="1" x14ac:dyDescent="0.2">
      <c r="A4473" s="2"/>
    </row>
    <row r="4474" spans="1:1" s="18" customFormat="1" x14ac:dyDescent="0.2">
      <c r="A4474" s="2"/>
    </row>
    <row r="4475" spans="1:1" s="18" customFormat="1" x14ac:dyDescent="0.2">
      <c r="A4475" s="2"/>
    </row>
    <row r="4476" spans="1:1" s="18" customFormat="1" x14ac:dyDescent="0.2">
      <c r="A4476" s="2"/>
    </row>
    <row r="4477" spans="1:1" s="18" customFormat="1" x14ac:dyDescent="0.2">
      <c r="A4477" s="2"/>
    </row>
    <row r="4478" spans="1:1" s="18" customFormat="1" x14ac:dyDescent="0.2">
      <c r="A4478" s="2"/>
    </row>
    <row r="4479" spans="1:1" s="18" customFormat="1" x14ac:dyDescent="0.2">
      <c r="A4479" s="2"/>
    </row>
    <row r="4480" spans="1:1" s="18" customFormat="1" x14ac:dyDescent="0.2">
      <c r="A4480" s="2"/>
    </row>
    <row r="4481" spans="1:1" s="18" customFormat="1" x14ac:dyDescent="0.2">
      <c r="A4481" s="2"/>
    </row>
    <row r="4482" spans="1:1" s="18" customFormat="1" x14ac:dyDescent="0.2">
      <c r="A4482" s="2"/>
    </row>
    <row r="4483" spans="1:1" s="18" customFormat="1" x14ac:dyDescent="0.2">
      <c r="A4483" s="2"/>
    </row>
    <row r="4484" spans="1:1" s="18" customFormat="1" x14ac:dyDescent="0.2">
      <c r="A4484" s="2"/>
    </row>
    <row r="4485" spans="1:1" s="18" customFormat="1" x14ac:dyDescent="0.2">
      <c r="A4485" s="2"/>
    </row>
    <row r="4486" spans="1:1" s="18" customFormat="1" x14ac:dyDescent="0.2">
      <c r="A4486" s="2"/>
    </row>
    <row r="4487" spans="1:1" s="18" customFormat="1" x14ac:dyDescent="0.2">
      <c r="A4487" s="2"/>
    </row>
    <row r="4488" spans="1:1" s="18" customFormat="1" x14ac:dyDescent="0.2">
      <c r="A4488" s="2"/>
    </row>
    <row r="4489" spans="1:1" s="18" customFormat="1" x14ac:dyDescent="0.2">
      <c r="A4489" s="2"/>
    </row>
    <row r="4490" spans="1:1" s="18" customFormat="1" x14ac:dyDescent="0.2">
      <c r="A4490" s="2"/>
    </row>
    <row r="4491" spans="1:1" s="18" customFormat="1" x14ac:dyDescent="0.2">
      <c r="A4491" s="2"/>
    </row>
    <row r="4492" spans="1:1" s="18" customFormat="1" x14ac:dyDescent="0.2">
      <c r="A4492" s="2"/>
    </row>
    <row r="4493" spans="1:1" s="18" customFormat="1" x14ac:dyDescent="0.2">
      <c r="A4493" s="2"/>
    </row>
    <row r="4494" spans="1:1" s="18" customFormat="1" x14ac:dyDescent="0.2">
      <c r="A4494" s="2"/>
    </row>
    <row r="4495" spans="1:1" s="18" customFormat="1" x14ac:dyDescent="0.2">
      <c r="A4495" s="2"/>
    </row>
    <row r="4496" spans="1:1" s="18" customFormat="1" x14ac:dyDescent="0.2">
      <c r="A4496" s="2"/>
    </row>
    <row r="4497" spans="1:1" s="18" customFormat="1" x14ac:dyDescent="0.2">
      <c r="A4497" s="2"/>
    </row>
    <row r="4498" spans="1:1" s="18" customFormat="1" x14ac:dyDescent="0.2">
      <c r="A4498" s="2"/>
    </row>
    <row r="4499" spans="1:1" s="18" customFormat="1" x14ac:dyDescent="0.2">
      <c r="A4499" s="2"/>
    </row>
    <row r="4500" spans="1:1" s="18" customFormat="1" x14ac:dyDescent="0.2">
      <c r="A4500" s="2"/>
    </row>
    <row r="4501" spans="1:1" s="18" customFormat="1" x14ac:dyDescent="0.2">
      <c r="A4501" s="2"/>
    </row>
    <row r="4502" spans="1:1" s="18" customFormat="1" x14ac:dyDescent="0.2">
      <c r="A4502" s="2"/>
    </row>
    <row r="4503" spans="1:1" s="18" customFormat="1" x14ac:dyDescent="0.2">
      <c r="A4503" s="2"/>
    </row>
    <row r="4504" spans="1:1" s="18" customFormat="1" x14ac:dyDescent="0.2">
      <c r="A4504" s="2"/>
    </row>
    <row r="4505" spans="1:1" s="18" customFormat="1" x14ac:dyDescent="0.2">
      <c r="A4505" s="2"/>
    </row>
    <row r="4506" spans="1:1" s="18" customFormat="1" x14ac:dyDescent="0.2">
      <c r="A4506" s="2"/>
    </row>
    <row r="4507" spans="1:1" s="18" customFormat="1" x14ac:dyDescent="0.2">
      <c r="A4507" s="2"/>
    </row>
    <row r="4508" spans="1:1" s="18" customFormat="1" x14ac:dyDescent="0.2">
      <c r="A4508" s="2"/>
    </row>
    <row r="4509" spans="1:1" s="18" customFormat="1" x14ac:dyDescent="0.2">
      <c r="A4509" s="2"/>
    </row>
    <row r="4510" spans="1:1" s="18" customFormat="1" x14ac:dyDescent="0.2">
      <c r="A4510" s="2"/>
    </row>
    <row r="4511" spans="1:1" s="18" customFormat="1" x14ac:dyDescent="0.2">
      <c r="A4511" s="2"/>
    </row>
    <row r="4512" spans="1:1" s="18" customFormat="1" x14ac:dyDescent="0.2">
      <c r="A4512" s="2"/>
    </row>
    <row r="4513" spans="1:1" s="18" customFormat="1" x14ac:dyDescent="0.2">
      <c r="A4513" s="2"/>
    </row>
    <row r="4514" spans="1:1" s="18" customFormat="1" x14ac:dyDescent="0.2">
      <c r="A4514" s="2"/>
    </row>
    <row r="4515" spans="1:1" s="18" customFormat="1" x14ac:dyDescent="0.2">
      <c r="A4515" s="2"/>
    </row>
    <row r="4516" spans="1:1" s="18" customFormat="1" x14ac:dyDescent="0.2">
      <c r="A4516" s="2"/>
    </row>
    <row r="4517" spans="1:1" s="18" customFormat="1" x14ac:dyDescent="0.2">
      <c r="A4517" s="2"/>
    </row>
    <row r="4518" spans="1:1" s="18" customFormat="1" x14ac:dyDescent="0.2">
      <c r="A4518" s="2"/>
    </row>
    <row r="4519" spans="1:1" s="18" customFormat="1" x14ac:dyDescent="0.2">
      <c r="A4519" s="2"/>
    </row>
    <row r="4520" spans="1:1" s="18" customFormat="1" x14ac:dyDescent="0.2">
      <c r="A4520" s="2"/>
    </row>
    <row r="4521" spans="1:1" s="18" customFormat="1" x14ac:dyDescent="0.2">
      <c r="A4521" s="2"/>
    </row>
    <row r="4522" spans="1:1" s="18" customFormat="1" x14ac:dyDescent="0.2">
      <c r="A4522" s="2"/>
    </row>
    <row r="4523" spans="1:1" s="18" customFormat="1" x14ac:dyDescent="0.2">
      <c r="A4523" s="2"/>
    </row>
    <row r="4524" spans="1:1" s="18" customFormat="1" x14ac:dyDescent="0.2">
      <c r="A4524" s="2"/>
    </row>
    <row r="4525" spans="1:1" s="18" customFormat="1" x14ac:dyDescent="0.2">
      <c r="A4525" s="2"/>
    </row>
    <row r="4526" spans="1:1" s="18" customFormat="1" x14ac:dyDescent="0.2">
      <c r="A4526" s="2"/>
    </row>
    <row r="4527" spans="1:1" s="18" customFormat="1" x14ac:dyDescent="0.2">
      <c r="A4527" s="2"/>
    </row>
    <row r="4528" spans="1:1" s="18" customFormat="1" x14ac:dyDescent="0.2">
      <c r="A4528" s="2"/>
    </row>
    <row r="4529" spans="1:1" s="18" customFormat="1" x14ac:dyDescent="0.2">
      <c r="A4529" s="2"/>
    </row>
    <row r="4530" spans="1:1" s="18" customFormat="1" x14ac:dyDescent="0.2">
      <c r="A4530" s="2"/>
    </row>
    <row r="4531" spans="1:1" s="18" customFormat="1" x14ac:dyDescent="0.2">
      <c r="A4531" s="2"/>
    </row>
    <row r="4532" spans="1:1" s="18" customFormat="1" x14ac:dyDescent="0.2">
      <c r="A4532" s="2"/>
    </row>
    <row r="4533" spans="1:1" s="18" customFormat="1" x14ac:dyDescent="0.2">
      <c r="A4533" s="2"/>
    </row>
    <row r="4534" spans="1:1" s="18" customFormat="1" x14ac:dyDescent="0.2">
      <c r="A4534" s="2"/>
    </row>
    <row r="4535" spans="1:1" s="18" customFormat="1" x14ac:dyDescent="0.2">
      <c r="A4535" s="2"/>
    </row>
    <row r="4536" spans="1:1" s="18" customFormat="1" x14ac:dyDescent="0.2">
      <c r="A4536" s="2"/>
    </row>
    <row r="4537" spans="1:1" s="18" customFormat="1" x14ac:dyDescent="0.2">
      <c r="A4537" s="2"/>
    </row>
    <row r="4538" spans="1:1" s="18" customFormat="1" x14ac:dyDescent="0.2">
      <c r="A4538" s="2"/>
    </row>
    <row r="4539" spans="1:1" s="18" customFormat="1" x14ac:dyDescent="0.2">
      <c r="A4539" s="2"/>
    </row>
    <row r="4540" spans="1:1" s="18" customFormat="1" x14ac:dyDescent="0.2">
      <c r="A4540" s="2"/>
    </row>
    <row r="4541" spans="1:1" s="18" customFormat="1" x14ac:dyDescent="0.2">
      <c r="A4541" s="2"/>
    </row>
    <row r="4542" spans="1:1" s="18" customFormat="1" x14ac:dyDescent="0.2">
      <c r="A4542" s="2"/>
    </row>
    <row r="4543" spans="1:1" s="18" customFormat="1" x14ac:dyDescent="0.2">
      <c r="A4543" s="2"/>
    </row>
    <row r="4544" spans="1:1" s="18" customFormat="1" x14ac:dyDescent="0.2">
      <c r="A4544" s="2"/>
    </row>
    <row r="4545" spans="1:1" s="18" customFormat="1" x14ac:dyDescent="0.2">
      <c r="A4545" s="2"/>
    </row>
    <row r="4546" spans="1:1" s="18" customFormat="1" x14ac:dyDescent="0.2">
      <c r="A4546" s="2"/>
    </row>
    <row r="4547" spans="1:1" s="18" customFormat="1" x14ac:dyDescent="0.2">
      <c r="A4547" s="2"/>
    </row>
    <row r="4548" spans="1:1" s="18" customFormat="1" x14ac:dyDescent="0.2">
      <c r="A4548" s="2"/>
    </row>
    <row r="4549" spans="1:1" s="18" customFormat="1" x14ac:dyDescent="0.2">
      <c r="A4549" s="2"/>
    </row>
    <row r="4550" spans="1:1" s="18" customFormat="1" x14ac:dyDescent="0.2">
      <c r="A4550" s="2"/>
    </row>
    <row r="4551" spans="1:1" s="18" customFormat="1" x14ac:dyDescent="0.2">
      <c r="A4551" s="2"/>
    </row>
    <row r="4552" spans="1:1" s="18" customFormat="1" x14ac:dyDescent="0.2">
      <c r="A4552" s="2"/>
    </row>
    <row r="4553" spans="1:1" s="18" customFormat="1" x14ac:dyDescent="0.2">
      <c r="A4553" s="2"/>
    </row>
    <row r="4554" spans="1:1" s="18" customFormat="1" x14ac:dyDescent="0.2">
      <c r="A4554" s="2"/>
    </row>
    <row r="4555" spans="1:1" s="18" customFormat="1" x14ac:dyDescent="0.2">
      <c r="A4555" s="2"/>
    </row>
    <row r="4556" spans="1:1" s="18" customFormat="1" x14ac:dyDescent="0.2">
      <c r="A4556" s="2"/>
    </row>
    <row r="4557" spans="1:1" s="18" customFormat="1" x14ac:dyDescent="0.2">
      <c r="A4557" s="2"/>
    </row>
    <row r="4558" spans="1:1" s="18" customFormat="1" x14ac:dyDescent="0.2">
      <c r="A4558" s="2"/>
    </row>
    <row r="4559" spans="1:1" s="18" customFormat="1" x14ac:dyDescent="0.2">
      <c r="A4559" s="2"/>
    </row>
    <row r="4560" spans="1:1" s="18" customFormat="1" x14ac:dyDescent="0.2">
      <c r="A4560" s="2"/>
    </row>
    <row r="4561" spans="1:1" s="18" customFormat="1" x14ac:dyDescent="0.2">
      <c r="A4561" s="2"/>
    </row>
    <row r="4562" spans="1:1" s="18" customFormat="1" x14ac:dyDescent="0.2">
      <c r="A4562" s="2"/>
    </row>
    <row r="4563" spans="1:1" s="18" customFormat="1" x14ac:dyDescent="0.2">
      <c r="A4563" s="2"/>
    </row>
    <row r="4564" spans="1:1" s="18" customFormat="1" x14ac:dyDescent="0.2">
      <c r="A4564" s="2"/>
    </row>
    <row r="4565" spans="1:1" s="18" customFormat="1" x14ac:dyDescent="0.2">
      <c r="A4565" s="2"/>
    </row>
    <row r="4566" spans="1:1" s="18" customFormat="1" x14ac:dyDescent="0.2">
      <c r="A4566" s="2"/>
    </row>
    <row r="4567" spans="1:1" s="18" customFormat="1" x14ac:dyDescent="0.2">
      <c r="A4567" s="2"/>
    </row>
    <row r="4568" spans="1:1" s="18" customFormat="1" x14ac:dyDescent="0.2">
      <c r="A4568" s="2"/>
    </row>
    <row r="4569" spans="1:1" s="18" customFormat="1" x14ac:dyDescent="0.2">
      <c r="A4569" s="2"/>
    </row>
    <row r="4570" spans="1:1" s="18" customFormat="1" x14ac:dyDescent="0.2">
      <c r="A4570" s="2"/>
    </row>
    <row r="4571" spans="1:1" s="18" customFormat="1" x14ac:dyDescent="0.2">
      <c r="A4571" s="2"/>
    </row>
    <row r="4572" spans="1:1" s="18" customFormat="1" x14ac:dyDescent="0.2">
      <c r="A4572" s="2"/>
    </row>
    <row r="4573" spans="1:1" s="18" customFormat="1" x14ac:dyDescent="0.2">
      <c r="A4573" s="2"/>
    </row>
    <row r="4574" spans="1:1" s="18" customFormat="1" x14ac:dyDescent="0.2">
      <c r="A4574" s="2"/>
    </row>
    <row r="4575" spans="1:1" s="18" customFormat="1" x14ac:dyDescent="0.2">
      <c r="A4575" s="2"/>
    </row>
    <row r="4576" spans="1:1" s="18" customFormat="1" x14ac:dyDescent="0.2">
      <c r="A4576" s="2"/>
    </row>
    <row r="4577" spans="1:1" s="18" customFormat="1" x14ac:dyDescent="0.2">
      <c r="A4577" s="2"/>
    </row>
    <row r="4578" spans="1:1" s="18" customFormat="1" x14ac:dyDescent="0.2">
      <c r="A4578" s="2"/>
    </row>
    <row r="4579" spans="1:1" s="18" customFormat="1" x14ac:dyDescent="0.2">
      <c r="A4579" s="2"/>
    </row>
    <row r="4580" spans="1:1" s="18" customFormat="1" x14ac:dyDescent="0.2">
      <c r="A4580" s="2"/>
    </row>
    <row r="4581" spans="1:1" s="18" customFormat="1" x14ac:dyDescent="0.2">
      <c r="A4581" s="2"/>
    </row>
    <row r="4582" spans="1:1" s="18" customFormat="1" x14ac:dyDescent="0.2">
      <c r="A4582" s="2"/>
    </row>
    <row r="4583" spans="1:1" s="18" customFormat="1" x14ac:dyDescent="0.2">
      <c r="A4583" s="2"/>
    </row>
    <row r="4584" spans="1:1" s="18" customFormat="1" x14ac:dyDescent="0.2">
      <c r="A4584" s="2"/>
    </row>
    <row r="4585" spans="1:1" s="18" customFormat="1" x14ac:dyDescent="0.2">
      <c r="A4585" s="2"/>
    </row>
    <row r="4586" spans="1:1" s="18" customFormat="1" x14ac:dyDescent="0.2">
      <c r="A4586" s="2"/>
    </row>
    <row r="4587" spans="1:1" s="18" customFormat="1" x14ac:dyDescent="0.2">
      <c r="A4587" s="2"/>
    </row>
    <row r="4588" spans="1:1" s="18" customFormat="1" x14ac:dyDescent="0.2">
      <c r="A4588" s="2"/>
    </row>
    <row r="4589" spans="1:1" s="18" customFormat="1" x14ac:dyDescent="0.2">
      <c r="A4589" s="2"/>
    </row>
    <row r="4590" spans="1:1" s="18" customFormat="1" x14ac:dyDescent="0.2">
      <c r="A4590" s="2"/>
    </row>
    <row r="4591" spans="1:1" s="18" customFormat="1" x14ac:dyDescent="0.2">
      <c r="A4591" s="2"/>
    </row>
    <row r="4592" spans="1:1" s="18" customFormat="1" x14ac:dyDescent="0.2">
      <c r="A4592" s="2"/>
    </row>
    <row r="4593" spans="1:1" s="18" customFormat="1" x14ac:dyDescent="0.2">
      <c r="A4593" s="2"/>
    </row>
    <row r="4594" spans="1:1" s="18" customFormat="1" x14ac:dyDescent="0.2">
      <c r="A4594" s="2"/>
    </row>
    <row r="4595" spans="1:1" s="18" customFormat="1" x14ac:dyDescent="0.2">
      <c r="A4595" s="2"/>
    </row>
    <row r="4596" spans="1:1" s="18" customFormat="1" x14ac:dyDescent="0.2">
      <c r="A4596" s="2"/>
    </row>
    <row r="4597" spans="1:1" s="18" customFormat="1" x14ac:dyDescent="0.2">
      <c r="A4597" s="2"/>
    </row>
    <row r="4598" spans="1:1" s="18" customFormat="1" x14ac:dyDescent="0.2">
      <c r="A4598" s="2"/>
    </row>
    <row r="4599" spans="1:1" s="18" customFormat="1" x14ac:dyDescent="0.2">
      <c r="A4599" s="2"/>
    </row>
    <row r="4600" spans="1:1" s="18" customFormat="1" x14ac:dyDescent="0.2">
      <c r="A4600" s="2"/>
    </row>
    <row r="4601" spans="1:1" s="18" customFormat="1" x14ac:dyDescent="0.2">
      <c r="A4601" s="2"/>
    </row>
    <row r="4602" spans="1:1" s="18" customFormat="1" x14ac:dyDescent="0.2">
      <c r="A4602" s="2"/>
    </row>
    <row r="4603" spans="1:1" s="18" customFormat="1" x14ac:dyDescent="0.2">
      <c r="A4603" s="2"/>
    </row>
    <row r="4604" spans="1:1" s="18" customFormat="1" x14ac:dyDescent="0.2">
      <c r="A4604" s="2"/>
    </row>
    <row r="4605" spans="1:1" s="18" customFormat="1" x14ac:dyDescent="0.2">
      <c r="A4605" s="2"/>
    </row>
    <row r="4606" spans="1:1" s="18" customFormat="1" x14ac:dyDescent="0.2">
      <c r="A4606" s="2"/>
    </row>
    <row r="4607" spans="1:1" s="18" customFormat="1" x14ac:dyDescent="0.2">
      <c r="A4607" s="2"/>
    </row>
    <row r="4608" spans="1:1" s="18" customFormat="1" x14ac:dyDescent="0.2">
      <c r="A4608" s="2"/>
    </row>
    <row r="4609" spans="1:1" s="18" customFormat="1" x14ac:dyDescent="0.2">
      <c r="A4609" s="2"/>
    </row>
    <row r="4610" spans="1:1" s="18" customFormat="1" x14ac:dyDescent="0.2">
      <c r="A4610" s="2"/>
    </row>
    <row r="4611" spans="1:1" s="18" customFormat="1" x14ac:dyDescent="0.2">
      <c r="A4611" s="2"/>
    </row>
    <row r="4612" spans="1:1" s="18" customFormat="1" x14ac:dyDescent="0.2">
      <c r="A4612" s="2"/>
    </row>
    <row r="4613" spans="1:1" s="18" customFormat="1" x14ac:dyDescent="0.2">
      <c r="A4613" s="2"/>
    </row>
    <row r="4614" spans="1:1" s="18" customFormat="1" x14ac:dyDescent="0.2">
      <c r="A4614" s="2"/>
    </row>
    <row r="4615" spans="1:1" s="18" customFormat="1" x14ac:dyDescent="0.2">
      <c r="A4615" s="2"/>
    </row>
    <row r="4616" spans="1:1" s="18" customFormat="1" x14ac:dyDescent="0.2">
      <c r="A4616" s="2"/>
    </row>
    <row r="4617" spans="1:1" s="18" customFormat="1" x14ac:dyDescent="0.2">
      <c r="A4617" s="2"/>
    </row>
    <row r="4618" spans="1:1" s="18" customFormat="1" x14ac:dyDescent="0.2">
      <c r="A4618" s="2"/>
    </row>
    <row r="4619" spans="1:1" s="18" customFormat="1" x14ac:dyDescent="0.2">
      <c r="A4619" s="2"/>
    </row>
    <row r="4620" spans="1:1" s="18" customFormat="1" x14ac:dyDescent="0.2">
      <c r="A4620" s="2"/>
    </row>
    <row r="4621" spans="1:1" s="18" customFormat="1" x14ac:dyDescent="0.2">
      <c r="A4621" s="2"/>
    </row>
    <row r="4622" spans="1:1" s="18" customFormat="1" x14ac:dyDescent="0.2">
      <c r="A4622" s="2"/>
    </row>
    <row r="4623" spans="1:1" s="18" customFormat="1" x14ac:dyDescent="0.2">
      <c r="A4623" s="2"/>
    </row>
    <row r="4624" spans="1:1" s="18" customFormat="1" x14ac:dyDescent="0.2">
      <c r="A4624" s="2"/>
    </row>
    <row r="4625" spans="1:1" s="18" customFormat="1" x14ac:dyDescent="0.2">
      <c r="A4625" s="2"/>
    </row>
    <row r="4626" spans="1:1" s="18" customFormat="1" x14ac:dyDescent="0.2">
      <c r="A4626" s="2"/>
    </row>
    <row r="4627" spans="1:1" s="18" customFormat="1" x14ac:dyDescent="0.2">
      <c r="A4627" s="2"/>
    </row>
    <row r="4628" spans="1:1" s="18" customFormat="1" x14ac:dyDescent="0.2">
      <c r="A4628" s="2"/>
    </row>
    <row r="4629" spans="1:1" s="18" customFormat="1" x14ac:dyDescent="0.2">
      <c r="A4629" s="2"/>
    </row>
    <row r="4630" spans="1:1" s="18" customFormat="1" x14ac:dyDescent="0.2">
      <c r="A4630" s="2"/>
    </row>
    <row r="4631" spans="1:1" s="18" customFormat="1" x14ac:dyDescent="0.2">
      <c r="A4631" s="2"/>
    </row>
    <row r="4632" spans="1:1" s="18" customFormat="1" x14ac:dyDescent="0.2">
      <c r="A4632" s="2"/>
    </row>
    <row r="4633" spans="1:1" s="18" customFormat="1" x14ac:dyDescent="0.2">
      <c r="A4633" s="2"/>
    </row>
    <row r="4634" spans="1:1" s="18" customFormat="1" x14ac:dyDescent="0.2">
      <c r="A4634" s="2"/>
    </row>
    <row r="4635" spans="1:1" s="18" customFormat="1" x14ac:dyDescent="0.2">
      <c r="A4635" s="2"/>
    </row>
    <row r="4636" spans="1:1" s="18" customFormat="1" x14ac:dyDescent="0.2">
      <c r="A4636" s="2"/>
    </row>
    <row r="4637" spans="1:1" s="18" customFormat="1" x14ac:dyDescent="0.2">
      <c r="A4637" s="2"/>
    </row>
    <row r="4638" spans="1:1" s="18" customFormat="1" x14ac:dyDescent="0.2">
      <c r="A4638" s="2"/>
    </row>
    <row r="4639" spans="1:1" s="18" customFormat="1" x14ac:dyDescent="0.2">
      <c r="A4639" s="2"/>
    </row>
    <row r="4640" spans="1:1" s="18" customFormat="1" x14ac:dyDescent="0.2">
      <c r="A4640" s="2"/>
    </row>
    <row r="4641" spans="1:1" s="18" customFormat="1" x14ac:dyDescent="0.2">
      <c r="A4641" s="2"/>
    </row>
    <row r="4642" spans="1:1" s="18" customFormat="1" x14ac:dyDescent="0.2">
      <c r="A4642" s="2"/>
    </row>
    <row r="4643" spans="1:1" s="18" customFormat="1" x14ac:dyDescent="0.2">
      <c r="A4643" s="2"/>
    </row>
    <row r="4644" spans="1:1" s="18" customFormat="1" x14ac:dyDescent="0.2">
      <c r="A4644" s="2"/>
    </row>
    <row r="4645" spans="1:1" s="18" customFormat="1" x14ac:dyDescent="0.2">
      <c r="A4645" s="2"/>
    </row>
    <row r="4646" spans="1:1" s="18" customFormat="1" x14ac:dyDescent="0.2">
      <c r="A4646" s="2"/>
    </row>
    <row r="4647" spans="1:1" s="18" customFormat="1" x14ac:dyDescent="0.2">
      <c r="A4647" s="2"/>
    </row>
    <row r="4648" spans="1:1" s="18" customFormat="1" x14ac:dyDescent="0.2">
      <c r="A4648" s="2"/>
    </row>
    <row r="4649" spans="1:1" s="18" customFormat="1" x14ac:dyDescent="0.2">
      <c r="A4649" s="2"/>
    </row>
    <row r="4650" spans="1:1" s="18" customFormat="1" x14ac:dyDescent="0.2">
      <c r="A4650" s="2"/>
    </row>
    <row r="4651" spans="1:1" s="18" customFormat="1" x14ac:dyDescent="0.2">
      <c r="A4651" s="2"/>
    </row>
    <row r="4652" spans="1:1" s="18" customFormat="1" x14ac:dyDescent="0.2">
      <c r="A4652" s="2"/>
    </row>
    <row r="4653" spans="1:1" s="18" customFormat="1" x14ac:dyDescent="0.2">
      <c r="A4653" s="2"/>
    </row>
    <row r="4654" spans="1:1" s="18" customFormat="1" x14ac:dyDescent="0.2">
      <c r="A4654" s="2"/>
    </row>
    <row r="4655" spans="1:1" s="18" customFormat="1" x14ac:dyDescent="0.2">
      <c r="A4655" s="2"/>
    </row>
    <row r="4656" spans="1:1" s="18" customFormat="1" x14ac:dyDescent="0.2">
      <c r="A4656" s="2"/>
    </row>
    <row r="4657" spans="1:1" s="18" customFormat="1" x14ac:dyDescent="0.2">
      <c r="A4657" s="2"/>
    </row>
    <row r="4658" spans="1:1" s="18" customFormat="1" x14ac:dyDescent="0.2">
      <c r="A4658" s="2"/>
    </row>
    <row r="4659" spans="1:1" s="18" customFormat="1" x14ac:dyDescent="0.2">
      <c r="A4659" s="2"/>
    </row>
    <row r="4660" spans="1:1" s="18" customFormat="1" x14ac:dyDescent="0.2">
      <c r="A4660" s="2"/>
    </row>
    <row r="4661" spans="1:1" s="18" customFormat="1" x14ac:dyDescent="0.2">
      <c r="A4661" s="2"/>
    </row>
    <row r="4662" spans="1:1" s="18" customFormat="1" x14ac:dyDescent="0.2">
      <c r="A4662" s="2"/>
    </row>
    <row r="4663" spans="1:1" s="18" customFormat="1" x14ac:dyDescent="0.2">
      <c r="A4663" s="2"/>
    </row>
    <row r="4664" spans="1:1" s="18" customFormat="1" x14ac:dyDescent="0.2">
      <c r="A4664" s="2"/>
    </row>
    <row r="4665" spans="1:1" s="18" customFormat="1" x14ac:dyDescent="0.2">
      <c r="A4665" s="2"/>
    </row>
    <row r="4666" spans="1:1" s="18" customFormat="1" x14ac:dyDescent="0.2">
      <c r="A4666" s="2"/>
    </row>
    <row r="4667" spans="1:1" s="18" customFormat="1" x14ac:dyDescent="0.2">
      <c r="A4667" s="2"/>
    </row>
    <row r="4668" spans="1:1" s="18" customFormat="1" x14ac:dyDescent="0.2">
      <c r="A4668" s="2"/>
    </row>
    <row r="4669" spans="1:1" s="18" customFormat="1" x14ac:dyDescent="0.2">
      <c r="A4669" s="2"/>
    </row>
    <row r="4670" spans="1:1" s="18" customFormat="1" x14ac:dyDescent="0.2">
      <c r="A4670" s="2"/>
    </row>
    <row r="4671" spans="1:1" s="18" customFormat="1" x14ac:dyDescent="0.2">
      <c r="A4671" s="2"/>
    </row>
    <row r="4672" spans="1:1" s="18" customFormat="1" x14ac:dyDescent="0.2">
      <c r="A4672" s="2"/>
    </row>
    <row r="4673" spans="1:1" s="18" customFormat="1" x14ac:dyDescent="0.2">
      <c r="A4673" s="2"/>
    </row>
    <row r="4674" spans="1:1" s="18" customFormat="1" x14ac:dyDescent="0.2">
      <c r="A4674" s="2"/>
    </row>
    <row r="4675" spans="1:1" s="18" customFormat="1" x14ac:dyDescent="0.2">
      <c r="A4675" s="2"/>
    </row>
    <row r="4676" spans="1:1" s="18" customFormat="1" x14ac:dyDescent="0.2">
      <c r="A4676" s="2"/>
    </row>
    <row r="4677" spans="1:1" s="18" customFormat="1" x14ac:dyDescent="0.2">
      <c r="A4677" s="2"/>
    </row>
    <row r="4678" spans="1:1" s="18" customFormat="1" x14ac:dyDescent="0.2">
      <c r="A4678" s="2"/>
    </row>
    <row r="4679" spans="1:1" s="18" customFormat="1" x14ac:dyDescent="0.2">
      <c r="A4679" s="2"/>
    </row>
    <row r="4680" spans="1:1" s="18" customFormat="1" x14ac:dyDescent="0.2">
      <c r="A4680" s="2"/>
    </row>
    <row r="4681" spans="1:1" s="18" customFormat="1" x14ac:dyDescent="0.2">
      <c r="A4681" s="2"/>
    </row>
    <row r="4682" spans="1:1" s="18" customFormat="1" x14ac:dyDescent="0.2">
      <c r="A4682" s="2"/>
    </row>
    <row r="4683" spans="1:1" s="18" customFormat="1" x14ac:dyDescent="0.2">
      <c r="A4683" s="2"/>
    </row>
    <row r="4684" spans="1:1" s="18" customFormat="1" x14ac:dyDescent="0.2">
      <c r="A4684" s="2"/>
    </row>
    <row r="4685" spans="1:1" s="18" customFormat="1" x14ac:dyDescent="0.2">
      <c r="A4685" s="2"/>
    </row>
    <row r="4686" spans="1:1" s="18" customFormat="1" x14ac:dyDescent="0.2">
      <c r="A4686" s="2"/>
    </row>
    <row r="4687" spans="1:1" s="18" customFormat="1" x14ac:dyDescent="0.2">
      <c r="A4687" s="2"/>
    </row>
    <row r="4688" spans="1:1" s="18" customFormat="1" x14ac:dyDescent="0.2">
      <c r="A4688" s="2"/>
    </row>
    <row r="4689" spans="1:1" s="18" customFormat="1" x14ac:dyDescent="0.2">
      <c r="A4689" s="2"/>
    </row>
    <row r="4690" spans="1:1" s="18" customFormat="1" x14ac:dyDescent="0.2">
      <c r="A4690" s="2"/>
    </row>
    <row r="4691" spans="1:1" s="18" customFormat="1" x14ac:dyDescent="0.2">
      <c r="A4691" s="2"/>
    </row>
    <row r="4692" spans="1:1" s="18" customFormat="1" x14ac:dyDescent="0.2">
      <c r="A4692" s="2"/>
    </row>
    <row r="4693" spans="1:1" s="18" customFormat="1" x14ac:dyDescent="0.2">
      <c r="A4693" s="2"/>
    </row>
    <row r="4694" spans="1:1" s="18" customFormat="1" x14ac:dyDescent="0.2">
      <c r="A4694" s="2"/>
    </row>
    <row r="4695" spans="1:1" s="18" customFormat="1" x14ac:dyDescent="0.2">
      <c r="A4695" s="2"/>
    </row>
    <row r="4696" spans="1:1" s="18" customFormat="1" x14ac:dyDescent="0.2">
      <c r="A4696" s="2"/>
    </row>
    <row r="4697" spans="1:1" s="18" customFormat="1" x14ac:dyDescent="0.2">
      <c r="A4697" s="2"/>
    </row>
    <row r="4698" spans="1:1" s="18" customFormat="1" x14ac:dyDescent="0.2">
      <c r="A4698" s="2"/>
    </row>
    <row r="4699" spans="1:1" s="18" customFormat="1" x14ac:dyDescent="0.2">
      <c r="A4699" s="2"/>
    </row>
    <row r="4700" spans="1:1" s="18" customFormat="1" x14ac:dyDescent="0.2">
      <c r="A4700" s="2"/>
    </row>
    <row r="4701" spans="1:1" s="18" customFormat="1" x14ac:dyDescent="0.2">
      <c r="A4701" s="2"/>
    </row>
    <row r="4702" spans="1:1" s="18" customFormat="1" x14ac:dyDescent="0.2">
      <c r="A4702" s="2"/>
    </row>
    <row r="4703" spans="1:1" s="18" customFormat="1" x14ac:dyDescent="0.2">
      <c r="A4703" s="2"/>
    </row>
    <row r="4704" spans="1:1" s="18" customFormat="1" x14ac:dyDescent="0.2">
      <c r="A4704" s="2"/>
    </row>
    <row r="4705" spans="1:1" s="18" customFormat="1" x14ac:dyDescent="0.2">
      <c r="A4705" s="2"/>
    </row>
    <row r="4706" spans="1:1" s="18" customFormat="1" x14ac:dyDescent="0.2">
      <c r="A4706" s="2"/>
    </row>
    <row r="4707" spans="1:1" s="18" customFormat="1" x14ac:dyDescent="0.2">
      <c r="A4707" s="2"/>
    </row>
    <row r="4708" spans="1:1" s="18" customFormat="1" x14ac:dyDescent="0.2">
      <c r="A4708" s="2"/>
    </row>
    <row r="4709" spans="1:1" s="18" customFormat="1" x14ac:dyDescent="0.2">
      <c r="A4709" s="2"/>
    </row>
    <row r="4710" spans="1:1" s="18" customFormat="1" x14ac:dyDescent="0.2">
      <c r="A4710" s="2"/>
    </row>
    <row r="4711" spans="1:1" s="18" customFormat="1" x14ac:dyDescent="0.2">
      <c r="A4711" s="2"/>
    </row>
    <row r="4712" spans="1:1" s="18" customFormat="1" x14ac:dyDescent="0.2">
      <c r="A4712" s="2"/>
    </row>
    <row r="4713" spans="1:1" s="18" customFormat="1" x14ac:dyDescent="0.2">
      <c r="A4713" s="2"/>
    </row>
    <row r="4714" spans="1:1" s="18" customFormat="1" x14ac:dyDescent="0.2">
      <c r="A4714" s="2"/>
    </row>
    <row r="4715" spans="1:1" s="18" customFormat="1" x14ac:dyDescent="0.2">
      <c r="A4715" s="2"/>
    </row>
    <row r="4716" spans="1:1" s="18" customFormat="1" x14ac:dyDescent="0.2">
      <c r="A4716" s="2"/>
    </row>
    <row r="4717" spans="1:1" s="18" customFormat="1" x14ac:dyDescent="0.2">
      <c r="A4717" s="2"/>
    </row>
    <row r="4718" spans="1:1" s="18" customFormat="1" x14ac:dyDescent="0.2">
      <c r="A4718" s="2"/>
    </row>
    <row r="4719" spans="1:1" s="18" customFormat="1" x14ac:dyDescent="0.2">
      <c r="A4719" s="2"/>
    </row>
    <row r="4720" spans="1:1" s="18" customFormat="1" x14ac:dyDescent="0.2">
      <c r="A4720" s="2"/>
    </row>
    <row r="4721" spans="1:1" s="18" customFormat="1" x14ac:dyDescent="0.2">
      <c r="A4721" s="2"/>
    </row>
    <row r="4722" spans="1:1" s="18" customFormat="1" x14ac:dyDescent="0.2">
      <c r="A4722" s="2"/>
    </row>
    <row r="4723" spans="1:1" s="18" customFormat="1" x14ac:dyDescent="0.2">
      <c r="A4723" s="2"/>
    </row>
    <row r="4724" spans="1:1" s="18" customFormat="1" x14ac:dyDescent="0.2">
      <c r="A4724" s="2"/>
    </row>
    <row r="4725" spans="1:1" s="18" customFormat="1" x14ac:dyDescent="0.2">
      <c r="A4725" s="2"/>
    </row>
    <row r="4726" spans="1:1" s="18" customFormat="1" x14ac:dyDescent="0.2">
      <c r="A4726" s="2"/>
    </row>
    <row r="4727" spans="1:1" s="18" customFormat="1" x14ac:dyDescent="0.2">
      <c r="A4727" s="2"/>
    </row>
    <row r="4728" spans="1:1" s="18" customFormat="1" x14ac:dyDescent="0.2">
      <c r="A4728" s="2"/>
    </row>
    <row r="4729" spans="1:1" s="18" customFormat="1" x14ac:dyDescent="0.2">
      <c r="A4729" s="2"/>
    </row>
    <row r="4730" spans="1:1" s="18" customFormat="1" x14ac:dyDescent="0.2">
      <c r="A4730" s="2"/>
    </row>
    <row r="4731" spans="1:1" s="18" customFormat="1" x14ac:dyDescent="0.2">
      <c r="A4731" s="2"/>
    </row>
    <row r="4732" spans="1:1" s="18" customFormat="1" x14ac:dyDescent="0.2">
      <c r="A4732" s="2"/>
    </row>
    <row r="4733" spans="1:1" s="18" customFormat="1" x14ac:dyDescent="0.2">
      <c r="A4733" s="2"/>
    </row>
    <row r="4734" spans="1:1" s="18" customFormat="1" x14ac:dyDescent="0.2">
      <c r="A4734" s="2"/>
    </row>
    <row r="4735" spans="1:1" s="18" customFormat="1" x14ac:dyDescent="0.2">
      <c r="A4735" s="2"/>
    </row>
    <row r="4736" spans="1:1" s="18" customFormat="1" x14ac:dyDescent="0.2">
      <c r="A4736" s="2"/>
    </row>
    <row r="4737" spans="1:1" s="18" customFormat="1" x14ac:dyDescent="0.2">
      <c r="A4737" s="2"/>
    </row>
    <row r="4738" spans="1:1" s="18" customFormat="1" x14ac:dyDescent="0.2">
      <c r="A4738" s="2"/>
    </row>
    <row r="4739" spans="1:1" s="18" customFormat="1" x14ac:dyDescent="0.2">
      <c r="A4739" s="2"/>
    </row>
    <row r="4740" spans="1:1" s="18" customFormat="1" x14ac:dyDescent="0.2">
      <c r="A4740" s="2"/>
    </row>
    <row r="4741" spans="1:1" s="18" customFormat="1" x14ac:dyDescent="0.2">
      <c r="A4741" s="2"/>
    </row>
    <row r="4742" spans="1:1" s="18" customFormat="1" x14ac:dyDescent="0.2">
      <c r="A4742" s="2"/>
    </row>
    <row r="4743" spans="1:1" s="18" customFormat="1" x14ac:dyDescent="0.2">
      <c r="A4743" s="2"/>
    </row>
    <row r="4744" spans="1:1" s="18" customFormat="1" x14ac:dyDescent="0.2">
      <c r="A4744" s="2"/>
    </row>
    <row r="4745" spans="1:1" s="18" customFormat="1" x14ac:dyDescent="0.2">
      <c r="A4745" s="2"/>
    </row>
    <row r="4746" spans="1:1" s="18" customFormat="1" x14ac:dyDescent="0.2">
      <c r="A4746" s="2"/>
    </row>
    <row r="4747" spans="1:1" s="18" customFormat="1" x14ac:dyDescent="0.2">
      <c r="A4747" s="2"/>
    </row>
    <row r="4748" spans="1:1" s="18" customFormat="1" x14ac:dyDescent="0.2">
      <c r="A4748" s="2"/>
    </row>
    <row r="4749" spans="1:1" s="18" customFormat="1" x14ac:dyDescent="0.2">
      <c r="A4749" s="2"/>
    </row>
    <row r="4750" spans="1:1" s="18" customFormat="1" x14ac:dyDescent="0.2">
      <c r="A4750" s="2"/>
    </row>
    <row r="4751" spans="1:1" s="18" customFormat="1" x14ac:dyDescent="0.2">
      <c r="A4751" s="2"/>
    </row>
    <row r="4752" spans="1:1" s="18" customFormat="1" x14ac:dyDescent="0.2">
      <c r="A4752" s="2"/>
    </row>
    <row r="4753" spans="1:1" s="18" customFormat="1" x14ac:dyDescent="0.2">
      <c r="A4753" s="2"/>
    </row>
    <row r="4754" spans="1:1" s="18" customFormat="1" x14ac:dyDescent="0.2">
      <c r="A4754" s="2"/>
    </row>
    <row r="4755" spans="1:1" s="18" customFormat="1" x14ac:dyDescent="0.2">
      <c r="A4755" s="2"/>
    </row>
    <row r="4756" spans="1:1" s="18" customFormat="1" x14ac:dyDescent="0.2">
      <c r="A4756" s="2"/>
    </row>
    <row r="4757" spans="1:1" s="18" customFormat="1" x14ac:dyDescent="0.2">
      <c r="A4757" s="2"/>
    </row>
    <row r="4758" spans="1:1" s="18" customFormat="1" x14ac:dyDescent="0.2">
      <c r="A4758" s="2"/>
    </row>
    <row r="4759" spans="1:1" s="18" customFormat="1" x14ac:dyDescent="0.2">
      <c r="A4759" s="2"/>
    </row>
    <row r="4760" spans="1:1" s="18" customFormat="1" x14ac:dyDescent="0.2">
      <c r="A4760" s="2"/>
    </row>
    <row r="4761" spans="1:1" s="18" customFormat="1" x14ac:dyDescent="0.2">
      <c r="A4761" s="2"/>
    </row>
    <row r="4762" spans="1:1" s="18" customFormat="1" x14ac:dyDescent="0.2">
      <c r="A4762" s="2"/>
    </row>
    <row r="4763" spans="1:1" s="18" customFormat="1" x14ac:dyDescent="0.2">
      <c r="A4763" s="2"/>
    </row>
    <row r="4764" spans="1:1" s="18" customFormat="1" x14ac:dyDescent="0.2">
      <c r="A4764" s="2"/>
    </row>
    <row r="4765" spans="1:1" s="18" customFormat="1" x14ac:dyDescent="0.2">
      <c r="A4765" s="2"/>
    </row>
    <row r="4766" spans="1:1" s="18" customFormat="1" x14ac:dyDescent="0.2">
      <c r="A4766" s="2"/>
    </row>
    <row r="4767" spans="1:1" s="18" customFormat="1" x14ac:dyDescent="0.2">
      <c r="A4767" s="2"/>
    </row>
    <row r="4768" spans="1:1" s="18" customFormat="1" x14ac:dyDescent="0.2">
      <c r="A4768" s="2"/>
    </row>
    <row r="4769" spans="1:1" s="18" customFormat="1" x14ac:dyDescent="0.2">
      <c r="A4769" s="2"/>
    </row>
    <row r="4770" spans="1:1" s="18" customFormat="1" x14ac:dyDescent="0.2">
      <c r="A4770" s="2"/>
    </row>
    <row r="4771" spans="1:1" s="18" customFormat="1" x14ac:dyDescent="0.2">
      <c r="A4771" s="2"/>
    </row>
    <row r="4772" spans="1:1" s="18" customFormat="1" x14ac:dyDescent="0.2">
      <c r="A4772" s="2"/>
    </row>
    <row r="4773" spans="1:1" s="18" customFormat="1" x14ac:dyDescent="0.2">
      <c r="A4773" s="2"/>
    </row>
    <row r="4774" spans="1:1" s="18" customFormat="1" x14ac:dyDescent="0.2">
      <c r="A4774" s="2"/>
    </row>
    <row r="4775" spans="1:1" s="18" customFormat="1" x14ac:dyDescent="0.2">
      <c r="A4775" s="2"/>
    </row>
    <row r="4776" spans="1:1" s="18" customFormat="1" x14ac:dyDescent="0.2">
      <c r="A4776" s="2"/>
    </row>
    <row r="4777" spans="1:1" s="18" customFormat="1" x14ac:dyDescent="0.2">
      <c r="A4777" s="2"/>
    </row>
    <row r="4778" spans="1:1" s="18" customFormat="1" x14ac:dyDescent="0.2">
      <c r="A4778" s="2"/>
    </row>
    <row r="4779" spans="1:1" s="18" customFormat="1" x14ac:dyDescent="0.2">
      <c r="A4779" s="2"/>
    </row>
    <row r="4780" spans="1:1" s="18" customFormat="1" x14ac:dyDescent="0.2">
      <c r="A4780" s="2"/>
    </row>
    <row r="4781" spans="1:1" s="18" customFormat="1" x14ac:dyDescent="0.2">
      <c r="A4781" s="2"/>
    </row>
    <row r="4782" spans="1:1" s="18" customFormat="1" x14ac:dyDescent="0.2">
      <c r="A4782" s="2"/>
    </row>
    <row r="4783" spans="1:1" s="18" customFormat="1" x14ac:dyDescent="0.2">
      <c r="A4783" s="2"/>
    </row>
    <row r="4784" spans="1:1" s="18" customFormat="1" x14ac:dyDescent="0.2">
      <c r="A4784" s="2"/>
    </row>
    <row r="4785" spans="1:1" s="18" customFormat="1" x14ac:dyDescent="0.2">
      <c r="A4785" s="2"/>
    </row>
    <row r="4786" spans="1:1" s="18" customFormat="1" x14ac:dyDescent="0.2">
      <c r="A4786" s="2"/>
    </row>
    <row r="4787" spans="1:1" s="18" customFormat="1" x14ac:dyDescent="0.2">
      <c r="A4787" s="2"/>
    </row>
    <row r="4788" spans="1:1" s="18" customFormat="1" x14ac:dyDescent="0.2">
      <c r="A4788" s="2"/>
    </row>
    <row r="4789" spans="1:1" s="18" customFormat="1" x14ac:dyDescent="0.2">
      <c r="A4789" s="2"/>
    </row>
    <row r="4790" spans="1:1" s="18" customFormat="1" x14ac:dyDescent="0.2">
      <c r="A4790" s="2"/>
    </row>
    <row r="4791" spans="1:1" s="18" customFormat="1" x14ac:dyDescent="0.2">
      <c r="A4791" s="2"/>
    </row>
    <row r="4792" spans="1:1" s="18" customFormat="1" x14ac:dyDescent="0.2">
      <c r="A4792" s="2"/>
    </row>
    <row r="4793" spans="1:1" s="18" customFormat="1" x14ac:dyDescent="0.2">
      <c r="A4793" s="2"/>
    </row>
    <row r="4794" spans="1:1" s="18" customFormat="1" x14ac:dyDescent="0.2">
      <c r="A4794" s="2"/>
    </row>
    <row r="4795" spans="1:1" s="18" customFormat="1" x14ac:dyDescent="0.2">
      <c r="A4795" s="2"/>
    </row>
    <row r="4796" spans="1:1" s="18" customFormat="1" x14ac:dyDescent="0.2">
      <c r="A4796" s="2"/>
    </row>
    <row r="4797" spans="1:1" s="18" customFormat="1" x14ac:dyDescent="0.2">
      <c r="A4797" s="2"/>
    </row>
    <row r="4798" spans="1:1" s="18" customFormat="1" x14ac:dyDescent="0.2">
      <c r="A4798" s="2"/>
    </row>
    <row r="4799" spans="1:1" s="18" customFormat="1" x14ac:dyDescent="0.2">
      <c r="A4799" s="2"/>
    </row>
    <row r="4800" spans="1:1" s="18" customFormat="1" x14ac:dyDescent="0.2">
      <c r="A4800" s="2"/>
    </row>
    <row r="4801" spans="1:1" s="18" customFormat="1" x14ac:dyDescent="0.2">
      <c r="A4801" s="2"/>
    </row>
    <row r="4802" spans="1:1" s="18" customFormat="1" x14ac:dyDescent="0.2">
      <c r="A4802" s="2"/>
    </row>
    <row r="4803" spans="1:1" s="18" customFormat="1" x14ac:dyDescent="0.2">
      <c r="A4803" s="2"/>
    </row>
    <row r="4804" spans="1:1" s="18" customFormat="1" x14ac:dyDescent="0.2">
      <c r="A4804" s="2"/>
    </row>
    <row r="4805" spans="1:1" s="18" customFormat="1" x14ac:dyDescent="0.2">
      <c r="A4805" s="2"/>
    </row>
    <row r="4806" spans="1:1" s="18" customFormat="1" x14ac:dyDescent="0.2">
      <c r="A4806" s="2"/>
    </row>
    <row r="4807" spans="1:1" s="18" customFormat="1" x14ac:dyDescent="0.2">
      <c r="A4807" s="2"/>
    </row>
    <row r="4808" spans="1:1" s="18" customFormat="1" x14ac:dyDescent="0.2">
      <c r="A4808" s="2"/>
    </row>
    <row r="4809" spans="1:1" s="18" customFormat="1" x14ac:dyDescent="0.2">
      <c r="A4809" s="2"/>
    </row>
    <row r="4810" spans="1:1" s="18" customFormat="1" x14ac:dyDescent="0.2">
      <c r="A4810" s="2"/>
    </row>
    <row r="4811" spans="1:1" s="18" customFormat="1" x14ac:dyDescent="0.2">
      <c r="A4811" s="2"/>
    </row>
    <row r="4812" spans="1:1" s="18" customFormat="1" x14ac:dyDescent="0.2">
      <c r="A4812" s="2"/>
    </row>
    <row r="4813" spans="1:1" s="18" customFormat="1" x14ac:dyDescent="0.2">
      <c r="A4813" s="2"/>
    </row>
    <row r="4814" spans="1:1" s="18" customFormat="1" x14ac:dyDescent="0.2">
      <c r="A4814" s="2"/>
    </row>
    <row r="4815" spans="1:1" s="18" customFormat="1" x14ac:dyDescent="0.2">
      <c r="A4815" s="2"/>
    </row>
    <row r="4816" spans="1:1" s="18" customFormat="1" x14ac:dyDescent="0.2">
      <c r="A4816" s="2"/>
    </row>
    <row r="4817" spans="1:1" s="18" customFormat="1" x14ac:dyDescent="0.2">
      <c r="A4817" s="2"/>
    </row>
    <row r="4818" spans="1:1" s="18" customFormat="1" x14ac:dyDescent="0.2">
      <c r="A4818" s="2"/>
    </row>
    <row r="4819" spans="1:1" s="18" customFormat="1" x14ac:dyDescent="0.2">
      <c r="A4819" s="2"/>
    </row>
    <row r="4820" spans="1:1" s="18" customFormat="1" x14ac:dyDescent="0.2">
      <c r="A4820" s="2"/>
    </row>
    <row r="4821" spans="1:1" s="18" customFormat="1" x14ac:dyDescent="0.2">
      <c r="A4821" s="2"/>
    </row>
    <row r="4822" spans="1:1" s="18" customFormat="1" x14ac:dyDescent="0.2">
      <c r="A4822" s="2"/>
    </row>
    <row r="4823" spans="1:1" s="18" customFormat="1" x14ac:dyDescent="0.2">
      <c r="A4823" s="2"/>
    </row>
    <row r="4824" spans="1:1" s="18" customFormat="1" x14ac:dyDescent="0.2">
      <c r="A4824" s="2"/>
    </row>
    <row r="4825" spans="1:1" s="18" customFormat="1" x14ac:dyDescent="0.2">
      <c r="A4825" s="2"/>
    </row>
    <row r="4826" spans="1:1" s="18" customFormat="1" x14ac:dyDescent="0.2">
      <c r="A4826" s="2"/>
    </row>
    <row r="4827" spans="1:1" s="18" customFormat="1" x14ac:dyDescent="0.2">
      <c r="A4827" s="2"/>
    </row>
    <row r="4828" spans="1:1" s="18" customFormat="1" x14ac:dyDescent="0.2">
      <c r="A4828" s="2"/>
    </row>
    <row r="4829" spans="1:1" s="18" customFormat="1" x14ac:dyDescent="0.2">
      <c r="A4829" s="2"/>
    </row>
    <row r="4830" spans="1:1" s="18" customFormat="1" x14ac:dyDescent="0.2">
      <c r="A4830" s="2"/>
    </row>
    <row r="4831" spans="1:1" s="18" customFormat="1" x14ac:dyDescent="0.2">
      <c r="A4831" s="2"/>
    </row>
    <row r="4832" spans="1:1" s="18" customFormat="1" x14ac:dyDescent="0.2">
      <c r="A4832" s="2"/>
    </row>
    <row r="4833" spans="1:1" s="18" customFormat="1" x14ac:dyDescent="0.2">
      <c r="A4833" s="2"/>
    </row>
    <row r="4834" spans="1:1" s="18" customFormat="1" x14ac:dyDescent="0.2">
      <c r="A4834" s="2"/>
    </row>
    <row r="4835" spans="1:1" s="18" customFormat="1" x14ac:dyDescent="0.2">
      <c r="A4835" s="2"/>
    </row>
    <row r="4836" spans="1:1" s="18" customFormat="1" x14ac:dyDescent="0.2">
      <c r="A4836" s="2"/>
    </row>
    <row r="4837" spans="1:1" s="18" customFormat="1" x14ac:dyDescent="0.2">
      <c r="A4837" s="2"/>
    </row>
    <row r="4838" spans="1:1" s="18" customFormat="1" x14ac:dyDescent="0.2">
      <c r="A4838" s="2"/>
    </row>
    <row r="4839" spans="1:1" s="18" customFormat="1" x14ac:dyDescent="0.2">
      <c r="A4839" s="2"/>
    </row>
    <row r="4840" spans="1:1" s="18" customFormat="1" x14ac:dyDescent="0.2">
      <c r="A4840" s="2"/>
    </row>
    <row r="4841" spans="1:1" s="18" customFormat="1" x14ac:dyDescent="0.2">
      <c r="A4841" s="2"/>
    </row>
    <row r="4842" spans="1:1" s="18" customFormat="1" x14ac:dyDescent="0.2">
      <c r="A4842" s="2"/>
    </row>
    <row r="4843" spans="1:1" s="18" customFormat="1" x14ac:dyDescent="0.2">
      <c r="A4843" s="2"/>
    </row>
    <row r="4844" spans="1:1" s="18" customFormat="1" x14ac:dyDescent="0.2">
      <c r="A4844" s="2"/>
    </row>
    <row r="4845" spans="1:1" s="18" customFormat="1" x14ac:dyDescent="0.2">
      <c r="A4845" s="2"/>
    </row>
    <row r="4846" spans="1:1" s="18" customFormat="1" x14ac:dyDescent="0.2">
      <c r="A4846" s="2"/>
    </row>
    <row r="4847" spans="1:1" s="18" customFormat="1" x14ac:dyDescent="0.2">
      <c r="A4847" s="2"/>
    </row>
    <row r="4848" spans="1:1" s="18" customFormat="1" x14ac:dyDescent="0.2">
      <c r="A4848" s="2"/>
    </row>
    <row r="4849" spans="1:1" s="18" customFormat="1" x14ac:dyDescent="0.2">
      <c r="A4849" s="2"/>
    </row>
    <row r="4850" spans="1:1" s="18" customFormat="1" x14ac:dyDescent="0.2">
      <c r="A4850" s="2"/>
    </row>
    <row r="4851" spans="1:1" s="18" customFormat="1" x14ac:dyDescent="0.2">
      <c r="A4851" s="2"/>
    </row>
    <row r="4852" spans="1:1" s="18" customFormat="1" x14ac:dyDescent="0.2">
      <c r="A4852" s="2"/>
    </row>
    <row r="4853" spans="1:1" s="18" customFormat="1" x14ac:dyDescent="0.2">
      <c r="A4853" s="2"/>
    </row>
    <row r="4854" spans="1:1" s="18" customFormat="1" x14ac:dyDescent="0.2">
      <c r="A4854" s="2"/>
    </row>
    <row r="4855" spans="1:1" s="18" customFormat="1" x14ac:dyDescent="0.2">
      <c r="A4855" s="2"/>
    </row>
    <row r="4856" spans="1:1" s="18" customFormat="1" x14ac:dyDescent="0.2">
      <c r="A4856" s="2"/>
    </row>
    <row r="4857" spans="1:1" s="18" customFormat="1" x14ac:dyDescent="0.2">
      <c r="A4857" s="2"/>
    </row>
    <row r="4858" spans="1:1" s="18" customFormat="1" x14ac:dyDescent="0.2">
      <c r="A4858" s="2"/>
    </row>
    <row r="4859" spans="1:1" s="18" customFormat="1" x14ac:dyDescent="0.2">
      <c r="A4859" s="2"/>
    </row>
    <row r="4860" spans="1:1" s="18" customFormat="1" x14ac:dyDescent="0.2">
      <c r="A4860" s="2"/>
    </row>
    <row r="4861" spans="1:1" s="18" customFormat="1" x14ac:dyDescent="0.2">
      <c r="A4861" s="2"/>
    </row>
    <row r="4862" spans="1:1" s="18" customFormat="1" x14ac:dyDescent="0.2">
      <c r="A4862" s="2"/>
    </row>
    <row r="4863" spans="1:1" s="18" customFormat="1" x14ac:dyDescent="0.2">
      <c r="A4863" s="2"/>
    </row>
    <row r="4864" spans="1:1" s="18" customFormat="1" x14ac:dyDescent="0.2">
      <c r="A4864" s="2"/>
    </row>
    <row r="4865" spans="1:1" s="18" customFormat="1" x14ac:dyDescent="0.2">
      <c r="A4865" s="2"/>
    </row>
    <row r="4866" spans="1:1" s="18" customFormat="1" x14ac:dyDescent="0.2">
      <c r="A4866" s="2"/>
    </row>
    <row r="4867" spans="1:1" s="18" customFormat="1" x14ac:dyDescent="0.2">
      <c r="A4867" s="2"/>
    </row>
    <row r="4868" spans="1:1" s="18" customFormat="1" x14ac:dyDescent="0.2">
      <c r="A4868" s="2"/>
    </row>
    <row r="4869" spans="1:1" s="18" customFormat="1" x14ac:dyDescent="0.2">
      <c r="A4869" s="2"/>
    </row>
    <row r="4870" spans="1:1" s="18" customFormat="1" x14ac:dyDescent="0.2">
      <c r="A4870" s="2"/>
    </row>
    <row r="4871" spans="1:1" s="18" customFormat="1" x14ac:dyDescent="0.2">
      <c r="A4871" s="2"/>
    </row>
    <row r="4872" spans="1:1" s="18" customFormat="1" x14ac:dyDescent="0.2">
      <c r="A4872" s="2"/>
    </row>
    <row r="4873" spans="1:1" s="18" customFormat="1" x14ac:dyDescent="0.2">
      <c r="A4873" s="2"/>
    </row>
    <row r="4874" spans="1:1" s="18" customFormat="1" x14ac:dyDescent="0.2">
      <c r="A4874" s="2"/>
    </row>
    <row r="4875" spans="1:1" s="18" customFormat="1" x14ac:dyDescent="0.2">
      <c r="A4875" s="2"/>
    </row>
    <row r="4876" spans="1:1" s="18" customFormat="1" x14ac:dyDescent="0.2">
      <c r="A4876" s="2"/>
    </row>
    <row r="4877" spans="1:1" s="18" customFormat="1" x14ac:dyDescent="0.2">
      <c r="A4877" s="2"/>
    </row>
    <row r="4878" spans="1:1" s="18" customFormat="1" x14ac:dyDescent="0.2">
      <c r="A4878" s="2"/>
    </row>
    <row r="4879" spans="1:1" s="18" customFormat="1" x14ac:dyDescent="0.2">
      <c r="A4879" s="2"/>
    </row>
    <row r="4880" spans="1:1" s="18" customFormat="1" x14ac:dyDescent="0.2">
      <c r="A4880" s="2"/>
    </row>
    <row r="4881" spans="1:1" s="18" customFormat="1" x14ac:dyDescent="0.2">
      <c r="A4881" s="2"/>
    </row>
    <row r="4882" spans="1:1" s="18" customFormat="1" x14ac:dyDescent="0.2">
      <c r="A4882" s="2"/>
    </row>
    <row r="4883" spans="1:1" s="18" customFormat="1" x14ac:dyDescent="0.2">
      <c r="A4883" s="2"/>
    </row>
    <row r="4884" spans="1:1" s="18" customFormat="1" x14ac:dyDescent="0.2">
      <c r="A4884" s="2"/>
    </row>
    <row r="4885" spans="1:1" s="18" customFormat="1" x14ac:dyDescent="0.2">
      <c r="A4885" s="2"/>
    </row>
    <row r="4886" spans="1:1" s="18" customFormat="1" x14ac:dyDescent="0.2">
      <c r="A4886" s="2"/>
    </row>
    <row r="4887" spans="1:1" s="18" customFormat="1" x14ac:dyDescent="0.2">
      <c r="A4887" s="2"/>
    </row>
    <row r="4888" spans="1:1" s="18" customFormat="1" x14ac:dyDescent="0.2">
      <c r="A4888" s="2"/>
    </row>
    <row r="4889" spans="1:1" s="18" customFormat="1" x14ac:dyDescent="0.2">
      <c r="A4889" s="2"/>
    </row>
    <row r="4890" spans="1:1" s="18" customFormat="1" x14ac:dyDescent="0.2">
      <c r="A4890" s="2"/>
    </row>
    <row r="4891" spans="1:1" s="18" customFormat="1" x14ac:dyDescent="0.2">
      <c r="A4891" s="2"/>
    </row>
    <row r="4892" spans="1:1" s="18" customFormat="1" x14ac:dyDescent="0.2">
      <c r="A4892" s="2"/>
    </row>
    <row r="4893" spans="1:1" s="18" customFormat="1" x14ac:dyDescent="0.2">
      <c r="A4893" s="2"/>
    </row>
    <row r="4894" spans="1:1" s="18" customFormat="1" x14ac:dyDescent="0.2">
      <c r="A4894" s="2"/>
    </row>
    <row r="4895" spans="1:1" s="18" customFormat="1" x14ac:dyDescent="0.2">
      <c r="A4895" s="2"/>
    </row>
    <row r="4896" spans="1:1" s="18" customFormat="1" x14ac:dyDescent="0.2">
      <c r="A4896" s="2"/>
    </row>
    <row r="4897" spans="1:1" s="18" customFormat="1" x14ac:dyDescent="0.2">
      <c r="A4897" s="2"/>
    </row>
    <row r="4898" spans="1:1" s="18" customFormat="1" x14ac:dyDescent="0.2">
      <c r="A4898" s="2"/>
    </row>
    <row r="4899" spans="1:1" s="18" customFormat="1" x14ac:dyDescent="0.2">
      <c r="A4899" s="2"/>
    </row>
    <row r="4900" spans="1:1" s="18" customFormat="1" x14ac:dyDescent="0.2">
      <c r="A4900" s="2"/>
    </row>
    <row r="4901" spans="1:1" s="18" customFormat="1" x14ac:dyDescent="0.2">
      <c r="A4901" s="2"/>
    </row>
    <row r="4902" spans="1:1" s="18" customFormat="1" x14ac:dyDescent="0.2">
      <c r="A4902" s="2"/>
    </row>
    <row r="4903" spans="1:1" s="18" customFormat="1" x14ac:dyDescent="0.2">
      <c r="A4903" s="2"/>
    </row>
    <row r="4904" spans="1:1" s="18" customFormat="1" x14ac:dyDescent="0.2">
      <c r="A4904" s="2"/>
    </row>
    <row r="4905" spans="1:1" s="18" customFormat="1" x14ac:dyDescent="0.2">
      <c r="A4905" s="2"/>
    </row>
    <row r="4906" spans="1:1" s="18" customFormat="1" x14ac:dyDescent="0.2">
      <c r="A4906" s="2"/>
    </row>
    <row r="4907" spans="1:1" s="18" customFormat="1" x14ac:dyDescent="0.2">
      <c r="A4907" s="2"/>
    </row>
    <row r="4908" spans="1:1" s="18" customFormat="1" x14ac:dyDescent="0.2">
      <c r="A4908" s="2"/>
    </row>
    <row r="4909" spans="1:1" s="18" customFormat="1" x14ac:dyDescent="0.2">
      <c r="A4909" s="2"/>
    </row>
    <row r="4910" spans="1:1" s="18" customFormat="1" x14ac:dyDescent="0.2">
      <c r="A4910" s="2"/>
    </row>
    <row r="4911" spans="1:1" s="18" customFormat="1" x14ac:dyDescent="0.2">
      <c r="A4911" s="2"/>
    </row>
    <row r="4912" spans="1:1" s="18" customFormat="1" x14ac:dyDescent="0.2">
      <c r="A4912" s="2"/>
    </row>
    <row r="4913" spans="1:1" s="18" customFormat="1" x14ac:dyDescent="0.2">
      <c r="A4913" s="2"/>
    </row>
    <row r="4914" spans="1:1" s="18" customFormat="1" x14ac:dyDescent="0.2">
      <c r="A4914" s="2"/>
    </row>
    <row r="4915" spans="1:1" s="18" customFormat="1" x14ac:dyDescent="0.2">
      <c r="A4915" s="2"/>
    </row>
    <row r="4916" spans="1:1" s="18" customFormat="1" x14ac:dyDescent="0.2">
      <c r="A4916" s="2"/>
    </row>
    <row r="4917" spans="1:1" s="18" customFormat="1" x14ac:dyDescent="0.2">
      <c r="A4917" s="2"/>
    </row>
    <row r="4918" spans="1:1" s="18" customFormat="1" x14ac:dyDescent="0.2">
      <c r="A4918" s="2"/>
    </row>
    <row r="4919" spans="1:1" s="18" customFormat="1" x14ac:dyDescent="0.2">
      <c r="A4919" s="2"/>
    </row>
    <row r="4920" spans="1:1" s="18" customFormat="1" x14ac:dyDescent="0.2">
      <c r="A4920" s="2"/>
    </row>
    <row r="4921" spans="1:1" s="18" customFormat="1" x14ac:dyDescent="0.2">
      <c r="A4921" s="2"/>
    </row>
    <row r="4922" spans="1:1" s="18" customFormat="1" x14ac:dyDescent="0.2">
      <c r="A4922" s="2"/>
    </row>
    <row r="4923" spans="1:1" s="18" customFormat="1" x14ac:dyDescent="0.2">
      <c r="A4923" s="2"/>
    </row>
    <row r="4924" spans="1:1" s="18" customFormat="1" x14ac:dyDescent="0.2">
      <c r="A4924" s="2"/>
    </row>
    <row r="4925" spans="1:1" s="18" customFormat="1" x14ac:dyDescent="0.2">
      <c r="A4925" s="2"/>
    </row>
    <row r="4926" spans="1:1" s="18" customFormat="1" x14ac:dyDescent="0.2">
      <c r="A4926" s="2"/>
    </row>
    <row r="4927" spans="1:1" s="18" customFormat="1" x14ac:dyDescent="0.2">
      <c r="A4927" s="2"/>
    </row>
    <row r="4928" spans="1:1" s="18" customFormat="1" x14ac:dyDescent="0.2">
      <c r="A4928" s="2"/>
    </row>
    <row r="4929" spans="1:1" s="18" customFormat="1" x14ac:dyDescent="0.2">
      <c r="A4929" s="2"/>
    </row>
    <row r="4930" spans="1:1" s="18" customFormat="1" x14ac:dyDescent="0.2">
      <c r="A4930" s="2"/>
    </row>
    <row r="4931" spans="1:1" s="18" customFormat="1" x14ac:dyDescent="0.2">
      <c r="A4931" s="2"/>
    </row>
    <row r="4932" spans="1:1" s="18" customFormat="1" x14ac:dyDescent="0.2">
      <c r="A4932" s="2"/>
    </row>
    <row r="4933" spans="1:1" s="18" customFormat="1" x14ac:dyDescent="0.2">
      <c r="A4933" s="2"/>
    </row>
    <row r="4934" spans="1:1" s="18" customFormat="1" x14ac:dyDescent="0.2">
      <c r="A4934" s="2"/>
    </row>
    <row r="4935" spans="1:1" s="18" customFormat="1" x14ac:dyDescent="0.2">
      <c r="A4935" s="2"/>
    </row>
    <row r="4936" spans="1:1" s="18" customFormat="1" x14ac:dyDescent="0.2">
      <c r="A4936" s="2"/>
    </row>
    <row r="4937" spans="1:1" s="18" customFormat="1" x14ac:dyDescent="0.2">
      <c r="A4937" s="2"/>
    </row>
    <row r="4938" spans="1:1" s="18" customFormat="1" x14ac:dyDescent="0.2">
      <c r="A4938" s="2"/>
    </row>
    <row r="4939" spans="1:1" s="18" customFormat="1" x14ac:dyDescent="0.2">
      <c r="A4939" s="2"/>
    </row>
    <row r="4940" spans="1:1" s="18" customFormat="1" x14ac:dyDescent="0.2">
      <c r="A4940" s="2"/>
    </row>
    <row r="4941" spans="1:1" s="18" customFormat="1" x14ac:dyDescent="0.2">
      <c r="A4941" s="2"/>
    </row>
    <row r="4942" spans="1:1" s="18" customFormat="1" x14ac:dyDescent="0.2">
      <c r="A4942" s="2"/>
    </row>
    <row r="4943" spans="1:1" s="18" customFormat="1" x14ac:dyDescent="0.2">
      <c r="A4943" s="2"/>
    </row>
    <row r="4944" spans="1:1" s="18" customFormat="1" x14ac:dyDescent="0.2">
      <c r="A4944" s="2"/>
    </row>
    <row r="4945" spans="1:1" s="18" customFormat="1" x14ac:dyDescent="0.2">
      <c r="A4945" s="2"/>
    </row>
    <row r="4946" spans="1:1" s="18" customFormat="1" x14ac:dyDescent="0.2">
      <c r="A4946" s="2"/>
    </row>
    <row r="4947" spans="1:1" s="18" customFormat="1" x14ac:dyDescent="0.2">
      <c r="A4947" s="2"/>
    </row>
    <row r="4948" spans="1:1" s="18" customFormat="1" x14ac:dyDescent="0.2">
      <c r="A4948" s="2"/>
    </row>
    <row r="4949" spans="1:1" s="18" customFormat="1" x14ac:dyDescent="0.2">
      <c r="A4949" s="2"/>
    </row>
    <row r="4950" spans="1:1" s="18" customFormat="1" x14ac:dyDescent="0.2">
      <c r="A4950" s="2"/>
    </row>
    <row r="4951" spans="1:1" s="18" customFormat="1" x14ac:dyDescent="0.2">
      <c r="A4951" s="2"/>
    </row>
    <row r="4952" spans="1:1" s="18" customFormat="1" x14ac:dyDescent="0.2">
      <c r="A4952" s="2"/>
    </row>
    <row r="4953" spans="1:1" s="18" customFormat="1" x14ac:dyDescent="0.2">
      <c r="A4953" s="2"/>
    </row>
    <row r="4954" spans="1:1" s="18" customFormat="1" x14ac:dyDescent="0.2">
      <c r="A4954" s="2"/>
    </row>
    <row r="4955" spans="1:1" s="18" customFormat="1" x14ac:dyDescent="0.2">
      <c r="A4955" s="2"/>
    </row>
    <row r="4956" spans="1:1" s="18" customFormat="1" x14ac:dyDescent="0.2">
      <c r="A4956" s="2"/>
    </row>
    <row r="4957" spans="1:1" s="18" customFormat="1" x14ac:dyDescent="0.2">
      <c r="A4957" s="2"/>
    </row>
    <row r="4958" spans="1:1" s="18" customFormat="1" x14ac:dyDescent="0.2">
      <c r="A4958" s="2"/>
    </row>
    <row r="4959" spans="1:1" s="18" customFormat="1" x14ac:dyDescent="0.2">
      <c r="A4959" s="2"/>
    </row>
    <row r="4960" spans="1:1" s="18" customFormat="1" x14ac:dyDescent="0.2">
      <c r="A4960" s="2"/>
    </row>
    <row r="4961" spans="1:1" s="18" customFormat="1" x14ac:dyDescent="0.2">
      <c r="A4961" s="2"/>
    </row>
    <row r="4962" spans="1:1" s="18" customFormat="1" x14ac:dyDescent="0.2">
      <c r="A4962" s="2"/>
    </row>
    <row r="4963" spans="1:1" s="18" customFormat="1" x14ac:dyDescent="0.2">
      <c r="A4963" s="2"/>
    </row>
    <row r="4964" spans="1:1" s="18" customFormat="1" x14ac:dyDescent="0.2">
      <c r="A4964" s="2"/>
    </row>
    <row r="4965" spans="1:1" s="18" customFormat="1" x14ac:dyDescent="0.2">
      <c r="A4965" s="2"/>
    </row>
    <row r="4966" spans="1:1" s="18" customFormat="1" x14ac:dyDescent="0.2">
      <c r="A4966" s="2"/>
    </row>
    <row r="4967" spans="1:1" s="18" customFormat="1" x14ac:dyDescent="0.2">
      <c r="A4967" s="2"/>
    </row>
    <row r="4968" spans="1:1" s="18" customFormat="1" x14ac:dyDescent="0.2">
      <c r="A4968" s="2"/>
    </row>
    <row r="4969" spans="1:1" s="18" customFormat="1" x14ac:dyDescent="0.2">
      <c r="A4969" s="2"/>
    </row>
    <row r="4970" spans="1:1" s="18" customFormat="1" x14ac:dyDescent="0.2">
      <c r="A4970" s="2"/>
    </row>
    <row r="4971" spans="1:1" s="18" customFormat="1" x14ac:dyDescent="0.2">
      <c r="A4971" s="2"/>
    </row>
    <row r="4972" spans="1:1" s="18" customFormat="1" x14ac:dyDescent="0.2">
      <c r="A4972" s="2"/>
    </row>
    <row r="4973" spans="1:1" s="18" customFormat="1" x14ac:dyDescent="0.2">
      <c r="A4973" s="2"/>
    </row>
    <row r="4974" spans="1:1" s="18" customFormat="1" x14ac:dyDescent="0.2">
      <c r="A4974" s="2"/>
    </row>
    <row r="4975" spans="1:1" s="18" customFormat="1" x14ac:dyDescent="0.2">
      <c r="A4975" s="2"/>
    </row>
    <row r="4976" spans="1:1" s="18" customFormat="1" x14ac:dyDescent="0.2">
      <c r="A4976" s="2"/>
    </row>
    <row r="4977" spans="1:1" s="18" customFormat="1" x14ac:dyDescent="0.2">
      <c r="A4977" s="2"/>
    </row>
    <row r="4978" spans="1:1" s="18" customFormat="1" x14ac:dyDescent="0.2">
      <c r="A4978" s="2"/>
    </row>
    <row r="4979" spans="1:1" s="18" customFormat="1" x14ac:dyDescent="0.2">
      <c r="A4979" s="2"/>
    </row>
    <row r="4980" spans="1:1" s="18" customFormat="1" x14ac:dyDescent="0.2">
      <c r="A4980" s="2"/>
    </row>
    <row r="4981" spans="1:1" s="18" customFormat="1" x14ac:dyDescent="0.2">
      <c r="A4981" s="2"/>
    </row>
    <row r="4982" spans="1:1" s="18" customFormat="1" x14ac:dyDescent="0.2">
      <c r="A4982" s="2"/>
    </row>
    <row r="4983" spans="1:1" s="18" customFormat="1" x14ac:dyDescent="0.2">
      <c r="A4983" s="2"/>
    </row>
    <row r="4984" spans="1:1" s="18" customFormat="1" x14ac:dyDescent="0.2">
      <c r="A4984" s="2"/>
    </row>
    <row r="4985" spans="1:1" s="18" customFormat="1" x14ac:dyDescent="0.2">
      <c r="A4985" s="2"/>
    </row>
    <row r="4986" spans="1:1" s="18" customFormat="1" x14ac:dyDescent="0.2">
      <c r="A4986" s="2"/>
    </row>
    <row r="4987" spans="1:1" s="18" customFormat="1" x14ac:dyDescent="0.2">
      <c r="A4987" s="2"/>
    </row>
    <row r="4988" spans="1:1" s="18" customFormat="1" x14ac:dyDescent="0.2">
      <c r="A4988" s="2"/>
    </row>
    <row r="4989" spans="1:1" s="18" customFormat="1" x14ac:dyDescent="0.2">
      <c r="A4989" s="2"/>
    </row>
    <row r="4990" spans="1:1" s="18" customFormat="1" x14ac:dyDescent="0.2">
      <c r="A4990" s="2"/>
    </row>
    <row r="4991" spans="1:1" s="18" customFormat="1" x14ac:dyDescent="0.2">
      <c r="A4991" s="2"/>
    </row>
    <row r="4992" spans="1:1" s="18" customFormat="1" x14ac:dyDescent="0.2">
      <c r="A4992" s="2"/>
    </row>
    <row r="4993" spans="1:1" s="18" customFormat="1" x14ac:dyDescent="0.2">
      <c r="A4993" s="2"/>
    </row>
    <row r="4994" spans="1:1" s="18" customFormat="1" x14ac:dyDescent="0.2">
      <c r="A4994" s="2"/>
    </row>
    <row r="4995" spans="1:1" s="18" customFormat="1" x14ac:dyDescent="0.2">
      <c r="A4995" s="2"/>
    </row>
    <row r="4996" spans="1:1" s="18" customFormat="1" x14ac:dyDescent="0.2">
      <c r="A4996" s="2"/>
    </row>
    <row r="4997" spans="1:1" s="18" customFormat="1" x14ac:dyDescent="0.2">
      <c r="A4997" s="2"/>
    </row>
    <row r="4998" spans="1:1" s="18" customFormat="1" x14ac:dyDescent="0.2">
      <c r="A4998" s="2"/>
    </row>
    <row r="4999" spans="1:1" s="18" customFormat="1" x14ac:dyDescent="0.2">
      <c r="A4999" s="2"/>
    </row>
    <row r="5000" spans="1:1" s="18" customFormat="1" x14ac:dyDescent="0.2">
      <c r="A5000" s="2"/>
    </row>
    <row r="5001" spans="1:1" s="18" customFormat="1" x14ac:dyDescent="0.2">
      <c r="A5001" s="2"/>
    </row>
    <row r="5002" spans="1:1" s="18" customFormat="1" x14ac:dyDescent="0.2">
      <c r="A5002" s="2"/>
    </row>
    <row r="5003" spans="1:1" s="18" customFormat="1" x14ac:dyDescent="0.2">
      <c r="A5003" s="2"/>
    </row>
    <row r="5004" spans="1:1" s="18" customFormat="1" x14ac:dyDescent="0.2">
      <c r="A5004" s="2"/>
    </row>
    <row r="5005" spans="1:1" s="18" customFormat="1" x14ac:dyDescent="0.2">
      <c r="A5005" s="2"/>
    </row>
    <row r="5006" spans="1:1" s="18" customFormat="1" x14ac:dyDescent="0.2">
      <c r="A5006" s="2"/>
    </row>
    <row r="5007" spans="1:1" s="18" customFormat="1" x14ac:dyDescent="0.2">
      <c r="A5007" s="2"/>
    </row>
    <row r="5008" spans="1:1" s="18" customFormat="1" x14ac:dyDescent="0.2">
      <c r="A5008" s="2"/>
    </row>
    <row r="5009" spans="1:1" s="18" customFormat="1" x14ac:dyDescent="0.2">
      <c r="A5009" s="2"/>
    </row>
    <row r="5010" spans="1:1" s="18" customFormat="1" x14ac:dyDescent="0.2">
      <c r="A5010" s="2"/>
    </row>
    <row r="5011" spans="1:1" s="18" customFormat="1" x14ac:dyDescent="0.2">
      <c r="A5011" s="2"/>
    </row>
    <row r="5012" spans="1:1" s="18" customFormat="1" x14ac:dyDescent="0.2">
      <c r="A5012" s="2"/>
    </row>
    <row r="5013" spans="1:1" s="18" customFormat="1" x14ac:dyDescent="0.2">
      <c r="A5013" s="2"/>
    </row>
    <row r="5014" spans="1:1" s="18" customFormat="1" x14ac:dyDescent="0.2">
      <c r="A5014" s="2"/>
    </row>
    <row r="5015" spans="1:1" s="18" customFormat="1" x14ac:dyDescent="0.2">
      <c r="A5015" s="2"/>
    </row>
    <row r="5016" spans="1:1" s="18" customFormat="1" x14ac:dyDescent="0.2">
      <c r="A5016" s="2"/>
    </row>
    <row r="5017" spans="1:1" s="18" customFormat="1" x14ac:dyDescent="0.2">
      <c r="A5017" s="2"/>
    </row>
    <row r="5018" spans="1:1" s="18" customFormat="1" x14ac:dyDescent="0.2">
      <c r="A5018" s="2"/>
    </row>
    <row r="5019" spans="1:1" s="18" customFormat="1" x14ac:dyDescent="0.2">
      <c r="A5019" s="2"/>
    </row>
    <row r="5020" spans="1:1" s="18" customFormat="1" x14ac:dyDescent="0.2">
      <c r="A5020" s="2"/>
    </row>
    <row r="5021" spans="1:1" s="18" customFormat="1" x14ac:dyDescent="0.2">
      <c r="A5021" s="2"/>
    </row>
    <row r="5022" spans="1:1" s="18" customFormat="1" x14ac:dyDescent="0.2">
      <c r="A5022" s="2"/>
    </row>
    <row r="5023" spans="1:1" s="18" customFormat="1" x14ac:dyDescent="0.2">
      <c r="A5023" s="2"/>
    </row>
    <row r="5024" spans="1:1" s="18" customFormat="1" x14ac:dyDescent="0.2">
      <c r="A5024" s="2"/>
    </row>
    <row r="5025" spans="1:1" s="18" customFormat="1" x14ac:dyDescent="0.2">
      <c r="A5025" s="2"/>
    </row>
    <row r="5026" spans="1:1" s="18" customFormat="1" x14ac:dyDescent="0.2">
      <c r="A5026" s="2"/>
    </row>
    <row r="5027" spans="1:1" s="18" customFormat="1" x14ac:dyDescent="0.2">
      <c r="A5027" s="2"/>
    </row>
    <row r="5028" spans="1:1" s="18" customFormat="1" x14ac:dyDescent="0.2">
      <c r="A5028" s="2"/>
    </row>
    <row r="5029" spans="1:1" s="18" customFormat="1" x14ac:dyDescent="0.2">
      <c r="A5029" s="2"/>
    </row>
    <row r="5030" spans="1:1" s="18" customFormat="1" x14ac:dyDescent="0.2">
      <c r="A5030" s="2"/>
    </row>
    <row r="5031" spans="1:1" s="18" customFormat="1" x14ac:dyDescent="0.2">
      <c r="A5031" s="2"/>
    </row>
    <row r="5032" spans="1:1" s="18" customFormat="1" x14ac:dyDescent="0.2">
      <c r="A5032" s="2"/>
    </row>
    <row r="5033" spans="1:1" s="18" customFormat="1" x14ac:dyDescent="0.2">
      <c r="A5033" s="2"/>
    </row>
    <row r="5034" spans="1:1" s="18" customFormat="1" x14ac:dyDescent="0.2">
      <c r="A5034" s="2"/>
    </row>
    <row r="5035" spans="1:1" s="18" customFormat="1" x14ac:dyDescent="0.2">
      <c r="A5035" s="2"/>
    </row>
    <row r="5036" spans="1:1" s="18" customFormat="1" x14ac:dyDescent="0.2">
      <c r="A5036" s="2"/>
    </row>
    <row r="5037" spans="1:1" s="18" customFormat="1" x14ac:dyDescent="0.2">
      <c r="A5037" s="2"/>
    </row>
    <row r="5038" spans="1:1" s="18" customFormat="1" x14ac:dyDescent="0.2">
      <c r="A5038" s="2"/>
    </row>
    <row r="5039" spans="1:1" s="18" customFormat="1" x14ac:dyDescent="0.2">
      <c r="A5039" s="2"/>
    </row>
    <row r="5040" spans="1:1" s="18" customFormat="1" x14ac:dyDescent="0.2">
      <c r="A5040" s="2"/>
    </row>
    <row r="5041" spans="1:1" s="18" customFormat="1" x14ac:dyDescent="0.2">
      <c r="A5041" s="2"/>
    </row>
    <row r="5042" spans="1:1" s="18" customFormat="1" x14ac:dyDescent="0.2">
      <c r="A5042" s="2"/>
    </row>
    <row r="5043" spans="1:1" s="18" customFormat="1" x14ac:dyDescent="0.2">
      <c r="A5043" s="2"/>
    </row>
    <row r="5044" spans="1:1" s="18" customFormat="1" x14ac:dyDescent="0.2">
      <c r="A5044" s="2"/>
    </row>
    <row r="5045" spans="1:1" s="18" customFormat="1" x14ac:dyDescent="0.2">
      <c r="A5045" s="2"/>
    </row>
    <row r="5046" spans="1:1" s="18" customFormat="1" x14ac:dyDescent="0.2">
      <c r="A5046" s="2"/>
    </row>
    <row r="5047" spans="1:1" s="18" customFormat="1" x14ac:dyDescent="0.2">
      <c r="A5047" s="2"/>
    </row>
    <row r="5048" spans="1:1" s="18" customFormat="1" x14ac:dyDescent="0.2">
      <c r="A5048" s="2"/>
    </row>
    <row r="5049" spans="1:1" s="18" customFormat="1" x14ac:dyDescent="0.2">
      <c r="A5049" s="2"/>
    </row>
    <row r="5050" spans="1:1" s="18" customFormat="1" x14ac:dyDescent="0.2">
      <c r="A5050" s="2"/>
    </row>
    <row r="5051" spans="1:1" s="18" customFormat="1" x14ac:dyDescent="0.2">
      <c r="A5051" s="2"/>
    </row>
    <row r="5052" spans="1:1" s="18" customFormat="1" x14ac:dyDescent="0.2">
      <c r="A5052" s="2"/>
    </row>
    <row r="5053" spans="1:1" s="18" customFormat="1" x14ac:dyDescent="0.2">
      <c r="A5053" s="2"/>
    </row>
    <row r="5054" spans="1:1" s="18" customFormat="1" x14ac:dyDescent="0.2">
      <c r="A5054" s="2"/>
    </row>
    <row r="5055" spans="1:1" s="18" customFormat="1" x14ac:dyDescent="0.2">
      <c r="A5055" s="2"/>
    </row>
    <row r="5056" spans="1:1" s="18" customFormat="1" x14ac:dyDescent="0.2">
      <c r="A5056" s="2"/>
    </row>
    <row r="5057" spans="1:1" s="18" customFormat="1" x14ac:dyDescent="0.2">
      <c r="A5057" s="2"/>
    </row>
    <row r="5058" spans="1:1" s="18" customFormat="1" x14ac:dyDescent="0.2">
      <c r="A5058" s="2"/>
    </row>
    <row r="5059" spans="1:1" s="18" customFormat="1" x14ac:dyDescent="0.2">
      <c r="A5059" s="2"/>
    </row>
    <row r="5060" spans="1:1" s="18" customFormat="1" x14ac:dyDescent="0.2">
      <c r="A5060" s="2"/>
    </row>
    <row r="5061" spans="1:1" s="18" customFormat="1" x14ac:dyDescent="0.2">
      <c r="A5061" s="2"/>
    </row>
    <row r="5062" spans="1:1" s="18" customFormat="1" x14ac:dyDescent="0.2">
      <c r="A5062" s="2"/>
    </row>
    <row r="5063" spans="1:1" s="18" customFormat="1" x14ac:dyDescent="0.2">
      <c r="A5063" s="2"/>
    </row>
    <row r="5064" spans="1:1" s="18" customFormat="1" x14ac:dyDescent="0.2">
      <c r="A5064" s="2"/>
    </row>
    <row r="5065" spans="1:1" s="18" customFormat="1" x14ac:dyDescent="0.2">
      <c r="A5065" s="2"/>
    </row>
    <row r="5066" spans="1:1" s="18" customFormat="1" x14ac:dyDescent="0.2">
      <c r="A5066" s="2"/>
    </row>
    <row r="5067" spans="1:1" s="18" customFormat="1" x14ac:dyDescent="0.2">
      <c r="A5067" s="2"/>
    </row>
    <row r="5068" spans="1:1" s="18" customFormat="1" x14ac:dyDescent="0.2">
      <c r="A5068" s="2"/>
    </row>
    <row r="5069" spans="1:1" s="18" customFormat="1" x14ac:dyDescent="0.2">
      <c r="A5069" s="2"/>
    </row>
    <row r="5070" spans="1:1" s="18" customFormat="1" x14ac:dyDescent="0.2">
      <c r="A5070" s="2"/>
    </row>
    <row r="5071" spans="1:1" s="18" customFormat="1" x14ac:dyDescent="0.2">
      <c r="A5071" s="2"/>
    </row>
    <row r="5072" spans="1:1" s="18" customFormat="1" x14ac:dyDescent="0.2">
      <c r="A5072" s="2"/>
    </row>
    <row r="5073" spans="1:1" s="18" customFormat="1" x14ac:dyDescent="0.2">
      <c r="A5073" s="2"/>
    </row>
    <row r="5074" spans="1:1" s="18" customFormat="1" x14ac:dyDescent="0.2">
      <c r="A5074" s="2"/>
    </row>
    <row r="5075" spans="1:1" s="18" customFormat="1" x14ac:dyDescent="0.2">
      <c r="A5075" s="2"/>
    </row>
    <row r="5076" spans="1:1" s="18" customFormat="1" x14ac:dyDescent="0.2">
      <c r="A5076" s="2"/>
    </row>
    <row r="5077" spans="1:1" s="18" customFormat="1" x14ac:dyDescent="0.2">
      <c r="A5077" s="2"/>
    </row>
    <row r="5078" spans="1:1" s="18" customFormat="1" x14ac:dyDescent="0.2">
      <c r="A5078" s="2"/>
    </row>
    <row r="5079" spans="1:1" s="18" customFormat="1" x14ac:dyDescent="0.2">
      <c r="A5079" s="2"/>
    </row>
    <row r="5080" spans="1:1" s="18" customFormat="1" x14ac:dyDescent="0.2">
      <c r="A5080" s="2"/>
    </row>
    <row r="5081" spans="1:1" s="18" customFormat="1" x14ac:dyDescent="0.2">
      <c r="A5081" s="2"/>
    </row>
    <row r="5082" spans="1:1" s="18" customFormat="1" x14ac:dyDescent="0.2">
      <c r="A5082" s="2"/>
    </row>
    <row r="5083" spans="1:1" s="18" customFormat="1" x14ac:dyDescent="0.2">
      <c r="A5083" s="2"/>
    </row>
    <row r="5084" spans="1:1" s="18" customFormat="1" x14ac:dyDescent="0.2">
      <c r="A5084" s="2"/>
    </row>
    <row r="5085" spans="1:1" s="18" customFormat="1" x14ac:dyDescent="0.2">
      <c r="A5085" s="2"/>
    </row>
    <row r="5086" spans="1:1" s="18" customFormat="1" x14ac:dyDescent="0.2">
      <c r="A5086" s="2"/>
    </row>
    <row r="5087" spans="1:1" s="18" customFormat="1" x14ac:dyDescent="0.2">
      <c r="A5087" s="2"/>
    </row>
    <row r="5088" spans="1:1" s="18" customFormat="1" x14ac:dyDescent="0.2">
      <c r="A5088" s="2"/>
    </row>
    <row r="5089" spans="1:1" s="18" customFormat="1" x14ac:dyDescent="0.2">
      <c r="A5089" s="2"/>
    </row>
    <row r="5090" spans="1:1" s="18" customFormat="1" x14ac:dyDescent="0.2">
      <c r="A5090" s="2"/>
    </row>
    <row r="5091" spans="1:1" s="18" customFormat="1" x14ac:dyDescent="0.2">
      <c r="A5091" s="2"/>
    </row>
    <row r="5092" spans="1:1" s="18" customFormat="1" x14ac:dyDescent="0.2">
      <c r="A5092" s="2"/>
    </row>
    <row r="5093" spans="1:1" s="18" customFormat="1" x14ac:dyDescent="0.2">
      <c r="A5093" s="2"/>
    </row>
    <row r="5094" spans="1:1" s="18" customFormat="1" x14ac:dyDescent="0.2">
      <c r="A5094" s="2"/>
    </row>
    <row r="5095" spans="1:1" s="18" customFormat="1" x14ac:dyDescent="0.2">
      <c r="A5095" s="2"/>
    </row>
    <row r="5096" spans="1:1" s="18" customFormat="1" x14ac:dyDescent="0.2">
      <c r="A5096" s="2"/>
    </row>
    <row r="5097" spans="1:1" s="18" customFormat="1" x14ac:dyDescent="0.2">
      <c r="A5097" s="2"/>
    </row>
    <row r="5098" spans="1:1" s="18" customFormat="1" x14ac:dyDescent="0.2">
      <c r="A5098" s="2"/>
    </row>
    <row r="5099" spans="1:1" s="18" customFormat="1" x14ac:dyDescent="0.2">
      <c r="A5099" s="2"/>
    </row>
    <row r="5100" spans="1:1" s="18" customFormat="1" x14ac:dyDescent="0.2">
      <c r="A5100" s="2"/>
    </row>
    <row r="5101" spans="1:1" s="18" customFormat="1" x14ac:dyDescent="0.2">
      <c r="A5101" s="2"/>
    </row>
    <row r="5102" spans="1:1" s="18" customFormat="1" x14ac:dyDescent="0.2">
      <c r="A5102" s="2"/>
    </row>
    <row r="5103" spans="1:1" s="18" customFormat="1" x14ac:dyDescent="0.2">
      <c r="A5103" s="2"/>
    </row>
    <row r="5104" spans="1:1" s="18" customFormat="1" x14ac:dyDescent="0.2">
      <c r="A5104" s="2"/>
    </row>
    <row r="5105" spans="1:1" s="18" customFormat="1" x14ac:dyDescent="0.2">
      <c r="A5105" s="2"/>
    </row>
    <row r="5106" spans="1:1" s="18" customFormat="1" x14ac:dyDescent="0.2">
      <c r="A5106" s="2"/>
    </row>
    <row r="5107" spans="1:1" s="18" customFormat="1" x14ac:dyDescent="0.2">
      <c r="A5107" s="2"/>
    </row>
    <row r="5108" spans="1:1" s="18" customFormat="1" x14ac:dyDescent="0.2">
      <c r="A5108" s="2"/>
    </row>
    <row r="5109" spans="1:1" s="18" customFormat="1" x14ac:dyDescent="0.2">
      <c r="A5109" s="2"/>
    </row>
    <row r="5110" spans="1:1" s="18" customFormat="1" x14ac:dyDescent="0.2">
      <c r="A5110" s="2"/>
    </row>
    <row r="5111" spans="1:1" s="18" customFormat="1" x14ac:dyDescent="0.2">
      <c r="A5111" s="2"/>
    </row>
    <row r="5112" spans="1:1" s="18" customFormat="1" x14ac:dyDescent="0.2">
      <c r="A5112" s="2"/>
    </row>
    <row r="5113" spans="1:1" s="18" customFormat="1" x14ac:dyDescent="0.2">
      <c r="A5113" s="2"/>
    </row>
    <row r="5114" spans="1:1" s="18" customFormat="1" x14ac:dyDescent="0.2">
      <c r="A5114" s="2"/>
    </row>
    <row r="5115" spans="1:1" s="18" customFormat="1" x14ac:dyDescent="0.2">
      <c r="A5115" s="2"/>
    </row>
    <row r="5116" spans="1:1" s="18" customFormat="1" x14ac:dyDescent="0.2">
      <c r="A5116" s="2"/>
    </row>
    <row r="5117" spans="1:1" s="18" customFormat="1" x14ac:dyDescent="0.2">
      <c r="A5117" s="2"/>
    </row>
    <row r="5118" spans="1:1" s="18" customFormat="1" x14ac:dyDescent="0.2">
      <c r="A5118" s="2"/>
    </row>
    <row r="5119" spans="1:1" s="18" customFormat="1" x14ac:dyDescent="0.2">
      <c r="A5119" s="2"/>
    </row>
    <row r="5120" spans="1:1" s="18" customFormat="1" x14ac:dyDescent="0.2">
      <c r="A5120" s="2"/>
    </row>
    <row r="5121" spans="1:1" s="18" customFormat="1" x14ac:dyDescent="0.2">
      <c r="A5121" s="2"/>
    </row>
    <row r="5122" spans="1:1" s="18" customFormat="1" x14ac:dyDescent="0.2">
      <c r="A5122" s="2"/>
    </row>
    <row r="5123" spans="1:1" s="18" customFormat="1" x14ac:dyDescent="0.2">
      <c r="A5123" s="2"/>
    </row>
    <row r="5124" spans="1:1" s="18" customFormat="1" x14ac:dyDescent="0.2">
      <c r="A5124" s="2"/>
    </row>
    <row r="5125" spans="1:1" s="18" customFormat="1" x14ac:dyDescent="0.2">
      <c r="A5125" s="2"/>
    </row>
    <row r="5126" spans="1:1" s="18" customFormat="1" x14ac:dyDescent="0.2">
      <c r="A5126" s="2"/>
    </row>
    <row r="5127" spans="1:1" s="18" customFormat="1" x14ac:dyDescent="0.2">
      <c r="A5127" s="2"/>
    </row>
    <row r="5128" spans="1:1" s="18" customFormat="1" x14ac:dyDescent="0.2">
      <c r="A5128" s="2"/>
    </row>
    <row r="5129" spans="1:1" s="18" customFormat="1" x14ac:dyDescent="0.2">
      <c r="A5129" s="2"/>
    </row>
    <row r="5130" spans="1:1" s="18" customFormat="1" x14ac:dyDescent="0.2">
      <c r="A5130" s="2"/>
    </row>
    <row r="5131" spans="1:1" s="18" customFormat="1" x14ac:dyDescent="0.2">
      <c r="A5131" s="2"/>
    </row>
    <row r="5132" spans="1:1" s="18" customFormat="1" x14ac:dyDescent="0.2">
      <c r="A5132" s="2"/>
    </row>
    <row r="5133" spans="1:1" s="18" customFormat="1" x14ac:dyDescent="0.2">
      <c r="A5133" s="2"/>
    </row>
    <row r="5134" spans="1:1" s="18" customFormat="1" x14ac:dyDescent="0.2">
      <c r="A5134" s="2"/>
    </row>
    <row r="5135" spans="1:1" s="18" customFormat="1" x14ac:dyDescent="0.2">
      <c r="A5135" s="2"/>
    </row>
    <row r="5136" spans="1:1" s="18" customFormat="1" x14ac:dyDescent="0.2">
      <c r="A5136" s="2"/>
    </row>
    <row r="5137" spans="1:1" s="18" customFormat="1" x14ac:dyDescent="0.2">
      <c r="A5137" s="2"/>
    </row>
    <row r="5138" spans="1:1" s="18" customFormat="1" x14ac:dyDescent="0.2">
      <c r="A5138" s="2"/>
    </row>
    <row r="5139" spans="1:1" s="18" customFormat="1" x14ac:dyDescent="0.2">
      <c r="A5139" s="2"/>
    </row>
    <row r="5140" spans="1:1" s="18" customFormat="1" x14ac:dyDescent="0.2">
      <c r="A5140" s="2"/>
    </row>
    <row r="5141" spans="1:1" s="18" customFormat="1" x14ac:dyDescent="0.2">
      <c r="A5141" s="2"/>
    </row>
    <row r="5142" spans="1:1" s="18" customFormat="1" x14ac:dyDescent="0.2">
      <c r="A5142" s="2"/>
    </row>
    <row r="5143" spans="1:1" s="18" customFormat="1" x14ac:dyDescent="0.2">
      <c r="A5143" s="2"/>
    </row>
    <row r="5144" spans="1:1" s="18" customFormat="1" x14ac:dyDescent="0.2">
      <c r="A5144" s="2"/>
    </row>
    <row r="5145" spans="1:1" s="18" customFormat="1" x14ac:dyDescent="0.2">
      <c r="A5145" s="2"/>
    </row>
    <row r="5146" spans="1:1" s="18" customFormat="1" x14ac:dyDescent="0.2">
      <c r="A5146" s="2"/>
    </row>
    <row r="5147" spans="1:1" s="18" customFormat="1" x14ac:dyDescent="0.2">
      <c r="A5147" s="2"/>
    </row>
    <row r="5148" spans="1:1" s="18" customFormat="1" x14ac:dyDescent="0.2">
      <c r="A5148" s="2"/>
    </row>
    <row r="5149" spans="1:1" s="18" customFormat="1" x14ac:dyDescent="0.2">
      <c r="A5149" s="2"/>
    </row>
    <row r="5150" spans="1:1" s="18" customFormat="1" x14ac:dyDescent="0.2">
      <c r="A5150" s="2"/>
    </row>
    <row r="5151" spans="1:1" s="18" customFormat="1" x14ac:dyDescent="0.2">
      <c r="A5151" s="2"/>
    </row>
    <row r="5152" spans="1:1" s="18" customFormat="1" x14ac:dyDescent="0.2">
      <c r="A5152" s="2"/>
    </row>
    <row r="5153" spans="1:1" s="18" customFormat="1" x14ac:dyDescent="0.2">
      <c r="A5153" s="2"/>
    </row>
    <row r="5154" spans="1:1" s="18" customFormat="1" x14ac:dyDescent="0.2">
      <c r="A5154" s="2"/>
    </row>
    <row r="5155" spans="1:1" s="18" customFormat="1" x14ac:dyDescent="0.2">
      <c r="A5155" s="2"/>
    </row>
    <row r="5156" spans="1:1" s="18" customFormat="1" x14ac:dyDescent="0.2">
      <c r="A5156" s="2"/>
    </row>
    <row r="5157" spans="1:1" s="18" customFormat="1" x14ac:dyDescent="0.2">
      <c r="A5157" s="2"/>
    </row>
    <row r="5158" spans="1:1" s="18" customFormat="1" x14ac:dyDescent="0.2">
      <c r="A5158" s="2"/>
    </row>
    <row r="5159" spans="1:1" s="18" customFormat="1" x14ac:dyDescent="0.2">
      <c r="A5159" s="2"/>
    </row>
    <row r="5160" spans="1:1" s="18" customFormat="1" x14ac:dyDescent="0.2">
      <c r="A5160" s="2"/>
    </row>
    <row r="5161" spans="1:1" s="18" customFormat="1" x14ac:dyDescent="0.2">
      <c r="A5161" s="2"/>
    </row>
    <row r="5162" spans="1:1" s="18" customFormat="1" x14ac:dyDescent="0.2">
      <c r="A5162" s="2"/>
    </row>
    <row r="5163" spans="1:1" s="18" customFormat="1" x14ac:dyDescent="0.2">
      <c r="A5163" s="2"/>
    </row>
    <row r="5164" spans="1:1" s="18" customFormat="1" x14ac:dyDescent="0.2">
      <c r="A5164" s="2"/>
    </row>
    <row r="5165" spans="1:1" s="18" customFormat="1" x14ac:dyDescent="0.2">
      <c r="A5165" s="2"/>
    </row>
    <row r="5166" spans="1:1" s="18" customFormat="1" x14ac:dyDescent="0.2">
      <c r="A5166" s="2"/>
    </row>
    <row r="5167" spans="1:1" s="18" customFormat="1" x14ac:dyDescent="0.2">
      <c r="A5167" s="2"/>
    </row>
    <row r="5168" spans="1:1" s="18" customFormat="1" x14ac:dyDescent="0.2">
      <c r="A5168" s="2"/>
    </row>
    <row r="5169" spans="1:1" s="18" customFormat="1" x14ac:dyDescent="0.2">
      <c r="A5169" s="2"/>
    </row>
    <row r="5170" spans="1:1" s="18" customFormat="1" x14ac:dyDescent="0.2">
      <c r="A5170" s="2"/>
    </row>
    <row r="5171" spans="1:1" s="18" customFormat="1" x14ac:dyDescent="0.2">
      <c r="A5171" s="2"/>
    </row>
    <row r="5172" spans="1:1" s="18" customFormat="1" x14ac:dyDescent="0.2">
      <c r="A5172" s="2"/>
    </row>
    <row r="5173" spans="1:1" s="18" customFormat="1" x14ac:dyDescent="0.2">
      <c r="A5173" s="2"/>
    </row>
    <row r="5174" spans="1:1" s="18" customFormat="1" x14ac:dyDescent="0.2">
      <c r="A5174" s="2"/>
    </row>
    <row r="5175" spans="1:1" s="18" customFormat="1" x14ac:dyDescent="0.2">
      <c r="A5175" s="2"/>
    </row>
    <row r="5176" spans="1:1" s="18" customFormat="1" x14ac:dyDescent="0.2">
      <c r="A5176" s="2"/>
    </row>
    <row r="5177" spans="1:1" s="18" customFormat="1" x14ac:dyDescent="0.2">
      <c r="A5177" s="2"/>
    </row>
    <row r="5178" spans="1:1" s="18" customFormat="1" x14ac:dyDescent="0.2">
      <c r="A5178" s="2"/>
    </row>
    <row r="5179" spans="1:1" s="18" customFormat="1" x14ac:dyDescent="0.2">
      <c r="A5179" s="2"/>
    </row>
    <row r="5180" spans="1:1" s="18" customFormat="1" x14ac:dyDescent="0.2">
      <c r="A5180" s="2"/>
    </row>
    <row r="5181" spans="1:1" s="18" customFormat="1" x14ac:dyDescent="0.2">
      <c r="A5181" s="2"/>
    </row>
    <row r="5182" spans="1:1" s="18" customFormat="1" x14ac:dyDescent="0.2">
      <c r="A5182" s="2"/>
    </row>
    <row r="5183" spans="1:1" s="18" customFormat="1" x14ac:dyDescent="0.2">
      <c r="A5183" s="2"/>
    </row>
    <row r="5184" spans="1:1" s="18" customFormat="1" x14ac:dyDescent="0.2">
      <c r="A5184" s="2"/>
    </row>
    <row r="5185" spans="1:1" s="18" customFormat="1" x14ac:dyDescent="0.2">
      <c r="A5185" s="2"/>
    </row>
    <row r="5186" spans="1:1" s="18" customFormat="1" x14ac:dyDescent="0.2">
      <c r="A5186" s="2"/>
    </row>
    <row r="5187" spans="1:1" s="18" customFormat="1" x14ac:dyDescent="0.2">
      <c r="A5187" s="2"/>
    </row>
    <row r="5188" spans="1:1" s="18" customFormat="1" x14ac:dyDescent="0.2">
      <c r="A5188" s="2"/>
    </row>
    <row r="5189" spans="1:1" s="18" customFormat="1" x14ac:dyDescent="0.2">
      <c r="A5189" s="2"/>
    </row>
    <row r="5190" spans="1:1" s="18" customFormat="1" x14ac:dyDescent="0.2">
      <c r="A5190" s="2"/>
    </row>
    <row r="5191" spans="1:1" s="18" customFormat="1" x14ac:dyDescent="0.2">
      <c r="A5191" s="2"/>
    </row>
    <row r="5192" spans="1:1" s="18" customFormat="1" x14ac:dyDescent="0.2">
      <c r="A5192" s="2"/>
    </row>
    <row r="5193" spans="1:1" s="18" customFormat="1" x14ac:dyDescent="0.2">
      <c r="A5193" s="2"/>
    </row>
    <row r="5194" spans="1:1" s="18" customFormat="1" x14ac:dyDescent="0.2">
      <c r="A5194" s="2"/>
    </row>
    <row r="5195" spans="1:1" s="18" customFormat="1" x14ac:dyDescent="0.2">
      <c r="A5195" s="2"/>
    </row>
    <row r="5196" spans="1:1" s="18" customFormat="1" x14ac:dyDescent="0.2">
      <c r="A5196" s="2"/>
    </row>
    <row r="5197" spans="1:1" s="18" customFormat="1" x14ac:dyDescent="0.2">
      <c r="A5197" s="2"/>
    </row>
    <row r="5198" spans="1:1" s="18" customFormat="1" x14ac:dyDescent="0.2">
      <c r="A5198" s="2"/>
    </row>
    <row r="5199" spans="1:1" s="18" customFormat="1" x14ac:dyDescent="0.2">
      <c r="A5199" s="2"/>
    </row>
    <row r="5200" spans="1:1" s="18" customFormat="1" x14ac:dyDescent="0.2">
      <c r="A5200" s="2"/>
    </row>
    <row r="5201" spans="1:1" s="18" customFormat="1" x14ac:dyDescent="0.2">
      <c r="A5201" s="2"/>
    </row>
    <row r="5202" spans="1:1" s="18" customFormat="1" x14ac:dyDescent="0.2">
      <c r="A5202" s="2"/>
    </row>
    <row r="5203" spans="1:1" s="18" customFormat="1" x14ac:dyDescent="0.2">
      <c r="A5203" s="2"/>
    </row>
    <row r="5204" spans="1:1" s="18" customFormat="1" x14ac:dyDescent="0.2">
      <c r="A5204" s="2"/>
    </row>
    <row r="5205" spans="1:1" s="18" customFormat="1" x14ac:dyDescent="0.2">
      <c r="A5205" s="2"/>
    </row>
    <row r="5206" spans="1:1" s="18" customFormat="1" x14ac:dyDescent="0.2">
      <c r="A5206" s="2"/>
    </row>
    <row r="5207" spans="1:1" s="18" customFormat="1" x14ac:dyDescent="0.2">
      <c r="A5207" s="2"/>
    </row>
    <row r="5208" spans="1:1" s="18" customFormat="1" x14ac:dyDescent="0.2">
      <c r="A5208" s="2"/>
    </row>
    <row r="5209" spans="1:1" s="18" customFormat="1" x14ac:dyDescent="0.2">
      <c r="A5209" s="2"/>
    </row>
    <row r="5210" spans="1:1" s="18" customFormat="1" x14ac:dyDescent="0.2">
      <c r="A5210" s="2"/>
    </row>
    <row r="5211" spans="1:1" s="18" customFormat="1" x14ac:dyDescent="0.2">
      <c r="A5211" s="2"/>
    </row>
    <row r="5212" spans="1:1" s="18" customFormat="1" x14ac:dyDescent="0.2">
      <c r="A5212" s="2"/>
    </row>
    <row r="5213" spans="1:1" s="18" customFormat="1" x14ac:dyDescent="0.2">
      <c r="A5213" s="2"/>
    </row>
    <row r="5214" spans="1:1" s="18" customFormat="1" x14ac:dyDescent="0.2">
      <c r="A5214" s="2"/>
    </row>
    <row r="5215" spans="1:1" s="18" customFormat="1" x14ac:dyDescent="0.2">
      <c r="A5215" s="2"/>
    </row>
    <row r="5216" spans="1:1" s="18" customFormat="1" x14ac:dyDescent="0.2">
      <c r="A5216" s="2"/>
    </row>
    <row r="5217" spans="1:1" s="18" customFormat="1" x14ac:dyDescent="0.2">
      <c r="A5217" s="2"/>
    </row>
    <row r="5218" spans="1:1" s="18" customFormat="1" x14ac:dyDescent="0.2">
      <c r="A5218" s="2"/>
    </row>
    <row r="5219" spans="1:1" s="18" customFormat="1" x14ac:dyDescent="0.2">
      <c r="A5219" s="2"/>
    </row>
    <row r="5220" spans="1:1" s="18" customFormat="1" x14ac:dyDescent="0.2">
      <c r="A5220" s="2"/>
    </row>
    <row r="5221" spans="1:1" s="18" customFormat="1" x14ac:dyDescent="0.2">
      <c r="A5221" s="2"/>
    </row>
    <row r="5222" spans="1:1" s="18" customFormat="1" x14ac:dyDescent="0.2">
      <c r="A5222" s="2"/>
    </row>
    <row r="5223" spans="1:1" s="18" customFormat="1" x14ac:dyDescent="0.2">
      <c r="A5223" s="2"/>
    </row>
    <row r="5224" spans="1:1" s="18" customFormat="1" x14ac:dyDescent="0.2">
      <c r="A5224" s="2"/>
    </row>
    <row r="5225" spans="1:1" s="18" customFormat="1" x14ac:dyDescent="0.2">
      <c r="A5225" s="2"/>
    </row>
    <row r="5226" spans="1:1" s="18" customFormat="1" x14ac:dyDescent="0.2">
      <c r="A5226" s="2"/>
    </row>
    <row r="5227" spans="1:1" s="18" customFormat="1" x14ac:dyDescent="0.2">
      <c r="A5227" s="2"/>
    </row>
    <row r="5228" spans="1:1" s="18" customFormat="1" x14ac:dyDescent="0.2">
      <c r="A5228" s="2"/>
    </row>
    <row r="5229" spans="1:1" s="18" customFormat="1" x14ac:dyDescent="0.2">
      <c r="A5229" s="2"/>
    </row>
    <row r="5230" spans="1:1" s="18" customFormat="1" x14ac:dyDescent="0.2">
      <c r="A5230" s="2"/>
    </row>
    <row r="5231" spans="1:1" s="18" customFormat="1" x14ac:dyDescent="0.2">
      <c r="A5231" s="2"/>
    </row>
    <row r="5232" spans="1:1" s="18" customFormat="1" x14ac:dyDescent="0.2">
      <c r="A5232" s="2"/>
    </row>
    <row r="5233" spans="1:1" s="18" customFormat="1" x14ac:dyDescent="0.2">
      <c r="A5233" s="2"/>
    </row>
    <row r="5234" spans="1:1" s="18" customFormat="1" x14ac:dyDescent="0.2">
      <c r="A5234" s="2"/>
    </row>
    <row r="5235" spans="1:1" s="18" customFormat="1" x14ac:dyDescent="0.2">
      <c r="A5235" s="2"/>
    </row>
    <row r="5236" spans="1:1" s="18" customFormat="1" x14ac:dyDescent="0.2">
      <c r="A5236" s="2"/>
    </row>
    <row r="5237" spans="1:1" s="18" customFormat="1" x14ac:dyDescent="0.2">
      <c r="A5237" s="2"/>
    </row>
    <row r="5238" spans="1:1" s="18" customFormat="1" x14ac:dyDescent="0.2">
      <c r="A5238" s="2"/>
    </row>
    <row r="5239" spans="1:1" s="18" customFormat="1" x14ac:dyDescent="0.2">
      <c r="A5239" s="2"/>
    </row>
    <row r="5240" spans="1:1" s="18" customFormat="1" x14ac:dyDescent="0.2">
      <c r="A5240" s="2"/>
    </row>
    <row r="5241" spans="1:1" s="18" customFormat="1" x14ac:dyDescent="0.2">
      <c r="A5241" s="2"/>
    </row>
    <row r="5242" spans="1:1" s="18" customFormat="1" x14ac:dyDescent="0.2">
      <c r="A5242" s="2"/>
    </row>
    <row r="5243" spans="1:1" s="18" customFormat="1" x14ac:dyDescent="0.2">
      <c r="A5243" s="2"/>
    </row>
    <row r="5244" spans="1:1" s="18" customFormat="1" x14ac:dyDescent="0.2">
      <c r="A5244" s="2"/>
    </row>
    <row r="5245" spans="1:1" s="18" customFormat="1" x14ac:dyDescent="0.2">
      <c r="A5245" s="2"/>
    </row>
    <row r="5246" spans="1:1" s="18" customFormat="1" x14ac:dyDescent="0.2">
      <c r="A5246" s="2"/>
    </row>
    <row r="5247" spans="1:1" s="18" customFormat="1" x14ac:dyDescent="0.2">
      <c r="A5247" s="2"/>
    </row>
    <row r="5248" spans="1:1" s="18" customFormat="1" x14ac:dyDescent="0.2">
      <c r="A5248" s="2"/>
    </row>
    <row r="5249" spans="1:1" s="18" customFormat="1" x14ac:dyDescent="0.2">
      <c r="A5249" s="2"/>
    </row>
    <row r="5250" spans="1:1" s="18" customFormat="1" x14ac:dyDescent="0.2">
      <c r="A5250" s="2"/>
    </row>
    <row r="5251" spans="1:1" s="18" customFormat="1" x14ac:dyDescent="0.2">
      <c r="A5251" s="2"/>
    </row>
    <row r="5252" spans="1:1" s="18" customFormat="1" x14ac:dyDescent="0.2">
      <c r="A5252" s="2"/>
    </row>
    <row r="5253" spans="1:1" s="18" customFormat="1" x14ac:dyDescent="0.2">
      <c r="A5253" s="2"/>
    </row>
    <row r="5254" spans="1:1" s="18" customFormat="1" x14ac:dyDescent="0.2">
      <c r="A5254" s="2"/>
    </row>
    <row r="5255" spans="1:1" s="18" customFormat="1" x14ac:dyDescent="0.2">
      <c r="A5255" s="2"/>
    </row>
    <row r="5256" spans="1:1" s="18" customFormat="1" x14ac:dyDescent="0.2">
      <c r="A5256" s="2"/>
    </row>
    <row r="5257" spans="1:1" s="18" customFormat="1" x14ac:dyDescent="0.2">
      <c r="A5257" s="2"/>
    </row>
    <row r="5258" spans="1:1" s="18" customFormat="1" x14ac:dyDescent="0.2">
      <c r="A5258" s="2"/>
    </row>
    <row r="5259" spans="1:1" s="18" customFormat="1" x14ac:dyDescent="0.2">
      <c r="A5259" s="2"/>
    </row>
    <row r="5260" spans="1:1" s="18" customFormat="1" x14ac:dyDescent="0.2">
      <c r="A5260" s="2"/>
    </row>
    <row r="5261" spans="1:1" s="18" customFormat="1" x14ac:dyDescent="0.2">
      <c r="A5261" s="2"/>
    </row>
    <row r="5262" spans="1:1" s="18" customFormat="1" x14ac:dyDescent="0.2">
      <c r="A5262" s="2"/>
    </row>
    <row r="5263" spans="1:1" s="18" customFormat="1" x14ac:dyDescent="0.2">
      <c r="A5263" s="2"/>
    </row>
    <row r="5264" spans="1:1" s="18" customFormat="1" x14ac:dyDescent="0.2">
      <c r="A5264" s="2"/>
    </row>
    <row r="5265" spans="1:1" s="18" customFormat="1" x14ac:dyDescent="0.2">
      <c r="A5265" s="2"/>
    </row>
    <row r="5266" spans="1:1" s="18" customFormat="1" x14ac:dyDescent="0.2">
      <c r="A5266" s="2"/>
    </row>
    <row r="5267" spans="1:1" s="18" customFormat="1" x14ac:dyDescent="0.2">
      <c r="A5267" s="2"/>
    </row>
    <row r="5268" spans="1:1" s="18" customFormat="1" x14ac:dyDescent="0.2">
      <c r="A5268" s="2"/>
    </row>
    <row r="5269" spans="1:1" s="18" customFormat="1" x14ac:dyDescent="0.2">
      <c r="A5269" s="2"/>
    </row>
    <row r="5270" spans="1:1" s="18" customFormat="1" x14ac:dyDescent="0.2">
      <c r="A5270" s="2"/>
    </row>
    <row r="5271" spans="1:1" s="18" customFormat="1" x14ac:dyDescent="0.2">
      <c r="A5271" s="2"/>
    </row>
    <row r="5272" spans="1:1" s="18" customFormat="1" x14ac:dyDescent="0.2">
      <c r="A5272" s="2"/>
    </row>
    <row r="5273" spans="1:1" s="18" customFormat="1" x14ac:dyDescent="0.2">
      <c r="A5273" s="2"/>
    </row>
    <row r="5274" spans="1:1" s="18" customFormat="1" x14ac:dyDescent="0.2">
      <c r="A5274" s="2"/>
    </row>
    <row r="5275" spans="1:1" s="18" customFormat="1" x14ac:dyDescent="0.2">
      <c r="A5275" s="2"/>
    </row>
    <row r="5276" spans="1:1" s="18" customFormat="1" x14ac:dyDescent="0.2">
      <c r="A5276" s="2"/>
    </row>
    <row r="5277" spans="1:1" s="18" customFormat="1" x14ac:dyDescent="0.2">
      <c r="A5277" s="2"/>
    </row>
    <row r="5278" spans="1:1" s="18" customFormat="1" x14ac:dyDescent="0.2">
      <c r="A5278" s="2"/>
    </row>
    <row r="5279" spans="1:1" s="18" customFormat="1" x14ac:dyDescent="0.2">
      <c r="A5279" s="2"/>
    </row>
    <row r="5280" spans="1:1" s="18" customFormat="1" x14ac:dyDescent="0.2">
      <c r="A5280" s="2"/>
    </row>
    <row r="5281" spans="1:1" s="18" customFormat="1" x14ac:dyDescent="0.2">
      <c r="A5281" s="2"/>
    </row>
    <row r="5282" spans="1:1" s="18" customFormat="1" x14ac:dyDescent="0.2">
      <c r="A5282" s="2"/>
    </row>
    <row r="5283" spans="1:1" s="18" customFormat="1" x14ac:dyDescent="0.2">
      <c r="A5283" s="2"/>
    </row>
    <row r="5284" spans="1:1" s="18" customFormat="1" x14ac:dyDescent="0.2">
      <c r="A5284" s="2"/>
    </row>
    <row r="5285" spans="1:1" s="18" customFormat="1" x14ac:dyDescent="0.2">
      <c r="A5285" s="2"/>
    </row>
    <row r="5286" spans="1:1" s="18" customFormat="1" x14ac:dyDescent="0.2">
      <c r="A5286" s="2"/>
    </row>
    <row r="5287" spans="1:1" s="18" customFormat="1" x14ac:dyDescent="0.2">
      <c r="A5287" s="2"/>
    </row>
    <row r="5288" spans="1:1" s="18" customFormat="1" x14ac:dyDescent="0.2">
      <c r="A5288" s="2"/>
    </row>
    <row r="5289" spans="1:1" s="18" customFormat="1" x14ac:dyDescent="0.2">
      <c r="A5289" s="2"/>
    </row>
    <row r="5290" spans="1:1" s="18" customFormat="1" x14ac:dyDescent="0.2">
      <c r="A5290" s="2"/>
    </row>
    <row r="5291" spans="1:1" s="18" customFormat="1" x14ac:dyDescent="0.2">
      <c r="A5291" s="2"/>
    </row>
    <row r="5292" spans="1:1" s="18" customFormat="1" x14ac:dyDescent="0.2">
      <c r="A5292" s="2"/>
    </row>
    <row r="5293" spans="1:1" s="18" customFormat="1" x14ac:dyDescent="0.2">
      <c r="A5293" s="2"/>
    </row>
    <row r="5294" spans="1:1" s="18" customFormat="1" x14ac:dyDescent="0.2">
      <c r="A5294" s="2"/>
    </row>
    <row r="5295" spans="1:1" s="18" customFormat="1" x14ac:dyDescent="0.2">
      <c r="A5295" s="2"/>
    </row>
    <row r="5296" spans="1:1" s="18" customFormat="1" x14ac:dyDescent="0.2">
      <c r="A5296" s="2"/>
    </row>
    <row r="5297" spans="1:1" s="18" customFormat="1" x14ac:dyDescent="0.2">
      <c r="A5297" s="2"/>
    </row>
    <row r="5298" spans="1:1" s="18" customFormat="1" x14ac:dyDescent="0.2">
      <c r="A5298" s="2"/>
    </row>
    <row r="5299" spans="1:1" s="18" customFormat="1" x14ac:dyDescent="0.2">
      <c r="A5299" s="2"/>
    </row>
    <row r="5300" spans="1:1" s="18" customFormat="1" x14ac:dyDescent="0.2">
      <c r="A5300" s="2"/>
    </row>
    <row r="5301" spans="1:1" s="18" customFormat="1" x14ac:dyDescent="0.2">
      <c r="A5301" s="2"/>
    </row>
    <row r="5302" spans="1:1" s="18" customFormat="1" x14ac:dyDescent="0.2">
      <c r="A5302" s="2"/>
    </row>
    <row r="5303" spans="1:1" s="18" customFormat="1" x14ac:dyDescent="0.2">
      <c r="A5303" s="2"/>
    </row>
    <row r="5304" spans="1:1" s="18" customFormat="1" x14ac:dyDescent="0.2">
      <c r="A5304" s="2"/>
    </row>
    <row r="5305" spans="1:1" s="18" customFormat="1" x14ac:dyDescent="0.2">
      <c r="A5305" s="2"/>
    </row>
    <row r="5306" spans="1:1" s="18" customFormat="1" x14ac:dyDescent="0.2">
      <c r="A5306" s="2"/>
    </row>
    <row r="5307" spans="1:1" s="18" customFormat="1" x14ac:dyDescent="0.2">
      <c r="A5307" s="2"/>
    </row>
    <row r="5308" spans="1:1" s="18" customFormat="1" x14ac:dyDescent="0.2">
      <c r="A5308" s="2"/>
    </row>
    <row r="5309" spans="1:1" s="18" customFormat="1" x14ac:dyDescent="0.2">
      <c r="A5309" s="2"/>
    </row>
    <row r="5310" spans="1:1" s="18" customFormat="1" x14ac:dyDescent="0.2">
      <c r="A5310" s="2"/>
    </row>
    <row r="5311" spans="1:1" s="18" customFormat="1" x14ac:dyDescent="0.2">
      <c r="A5311" s="2"/>
    </row>
    <row r="5312" spans="1:1" s="18" customFormat="1" x14ac:dyDescent="0.2">
      <c r="A5312" s="2"/>
    </row>
    <row r="5313" spans="1:1" s="18" customFormat="1" x14ac:dyDescent="0.2">
      <c r="A5313" s="2"/>
    </row>
    <row r="5314" spans="1:1" s="18" customFormat="1" x14ac:dyDescent="0.2">
      <c r="A5314" s="2"/>
    </row>
    <row r="5315" spans="1:1" s="18" customFormat="1" x14ac:dyDescent="0.2">
      <c r="A5315" s="2"/>
    </row>
    <row r="5316" spans="1:1" s="18" customFormat="1" x14ac:dyDescent="0.2">
      <c r="A5316" s="2"/>
    </row>
    <row r="5317" spans="1:1" s="18" customFormat="1" x14ac:dyDescent="0.2">
      <c r="A5317" s="2"/>
    </row>
    <row r="5318" spans="1:1" s="18" customFormat="1" x14ac:dyDescent="0.2">
      <c r="A5318" s="2"/>
    </row>
    <row r="5319" spans="1:1" s="18" customFormat="1" x14ac:dyDescent="0.2">
      <c r="A5319" s="2"/>
    </row>
    <row r="5320" spans="1:1" s="18" customFormat="1" x14ac:dyDescent="0.2">
      <c r="A5320" s="2"/>
    </row>
    <row r="5321" spans="1:1" s="18" customFormat="1" x14ac:dyDescent="0.2">
      <c r="A5321" s="2"/>
    </row>
    <row r="5322" spans="1:1" s="18" customFormat="1" x14ac:dyDescent="0.2">
      <c r="A5322" s="2"/>
    </row>
    <row r="5323" spans="1:1" s="18" customFormat="1" x14ac:dyDescent="0.2">
      <c r="A5323" s="2"/>
    </row>
    <row r="5324" spans="1:1" s="18" customFormat="1" x14ac:dyDescent="0.2">
      <c r="A5324" s="2"/>
    </row>
    <row r="5325" spans="1:1" s="18" customFormat="1" x14ac:dyDescent="0.2">
      <c r="A5325" s="2"/>
    </row>
    <row r="5326" spans="1:1" s="18" customFormat="1" x14ac:dyDescent="0.2">
      <c r="A5326" s="2"/>
    </row>
    <row r="5327" spans="1:1" s="18" customFormat="1" x14ac:dyDescent="0.2">
      <c r="A5327" s="2"/>
    </row>
    <row r="5328" spans="1:1" s="18" customFormat="1" x14ac:dyDescent="0.2">
      <c r="A5328" s="2"/>
    </row>
    <row r="5329" spans="1:1" s="18" customFormat="1" x14ac:dyDescent="0.2">
      <c r="A5329" s="2"/>
    </row>
    <row r="5330" spans="1:1" s="18" customFormat="1" x14ac:dyDescent="0.2">
      <c r="A5330" s="2"/>
    </row>
    <row r="5331" spans="1:1" s="18" customFormat="1" x14ac:dyDescent="0.2">
      <c r="A5331" s="2"/>
    </row>
    <row r="5332" spans="1:1" s="18" customFormat="1" x14ac:dyDescent="0.2">
      <c r="A5332" s="2"/>
    </row>
    <row r="5333" spans="1:1" s="18" customFormat="1" x14ac:dyDescent="0.2">
      <c r="A5333" s="2"/>
    </row>
    <row r="5334" spans="1:1" s="18" customFormat="1" x14ac:dyDescent="0.2">
      <c r="A5334" s="2"/>
    </row>
    <row r="5335" spans="1:1" s="18" customFormat="1" x14ac:dyDescent="0.2">
      <c r="A5335" s="2"/>
    </row>
    <row r="5336" spans="1:1" s="18" customFormat="1" x14ac:dyDescent="0.2">
      <c r="A5336" s="2"/>
    </row>
    <row r="5337" spans="1:1" s="18" customFormat="1" x14ac:dyDescent="0.2">
      <c r="A5337" s="2"/>
    </row>
    <row r="5338" spans="1:1" s="18" customFormat="1" x14ac:dyDescent="0.2">
      <c r="A5338" s="2"/>
    </row>
    <row r="5339" spans="1:1" s="18" customFormat="1" x14ac:dyDescent="0.2">
      <c r="A5339" s="2"/>
    </row>
    <row r="5340" spans="1:1" s="18" customFormat="1" x14ac:dyDescent="0.2">
      <c r="A5340" s="2"/>
    </row>
    <row r="5341" spans="1:1" s="18" customFormat="1" x14ac:dyDescent="0.2">
      <c r="A5341" s="2"/>
    </row>
    <row r="5342" spans="1:1" s="18" customFormat="1" x14ac:dyDescent="0.2">
      <c r="A5342" s="2"/>
    </row>
    <row r="5343" spans="1:1" s="18" customFormat="1" x14ac:dyDescent="0.2">
      <c r="A5343" s="2"/>
    </row>
    <row r="5344" spans="1:1" s="18" customFormat="1" x14ac:dyDescent="0.2">
      <c r="A5344" s="2"/>
    </row>
    <row r="5345" spans="1:1" s="18" customFormat="1" x14ac:dyDescent="0.2">
      <c r="A5345" s="2"/>
    </row>
    <row r="5346" spans="1:1" s="18" customFormat="1" x14ac:dyDescent="0.2">
      <c r="A5346" s="2"/>
    </row>
    <row r="5347" spans="1:1" s="18" customFormat="1" x14ac:dyDescent="0.2">
      <c r="A5347" s="2"/>
    </row>
    <row r="5348" spans="1:1" s="18" customFormat="1" x14ac:dyDescent="0.2">
      <c r="A5348" s="2"/>
    </row>
    <row r="5349" spans="1:1" s="18" customFormat="1" x14ac:dyDescent="0.2">
      <c r="A5349" s="2"/>
    </row>
    <row r="5350" spans="1:1" s="18" customFormat="1" x14ac:dyDescent="0.2">
      <c r="A5350" s="2"/>
    </row>
    <row r="5351" spans="1:1" s="18" customFormat="1" x14ac:dyDescent="0.2">
      <c r="A5351" s="2"/>
    </row>
    <row r="5352" spans="1:1" s="18" customFormat="1" x14ac:dyDescent="0.2">
      <c r="A5352" s="2"/>
    </row>
    <row r="5353" spans="1:1" s="18" customFormat="1" x14ac:dyDescent="0.2">
      <c r="A5353" s="2"/>
    </row>
    <row r="5354" spans="1:1" s="18" customFormat="1" x14ac:dyDescent="0.2">
      <c r="A5354" s="2"/>
    </row>
    <row r="5355" spans="1:1" s="18" customFormat="1" x14ac:dyDescent="0.2">
      <c r="A5355" s="2"/>
    </row>
    <row r="5356" spans="1:1" s="18" customFormat="1" x14ac:dyDescent="0.2">
      <c r="A5356" s="2"/>
    </row>
    <row r="5357" spans="1:1" s="18" customFormat="1" x14ac:dyDescent="0.2">
      <c r="A5357" s="2"/>
    </row>
    <row r="5358" spans="1:1" s="18" customFormat="1" x14ac:dyDescent="0.2">
      <c r="A5358" s="2"/>
    </row>
    <row r="5359" spans="1:1" s="18" customFormat="1" x14ac:dyDescent="0.2">
      <c r="A5359" s="2"/>
    </row>
    <row r="5360" spans="1:1" s="18" customFormat="1" x14ac:dyDescent="0.2">
      <c r="A5360" s="2"/>
    </row>
    <row r="5361" spans="1:1" s="18" customFormat="1" x14ac:dyDescent="0.2">
      <c r="A5361" s="2"/>
    </row>
    <row r="5362" spans="1:1" s="18" customFormat="1" x14ac:dyDescent="0.2">
      <c r="A5362" s="2"/>
    </row>
    <row r="5363" spans="1:1" s="18" customFormat="1" x14ac:dyDescent="0.2">
      <c r="A5363" s="2"/>
    </row>
    <row r="5364" spans="1:1" s="18" customFormat="1" x14ac:dyDescent="0.2">
      <c r="A5364" s="2"/>
    </row>
    <row r="5365" spans="1:1" s="18" customFormat="1" x14ac:dyDescent="0.2">
      <c r="A5365" s="2"/>
    </row>
    <row r="5366" spans="1:1" s="18" customFormat="1" x14ac:dyDescent="0.2">
      <c r="A5366" s="2"/>
    </row>
    <row r="5367" spans="1:1" s="18" customFormat="1" x14ac:dyDescent="0.2">
      <c r="A5367" s="2"/>
    </row>
    <row r="5368" spans="1:1" s="18" customFormat="1" x14ac:dyDescent="0.2">
      <c r="A5368" s="2"/>
    </row>
    <row r="5369" spans="1:1" s="18" customFormat="1" x14ac:dyDescent="0.2">
      <c r="A5369" s="2"/>
    </row>
    <row r="5370" spans="1:1" s="18" customFormat="1" x14ac:dyDescent="0.2">
      <c r="A5370" s="2"/>
    </row>
    <row r="5371" spans="1:1" s="18" customFormat="1" x14ac:dyDescent="0.2">
      <c r="A5371" s="2"/>
    </row>
    <row r="5372" spans="1:1" s="18" customFormat="1" x14ac:dyDescent="0.2">
      <c r="A5372" s="2"/>
    </row>
    <row r="5373" spans="1:1" s="18" customFormat="1" x14ac:dyDescent="0.2">
      <c r="A5373" s="2"/>
    </row>
    <row r="5374" spans="1:1" s="18" customFormat="1" x14ac:dyDescent="0.2">
      <c r="A5374" s="2"/>
    </row>
    <row r="5375" spans="1:1" s="18" customFormat="1" x14ac:dyDescent="0.2">
      <c r="A5375" s="2"/>
    </row>
    <row r="5376" spans="1:1" s="18" customFormat="1" x14ac:dyDescent="0.2">
      <c r="A5376" s="2"/>
    </row>
    <row r="5377" spans="1:1" s="18" customFormat="1" x14ac:dyDescent="0.2">
      <c r="A5377" s="2"/>
    </row>
    <row r="5378" spans="1:1" s="18" customFormat="1" x14ac:dyDescent="0.2">
      <c r="A5378" s="2"/>
    </row>
    <row r="5379" spans="1:1" s="18" customFormat="1" x14ac:dyDescent="0.2">
      <c r="A5379" s="2"/>
    </row>
    <row r="5380" spans="1:1" s="18" customFormat="1" x14ac:dyDescent="0.2">
      <c r="A5380" s="2"/>
    </row>
    <row r="5381" spans="1:1" s="18" customFormat="1" x14ac:dyDescent="0.2">
      <c r="A5381" s="2"/>
    </row>
    <row r="5382" spans="1:1" s="18" customFormat="1" x14ac:dyDescent="0.2">
      <c r="A5382" s="2"/>
    </row>
    <row r="5383" spans="1:1" s="18" customFormat="1" x14ac:dyDescent="0.2">
      <c r="A5383" s="2"/>
    </row>
    <row r="5384" spans="1:1" s="18" customFormat="1" x14ac:dyDescent="0.2">
      <c r="A5384" s="2"/>
    </row>
    <row r="5385" spans="1:1" s="18" customFormat="1" x14ac:dyDescent="0.2">
      <c r="A5385" s="2"/>
    </row>
    <row r="5386" spans="1:1" s="18" customFormat="1" x14ac:dyDescent="0.2">
      <c r="A5386" s="2"/>
    </row>
    <row r="5387" spans="1:1" s="18" customFormat="1" x14ac:dyDescent="0.2">
      <c r="A5387" s="2"/>
    </row>
    <row r="5388" spans="1:1" s="18" customFormat="1" x14ac:dyDescent="0.2">
      <c r="A5388" s="2"/>
    </row>
    <row r="5389" spans="1:1" s="18" customFormat="1" x14ac:dyDescent="0.2">
      <c r="A5389" s="2"/>
    </row>
    <row r="5390" spans="1:1" s="18" customFormat="1" x14ac:dyDescent="0.2">
      <c r="A5390" s="2"/>
    </row>
    <row r="5391" spans="1:1" s="18" customFormat="1" x14ac:dyDescent="0.2">
      <c r="A5391" s="2"/>
    </row>
    <row r="5392" spans="1:1" s="18" customFormat="1" x14ac:dyDescent="0.2">
      <c r="A5392" s="2"/>
    </row>
    <row r="5393" spans="1:1" s="18" customFormat="1" x14ac:dyDescent="0.2">
      <c r="A5393" s="2"/>
    </row>
    <row r="5394" spans="1:1" s="18" customFormat="1" x14ac:dyDescent="0.2">
      <c r="A5394" s="2"/>
    </row>
    <row r="5395" spans="1:1" s="18" customFormat="1" x14ac:dyDescent="0.2">
      <c r="A5395" s="2"/>
    </row>
    <row r="5396" spans="1:1" s="18" customFormat="1" x14ac:dyDescent="0.2">
      <c r="A5396" s="2"/>
    </row>
    <row r="5397" spans="1:1" s="18" customFormat="1" x14ac:dyDescent="0.2">
      <c r="A5397" s="2"/>
    </row>
    <row r="5398" spans="1:1" s="18" customFormat="1" x14ac:dyDescent="0.2">
      <c r="A5398" s="2"/>
    </row>
    <row r="5399" spans="1:1" s="18" customFormat="1" x14ac:dyDescent="0.2">
      <c r="A5399" s="2"/>
    </row>
    <row r="5400" spans="1:1" s="18" customFormat="1" x14ac:dyDescent="0.2">
      <c r="A5400" s="2"/>
    </row>
    <row r="5401" spans="1:1" s="18" customFormat="1" x14ac:dyDescent="0.2">
      <c r="A5401" s="2"/>
    </row>
    <row r="5402" spans="1:1" s="18" customFormat="1" x14ac:dyDescent="0.2">
      <c r="A5402" s="2"/>
    </row>
    <row r="5403" spans="1:1" s="18" customFormat="1" x14ac:dyDescent="0.2">
      <c r="A5403" s="2"/>
    </row>
    <row r="5404" spans="1:1" s="18" customFormat="1" x14ac:dyDescent="0.2">
      <c r="A5404" s="2"/>
    </row>
    <row r="5405" spans="1:1" s="18" customFormat="1" x14ac:dyDescent="0.2">
      <c r="A5405" s="2"/>
    </row>
    <row r="5406" spans="1:1" s="18" customFormat="1" x14ac:dyDescent="0.2">
      <c r="A5406" s="2"/>
    </row>
    <row r="5407" spans="1:1" s="18" customFormat="1" x14ac:dyDescent="0.2">
      <c r="A5407" s="2"/>
    </row>
    <row r="5408" spans="1:1" s="18" customFormat="1" x14ac:dyDescent="0.2">
      <c r="A5408" s="2"/>
    </row>
    <row r="5409" spans="1:1" s="18" customFormat="1" x14ac:dyDescent="0.2">
      <c r="A5409" s="2"/>
    </row>
    <row r="5410" spans="1:1" s="18" customFormat="1" x14ac:dyDescent="0.2">
      <c r="A5410" s="2"/>
    </row>
    <row r="5411" spans="1:1" s="18" customFormat="1" x14ac:dyDescent="0.2">
      <c r="A5411" s="2"/>
    </row>
    <row r="5412" spans="1:1" s="18" customFormat="1" x14ac:dyDescent="0.2">
      <c r="A5412" s="2"/>
    </row>
    <row r="5413" spans="1:1" s="18" customFormat="1" x14ac:dyDescent="0.2">
      <c r="A5413" s="2"/>
    </row>
    <row r="5414" spans="1:1" s="18" customFormat="1" x14ac:dyDescent="0.2">
      <c r="A5414" s="2"/>
    </row>
    <row r="5415" spans="1:1" s="18" customFormat="1" x14ac:dyDescent="0.2">
      <c r="A5415" s="2"/>
    </row>
    <row r="5416" spans="1:1" s="18" customFormat="1" x14ac:dyDescent="0.2">
      <c r="A5416" s="2"/>
    </row>
    <row r="5417" spans="1:1" s="18" customFormat="1" x14ac:dyDescent="0.2">
      <c r="A5417" s="2"/>
    </row>
    <row r="5418" spans="1:1" s="18" customFormat="1" x14ac:dyDescent="0.2">
      <c r="A5418" s="2"/>
    </row>
    <row r="5419" spans="1:1" s="18" customFormat="1" x14ac:dyDescent="0.2">
      <c r="A5419" s="2"/>
    </row>
    <row r="5420" spans="1:1" s="18" customFormat="1" x14ac:dyDescent="0.2">
      <c r="A5420" s="2"/>
    </row>
    <row r="5421" spans="1:1" s="18" customFormat="1" x14ac:dyDescent="0.2">
      <c r="A5421" s="2"/>
    </row>
    <row r="5422" spans="1:1" s="18" customFormat="1" x14ac:dyDescent="0.2">
      <c r="A5422" s="2"/>
    </row>
    <row r="5423" spans="1:1" s="18" customFormat="1" x14ac:dyDescent="0.2">
      <c r="A5423" s="2"/>
    </row>
    <row r="5424" spans="1:1" s="18" customFormat="1" x14ac:dyDescent="0.2">
      <c r="A5424" s="2"/>
    </row>
    <row r="5425" spans="1:1" s="18" customFormat="1" x14ac:dyDescent="0.2">
      <c r="A5425" s="2"/>
    </row>
    <row r="5426" spans="1:1" s="18" customFormat="1" x14ac:dyDescent="0.2">
      <c r="A5426" s="2"/>
    </row>
    <row r="5427" spans="1:1" s="18" customFormat="1" x14ac:dyDescent="0.2">
      <c r="A5427" s="2"/>
    </row>
    <row r="5428" spans="1:1" s="18" customFormat="1" x14ac:dyDescent="0.2">
      <c r="A5428" s="2"/>
    </row>
    <row r="5429" spans="1:1" s="18" customFormat="1" x14ac:dyDescent="0.2">
      <c r="A5429" s="2"/>
    </row>
    <row r="5430" spans="1:1" s="18" customFormat="1" x14ac:dyDescent="0.2">
      <c r="A5430" s="2"/>
    </row>
    <row r="5431" spans="1:1" s="18" customFormat="1" x14ac:dyDescent="0.2">
      <c r="A5431" s="2"/>
    </row>
    <row r="5432" spans="1:1" s="18" customFormat="1" x14ac:dyDescent="0.2">
      <c r="A5432" s="2"/>
    </row>
    <row r="5433" spans="1:1" s="18" customFormat="1" x14ac:dyDescent="0.2">
      <c r="A5433" s="2"/>
    </row>
    <row r="5434" spans="1:1" s="18" customFormat="1" x14ac:dyDescent="0.2">
      <c r="A5434" s="2"/>
    </row>
    <row r="5435" spans="1:1" s="18" customFormat="1" x14ac:dyDescent="0.2">
      <c r="A5435" s="2"/>
    </row>
    <row r="5436" spans="1:1" s="18" customFormat="1" x14ac:dyDescent="0.2">
      <c r="A5436" s="2"/>
    </row>
    <row r="5437" spans="1:1" s="18" customFormat="1" x14ac:dyDescent="0.2">
      <c r="A5437" s="2"/>
    </row>
    <row r="5438" spans="1:1" s="18" customFormat="1" x14ac:dyDescent="0.2">
      <c r="A5438" s="2"/>
    </row>
    <row r="5439" spans="1:1" s="18" customFormat="1" x14ac:dyDescent="0.2">
      <c r="A5439" s="2"/>
    </row>
    <row r="5440" spans="1:1" s="18" customFormat="1" x14ac:dyDescent="0.2">
      <c r="A5440" s="2"/>
    </row>
    <row r="5441" spans="1:1" s="18" customFormat="1" x14ac:dyDescent="0.2">
      <c r="A5441" s="2"/>
    </row>
    <row r="5442" spans="1:1" s="18" customFormat="1" x14ac:dyDescent="0.2">
      <c r="A5442" s="2"/>
    </row>
    <row r="5443" spans="1:1" s="18" customFormat="1" x14ac:dyDescent="0.2">
      <c r="A5443" s="2"/>
    </row>
    <row r="5444" spans="1:1" s="18" customFormat="1" x14ac:dyDescent="0.2">
      <c r="A5444" s="2"/>
    </row>
    <row r="5445" spans="1:1" s="18" customFormat="1" x14ac:dyDescent="0.2">
      <c r="A5445" s="2"/>
    </row>
    <row r="5446" spans="1:1" s="18" customFormat="1" x14ac:dyDescent="0.2">
      <c r="A5446" s="2"/>
    </row>
    <row r="5447" spans="1:1" s="18" customFormat="1" x14ac:dyDescent="0.2">
      <c r="A5447" s="2"/>
    </row>
    <row r="5448" spans="1:1" s="18" customFormat="1" x14ac:dyDescent="0.2">
      <c r="A5448" s="2"/>
    </row>
    <row r="5449" spans="1:1" s="18" customFormat="1" x14ac:dyDescent="0.2">
      <c r="A5449" s="2"/>
    </row>
    <row r="5450" spans="1:1" s="18" customFormat="1" x14ac:dyDescent="0.2">
      <c r="A5450" s="2"/>
    </row>
    <row r="5451" spans="1:1" s="18" customFormat="1" x14ac:dyDescent="0.2">
      <c r="A5451" s="2"/>
    </row>
    <row r="5452" spans="1:1" s="18" customFormat="1" x14ac:dyDescent="0.2">
      <c r="A5452" s="2"/>
    </row>
    <row r="5453" spans="1:1" s="18" customFormat="1" x14ac:dyDescent="0.2">
      <c r="A5453" s="2"/>
    </row>
    <row r="5454" spans="1:1" s="18" customFormat="1" x14ac:dyDescent="0.2">
      <c r="A5454" s="2"/>
    </row>
    <row r="5455" spans="1:1" s="18" customFormat="1" x14ac:dyDescent="0.2">
      <c r="A5455" s="2"/>
    </row>
    <row r="5456" spans="1:1" s="18" customFormat="1" x14ac:dyDescent="0.2">
      <c r="A5456" s="2"/>
    </row>
    <row r="5457" spans="1:1" s="18" customFormat="1" x14ac:dyDescent="0.2">
      <c r="A5457" s="2"/>
    </row>
    <row r="5458" spans="1:1" s="18" customFormat="1" x14ac:dyDescent="0.2">
      <c r="A5458" s="2"/>
    </row>
    <row r="5459" spans="1:1" s="18" customFormat="1" x14ac:dyDescent="0.2">
      <c r="A5459" s="2"/>
    </row>
    <row r="5460" spans="1:1" s="18" customFormat="1" x14ac:dyDescent="0.2">
      <c r="A5460" s="2"/>
    </row>
    <row r="5461" spans="1:1" s="18" customFormat="1" x14ac:dyDescent="0.2">
      <c r="A5461" s="2"/>
    </row>
    <row r="5462" spans="1:1" s="18" customFormat="1" x14ac:dyDescent="0.2">
      <c r="A5462" s="2"/>
    </row>
    <row r="5463" spans="1:1" s="18" customFormat="1" x14ac:dyDescent="0.2">
      <c r="A5463" s="2"/>
    </row>
    <row r="5464" spans="1:1" s="18" customFormat="1" x14ac:dyDescent="0.2">
      <c r="A5464" s="2"/>
    </row>
    <row r="5465" spans="1:1" s="18" customFormat="1" x14ac:dyDescent="0.2">
      <c r="A5465" s="2"/>
    </row>
    <row r="5466" spans="1:1" s="18" customFormat="1" x14ac:dyDescent="0.2">
      <c r="A5466" s="2"/>
    </row>
    <row r="5467" spans="1:1" s="18" customFormat="1" x14ac:dyDescent="0.2">
      <c r="A5467" s="2"/>
    </row>
    <row r="5468" spans="1:1" s="18" customFormat="1" x14ac:dyDescent="0.2">
      <c r="A5468" s="2"/>
    </row>
    <row r="5469" spans="1:1" s="18" customFormat="1" x14ac:dyDescent="0.2">
      <c r="A5469" s="2"/>
    </row>
    <row r="5470" spans="1:1" s="18" customFormat="1" x14ac:dyDescent="0.2">
      <c r="A5470" s="2"/>
    </row>
    <row r="5471" spans="1:1" s="18" customFormat="1" x14ac:dyDescent="0.2">
      <c r="A5471" s="2"/>
    </row>
    <row r="5472" spans="1:1" s="18" customFormat="1" x14ac:dyDescent="0.2">
      <c r="A5472" s="2"/>
    </row>
    <row r="5473" spans="1:1" s="18" customFormat="1" x14ac:dyDescent="0.2">
      <c r="A5473" s="2"/>
    </row>
    <row r="5474" spans="1:1" s="18" customFormat="1" x14ac:dyDescent="0.2">
      <c r="A5474" s="2"/>
    </row>
    <row r="5475" spans="1:1" s="18" customFormat="1" x14ac:dyDescent="0.2">
      <c r="A5475" s="2"/>
    </row>
    <row r="5476" spans="1:1" s="18" customFormat="1" x14ac:dyDescent="0.2">
      <c r="A5476" s="2"/>
    </row>
    <row r="5477" spans="1:1" s="18" customFormat="1" x14ac:dyDescent="0.2">
      <c r="A5477" s="2"/>
    </row>
    <row r="5478" spans="1:1" s="18" customFormat="1" x14ac:dyDescent="0.2">
      <c r="A5478" s="2"/>
    </row>
    <row r="5479" spans="1:1" s="18" customFormat="1" x14ac:dyDescent="0.2">
      <c r="A5479" s="2"/>
    </row>
    <row r="5480" spans="1:1" s="18" customFormat="1" x14ac:dyDescent="0.2">
      <c r="A5480" s="2"/>
    </row>
    <row r="5481" spans="1:1" s="18" customFormat="1" x14ac:dyDescent="0.2">
      <c r="A5481" s="2"/>
    </row>
    <row r="5482" spans="1:1" s="18" customFormat="1" x14ac:dyDescent="0.2">
      <c r="A5482" s="2"/>
    </row>
    <row r="5483" spans="1:1" s="18" customFormat="1" x14ac:dyDescent="0.2">
      <c r="A5483" s="2"/>
    </row>
    <row r="5484" spans="1:1" s="18" customFormat="1" x14ac:dyDescent="0.2">
      <c r="A5484" s="2"/>
    </row>
    <row r="5485" spans="1:1" s="18" customFormat="1" x14ac:dyDescent="0.2">
      <c r="A5485" s="2"/>
    </row>
    <row r="5486" spans="1:1" s="18" customFormat="1" x14ac:dyDescent="0.2">
      <c r="A5486" s="2"/>
    </row>
    <row r="5487" spans="1:1" s="18" customFormat="1" x14ac:dyDescent="0.2">
      <c r="A5487" s="2"/>
    </row>
    <row r="5488" spans="1:1" s="18" customFormat="1" x14ac:dyDescent="0.2">
      <c r="A5488" s="2"/>
    </row>
    <row r="5489" spans="1:1" s="18" customFormat="1" x14ac:dyDescent="0.2">
      <c r="A5489" s="2"/>
    </row>
    <row r="5490" spans="1:1" s="18" customFormat="1" x14ac:dyDescent="0.2">
      <c r="A5490" s="2"/>
    </row>
    <row r="5491" spans="1:1" s="18" customFormat="1" x14ac:dyDescent="0.2">
      <c r="A5491" s="2"/>
    </row>
    <row r="5492" spans="1:1" s="18" customFormat="1" x14ac:dyDescent="0.2">
      <c r="A5492" s="2"/>
    </row>
    <row r="5493" spans="1:1" s="18" customFormat="1" x14ac:dyDescent="0.2">
      <c r="A5493" s="2"/>
    </row>
    <row r="5494" spans="1:1" s="18" customFormat="1" x14ac:dyDescent="0.2">
      <c r="A5494" s="2"/>
    </row>
    <row r="5495" spans="1:1" s="18" customFormat="1" x14ac:dyDescent="0.2">
      <c r="A5495" s="2"/>
    </row>
    <row r="5496" spans="1:1" s="18" customFormat="1" x14ac:dyDescent="0.2">
      <c r="A5496" s="2"/>
    </row>
    <row r="5497" spans="1:1" s="18" customFormat="1" x14ac:dyDescent="0.2">
      <c r="A5497" s="2"/>
    </row>
    <row r="5498" spans="1:1" s="18" customFormat="1" x14ac:dyDescent="0.2">
      <c r="A5498" s="2"/>
    </row>
    <row r="5499" spans="1:1" s="18" customFormat="1" x14ac:dyDescent="0.2">
      <c r="A5499" s="2"/>
    </row>
    <row r="5500" spans="1:1" s="18" customFormat="1" x14ac:dyDescent="0.2">
      <c r="A5500" s="2"/>
    </row>
    <row r="5501" spans="1:1" s="18" customFormat="1" x14ac:dyDescent="0.2">
      <c r="A5501" s="2"/>
    </row>
    <row r="5502" spans="1:1" s="18" customFormat="1" x14ac:dyDescent="0.2">
      <c r="A5502" s="2"/>
    </row>
    <row r="5503" spans="1:1" s="18" customFormat="1" x14ac:dyDescent="0.2">
      <c r="A5503" s="2"/>
    </row>
    <row r="5504" spans="1:1" s="18" customFormat="1" x14ac:dyDescent="0.2">
      <c r="A5504" s="2"/>
    </row>
    <row r="5505" spans="1:1" s="18" customFormat="1" x14ac:dyDescent="0.2">
      <c r="A5505" s="2"/>
    </row>
    <row r="5506" spans="1:1" s="18" customFormat="1" x14ac:dyDescent="0.2">
      <c r="A5506" s="2"/>
    </row>
    <row r="5507" spans="1:1" s="18" customFormat="1" x14ac:dyDescent="0.2">
      <c r="A5507" s="2"/>
    </row>
    <row r="5508" spans="1:1" s="18" customFormat="1" x14ac:dyDescent="0.2">
      <c r="A5508" s="2"/>
    </row>
    <row r="5509" spans="1:1" s="18" customFormat="1" x14ac:dyDescent="0.2">
      <c r="A5509" s="2"/>
    </row>
    <row r="5510" spans="1:1" s="18" customFormat="1" x14ac:dyDescent="0.2">
      <c r="A5510" s="2"/>
    </row>
    <row r="5511" spans="1:1" s="18" customFormat="1" x14ac:dyDescent="0.2">
      <c r="A5511" s="2"/>
    </row>
    <row r="5512" spans="1:1" s="18" customFormat="1" x14ac:dyDescent="0.2">
      <c r="A5512" s="2"/>
    </row>
    <row r="5513" spans="1:1" s="18" customFormat="1" x14ac:dyDescent="0.2">
      <c r="A5513" s="2"/>
    </row>
    <row r="5514" spans="1:1" s="18" customFormat="1" x14ac:dyDescent="0.2">
      <c r="A5514" s="2"/>
    </row>
    <row r="5515" spans="1:1" s="18" customFormat="1" x14ac:dyDescent="0.2">
      <c r="A5515" s="2"/>
    </row>
    <row r="5516" spans="1:1" s="18" customFormat="1" x14ac:dyDescent="0.2">
      <c r="A5516" s="2"/>
    </row>
    <row r="5517" spans="1:1" s="18" customFormat="1" x14ac:dyDescent="0.2">
      <c r="A5517" s="2"/>
    </row>
    <row r="5518" spans="1:1" s="18" customFormat="1" x14ac:dyDescent="0.2">
      <c r="A5518" s="2"/>
    </row>
    <row r="5519" spans="1:1" s="18" customFormat="1" x14ac:dyDescent="0.2">
      <c r="A5519" s="2"/>
    </row>
    <row r="5520" spans="1:1" s="18" customFormat="1" x14ac:dyDescent="0.2">
      <c r="A5520" s="2"/>
    </row>
    <row r="5521" spans="1:1" s="18" customFormat="1" x14ac:dyDescent="0.2">
      <c r="A5521" s="2"/>
    </row>
    <row r="5522" spans="1:1" s="18" customFormat="1" x14ac:dyDescent="0.2">
      <c r="A5522" s="2"/>
    </row>
    <row r="5523" spans="1:1" s="18" customFormat="1" x14ac:dyDescent="0.2">
      <c r="A5523" s="2"/>
    </row>
    <row r="5524" spans="1:1" s="18" customFormat="1" x14ac:dyDescent="0.2">
      <c r="A5524" s="2"/>
    </row>
    <row r="5525" spans="1:1" s="18" customFormat="1" x14ac:dyDescent="0.2">
      <c r="A5525" s="2"/>
    </row>
    <row r="5526" spans="1:1" s="18" customFormat="1" x14ac:dyDescent="0.2">
      <c r="A5526" s="2"/>
    </row>
    <row r="5527" spans="1:1" s="18" customFormat="1" x14ac:dyDescent="0.2">
      <c r="A5527" s="2"/>
    </row>
    <row r="5528" spans="1:1" s="18" customFormat="1" x14ac:dyDescent="0.2">
      <c r="A5528" s="2"/>
    </row>
    <row r="5529" spans="1:1" s="18" customFormat="1" x14ac:dyDescent="0.2">
      <c r="A5529" s="2"/>
    </row>
    <row r="5530" spans="1:1" s="18" customFormat="1" x14ac:dyDescent="0.2">
      <c r="A5530" s="2"/>
    </row>
    <row r="5531" spans="1:1" s="18" customFormat="1" x14ac:dyDescent="0.2">
      <c r="A5531" s="2"/>
    </row>
    <row r="5532" spans="1:1" s="18" customFormat="1" x14ac:dyDescent="0.2">
      <c r="A5532" s="2"/>
    </row>
    <row r="5533" spans="1:1" s="18" customFormat="1" x14ac:dyDescent="0.2">
      <c r="A5533" s="2"/>
    </row>
    <row r="5534" spans="1:1" s="18" customFormat="1" x14ac:dyDescent="0.2">
      <c r="A5534" s="2"/>
    </row>
    <row r="5535" spans="1:1" s="18" customFormat="1" x14ac:dyDescent="0.2">
      <c r="A5535" s="2"/>
    </row>
    <row r="5536" spans="1:1" s="18" customFormat="1" x14ac:dyDescent="0.2">
      <c r="A5536" s="2"/>
    </row>
    <row r="5537" spans="1:1" s="18" customFormat="1" x14ac:dyDescent="0.2">
      <c r="A5537" s="2"/>
    </row>
    <row r="5538" spans="1:1" s="18" customFormat="1" x14ac:dyDescent="0.2">
      <c r="A5538" s="2"/>
    </row>
    <row r="5539" spans="1:1" s="18" customFormat="1" x14ac:dyDescent="0.2">
      <c r="A5539" s="2"/>
    </row>
    <row r="5540" spans="1:1" s="18" customFormat="1" x14ac:dyDescent="0.2">
      <c r="A5540" s="2"/>
    </row>
    <row r="5541" spans="1:1" s="18" customFormat="1" x14ac:dyDescent="0.2">
      <c r="A5541" s="2"/>
    </row>
    <row r="5542" spans="1:1" s="18" customFormat="1" x14ac:dyDescent="0.2">
      <c r="A5542" s="2"/>
    </row>
    <row r="5543" spans="1:1" s="18" customFormat="1" x14ac:dyDescent="0.2">
      <c r="A5543" s="2"/>
    </row>
    <row r="5544" spans="1:1" s="18" customFormat="1" x14ac:dyDescent="0.2">
      <c r="A5544" s="2"/>
    </row>
    <row r="5545" spans="1:1" s="18" customFormat="1" x14ac:dyDescent="0.2">
      <c r="A5545" s="2"/>
    </row>
    <row r="5546" spans="1:1" s="18" customFormat="1" x14ac:dyDescent="0.2">
      <c r="A5546" s="2"/>
    </row>
    <row r="5547" spans="1:1" s="18" customFormat="1" x14ac:dyDescent="0.2">
      <c r="A5547" s="2"/>
    </row>
    <row r="5548" spans="1:1" s="18" customFormat="1" x14ac:dyDescent="0.2">
      <c r="A5548" s="2"/>
    </row>
    <row r="5549" spans="1:1" s="18" customFormat="1" x14ac:dyDescent="0.2">
      <c r="A5549" s="2"/>
    </row>
    <row r="5550" spans="1:1" s="18" customFormat="1" x14ac:dyDescent="0.2">
      <c r="A5550" s="2"/>
    </row>
    <row r="5551" spans="1:1" s="18" customFormat="1" x14ac:dyDescent="0.2">
      <c r="A5551" s="2"/>
    </row>
    <row r="5552" spans="1:1" s="18" customFormat="1" x14ac:dyDescent="0.2">
      <c r="A5552" s="2"/>
    </row>
    <row r="5553" spans="1:1" s="18" customFormat="1" x14ac:dyDescent="0.2">
      <c r="A5553" s="2"/>
    </row>
    <row r="5554" spans="1:1" s="18" customFormat="1" x14ac:dyDescent="0.2">
      <c r="A5554" s="2"/>
    </row>
    <row r="5555" spans="1:1" s="18" customFormat="1" x14ac:dyDescent="0.2">
      <c r="A5555" s="2"/>
    </row>
    <row r="5556" spans="1:1" s="18" customFormat="1" x14ac:dyDescent="0.2">
      <c r="A5556" s="2"/>
    </row>
    <row r="5557" spans="1:1" s="18" customFormat="1" x14ac:dyDescent="0.2">
      <c r="A5557" s="2"/>
    </row>
    <row r="5558" spans="1:1" s="18" customFormat="1" x14ac:dyDescent="0.2">
      <c r="A5558" s="2"/>
    </row>
    <row r="5559" spans="1:1" s="18" customFormat="1" x14ac:dyDescent="0.2">
      <c r="A5559" s="2"/>
    </row>
    <row r="5560" spans="1:1" s="18" customFormat="1" x14ac:dyDescent="0.2">
      <c r="A5560" s="2"/>
    </row>
    <row r="5561" spans="1:1" s="18" customFormat="1" x14ac:dyDescent="0.2">
      <c r="A5561" s="2"/>
    </row>
    <row r="5562" spans="1:1" s="18" customFormat="1" x14ac:dyDescent="0.2">
      <c r="A5562" s="2"/>
    </row>
    <row r="5563" spans="1:1" s="18" customFormat="1" x14ac:dyDescent="0.2">
      <c r="A5563" s="2"/>
    </row>
    <row r="5564" spans="1:1" s="18" customFormat="1" x14ac:dyDescent="0.2">
      <c r="A5564" s="2"/>
    </row>
    <row r="5565" spans="1:1" s="18" customFormat="1" x14ac:dyDescent="0.2">
      <c r="A5565" s="2"/>
    </row>
    <row r="5566" spans="1:1" s="18" customFormat="1" x14ac:dyDescent="0.2">
      <c r="A5566" s="2"/>
    </row>
    <row r="5567" spans="1:1" s="18" customFormat="1" x14ac:dyDescent="0.2">
      <c r="A5567" s="2"/>
    </row>
    <row r="5568" spans="1:1" s="18" customFormat="1" x14ac:dyDescent="0.2">
      <c r="A5568" s="2"/>
    </row>
    <row r="5569" spans="1:1" s="18" customFormat="1" x14ac:dyDescent="0.2">
      <c r="A5569" s="2"/>
    </row>
    <row r="5570" spans="1:1" s="18" customFormat="1" x14ac:dyDescent="0.2">
      <c r="A5570" s="2"/>
    </row>
    <row r="5571" spans="1:1" s="18" customFormat="1" x14ac:dyDescent="0.2">
      <c r="A5571" s="2"/>
    </row>
    <row r="5572" spans="1:1" s="18" customFormat="1" x14ac:dyDescent="0.2">
      <c r="A5572" s="2"/>
    </row>
    <row r="5573" spans="1:1" s="18" customFormat="1" x14ac:dyDescent="0.2">
      <c r="A5573" s="2"/>
    </row>
    <row r="5574" spans="1:1" s="18" customFormat="1" x14ac:dyDescent="0.2">
      <c r="A5574" s="2"/>
    </row>
    <row r="5575" spans="1:1" s="18" customFormat="1" x14ac:dyDescent="0.2">
      <c r="A5575" s="2"/>
    </row>
    <row r="5576" spans="1:1" s="18" customFormat="1" x14ac:dyDescent="0.2">
      <c r="A5576" s="2"/>
    </row>
    <row r="5577" spans="1:1" s="18" customFormat="1" x14ac:dyDescent="0.2">
      <c r="A5577" s="2"/>
    </row>
    <row r="5578" spans="1:1" s="18" customFormat="1" x14ac:dyDescent="0.2">
      <c r="A5578" s="2"/>
    </row>
    <row r="5579" spans="1:1" s="18" customFormat="1" x14ac:dyDescent="0.2">
      <c r="A5579" s="2"/>
    </row>
    <row r="5580" spans="1:1" s="18" customFormat="1" x14ac:dyDescent="0.2">
      <c r="A5580" s="2"/>
    </row>
    <row r="5581" spans="1:1" s="18" customFormat="1" x14ac:dyDescent="0.2">
      <c r="A5581" s="2"/>
    </row>
    <row r="5582" spans="1:1" s="18" customFormat="1" x14ac:dyDescent="0.2">
      <c r="A5582" s="2"/>
    </row>
    <row r="5583" spans="1:1" s="18" customFormat="1" x14ac:dyDescent="0.2">
      <c r="A5583" s="2"/>
    </row>
    <row r="5584" spans="1:1" s="18" customFormat="1" x14ac:dyDescent="0.2">
      <c r="A5584" s="2"/>
    </row>
    <row r="5585" spans="1:1" s="18" customFormat="1" x14ac:dyDescent="0.2">
      <c r="A5585" s="2"/>
    </row>
    <row r="5586" spans="1:1" s="18" customFormat="1" x14ac:dyDescent="0.2">
      <c r="A5586" s="2"/>
    </row>
    <row r="5587" spans="1:1" s="18" customFormat="1" x14ac:dyDescent="0.2">
      <c r="A5587" s="2"/>
    </row>
    <row r="5588" spans="1:1" s="18" customFormat="1" x14ac:dyDescent="0.2">
      <c r="A5588" s="2"/>
    </row>
    <row r="5589" spans="1:1" s="18" customFormat="1" x14ac:dyDescent="0.2">
      <c r="A5589" s="2"/>
    </row>
    <row r="5590" spans="1:1" s="18" customFormat="1" x14ac:dyDescent="0.2">
      <c r="A5590" s="2"/>
    </row>
    <row r="5591" spans="1:1" s="18" customFormat="1" x14ac:dyDescent="0.2">
      <c r="A5591" s="2"/>
    </row>
    <row r="5592" spans="1:1" s="18" customFormat="1" x14ac:dyDescent="0.2">
      <c r="A5592" s="2"/>
    </row>
    <row r="5593" spans="1:1" s="18" customFormat="1" x14ac:dyDescent="0.2">
      <c r="A5593" s="2"/>
    </row>
    <row r="5594" spans="1:1" s="18" customFormat="1" x14ac:dyDescent="0.2">
      <c r="A5594" s="2"/>
    </row>
    <row r="5595" spans="1:1" s="18" customFormat="1" x14ac:dyDescent="0.2">
      <c r="A5595" s="2"/>
    </row>
    <row r="5596" spans="1:1" s="18" customFormat="1" x14ac:dyDescent="0.2">
      <c r="A5596" s="2"/>
    </row>
    <row r="5597" spans="1:1" s="18" customFormat="1" x14ac:dyDescent="0.2">
      <c r="A5597" s="2"/>
    </row>
    <row r="5598" spans="1:1" s="18" customFormat="1" x14ac:dyDescent="0.2">
      <c r="A5598" s="2"/>
    </row>
    <row r="5599" spans="1:1" s="18" customFormat="1" x14ac:dyDescent="0.2">
      <c r="A5599" s="2"/>
    </row>
    <row r="5600" spans="1:1" s="18" customFormat="1" x14ac:dyDescent="0.2">
      <c r="A5600" s="2"/>
    </row>
    <row r="5601" spans="1:1" s="18" customFormat="1" x14ac:dyDescent="0.2">
      <c r="A5601" s="2"/>
    </row>
    <row r="5602" spans="1:1" s="18" customFormat="1" x14ac:dyDescent="0.2">
      <c r="A5602" s="2"/>
    </row>
    <row r="5603" spans="1:1" s="18" customFormat="1" x14ac:dyDescent="0.2">
      <c r="A5603" s="2"/>
    </row>
    <row r="5604" spans="1:1" s="18" customFormat="1" x14ac:dyDescent="0.2">
      <c r="A5604" s="2"/>
    </row>
    <row r="5605" spans="1:1" s="18" customFormat="1" x14ac:dyDescent="0.2">
      <c r="A5605" s="2"/>
    </row>
    <row r="5606" spans="1:1" s="18" customFormat="1" x14ac:dyDescent="0.2">
      <c r="A5606" s="2"/>
    </row>
    <row r="5607" spans="1:1" s="18" customFormat="1" x14ac:dyDescent="0.2">
      <c r="A5607" s="2"/>
    </row>
    <row r="5608" spans="1:1" s="18" customFormat="1" x14ac:dyDescent="0.2">
      <c r="A5608" s="2"/>
    </row>
    <row r="5609" spans="1:1" s="18" customFormat="1" x14ac:dyDescent="0.2">
      <c r="A5609" s="2"/>
    </row>
    <row r="5610" spans="1:1" s="18" customFormat="1" x14ac:dyDescent="0.2">
      <c r="A5610" s="2"/>
    </row>
    <row r="5611" spans="1:1" s="18" customFormat="1" x14ac:dyDescent="0.2">
      <c r="A5611" s="2"/>
    </row>
    <row r="5612" spans="1:1" s="18" customFormat="1" x14ac:dyDescent="0.2">
      <c r="A5612" s="2"/>
    </row>
    <row r="5613" spans="1:1" s="18" customFormat="1" x14ac:dyDescent="0.2">
      <c r="A5613" s="2"/>
    </row>
    <row r="5614" spans="1:1" s="18" customFormat="1" x14ac:dyDescent="0.2">
      <c r="A5614" s="2"/>
    </row>
    <row r="5615" spans="1:1" s="18" customFormat="1" x14ac:dyDescent="0.2">
      <c r="A5615" s="2"/>
    </row>
    <row r="5616" spans="1:1" s="18" customFormat="1" x14ac:dyDescent="0.2">
      <c r="A5616" s="2"/>
    </row>
    <row r="5617" spans="1:1" s="18" customFormat="1" x14ac:dyDescent="0.2">
      <c r="A5617" s="2"/>
    </row>
    <row r="5618" spans="1:1" s="18" customFormat="1" x14ac:dyDescent="0.2">
      <c r="A5618" s="2"/>
    </row>
    <row r="5619" spans="1:1" s="18" customFormat="1" x14ac:dyDescent="0.2">
      <c r="A5619" s="2"/>
    </row>
    <row r="5620" spans="1:1" s="18" customFormat="1" x14ac:dyDescent="0.2">
      <c r="A5620" s="2"/>
    </row>
    <row r="5621" spans="1:1" s="18" customFormat="1" x14ac:dyDescent="0.2">
      <c r="A5621" s="2"/>
    </row>
    <row r="5622" spans="1:1" s="18" customFormat="1" x14ac:dyDescent="0.2">
      <c r="A5622" s="2"/>
    </row>
    <row r="5623" spans="1:1" s="18" customFormat="1" x14ac:dyDescent="0.2">
      <c r="A5623" s="2"/>
    </row>
    <row r="5624" spans="1:1" s="18" customFormat="1" x14ac:dyDescent="0.2">
      <c r="A5624" s="2"/>
    </row>
    <row r="5625" spans="1:1" s="18" customFormat="1" x14ac:dyDescent="0.2">
      <c r="A5625" s="2"/>
    </row>
    <row r="5626" spans="1:1" s="18" customFormat="1" x14ac:dyDescent="0.2">
      <c r="A5626" s="2"/>
    </row>
    <row r="5627" spans="1:1" s="18" customFormat="1" x14ac:dyDescent="0.2">
      <c r="A5627" s="2"/>
    </row>
    <row r="5628" spans="1:1" s="18" customFormat="1" x14ac:dyDescent="0.2">
      <c r="A5628" s="2"/>
    </row>
    <row r="5629" spans="1:1" s="18" customFormat="1" x14ac:dyDescent="0.2">
      <c r="A5629" s="2"/>
    </row>
    <row r="5630" spans="1:1" s="18" customFormat="1" x14ac:dyDescent="0.2">
      <c r="A5630" s="2"/>
    </row>
    <row r="5631" spans="1:1" s="18" customFormat="1" x14ac:dyDescent="0.2">
      <c r="A5631" s="2"/>
    </row>
    <row r="5632" spans="1:1" s="18" customFormat="1" x14ac:dyDescent="0.2">
      <c r="A5632" s="2"/>
    </row>
    <row r="5633" spans="1:1" s="18" customFormat="1" x14ac:dyDescent="0.2">
      <c r="A5633" s="2"/>
    </row>
    <row r="5634" spans="1:1" s="18" customFormat="1" x14ac:dyDescent="0.2">
      <c r="A5634" s="2"/>
    </row>
    <row r="5635" spans="1:1" s="18" customFormat="1" x14ac:dyDescent="0.2">
      <c r="A5635" s="2"/>
    </row>
    <row r="5636" spans="1:1" s="18" customFormat="1" x14ac:dyDescent="0.2">
      <c r="A5636" s="2"/>
    </row>
    <row r="5637" spans="1:1" s="18" customFormat="1" x14ac:dyDescent="0.2">
      <c r="A5637" s="2"/>
    </row>
    <row r="5638" spans="1:1" s="18" customFormat="1" x14ac:dyDescent="0.2">
      <c r="A5638" s="2"/>
    </row>
    <row r="5639" spans="1:1" s="18" customFormat="1" x14ac:dyDescent="0.2">
      <c r="A5639" s="2"/>
    </row>
    <row r="5640" spans="1:1" s="18" customFormat="1" x14ac:dyDescent="0.2">
      <c r="A5640" s="2"/>
    </row>
    <row r="5641" spans="1:1" s="18" customFormat="1" x14ac:dyDescent="0.2">
      <c r="A5641" s="2"/>
    </row>
    <row r="5642" spans="1:1" s="18" customFormat="1" x14ac:dyDescent="0.2">
      <c r="A5642" s="2"/>
    </row>
    <row r="5643" spans="1:1" s="18" customFormat="1" x14ac:dyDescent="0.2">
      <c r="A5643" s="2"/>
    </row>
    <row r="5644" spans="1:1" s="18" customFormat="1" x14ac:dyDescent="0.2">
      <c r="A5644" s="2"/>
    </row>
    <row r="5645" spans="1:1" s="18" customFormat="1" x14ac:dyDescent="0.2">
      <c r="A5645" s="2"/>
    </row>
    <row r="5646" spans="1:1" s="18" customFormat="1" x14ac:dyDescent="0.2">
      <c r="A5646" s="2"/>
    </row>
    <row r="5647" spans="1:1" s="18" customFormat="1" x14ac:dyDescent="0.2">
      <c r="A5647" s="2"/>
    </row>
    <row r="5648" spans="1:1" s="18" customFormat="1" x14ac:dyDescent="0.2">
      <c r="A5648" s="2"/>
    </row>
    <row r="5649" spans="1:1" s="18" customFormat="1" x14ac:dyDescent="0.2">
      <c r="A5649" s="2"/>
    </row>
    <row r="5650" spans="1:1" s="18" customFormat="1" x14ac:dyDescent="0.2">
      <c r="A5650" s="2"/>
    </row>
    <row r="5651" spans="1:1" s="18" customFormat="1" x14ac:dyDescent="0.2">
      <c r="A5651" s="2"/>
    </row>
    <row r="5652" spans="1:1" s="18" customFormat="1" x14ac:dyDescent="0.2">
      <c r="A5652" s="2"/>
    </row>
    <row r="5653" spans="1:1" s="18" customFormat="1" x14ac:dyDescent="0.2">
      <c r="A5653" s="2"/>
    </row>
    <row r="5654" spans="1:1" s="18" customFormat="1" x14ac:dyDescent="0.2">
      <c r="A5654" s="2"/>
    </row>
    <row r="5655" spans="1:1" s="18" customFormat="1" x14ac:dyDescent="0.2">
      <c r="A5655" s="2"/>
    </row>
    <row r="5656" spans="1:1" s="18" customFormat="1" x14ac:dyDescent="0.2">
      <c r="A5656" s="2"/>
    </row>
    <row r="5657" spans="1:1" s="18" customFormat="1" x14ac:dyDescent="0.2">
      <c r="A5657" s="2"/>
    </row>
    <row r="5658" spans="1:1" s="18" customFormat="1" x14ac:dyDescent="0.2">
      <c r="A5658" s="2"/>
    </row>
    <row r="5659" spans="1:1" s="18" customFormat="1" x14ac:dyDescent="0.2">
      <c r="A5659" s="2"/>
    </row>
    <row r="5660" spans="1:1" s="18" customFormat="1" x14ac:dyDescent="0.2">
      <c r="A5660" s="2"/>
    </row>
    <row r="5661" spans="1:1" s="18" customFormat="1" x14ac:dyDescent="0.2">
      <c r="A5661" s="2"/>
    </row>
    <row r="5662" spans="1:1" s="18" customFormat="1" x14ac:dyDescent="0.2">
      <c r="A5662" s="2"/>
    </row>
    <row r="5663" spans="1:1" s="18" customFormat="1" x14ac:dyDescent="0.2">
      <c r="A5663" s="2"/>
    </row>
    <row r="5664" spans="1:1" s="18" customFormat="1" x14ac:dyDescent="0.2">
      <c r="A5664" s="2"/>
    </row>
    <row r="5665" spans="1:1" s="18" customFormat="1" x14ac:dyDescent="0.2">
      <c r="A5665" s="2"/>
    </row>
    <row r="5666" spans="1:1" s="18" customFormat="1" x14ac:dyDescent="0.2">
      <c r="A5666" s="2"/>
    </row>
    <row r="5667" spans="1:1" s="18" customFormat="1" x14ac:dyDescent="0.2">
      <c r="A5667" s="2"/>
    </row>
    <row r="5668" spans="1:1" s="18" customFormat="1" x14ac:dyDescent="0.2">
      <c r="A5668" s="2"/>
    </row>
    <row r="5669" spans="1:1" s="18" customFormat="1" x14ac:dyDescent="0.2">
      <c r="A5669" s="2"/>
    </row>
    <row r="5670" spans="1:1" s="18" customFormat="1" x14ac:dyDescent="0.2">
      <c r="A5670" s="2"/>
    </row>
    <row r="5671" spans="1:1" s="18" customFormat="1" x14ac:dyDescent="0.2">
      <c r="A5671" s="2"/>
    </row>
    <row r="5672" spans="1:1" s="18" customFormat="1" x14ac:dyDescent="0.2">
      <c r="A5672" s="2"/>
    </row>
    <row r="5673" spans="1:1" s="18" customFormat="1" x14ac:dyDescent="0.2">
      <c r="A5673" s="2"/>
    </row>
    <row r="5674" spans="1:1" s="18" customFormat="1" x14ac:dyDescent="0.2">
      <c r="A5674" s="2"/>
    </row>
    <row r="5675" spans="1:1" s="18" customFormat="1" x14ac:dyDescent="0.2">
      <c r="A5675" s="2"/>
    </row>
    <row r="5676" spans="1:1" s="18" customFormat="1" x14ac:dyDescent="0.2">
      <c r="A5676" s="2"/>
    </row>
    <row r="5677" spans="1:1" s="18" customFormat="1" x14ac:dyDescent="0.2">
      <c r="A5677" s="2"/>
    </row>
    <row r="5678" spans="1:1" s="18" customFormat="1" x14ac:dyDescent="0.2">
      <c r="A5678" s="2"/>
    </row>
    <row r="5679" spans="1:1" s="18" customFormat="1" x14ac:dyDescent="0.2">
      <c r="A5679" s="2"/>
    </row>
    <row r="5680" spans="1:1" s="18" customFormat="1" x14ac:dyDescent="0.2">
      <c r="A5680" s="2"/>
    </row>
    <row r="5681" spans="1:1" s="18" customFormat="1" x14ac:dyDescent="0.2">
      <c r="A5681" s="2"/>
    </row>
    <row r="5682" spans="1:1" s="18" customFormat="1" x14ac:dyDescent="0.2">
      <c r="A5682" s="2"/>
    </row>
    <row r="5683" spans="1:1" s="18" customFormat="1" x14ac:dyDescent="0.2">
      <c r="A5683" s="2"/>
    </row>
    <row r="5684" spans="1:1" s="18" customFormat="1" x14ac:dyDescent="0.2">
      <c r="A5684" s="2"/>
    </row>
    <row r="5685" spans="1:1" s="18" customFormat="1" x14ac:dyDescent="0.2">
      <c r="A5685" s="2"/>
    </row>
    <row r="5686" spans="1:1" s="18" customFormat="1" x14ac:dyDescent="0.2">
      <c r="A5686" s="2"/>
    </row>
    <row r="5687" spans="1:1" s="18" customFormat="1" x14ac:dyDescent="0.2">
      <c r="A5687" s="2"/>
    </row>
    <row r="5688" spans="1:1" s="18" customFormat="1" x14ac:dyDescent="0.2">
      <c r="A5688" s="2"/>
    </row>
    <row r="5689" spans="1:1" s="18" customFormat="1" x14ac:dyDescent="0.2">
      <c r="A5689" s="2"/>
    </row>
    <row r="5690" spans="1:1" s="18" customFormat="1" x14ac:dyDescent="0.2">
      <c r="A5690" s="2"/>
    </row>
    <row r="5691" spans="1:1" s="18" customFormat="1" x14ac:dyDescent="0.2">
      <c r="A5691" s="2"/>
    </row>
    <row r="5692" spans="1:1" s="18" customFormat="1" x14ac:dyDescent="0.2">
      <c r="A5692" s="2"/>
    </row>
    <row r="5693" spans="1:1" s="18" customFormat="1" x14ac:dyDescent="0.2">
      <c r="A5693" s="2"/>
    </row>
    <row r="5694" spans="1:1" s="18" customFormat="1" x14ac:dyDescent="0.2">
      <c r="A5694" s="2"/>
    </row>
    <row r="5695" spans="1:1" s="18" customFormat="1" x14ac:dyDescent="0.2">
      <c r="A5695" s="2"/>
    </row>
    <row r="5696" spans="1:1" s="18" customFormat="1" x14ac:dyDescent="0.2">
      <c r="A5696" s="2"/>
    </row>
    <row r="5697" spans="1:1" s="18" customFormat="1" x14ac:dyDescent="0.2">
      <c r="A5697" s="2"/>
    </row>
    <row r="5698" spans="1:1" s="18" customFormat="1" x14ac:dyDescent="0.2">
      <c r="A5698" s="2"/>
    </row>
    <row r="5699" spans="1:1" s="18" customFormat="1" x14ac:dyDescent="0.2">
      <c r="A5699" s="2"/>
    </row>
    <row r="5700" spans="1:1" s="18" customFormat="1" x14ac:dyDescent="0.2">
      <c r="A5700" s="2"/>
    </row>
    <row r="5701" spans="1:1" s="18" customFormat="1" x14ac:dyDescent="0.2">
      <c r="A5701" s="2"/>
    </row>
    <row r="5702" spans="1:1" s="18" customFormat="1" x14ac:dyDescent="0.2">
      <c r="A5702" s="2"/>
    </row>
    <row r="5703" spans="1:1" s="18" customFormat="1" x14ac:dyDescent="0.2">
      <c r="A5703" s="2"/>
    </row>
    <row r="5704" spans="1:1" s="18" customFormat="1" x14ac:dyDescent="0.2">
      <c r="A5704" s="2"/>
    </row>
    <row r="5705" spans="1:1" s="18" customFormat="1" x14ac:dyDescent="0.2">
      <c r="A5705" s="2"/>
    </row>
    <row r="5706" spans="1:1" s="18" customFormat="1" x14ac:dyDescent="0.2">
      <c r="A5706" s="2"/>
    </row>
    <row r="5707" spans="1:1" s="18" customFormat="1" x14ac:dyDescent="0.2">
      <c r="A5707" s="2"/>
    </row>
    <row r="5708" spans="1:1" s="18" customFormat="1" x14ac:dyDescent="0.2">
      <c r="A5708" s="2"/>
    </row>
    <row r="5709" spans="1:1" s="18" customFormat="1" x14ac:dyDescent="0.2">
      <c r="A5709" s="2"/>
    </row>
    <row r="5710" spans="1:1" s="18" customFormat="1" x14ac:dyDescent="0.2">
      <c r="A5710" s="2"/>
    </row>
    <row r="5711" spans="1:1" s="18" customFormat="1" x14ac:dyDescent="0.2">
      <c r="A5711" s="2"/>
    </row>
    <row r="5712" spans="1:1" s="18" customFormat="1" x14ac:dyDescent="0.2">
      <c r="A5712" s="2"/>
    </row>
    <row r="5713" spans="1:1" s="18" customFormat="1" x14ac:dyDescent="0.2">
      <c r="A5713" s="2"/>
    </row>
    <row r="5714" spans="1:1" s="18" customFormat="1" x14ac:dyDescent="0.2">
      <c r="A5714" s="2"/>
    </row>
    <row r="5715" spans="1:1" s="18" customFormat="1" x14ac:dyDescent="0.2">
      <c r="A5715" s="2"/>
    </row>
    <row r="5716" spans="1:1" s="18" customFormat="1" x14ac:dyDescent="0.2">
      <c r="A5716" s="2"/>
    </row>
    <row r="5717" spans="1:1" s="18" customFormat="1" x14ac:dyDescent="0.2">
      <c r="A5717" s="2"/>
    </row>
    <row r="5718" spans="1:1" s="18" customFormat="1" x14ac:dyDescent="0.2">
      <c r="A5718" s="2"/>
    </row>
    <row r="5719" spans="1:1" s="18" customFormat="1" x14ac:dyDescent="0.2">
      <c r="A5719" s="2"/>
    </row>
    <row r="5720" spans="1:1" s="18" customFormat="1" x14ac:dyDescent="0.2">
      <c r="A5720" s="2"/>
    </row>
    <row r="5721" spans="1:1" s="18" customFormat="1" x14ac:dyDescent="0.2">
      <c r="A5721" s="2"/>
    </row>
    <row r="5722" spans="1:1" s="18" customFormat="1" x14ac:dyDescent="0.2">
      <c r="A5722" s="2"/>
    </row>
    <row r="5723" spans="1:1" s="18" customFormat="1" x14ac:dyDescent="0.2">
      <c r="A5723" s="2"/>
    </row>
    <row r="5724" spans="1:1" s="18" customFormat="1" x14ac:dyDescent="0.2">
      <c r="A5724" s="2"/>
    </row>
    <row r="5725" spans="1:1" s="18" customFormat="1" x14ac:dyDescent="0.2">
      <c r="A5725" s="2"/>
    </row>
    <row r="5726" spans="1:1" s="18" customFormat="1" x14ac:dyDescent="0.2">
      <c r="A5726" s="2"/>
    </row>
    <row r="5727" spans="1:1" s="18" customFormat="1" x14ac:dyDescent="0.2">
      <c r="A5727" s="2"/>
    </row>
    <row r="5728" spans="1:1" s="18" customFormat="1" x14ac:dyDescent="0.2">
      <c r="A5728" s="2"/>
    </row>
    <row r="5729" spans="1:1" s="18" customFormat="1" x14ac:dyDescent="0.2">
      <c r="A5729" s="2"/>
    </row>
    <row r="5730" spans="1:1" s="18" customFormat="1" x14ac:dyDescent="0.2">
      <c r="A5730" s="2"/>
    </row>
    <row r="5731" spans="1:1" s="18" customFormat="1" x14ac:dyDescent="0.2">
      <c r="A5731" s="2"/>
    </row>
    <row r="5732" spans="1:1" s="18" customFormat="1" x14ac:dyDescent="0.2">
      <c r="A5732" s="2"/>
    </row>
    <row r="5733" spans="1:1" s="18" customFormat="1" x14ac:dyDescent="0.2">
      <c r="A5733" s="2"/>
    </row>
    <row r="5734" spans="1:1" s="18" customFormat="1" x14ac:dyDescent="0.2">
      <c r="A5734" s="2"/>
    </row>
    <row r="5735" spans="1:1" s="18" customFormat="1" x14ac:dyDescent="0.2">
      <c r="A5735" s="2"/>
    </row>
    <row r="5736" spans="1:1" s="18" customFormat="1" x14ac:dyDescent="0.2">
      <c r="A5736" s="2"/>
    </row>
    <row r="5737" spans="1:1" s="18" customFormat="1" x14ac:dyDescent="0.2">
      <c r="A5737" s="2"/>
    </row>
    <row r="5738" spans="1:1" s="18" customFormat="1" x14ac:dyDescent="0.2">
      <c r="A5738" s="2"/>
    </row>
    <row r="5739" spans="1:1" s="18" customFormat="1" x14ac:dyDescent="0.2">
      <c r="A5739" s="2"/>
    </row>
    <row r="5740" spans="1:1" s="18" customFormat="1" x14ac:dyDescent="0.2">
      <c r="A5740" s="2"/>
    </row>
    <row r="5741" spans="1:1" s="18" customFormat="1" x14ac:dyDescent="0.2">
      <c r="A5741" s="2"/>
    </row>
    <row r="5742" spans="1:1" s="18" customFormat="1" x14ac:dyDescent="0.2">
      <c r="A5742" s="2"/>
    </row>
    <row r="5743" spans="1:1" s="18" customFormat="1" x14ac:dyDescent="0.2">
      <c r="A5743" s="2"/>
    </row>
    <row r="5744" spans="1:1" s="18" customFormat="1" x14ac:dyDescent="0.2">
      <c r="A5744" s="2"/>
    </row>
    <row r="5745" spans="1:1" s="18" customFormat="1" x14ac:dyDescent="0.2">
      <c r="A5745" s="2"/>
    </row>
    <row r="5746" spans="1:1" s="18" customFormat="1" x14ac:dyDescent="0.2">
      <c r="A5746" s="2"/>
    </row>
    <row r="5747" spans="1:1" s="18" customFormat="1" x14ac:dyDescent="0.2">
      <c r="A5747" s="2"/>
    </row>
    <row r="5748" spans="1:1" s="18" customFormat="1" x14ac:dyDescent="0.2">
      <c r="A5748" s="2"/>
    </row>
    <row r="5749" spans="1:1" s="18" customFormat="1" x14ac:dyDescent="0.2">
      <c r="A5749" s="2"/>
    </row>
    <row r="5750" spans="1:1" s="18" customFormat="1" x14ac:dyDescent="0.2">
      <c r="A5750" s="2"/>
    </row>
    <row r="5751" spans="1:1" s="18" customFormat="1" x14ac:dyDescent="0.2">
      <c r="A5751" s="2"/>
    </row>
    <row r="5752" spans="1:1" s="18" customFormat="1" x14ac:dyDescent="0.2">
      <c r="A5752" s="2"/>
    </row>
    <row r="5753" spans="1:1" s="18" customFormat="1" x14ac:dyDescent="0.2">
      <c r="A5753" s="2"/>
    </row>
    <row r="5754" spans="1:1" s="18" customFormat="1" x14ac:dyDescent="0.2">
      <c r="A5754" s="2"/>
    </row>
    <row r="5755" spans="1:1" s="18" customFormat="1" x14ac:dyDescent="0.2">
      <c r="A5755" s="2"/>
    </row>
    <row r="5756" spans="1:1" s="18" customFormat="1" x14ac:dyDescent="0.2">
      <c r="A5756" s="2"/>
    </row>
    <row r="5757" spans="1:1" s="18" customFormat="1" x14ac:dyDescent="0.2">
      <c r="A5757" s="2"/>
    </row>
    <row r="5758" spans="1:1" s="18" customFormat="1" x14ac:dyDescent="0.2">
      <c r="A5758" s="2"/>
    </row>
    <row r="5759" spans="1:1" s="18" customFormat="1" x14ac:dyDescent="0.2">
      <c r="A5759" s="2"/>
    </row>
    <row r="5760" spans="1:1" s="18" customFormat="1" x14ac:dyDescent="0.2">
      <c r="A5760" s="2"/>
    </row>
    <row r="5761" spans="1:1" s="18" customFormat="1" x14ac:dyDescent="0.2">
      <c r="A5761" s="2"/>
    </row>
    <row r="5762" spans="1:1" s="18" customFormat="1" x14ac:dyDescent="0.2">
      <c r="A5762" s="2"/>
    </row>
    <row r="5763" spans="1:1" s="18" customFormat="1" x14ac:dyDescent="0.2">
      <c r="A5763" s="2"/>
    </row>
    <row r="5764" spans="1:1" s="18" customFormat="1" x14ac:dyDescent="0.2">
      <c r="A5764" s="2"/>
    </row>
    <row r="5765" spans="1:1" s="18" customFormat="1" x14ac:dyDescent="0.2">
      <c r="A5765" s="2"/>
    </row>
    <row r="5766" spans="1:1" s="18" customFormat="1" x14ac:dyDescent="0.2">
      <c r="A5766" s="2"/>
    </row>
    <row r="5767" spans="1:1" s="18" customFormat="1" x14ac:dyDescent="0.2">
      <c r="A5767" s="2"/>
    </row>
    <row r="5768" spans="1:1" s="18" customFormat="1" x14ac:dyDescent="0.2">
      <c r="A5768" s="2"/>
    </row>
    <row r="5769" spans="1:1" s="18" customFormat="1" x14ac:dyDescent="0.2">
      <c r="A5769" s="2"/>
    </row>
    <row r="5770" spans="1:1" s="18" customFormat="1" x14ac:dyDescent="0.2">
      <c r="A5770" s="2"/>
    </row>
    <row r="5771" spans="1:1" s="18" customFormat="1" x14ac:dyDescent="0.2">
      <c r="A5771" s="2"/>
    </row>
    <row r="5772" spans="1:1" s="18" customFormat="1" x14ac:dyDescent="0.2">
      <c r="A5772" s="2"/>
    </row>
    <row r="5773" spans="1:1" s="18" customFormat="1" x14ac:dyDescent="0.2">
      <c r="A5773" s="2"/>
    </row>
    <row r="5774" spans="1:1" s="18" customFormat="1" x14ac:dyDescent="0.2">
      <c r="A5774" s="2"/>
    </row>
    <row r="5775" spans="1:1" s="18" customFormat="1" x14ac:dyDescent="0.2">
      <c r="A5775" s="2"/>
    </row>
    <row r="5776" spans="1:1" s="18" customFormat="1" x14ac:dyDescent="0.2">
      <c r="A5776" s="2"/>
    </row>
    <row r="5777" spans="1:1" s="18" customFormat="1" x14ac:dyDescent="0.2">
      <c r="A5777" s="2"/>
    </row>
    <row r="5778" spans="1:1" s="18" customFormat="1" x14ac:dyDescent="0.2">
      <c r="A5778" s="2"/>
    </row>
    <row r="5779" spans="1:1" s="18" customFormat="1" x14ac:dyDescent="0.2">
      <c r="A5779" s="2"/>
    </row>
    <row r="5780" spans="1:1" s="18" customFormat="1" x14ac:dyDescent="0.2">
      <c r="A5780" s="2"/>
    </row>
    <row r="5781" spans="1:1" s="18" customFormat="1" x14ac:dyDescent="0.2">
      <c r="A5781" s="2"/>
    </row>
    <row r="5782" spans="1:1" s="18" customFormat="1" x14ac:dyDescent="0.2">
      <c r="A5782" s="2"/>
    </row>
    <row r="5783" spans="1:1" s="18" customFormat="1" x14ac:dyDescent="0.2">
      <c r="A5783" s="2"/>
    </row>
    <row r="5784" spans="1:1" s="18" customFormat="1" x14ac:dyDescent="0.2">
      <c r="A5784" s="2"/>
    </row>
    <row r="5785" spans="1:1" s="18" customFormat="1" x14ac:dyDescent="0.2">
      <c r="A5785" s="2"/>
    </row>
    <row r="5786" spans="1:1" s="18" customFormat="1" x14ac:dyDescent="0.2">
      <c r="A5786" s="2"/>
    </row>
    <row r="5787" spans="1:1" s="18" customFormat="1" x14ac:dyDescent="0.2">
      <c r="A5787" s="2"/>
    </row>
    <row r="5788" spans="1:1" s="18" customFormat="1" x14ac:dyDescent="0.2">
      <c r="A5788" s="2"/>
    </row>
    <row r="5789" spans="1:1" s="18" customFormat="1" x14ac:dyDescent="0.2">
      <c r="A5789" s="2"/>
    </row>
    <row r="5790" spans="1:1" s="18" customFormat="1" x14ac:dyDescent="0.2">
      <c r="A5790" s="2"/>
    </row>
    <row r="5791" spans="1:1" s="18" customFormat="1" x14ac:dyDescent="0.2">
      <c r="A5791" s="2"/>
    </row>
    <row r="5792" spans="1:1" s="18" customFormat="1" x14ac:dyDescent="0.2">
      <c r="A5792" s="2"/>
    </row>
    <row r="5793" spans="1:1" s="18" customFormat="1" x14ac:dyDescent="0.2">
      <c r="A5793" s="2"/>
    </row>
    <row r="5794" spans="1:1" s="18" customFormat="1" x14ac:dyDescent="0.2">
      <c r="A5794" s="2"/>
    </row>
    <row r="5795" spans="1:1" s="18" customFormat="1" x14ac:dyDescent="0.2">
      <c r="A5795" s="2"/>
    </row>
    <row r="5796" spans="1:1" s="18" customFormat="1" x14ac:dyDescent="0.2">
      <c r="A5796" s="2"/>
    </row>
    <row r="5797" spans="1:1" s="18" customFormat="1" x14ac:dyDescent="0.2">
      <c r="A5797" s="2"/>
    </row>
    <row r="5798" spans="1:1" s="18" customFormat="1" x14ac:dyDescent="0.2">
      <c r="A5798" s="2"/>
    </row>
    <row r="5799" spans="1:1" s="18" customFormat="1" x14ac:dyDescent="0.2">
      <c r="A5799" s="2"/>
    </row>
    <row r="5800" spans="1:1" s="18" customFormat="1" x14ac:dyDescent="0.2">
      <c r="A5800" s="2"/>
    </row>
    <row r="5801" spans="1:1" s="18" customFormat="1" x14ac:dyDescent="0.2">
      <c r="A5801" s="2"/>
    </row>
    <row r="5802" spans="1:1" s="18" customFormat="1" x14ac:dyDescent="0.2">
      <c r="A5802" s="2"/>
    </row>
    <row r="5803" spans="1:1" s="18" customFormat="1" x14ac:dyDescent="0.2">
      <c r="A5803" s="2"/>
    </row>
    <row r="5804" spans="1:1" s="18" customFormat="1" x14ac:dyDescent="0.2">
      <c r="A5804" s="2"/>
    </row>
    <row r="5805" spans="1:1" s="18" customFormat="1" x14ac:dyDescent="0.2">
      <c r="A5805" s="2"/>
    </row>
    <row r="5806" spans="1:1" s="18" customFormat="1" x14ac:dyDescent="0.2">
      <c r="A5806" s="2"/>
    </row>
    <row r="5807" spans="1:1" s="18" customFormat="1" x14ac:dyDescent="0.2">
      <c r="A5807" s="2"/>
    </row>
    <row r="5808" spans="1:1" s="18" customFormat="1" x14ac:dyDescent="0.2">
      <c r="A5808" s="2"/>
    </row>
    <row r="5809" spans="1:1" s="18" customFormat="1" x14ac:dyDescent="0.2">
      <c r="A5809" s="2"/>
    </row>
    <row r="5810" spans="1:1" s="18" customFormat="1" x14ac:dyDescent="0.2">
      <c r="A5810" s="2"/>
    </row>
    <row r="5811" spans="1:1" s="18" customFormat="1" x14ac:dyDescent="0.2">
      <c r="A5811" s="2"/>
    </row>
    <row r="5812" spans="1:1" s="18" customFormat="1" x14ac:dyDescent="0.2">
      <c r="A5812" s="2"/>
    </row>
    <row r="5813" spans="1:1" s="18" customFormat="1" x14ac:dyDescent="0.2">
      <c r="A5813" s="2"/>
    </row>
    <row r="5814" spans="1:1" s="18" customFormat="1" x14ac:dyDescent="0.2">
      <c r="A5814" s="2"/>
    </row>
    <row r="5815" spans="1:1" s="18" customFormat="1" x14ac:dyDescent="0.2">
      <c r="A5815" s="2"/>
    </row>
    <row r="5816" spans="1:1" s="18" customFormat="1" x14ac:dyDescent="0.2">
      <c r="A5816" s="2"/>
    </row>
    <row r="5817" spans="1:1" s="18" customFormat="1" x14ac:dyDescent="0.2">
      <c r="A5817" s="2"/>
    </row>
    <row r="5818" spans="1:1" s="18" customFormat="1" x14ac:dyDescent="0.2">
      <c r="A5818" s="2"/>
    </row>
    <row r="5819" spans="1:1" s="18" customFormat="1" x14ac:dyDescent="0.2">
      <c r="A5819" s="2"/>
    </row>
    <row r="5820" spans="1:1" s="18" customFormat="1" x14ac:dyDescent="0.2">
      <c r="A5820" s="2"/>
    </row>
    <row r="5821" spans="1:1" s="18" customFormat="1" x14ac:dyDescent="0.2">
      <c r="A5821" s="2"/>
    </row>
    <row r="5822" spans="1:1" s="18" customFormat="1" x14ac:dyDescent="0.2">
      <c r="A5822" s="2"/>
    </row>
    <row r="5823" spans="1:1" s="18" customFormat="1" x14ac:dyDescent="0.2">
      <c r="A5823" s="2"/>
    </row>
    <row r="5824" spans="1:1" s="18" customFormat="1" x14ac:dyDescent="0.2">
      <c r="A5824" s="2"/>
    </row>
    <row r="5825" spans="1:1" s="18" customFormat="1" x14ac:dyDescent="0.2">
      <c r="A5825" s="2"/>
    </row>
    <row r="5826" spans="1:1" s="18" customFormat="1" x14ac:dyDescent="0.2">
      <c r="A5826" s="2"/>
    </row>
    <row r="5827" spans="1:1" s="18" customFormat="1" x14ac:dyDescent="0.2">
      <c r="A5827" s="2"/>
    </row>
    <row r="5828" spans="1:1" s="18" customFormat="1" x14ac:dyDescent="0.2">
      <c r="A5828" s="2"/>
    </row>
    <row r="5829" spans="1:1" s="18" customFormat="1" x14ac:dyDescent="0.2">
      <c r="A5829" s="2"/>
    </row>
    <row r="5830" spans="1:1" s="18" customFormat="1" x14ac:dyDescent="0.2">
      <c r="A5830" s="2"/>
    </row>
    <row r="5831" spans="1:1" s="18" customFormat="1" x14ac:dyDescent="0.2">
      <c r="A5831" s="2"/>
    </row>
    <row r="5832" spans="1:1" s="18" customFormat="1" x14ac:dyDescent="0.2">
      <c r="A5832" s="2"/>
    </row>
    <row r="5833" spans="1:1" s="18" customFormat="1" x14ac:dyDescent="0.2">
      <c r="A5833" s="2"/>
    </row>
    <row r="5834" spans="1:1" s="18" customFormat="1" x14ac:dyDescent="0.2">
      <c r="A5834" s="2"/>
    </row>
    <row r="5835" spans="1:1" s="18" customFormat="1" x14ac:dyDescent="0.2">
      <c r="A5835" s="2"/>
    </row>
    <row r="5836" spans="1:1" s="18" customFormat="1" x14ac:dyDescent="0.2">
      <c r="A5836" s="2"/>
    </row>
    <row r="5837" spans="1:1" s="18" customFormat="1" x14ac:dyDescent="0.2">
      <c r="A5837" s="2"/>
    </row>
    <row r="5838" spans="1:1" s="18" customFormat="1" x14ac:dyDescent="0.2">
      <c r="A5838" s="2"/>
    </row>
    <row r="5839" spans="1:1" s="18" customFormat="1" x14ac:dyDescent="0.2">
      <c r="A5839" s="2"/>
    </row>
    <row r="5840" spans="1:1" s="18" customFormat="1" x14ac:dyDescent="0.2">
      <c r="A5840" s="2"/>
    </row>
    <row r="5841" spans="1:1" s="18" customFormat="1" x14ac:dyDescent="0.2">
      <c r="A5841" s="2"/>
    </row>
    <row r="5842" spans="1:1" s="18" customFormat="1" x14ac:dyDescent="0.2">
      <c r="A5842" s="2"/>
    </row>
    <row r="5843" spans="1:1" s="18" customFormat="1" x14ac:dyDescent="0.2">
      <c r="A5843" s="2"/>
    </row>
    <row r="5844" spans="1:1" s="18" customFormat="1" x14ac:dyDescent="0.2">
      <c r="A5844" s="2"/>
    </row>
    <row r="5845" spans="1:1" s="18" customFormat="1" x14ac:dyDescent="0.2">
      <c r="A5845" s="2"/>
    </row>
    <row r="5846" spans="1:1" s="18" customFormat="1" x14ac:dyDescent="0.2">
      <c r="A5846" s="2"/>
    </row>
    <row r="5847" spans="1:1" s="18" customFormat="1" x14ac:dyDescent="0.2">
      <c r="A5847" s="2"/>
    </row>
    <row r="5848" spans="1:1" s="18" customFormat="1" x14ac:dyDescent="0.2">
      <c r="A5848" s="2"/>
    </row>
    <row r="5849" spans="1:1" s="18" customFormat="1" x14ac:dyDescent="0.2">
      <c r="A5849" s="2"/>
    </row>
    <row r="5850" spans="1:1" s="18" customFormat="1" x14ac:dyDescent="0.2">
      <c r="A5850" s="2"/>
    </row>
    <row r="5851" spans="1:1" s="18" customFormat="1" x14ac:dyDescent="0.2">
      <c r="A5851" s="2"/>
    </row>
    <row r="5852" spans="1:1" s="18" customFormat="1" x14ac:dyDescent="0.2">
      <c r="A5852" s="2"/>
    </row>
    <row r="5853" spans="1:1" s="18" customFormat="1" x14ac:dyDescent="0.2">
      <c r="A5853" s="2"/>
    </row>
    <row r="5854" spans="1:1" s="18" customFormat="1" x14ac:dyDescent="0.2">
      <c r="A5854" s="2"/>
    </row>
    <row r="5855" spans="1:1" s="18" customFormat="1" x14ac:dyDescent="0.2">
      <c r="A5855" s="2"/>
    </row>
    <row r="5856" spans="1:1" s="18" customFormat="1" x14ac:dyDescent="0.2">
      <c r="A5856" s="2"/>
    </row>
    <row r="5857" spans="1:1" s="18" customFormat="1" x14ac:dyDescent="0.2">
      <c r="A5857" s="2"/>
    </row>
    <row r="5858" spans="1:1" s="18" customFormat="1" x14ac:dyDescent="0.2">
      <c r="A5858" s="2"/>
    </row>
    <row r="5859" spans="1:1" s="18" customFormat="1" x14ac:dyDescent="0.2">
      <c r="A5859" s="2"/>
    </row>
    <row r="5860" spans="1:1" s="18" customFormat="1" x14ac:dyDescent="0.2">
      <c r="A5860" s="2"/>
    </row>
    <row r="5861" spans="1:1" s="18" customFormat="1" x14ac:dyDescent="0.2">
      <c r="A5861" s="2"/>
    </row>
    <row r="5862" spans="1:1" s="18" customFormat="1" x14ac:dyDescent="0.2">
      <c r="A5862" s="2"/>
    </row>
    <row r="5863" spans="1:1" s="18" customFormat="1" x14ac:dyDescent="0.2">
      <c r="A5863" s="2"/>
    </row>
    <row r="5864" spans="1:1" s="18" customFormat="1" x14ac:dyDescent="0.2">
      <c r="A5864" s="2"/>
    </row>
    <row r="5865" spans="1:1" s="18" customFormat="1" x14ac:dyDescent="0.2">
      <c r="A5865" s="2"/>
    </row>
    <row r="5866" spans="1:1" s="18" customFormat="1" x14ac:dyDescent="0.2">
      <c r="A5866" s="2"/>
    </row>
    <row r="5867" spans="1:1" s="18" customFormat="1" x14ac:dyDescent="0.2">
      <c r="A5867" s="2"/>
    </row>
    <row r="5868" spans="1:1" s="18" customFormat="1" x14ac:dyDescent="0.2">
      <c r="A5868" s="2"/>
    </row>
    <row r="5869" spans="1:1" s="18" customFormat="1" x14ac:dyDescent="0.2">
      <c r="A5869" s="2"/>
    </row>
    <row r="5870" spans="1:1" s="18" customFormat="1" x14ac:dyDescent="0.2">
      <c r="A5870" s="2"/>
    </row>
    <row r="5871" spans="1:1" s="18" customFormat="1" x14ac:dyDescent="0.2">
      <c r="A5871" s="2"/>
    </row>
    <row r="5872" spans="1:1" s="18" customFormat="1" x14ac:dyDescent="0.2">
      <c r="A5872" s="2"/>
    </row>
    <row r="5873" spans="1:1" s="18" customFormat="1" x14ac:dyDescent="0.2">
      <c r="A5873" s="2"/>
    </row>
    <row r="5874" spans="1:1" s="18" customFormat="1" x14ac:dyDescent="0.2">
      <c r="A5874" s="2"/>
    </row>
    <row r="5875" spans="1:1" s="18" customFormat="1" x14ac:dyDescent="0.2">
      <c r="A5875" s="2"/>
    </row>
    <row r="5876" spans="1:1" s="18" customFormat="1" x14ac:dyDescent="0.2">
      <c r="A5876" s="2"/>
    </row>
    <row r="5877" spans="1:1" s="18" customFormat="1" x14ac:dyDescent="0.2">
      <c r="A5877" s="2"/>
    </row>
    <row r="5878" spans="1:1" s="18" customFormat="1" x14ac:dyDescent="0.2">
      <c r="A5878" s="2"/>
    </row>
    <row r="5879" spans="1:1" s="18" customFormat="1" x14ac:dyDescent="0.2">
      <c r="A5879" s="2"/>
    </row>
    <row r="5880" spans="1:1" s="18" customFormat="1" x14ac:dyDescent="0.2">
      <c r="A5880" s="2"/>
    </row>
    <row r="5881" spans="1:1" s="18" customFormat="1" x14ac:dyDescent="0.2">
      <c r="A5881" s="2"/>
    </row>
    <row r="5882" spans="1:1" s="18" customFormat="1" x14ac:dyDescent="0.2">
      <c r="A5882" s="2"/>
    </row>
    <row r="5883" spans="1:1" s="18" customFormat="1" x14ac:dyDescent="0.2">
      <c r="A5883" s="2"/>
    </row>
    <row r="5884" spans="1:1" s="18" customFormat="1" x14ac:dyDescent="0.2">
      <c r="A5884" s="2"/>
    </row>
    <row r="5885" spans="1:1" s="18" customFormat="1" x14ac:dyDescent="0.2">
      <c r="A5885" s="2"/>
    </row>
    <row r="5886" spans="1:1" s="18" customFormat="1" x14ac:dyDescent="0.2">
      <c r="A5886" s="2"/>
    </row>
    <row r="5887" spans="1:1" s="18" customFormat="1" x14ac:dyDescent="0.2">
      <c r="A5887" s="2"/>
    </row>
    <row r="5888" spans="1:1" s="18" customFormat="1" x14ac:dyDescent="0.2">
      <c r="A5888" s="2"/>
    </row>
    <row r="5889" spans="1:1" s="18" customFormat="1" x14ac:dyDescent="0.2">
      <c r="A5889" s="2"/>
    </row>
    <row r="5890" spans="1:1" s="18" customFormat="1" x14ac:dyDescent="0.2">
      <c r="A5890" s="2"/>
    </row>
    <row r="5891" spans="1:1" s="18" customFormat="1" x14ac:dyDescent="0.2">
      <c r="A5891" s="2"/>
    </row>
    <row r="5892" spans="1:1" s="18" customFormat="1" x14ac:dyDescent="0.2">
      <c r="A5892" s="2"/>
    </row>
    <row r="5893" spans="1:1" s="18" customFormat="1" x14ac:dyDescent="0.2">
      <c r="A5893" s="2"/>
    </row>
    <row r="5894" spans="1:1" s="18" customFormat="1" x14ac:dyDescent="0.2">
      <c r="A5894" s="2"/>
    </row>
    <row r="5895" spans="1:1" s="18" customFormat="1" x14ac:dyDescent="0.2">
      <c r="A5895" s="2"/>
    </row>
    <row r="5896" spans="1:1" s="18" customFormat="1" x14ac:dyDescent="0.2">
      <c r="A5896" s="2"/>
    </row>
    <row r="5897" spans="1:1" s="18" customFormat="1" x14ac:dyDescent="0.2">
      <c r="A5897" s="2"/>
    </row>
    <row r="5898" spans="1:1" s="18" customFormat="1" x14ac:dyDescent="0.2">
      <c r="A5898" s="2"/>
    </row>
    <row r="5899" spans="1:1" s="18" customFormat="1" x14ac:dyDescent="0.2">
      <c r="A5899" s="2"/>
    </row>
    <row r="5900" spans="1:1" s="18" customFormat="1" x14ac:dyDescent="0.2">
      <c r="A5900" s="2"/>
    </row>
    <row r="5901" spans="1:1" s="18" customFormat="1" x14ac:dyDescent="0.2">
      <c r="A5901" s="2"/>
    </row>
    <row r="5902" spans="1:1" s="18" customFormat="1" x14ac:dyDescent="0.2">
      <c r="A5902" s="2"/>
    </row>
    <row r="5903" spans="1:1" s="18" customFormat="1" x14ac:dyDescent="0.2">
      <c r="A5903" s="2"/>
    </row>
    <row r="5904" spans="1:1" s="18" customFormat="1" x14ac:dyDescent="0.2">
      <c r="A5904" s="2"/>
    </row>
    <row r="5905" spans="1:1" s="18" customFormat="1" x14ac:dyDescent="0.2">
      <c r="A5905" s="2"/>
    </row>
    <row r="5906" spans="1:1" s="18" customFormat="1" x14ac:dyDescent="0.2">
      <c r="A5906" s="2"/>
    </row>
    <row r="5907" spans="1:1" s="18" customFormat="1" x14ac:dyDescent="0.2">
      <c r="A5907" s="2"/>
    </row>
    <row r="5908" spans="1:1" s="18" customFormat="1" x14ac:dyDescent="0.2">
      <c r="A5908" s="2"/>
    </row>
    <row r="5909" spans="1:1" s="18" customFormat="1" x14ac:dyDescent="0.2">
      <c r="A5909" s="2"/>
    </row>
    <row r="5910" spans="1:1" s="18" customFormat="1" x14ac:dyDescent="0.2">
      <c r="A5910" s="2"/>
    </row>
    <row r="5911" spans="1:1" s="18" customFormat="1" x14ac:dyDescent="0.2">
      <c r="A5911" s="2"/>
    </row>
    <row r="5912" spans="1:1" s="18" customFormat="1" x14ac:dyDescent="0.2">
      <c r="A5912" s="2"/>
    </row>
    <row r="5913" spans="1:1" s="18" customFormat="1" x14ac:dyDescent="0.2">
      <c r="A5913" s="2"/>
    </row>
    <row r="5914" spans="1:1" s="18" customFormat="1" x14ac:dyDescent="0.2">
      <c r="A5914" s="2"/>
    </row>
    <row r="5915" spans="1:1" s="18" customFormat="1" x14ac:dyDescent="0.2">
      <c r="A5915" s="2"/>
    </row>
    <row r="5916" spans="1:1" s="18" customFormat="1" x14ac:dyDescent="0.2">
      <c r="A5916" s="2"/>
    </row>
    <row r="5917" spans="1:1" s="18" customFormat="1" x14ac:dyDescent="0.2">
      <c r="A5917" s="2"/>
    </row>
    <row r="5918" spans="1:1" s="18" customFormat="1" x14ac:dyDescent="0.2">
      <c r="A5918" s="2"/>
    </row>
    <row r="5919" spans="1:1" s="18" customFormat="1" x14ac:dyDescent="0.2">
      <c r="A5919" s="2"/>
    </row>
    <row r="5920" spans="1:1" s="18" customFormat="1" x14ac:dyDescent="0.2">
      <c r="A5920" s="2"/>
    </row>
    <row r="5921" spans="1:1" s="18" customFormat="1" x14ac:dyDescent="0.2">
      <c r="A5921" s="2"/>
    </row>
    <row r="5922" spans="1:1" s="18" customFormat="1" x14ac:dyDescent="0.2">
      <c r="A5922" s="2"/>
    </row>
    <row r="5923" spans="1:1" s="18" customFormat="1" x14ac:dyDescent="0.2">
      <c r="A5923" s="2"/>
    </row>
    <row r="5924" spans="1:1" s="18" customFormat="1" x14ac:dyDescent="0.2">
      <c r="A5924" s="2"/>
    </row>
    <row r="5925" spans="1:1" s="18" customFormat="1" x14ac:dyDescent="0.2">
      <c r="A5925" s="2"/>
    </row>
    <row r="5926" spans="1:1" s="18" customFormat="1" x14ac:dyDescent="0.2">
      <c r="A5926" s="2"/>
    </row>
    <row r="5927" spans="1:1" s="18" customFormat="1" x14ac:dyDescent="0.2">
      <c r="A5927" s="2"/>
    </row>
    <row r="5928" spans="1:1" s="18" customFormat="1" x14ac:dyDescent="0.2">
      <c r="A5928" s="2"/>
    </row>
    <row r="5929" spans="1:1" s="18" customFormat="1" x14ac:dyDescent="0.2">
      <c r="A5929" s="2"/>
    </row>
    <row r="5930" spans="1:1" s="18" customFormat="1" x14ac:dyDescent="0.2">
      <c r="A5930" s="2"/>
    </row>
    <row r="5931" spans="1:1" s="18" customFormat="1" x14ac:dyDescent="0.2">
      <c r="A5931" s="2"/>
    </row>
    <row r="5932" spans="1:1" s="18" customFormat="1" x14ac:dyDescent="0.2">
      <c r="A5932" s="2"/>
    </row>
    <row r="5933" spans="1:1" s="18" customFormat="1" x14ac:dyDescent="0.2">
      <c r="A5933" s="2"/>
    </row>
    <row r="5934" spans="1:1" s="18" customFormat="1" x14ac:dyDescent="0.2">
      <c r="A5934" s="2"/>
    </row>
    <row r="5935" spans="1:1" s="18" customFormat="1" x14ac:dyDescent="0.2">
      <c r="A5935" s="2"/>
    </row>
    <row r="5936" spans="1:1" s="18" customFormat="1" x14ac:dyDescent="0.2">
      <c r="A5936" s="2"/>
    </row>
    <row r="5937" spans="1:1" s="18" customFormat="1" x14ac:dyDescent="0.2">
      <c r="A5937" s="2"/>
    </row>
    <row r="5938" spans="1:1" s="18" customFormat="1" x14ac:dyDescent="0.2">
      <c r="A5938" s="2"/>
    </row>
    <row r="5939" spans="1:1" s="18" customFormat="1" x14ac:dyDescent="0.2">
      <c r="A5939" s="2"/>
    </row>
    <row r="5940" spans="1:1" s="18" customFormat="1" x14ac:dyDescent="0.2">
      <c r="A5940" s="2"/>
    </row>
    <row r="5941" spans="1:1" s="18" customFormat="1" x14ac:dyDescent="0.2">
      <c r="A5941" s="2"/>
    </row>
    <row r="5942" spans="1:1" s="18" customFormat="1" x14ac:dyDescent="0.2">
      <c r="A5942" s="2"/>
    </row>
    <row r="5943" spans="1:1" s="18" customFormat="1" x14ac:dyDescent="0.2">
      <c r="A5943" s="2"/>
    </row>
    <row r="5944" spans="1:1" s="18" customFormat="1" x14ac:dyDescent="0.2">
      <c r="A5944" s="2"/>
    </row>
    <row r="5945" spans="1:1" s="18" customFormat="1" x14ac:dyDescent="0.2">
      <c r="A5945" s="2"/>
    </row>
    <row r="5946" spans="1:1" s="18" customFormat="1" x14ac:dyDescent="0.2">
      <c r="A5946" s="2"/>
    </row>
    <row r="5947" spans="1:1" s="18" customFormat="1" x14ac:dyDescent="0.2">
      <c r="A5947" s="2"/>
    </row>
    <row r="5948" spans="1:1" s="18" customFormat="1" x14ac:dyDescent="0.2">
      <c r="A5948" s="2"/>
    </row>
    <row r="5949" spans="1:1" s="18" customFormat="1" x14ac:dyDescent="0.2">
      <c r="A5949" s="2"/>
    </row>
    <row r="5950" spans="1:1" s="18" customFormat="1" x14ac:dyDescent="0.2">
      <c r="A5950" s="2"/>
    </row>
    <row r="5951" spans="1:1" s="18" customFormat="1" x14ac:dyDescent="0.2">
      <c r="A5951" s="2"/>
    </row>
    <row r="5952" spans="1:1" s="18" customFormat="1" x14ac:dyDescent="0.2">
      <c r="A5952" s="2"/>
    </row>
    <row r="5953" spans="1:1" s="18" customFormat="1" x14ac:dyDescent="0.2">
      <c r="A5953" s="2"/>
    </row>
    <row r="5954" spans="1:1" s="18" customFormat="1" x14ac:dyDescent="0.2">
      <c r="A5954" s="2"/>
    </row>
    <row r="5955" spans="1:1" s="18" customFormat="1" x14ac:dyDescent="0.2">
      <c r="A5955" s="2"/>
    </row>
    <row r="5956" spans="1:1" s="18" customFormat="1" x14ac:dyDescent="0.2">
      <c r="A5956" s="2"/>
    </row>
    <row r="5957" spans="1:1" s="18" customFormat="1" x14ac:dyDescent="0.2">
      <c r="A5957" s="2"/>
    </row>
    <row r="5958" spans="1:1" s="18" customFormat="1" x14ac:dyDescent="0.2">
      <c r="A5958" s="2"/>
    </row>
    <row r="5959" spans="1:1" s="18" customFormat="1" x14ac:dyDescent="0.2">
      <c r="A5959" s="2"/>
    </row>
    <row r="5960" spans="1:1" s="18" customFormat="1" x14ac:dyDescent="0.2">
      <c r="A5960" s="2"/>
    </row>
    <row r="5961" spans="1:1" s="18" customFormat="1" x14ac:dyDescent="0.2">
      <c r="A5961" s="2"/>
    </row>
    <row r="5962" spans="1:1" s="18" customFormat="1" x14ac:dyDescent="0.2">
      <c r="A5962" s="2"/>
    </row>
    <row r="5963" spans="1:1" s="18" customFormat="1" x14ac:dyDescent="0.2">
      <c r="A5963" s="2"/>
    </row>
    <row r="5964" spans="1:1" s="18" customFormat="1" x14ac:dyDescent="0.2">
      <c r="A5964" s="2"/>
    </row>
    <row r="5965" spans="1:1" s="18" customFormat="1" x14ac:dyDescent="0.2">
      <c r="A5965" s="2"/>
    </row>
    <row r="5966" spans="1:1" s="18" customFormat="1" x14ac:dyDescent="0.2">
      <c r="A5966" s="2"/>
    </row>
    <row r="5967" spans="1:1" s="18" customFormat="1" x14ac:dyDescent="0.2">
      <c r="A5967" s="2"/>
    </row>
    <row r="5968" spans="1:1" s="18" customFormat="1" x14ac:dyDescent="0.2">
      <c r="A5968" s="2"/>
    </row>
    <row r="5969" spans="1:1" s="18" customFormat="1" x14ac:dyDescent="0.2">
      <c r="A5969" s="2"/>
    </row>
    <row r="5970" spans="1:1" s="18" customFormat="1" x14ac:dyDescent="0.2">
      <c r="A5970" s="2"/>
    </row>
    <row r="5971" spans="1:1" s="18" customFormat="1" x14ac:dyDescent="0.2">
      <c r="A5971" s="2"/>
    </row>
    <row r="5972" spans="1:1" s="18" customFormat="1" x14ac:dyDescent="0.2">
      <c r="A5972" s="2"/>
    </row>
    <row r="5973" spans="1:1" s="18" customFormat="1" x14ac:dyDescent="0.2">
      <c r="A5973" s="2"/>
    </row>
    <row r="5974" spans="1:1" s="18" customFormat="1" x14ac:dyDescent="0.2">
      <c r="A5974" s="2"/>
    </row>
    <row r="5975" spans="1:1" s="18" customFormat="1" x14ac:dyDescent="0.2">
      <c r="A5975" s="2"/>
    </row>
    <row r="5976" spans="1:1" s="18" customFormat="1" x14ac:dyDescent="0.2">
      <c r="A5976" s="2"/>
    </row>
    <row r="5977" spans="1:1" s="18" customFormat="1" x14ac:dyDescent="0.2">
      <c r="A5977" s="2"/>
    </row>
    <row r="5978" spans="1:1" s="18" customFormat="1" x14ac:dyDescent="0.2">
      <c r="A5978" s="2"/>
    </row>
    <row r="5979" spans="1:1" s="18" customFormat="1" x14ac:dyDescent="0.2">
      <c r="A5979" s="2"/>
    </row>
    <row r="5980" spans="1:1" s="18" customFormat="1" x14ac:dyDescent="0.2">
      <c r="A5980" s="2"/>
    </row>
    <row r="5981" spans="1:1" s="18" customFormat="1" x14ac:dyDescent="0.2">
      <c r="A5981" s="2"/>
    </row>
    <row r="5982" spans="1:1" s="18" customFormat="1" x14ac:dyDescent="0.2">
      <c r="A5982" s="2"/>
    </row>
    <row r="5983" spans="1:1" s="18" customFormat="1" x14ac:dyDescent="0.2">
      <c r="A5983" s="2"/>
    </row>
    <row r="5984" spans="1:1" s="18" customFormat="1" x14ac:dyDescent="0.2">
      <c r="A5984" s="2"/>
    </row>
    <row r="5985" spans="1:1" s="18" customFormat="1" x14ac:dyDescent="0.2">
      <c r="A5985" s="2"/>
    </row>
    <row r="5986" spans="1:1" s="18" customFormat="1" x14ac:dyDescent="0.2">
      <c r="A5986" s="2"/>
    </row>
    <row r="5987" spans="1:1" s="18" customFormat="1" x14ac:dyDescent="0.2">
      <c r="A5987" s="2"/>
    </row>
    <row r="5988" spans="1:1" s="18" customFormat="1" x14ac:dyDescent="0.2">
      <c r="A5988" s="2"/>
    </row>
    <row r="5989" spans="1:1" s="18" customFormat="1" x14ac:dyDescent="0.2">
      <c r="A5989" s="2"/>
    </row>
    <row r="5990" spans="1:1" s="18" customFormat="1" x14ac:dyDescent="0.2">
      <c r="A5990" s="2"/>
    </row>
    <row r="5991" spans="1:1" s="18" customFormat="1" x14ac:dyDescent="0.2">
      <c r="A5991" s="2"/>
    </row>
    <row r="5992" spans="1:1" s="18" customFormat="1" x14ac:dyDescent="0.2">
      <c r="A5992" s="2"/>
    </row>
    <row r="5993" spans="1:1" s="18" customFormat="1" x14ac:dyDescent="0.2">
      <c r="A5993" s="2"/>
    </row>
    <row r="5994" spans="1:1" s="18" customFormat="1" x14ac:dyDescent="0.2">
      <c r="A5994" s="2"/>
    </row>
    <row r="5995" spans="1:1" s="18" customFormat="1" x14ac:dyDescent="0.2">
      <c r="A5995" s="2"/>
    </row>
    <row r="5996" spans="1:1" s="18" customFormat="1" x14ac:dyDescent="0.2">
      <c r="A5996" s="2"/>
    </row>
    <row r="5997" spans="1:1" s="18" customFormat="1" x14ac:dyDescent="0.2">
      <c r="A5997" s="2"/>
    </row>
    <row r="5998" spans="1:1" s="18" customFormat="1" x14ac:dyDescent="0.2">
      <c r="A5998" s="2"/>
    </row>
    <row r="5999" spans="1:1" s="18" customFormat="1" x14ac:dyDescent="0.2">
      <c r="A5999" s="2"/>
    </row>
    <row r="6000" spans="1:1" s="18" customFormat="1" x14ac:dyDescent="0.2">
      <c r="A6000" s="2"/>
    </row>
    <row r="6001" spans="1:1" s="18" customFormat="1" x14ac:dyDescent="0.2">
      <c r="A6001" s="2"/>
    </row>
    <row r="6002" spans="1:1" s="18" customFormat="1" x14ac:dyDescent="0.2">
      <c r="A6002" s="2"/>
    </row>
    <row r="6003" spans="1:1" s="18" customFormat="1" x14ac:dyDescent="0.2">
      <c r="A6003" s="2"/>
    </row>
    <row r="6004" spans="1:1" s="18" customFormat="1" x14ac:dyDescent="0.2">
      <c r="A6004" s="2"/>
    </row>
    <row r="6005" spans="1:1" s="18" customFormat="1" x14ac:dyDescent="0.2">
      <c r="A6005" s="2"/>
    </row>
    <row r="6006" spans="1:1" s="18" customFormat="1" x14ac:dyDescent="0.2">
      <c r="A6006" s="2"/>
    </row>
    <row r="6007" spans="1:1" s="18" customFormat="1" x14ac:dyDescent="0.2">
      <c r="A6007" s="2"/>
    </row>
    <row r="6008" spans="1:1" s="18" customFormat="1" x14ac:dyDescent="0.2">
      <c r="A6008" s="2"/>
    </row>
    <row r="6009" spans="1:1" s="18" customFormat="1" x14ac:dyDescent="0.2">
      <c r="A6009" s="2"/>
    </row>
    <row r="6010" spans="1:1" s="18" customFormat="1" x14ac:dyDescent="0.2">
      <c r="A6010" s="2"/>
    </row>
    <row r="6011" spans="1:1" s="18" customFormat="1" x14ac:dyDescent="0.2">
      <c r="A6011" s="2"/>
    </row>
    <row r="6012" spans="1:1" s="18" customFormat="1" x14ac:dyDescent="0.2">
      <c r="A6012" s="2"/>
    </row>
    <row r="6013" spans="1:1" s="18" customFormat="1" x14ac:dyDescent="0.2">
      <c r="A6013" s="2"/>
    </row>
    <row r="6014" spans="1:1" s="18" customFormat="1" x14ac:dyDescent="0.2">
      <c r="A6014" s="2"/>
    </row>
    <row r="6015" spans="1:1" s="18" customFormat="1" x14ac:dyDescent="0.2">
      <c r="A6015" s="2"/>
    </row>
    <row r="6016" spans="1:1" s="18" customFormat="1" x14ac:dyDescent="0.2">
      <c r="A6016" s="2"/>
    </row>
    <row r="6017" spans="1:1" s="18" customFormat="1" x14ac:dyDescent="0.2">
      <c r="A6017" s="2"/>
    </row>
    <row r="6018" spans="1:1" s="18" customFormat="1" x14ac:dyDescent="0.2">
      <c r="A6018" s="2"/>
    </row>
    <row r="6019" spans="1:1" s="18" customFormat="1" x14ac:dyDescent="0.2">
      <c r="A6019" s="2"/>
    </row>
    <row r="6020" spans="1:1" s="18" customFormat="1" x14ac:dyDescent="0.2">
      <c r="A6020" s="2"/>
    </row>
    <row r="6021" spans="1:1" s="18" customFormat="1" x14ac:dyDescent="0.2">
      <c r="A6021" s="2"/>
    </row>
    <row r="6022" spans="1:1" s="18" customFormat="1" x14ac:dyDescent="0.2">
      <c r="A6022" s="2"/>
    </row>
    <row r="6023" spans="1:1" s="18" customFormat="1" x14ac:dyDescent="0.2">
      <c r="A6023" s="2"/>
    </row>
    <row r="6024" spans="1:1" s="18" customFormat="1" x14ac:dyDescent="0.2">
      <c r="A6024" s="2"/>
    </row>
    <row r="6025" spans="1:1" s="18" customFormat="1" x14ac:dyDescent="0.2">
      <c r="A6025" s="2"/>
    </row>
    <row r="6026" spans="1:1" s="18" customFormat="1" x14ac:dyDescent="0.2">
      <c r="A6026" s="2"/>
    </row>
    <row r="6027" spans="1:1" s="18" customFormat="1" x14ac:dyDescent="0.2">
      <c r="A6027" s="2"/>
    </row>
    <row r="6028" spans="1:1" s="18" customFormat="1" x14ac:dyDescent="0.2">
      <c r="A6028" s="2"/>
    </row>
    <row r="6029" spans="1:1" s="18" customFormat="1" x14ac:dyDescent="0.2">
      <c r="A6029" s="2"/>
    </row>
    <row r="6030" spans="1:1" s="18" customFormat="1" x14ac:dyDescent="0.2">
      <c r="A6030" s="2"/>
    </row>
    <row r="6031" spans="1:1" s="18" customFormat="1" x14ac:dyDescent="0.2">
      <c r="A6031" s="2"/>
    </row>
    <row r="6032" spans="1:1" s="18" customFormat="1" x14ac:dyDescent="0.2">
      <c r="A6032" s="2"/>
    </row>
    <row r="6033" spans="1:1" s="18" customFormat="1" x14ac:dyDescent="0.2">
      <c r="A6033" s="2"/>
    </row>
    <row r="6034" spans="1:1" s="18" customFormat="1" x14ac:dyDescent="0.2">
      <c r="A6034" s="2"/>
    </row>
    <row r="6035" spans="1:1" s="18" customFormat="1" x14ac:dyDescent="0.2">
      <c r="A6035" s="2"/>
    </row>
    <row r="6036" spans="1:1" s="18" customFormat="1" x14ac:dyDescent="0.2">
      <c r="A6036" s="2"/>
    </row>
    <row r="6037" spans="1:1" s="18" customFormat="1" x14ac:dyDescent="0.2">
      <c r="A6037" s="2"/>
    </row>
    <row r="6038" spans="1:1" s="18" customFormat="1" x14ac:dyDescent="0.2">
      <c r="A6038" s="2"/>
    </row>
    <row r="6039" spans="1:1" s="18" customFormat="1" x14ac:dyDescent="0.2">
      <c r="A6039" s="2"/>
    </row>
    <row r="6040" spans="1:1" s="18" customFormat="1" x14ac:dyDescent="0.2">
      <c r="A6040" s="2"/>
    </row>
    <row r="6041" spans="1:1" s="18" customFormat="1" x14ac:dyDescent="0.2">
      <c r="A6041" s="2"/>
    </row>
    <row r="6042" spans="1:1" s="18" customFormat="1" x14ac:dyDescent="0.2">
      <c r="A6042" s="2"/>
    </row>
    <row r="6043" spans="1:1" s="18" customFormat="1" x14ac:dyDescent="0.2">
      <c r="A6043" s="2"/>
    </row>
    <row r="6044" spans="1:1" s="18" customFormat="1" x14ac:dyDescent="0.2">
      <c r="A6044" s="2"/>
    </row>
    <row r="6045" spans="1:1" s="18" customFormat="1" x14ac:dyDescent="0.2">
      <c r="A6045" s="2"/>
    </row>
    <row r="6046" spans="1:1" s="18" customFormat="1" x14ac:dyDescent="0.2">
      <c r="A6046" s="2"/>
    </row>
    <row r="6047" spans="1:1" s="18" customFormat="1" x14ac:dyDescent="0.2">
      <c r="A6047" s="2"/>
    </row>
    <row r="6048" spans="1:1" s="18" customFormat="1" x14ac:dyDescent="0.2">
      <c r="A6048" s="2"/>
    </row>
    <row r="6049" spans="1:1" s="18" customFormat="1" x14ac:dyDescent="0.2">
      <c r="A6049" s="2"/>
    </row>
    <row r="6050" spans="1:1" s="18" customFormat="1" x14ac:dyDescent="0.2">
      <c r="A6050" s="2"/>
    </row>
    <row r="6051" spans="1:1" s="18" customFormat="1" x14ac:dyDescent="0.2">
      <c r="A6051" s="2"/>
    </row>
    <row r="6052" spans="1:1" s="18" customFormat="1" x14ac:dyDescent="0.2">
      <c r="A6052" s="2"/>
    </row>
    <row r="6053" spans="1:1" s="18" customFormat="1" x14ac:dyDescent="0.2">
      <c r="A6053" s="2"/>
    </row>
    <row r="6054" spans="1:1" s="18" customFormat="1" x14ac:dyDescent="0.2">
      <c r="A6054" s="2"/>
    </row>
    <row r="6055" spans="1:1" s="18" customFormat="1" x14ac:dyDescent="0.2">
      <c r="A6055" s="2"/>
    </row>
    <row r="6056" spans="1:1" s="18" customFormat="1" x14ac:dyDescent="0.2">
      <c r="A6056" s="2"/>
    </row>
    <row r="6057" spans="1:1" s="18" customFormat="1" x14ac:dyDescent="0.2">
      <c r="A6057" s="2"/>
    </row>
    <row r="6058" spans="1:1" s="18" customFormat="1" x14ac:dyDescent="0.2">
      <c r="A6058" s="2"/>
    </row>
    <row r="6059" spans="1:1" s="18" customFormat="1" x14ac:dyDescent="0.2">
      <c r="A6059" s="2"/>
    </row>
    <row r="6060" spans="1:1" s="18" customFormat="1" x14ac:dyDescent="0.2">
      <c r="A6060" s="2"/>
    </row>
    <row r="6061" spans="1:1" s="18" customFormat="1" x14ac:dyDescent="0.2">
      <c r="A6061" s="2"/>
    </row>
    <row r="6062" spans="1:1" s="18" customFormat="1" x14ac:dyDescent="0.2">
      <c r="A6062" s="2"/>
    </row>
    <row r="6063" spans="1:1" s="18" customFormat="1" x14ac:dyDescent="0.2">
      <c r="A6063" s="2"/>
    </row>
    <row r="6064" spans="1:1" s="18" customFormat="1" x14ac:dyDescent="0.2">
      <c r="A6064" s="2"/>
    </row>
    <row r="6065" spans="1:1" s="18" customFormat="1" x14ac:dyDescent="0.2">
      <c r="A6065" s="2"/>
    </row>
    <row r="6066" spans="1:1" s="18" customFormat="1" x14ac:dyDescent="0.2">
      <c r="A6066" s="2"/>
    </row>
    <row r="6067" spans="1:1" s="18" customFormat="1" x14ac:dyDescent="0.2">
      <c r="A6067" s="2"/>
    </row>
    <row r="6068" spans="1:1" s="18" customFormat="1" x14ac:dyDescent="0.2">
      <c r="A6068" s="2"/>
    </row>
    <row r="6069" spans="1:1" s="18" customFormat="1" x14ac:dyDescent="0.2">
      <c r="A6069" s="2"/>
    </row>
    <row r="6070" spans="1:1" s="18" customFormat="1" x14ac:dyDescent="0.2">
      <c r="A6070" s="2"/>
    </row>
    <row r="6071" spans="1:1" s="18" customFormat="1" x14ac:dyDescent="0.2">
      <c r="A6071" s="2"/>
    </row>
    <row r="6072" spans="1:1" s="18" customFormat="1" x14ac:dyDescent="0.2">
      <c r="A6072" s="2"/>
    </row>
    <row r="6073" spans="1:1" s="18" customFormat="1" x14ac:dyDescent="0.2">
      <c r="A6073" s="2"/>
    </row>
    <row r="6074" spans="1:1" s="18" customFormat="1" x14ac:dyDescent="0.2">
      <c r="A6074" s="2"/>
    </row>
    <row r="6075" spans="1:1" s="18" customFormat="1" x14ac:dyDescent="0.2">
      <c r="A6075" s="2"/>
    </row>
    <row r="6076" spans="1:1" s="18" customFormat="1" x14ac:dyDescent="0.2">
      <c r="A6076" s="2"/>
    </row>
    <row r="6077" spans="1:1" s="18" customFormat="1" x14ac:dyDescent="0.2">
      <c r="A6077" s="2"/>
    </row>
    <row r="6078" spans="1:1" s="18" customFormat="1" x14ac:dyDescent="0.2">
      <c r="A6078" s="2"/>
    </row>
    <row r="6079" spans="1:1" s="18" customFormat="1" x14ac:dyDescent="0.2">
      <c r="A6079" s="2"/>
    </row>
    <row r="6080" spans="1:1" s="18" customFormat="1" x14ac:dyDescent="0.2">
      <c r="A6080" s="2"/>
    </row>
    <row r="6081" spans="1:1" s="18" customFormat="1" x14ac:dyDescent="0.2">
      <c r="A6081" s="2"/>
    </row>
    <row r="6082" spans="1:1" s="18" customFormat="1" x14ac:dyDescent="0.2">
      <c r="A6082" s="2"/>
    </row>
    <row r="6083" spans="1:1" s="18" customFormat="1" x14ac:dyDescent="0.2">
      <c r="A6083" s="2"/>
    </row>
    <row r="6084" spans="1:1" s="18" customFormat="1" x14ac:dyDescent="0.2">
      <c r="A6084" s="2"/>
    </row>
    <row r="6085" spans="1:1" s="18" customFormat="1" x14ac:dyDescent="0.2">
      <c r="A6085" s="2"/>
    </row>
    <row r="6086" spans="1:1" s="18" customFormat="1" x14ac:dyDescent="0.2">
      <c r="A6086" s="2"/>
    </row>
    <row r="6087" spans="1:1" s="18" customFormat="1" x14ac:dyDescent="0.2">
      <c r="A6087" s="2"/>
    </row>
    <row r="6088" spans="1:1" s="18" customFormat="1" x14ac:dyDescent="0.2">
      <c r="A6088" s="2"/>
    </row>
    <row r="6089" spans="1:1" s="18" customFormat="1" x14ac:dyDescent="0.2">
      <c r="A6089" s="2"/>
    </row>
    <row r="6090" spans="1:1" s="18" customFormat="1" x14ac:dyDescent="0.2">
      <c r="A6090" s="2"/>
    </row>
    <row r="6091" spans="1:1" s="18" customFormat="1" x14ac:dyDescent="0.2">
      <c r="A6091" s="2"/>
    </row>
    <row r="6092" spans="1:1" s="18" customFormat="1" x14ac:dyDescent="0.2">
      <c r="A6092" s="2"/>
    </row>
    <row r="6093" spans="1:1" s="18" customFormat="1" x14ac:dyDescent="0.2">
      <c r="A6093" s="2"/>
    </row>
    <row r="6094" spans="1:1" s="18" customFormat="1" x14ac:dyDescent="0.2">
      <c r="A6094" s="2"/>
    </row>
    <row r="6095" spans="1:1" s="18" customFormat="1" x14ac:dyDescent="0.2">
      <c r="A6095" s="2"/>
    </row>
    <row r="6096" spans="1:1" s="18" customFormat="1" x14ac:dyDescent="0.2">
      <c r="A6096" s="2"/>
    </row>
    <row r="6097" spans="1:1" s="18" customFormat="1" x14ac:dyDescent="0.2">
      <c r="A6097" s="2"/>
    </row>
    <row r="6098" spans="1:1" s="18" customFormat="1" x14ac:dyDescent="0.2">
      <c r="A6098" s="2"/>
    </row>
    <row r="6099" spans="1:1" s="18" customFormat="1" x14ac:dyDescent="0.2">
      <c r="A6099" s="2"/>
    </row>
    <row r="6100" spans="1:1" s="18" customFormat="1" x14ac:dyDescent="0.2">
      <c r="A6100" s="2"/>
    </row>
    <row r="6101" spans="1:1" s="18" customFormat="1" x14ac:dyDescent="0.2">
      <c r="A6101" s="2"/>
    </row>
    <row r="6102" spans="1:1" s="18" customFormat="1" x14ac:dyDescent="0.2">
      <c r="A6102" s="2"/>
    </row>
    <row r="6103" spans="1:1" s="18" customFormat="1" x14ac:dyDescent="0.2">
      <c r="A6103" s="2"/>
    </row>
    <row r="6104" spans="1:1" s="18" customFormat="1" x14ac:dyDescent="0.2">
      <c r="A6104" s="2"/>
    </row>
    <row r="6105" spans="1:1" s="18" customFormat="1" x14ac:dyDescent="0.2">
      <c r="A6105" s="2"/>
    </row>
    <row r="6106" spans="1:1" s="18" customFormat="1" x14ac:dyDescent="0.2">
      <c r="A6106" s="2"/>
    </row>
    <row r="6107" spans="1:1" s="18" customFormat="1" x14ac:dyDescent="0.2">
      <c r="A6107" s="2"/>
    </row>
    <row r="6108" spans="1:1" s="18" customFormat="1" x14ac:dyDescent="0.2">
      <c r="A6108" s="2"/>
    </row>
    <row r="6109" spans="1:1" s="18" customFormat="1" x14ac:dyDescent="0.2">
      <c r="A6109" s="2"/>
    </row>
    <row r="6110" spans="1:1" s="18" customFormat="1" x14ac:dyDescent="0.2">
      <c r="A6110" s="2"/>
    </row>
    <row r="6111" spans="1:1" s="18" customFormat="1" x14ac:dyDescent="0.2">
      <c r="A6111" s="2"/>
    </row>
    <row r="6112" spans="1:1" s="18" customFormat="1" x14ac:dyDescent="0.2">
      <c r="A6112" s="2"/>
    </row>
    <row r="6113" spans="1:1" s="18" customFormat="1" x14ac:dyDescent="0.2">
      <c r="A6113" s="2"/>
    </row>
    <row r="6114" spans="1:1" s="18" customFormat="1" x14ac:dyDescent="0.2">
      <c r="A6114" s="2"/>
    </row>
    <row r="6115" spans="1:1" s="18" customFormat="1" x14ac:dyDescent="0.2">
      <c r="A6115" s="2"/>
    </row>
    <row r="6116" spans="1:1" s="18" customFormat="1" x14ac:dyDescent="0.2">
      <c r="A6116" s="2"/>
    </row>
    <row r="6117" spans="1:1" s="18" customFormat="1" x14ac:dyDescent="0.2">
      <c r="A6117" s="2"/>
    </row>
    <row r="6118" spans="1:1" s="18" customFormat="1" x14ac:dyDescent="0.2">
      <c r="A6118" s="2"/>
    </row>
    <row r="6119" spans="1:1" s="18" customFormat="1" x14ac:dyDescent="0.2">
      <c r="A6119" s="2"/>
    </row>
    <row r="6120" spans="1:1" s="18" customFormat="1" x14ac:dyDescent="0.2">
      <c r="A6120" s="2"/>
    </row>
    <row r="6121" spans="1:1" s="18" customFormat="1" x14ac:dyDescent="0.2">
      <c r="A6121" s="2"/>
    </row>
    <row r="6122" spans="1:1" s="18" customFormat="1" x14ac:dyDescent="0.2">
      <c r="A6122" s="2"/>
    </row>
    <row r="6123" spans="1:1" s="18" customFormat="1" x14ac:dyDescent="0.2">
      <c r="A6123" s="2"/>
    </row>
    <row r="6124" spans="1:1" s="18" customFormat="1" x14ac:dyDescent="0.2">
      <c r="A6124" s="2"/>
    </row>
    <row r="6125" spans="1:1" s="18" customFormat="1" x14ac:dyDescent="0.2">
      <c r="A6125" s="2"/>
    </row>
    <row r="6126" spans="1:1" s="18" customFormat="1" x14ac:dyDescent="0.2">
      <c r="A6126" s="2"/>
    </row>
    <row r="6127" spans="1:1" s="18" customFormat="1" x14ac:dyDescent="0.2">
      <c r="A6127" s="2"/>
    </row>
    <row r="6128" spans="1:1" s="18" customFormat="1" x14ac:dyDescent="0.2">
      <c r="A6128" s="2"/>
    </row>
    <row r="6129" spans="1:1" s="18" customFormat="1" x14ac:dyDescent="0.2">
      <c r="A6129" s="2"/>
    </row>
    <row r="6130" spans="1:1" s="18" customFormat="1" x14ac:dyDescent="0.2">
      <c r="A6130" s="2"/>
    </row>
    <row r="6131" spans="1:1" s="18" customFormat="1" x14ac:dyDescent="0.2">
      <c r="A6131" s="2"/>
    </row>
    <row r="6132" spans="1:1" s="18" customFormat="1" x14ac:dyDescent="0.2">
      <c r="A6132" s="2"/>
    </row>
    <row r="6133" spans="1:1" s="18" customFormat="1" x14ac:dyDescent="0.2">
      <c r="A6133" s="2"/>
    </row>
    <row r="6134" spans="1:1" s="18" customFormat="1" x14ac:dyDescent="0.2">
      <c r="A6134" s="2"/>
    </row>
    <row r="6135" spans="1:1" s="18" customFormat="1" x14ac:dyDescent="0.2">
      <c r="A6135" s="2"/>
    </row>
    <row r="6136" spans="1:1" s="18" customFormat="1" x14ac:dyDescent="0.2">
      <c r="A6136" s="2"/>
    </row>
    <row r="6137" spans="1:1" s="18" customFormat="1" x14ac:dyDescent="0.2">
      <c r="A6137" s="2"/>
    </row>
    <row r="6138" spans="1:1" s="18" customFormat="1" x14ac:dyDescent="0.2">
      <c r="A6138" s="2"/>
    </row>
    <row r="6139" spans="1:1" s="18" customFormat="1" x14ac:dyDescent="0.2">
      <c r="A6139" s="2"/>
    </row>
    <row r="6140" spans="1:1" s="18" customFormat="1" x14ac:dyDescent="0.2">
      <c r="A6140" s="2"/>
    </row>
    <row r="6141" spans="1:1" s="18" customFormat="1" x14ac:dyDescent="0.2">
      <c r="A6141" s="2"/>
    </row>
    <row r="6142" spans="1:1" s="18" customFormat="1" x14ac:dyDescent="0.2">
      <c r="A6142" s="2"/>
    </row>
    <row r="6143" spans="1:1" s="18" customFormat="1" x14ac:dyDescent="0.2">
      <c r="A6143" s="2"/>
    </row>
    <row r="6144" spans="1:1" s="18" customFormat="1" x14ac:dyDescent="0.2">
      <c r="A6144" s="2"/>
    </row>
    <row r="6145" spans="1:1" s="18" customFormat="1" x14ac:dyDescent="0.2">
      <c r="A6145" s="2"/>
    </row>
    <row r="6146" spans="1:1" s="18" customFormat="1" x14ac:dyDescent="0.2">
      <c r="A6146" s="2"/>
    </row>
    <row r="6147" spans="1:1" s="18" customFormat="1" x14ac:dyDescent="0.2">
      <c r="A6147" s="2"/>
    </row>
    <row r="6148" spans="1:1" s="18" customFormat="1" x14ac:dyDescent="0.2">
      <c r="A6148" s="2"/>
    </row>
    <row r="6149" spans="1:1" s="18" customFormat="1" x14ac:dyDescent="0.2">
      <c r="A6149" s="2"/>
    </row>
    <row r="6150" spans="1:1" s="18" customFormat="1" x14ac:dyDescent="0.2">
      <c r="A6150" s="2"/>
    </row>
    <row r="6151" spans="1:1" s="18" customFormat="1" x14ac:dyDescent="0.2">
      <c r="A6151" s="2"/>
    </row>
    <row r="6152" spans="1:1" s="18" customFormat="1" x14ac:dyDescent="0.2">
      <c r="A6152" s="2"/>
    </row>
    <row r="6153" spans="1:1" s="18" customFormat="1" x14ac:dyDescent="0.2">
      <c r="A6153" s="2"/>
    </row>
    <row r="6154" spans="1:1" s="18" customFormat="1" x14ac:dyDescent="0.2">
      <c r="A6154" s="2"/>
    </row>
    <row r="6155" spans="1:1" s="18" customFormat="1" x14ac:dyDescent="0.2">
      <c r="A6155" s="2"/>
    </row>
    <row r="6156" spans="1:1" s="18" customFormat="1" x14ac:dyDescent="0.2">
      <c r="A6156" s="2"/>
    </row>
    <row r="6157" spans="1:1" s="18" customFormat="1" x14ac:dyDescent="0.2">
      <c r="A6157" s="2"/>
    </row>
    <row r="6158" spans="1:1" s="18" customFormat="1" x14ac:dyDescent="0.2">
      <c r="A6158" s="2"/>
    </row>
    <row r="6159" spans="1:1" s="18" customFormat="1" x14ac:dyDescent="0.2">
      <c r="A6159" s="2"/>
    </row>
    <row r="6160" spans="1:1" s="18" customFormat="1" x14ac:dyDescent="0.2">
      <c r="A6160" s="2"/>
    </row>
    <row r="6161" spans="1:1" s="18" customFormat="1" x14ac:dyDescent="0.2">
      <c r="A6161" s="2"/>
    </row>
    <row r="6162" spans="1:1" s="18" customFormat="1" x14ac:dyDescent="0.2">
      <c r="A6162" s="2"/>
    </row>
    <row r="6163" spans="1:1" s="18" customFormat="1" x14ac:dyDescent="0.2">
      <c r="A6163" s="2"/>
    </row>
    <row r="6164" spans="1:1" s="18" customFormat="1" x14ac:dyDescent="0.2">
      <c r="A6164" s="2"/>
    </row>
    <row r="6165" spans="1:1" s="18" customFormat="1" x14ac:dyDescent="0.2">
      <c r="A6165" s="2"/>
    </row>
    <row r="6166" spans="1:1" s="18" customFormat="1" x14ac:dyDescent="0.2">
      <c r="A6166" s="2"/>
    </row>
    <row r="6167" spans="1:1" s="18" customFormat="1" x14ac:dyDescent="0.2">
      <c r="A6167" s="2"/>
    </row>
    <row r="6168" spans="1:1" s="18" customFormat="1" x14ac:dyDescent="0.2">
      <c r="A6168" s="2"/>
    </row>
    <row r="6169" spans="1:1" s="18" customFormat="1" x14ac:dyDescent="0.2">
      <c r="A6169" s="2"/>
    </row>
    <row r="6170" spans="1:1" s="18" customFormat="1" x14ac:dyDescent="0.2">
      <c r="A6170" s="2"/>
    </row>
    <row r="6171" spans="1:1" s="18" customFormat="1" x14ac:dyDescent="0.2">
      <c r="A6171" s="2"/>
    </row>
    <row r="6172" spans="1:1" s="18" customFormat="1" x14ac:dyDescent="0.2">
      <c r="A6172" s="2"/>
    </row>
    <row r="6173" spans="1:1" s="18" customFormat="1" x14ac:dyDescent="0.2">
      <c r="A6173" s="2"/>
    </row>
    <row r="6174" spans="1:1" s="18" customFormat="1" x14ac:dyDescent="0.2">
      <c r="A6174" s="2"/>
    </row>
    <row r="6175" spans="1:1" s="18" customFormat="1" x14ac:dyDescent="0.2">
      <c r="A6175" s="2"/>
    </row>
    <row r="6176" spans="1:1" s="18" customFormat="1" x14ac:dyDescent="0.2">
      <c r="A6176" s="2"/>
    </row>
    <row r="6177" spans="1:1" s="18" customFormat="1" x14ac:dyDescent="0.2">
      <c r="A6177" s="2"/>
    </row>
    <row r="6178" spans="1:1" s="18" customFormat="1" x14ac:dyDescent="0.2">
      <c r="A6178" s="2"/>
    </row>
    <row r="6179" spans="1:1" s="18" customFormat="1" x14ac:dyDescent="0.2">
      <c r="A6179" s="2"/>
    </row>
    <row r="6180" spans="1:1" s="18" customFormat="1" x14ac:dyDescent="0.2">
      <c r="A6180" s="2"/>
    </row>
    <row r="6181" spans="1:1" s="18" customFormat="1" x14ac:dyDescent="0.2">
      <c r="A6181" s="2"/>
    </row>
    <row r="6182" spans="1:1" s="18" customFormat="1" x14ac:dyDescent="0.2">
      <c r="A6182" s="2"/>
    </row>
    <row r="6183" spans="1:1" s="18" customFormat="1" x14ac:dyDescent="0.2">
      <c r="A6183" s="2"/>
    </row>
    <row r="6184" spans="1:1" s="18" customFormat="1" x14ac:dyDescent="0.2">
      <c r="A6184" s="2"/>
    </row>
    <row r="6185" spans="1:1" s="18" customFormat="1" x14ac:dyDescent="0.2">
      <c r="A6185" s="2"/>
    </row>
    <row r="6186" spans="1:1" s="18" customFormat="1" x14ac:dyDescent="0.2">
      <c r="A6186" s="2"/>
    </row>
    <row r="6187" spans="1:1" s="18" customFormat="1" x14ac:dyDescent="0.2">
      <c r="A6187" s="2"/>
    </row>
    <row r="6188" spans="1:1" s="18" customFormat="1" x14ac:dyDescent="0.2">
      <c r="A6188" s="2"/>
    </row>
    <row r="6189" spans="1:1" s="18" customFormat="1" x14ac:dyDescent="0.2">
      <c r="A6189" s="2"/>
    </row>
    <row r="6190" spans="1:1" s="18" customFormat="1" x14ac:dyDescent="0.2">
      <c r="A6190" s="2"/>
    </row>
    <row r="6191" spans="1:1" s="18" customFormat="1" x14ac:dyDescent="0.2">
      <c r="A6191" s="2"/>
    </row>
    <row r="6192" spans="1:1" s="18" customFormat="1" x14ac:dyDescent="0.2">
      <c r="A6192" s="2"/>
    </row>
    <row r="6193" spans="1:1" s="18" customFormat="1" x14ac:dyDescent="0.2">
      <c r="A6193" s="2"/>
    </row>
    <row r="6194" spans="1:1" s="18" customFormat="1" x14ac:dyDescent="0.2">
      <c r="A6194" s="2"/>
    </row>
    <row r="6195" spans="1:1" s="18" customFormat="1" x14ac:dyDescent="0.2">
      <c r="A6195" s="2"/>
    </row>
    <row r="6196" spans="1:1" s="18" customFormat="1" x14ac:dyDescent="0.2">
      <c r="A6196" s="2"/>
    </row>
    <row r="6197" spans="1:1" s="18" customFormat="1" x14ac:dyDescent="0.2">
      <c r="A6197" s="2"/>
    </row>
    <row r="6198" spans="1:1" s="18" customFormat="1" x14ac:dyDescent="0.2">
      <c r="A6198" s="2"/>
    </row>
    <row r="6199" spans="1:1" s="18" customFormat="1" x14ac:dyDescent="0.2">
      <c r="A6199" s="2"/>
    </row>
    <row r="6200" spans="1:1" s="18" customFormat="1" x14ac:dyDescent="0.2">
      <c r="A6200" s="2"/>
    </row>
    <row r="6201" spans="1:1" s="18" customFormat="1" x14ac:dyDescent="0.2">
      <c r="A6201" s="2"/>
    </row>
    <row r="6202" spans="1:1" s="18" customFormat="1" x14ac:dyDescent="0.2">
      <c r="A6202" s="2"/>
    </row>
    <row r="6203" spans="1:1" s="18" customFormat="1" x14ac:dyDescent="0.2">
      <c r="A6203" s="2"/>
    </row>
    <row r="6204" spans="1:1" s="18" customFormat="1" x14ac:dyDescent="0.2">
      <c r="A6204" s="2"/>
    </row>
    <row r="6205" spans="1:1" s="18" customFormat="1" x14ac:dyDescent="0.2">
      <c r="A6205" s="2"/>
    </row>
    <row r="6206" spans="1:1" s="18" customFormat="1" x14ac:dyDescent="0.2">
      <c r="A6206" s="2"/>
    </row>
    <row r="6207" spans="1:1" s="18" customFormat="1" x14ac:dyDescent="0.2">
      <c r="A6207" s="2"/>
    </row>
    <row r="6208" spans="1:1" s="18" customFormat="1" x14ac:dyDescent="0.2">
      <c r="A6208" s="2"/>
    </row>
    <row r="6209" spans="1:1" s="18" customFormat="1" x14ac:dyDescent="0.2">
      <c r="A6209" s="2"/>
    </row>
    <row r="6210" spans="1:1" s="18" customFormat="1" x14ac:dyDescent="0.2">
      <c r="A6210" s="2"/>
    </row>
    <row r="6211" spans="1:1" s="18" customFormat="1" x14ac:dyDescent="0.2">
      <c r="A6211" s="2"/>
    </row>
    <row r="6212" spans="1:1" s="18" customFormat="1" x14ac:dyDescent="0.2">
      <c r="A6212" s="2"/>
    </row>
    <row r="6213" spans="1:1" s="18" customFormat="1" x14ac:dyDescent="0.2">
      <c r="A6213" s="2"/>
    </row>
    <row r="6214" spans="1:1" s="18" customFormat="1" x14ac:dyDescent="0.2">
      <c r="A6214" s="2"/>
    </row>
    <row r="6215" spans="1:1" s="18" customFormat="1" x14ac:dyDescent="0.2">
      <c r="A6215" s="2"/>
    </row>
    <row r="6216" spans="1:1" s="18" customFormat="1" x14ac:dyDescent="0.2">
      <c r="A6216" s="2"/>
    </row>
    <row r="6217" spans="1:1" s="18" customFormat="1" x14ac:dyDescent="0.2">
      <c r="A6217" s="2"/>
    </row>
    <row r="6218" spans="1:1" s="18" customFormat="1" x14ac:dyDescent="0.2">
      <c r="A6218" s="2"/>
    </row>
    <row r="6219" spans="1:1" s="18" customFormat="1" x14ac:dyDescent="0.2">
      <c r="A6219" s="2"/>
    </row>
    <row r="6220" spans="1:1" s="18" customFormat="1" x14ac:dyDescent="0.2">
      <c r="A6220" s="2"/>
    </row>
    <row r="6221" spans="1:1" s="18" customFormat="1" x14ac:dyDescent="0.2">
      <c r="A6221" s="2"/>
    </row>
    <row r="6222" spans="1:1" s="18" customFormat="1" x14ac:dyDescent="0.2">
      <c r="A6222" s="2"/>
    </row>
    <row r="6223" spans="1:1" s="18" customFormat="1" x14ac:dyDescent="0.2">
      <c r="A6223" s="2"/>
    </row>
    <row r="6224" spans="1:1" s="18" customFormat="1" x14ac:dyDescent="0.2">
      <c r="A6224" s="2"/>
    </row>
    <row r="6225" spans="1:1" s="18" customFormat="1" x14ac:dyDescent="0.2">
      <c r="A6225" s="2"/>
    </row>
    <row r="6226" spans="1:1" s="18" customFormat="1" x14ac:dyDescent="0.2">
      <c r="A6226" s="2"/>
    </row>
    <row r="6227" spans="1:1" s="18" customFormat="1" x14ac:dyDescent="0.2">
      <c r="A6227" s="2"/>
    </row>
    <row r="6228" spans="1:1" s="18" customFormat="1" x14ac:dyDescent="0.2">
      <c r="A6228" s="2"/>
    </row>
    <row r="6229" spans="1:1" s="18" customFormat="1" x14ac:dyDescent="0.2">
      <c r="A6229" s="2"/>
    </row>
    <row r="6230" spans="1:1" s="18" customFormat="1" x14ac:dyDescent="0.2">
      <c r="A6230" s="2"/>
    </row>
    <row r="6231" spans="1:1" s="18" customFormat="1" x14ac:dyDescent="0.2">
      <c r="A6231" s="2"/>
    </row>
    <row r="6232" spans="1:1" s="18" customFormat="1" x14ac:dyDescent="0.2">
      <c r="A6232" s="2"/>
    </row>
    <row r="6233" spans="1:1" s="18" customFormat="1" x14ac:dyDescent="0.2">
      <c r="A6233" s="2"/>
    </row>
    <row r="6234" spans="1:1" s="18" customFormat="1" x14ac:dyDescent="0.2">
      <c r="A6234" s="2"/>
    </row>
    <row r="6235" spans="1:1" s="18" customFormat="1" x14ac:dyDescent="0.2">
      <c r="A6235" s="2"/>
    </row>
    <row r="6236" spans="1:1" s="18" customFormat="1" x14ac:dyDescent="0.2">
      <c r="A6236" s="2"/>
    </row>
    <row r="6237" spans="1:1" s="18" customFormat="1" x14ac:dyDescent="0.2">
      <c r="A6237" s="2"/>
    </row>
    <row r="6238" spans="1:1" s="18" customFormat="1" x14ac:dyDescent="0.2">
      <c r="A6238" s="2"/>
    </row>
    <row r="6239" spans="1:1" s="18" customFormat="1" x14ac:dyDescent="0.2">
      <c r="A6239" s="2"/>
    </row>
    <row r="6240" spans="1:1" s="18" customFormat="1" x14ac:dyDescent="0.2">
      <c r="A6240" s="2"/>
    </row>
    <row r="6241" spans="1:1" s="18" customFormat="1" x14ac:dyDescent="0.2">
      <c r="A6241" s="2"/>
    </row>
    <row r="6242" spans="1:1" s="18" customFormat="1" x14ac:dyDescent="0.2">
      <c r="A6242" s="2"/>
    </row>
    <row r="6243" spans="1:1" s="18" customFormat="1" x14ac:dyDescent="0.2">
      <c r="A6243" s="2"/>
    </row>
    <row r="6244" spans="1:1" s="18" customFormat="1" x14ac:dyDescent="0.2">
      <c r="A6244" s="2"/>
    </row>
    <row r="6245" spans="1:1" s="18" customFormat="1" x14ac:dyDescent="0.2">
      <c r="A6245" s="2"/>
    </row>
    <row r="6246" spans="1:1" s="18" customFormat="1" x14ac:dyDescent="0.2">
      <c r="A6246" s="2"/>
    </row>
    <row r="6247" spans="1:1" s="18" customFormat="1" x14ac:dyDescent="0.2">
      <c r="A6247" s="2"/>
    </row>
    <row r="6248" spans="1:1" s="18" customFormat="1" x14ac:dyDescent="0.2">
      <c r="A6248" s="2"/>
    </row>
    <row r="6249" spans="1:1" s="18" customFormat="1" x14ac:dyDescent="0.2">
      <c r="A6249" s="2"/>
    </row>
    <row r="6250" spans="1:1" s="18" customFormat="1" x14ac:dyDescent="0.2">
      <c r="A6250" s="2"/>
    </row>
    <row r="6251" spans="1:1" s="18" customFormat="1" x14ac:dyDescent="0.2">
      <c r="A6251" s="2"/>
    </row>
    <row r="6252" spans="1:1" s="18" customFormat="1" x14ac:dyDescent="0.2">
      <c r="A6252" s="2"/>
    </row>
    <row r="6253" spans="1:1" s="18" customFormat="1" x14ac:dyDescent="0.2">
      <c r="A6253" s="2"/>
    </row>
    <row r="6254" spans="1:1" s="18" customFormat="1" x14ac:dyDescent="0.2">
      <c r="A6254" s="2"/>
    </row>
    <row r="6255" spans="1:1" s="18" customFormat="1" x14ac:dyDescent="0.2">
      <c r="A6255" s="2"/>
    </row>
    <row r="6256" spans="1:1" s="18" customFormat="1" x14ac:dyDescent="0.2">
      <c r="A6256" s="2"/>
    </row>
    <row r="6257" spans="1:1" s="18" customFormat="1" x14ac:dyDescent="0.2">
      <c r="A6257" s="2"/>
    </row>
    <row r="6258" spans="1:1" s="18" customFormat="1" x14ac:dyDescent="0.2">
      <c r="A6258" s="2"/>
    </row>
    <row r="6259" spans="1:1" s="18" customFormat="1" x14ac:dyDescent="0.2">
      <c r="A6259" s="2"/>
    </row>
    <row r="6260" spans="1:1" s="18" customFormat="1" x14ac:dyDescent="0.2">
      <c r="A6260" s="2"/>
    </row>
    <row r="6261" spans="1:1" s="18" customFormat="1" x14ac:dyDescent="0.2">
      <c r="A6261" s="2"/>
    </row>
    <row r="6262" spans="1:1" s="18" customFormat="1" x14ac:dyDescent="0.2">
      <c r="A6262" s="2"/>
    </row>
    <row r="6263" spans="1:1" s="18" customFormat="1" x14ac:dyDescent="0.2">
      <c r="A6263" s="2"/>
    </row>
    <row r="6264" spans="1:1" s="18" customFormat="1" x14ac:dyDescent="0.2">
      <c r="A6264" s="2"/>
    </row>
    <row r="6265" spans="1:1" s="18" customFormat="1" x14ac:dyDescent="0.2">
      <c r="A6265" s="2"/>
    </row>
    <row r="6266" spans="1:1" s="18" customFormat="1" x14ac:dyDescent="0.2">
      <c r="A6266" s="2"/>
    </row>
    <row r="6267" spans="1:1" s="18" customFormat="1" x14ac:dyDescent="0.2">
      <c r="A6267" s="2"/>
    </row>
    <row r="6268" spans="1:1" s="18" customFormat="1" x14ac:dyDescent="0.2">
      <c r="A6268" s="2"/>
    </row>
    <row r="6269" spans="1:1" s="18" customFormat="1" x14ac:dyDescent="0.2">
      <c r="A6269" s="2"/>
    </row>
    <row r="6270" spans="1:1" s="18" customFormat="1" x14ac:dyDescent="0.2">
      <c r="A6270" s="2"/>
    </row>
    <row r="6271" spans="1:1" s="18" customFormat="1" x14ac:dyDescent="0.2">
      <c r="A6271" s="2"/>
    </row>
    <row r="6272" spans="1:1" s="18" customFormat="1" x14ac:dyDescent="0.2">
      <c r="A6272" s="2"/>
    </row>
    <row r="6273" spans="1:1" s="18" customFormat="1" x14ac:dyDescent="0.2">
      <c r="A6273" s="2"/>
    </row>
    <row r="6274" spans="1:1" s="18" customFormat="1" x14ac:dyDescent="0.2">
      <c r="A6274" s="2"/>
    </row>
    <row r="6275" spans="1:1" s="18" customFormat="1" x14ac:dyDescent="0.2">
      <c r="A6275" s="2"/>
    </row>
    <row r="6276" spans="1:1" s="18" customFormat="1" x14ac:dyDescent="0.2">
      <c r="A6276" s="2"/>
    </row>
    <row r="6277" spans="1:1" s="18" customFormat="1" x14ac:dyDescent="0.2">
      <c r="A6277" s="2"/>
    </row>
    <row r="6278" spans="1:1" s="18" customFormat="1" x14ac:dyDescent="0.2">
      <c r="A6278" s="2"/>
    </row>
    <row r="6279" spans="1:1" s="18" customFormat="1" x14ac:dyDescent="0.2">
      <c r="A6279" s="2"/>
    </row>
    <row r="6280" spans="1:1" s="18" customFormat="1" x14ac:dyDescent="0.2">
      <c r="A6280" s="2"/>
    </row>
    <row r="6281" spans="1:1" s="18" customFormat="1" x14ac:dyDescent="0.2">
      <c r="A6281" s="2"/>
    </row>
    <row r="6282" spans="1:1" s="18" customFormat="1" x14ac:dyDescent="0.2">
      <c r="A6282" s="2"/>
    </row>
    <row r="6283" spans="1:1" s="18" customFormat="1" x14ac:dyDescent="0.2">
      <c r="A6283" s="2"/>
    </row>
    <row r="6284" spans="1:1" s="18" customFormat="1" x14ac:dyDescent="0.2">
      <c r="A6284" s="2"/>
    </row>
    <row r="6285" spans="1:1" s="18" customFormat="1" x14ac:dyDescent="0.2">
      <c r="A6285" s="2"/>
    </row>
    <row r="6286" spans="1:1" s="18" customFormat="1" x14ac:dyDescent="0.2">
      <c r="A6286" s="2"/>
    </row>
    <row r="6287" spans="1:1" s="18" customFormat="1" x14ac:dyDescent="0.2">
      <c r="A6287" s="2"/>
    </row>
    <row r="6288" spans="1:1" s="18" customFormat="1" x14ac:dyDescent="0.2">
      <c r="A6288" s="2"/>
    </row>
    <row r="6289" spans="1:1" s="18" customFormat="1" x14ac:dyDescent="0.2">
      <c r="A6289" s="2"/>
    </row>
    <row r="6290" spans="1:1" s="18" customFormat="1" x14ac:dyDescent="0.2">
      <c r="A6290" s="2"/>
    </row>
    <row r="6291" spans="1:1" s="18" customFormat="1" x14ac:dyDescent="0.2">
      <c r="A6291" s="2"/>
    </row>
    <row r="6292" spans="1:1" s="18" customFormat="1" x14ac:dyDescent="0.2">
      <c r="A6292" s="2"/>
    </row>
    <row r="6293" spans="1:1" s="18" customFormat="1" x14ac:dyDescent="0.2">
      <c r="A6293" s="2"/>
    </row>
    <row r="6294" spans="1:1" s="18" customFormat="1" x14ac:dyDescent="0.2">
      <c r="A6294" s="2"/>
    </row>
    <row r="6295" spans="1:1" s="18" customFormat="1" x14ac:dyDescent="0.2">
      <c r="A6295" s="2"/>
    </row>
    <row r="6296" spans="1:1" s="18" customFormat="1" x14ac:dyDescent="0.2">
      <c r="A6296" s="2"/>
    </row>
    <row r="6297" spans="1:1" s="18" customFormat="1" x14ac:dyDescent="0.2">
      <c r="A6297" s="2"/>
    </row>
    <row r="6298" spans="1:1" s="18" customFormat="1" x14ac:dyDescent="0.2">
      <c r="A6298" s="2"/>
    </row>
    <row r="6299" spans="1:1" s="18" customFormat="1" x14ac:dyDescent="0.2">
      <c r="A6299" s="2"/>
    </row>
    <row r="6300" spans="1:1" s="18" customFormat="1" x14ac:dyDescent="0.2">
      <c r="A6300" s="2"/>
    </row>
    <row r="6301" spans="1:1" s="18" customFormat="1" x14ac:dyDescent="0.2">
      <c r="A6301" s="2"/>
    </row>
    <row r="6302" spans="1:1" s="18" customFormat="1" x14ac:dyDescent="0.2">
      <c r="A6302" s="2"/>
    </row>
    <row r="6303" spans="1:1" s="18" customFormat="1" x14ac:dyDescent="0.2">
      <c r="A6303" s="2"/>
    </row>
    <row r="6304" spans="1:1" s="18" customFormat="1" x14ac:dyDescent="0.2">
      <c r="A6304" s="2"/>
    </row>
    <row r="6305" spans="1:1" s="18" customFormat="1" x14ac:dyDescent="0.2">
      <c r="A6305" s="2"/>
    </row>
    <row r="6306" spans="1:1" s="18" customFormat="1" x14ac:dyDescent="0.2">
      <c r="A6306" s="2"/>
    </row>
    <row r="6307" spans="1:1" s="18" customFormat="1" x14ac:dyDescent="0.2">
      <c r="A6307" s="2"/>
    </row>
    <row r="6308" spans="1:1" s="18" customFormat="1" x14ac:dyDescent="0.2">
      <c r="A6308" s="2"/>
    </row>
    <row r="6309" spans="1:1" s="18" customFormat="1" x14ac:dyDescent="0.2">
      <c r="A6309" s="2"/>
    </row>
    <row r="6310" spans="1:1" s="18" customFormat="1" x14ac:dyDescent="0.2">
      <c r="A6310" s="2"/>
    </row>
    <row r="6311" spans="1:1" s="18" customFormat="1" x14ac:dyDescent="0.2">
      <c r="A6311" s="2"/>
    </row>
    <row r="6312" spans="1:1" s="18" customFormat="1" x14ac:dyDescent="0.2">
      <c r="A6312" s="2"/>
    </row>
    <row r="6313" spans="1:1" s="18" customFormat="1" x14ac:dyDescent="0.2">
      <c r="A6313" s="2"/>
    </row>
    <row r="6314" spans="1:1" s="18" customFormat="1" x14ac:dyDescent="0.2">
      <c r="A6314" s="2"/>
    </row>
    <row r="6315" spans="1:1" s="18" customFormat="1" x14ac:dyDescent="0.2">
      <c r="A6315" s="2"/>
    </row>
    <row r="6316" spans="1:1" s="18" customFormat="1" x14ac:dyDescent="0.2">
      <c r="A6316" s="2"/>
    </row>
    <row r="6317" spans="1:1" s="18" customFormat="1" x14ac:dyDescent="0.2">
      <c r="A6317" s="2"/>
    </row>
    <row r="6318" spans="1:1" s="18" customFormat="1" x14ac:dyDescent="0.2">
      <c r="A6318" s="2"/>
    </row>
    <row r="6319" spans="1:1" s="18" customFormat="1" x14ac:dyDescent="0.2">
      <c r="A6319" s="2"/>
    </row>
    <row r="6320" spans="1:1" s="18" customFormat="1" x14ac:dyDescent="0.2">
      <c r="A6320" s="2"/>
    </row>
    <row r="6321" spans="1:1" s="18" customFormat="1" x14ac:dyDescent="0.2">
      <c r="A6321" s="2"/>
    </row>
    <row r="6322" spans="1:1" s="18" customFormat="1" x14ac:dyDescent="0.2">
      <c r="A6322" s="2"/>
    </row>
    <row r="6323" spans="1:1" s="18" customFormat="1" x14ac:dyDescent="0.2">
      <c r="A6323" s="2"/>
    </row>
    <row r="6324" spans="1:1" s="18" customFormat="1" x14ac:dyDescent="0.2">
      <c r="A6324" s="2"/>
    </row>
    <row r="6325" spans="1:1" s="18" customFormat="1" x14ac:dyDescent="0.2">
      <c r="A6325" s="2"/>
    </row>
    <row r="6326" spans="1:1" s="18" customFormat="1" x14ac:dyDescent="0.2">
      <c r="A6326" s="2"/>
    </row>
    <row r="6327" spans="1:1" s="18" customFormat="1" x14ac:dyDescent="0.2">
      <c r="A6327" s="2"/>
    </row>
    <row r="6328" spans="1:1" s="18" customFormat="1" x14ac:dyDescent="0.2">
      <c r="A6328" s="2"/>
    </row>
    <row r="6329" spans="1:1" s="18" customFormat="1" x14ac:dyDescent="0.2">
      <c r="A6329" s="2"/>
    </row>
    <row r="6330" spans="1:1" s="18" customFormat="1" x14ac:dyDescent="0.2">
      <c r="A6330" s="2"/>
    </row>
    <row r="6331" spans="1:1" s="18" customFormat="1" x14ac:dyDescent="0.2">
      <c r="A6331" s="2"/>
    </row>
    <row r="6332" spans="1:1" s="18" customFormat="1" x14ac:dyDescent="0.2">
      <c r="A6332" s="2"/>
    </row>
    <row r="6333" spans="1:1" s="18" customFormat="1" x14ac:dyDescent="0.2">
      <c r="A6333" s="2"/>
    </row>
    <row r="6334" spans="1:1" s="18" customFormat="1" x14ac:dyDescent="0.2">
      <c r="A6334" s="2"/>
    </row>
    <row r="6335" spans="1:1" s="18" customFormat="1" x14ac:dyDescent="0.2">
      <c r="A6335" s="2"/>
    </row>
    <row r="6336" spans="1:1" s="18" customFormat="1" x14ac:dyDescent="0.2">
      <c r="A6336" s="2"/>
    </row>
    <row r="6337" spans="1:1" s="18" customFormat="1" x14ac:dyDescent="0.2">
      <c r="A6337" s="2"/>
    </row>
    <row r="6338" spans="1:1" s="18" customFormat="1" x14ac:dyDescent="0.2">
      <c r="A6338" s="2"/>
    </row>
    <row r="6339" spans="1:1" s="18" customFormat="1" x14ac:dyDescent="0.2">
      <c r="A6339" s="2"/>
    </row>
    <row r="6340" spans="1:1" s="18" customFormat="1" x14ac:dyDescent="0.2">
      <c r="A6340" s="2"/>
    </row>
    <row r="6341" spans="1:1" s="18" customFormat="1" x14ac:dyDescent="0.2">
      <c r="A6341" s="2"/>
    </row>
    <row r="6342" spans="1:1" s="18" customFormat="1" x14ac:dyDescent="0.2">
      <c r="A6342" s="2"/>
    </row>
    <row r="6343" spans="1:1" s="18" customFormat="1" x14ac:dyDescent="0.2">
      <c r="A6343" s="2"/>
    </row>
    <row r="6344" spans="1:1" s="18" customFormat="1" x14ac:dyDescent="0.2">
      <c r="A6344" s="2"/>
    </row>
    <row r="6345" spans="1:1" s="18" customFormat="1" x14ac:dyDescent="0.2">
      <c r="A6345" s="2"/>
    </row>
    <row r="6346" spans="1:1" s="18" customFormat="1" x14ac:dyDescent="0.2">
      <c r="A6346" s="2"/>
    </row>
    <row r="6347" spans="1:1" s="18" customFormat="1" x14ac:dyDescent="0.2">
      <c r="A6347" s="2"/>
    </row>
    <row r="6348" spans="1:1" s="18" customFormat="1" x14ac:dyDescent="0.2">
      <c r="A6348" s="2"/>
    </row>
    <row r="6349" spans="1:1" s="18" customFormat="1" x14ac:dyDescent="0.2">
      <c r="A6349" s="2"/>
    </row>
    <row r="6350" spans="1:1" s="18" customFormat="1" x14ac:dyDescent="0.2">
      <c r="A6350" s="2"/>
    </row>
    <row r="6351" spans="1:1" s="18" customFormat="1" x14ac:dyDescent="0.2">
      <c r="A6351" s="2"/>
    </row>
    <row r="6352" spans="1:1" s="18" customFormat="1" x14ac:dyDescent="0.2">
      <c r="A6352" s="2"/>
    </row>
    <row r="6353" spans="1:1" s="18" customFormat="1" x14ac:dyDescent="0.2">
      <c r="A6353" s="2"/>
    </row>
    <row r="6354" spans="1:1" s="18" customFormat="1" x14ac:dyDescent="0.2">
      <c r="A6354" s="2"/>
    </row>
    <row r="6355" spans="1:1" s="18" customFormat="1" x14ac:dyDescent="0.2">
      <c r="A6355" s="2"/>
    </row>
    <row r="6356" spans="1:1" s="18" customFormat="1" x14ac:dyDescent="0.2">
      <c r="A6356" s="2"/>
    </row>
    <row r="6357" spans="1:1" s="18" customFormat="1" x14ac:dyDescent="0.2">
      <c r="A6357" s="2"/>
    </row>
    <row r="6358" spans="1:1" s="18" customFormat="1" x14ac:dyDescent="0.2">
      <c r="A6358" s="2"/>
    </row>
    <row r="6359" spans="1:1" s="18" customFormat="1" x14ac:dyDescent="0.2">
      <c r="A6359" s="2"/>
    </row>
    <row r="6360" spans="1:1" s="18" customFormat="1" x14ac:dyDescent="0.2">
      <c r="A6360" s="2"/>
    </row>
    <row r="6361" spans="1:1" s="18" customFormat="1" x14ac:dyDescent="0.2">
      <c r="A6361" s="2"/>
    </row>
    <row r="6362" spans="1:1" s="18" customFormat="1" x14ac:dyDescent="0.2">
      <c r="A6362" s="2"/>
    </row>
    <row r="6363" spans="1:1" s="18" customFormat="1" x14ac:dyDescent="0.2">
      <c r="A6363" s="2"/>
    </row>
    <row r="6364" spans="1:1" s="18" customFormat="1" x14ac:dyDescent="0.2">
      <c r="A6364" s="2"/>
    </row>
    <row r="6365" spans="1:1" s="18" customFormat="1" x14ac:dyDescent="0.2">
      <c r="A6365" s="2"/>
    </row>
    <row r="6366" spans="1:1" s="18" customFormat="1" x14ac:dyDescent="0.2">
      <c r="A6366" s="2"/>
    </row>
    <row r="6367" spans="1:1" s="18" customFormat="1" x14ac:dyDescent="0.2">
      <c r="A6367" s="2"/>
    </row>
    <row r="6368" spans="1:1" s="18" customFormat="1" x14ac:dyDescent="0.2">
      <c r="A6368" s="2"/>
    </row>
    <row r="6369" spans="1:1" s="18" customFormat="1" x14ac:dyDescent="0.2">
      <c r="A6369" s="2"/>
    </row>
    <row r="6370" spans="1:1" s="18" customFormat="1" x14ac:dyDescent="0.2">
      <c r="A6370" s="2"/>
    </row>
    <row r="6371" spans="1:1" s="18" customFormat="1" x14ac:dyDescent="0.2">
      <c r="A6371" s="2"/>
    </row>
    <row r="6372" spans="1:1" s="18" customFormat="1" x14ac:dyDescent="0.2">
      <c r="A6372" s="2"/>
    </row>
    <row r="6373" spans="1:1" s="18" customFormat="1" x14ac:dyDescent="0.2">
      <c r="A6373" s="2"/>
    </row>
    <row r="6374" spans="1:1" s="18" customFormat="1" x14ac:dyDescent="0.2">
      <c r="A6374" s="2"/>
    </row>
    <row r="6375" spans="1:1" s="18" customFormat="1" x14ac:dyDescent="0.2">
      <c r="A6375" s="2"/>
    </row>
    <row r="6376" spans="1:1" s="18" customFormat="1" x14ac:dyDescent="0.2">
      <c r="A6376" s="2"/>
    </row>
    <row r="6377" spans="1:1" s="18" customFormat="1" x14ac:dyDescent="0.2">
      <c r="A6377" s="2"/>
    </row>
    <row r="6378" spans="1:1" s="18" customFormat="1" x14ac:dyDescent="0.2">
      <c r="A6378" s="2"/>
    </row>
    <row r="6379" spans="1:1" s="18" customFormat="1" x14ac:dyDescent="0.2">
      <c r="A6379" s="2"/>
    </row>
    <row r="6380" spans="1:1" s="18" customFormat="1" x14ac:dyDescent="0.2">
      <c r="A6380" s="2"/>
    </row>
    <row r="6381" spans="1:1" s="18" customFormat="1" x14ac:dyDescent="0.2">
      <c r="A6381" s="2"/>
    </row>
    <row r="6382" spans="1:1" s="18" customFormat="1" x14ac:dyDescent="0.2">
      <c r="A6382" s="2"/>
    </row>
    <row r="6383" spans="1:1" s="18" customFormat="1" x14ac:dyDescent="0.2">
      <c r="A6383" s="2"/>
    </row>
    <row r="6384" spans="1:1" s="18" customFormat="1" x14ac:dyDescent="0.2">
      <c r="A6384" s="2"/>
    </row>
    <row r="6385" spans="1:1" s="18" customFormat="1" x14ac:dyDescent="0.2">
      <c r="A6385" s="2"/>
    </row>
    <row r="6386" spans="1:1" s="18" customFormat="1" x14ac:dyDescent="0.2">
      <c r="A6386" s="2"/>
    </row>
    <row r="6387" spans="1:1" s="18" customFormat="1" x14ac:dyDescent="0.2">
      <c r="A6387" s="2"/>
    </row>
    <row r="6388" spans="1:1" s="18" customFormat="1" x14ac:dyDescent="0.2">
      <c r="A6388" s="2"/>
    </row>
    <row r="6389" spans="1:1" s="18" customFormat="1" x14ac:dyDescent="0.2">
      <c r="A6389" s="2"/>
    </row>
    <row r="6390" spans="1:1" s="18" customFormat="1" x14ac:dyDescent="0.2">
      <c r="A6390" s="2"/>
    </row>
    <row r="6391" spans="1:1" s="18" customFormat="1" x14ac:dyDescent="0.2">
      <c r="A6391" s="2"/>
    </row>
    <row r="6392" spans="1:1" s="18" customFormat="1" x14ac:dyDescent="0.2">
      <c r="A6392" s="2"/>
    </row>
    <row r="6393" spans="1:1" s="18" customFormat="1" x14ac:dyDescent="0.2">
      <c r="A6393" s="2"/>
    </row>
    <row r="6394" spans="1:1" s="18" customFormat="1" x14ac:dyDescent="0.2">
      <c r="A6394" s="2"/>
    </row>
    <row r="6395" spans="1:1" s="18" customFormat="1" x14ac:dyDescent="0.2">
      <c r="A6395" s="2"/>
    </row>
    <row r="6396" spans="1:1" s="18" customFormat="1" x14ac:dyDescent="0.2">
      <c r="A6396" s="2"/>
    </row>
    <row r="6397" spans="1:1" s="18" customFormat="1" x14ac:dyDescent="0.2">
      <c r="A6397" s="2"/>
    </row>
    <row r="6398" spans="1:1" s="18" customFormat="1" x14ac:dyDescent="0.2">
      <c r="A6398" s="2"/>
    </row>
    <row r="6399" spans="1:1" s="18" customFormat="1" x14ac:dyDescent="0.2">
      <c r="A6399" s="2"/>
    </row>
    <row r="6400" spans="1:1" s="18" customFormat="1" x14ac:dyDescent="0.2">
      <c r="A6400" s="2"/>
    </row>
    <row r="6401" spans="1:1" s="18" customFormat="1" x14ac:dyDescent="0.2">
      <c r="A6401" s="2"/>
    </row>
    <row r="6402" spans="1:1" s="18" customFormat="1" x14ac:dyDescent="0.2">
      <c r="A6402" s="2"/>
    </row>
    <row r="6403" spans="1:1" s="18" customFormat="1" x14ac:dyDescent="0.2">
      <c r="A6403" s="2"/>
    </row>
    <row r="6404" spans="1:1" s="18" customFormat="1" x14ac:dyDescent="0.2">
      <c r="A6404" s="2"/>
    </row>
    <row r="6405" spans="1:1" s="18" customFormat="1" x14ac:dyDescent="0.2">
      <c r="A6405" s="2"/>
    </row>
    <row r="6406" spans="1:1" s="18" customFormat="1" x14ac:dyDescent="0.2">
      <c r="A6406" s="2"/>
    </row>
    <row r="6407" spans="1:1" s="18" customFormat="1" x14ac:dyDescent="0.2">
      <c r="A6407" s="2"/>
    </row>
    <row r="6408" spans="1:1" s="18" customFormat="1" x14ac:dyDescent="0.2">
      <c r="A6408" s="2"/>
    </row>
    <row r="6409" spans="1:1" s="18" customFormat="1" x14ac:dyDescent="0.2">
      <c r="A6409" s="2"/>
    </row>
    <row r="6410" spans="1:1" s="18" customFormat="1" x14ac:dyDescent="0.2">
      <c r="A6410" s="2"/>
    </row>
    <row r="6411" spans="1:1" s="18" customFormat="1" x14ac:dyDescent="0.2">
      <c r="A6411" s="2"/>
    </row>
    <row r="6412" spans="1:1" s="18" customFormat="1" x14ac:dyDescent="0.2">
      <c r="A6412" s="2"/>
    </row>
    <row r="6413" spans="1:1" s="18" customFormat="1" x14ac:dyDescent="0.2">
      <c r="A6413" s="2"/>
    </row>
    <row r="6414" spans="1:1" s="18" customFormat="1" x14ac:dyDescent="0.2">
      <c r="A6414" s="2"/>
    </row>
    <row r="6415" spans="1:1" s="18" customFormat="1" x14ac:dyDescent="0.2">
      <c r="A6415" s="2"/>
    </row>
    <row r="6416" spans="1:1" s="18" customFormat="1" x14ac:dyDescent="0.2">
      <c r="A6416" s="2"/>
    </row>
    <row r="6417" spans="1:1" s="18" customFormat="1" x14ac:dyDescent="0.2">
      <c r="A6417" s="2"/>
    </row>
    <row r="6418" spans="1:1" s="18" customFormat="1" x14ac:dyDescent="0.2">
      <c r="A6418" s="2"/>
    </row>
    <row r="6419" spans="1:1" s="18" customFormat="1" x14ac:dyDescent="0.2">
      <c r="A6419" s="2"/>
    </row>
    <row r="6420" spans="1:1" s="18" customFormat="1" x14ac:dyDescent="0.2">
      <c r="A6420" s="2"/>
    </row>
    <row r="6421" spans="1:1" s="18" customFormat="1" x14ac:dyDescent="0.2">
      <c r="A6421" s="2"/>
    </row>
    <row r="6422" spans="1:1" s="18" customFormat="1" x14ac:dyDescent="0.2">
      <c r="A6422" s="2"/>
    </row>
    <row r="6423" spans="1:1" s="18" customFormat="1" x14ac:dyDescent="0.2">
      <c r="A6423" s="2"/>
    </row>
    <row r="6424" spans="1:1" s="18" customFormat="1" x14ac:dyDescent="0.2">
      <c r="A6424" s="2"/>
    </row>
    <row r="6425" spans="1:1" s="18" customFormat="1" x14ac:dyDescent="0.2">
      <c r="A6425" s="2"/>
    </row>
    <row r="6426" spans="1:1" s="18" customFormat="1" x14ac:dyDescent="0.2">
      <c r="A6426" s="2"/>
    </row>
    <row r="6427" spans="1:1" s="18" customFormat="1" x14ac:dyDescent="0.2">
      <c r="A6427" s="2"/>
    </row>
    <row r="6428" spans="1:1" s="18" customFormat="1" x14ac:dyDescent="0.2">
      <c r="A6428" s="2"/>
    </row>
    <row r="6429" spans="1:1" s="18" customFormat="1" x14ac:dyDescent="0.2">
      <c r="A6429" s="2"/>
    </row>
    <row r="6430" spans="1:1" s="18" customFormat="1" x14ac:dyDescent="0.2">
      <c r="A6430" s="2"/>
    </row>
    <row r="6431" spans="1:1" s="18" customFormat="1" x14ac:dyDescent="0.2">
      <c r="A6431" s="2"/>
    </row>
    <row r="6432" spans="1:1" s="18" customFormat="1" x14ac:dyDescent="0.2">
      <c r="A6432" s="2"/>
    </row>
    <row r="6433" spans="1:1" s="18" customFormat="1" x14ac:dyDescent="0.2">
      <c r="A6433" s="2"/>
    </row>
    <row r="6434" spans="1:1" s="18" customFormat="1" x14ac:dyDescent="0.2">
      <c r="A6434" s="2"/>
    </row>
    <row r="6435" spans="1:1" s="18" customFormat="1" x14ac:dyDescent="0.2">
      <c r="A6435" s="2"/>
    </row>
    <row r="6436" spans="1:1" s="18" customFormat="1" x14ac:dyDescent="0.2">
      <c r="A6436" s="2"/>
    </row>
    <row r="6437" spans="1:1" s="18" customFormat="1" x14ac:dyDescent="0.2">
      <c r="A6437" s="2"/>
    </row>
    <row r="6438" spans="1:1" s="18" customFormat="1" x14ac:dyDescent="0.2">
      <c r="A6438" s="2"/>
    </row>
    <row r="6439" spans="1:1" s="18" customFormat="1" x14ac:dyDescent="0.2">
      <c r="A6439" s="2"/>
    </row>
    <row r="6440" spans="1:1" s="18" customFormat="1" x14ac:dyDescent="0.2">
      <c r="A6440" s="2"/>
    </row>
    <row r="6441" spans="1:1" s="18" customFormat="1" x14ac:dyDescent="0.2">
      <c r="A6441" s="2"/>
    </row>
    <row r="6442" spans="1:1" s="18" customFormat="1" x14ac:dyDescent="0.2">
      <c r="A6442" s="2"/>
    </row>
    <row r="6443" spans="1:1" s="18" customFormat="1" x14ac:dyDescent="0.2">
      <c r="A6443" s="2"/>
    </row>
    <row r="6444" spans="1:1" s="18" customFormat="1" x14ac:dyDescent="0.2">
      <c r="A6444" s="2"/>
    </row>
    <row r="6445" spans="1:1" s="18" customFormat="1" x14ac:dyDescent="0.2">
      <c r="A6445" s="2"/>
    </row>
    <row r="6446" spans="1:1" s="18" customFormat="1" x14ac:dyDescent="0.2">
      <c r="A6446" s="2"/>
    </row>
    <row r="6447" spans="1:1" s="18" customFormat="1" x14ac:dyDescent="0.2">
      <c r="A6447" s="2"/>
    </row>
    <row r="6448" spans="1:1" s="18" customFormat="1" x14ac:dyDescent="0.2">
      <c r="A6448" s="2"/>
    </row>
    <row r="6449" spans="1:1" s="18" customFormat="1" x14ac:dyDescent="0.2">
      <c r="A6449" s="2"/>
    </row>
    <row r="6450" spans="1:1" s="18" customFormat="1" x14ac:dyDescent="0.2">
      <c r="A6450" s="2"/>
    </row>
    <row r="6451" spans="1:1" s="18" customFormat="1" x14ac:dyDescent="0.2">
      <c r="A6451" s="2"/>
    </row>
    <row r="6452" spans="1:1" s="18" customFormat="1" x14ac:dyDescent="0.2">
      <c r="A6452" s="2"/>
    </row>
    <row r="6453" spans="1:1" s="18" customFormat="1" x14ac:dyDescent="0.2">
      <c r="A6453" s="2"/>
    </row>
    <row r="6454" spans="1:1" s="18" customFormat="1" x14ac:dyDescent="0.2">
      <c r="A6454" s="2"/>
    </row>
    <row r="6455" spans="1:1" s="18" customFormat="1" x14ac:dyDescent="0.2">
      <c r="A6455" s="2"/>
    </row>
    <row r="6456" spans="1:1" s="18" customFormat="1" x14ac:dyDescent="0.2">
      <c r="A6456" s="2"/>
    </row>
    <row r="6457" spans="1:1" s="18" customFormat="1" x14ac:dyDescent="0.2">
      <c r="A6457" s="2"/>
    </row>
    <row r="6458" spans="1:1" s="18" customFormat="1" x14ac:dyDescent="0.2">
      <c r="A6458" s="2"/>
    </row>
    <row r="6459" spans="1:1" s="18" customFormat="1" x14ac:dyDescent="0.2">
      <c r="A6459" s="2"/>
    </row>
    <row r="6460" spans="1:1" s="18" customFormat="1" x14ac:dyDescent="0.2">
      <c r="A6460" s="2"/>
    </row>
    <row r="6461" spans="1:1" s="18" customFormat="1" x14ac:dyDescent="0.2">
      <c r="A6461" s="2"/>
    </row>
    <row r="6462" spans="1:1" s="18" customFormat="1" x14ac:dyDescent="0.2">
      <c r="A6462" s="2"/>
    </row>
    <row r="6463" spans="1:1" s="18" customFormat="1" x14ac:dyDescent="0.2">
      <c r="A6463" s="2"/>
    </row>
    <row r="6464" spans="1:1" s="18" customFormat="1" x14ac:dyDescent="0.2">
      <c r="A6464" s="2"/>
    </row>
    <row r="6465" spans="1:1" s="18" customFormat="1" x14ac:dyDescent="0.2">
      <c r="A6465" s="2"/>
    </row>
    <row r="6466" spans="1:1" s="18" customFormat="1" x14ac:dyDescent="0.2">
      <c r="A6466" s="2"/>
    </row>
    <row r="6467" spans="1:1" s="18" customFormat="1" x14ac:dyDescent="0.2">
      <c r="A6467" s="2"/>
    </row>
    <row r="6468" spans="1:1" s="18" customFormat="1" x14ac:dyDescent="0.2">
      <c r="A6468" s="2"/>
    </row>
    <row r="6469" spans="1:1" s="18" customFormat="1" x14ac:dyDescent="0.2">
      <c r="A6469" s="2"/>
    </row>
    <row r="6470" spans="1:1" s="18" customFormat="1" x14ac:dyDescent="0.2">
      <c r="A6470" s="2"/>
    </row>
    <row r="6471" spans="1:1" s="18" customFormat="1" x14ac:dyDescent="0.2">
      <c r="A6471" s="2"/>
    </row>
    <row r="6472" spans="1:1" s="18" customFormat="1" x14ac:dyDescent="0.2">
      <c r="A6472" s="2"/>
    </row>
    <row r="6473" spans="1:1" s="18" customFormat="1" x14ac:dyDescent="0.2">
      <c r="A6473" s="2"/>
    </row>
    <row r="6474" spans="1:1" s="18" customFormat="1" x14ac:dyDescent="0.2">
      <c r="A6474" s="2"/>
    </row>
    <row r="6475" spans="1:1" s="18" customFormat="1" x14ac:dyDescent="0.2">
      <c r="A6475" s="2"/>
    </row>
    <row r="6476" spans="1:1" s="18" customFormat="1" x14ac:dyDescent="0.2">
      <c r="A6476" s="2"/>
    </row>
    <row r="6477" spans="1:1" s="18" customFormat="1" x14ac:dyDescent="0.2">
      <c r="A6477" s="2"/>
    </row>
    <row r="6478" spans="1:1" s="18" customFormat="1" x14ac:dyDescent="0.2">
      <c r="A6478" s="2"/>
    </row>
    <row r="6479" spans="1:1" s="18" customFormat="1" x14ac:dyDescent="0.2">
      <c r="A6479" s="2"/>
    </row>
    <row r="6480" spans="1:1" s="18" customFormat="1" x14ac:dyDescent="0.2">
      <c r="A6480" s="2"/>
    </row>
    <row r="6481" spans="1:1" s="18" customFormat="1" x14ac:dyDescent="0.2">
      <c r="A6481" s="2"/>
    </row>
    <row r="6482" spans="1:1" s="18" customFormat="1" x14ac:dyDescent="0.2">
      <c r="A6482" s="2"/>
    </row>
    <row r="6483" spans="1:1" s="18" customFormat="1" x14ac:dyDescent="0.2">
      <c r="A6483" s="2"/>
    </row>
    <row r="6484" spans="1:1" s="18" customFormat="1" x14ac:dyDescent="0.2">
      <c r="A6484" s="2"/>
    </row>
    <row r="6485" spans="1:1" s="18" customFormat="1" x14ac:dyDescent="0.2">
      <c r="A6485" s="2"/>
    </row>
    <row r="6486" spans="1:1" s="18" customFormat="1" x14ac:dyDescent="0.2">
      <c r="A6486" s="2"/>
    </row>
    <row r="6487" spans="1:1" s="18" customFormat="1" x14ac:dyDescent="0.2">
      <c r="A6487" s="2"/>
    </row>
    <row r="6488" spans="1:1" s="18" customFormat="1" x14ac:dyDescent="0.2">
      <c r="A6488" s="2"/>
    </row>
    <row r="6489" spans="1:1" s="18" customFormat="1" x14ac:dyDescent="0.2">
      <c r="A6489" s="2"/>
    </row>
    <row r="6490" spans="1:1" s="18" customFormat="1" x14ac:dyDescent="0.2">
      <c r="A6490" s="2"/>
    </row>
    <row r="6491" spans="1:1" s="18" customFormat="1" x14ac:dyDescent="0.2">
      <c r="A6491" s="2"/>
    </row>
    <row r="6492" spans="1:1" s="18" customFormat="1" x14ac:dyDescent="0.2">
      <c r="A6492" s="2"/>
    </row>
    <row r="6493" spans="1:1" s="18" customFormat="1" x14ac:dyDescent="0.2">
      <c r="A6493" s="2"/>
    </row>
    <row r="6494" spans="1:1" s="18" customFormat="1" x14ac:dyDescent="0.2">
      <c r="A6494" s="2"/>
    </row>
    <row r="6495" spans="1:1" s="18" customFormat="1" x14ac:dyDescent="0.2">
      <c r="A6495" s="2"/>
    </row>
    <row r="6496" spans="1:1" s="18" customFormat="1" x14ac:dyDescent="0.2">
      <c r="A6496" s="2"/>
    </row>
    <row r="6497" spans="1:1" s="18" customFormat="1" x14ac:dyDescent="0.2">
      <c r="A6497" s="2"/>
    </row>
    <row r="6498" spans="1:1" s="18" customFormat="1" x14ac:dyDescent="0.2">
      <c r="A6498" s="2"/>
    </row>
    <row r="6499" spans="1:1" s="18" customFormat="1" x14ac:dyDescent="0.2">
      <c r="A6499" s="2"/>
    </row>
    <row r="6500" spans="1:1" s="18" customFormat="1" x14ac:dyDescent="0.2">
      <c r="A6500" s="2"/>
    </row>
    <row r="6501" spans="1:1" s="18" customFormat="1" x14ac:dyDescent="0.2">
      <c r="A6501" s="2"/>
    </row>
    <row r="6502" spans="1:1" s="18" customFormat="1" x14ac:dyDescent="0.2">
      <c r="A6502" s="2"/>
    </row>
    <row r="6503" spans="1:1" s="18" customFormat="1" x14ac:dyDescent="0.2">
      <c r="A6503" s="2"/>
    </row>
    <row r="6504" spans="1:1" s="18" customFormat="1" x14ac:dyDescent="0.2">
      <c r="A6504" s="2"/>
    </row>
    <row r="6505" spans="1:1" s="18" customFormat="1" x14ac:dyDescent="0.2">
      <c r="A6505" s="2"/>
    </row>
    <row r="6506" spans="1:1" s="18" customFormat="1" x14ac:dyDescent="0.2">
      <c r="A6506" s="2"/>
    </row>
    <row r="6507" spans="1:1" s="18" customFormat="1" x14ac:dyDescent="0.2">
      <c r="A6507" s="2"/>
    </row>
    <row r="6508" spans="1:1" s="18" customFormat="1" x14ac:dyDescent="0.2">
      <c r="A6508" s="2"/>
    </row>
    <row r="6509" spans="1:1" s="18" customFormat="1" x14ac:dyDescent="0.2">
      <c r="A6509" s="2"/>
    </row>
    <row r="6510" spans="1:1" s="18" customFormat="1" x14ac:dyDescent="0.2">
      <c r="A6510" s="2"/>
    </row>
    <row r="6511" spans="1:1" s="18" customFormat="1" x14ac:dyDescent="0.2">
      <c r="A6511" s="2"/>
    </row>
    <row r="6512" spans="1:1" s="18" customFormat="1" x14ac:dyDescent="0.2">
      <c r="A6512" s="2"/>
    </row>
    <row r="6513" spans="1:1" s="18" customFormat="1" x14ac:dyDescent="0.2">
      <c r="A6513" s="2"/>
    </row>
    <row r="6514" spans="1:1" s="18" customFormat="1" x14ac:dyDescent="0.2">
      <c r="A6514" s="2"/>
    </row>
    <row r="6515" spans="1:1" s="18" customFormat="1" x14ac:dyDescent="0.2">
      <c r="A6515" s="2"/>
    </row>
    <row r="6516" spans="1:1" s="18" customFormat="1" x14ac:dyDescent="0.2">
      <c r="A6516" s="2"/>
    </row>
    <row r="6517" spans="1:1" s="18" customFormat="1" x14ac:dyDescent="0.2">
      <c r="A6517" s="2"/>
    </row>
    <row r="6518" spans="1:1" s="18" customFormat="1" x14ac:dyDescent="0.2">
      <c r="A6518" s="2"/>
    </row>
    <row r="6519" spans="1:1" s="18" customFormat="1" x14ac:dyDescent="0.2">
      <c r="A6519" s="2"/>
    </row>
    <row r="6520" spans="1:1" s="18" customFormat="1" x14ac:dyDescent="0.2">
      <c r="A6520" s="2"/>
    </row>
    <row r="6521" spans="1:1" s="18" customFormat="1" x14ac:dyDescent="0.2">
      <c r="A6521" s="2"/>
    </row>
    <row r="6522" spans="1:1" s="18" customFormat="1" x14ac:dyDescent="0.2">
      <c r="A6522" s="2"/>
    </row>
    <row r="6523" spans="1:1" s="18" customFormat="1" x14ac:dyDescent="0.2">
      <c r="A6523" s="2"/>
    </row>
    <row r="6524" spans="1:1" s="18" customFormat="1" x14ac:dyDescent="0.2">
      <c r="A6524" s="2"/>
    </row>
    <row r="6525" spans="1:1" s="18" customFormat="1" x14ac:dyDescent="0.2">
      <c r="A6525" s="2"/>
    </row>
    <row r="6526" spans="1:1" s="18" customFormat="1" x14ac:dyDescent="0.2">
      <c r="A6526" s="2"/>
    </row>
    <row r="6527" spans="1:1" s="18" customFormat="1" x14ac:dyDescent="0.2">
      <c r="A6527" s="2"/>
    </row>
    <row r="6528" spans="1:1" s="18" customFormat="1" x14ac:dyDescent="0.2">
      <c r="A6528" s="2"/>
    </row>
    <row r="6529" spans="1:1" s="18" customFormat="1" x14ac:dyDescent="0.2">
      <c r="A6529" s="2"/>
    </row>
    <row r="6530" spans="1:1" s="18" customFormat="1" x14ac:dyDescent="0.2">
      <c r="A6530" s="2"/>
    </row>
    <row r="6531" spans="1:1" s="18" customFormat="1" x14ac:dyDescent="0.2">
      <c r="A6531" s="2"/>
    </row>
    <row r="6532" spans="1:1" s="18" customFormat="1" x14ac:dyDescent="0.2">
      <c r="A6532" s="2"/>
    </row>
    <row r="6533" spans="1:1" s="18" customFormat="1" x14ac:dyDescent="0.2">
      <c r="A6533" s="2"/>
    </row>
    <row r="6534" spans="1:1" s="18" customFormat="1" x14ac:dyDescent="0.2">
      <c r="A6534" s="2"/>
    </row>
    <row r="6535" spans="1:1" s="18" customFormat="1" x14ac:dyDescent="0.2">
      <c r="A6535" s="2"/>
    </row>
    <row r="6536" spans="1:1" s="18" customFormat="1" x14ac:dyDescent="0.2">
      <c r="A6536" s="2"/>
    </row>
    <row r="6537" spans="1:1" s="18" customFormat="1" x14ac:dyDescent="0.2">
      <c r="A6537" s="2"/>
    </row>
    <row r="6538" spans="1:1" s="18" customFormat="1" x14ac:dyDescent="0.2">
      <c r="A6538" s="2"/>
    </row>
    <row r="6539" spans="1:1" s="18" customFormat="1" x14ac:dyDescent="0.2">
      <c r="A6539" s="2"/>
    </row>
    <row r="6540" spans="1:1" s="18" customFormat="1" x14ac:dyDescent="0.2">
      <c r="A6540" s="2"/>
    </row>
    <row r="6541" spans="1:1" s="18" customFormat="1" x14ac:dyDescent="0.2">
      <c r="A6541" s="2"/>
    </row>
    <row r="6542" spans="1:1" s="18" customFormat="1" x14ac:dyDescent="0.2">
      <c r="A6542" s="2"/>
    </row>
    <row r="6543" spans="1:1" s="18" customFormat="1" x14ac:dyDescent="0.2">
      <c r="A6543" s="2"/>
    </row>
    <row r="6544" spans="1:1" s="18" customFormat="1" x14ac:dyDescent="0.2">
      <c r="A6544" s="2"/>
    </row>
    <row r="6545" spans="1:1" s="18" customFormat="1" x14ac:dyDescent="0.2">
      <c r="A6545" s="2"/>
    </row>
    <row r="6546" spans="1:1" s="18" customFormat="1" x14ac:dyDescent="0.2">
      <c r="A6546" s="2"/>
    </row>
    <row r="6547" spans="1:1" s="18" customFormat="1" x14ac:dyDescent="0.2">
      <c r="A6547" s="2"/>
    </row>
    <row r="6548" spans="1:1" s="18" customFormat="1" x14ac:dyDescent="0.2">
      <c r="A6548" s="2"/>
    </row>
    <row r="6549" spans="1:1" s="18" customFormat="1" x14ac:dyDescent="0.2">
      <c r="A6549" s="2"/>
    </row>
    <row r="6550" spans="1:1" s="18" customFormat="1" x14ac:dyDescent="0.2">
      <c r="A6550" s="2"/>
    </row>
    <row r="6551" spans="1:1" s="18" customFormat="1" x14ac:dyDescent="0.2">
      <c r="A6551" s="2"/>
    </row>
    <row r="6552" spans="1:1" s="18" customFormat="1" x14ac:dyDescent="0.2">
      <c r="A6552" s="2"/>
    </row>
    <row r="6553" spans="1:1" s="18" customFormat="1" x14ac:dyDescent="0.2">
      <c r="A6553" s="2"/>
    </row>
    <row r="6554" spans="1:1" s="18" customFormat="1" x14ac:dyDescent="0.2">
      <c r="A6554" s="2"/>
    </row>
    <row r="6555" spans="1:1" s="18" customFormat="1" x14ac:dyDescent="0.2">
      <c r="A6555" s="2"/>
    </row>
    <row r="6556" spans="1:1" s="18" customFormat="1" x14ac:dyDescent="0.2">
      <c r="A6556" s="2"/>
    </row>
    <row r="6557" spans="1:1" s="18" customFormat="1" x14ac:dyDescent="0.2">
      <c r="A6557" s="2"/>
    </row>
    <row r="6558" spans="1:1" s="18" customFormat="1" x14ac:dyDescent="0.2">
      <c r="A6558" s="2"/>
    </row>
    <row r="6559" spans="1:1" s="18" customFormat="1" x14ac:dyDescent="0.2">
      <c r="A6559" s="2"/>
    </row>
    <row r="6560" spans="1:1" s="18" customFormat="1" x14ac:dyDescent="0.2">
      <c r="A6560" s="2"/>
    </row>
    <row r="6561" spans="1:1" s="18" customFormat="1" x14ac:dyDescent="0.2">
      <c r="A6561" s="2"/>
    </row>
    <row r="6562" spans="1:1" s="18" customFormat="1" x14ac:dyDescent="0.2">
      <c r="A6562" s="2"/>
    </row>
    <row r="6563" spans="1:1" s="18" customFormat="1" x14ac:dyDescent="0.2">
      <c r="A6563" s="2"/>
    </row>
    <row r="6564" spans="1:1" s="18" customFormat="1" x14ac:dyDescent="0.2">
      <c r="A6564" s="2"/>
    </row>
    <row r="6565" spans="1:1" s="18" customFormat="1" x14ac:dyDescent="0.2">
      <c r="A6565" s="2"/>
    </row>
    <row r="6566" spans="1:1" s="18" customFormat="1" x14ac:dyDescent="0.2">
      <c r="A6566" s="2"/>
    </row>
    <row r="6567" spans="1:1" s="18" customFormat="1" x14ac:dyDescent="0.2">
      <c r="A6567" s="2"/>
    </row>
    <row r="6568" spans="1:1" s="18" customFormat="1" x14ac:dyDescent="0.2">
      <c r="A6568" s="2"/>
    </row>
    <row r="6569" spans="1:1" s="18" customFormat="1" x14ac:dyDescent="0.2">
      <c r="A6569" s="2"/>
    </row>
    <row r="6570" spans="1:1" s="18" customFormat="1" x14ac:dyDescent="0.2">
      <c r="A6570" s="2"/>
    </row>
    <row r="6571" spans="1:1" s="18" customFormat="1" x14ac:dyDescent="0.2">
      <c r="A6571" s="2"/>
    </row>
    <row r="6572" spans="1:1" s="18" customFormat="1" x14ac:dyDescent="0.2">
      <c r="A6572" s="2"/>
    </row>
    <row r="6573" spans="1:1" s="18" customFormat="1" x14ac:dyDescent="0.2">
      <c r="A6573" s="2"/>
    </row>
    <row r="6574" spans="1:1" s="18" customFormat="1" x14ac:dyDescent="0.2">
      <c r="A6574" s="2"/>
    </row>
    <row r="6575" spans="1:1" s="18" customFormat="1" x14ac:dyDescent="0.2">
      <c r="A6575" s="2"/>
    </row>
    <row r="6576" spans="1:1" s="18" customFormat="1" x14ac:dyDescent="0.2">
      <c r="A6576" s="2"/>
    </row>
    <row r="6577" spans="1:1" s="18" customFormat="1" x14ac:dyDescent="0.2">
      <c r="A6577" s="2"/>
    </row>
    <row r="6578" spans="1:1" s="18" customFormat="1" x14ac:dyDescent="0.2">
      <c r="A6578" s="2"/>
    </row>
    <row r="6579" spans="1:1" s="18" customFormat="1" x14ac:dyDescent="0.2">
      <c r="A6579" s="2"/>
    </row>
    <row r="6580" spans="1:1" s="18" customFormat="1" x14ac:dyDescent="0.2">
      <c r="A6580" s="2"/>
    </row>
    <row r="6581" spans="1:1" s="18" customFormat="1" x14ac:dyDescent="0.2">
      <c r="A6581" s="2"/>
    </row>
    <row r="6582" spans="1:1" s="18" customFormat="1" x14ac:dyDescent="0.2">
      <c r="A6582" s="2"/>
    </row>
    <row r="6583" spans="1:1" s="18" customFormat="1" x14ac:dyDescent="0.2">
      <c r="A6583" s="2"/>
    </row>
    <row r="6584" spans="1:1" s="18" customFormat="1" x14ac:dyDescent="0.2">
      <c r="A6584" s="2"/>
    </row>
    <row r="6585" spans="1:1" s="18" customFormat="1" x14ac:dyDescent="0.2">
      <c r="A6585" s="2"/>
    </row>
    <row r="6586" spans="1:1" s="18" customFormat="1" x14ac:dyDescent="0.2">
      <c r="A6586" s="2"/>
    </row>
    <row r="6587" spans="1:1" s="18" customFormat="1" x14ac:dyDescent="0.2">
      <c r="A6587" s="2"/>
    </row>
    <row r="6588" spans="1:1" s="18" customFormat="1" x14ac:dyDescent="0.2">
      <c r="A6588" s="2"/>
    </row>
    <row r="6589" spans="1:1" s="18" customFormat="1" x14ac:dyDescent="0.2">
      <c r="A6589" s="2"/>
    </row>
    <row r="6590" spans="1:1" s="18" customFormat="1" x14ac:dyDescent="0.2">
      <c r="A6590" s="2"/>
    </row>
    <row r="6591" spans="1:1" s="18" customFormat="1" x14ac:dyDescent="0.2">
      <c r="A6591" s="2"/>
    </row>
    <row r="6592" spans="1:1" s="18" customFormat="1" x14ac:dyDescent="0.2">
      <c r="A6592" s="2"/>
    </row>
    <row r="6593" spans="1:1" s="18" customFormat="1" x14ac:dyDescent="0.2">
      <c r="A6593" s="2"/>
    </row>
    <row r="6594" spans="1:1" s="18" customFormat="1" x14ac:dyDescent="0.2">
      <c r="A6594" s="2"/>
    </row>
    <row r="6595" spans="1:1" s="18" customFormat="1" x14ac:dyDescent="0.2">
      <c r="A6595" s="2"/>
    </row>
    <row r="6596" spans="1:1" s="18" customFormat="1" x14ac:dyDescent="0.2">
      <c r="A6596" s="2"/>
    </row>
    <row r="6597" spans="1:1" s="18" customFormat="1" x14ac:dyDescent="0.2">
      <c r="A6597" s="2"/>
    </row>
    <row r="6598" spans="1:1" s="18" customFormat="1" x14ac:dyDescent="0.2">
      <c r="A6598" s="2"/>
    </row>
    <row r="6599" spans="1:1" s="18" customFormat="1" x14ac:dyDescent="0.2">
      <c r="A6599" s="2"/>
    </row>
    <row r="6600" spans="1:1" s="18" customFormat="1" x14ac:dyDescent="0.2">
      <c r="A6600" s="2"/>
    </row>
    <row r="6601" spans="1:1" s="18" customFormat="1" x14ac:dyDescent="0.2">
      <c r="A6601" s="2"/>
    </row>
    <row r="6602" spans="1:1" s="18" customFormat="1" x14ac:dyDescent="0.2">
      <c r="A6602" s="2"/>
    </row>
    <row r="6603" spans="1:1" s="18" customFormat="1" x14ac:dyDescent="0.2">
      <c r="A6603" s="2"/>
    </row>
    <row r="6604" spans="1:1" s="18" customFormat="1" x14ac:dyDescent="0.2">
      <c r="A6604" s="2"/>
    </row>
    <row r="6605" spans="1:1" s="18" customFormat="1" x14ac:dyDescent="0.2">
      <c r="A6605" s="2"/>
    </row>
    <row r="6606" spans="1:1" s="18" customFormat="1" x14ac:dyDescent="0.2">
      <c r="A6606" s="2"/>
    </row>
    <row r="6607" spans="1:1" s="18" customFormat="1" x14ac:dyDescent="0.2">
      <c r="A6607" s="2"/>
    </row>
    <row r="6608" spans="1:1" s="18" customFormat="1" x14ac:dyDescent="0.2">
      <c r="A6608" s="2"/>
    </row>
    <row r="6609" spans="1:1" s="18" customFormat="1" x14ac:dyDescent="0.2">
      <c r="A6609" s="2"/>
    </row>
    <row r="6610" spans="1:1" s="18" customFormat="1" x14ac:dyDescent="0.2">
      <c r="A6610" s="2"/>
    </row>
    <row r="6611" spans="1:1" s="18" customFormat="1" x14ac:dyDescent="0.2">
      <c r="A6611" s="2"/>
    </row>
    <row r="6612" spans="1:1" s="18" customFormat="1" x14ac:dyDescent="0.2">
      <c r="A6612" s="2"/>
    </row>
    <row r="6613" spans="1:1" s="18" customFormat="1" x14ac:dyDescent="0.2">
      <c r="A6613" s="2"/>
    </row>
    <row r="6614" spans="1:1" s="18" customFormat="1" x14ac:dyDescent="0.2">
      <c r="A6614" s="2"/>
    </row>
    <row r="6615" spans="1:1" s="18" customFormat="1" x14ac:dyDescent="0.2">
      <c r="A6615" s="2"/>
    </row>
    <row r="6616" spans="1:1" s="18" customFormat="1" x14ac:dyDescent="0.2">
      <c r="A6616" s="2"/>
    </row>
    <row r="6617" spans="1:1" s="18" customFormat="1" x14ac:dyDescent="0.2">
      <c r="A6617" s="2"/>
    </row>
    <row r="6618" spans="1:1" s="18" customFormat="1" x14ac:dyDescent="0.2">
      <c r="A6618" s="2"/>
    </row>
    <row r="6619" spans="1:1" s="18" customFormat="1" x14ac:dyDescent="0.2">
      <c r="A6619" s="2"/>
    </row>
    <row r="6620" spans="1:1" s="18" customFormat="1" x14ac:dyDescent="0.2">
      <c r="A6620" s="2"/>
    </row>
    <row r="6621" spans="1:1" s="18" customFormat="1" x14ac:dyDescent="0.2">
      <c r="A6621" s="2"/>
    </row>
    <row r="6622" spans="1:1" s="18" customFormat="1" x14ac:dyDescent="0.2">
      <c r="A6622" s="2"/>
    </row>
    <row r="6623" spans="1:1" s="18" customFormat="1" x14ac:dyDescent="0.2">
      <c r="A6623" s="2"/>
    </row>
    <row r="6624" spans="1:1" s="18" customFormat="1" x14ac:dyDescent="0.2">
      <c r="A6624" s="2"/>
    </row>
    <row r="6625" spans="1:1" s="18" customFormat="1" x14ac:dyDescent="0.2">
      <c r="A6625" s="2"/>
    </row>
    <row r="6626" spans="1:1" s="18" customFormat="1" x14ac:dyDescent="0.2">
      <c r="A6626" s="2"/>
    </row>
    <row r="6627" spans="1:1" s="18" customFormat="1" x14ac:dyDescent="0.2">
      <c r="A6627" s="2"/>
    </row>
    <row r="6628" spans="1:1" s="18" customFormat="1" x14ac:dyDescent="0.2">
      <c r="A6628" s="2"/>
    </row>
    <row r="6629" spans="1:1" s="18" customFormat="1" x14ac:dyDescent="0.2">
      <c r="A6629" s="2"/>
    </row>
    <row r="6630" spans="1:1" s="18" customFormat="1" x14ac:dyDescent="0.2">
      <c r="A6630" s="2"/>
    </row>
    <row r="6631" spans="1:1" s="18" customFormat="1" x14ac:dyDescent="0.2">
      <c r="A6631" s="2"/>
    </row>
    <row r="6632" spans="1:1" s="18" customFormat="1" x14ac:dyDescent="0.2">
      <c r="A6632" s="2"/>
    </row>
    <row r="6633" spans="1:1" s="18" customFormat="1" x14ac:dyDescent="0.2">
      <c r="A6633" s="2"/>
    </row>
    <row r="6634" spans="1:1" s="18" customFormat="1" x14ac:dyDescent="0.2">
      <c r="A6634" s="2"/>
    </row>
    <row r="6635" spans="1:1" s="18" customFormat="1" x14ac:dyDescent="0.2">
      <c r="A6635" s="2"/>
    </row>
    <row r="6636" spans="1:1" s="18" customFormat="1" x14ac:dyDescent="0.2">
      <c r="A6636" s="2"/>
    </row>
    <row r="6637" spans="1:1" s="18" customFormat="1" x14ac:dyDescent="0.2">
      <c r="A6637" s="2"/>
    </row>
    <row r="6638" spans="1:1" s="18" customFormat="1" x14ac:dyDescent="0.2">
      <c r="A6638" s="2"/>
    </row>
    <row r="6639" spans="1:1" s="18" customFormat="1" x14ac:dyDescent="0.2">
      <c r="A6639" s="2"/>
    </row>
    <row r="6640" spans="1:1" s="18" customFormat="1" x14ac:dyDescent="0.2">
      <c r="A6640" s="2"/>
    </row>
    <row r="6641" spans="1:1" s="18" customFormat="1" x14ac:dyDescent="0.2">
      <c r="A6641" s="2"/>
    </row>
    <row r="6642" spans="1:1" s="18" customFormat="1" x14ac:dyDescent="0.2">
      <c r="A6642" s="2"/>
    </row>
    <row r="6643" spans="1:1" s="18" customFormat="1" x14ac:dyDescent="0.2">
      <c r="A6643" s="2"/>
    </row>
    <row r="6644" spans="1:1" s="18" customFormat="1" x14ac:dyDescent="0.2">
      <c r="A6644" s="2"/>
    </row>
    <row r="6645" spans="1:1" s="18" customFormat="1" x14ac:dyDescent="0.2">
      <c r="A6645" s="2"/>
    </row>
    <row r="6646" spans="1:1" s="18" customFormat="1" x14ac:dyDescent="0.2">
      <c r="A6646" s="2"/>
    </row>
    <row r="6647" spans="1:1" s="18" customFormat="1" x14ac:dyDescent="0.2">
      <c r="A6647" s="2"/>
    </row>
    <row r="6648" spans="1:1" s="18" customFormat="1" x14ac:dyDescent="0.2">
      <c r="A6648" s="2"/>
    </row>
    <row r="6649" spans="1:1" s="18" customFormat="1" x14ac:dyDescent="0.2">
      <c r="A6649" s="2"/>
    </row>
    <row r="6650" spans="1:1" s="18" customFormat="1" x14ac:dyDescent="0.2">
      <c r="A6650" s="2"/>
    </row>
    <row r="6651" spans="1:1" s="18" customFormat="1" x14ac:dyDescent="0.2">
      <c r="A6651" s="2"/>
    </row>
    <row r="6652" spans="1:1" s="18" customFormat="1" x14ac:dyDescent="0.2">
      <c r="A6652" s="2"/>
    </row>
    <row r="6653" spans="1:1" s="18" customFormat="1" x14ac:dyDescent="0.2">
      <c r="A6653" s="2"/>
    </row>
    <row r="6654" spans="1:1" s="18" customFormat="1" x14ac:dyDescent="0.2">
      <c r="A6654" s="2"/>
    </row>
    <row r="6655" spans="1:1" s="18" customFormat="1" x14ac:dyDescent="0.2">
      <c r="A6655" s="2"/>
    </row>
    <row r="6656" spans="1:1" s="18" customFormat="1" x14ac:dyDescent="0.2">
      <c r="A6656" s="2"/>
    </row>
    <row r="6657" spans="1:1" s="18" customFormat="1" x14ac:dyDescent="0.2">
      <c r="A6657" s="2"/>
    </row>
    <row r="6658" spans="1:1" s="18" customFormat="1" x14ac:dyDescent="0.2">
      <c r="A6658" s="2"/>
    </row>
    <row r="6659" spans="1:1" s="18" customFormat="1" x14ac:dyDescent="0.2">
      <c r="A6659" s="2"/>
    </row>
    <row r="6660" spans="1:1" s="18" customFormat="1" x14ac:dyDescent="0.2">
      <c r="A6660" s="2"/>
    </row>
    <row r="6661" spans="1:1" s="18" customFormat="1" x14ac:dyDescent="0.2">
      <c r="A6661" s="2"/>
    </row>
    <row r="6662" spans="1:1" s="18" customFormat="1" x14ac:dyDescent="0.2">
      <c r="A6662" s="2"/>
    </row>
    <row r="6663" spans="1:1" s="18" customFormat="1" x14ac:dyDescent="0.2">
      <c r="A6663" s="2"/>
    </row>
    <row r="6664" spans="1:1" s="18" customFormat="1" x14ac:dyDescent="0.2">
      <c r="A6664" s="2"/>
    </row>
    <row r="6665" spans="1:1" s="18" customFormat="1" x14ac:dyDescent="0.2">
      <c r="A6665" s="2"/>
    </row>
    <row r="6666" spans="1:1" s="18" customFormat="1" x14ac:dyDescent="0.2">
      <c r="A6666" s="2"/>
    </row>
    <row r="6667" spans="1:1" s="18" customFormat="1" x14ac:dyDescent="0.2">
      <c r="A6667" s="2"/>
    </row>
    <row r="6668" spans="1:1" s="18" customFormat="1" x14ac:dyDescent="0.2">
      <c r="A6668" s="2"/>
    </row>
    <row r="6669" spans="1:1" s="18" customFormat="1" x14ac:dyDescent="0.2">
      <c r="A6669" s="2"/>
    </row>
    <row r="6670" spans="1:1" s="18" customFormat="1" x14ac:dyDescent="0.2">
      <c r="A6670" s="2"/>
    </row>
    <row r="6671" spans="1:1" s="18" customFormat="1" x14ac:dyDescent="0.2">
      <c r="A6671" s="2"/>
    </row>
    <row r="6672" spans="1:1" s="18" customFormat="1" x14ac:dyDescent="0.2">
      <c r="A6672" s="2"/>
    </row>
    <row r="6673" spans="1:1" s="18" customFormat="1" x14ac:dyDescent="0.2">
      <c r="A6673" s="2"/>
    </row>
    <row r="6674" spans="1:1" s="18" customFormat="1" x14ac:dyDescent="0.2">
      <c r="A6674" s="2"/>
    </row>
    <row r="6675" spans="1:1" s="18" customFormat="1" x14ac:dyDescent="0.2">
      <c r="A6675" s="2"/>
    </row>
    <row r="6676" spans="1:1" s="18" customFormat="1" x14ac:dyDescent="0.2">
      <c r="A6676" s="2"/>
    </row>
    <row r="6677" spans="1:1" s="18" customFormat="1" x14ac:dyDescent="0.2">
      <c r="A6677" s="2"/>
    </row>
    <row r="6678" spans="1:1" s="18" customFormat="1" x14ac:dyDescent="0.2">
      <c r="A6678" s="2"/>
    </row>
    <row r="6679" spans="1:1" s="18" customFormat="1" x14ac:dyDescent="0.2">
      <c r="A6679" s="2"/>
    </row>
    <row r="6680" spans="1:1" s="18" customFormat="1" x14ac:dyDescent="0.2">
      <c r="A6680" s="2"/>
    </row>
    <row r="6681" spans="1:1" s="18" customFormat="1" x14ac:dyDescent="0.2">
      <c r="A6681" s="2"/>
    </row>
    <row r="6682" spans="1:1" s="18" customFormat="1" x14ac:dyDescent="0.2">
      <c r="A6682" s="2"/>
    </row>
    <row r="6683" spans="1:1" s="18" customFormat="1" x14ac:dyDescent="0.2">
      <c r="A6683" s="2"/>
    </row>
    <row r="6684" spans="1:1" s="18" customFormat="1" x14ac:dyDescent="0.2">
      <c r="A6684" s="2"/>
    </row>
    <row r="6685" spans="1:1" s="18" customFormat="1" x14ac:dyDescent="0.2">
      <c r="A6685" s="2"/>
    </row>
    <row r="6686" spans="1:1" s="18" customFormat="1" x14ac:dyDescent="0.2">
      <c r="A6686" s="2"/>
    </row>
    <row r="6687" spans="1:1" s="18" customFormat="1" x14ac:dyDescent="0.2">
      <c r="A6687" s="2"/>
    </row>
    <row r="6688" spans="1:1" s="18" customFormat="1" x14ac:dyDescent="0.2">
      <c r="A6688" s="2"/>
    </row>
    <row r="6689" spans="1:1" s="18" customFormat="1" x14ac:dyDescent="0.2">
      <c r="A6689" s="2"/>
    </row>
    <row r="6690" spans="1:1" s="18" customFormat="1" x14ac:dyDescent="0.2">
      <c r="A6690" s="2"/>
    </row>
    <row r="6691" spans="1:1" s="18" customFormat="1" x14ac:dyDescent="0.2">
      <c r="A6691" s="2"/>
    </row>
    <row r="6692" spans="1:1" s="18" customFormat="1" x14ac:dyDescent="0.2">
      <c r="A6692" s="2"/>
    </row>
    <row r="6693" spans="1:1" s="18" customFormat="1" x14ac:dyDescent="0.2">
      <c r="A6693" s="2"/>
    </row>
    <row r="6694" spans="1:1" s="18" customFormat="1" x14ac:dyDescent="0.2">
      <c r="A6694" s="2"/>
    </row>
    <row r="6695" spans="1:1" s="18" customFormat="1" x14ac:dyDescent="0.2">
      <c r="A6695" s="2"/>
    </row>
    <row r="6696" spans="1:1" s="18" customFormat="1" x14ac:dyDescent="0.2">
      <c r="A6696" s="2"/>
    </row>
    <row r="6697" spans="1:1" s="18" customFormat="1" x14ac:dyDescent="0.2">
      <c r="A6697" s="2"/>
    </row>
    <row r="6698" spans="1:1" s="18" customFormat="1" x14ac:dyDescent="0.2">
      <c r="A6698" s="2"/>
    </row>
    <row r="6699" spans="1:1" s="18" customFormat="1" x14ac:dyDescent="0.2">
      <c r="A6699" s="2"/>
    </row>
    <row r="6700" spans="1:1" s="18" customFormat="1" x14ac:dyDescent="0.2">
      <c r="A6700" s="2"/>
    </row>
    <row r="6701" spans="1:1" s="18" customFormat="1" x14ac:dyDescent="0.2">
      <c r="A6701" s="2"/>
    </row>
    <row r="6702" spans="1:1" s="18" customFormat="1" x14ac:dyDescent="0.2">
      <c r="A6702" s="2"/>
    </row>
    <row r="6703" spans="1:1" s="18" customFormat="1" x14ac:dyDescent="0.2">
      <c r="A6703" s="2"/>
    </row>
    <row r="6704" spans="1:1" s="18" customFormat="1" x14ac:dyDescent="0.2">
      <c r="A6704" s="2"/>
    </row>
    <row r="6705" spans="1:1" s="18" customFormat="1" x14ac:dyDescent="0.2">
      <c r="A6705" s="2"/>
    </row>
    <row r="6706" spans="1:1" s="18" customFormat="1" x14ac:dyDescent="0.2">
      <c r="A6706" s="2"/>
    </row>
    <row r="6707" spans="1:1" s="18" customFormat="1" x14ac:dyDescent="0.2">
      <c r="A6707" s="2"/>
    </row>
    <row r="6708" spans="1:1" s="18" customFormat="1" x14ac:dyDescent="0.2">
      <c r="A6708" s="2"/>
    </row>
    <row r="6709" spans="1:1" s="18" customFormat="1" x14ac:dyDescent="0.2">
      <c r="A6709" s="2"/>
    </row>
    <row r="6710" spans="1:1" s="18" customFormat="1" x14ac:dyDescent="0.2">
      <c r="A6710" s="2"/>
    </row>
    <row r="6711" spans="1:1" s="18" customFormat="1" x14ac:dyDescent="0.2">
      <c r="A6711" s="2"/>
    </row>
    <row r="6712" spans="1:1" s="18" customFormat="1" x14ac:dyDescent="0.2">
      <c r="A6712" s="2"/>
    </row>
    <row r="6713" spans="1:1" s="18" customFormat="1" x14ac:dyDescent="0.2">
      <c r="A6713" s="2"/>
    </row>
    <row r="6714" spans="1:1" s="18" customFormat="1" x14ac:dyDescent="0.2">
      <c r="A6714" s="2"/>
    </row>
    <row r="6715" spans="1:1" s="18" customFormat="1" x14ac:dyDescent="0.2">
      <c r="A6715" s="2"/>
    </row>
    <row r="6716" spans="1:1" s="18" customFormat="1" x14ac:dyDescent="0.2">
      <c r="A6716" s="2"/>
    </row>
    <row r="6717" spans="1:1" s="18" customFormat="1" x14ac:dyDescent="0.2">
      <c r="A6717" s="2"/>
    </row>
    <row r="6718" spans="1:1" s="18" customFormat="1" x14ac:dyDescent="0.2">
      <c r="A6718" s="2"/>
    </row>
    <row r="6719" spans="1:1" s="18" customFormat="1" x14ac:dyDescent="0.2">
      <c r="A6719" s="2"/>
    </row>
    <row r="6720" spans="1:1" s="18" customFormat="1" x14ac:dyDescent="0.2">
      <c r="A6720" s="2"/>
    </row>
    <row r="6721" spans="1:1" s="18" customFormat="1" x14ac:dyDescent="0.2">
      <c r="A6721" s="2"/>
    </row>
    <row r="6722" spans="1:1" s="18" customFormat="1" x14ac:dyDescent="0.2">
      <c r="A6722" s="2"/>
    </row>
    <row r="6723" spans="1:1" s="18" customFormat="1" x14ac:dyDescent="0.2">
      <c r="A6723" s="2"/>
    </row>
    <row r="6724" spans="1:1" s="18" customFormat="1" x14ac:dyDescent="0.2">
      <c r="A6724" s="2"/>
    </row>
    <row r="6725" spans="1:1" s="18" customFormat="1" x14ac:dyDescent="0.2">
      <c r="A6725" s="2"/>
    </row>
    <row r="6726" spans="1:1" s="18" customFormat="1" x14ac:dyDescent="0.2">
      <c r="A6726" s="2"/>
    </row>
    <row r="6727" spans="1:1" s="18" customFormat="1" x14ac:dyDescent="0.2">
      <c r="A6727" s="2"/>
    </row>
    <row r="6728" spans="1:1" s="18" customFormat="1" x14ac:dyDescent="0.2">
      <c r="A6728" s="2"/>
    </row>
    <row r="6729" spans="1:1" s="18" customFormat="1" x14ac:dyDescent="0.2">
      <c r="A6729" s="2"/>
    </row>
    <row r="6730" spans="1:1" s="18" customFormat="1" x14ac:dyDescent="0.2">
      <c r="A6730" s="2"/>
    </row>
    <row r="6731" spans="1:1" s="18" customFormat="1" x14ac:dyDescent="0.2">
      <c r="A6731" s="2"/>
    </row>
    <row r="6732" spans="1:1" s="18" customFormat="1" x14ac:dyDescent="0.2">
      <c r="A6732" s="2"/>
    </row>
    <row r="6733" spans="1:1" s="18" customFormat="1" x14ac:dyDescent="0.2">
      <c r="A6733" s="2"/>
    </row>
    <row r="6734" spans="1:1" s="18" customFormat="1" x14ac:dyDescent="0.2">
      <c r="A6734" s="2"/>
    </row>
    <row r="6735" spans="1:1" s="18" customFormat="1" x14ac:dyDescent="0.2">
      <c r="A6735" s="2"/>
    </row>
    <row r="6736" spans="1:1" s="18" customFormat="1" x14ac:dyDescent="0.2">
      <c r="A6736" s="2"/>
    </row>
    <row r="6737" spans="1:1" s="18" customFormat="1" x14ac:dyDescent="0.2">
      <c r="A6737" s="2"/>
    </row>
    <row r="6738" spans="1:1" s="18" customFormat="1" x14ac:dyDescent="0.2">
      <c r="A6738" s="2"/>
    </row>
    <row r="6739" spans="1:1" s="18" customFormat="1" x14ac:dyDescent="0.2">
      <c r="A6739" s="2"/>
    </row>
    <row r="6740" spans="1:1" s="18" customFormat="1" x14ac:dyDescent="0.2">
      <c r="A6740" s="2"/>
    </row>
    <row r="6741" spans="1:1" s="18" customFormat="1" x14ac:dyDescent="0.2">
      <c r="A6741" s="2"/>
    </row>
    <row r="6742" spans="1:1" s="18" customFormat="1" x14ac:dyDescent="0.2">
      <c r="A6742" s="2"/>
    </row>
    <row r="6743" spans="1:1" s="18" customFormat="1" x14ac:dyDescent="0.2">
      <c r="A6743" s="2"/>
    </row>
    <row r="6744" spans="1:1" s="18" customFormat="1" x14ac:dyDescent="0.2">
      <c r="A6744" s="2"/>
    </row>
    <row r="6745" spans="1:1" s="18" customFormat="1" x14ac:dyDescent="0.2">
      <c r="A6745" s="2"/>
    </row>
    <row r="6746" spans="1:1" s="18" customFormat="1" x14ac:dyDescent="0.2">
      <c r="A6746" s="2"/>
    </row>
    <row r="6747" spans="1:1" s="18" customFormat="1" x14ac:dyDescent="0.2">
      <c r="A6747" s="2"/>
    </row>
    <row r="6748" spans="1:1" s="18" customFormat="1" x14ac:dyDescent="0.2">
      <c r="A6748" s="2"/>
    </row>
    <row r="6749" spans="1:1" s="18" customFormat="1" x14ac:dyDescent="0.2">
      <c r="A6749" s="2"/>
    </row>
    <row r="6750" spans="1:1" s="18" customFormat="1" x14ac:dyDescent="0.2">
      <c r="A6750" s="2"/>
    </row>
    <row r="6751" spans="1:1" s="18" customFormat="1" x14ac:dyDescent="0.2">
      <c r="A6751" s="2"/>
    </row>
    <row r="6752" spans="1:1" s="18" customFormat="1" x14ac:dyDescent="0.2">
      <c r="A6752" s="2"/>
    </row>
    <row r="6753" spans="1:1" s="18" customFormat="1" x14ac:dyDescent="0.2">
      <c r="A6753" s="2"/>
    </row>
    <row r="6754" spans="1:1" s="18" customFormat="1" x14ac:dyDescent="0.2">
      <c r="A6754" s="2"/>
    </row>
    <row r="6755" spans="1:1" s="18" customFormat="1" x14ac:dyDescent="0.2">
      <c r="A6755" s="2"/>
    </row>
    <row r="6756" spans="1:1" s="18" customFormat="1" x14ac:dyDescent="0.2">
      <c r="A6756" s="2"/>
    </row>
    <row r="6757" spans="1:1" s="18" customFormat="1" x14ac:dyDescent="0.2">
      <c r="A6757" s="2"/>
    </row>
    <row r="6758" spans="1:1" s="18" customFormat="1" x14ac:dyDescent="0.2">
      <c r="A6758" s="2"/>
    </row>
    <row r="6759" spans="1:1" s="18" customFormat="1" x14ac:dyDescent="0.2">
      <c r="A6759" s="2"/>
    </row>
    <row r="6760" spans="1:1" s="18" customFormat="1" x14ac:dyDescent="0.2">
      <c r="A6760" s="2"/>
    </row>
    <row r="6761" spans="1:1" s="18" customFormat="1" x14ac:dyDescent="0.2">
      <c r="A6761" s="2"/>
    </row>
    <row r="6762" spans="1:1" s="18" customFormat="1" x14ac:dyDescent="0.2">
      <c r="A6762" s="2"/>
    </row>
    <row r="6763" spans="1:1" s="18" customFormat="1" x14ac:dyDescent="0.2">
      <c r="A6763" s="2"/>
    </row>
    <row r="6764" spans="1:1" s="18" customFormat="1" x14ac:dyDescent="0.2">
      <c r="A6764" s="2"/>
    </row>
    <row r="6765" spans="1:1" s="18" customFormat="1" x14ac:dyDescent="0.2">
      <c r="A6765" s="2"/>
    </row>
    <row r="6766" spans="1:1" s="18" customFormat="1" x14ac:dyDescent="0.2">
      <c r="A6766" s="2"/>
    </row>
    <row r="6767" spans="1:1" s="18" customFormat="1" x14ac:dyDescent="0.2">
      <c r="A6767" s="2"/>
    </row>
    <row r="6768" spans="1:1" s="18" customFormat="1" x14ac:dyDescent="0.2">
      <c r="A6768" s="2"/>
    </row>
    <row r="6769" spans="1:1" s="18" customFormat="1" x14ac:dyDescent="0.2">
      <c r="A6769" s="2"/>
    </row>
    <row r="6770" spans="1:1" s="18" customFormat="1" x14ac:dyDescent="0.2">
      <c r="A6770" s="2"/>
    </row>
    <row r="6771" spans="1:1" s="18" customFormat="1" x14ac:dyDescent="0.2">
      <c r="A6771" s="2"/>
    </row>
    <row r="6772" spans="1:1" s="18" customFormat="1" x14ac:dyDescent="0.2">
      <c r="A6772" s="2"/>
    </row>
    <row r="6773" spans="1:1" s="18" customFormat="1" x14ac:dyDescent="0.2">
      <c r="A6773" s="2"/>
    </row>
    <row r="6774" spans="1:1" s="18" customFormat="1" x14ac:dyDescent="0.2">
      <c r="A6774" s="2"/>
    </row>
    <row r="6775" spans="1:1" s="18" customFormat="1" x14ac:dyDescent="0.2">
      <c r="A6775" s="2"/>
    </row>
    <row r="6776" spans="1:1" s="18" customFormat="1" x14ac:dyDescent="0.2">
      <c r="A6776" s="2"/>
    </row>
    <row r="6777" spans="1:1" s="18" customFormat="1" x14ac:dyDescent="0.2">
      <c r="A6777" s="2"/>
    </row>
    <row r="6778" spans="1:1" s="18" customFormat="1" x14ac:dyDescent="0.2">
      <c r="A6778" s="2"/>
    </row>
    <row r="6779" spans="1:1" s="18" customFormat="1" x14ac:dyDescent="0.2">
      <c r="A6779" s="2"/>
    </row>
    <row r="6780" spans="1:1" s="18" customFormat="1" x14ac:dyDescent="0.2">
      <c r="A6780" s="2"/>
    </row>
    <row r="6781" spans="1:1" s="18" customFormat="1" x14ac:dyDescent="0.2">
      <c r="A6781" s="2"/>
    </row>
    <row r="6782" spans="1:1" s="18" customFormat="1" x14ac:dyDescent="0.2">
      <c r="A6782" s="2"/>
    </row>
    <row r="6783" spans="1:1" s="18" customFormat="1" x14ac:dyDescent="0.2">
      <c r="A6783" s="2"/>
    </row>
    <row r="6784" spans="1:1" s="18" customFormat="1" x14ac:dyDescent="0.2">
      <c r="A6784" s="2"/>
    </row>
    <row r="6785" spans="1:1" s="18" customFormat="1" x14ac:dyDescent="0.2">
      <c r="A6785" s="2"/>
    </row>
    <row r="6786" spans="1:1" s="18" customFormat="1" x14ac:dyDescent="0.2">
      <c r="A6786" s="2"/>
    </row>
    <row r="6787" spans="1:1" s="18" customFormat="1" x14ac:dyDescent="0.2">
      <c r="A6787" s="2"/>
    </row>
    <row r="6788" spans="1:1" s="18" customFormat="1" x14ac:dyDescent="0.2">
      <c r="A6788" s="2"/>
    </row>
    <row r="6789" spans="1:1" s="18" customFormat="1" x14ac:dyDescent="0.2">
      <c r="A6789" s="2"/>
    </row>
    <row r="6790" spans="1:1" s="18" customFormat="1" x14ac:dyDescent="0.2">
      <c r="A6790" s="2"/>
    </row>
    <row r="6791" spans="1:1" s="18" customFormat="1" x14ac:dyDescent="0.2">
      <c r="A6791" s="2"/>
    </row>
    <row r="6792" spans="1:1" s="18" customFormat="1" x14ac:dyDescent="0.2">
      <c r="A6792" s="2"/>
    </row>
    <row r="6793" spans="1:1" s="18" customFormat="1" x14ac:dyDescent="0.2">
      <c r="A6793" s="2"/>
    </row>
    <row r="6794" spans="1:1" s="18" customFormat="1" x14ac:dyDescent="0.2">
      <c r="A6794" s="2"/>
    </row>
    <row r="6795" spans="1:1" s="18" customFormat="1" x14ac:dyDescent="0.2">
      <c r="A6795" s="2"/>
    </row>
    <row r="6796" spans="1:1" s="18" customFormat="1" x14ac:dyDescent="0.2">
      <c r="A6796" s="2"/>
    </row>
    <row r="6797" spans="1:1" s="18" customFormat="1" x14ac:dyDescent="0.2">
      <c r="A6797" s="2"/>
    </row>
    <row r="6798" spans="1:1" s="18" customFormat="1" x14ac:dyDescent="0.2">
      <c r="A6798" s="2"/>
    </row>
    <row r="6799" spans="1:1" s="18" customFormat="1" x14ac:dyDescent="0.2">
      <c r="A6799" s="2"/>
    </row>
    <row r="6800" spans="1:1" s="18" customFormat="1" x14ac:dyDescent="0.2">
      <c r="A6800" s="2"/>
    </row>
    <row r="6801" spans="1:1" s="18" customFormat="1" x14ac:dyDescent="0.2">
      <c r="A6801" s="2"/>
    </row>
    <row r="6802" spans="1:1" s="18" customFormat="1" x14ac:dyDescent="0.2">
      <c r="A6802" s="2"/>
    </row>
    <row r="6803" spans="1:1" s="18" customFormat="1" x14ac:dyDescent="0.2">
      <c r="A6803" s="2"/>
    </row>
    <row r="6804" spans="1:1" s="18" customFormat="1" x14ac:dyDescent="0.2">
      <c r="A6804" s="2"/>
    </row>
    <row r="6805" spans="1:1" s="18" customFormat="1" x14ac:dyDescent="0.2">
      <c r="A6805" s="2"/>
    </row>
    <row r="6806" spans="1:1" s="18" customFormat="1" x14ac:dyDescent="0.2">
      <c r="A6806" s="2"/>
    </row>
    <row r="6807" spans="1:1" s="18" customFormat="1" x14ac:dyDescent="0.2">
      <c r="A6807" s="2"/>
    </row>
    <row r="6808" spans="1:1" s="18" customFormat="1" x14ac:dyDescent="0.2">
      <c r="A6808" s="2"/>
    </row>
    <row r="6809" spans="1:1" s="18" customFormat="1" x14ac:dyDescent="0.2">
      <c r="A6809" s="2"/>
    </row>
    <row r="6810" spans="1:1" s="18" customFormat="1" x14ac:dyDescent="0.2">
      <c r="A6810" s="2"/>
    </row>
    <row r="6811" spans="1:1" s="18" customFormat="1" x14ac:dyDescent="0.2">
      <c r="A6811" s="2"/>
    </row>
    <row r="6812" spans="1:1" s="18" customFormat="1" x14ac:dyDescent="0.2">
      <c r="A6812" s="2"/>
    </row>
    <row r="6813" spans="1:1" s="18" customFormat="1" x14ac:dyDescent="0.2">
      <c r="A6813" s="2"/>
    </row>
    <row r="6814" spans="1:1" s="18" customFormat="1" x14ac:dyDescent="0.2">
      <c r="A6814" s="2"/>
    </row>
    <row r="6815" spans="1:1" s="18" customFormat="1" x14ac:dyDescent="0.2">
      <c r="A6815" s="2"/>
    </row>
    <row r="6816" spans="1:1" s="18" customFormat="1" x14ac:dyDescent="0.2">
      <c r="A6816" s="2"/>
    </row>
    <row r="6817" spans="1:1" s="18" customFormat="1" x14ac:dyDescent="0.2">
      <c r="A6817" s="2"/>
    </row>
    <row r="6818" spans="1:1" s="18" customFormat="1" x14ac:dyDescent="0.2">
      <c r="A6818" s="2"/>
    </row>
    <row r="6819" spans="1:1" s="18" customFormat="1" x14ac:dyDescent="0.2">
      <c r="A6819" s="2"/>
    </row>
    <row r="6820" spans="1:1" s="18" customFormat="1" x14ac:dyDescent="0.2">
      <c r="A6820" s="2"/>
    </row>
    <row r="6821" spans="1:1" s="18" customFormat="1" x14ac:dyDescent="0.2">
      <c r="A6821" s="2"/>
    </row>
    <row r="6822" spans="1:1" s="18" customFormat="1" x14ac:dyDescent="0.2">
      <c r="A6822" s="2"/>
    </row>
    <row r="6823" spans="1:1" s="18" customFormat="1" x14ac:dyDescent="0.2">
      <c r="A6823" s="2"/>
    </row>
    <row r="6824" spans="1:1" s="18" customFormat="1" x14ac:dyDescent="0.2">
      <c r="A6824" s="2"/>
    </row>
    <row r="6825" spans="1:1" s="18" customFormat="1" x14ac:dyDescent="0.2">
      <c r="A6825" s="2"/>
    </row>
    <row r="6826" spans="1:1" s="18" customFormat="1" x14ac:dyDescent="0.2">
      <c r="A6826" s="2"/>
    </row>
    <row r="6827" spans="1:1" s="18" customFormat="1" x14ac:dyDescent="0.2">
      <c r="A6827" s="2"/>
    </row>
    <row r="6828" spans="1:1" s="18" customFormat="1" x14ac:dyDescent="0.2">
      <c r="A6828" s="2"/>
    </row>
    <row r="6829" spans="1:1" s="18" customFormat="1" x14ac:dyDescent="0.2">
      <c r="A6829" s="2"/>
    </row>
    <row r="6830" spans="1:1" s="18" customFormat="1" x14ac:dyDescent="0.2">
      <c r="A6830" s="2"/>
    </row>
    <row r="6831" spans="1:1" s="18" customFormat="1" x14ac:dyDescent="0.2">
      <c r="A6831" s="2"/>
    </row>
    <row r="6832" spans="1:1" s="18" customFormat="1" x14ac:dyDescent="0.2">
      <c r="A6832" s="2"/>
    </row>
    <row r="6833" spans="1:1" s="18" customFormat="1" x14ac:dyDescent="0.2">
      <c r="A6833" s="2"/>
    </row>
    <row r="6834" spans="1:1" s="18" customFormat="1" x14ac:dyDescent="0.2">
      <c r="A6834" s="2"/>
    </row>
    <row r="6835" spans="1:1" s="18" customFormat="1" x14ac:dyDescent="0.2">
      <c r="A6835" s="2"/>
    </row>
    <row r="6836" spans="1:1" s="18" customFormat="1" x14ac:dyDescent="0.2">
      <c r="A6836" s="2"/>
    </row>
    <row r="6837" spans="1:1" s="18" customFormat="1" x14ac:dyDescent="0.2">
      <c r="A6837" s="2"/>
    </row>
    <row r="6838" spans="1:1" s="18" customFormat="1" x14ac:dyDescent="0.2">
      <c r="A6838" s="2"/>
    </row>
    <row r="6839" spans="1:1" s="18" customFormat="1" x14ac:dyDescent="0.2">
      <c r="A6839" s="2"/>
    </row>
    <row r="6840" spans="1:1" s="18" customFormat="1" x14ac:dyDescent="0.2">
      <c r="A6840" s="2"/>
    </row>
    <row r="6841" spans="1:1" s="18" customFormat="1" x14ac:dyDescent="0.2">
      <c r="A6841" s="2"/>
    </row>
    <row r="6842" spans="1:1" s="18" customFormat="1" x14ac:dyDescent="0.2">
      <c r="A6842" s="2"/>
    </row>
    <row r="6843" spans="1:1" s="18" customFormat="1" x14ac:dyDescent="0.2">
      <c r="A6843" s="2"/>
    </row>
    <row r="6844" spans="1:1" s="18" customFormat="1" x14ac:dyDescent="0.2">
      <c r="A6844" s="2"/>
    </row>
    <row r="6845" spans="1:1" s="18" customFormat="1" x14ac:dyDescent="0.2">
      <c r="A6845" s="2"/>
    </row>
    <row r="6846" spans="1:1" s="18" customFormat="1" x14ac:dyDescent="0.2">
      <c r="A6846" s="2"/>
    </row>
    <row r="6847" spans="1:1" s="18" customFormat="1" x14ac:dyDescent="0.2">
      <c r="A6847" s="2"/>
    </row>
    <row r="6848" spans="1:1" s="18" customFormat="1" x14ac:dyDescent="0.2">
      <c r="A6848" s="2"/>
    </row>
    <row r="6849" spans="1:1" s="18" customFormat="1" x14ac:dyDescent="0.2">
      <c r="A6849" s="2"/>
    </row>
    <row r="6850" spans="1:1" s="18" customFormat="1" x14ac:dyDescent="0.2">
      <c r="A6850" s="2"/>
    </row>
    <row r="6851" spans="1:1" s="18" customFormat="1" x14ac:dyDescent="0.2">
      <c r="A6851" s="2"/>
    </row>
    <row r="6852" spans="1:1" s="18" customFormat="1" x14ac:dyDescent="0.2">
      <c r="A6852" s="2"/>
    </row>
    <row r="6853" spans="1:1" s="18" customFormat="1" x14ac:dyDescent="0.2">
      <c r="A6853" s="2"/>
    </row>
    <row r="6854" spans="1:1" s="18" customFormat="1" x14ac:dyDescent="0.2">
      <c r="A6854" s="2"/>
    </row>
    <row r="6855" spans="1:1" s="18" customFormat="1" x14ac:dyDescent="0.2">
      <c r="A6855" s="2"/>
    </row>
    <row r="6856" spans="1:1" s="18" customFormat="1" x14ac:dyDescent="0.2">
      <c r="A6856" s="2"/>
    </row>
    <row r="6857" spans="1:1" s="18" customFormat="1" x14ac:dyDescent="0.2">
      <c r="A6857" s="2"/>
    </row>
    <row r="6858" spans="1:1" s="18" customFormat="1" x14ac:dyDescent="0.2">
      <c r="A6858" s="2"/>
    </row>
    <row r="6859" spans="1:1" s="18" customFormat="1" x14ac:dyDescent="0.2">
      <c r="A6859" s="2"/>
    </row>
    <row r="6860" spans="1:1" s="18" customFormat="1" x14ac:dyDescent="0.2">
      <c r="A6860" s="2"/>
    </row>
    <row r="6861" spans="1:1" s="18" customFormat="1" x14ac:dyDescent="0.2">
      <c r="A6861" s="2"/>
    </row>
    <row r="6862" spans="1:1" s="18" customFormat="1" x14ac:dyDescent="0.2">
      <c r="A6862" s="2"/>
    </row>
    <row r="6863" spans="1:1" s="18" customFormat="1" x14ac:dyDescent="0.2">
      <c r="A6863" s="2"/>
    </row>
    <row r="6864" spans="1:1" s="18" customFormat="1" x14ac:dyDescent="0.2">
      <c r="A6864" s="2"/>
    </row>
    <row r="6865" spans="1:1" s="18" customFormat="1" x14ac:dyDescent="0.2">
      <c r="A6865" s="2"/>
    </row>
    <row r="6866" spans="1:1" s="18" customFormat="1" x14ac:dyDescent="0.2">
      <c r="A6866" s="2"/>
    </row>
    <row r="6867" spans="1:1" s="18" customFormat="1" x14ac:dyDescent="0.2">
      <c r="A6867" s="2"/>
    </row>
    <row r="6868" spans="1:1" s="18" customFormat="1" x14ac:dyDescent="0.2">
      <c r="A6868" s="2"/>
    </row>
    <row r="6869" spans="1:1" s="18" customFormat="1" x14ac:dyDescent="0.2">
      <c r="A6869" s="2"/>
    </row>
    <row r="6870" spans="1:1" s="18" customFormat="1" x14ac:dyDescent="0.2">
      <c r="A6870" s="2"/>
    </row>
    <row r="6871" spans="1:1" s="18" customFormat="1" x14ac:dyDescent="0.2">
      <c r="A6871" s="2"/>
    </row>
    <row r="6872" spans="1:1" s="18" customFormat="1" x14ac:dyDescent="0.2">
      <c r="A6872" s="2"/>
    </row>
    <row r="6873" spans="1:1" s="18" customFormat="1" x14ac:dyDescent="0.2">
      <c r="A6873" s="2"/>
    </row>
    <row r="6874" spans="1:1" s="18" customFormat="1" x14ac:dyDescent="0.2">
      <c r="A6874" s="2"/>
    </row>
    <row r="6875" spans="1:1" s="18" customFormat="1" x14ac:dyDescent="0.2">
      <c r="A6875" s="2"/>
    </row>
    <row r="6876" spans="1:1" s="18" customFormat="1" x14ac:dyDescent="0.2">
      <c r="A6876" s="2"/>
    </row>
    <row r="6877" spans="1:1" s="18" customFormat="1" x14ac:dyDescent="0.2">
      <c r="A6877" s="2"/>
    </row>
    <row r="6878" spans="1:1" s="18" customFormat="1" x14ac:dyDescent="0.2">
      <c r="A6878" s="2"/>
    </row>
    <row r="6879" spans="1:1" s="18" customFormat="1" x14ac:dyDescent="0.2">
      <c r="A6879" s="2"/>
    </row>
    <row r="6880" spans="1:1" s="18" customFormat="1" x14ac:dyDescent="0.2">
      <c r="A6880" s="2"/>
    </row>
    <row r="6881" spans="1:1" s="18" customFormat="1" x14ac:dyDescent="0.2">
      <c r="A6881" s="2"/>
    </row>
    <row r="6882" spans="1:1" s="18" customFormat="1" x14ac:dyDescent="0.2">
      <c r="A6882" s="2"/>
    </row>
    <row r="6883" spans="1:1" s="18" customFormat="1" x14ac:dyDescent="0.2">
      <c r="A6883" s="2"/>
    </row>
    <row r="6884" spans="1:1" s="18" customFormat="1" x14ac:dyDescent="0.2">
      <c r="A6884" s="2"/>
    </row>
    <row r="6885" spans="1:1" s="18" customFormat="1" x14ac:dyDescent="0.2">
      <c r="A6885" s="2"/>
    </row>
    <row r="6886" spans="1:1" s="18" customFormat="1" x14ac:dyDescent="0.2">
      <c r="A6886" s="2"/>
    </row>
    <row r="6887" spans="1:1" s="18" customFormat="1" x14ac:dyDescent="0.2">
      <c r="A6887" s="2"/>
    </row>
    <row r="6888" spans="1:1" s="18" customFormat="1" x14ac:dyDescent="0.2">
      <c r="A6888" s="2"/>
    </row>
    <row r="6889" spans="1:1" s="18" customFormat="1" x14ac:dyDescent="0.2">
      <c r="A6889" s="2"/>
    </row>
    <row r="6890" spans="1:1" s="18" customFormat="1" x14ac:dyDescent="0.2">
      <c r="A6890" s="2"/>
    </row>
    <row r="6891" spans="1:1" s="18" customFormat="1" x14ac:dyDescent="0.2">
      <c r="A6891" s="2"/>
    </row>
    <row r="6892" spans="1:1" s="18" customFormat="1" x14ac:dyDescent="0.2">
      <c r="A6892" s="2"/>
    </row>
    <row r="6893" spans="1:1" s="18" customFormat="1" x14ac:dyDescent="0.2">
      <c r="A6893" s="2"/>
    </row>
    <row r="6894" spans="1:1" s="18" customFormat="1" x14ac:dyDescent="0.2">
      <c r="A6894" s="2"/>
    </row>
    <row r="6895" spans="1:1" s="18" customFormat="1" x14ac:dyDescent="0.2">
      <c r="A6895" s="2"/>
    </row>
    <row r="6896" spans="1:1" s="18" customFormat="1" x14ac:dyDescent="0.2">
      <c r="A6896" s="2"/>
    </row>
    <row r="6897" spans="1:1" s="18" customFormat="1" x14ac:dyDescent="0.2">
      <c r="A6897" s="2"/>
    </row>
    <row r="6898" spans="1:1" s="18" customFormat="1" x14ac:dyDescent="0.2">
      <c r="A6898" s="2"/>
    </row>
    <row r="6899" spans="1:1" s="18" customFormat="1" x14ac:dyDescent="0.2">
      <c r="A6899" s="2"/>
    </row>
    <row r="6900" spans="1:1" s="18" customFormat="1" x14ac:dyDescent="0.2">
      <c r="A6900" s="2"/>
    </row>
    <row r="6901" spans="1:1" s="18" customFormat="1" x14ac:dyDescent="0.2">
      <c r="A6901" s="2"/>
    </row>
    <row r="6902" spans="1:1" s="18" customFormat="1" x14ac:dyDescent="0.2">
      <c r="A6902" s="2"/>
    </row>
    <row r="6903" spans="1:1" s="18" customFormat="1" x14ac:dyDescent="0.2">
      <c r="A6903" s="2"/>
    </row>
    <row r="6904" spans="1:1" s="18" customFormat="1" x14ac:dyDescent="0.2">
      <c r="A6904" s="2"/>
    </row>
    <row r="6905" spans="1:1" s="18" customFormat="1" x14ac:dyDescent="0.2">
      <c r="A6905" s="2"/>
    </row>
    <row r="6906" spans="1:1" s="18" customFormat="1" x14ac:dyDescent="0.2">
      <c r="A6906" s="2"/>
    </row>
    <row r="6907" spans="1:1" s="18" customFormat="1" x14ac:dyDescent="0.2">
      <c r="A6907" s="2"/>
    </row>
    <row r="6908" spans="1:1" s="18" customFormat="1" x14ac:dyDescent="0.2">
      <c r="A6908" s="2"/>
    </row>
    <row r="6909" spans="1:1" s="18" customFormat="1" x14ac:dyDescent="0.2">
      <c r="A6909" s="2"/>
    </row>
    <row r="6910" spans="1:1" s="18" customFormat="1" x14ac:dyDescent="0.2">
      <c r="A6910" s="2"/>
    </row>
    <row r="6911" spans="1:1" s="18" customFormat="1" x14ac:dyDescent="0.2">
      <c r="A6911" s="2"/>
    </row>
    <row r="6912" spans="1:1" s="18" customFormat="1" x14ac:dyDescent="0.2">
      <c r="A6912" s="2"/>
    </row>
    <row r="6913" spans="1:1" s="18" customFormat="1" x14ac:dyDescent="0.2">
      <c r="A6913" s="2"/>
    </row>
    <row r="6914" spans="1:1" s="18" customFormat="1" x14ac:dyDescent="0.2">
      <c r="A6914" s="2"/>
    </row>
    <row r="6915" spans="1:1" s="18" customFormat="1" x14ac:dyDescent="0.2">
      <c r="A6915" s="2"/>
    </row>
    <row r="6916" spans="1:1" s="18" customFormat="1" x14ac:dyDescent="0.2">
      <c r="A6916" s="2"/>
    </row>
    <row r="6917" spans="1:1" s="18" customFormat="1" x14ac:dyDescent="0.2">
      <c r="A6917" s="2"/>
    </row>
    <row r="6918" spans="1:1" s="18" customFormat="1" x14ac:dyDescent="0.2">
      <c r="A6918" s="2"/>
    </row>
    <row r="6919" spans="1:1" s="18" customFormat="1" x14ac:dyDescent="0.2">
      <c r="A6919" s="2"/>
    </row>
    <row r="6920" spans="1:1" s="18" customFormat="1" x14ac:dyDescent="0.2">
      <c r="A6920" s="2"/>
    </row>
    <row r="6921" spans="1:1" s="18" customFormat="1" x14ac:dyDescent="0.2">
      <c r="A6921" s="2"/>
    </row>
    <row r="6922" spans="1:1" s="18" customFormat="1" x14ac:dyDescent="0.2">
      <c r="A6922" s="2"/>
    </row>
    <row r="6923" spans="1:1" s="18" customFormat="1" x14ac:dyDescent="0.2">
      <c r="A6923" s="2"/>
    </row>
    <row r="6924" spans="1:1" s="18" customFormat="1" x14ac:dyDescent="0.2">
      <c r="A6924" s="2"/>
    </row>
    <row r="6925" spans="1:1" s="18" customFormat="1" x14ac:dyDescent="0.2">
      <c r="A6925" s="2"/>
    </row>
    <row r="6926" spans="1:1" s="18" customFormat="1" x14ac:dyDescent="0.2">
      <c r="A6926" s="2"/>
    </row>
    <row r="6927" spans="1:1" s="18" customFormat="1" x14ac:dyDescent="0.2">
      <c r="A6927" s="2"/>
    </row>
    <row r="6928" spans="1:1" s="18" customFormat="1" x14ac:dyDescent="0.2">
      <c r="A6928" s="2"/>
    </row>
    <row r="6929" spans="1:1" s="18" customFormat="1" x14ac:dyDescent="0.2">
      <c r="A6929" s="2"/>
    </row>
    <row r="6930" spans="1:1" s="18" customFormat="1" x14ac:dyDescent="0.2">
      <c r="A6930" s="2"/>
    </row>
    <row r="6931" spans="1:1" s="18" customFormat="1" x14ac:dyDescent="0.2">
      <c r="A6931" s="2"/>
    </row>
    <row r="6932" spans="1:1" s="18" customFormat="1" x14ac:dyDescent="0.2">
      <c r="A6932" s="2"/>
    </row>
    <row r="6933" spans="1:1" s="18" customFormat="1" x14ac:dyDescent="0.2">
      <c r="A6933" s="2"/>
    </row>
    <row r="6934" spans="1:1" s="18" customFormat="1" x14ac:dyDescent="0.2">
      <c r="A6934" s="2"/>
    </row>
    <row r="6935" spans="1:1" s="18" customFormat="1" x14ac:dyDescent="0.2">
      <c r="A6935" s="2"/>
    </row>
    <row r="6936" spans="1:1" s="18" customFormat="1" x14ac:dyDescent="0.2">
      <c r="A6936" s="2"/>
    </row>
    <row r="6937" spans="1:1" s="18" customFormat="1" x14ac:dyDescent="0.2">
      <c r="A6937" s="2"/>
    </row>
    <row r="6938" spans="1:1" s="18" customFormat="1" x14ac:dyDescent="0.2">
      <c r="A6938" s="2"/>
    </row>
    <row r="6939" spans="1:1" s="18" customFormat="1" x14ac:dyDescent="0.2">
      <c r="A6939" s="2"/>
    </row>
    <row r="6940" spans="1:1" s="18" customFormat="1" x14ac:dyDescent="0.2">
      <c r="A6940" s="2"/>
    </row>
    <row r="6941" spans="1:1" s="18" customFormat="1" x14ac:dyDescent="0.2">
      <c r="A6941" s="2"/>
    </row>
    <row r="6942" spans="1:1" s="18" customFormat="1" x14ac:dyDescent="0.2">
      <c r="A6942" s="2"/>
    </row>
    <row r="6943" spans="1:1" s="18" customFormat="1" x14ac:dyDescent="0.2">
      <c r="A6943" s="2"/>
    </row>
    <row r="6944" spans="1:1" s="18" customFormat="1" x14ac:dyDescent="0.2">
      <c r="A6944" s="2"/>
    </row>
    <row r="6945" spans="1:1" s="18" customFormat="1" x14ac:dyDescent="0.2">
      <c r="A6945" s="2"/>
    </row>
    <row r="6946" spans="1:1" s="18" customFormat="1" x14ac:dyDescent="0.2">
      <c r="A6946" s="2"/>
    </row>
    <row r="6947" spans="1:1" s="18" customFormat="1" x14ac:dyDescent="0.2">
      <c r="A6947" s="2"/>
    </row>
    <row r="6948" spans="1:1" s="18" customFormat="1" x14ac:dyDescent="0.2">
      <c r="A6948" s="2"/>
    </row>
    <row r="6949" spans="1:1" s="18" customFormat="1" x14ac:dyDescent="0.2">
      <c r="A6949" s="2"/>
    </row>
    <row r="6950" spans="1:1" s="18" customFormat="1" x14ac:dyDescent="0.2">
      <c r="A6950" s="2"/>
    </row>
    <row r="6951" spans="1:1" s="18" customFormat="1" x14ac:dyDescent="0.2">
      <c r="A6951" s="2"/>
    </row>
    <row r="6952" spans="1:1" s="18" customFormat="1" x14ac:dyDescent="0.2">
      <c r="A6952" s="2"/>
    </row>
    <row r="6953" spans="1:1" s="18" customFormat="1" x14ac:dyDescent="0.2">
      <c r="A6953" s="2"/>
    </row>
    <row r="6954" spans="1:1" s="18" customFormat="1" x14ac:dyDescent="0.2">
      <c r="A6954" s="2"/>
    </row>
    <row r="6955" spans="1:1" s="18" customFormat="1" x14ac:dyDescent="0.2">
      <c r="A6955" s="2"/>
    </row>
    <row r="6956" spans="1:1" s="18" customFormat="1" x14ac:dyDescent="0.2">
      <c r="A6956" s="2"/>
    </row>
    <row r="6957" spans="1:1" s="18" customFormat="1" x14ac:dyDescent="0.2">
      <c r="A6957" s="2"/>
    </row>
    <row r="6958" spans="1:1" s="18" customFormat="1" x14ac:dyDescent="0.2">
      <c r="A6958" s="2"/>
    </row>
    <row r="6959" spans="1:1" s="18" customFormat="1" x14ac:dyDescent="0.2">
      <c r="A6959" s="2"/>
    </row>
    <row r="6960" spans="1:1" s="18" customFormat="1" x14ac:dyDescent="0.2">
      <c r="A6960" s="2"/>
    </row>
    <row r="6961" spans="1:1" s="18" customFormat="1" x14ac:dyDescent="0.2">
      <c r="A6961" s="2"/>
    </row>
    <row r="6962" spans="1:1" s="18" customFormat="1" x14ac:dyDescent="0.2">
      <c r="A6962" s="2"/>
    </row>
    <row r="6963" spans="1:1" s="18" customFormat="1" x14ac:dyDescent="0.2">
      <c r="A6963" s="2"/>
    </row>
    <row r="6964" spans="1:1" s="18" customFormat="1" x14ac:dyDescent="0.2">
      <c r="A6964" s="2"/>
    </row>
    <row r="6965" spans="1:1" s="18" customFormat="1" x14ac:dyDescent="0.2">
      <c r="A6965" s="2"/>
    </row>
    <row r="6966" spans="1:1" s="18" customFormat="1" x14ac:dyDescent="0.2">
      <c r="A6966" s="2"/>
    </row>
    <row r="6967" spans="1:1" s="18" customFormat="1" x14ac:dyDescent="0.2">
      <c r="A6967" s="2"/>
    </row>
    <row r="6968" spans="1:1" s="18" customFormat="1" x14ac:dyDescent="0.2">
      <c r="A6968" s="2"/>
    </row>
    <row r="6969" spans="1:1" s="18" customFormat="1" x14ac:dyDescent="0.2">
      <c r="A6969" s="2"/>
    </row>
    <row r="6970" spans="1:1" s="18" customFormat="1" x14ac:dyDescent="0.2">
      <c r="A6970" s="2"/>
    </row>
    <row r="6971" spans="1:1" s="18" customFormat="1" x14ac:dyDescent="0.2">
      <c r="A6971" s="2"/>
    </row>
    <row r="6972" spans="1:1" s="18" customFormat="1" x14ac:dyDescent="0.2">
      <c r="A6972" s="2"/>
    </row>
    <row r="6973" spans="1:1" s="18" customFormat="1" x14ac:dyDescent="0.2">
      <c r="A6973" s="2"/>
    </row>
    <row r="6974" spans="1:1" s="18" customFormat="1" x14ac:dyDescent="0.2">
      <c r="A6974" s="2"/>
    </row>
    <row r="6975" spans="1:1" s="18" customFormat="1" x14ac:dyDescent="0.2">
      <c r="A6975" s="2"/>
    </row>
    <row r="6976" spans="1:1" s="18" customFormat="1" x14ac:dyDescent="0.2">
      <c r="A6976" s="2"/>
    </row>
    <row r="6977" spans="1:1" s="18" customFormat="1" x14ac:dyDescent="0.2">
      <c r="A6977" s="2"/>
    </row>
    <row r="6978" spans="1:1" s="18" customFormat="1" x14ac:dyDescent="0.2">
      <c r="A6978" s="2"/>
    </row>
    <row r="6979" spans="1:1" s="18" customFormat="1" x14ac:dyDescent="0.2">
      <c r="A6979" s="2"/>
    </row>
    <row r="6980" spans="1:1" s="18" customFormat="1" x14ac:dyDescent="0.2">
      <c r="A6980" s="2"/>
    </row>
    <row r="6981" spans="1:1" s="18" customFormat="1" x14ac:dyDescent="0.2">
      <c r="A6981" s="2"/>
    </row>
    <row r="6982" spans="1:1" s="18" customFormat="1" x14ac:dyDescent="0.2">
      <c r="A6982" s="2"/>
    </row>
    <row r="6983" spans="1:1" s="18" customFormat="1" x14ac:dyDescent="0.2">
      <c r="A6983" s="2"/>
    </row>
    <row r="6984" spans="1:1" s="18" customFormat="1" x14ac:dyDescent="0.2">
      <c r="A6984" s="2"/>
    </row>
    <row r="6985" spans="1:1" s="18" customFormat="1" x14ac:dyDescent="0.2">
      <c r="A6985" s="2"/>
    </row>
    <row r="6986" spans="1:1" s="18" customFormat="1" x14ac:dyDescent="0.2">
      <c r="A6986" s="2"/>
    </row>
    <row r="6987" spans="1:1" s="18" customFormat="1" x14ac:dyDescent="0.2">
      <c r="A6987" s="2"/>
    </row>
    <row r="6988" spans="1:1" s="18" customFormat="1" x14ac:dyDescent="0.2">
      <c r="A6988" s="2"/>
    </row>
    <row r="6989" spans="1:1" s="18" customFormat="1" x14ac:dyDescent="0.2">
      <c r="A6989" s="2"/>
    </row>
    <row r="6990" spans="1:1" s="18" customFormat="1" x14ac:dyDescent="0.2">
      <c r="A6990" s="2"/>
    </row>
    <row r="6991" spans="1:1" s="18" customFormat="1" x14ac:dyDescent="0.2">
      <c r="A6991" s="2"/>
    </row>
    <row r="6992" spans="1:1" s="18" customFormat="1" x14ac:dyDescent="0.2">
      <c r="A6992" s="2"/>
    </row>
    <row r="6993" spans="1:1" s="18" customFormat="1" x14ac:dyDescent="0.2">
      <c r="A6993" s="2"/>
    </row>
    <row r="6994" spans="1:1" s="18" customFormat="1" x14ac:dyDescent="0.2">
      <c r="A6994" s="2"/>
    </row>
    <row r="6995" spans="1:1" s="18" customFormat="1" x14ac:dyDescent="0.2">
      <c r="A6995" s="2"/>
    </row>
    <row r="6996" spans="1:1" s="18" customFormat="1" x14ac:dyDescent="0.2">
      <c r="A6996" s="2"/>
    </row>
    <row r="6997" spans="1:1" s="18" customFormat="1" x14ac:dyDescent="0.2">
      <c r="A6997" s="2"/>
    </row>
    <row r="6998" spans="1:1" s="18" customFormat="1" x14ac:dyDescent="0.2">
      <c r="A6998" s="2"/>
    </row>
    <row r="6999" spans="1:1" s="18" customFormat="1" x14ac:dyDescent="0.2">
      <c r="A6999" s="2"/>
    </row>
    <row r="7000" spans="1:1" s="18" customFormat="1" x14ac:dyDescent="0.2">
      <c r="A7000" s="2"/>
    </row>
    <row r="7001" spans="1:1" s="18" customFormat="1" x14ac:dyDescent="0.2">
      <c r="A7001" s="2"/>
    </row>
    <row r="7002" spans="1:1" s="18" customFormat="1" x14ac:dyDescent="0.2">
      <c r="A7002" s="2"/>
    </row>
    <row r="7003" spans="1:1" s="18" customFormat="1" x14ac:dyDescent="0.2">
      <c r="A7003" s="2"/>
    </row>
    <row r="7004" spans="1:1" s="18" customFormat="1" x14ac:dyDescent="0.2">
      <c r="A7004" s="2"/>
    </row>
    <row r="7005" spans="1:1" s="18" customFormat="1" x14ac:dyDescent="0.2">
      <c r="A7005" s="2"/>
    </row>
    <row r="7006" spans="1:1" s="18" customFormat="1" x14ac:dyDescent="0.2">
      <c r="A7006" s="2"/>
    </row>
    <row r="7007" spans="1:1" s="18" customFormat="1" x14ac:dyDescent="0.2">
      <c r="A7007" s="2"/>
    </row>
    <row r="7008" spans="1:1" s="18" customFormat="1" x14ac:dyDescent="0.2">
      <c r="A7008" s="2"/>
    </row>
    <row r="7009" spans="1:1" s="18" customFormat="1" x14ac:dyDescent="0.2">
      <c r="A7009" s="2"/>
    </row>
    <row r="7010" spans="1:1" s="18" customFormat="1" x14ac:dyDescent="0.2">
      <c r="A7010" s="2"/>
    </row>
    <row r="7011" spans="1:1" s="18" customFormat="1" x14ac:dyDescent="0.2">
      <c r="A7011" s="2"/>
    </row>
    <row r="7012" spans="1:1" s="18" customFormat="1" x14ac:dyDescent="0.2">
      <c r="A7012" s="2"/>
    </row>
    <row r="7013" spans="1:1" s="18" customFormat="1" x14ac:dyDescent="0.2">
      <c r="A7013" s="2"/>
    </row>
    <row r="7014" spans="1:1" s="18" customFormat="1" x14ac:dyDescent="0.2">
      <c r="A7014" s="2"/>
    </row>
    <row r="7015" spans="1:1" s="18" customFormat="1" x14ac:dyDescent="0.2">
      <c r="A7015" s="2"/>
    </row>
    <row r="7016" spans="1:1" s="18" customFormat="1" x14ac:dyDescent="0.2">
      <c r="A7016" s="2"/>
    </row>
    <row r="7017" spans="1:1" s="18" customFormat="1" x14ac:dyDescent="0.2">
      <c r="A7017" s="2"/>
    </row>
    <row r="7018" spans="1:1" s="18" customFormat="1" x14ac:dyDescent="0.2">
      <c r="A7018" s="2"/>
    </row>
    <row r="7019" spans="1:1" s="18" customFormat="1" x14ac:dyDescent="0.2">
      <c r="A7019" s="2"/>
    </row>
    <row r="7020" spans="1:1" s="18" customFormat="1" x14ac:dyDescent="0.2">
      <c r="A7020" s="2"/>
    </row>
    <row r="7021" spans="1:1" s="18" customFormat="1" x14ac:dyDescent="0.2">
      <c r="A7021" s="2"/>
    </row>
    <row r="7022" spans="1:1" s="18" customFormat="1" x14ac:dyDescent="0.2">
      <c r="A7022" s="2"/>
    </row>
    <row r="7023" spans="1:1" s="18" customFormat="1" x14ac:dyDescent="0.2">
      <c r="A7023" s="2"/>
    </row>
    <row r="7024" spans="1:1" s="18" customFormat="1" x14ac:dyDescent="0.2">
      <c r="A7024" s="2"/>
    </row>
    <row r="7025" spans="1:1" s="18" customFormat="1" x14ac:dyDescent="0.2">
      <c r="A7025" s="2"/>
    </row>
    <row r="7026" spans="1:1" s="18" customFormat="1" x14ac:dyDescent="0.2">
      <c r="A7026" s="2"/>
    </row>
    <row r="7027" spans="1:1" s="18" customFormat="1" x14ac:dyDescent="0.2">
      <c r="A7027" s="2"/>
    </row>
    <row r="7028" spans="1:1" s="18" customFormat="1" x14ac:dyDescent="0.2">
      <c r="A7028" s="2"/>
    </row>
    <row r="7029" spans="1:1" s="18" customFormat="1" x14ac:dyDescent="0.2">
      <c r="A7029" s="2"/>
    </row>
    <row r="7030" spans="1:1" s="18" customFormat="1" x14ac:dyDescent="0.2">
      <c r="A7030" s="2"/>
    </row>
    <row r="7031" spans="1:1" s="18" customFormat="1" x14ac:dyDescent="0.2">
      <c r="A7031" s="2"/>
    </row>
    <row r="7032" spans="1:1" s="18" customFormat="1" x14ac:dyDescent="0.2">
      <c r="A7032" s="2"/>
    </row>
    <row r="7033" spans="1:1" s="18" customFormat="1" x14ac:dyDescent="0.2">
      <c r="A7033" s="2"/>
    </row>
    <row r="7034" spans="1:1" s="18" customFormat="1" x14ac:dyDescent="0.2">
      <c r="A7034" s="2"/>
    </row>
    <row r="7035" spans="1:1" s="18" customFormat="1" x14ac:dyDescent="0.2">
      <c r="A7035" s="2"/>
    </row>
    <row r="7036" spans="1:1" s="18" customFormat="1" x14ac:dyDescent="0.2">
      <c r="A7036" s="2"/>
    </row>
    <row r="7037" spans="1:1" s="18" customFormat="1" x14ac:dyDescent="0.2">
      <c r="A7037" s="2"/>
    </row>
    <row r="7038" spans="1:1" s="18" customFormat="1" x14ac:dyDescent="0.2">
      <c r="A7038" s="2"/>
    </row>
    <row r="7039" spans="1:1" s="18" customFormat="1" x14ac:dyDescent="0.2">
      <c r="A7039" s="2"/>
    </row>
    <row r="7040" spans="1:1" s="18" customFormat="1" x14ac:dyDescent="0.2">
      <c r="A7040" s="2"/>
    </row>
    <row r="7041" spans="1:1" s="18" customFormat="1" x14ac:dyDescent="0.2">
      <c r="A7041" s="2"/>
    </row>
    <row r="7042" spans="1:1" s="18" customFormat="1" x14ac:dyDescent="0.2">
      <c r="A7042" s="2"/>
    </row>
    <row r="7043" spans="1:1" s="18" customFormat="1" x14ac:dyDescent="0.2">
      <c r="A7043" s="2"/>
    </row>
    <row r="7044" spans="1:1" s="18" customFormat="1" x14ac:dyDescent="0.2">
      <c r="A7044" s="2"/>
    </row>
    <row r="7045" spans="1:1" s="18" customFormat="1" x14ac:dyDescent="0.2">
      <c r="A7045" s="2"/>
    </row>
    <row r="7046" spans="1:1" s="18" customFormat="1" x14ac:dyDescent="0.2">
      <c r="A7046" s="2"/>
    </row>
    <row r="7047" spans="1:1" s="18" customFormat="1" x14ac:dyDescent="0.2">
      <c r="A7047" s="2"/>
    </row>
    <row r="7048" spans="1:1" s="18" customFormat="1" x14ac:dyDescent="0.2">
      <c r="A7048" s="2"/>
    </row>
    <row r="7049" spans="1:1" s="18" customFormat="1" x14ac:dyDescent="0.2">
      <c r="A7049" s="2"/>
    </row>
    <row r="7050" spans="1:1" s="18" customFormat="1" x14ac:dyDescent="0.2">
      <c r="A7050" s="2"/>
    </row>
    <row r="7051" spans="1:1" s="18" customFormat="1" x14ac:dyDescent="0.2">
      <c r="A7051" s="2"/>
    </row>
    <row r="7052" spans="1:1" s="18" customFormat="1" x14ac:dyDescent="0.2">
      <c r="A7052" s="2"/>
    </row>
    <row r="7053" spans="1:1" s="18" customFormat="1" x14ac:dyDescent="0.2">
      <c r="A7053" s="2"/>
    </row>
    <row r="7054" spans="1:1" s="18" customFormat="1" x14ac:dyDescent="0.2">
      <c r="A7054" s="2"/>
    </row>
    <row r="7055" spans="1:1" s="18" customFormat="1" x14ac:dyDescent="0.2">
      <c r="A7055" s="2"/>
    </row>
    <row r="7056" spans="1:1" s="18" customFormat="1" x14ac:dyDescent="0.2">
      <c r="A7056" s="2"/>
    </row>
    <row r="7057" spans="1:1" s="18" customFormat="1" x14ac:dyDescent="0.2">
      <c r="A7057" s="2"/>
    </row>
    <row r="7058" spans="1:1" s="18" customFormat="1" x14ac:dyDescent="0.2">
      <c r="A7058" s="2"/>
    </row>
    <row r="7059" spans="1:1" s="18" customFormat="1" x14ac:dyDescent="0.2">
      <c r="A7059" s="2"/>
    </row>
    <row r="7060" spans="1:1" s="18" customFormat="1" x14ac:dyDescent="0.2">
      <c r="A7060" s="2"/>
    </row>
    <row r="7061" spans="1:1" s="18" customFormat="1" x14ac:dyDescent="0.2">
      <c r="A7061" s="2"/>
    </row>
    <row r="7062" spans="1:1" s="18" customFormat="1" x14ac:dyDescent="0.2">
      <c r="A7062" s="2"/>
    </row>
    <row r="7063" spans="1:1" s="18" customFormat="1" x14ac:dyDescent="0.2">
      <c r="A7063" s="2"/>
    </row>
    <row r="7064" spans="1:1" s="18" customFormat="1" x14ac:dyDescent="0.2">
      <c r="A7064" s="2"/>
    </row>
    <row r="7065" spans="1:1" s="18" customFormat="1" x14ac:dyDescent="0.2">
      <c r="A7065" s="2"/>
    </row>
    <row r="7066" spans="1:1" s="18" customFormat="1" x14ac:dyDescent="0.2">
      <c r="A7066" s="2"/>
    </row>
    <row r="7067" spans="1:1" s="18" customFormat="1" x14ac:dyDescent="0.2">
      <c r="A7067" s="2"/>
    </row>
    <row r="7068" spans="1:1" s="18" customFormat="1" x14ac:dyDescent="0.2">
      <c r="A7068" s="2"/>
    </row>
    <row r="7069" spans="1:1" s="18" customFormat="1" x14ac:dyDescent="0.2">
      <c r="A7069" s="2"/>
    </row>
    <row r="7070" spans="1:1" s="18" customFormat="1" x14ac:dyDescent="0.2">
      <c r="A7070" s="2"/>
    </row>
    <row r="7071" spans="1:1" s="18" customFormat="1" x14ac:dyDescent="0.2">
      <c r="A7071" s="2"/>
    </row>
    <row r="7072" spans="1:1" s="18" customFormat="1" x14ac:dyDescent="0.2">
      <c r="A7072" s="2"/>
    </row>
    <row r="7073" spans="1:1" s="18" customFormat="1" x14ac:dyDescent="0.2">
      <c r="A7073" s="2"/>
    </row>
    <row r="7074" spans="1:1" s="18" customFormat="1" x14ac:dyDescent="0.2">
      <c r="A7074" s="2"/>
    </row>
    <row r="7075" spans="1:1" s="18" customFormat="1" x14ac:dyDescent="0.2">
      <c r="A7075" s="2"/>
    </row>
    <row r="7076" spans="1:1" s="18" customFormat="1" x14ac:dyDescent="0.2">
      <c r="A7076" s="2"/>
    </row>
    <row r="7077" spans="1:1" s="18" customFormat="1" x14ac:dyDescent="0.2">
      <c r="A7077" s="2"/>
    </row>
    <row r="7078" spans="1:1" s="18" customFormat="1" x14ac:dyDescent="0.2">
      <c r="A7078" s="2"/>
    </row>
    <row r="7079" spans="1:1" s="18" customFormat="1" x14ac:dyDescent="0.2">
      <c r="A7079" s="2"/>
    </row>
    <row r="7080" spans="1:1" s="18" customFormat="1" x14ac:dyDescent="0.2">
      <c r="A7080" s="2"/>
    </row>
    <row r="7081" spans="1:1" s="18" customFormat="1" x14ac:dyDescent="0.2">
      <c r="A7081" s="2"/>
    </row>
    <row r="7082" spans="1:1" s="18" customFormat="1" x14ac:dyDescent="0.2">
      <c r="A7082" s="2"/>
    </row>
    <row r="7083" spans="1:1" s="18" customFormat="1" x14ac:dyDescent="0.2">
      <c r="A7083" s="2"/>
    </row>
    <row r="7084" spans="1:1" s="18" customFormat="1" x14ac:dyDescent="0.2">
      <c r="A7084" s="2"/>
    </row>
    <row r="7085" spans="1:1" s="18" customFormat="1" x14ac:dyDescent="0.2">
      <c r="A7085" s="2"/>
    </row>
    <row r="7086" spans="1:1" s="18" customFormat="1" x14ac:dyDescent="0.2">
      <c r="A7086" s="2"/>
    </row>
    <row r="7087" spans="1:1" s="18" customFormat="1" x14ac:dyDescent="0.2">
      <c r="A7087" s="2"/>
    </row>
    <row r="7088" spans="1:1" s="18" customFormat="1" x14ac:dyDescent="0.2">
      <c r="A7088" s="2"/>
    </row>
    <row r="7089" spans="1:1" s="18" customFormat="1" x14ac:dyDescent="0.2">
      <c r="A7089" s="2"/>
    </row>
    <row r="7090" spans="1:1" s="18" customFormat="1" x14ac:dyDescent="0.2">
      <c r="A7090" s="2"/>
    </row>
    <row r="7091" spans="1:1" s="18" customFormat="1" x14ac:dyDescent="0.2">
      <c r="A7091" s="2"/>
    </row>
    <row r="7092" spans="1:1" s="18" customFormat="1" x14ac:dyDescent="0.2">
      <c r="A7092" s="2"/>
    </row>
    <row r="7093" spans="1:1" s="18" customFormat="1" x14ac:dyDescent="0.2">
      <c r="A7093" s="2"/>
    </row>
    <row r="7094" spans="1:1" s="18" customFormat="1" x14ac:dyDescent="0.2">
      <c r="A7094" s="2"/>
    </row>
    <row r="7095" spans="1:1" s="18" customFormat="1" x14ac:dyDescent="0.2">
      <c r="A7095" s="2"/>
    </row>
    <row r="7096" spans="1:1" s="18" customFormat="1" x14ac:dyDescent="0.2">
      <c r="A7096" s="2"/>
    </row>
    <row r="7097" spans="1:1" s="18" customFormat="1" x14ac:dyDescent="0.2">
      <c r="A7097" s="2"/>
    </row>
    <row r="7098" spans="1:1" s="18" customFormat="1" x14ac:dyDescent="0.2">
      <c r="A7098" s="2"/>
    </row>
    <row r="7099" spans="1:1" s="18" customFormat="1" x14ac:dyDescent="0.2">
      <c r="A7099" s="2"/>
    </row>
    <row r="7100" spans="1:1" s="18" customFormat="1" x14ac:dyDescent="0.2">
      <c r="A7100" s="2"/>
    </row>
    <row r="7101" spans="1:1" s="18" customFormat="1" x14ac:dyDescent="0.2">
      <c r="A7101" s="2"/>
    </row>
    <row r="7102" spans="1:1" s="18" customFormat="1" x14ac:dyDescent="0.2">
      <c r="A7102" s="2"/>
    </row>
    <row r="7103" spans="1:1" s="18" customFormat="1" x14ac:dyDescent="0.2">
      <c r="A7103" s="2"/>
    </row>
    <row r="7104" spans="1:1" s="18" customFormat="1" x14ac:dyDescent="0.2">
      <c r="A7104" s="2"/>
    </row>
    <row r="7105" spans="1:1" s="18" customFormat="1" x14ac:dyDescent="0.2">
      <c r="A7105" s="2"/>
    </row>
    <row r="7106" spans="1:1" s="18" customFormat="1" x14ac:dyDescent="0.2">
      <c r="A7106" s="2"/>
    </row>
    <row r="7107" spans="1:1" s="18" customFormat="1" x14ac:dyDescent="0.2">
      <c r="A7107" s="2"/>
    </row>
    <row r="7108" spans="1:1" s="18" customFormat="1" x14ac:dyDescent="0.2">
      <c r="A7108" s="2"/>
    </row>
    <row r="7109" spans="1:1" s="18" customFormat="1" x14ac:dyDescent="0.2">
      <c r="A7109" s="2"/>
    </row>
    <row r="7110" spans="1:1" s="18" customFormat="1" x14ac:dyDescent="0.2">
      <c r="A7110" s="2"/>
    </row>
    <row r="7111" spans="1:1" s="18" customFormat="1" x14ac:dyDescent="0.2">
      <c r="A7111" s="2"/>
    </row>
    <row r="7112" spans="1:1" s="18" customFormat="1" x14ac:dyDescent="0.2">
      <c r="A7112" s="2"/>
    </row>
    <row r="7113" spans="1:1" s="18" customFormat="1" x14ac:dyDescent="0.2">
      <c r="A7113" s="2"/>
    </row>
    <row r="7114" spans="1:1" s="18" customFormat="1" x14ac:dyDescent="0.2">
      <c r="A7114" s="2"/>
    </row>
    <row r="7115" spans="1:1" s="18" customFormat="1" x14ac:dyDescent="0.2">
      <c r="A7115" s="2"/>
    </row>
    <row r="7116" spans="1:1" s="18" customFormat="1" x14ac:dyDescent="0.2">
      <c r="A7116" s="2"/>
    </row>
    <row r="7117" spans="1:1" s="18" customFormat="1" x14ac:dyDescent="0.2">
      <c r="A7117" s="2"/>
    </row>
    <row r="7118" spans="1:1" s="18" customFormat="1" x14ac:dyDescent="0.2">
      <c r="A7118" s="2"/>
    </row>
    <row r="7119" spans="1:1" s="18" customFormat="1" x14ac:dyDescent="0.2">
      <c r="A7119" s="2"/>
    </row>
    <row r="7120" spans="1:1" s="18" customFormat="1" x14ac:dyDescent="0.2">
      <c r="A7120" s="2"/>
    </row>
    <row r="7121" spans="1:1" s="18" customFormat="1" x14ac:dyDescent="0.2">
      <c r="A7121" s="2"/>
    </row>
    <row r="7122" spans="1:1" s="18" customFormat="1" x14ac:dyDescent="0.2">
      <c r="A7122" s="2"/>
    </row>
    <row r="7123" spans="1:1" s="18" customFormat="1" x14ac:dyDescent="0.2">
      <c r="A7123" s="2"/>
    </row>
    <row r="7124" spans="1:1" s="18" customFormat="1" x14ac:dyDescent="0.2">
      <c r="A7124" s="2"/>
    </row>
    <row r="7125" spans="1:1" s="18" customFormat="1" x14ac:dyDescent="0.2">
      <c r="A7125" s="2"/>
    </row>
    <row r="7126" spans="1:1" s="18" customFormat="1" x14ac:dyDescent="0.2">
      <c r="A7126" s="2"/>
    </row>
    <row r="7127" spans="1:1" s="18" customFormat="1" x14ac:dyDescent="0.2">
      <c r="A7127" s="2"/>
    </row>
    <row r="7128" spans="1:1" s="18" customFormat="1" x14ac:dyDescent="0.2">
      <c r="A7128" s="2"/>
    </row>
    <row r="7129" spans="1:1" s="18" customFormat="1" x14ac:dyDescent="0.2">
      <c r="A7129" s="2"/>
    </row>
    <row r="7130" spans="1:1" s="18" customFormat="1" x14ac:dyDescent="0.2">
      <c r="A7130" s="2"/>
    </row>
    <row r="7131" spans="1:1" s="18" customFormat="1" x14ac:dyDescent="0.2">
      <c r="A7131" s="2"/>
    </row>
    <row r="7132" spans="1:1" s="18" customFormat="1" x14ac:dyDescent="0.2">
      <c r="A7132" s="2"/>
    </row>
    <row r="7133" spans="1:1" s="18" customFormat="1" x14ac:dyDescent="0.2">
      <c r="A7133" s="2"/>
    </row>
    <row r="7134" spans="1:1" s="18" customFormat="1" x14ac:dyDescent="0.2">
      <c r="A7134" s="2"/>
    </row>
    <row r="7135" spans="1:1" s="18" customFormat="1" x14ac:dyDescent="0.2">
      <c r="A7135" s="2"/>
    </row>
    <row r="7136" spans="1:1" s="18" customFormat="1" x14ac:dyDescent="0.2">
      <c r="A7136" s="2"/>
    </row>
    <row r="7137" spans="1:1" s="18" customFormat="1" x14ac:dyDescent="0.2">
      <c r="A7137" s="2"/>
    </row>
    <row r="7138" spans="1:1" s="18" customFormat="1" x14ac:dyDescent="0.2">
      <c r="A7138" s="2"/>
    </row>
    <row r="7139" spans="1:1" s="18" customFormat="1" x14ac:dyDescent="0.2">
      <c r="A7139" s="2"/>
    </row>
    <row r="7140" spans="1:1" s="18" customFormat="1" x14ac:dyDescent="0.2">
      <c r="A7140" s="2"/>
    </row>
    <row r="7141" spans="1:1" s="18" customFormat="1" x14ac:dyDescent="0.2">
      <c r="A7141" s="2"/>
    </row>
    <row r="7142" spans="1:1" s="18" customFormat="1" x14ac:dyDescent="0.2">
      <c r="A7142" s="2"/>
    </row>
    <row r="7143" spans="1:1" s="18" customFormat="1" x14ac:dyDescent="0.2">
      <c r="A7143" s="2"/>
    </row>
    <row r="7144" spans="1:1" s="18" customFormat="1" x14ac:dyDescent="0.2">
      <c r="A7144" s="2"/>
    </row>
    <row r="7145" spans="1:1" s="18" customFormat="1" x14ac:dyDescent="0.2">
      <c r="A7145" s="2"/>
    </row>
    <row r="7146" spans="1:1" s="18" customFormat="1" x14ac:dyDescent="0.2">
      <c r="A7146" s="2"/>
    </row>
    <row r="7147" spans="1:1" s="18" customFormat="1" x14ac:dyDescent="0.2">
      <c r="A7147" s="2"/>
    </row>
    <row r="7148" spans="1:1" s="18" customFormat="1" x14ac:dyDescent="0.2">
      <c r="A7148" s="2"/>
    </row>
    <row r="7149" spans="1:1" s="18" customFormat="1" x14ac:dyDescent="0.2">
      <c r="A7149" s="2"/>
    </row>
    <row r="7150" spans="1:1" s="18" customFormat="1" x14ac:dyDescent="0.2">
      <c r="A7150" s="2"/>
    </row>
    <row r="7151" spans="1:1" s="18" customFormat="1" x14ac:dyDescent="0.2">
      <c r="A7151" s="2"/>
    </row>
    <row r="7152" spans="1:1" s="18" customFormat="1" x14ac:dyDescent="0.2">
      <c r="A7152" s="2"/>
    </row>
    <row r="7153" spans="1:1" s="18" customFormat="1" x14ac:dyDescent="0.2">
      <c r="A7153" s="2"/>
    </row>
    <row r="7154" spans="1:1" s="18" customFormat="1" x14ac:dyDescent="0.2">
      <c r="A7154" s="2"/>
    </row>
    <row r="7155" spans="1:1" s="18" customFormat="1" x14ac:dyDescent="0.2">
      <c r="A7155" s="2"/>
    </row>
    <row r="7156" spans="1:1" s="18" customFormat="1" x14ac:dyDescent="0.2">
      <c r="A7156" s="2"/>
    </row>
    <row r="7157" spans="1:1" s="18" customFormat="1" x14ac:dyDescent="0.2">
      <c r="A7157" s="2"/>
    </row>
    <row r="7158" spans="1:1" s="18" customFormat="1" x14ac:dyDescent="0.2">
      <c r="A7158" s="2"/>
    </row>
    <row r="7159" spans="1:1" s="18" customFormat="1" x14ac:dyDescent="0.2">
      <c r="A7159" s="2"/>
    </row>
    <row r="7160" spans="1:1" s="18" customFormat="1" x14ac:dyDescent="0.2">
      <c r="A7160" s="2"/>
    </row>
    <row r="7161" spans="1:1" s="18" customFormat="1" x14ac:dyDescent="0.2">
      <c r="A7161" s="2"/>
    </row>
    <row r="7162" spans="1:1" s="18" customFormat="1" x14ac:dyDescent="0.2">
      <c r="A7162" s="2"/>
    </row>
    <row r="7163" spans="1:1" s="18" customFormat="1" x14ac:dyDescent="0.2">
      <c r="A7163" s="2"/>
    </row>
    <row r="7164" spans="1:1" s="18" customFormat="1" x14ac:dyDescent="0.2">
      <c r="A7164" s="2"/>
    </row>
    <row r="7165" spans="1:1" s="18" customFormat="1" x14ac:dyDescent="0.2">
      <c r="A7165" s="2"/>
    </row>
    <row r="7166" spans="1:1" s="18" customFormat="1" x14ac:dyDescent="0.2">
      <c r="A7166" s="2"/>
    </row>
    <row r="7167" spans="1:1" s="18" customFormat="1" x14ac:dyDescent="0.2">
      <c r="A7167" s="2"/>
    </row>
    <row r="7168" spans="1:1" s="18" customFormat="1" x14ac:dyDescent="0.2">
      <c r="A7168" s="2"/>
    </row>
    <row r="7169" spans="1:1" s="18" customFormat="1" x14ac:dyDescent="0.2">
      <c r="A7169" s="2"/>
    </row>
    <row r="7170" spans="1:1" s="18" customFormat="1" x14ac:dyDescent="0.2">
      <c r="A7170" s="2"/>
    </row>
    <row r="7171" spans="1:1" s="18" customFormat="1" x14ac:dyDescent="0.2">
      <c r="A7171" s="2"/>
    </row>
    <row r="7172" spans="1:1" s="18" customFormat="1" x14ac:dyDescent="0.2">
      <c r="A7172" s="2"/>
    </row>
    <row r="7173" spans="1:1" s="18" customFormat="1" x14ac:dyDescent="0.2">
      <c r="A7173" s="2"/>
    </row>
    <row r="7174" spans="1:1" s="18" customFormat="1" x14ac:dyDescent="0.2">
      <c r="A7174" s="2"/>
    </row>
    <row r="7175" spans="1:1" s="18" customFormat="1" x14ac:dyDescent="0.2">
      <c r="A7175" s="2"/>
    </row>
    <row r="7176" spans="1:1" s="18" customFormat="1" x14ac:dyDescent="0.2">
      <c r="A7176" s="2"/>
    </row>
    <row r="7177" spans="1:1" s="18" customFormat="1" x14ac:dyDescent="0.2">
      <c r="A7177" s="2"/>
    </row>
    <row r="7178" spans="1:1" s="18" customFormat="1" x14ac:dyDescent="0.2">
      <c r="A7178" s="2"/>
    </row>
    <row r="7179" spans="1:1" s="18" customFormat="1" x14ac:dyDescent="0.2">
      <c r="A7179" s="2"/>
    </row>
    <row r="7180" spans="1:1" s="18" customFormat="1" x14ac:dyDescent="0.2">
      <c r="A7180" s="2"/>
    </row>
    <row r="7181" spans="1:1" s="18" customFormat="1" x14ac:dyDescent="0.2">
      <c r="A7181" s="2"/>
    </row>
    <row r="7182" spans="1:1" s="18" customFormat="1" x14ac:dyDescent="0.2">
      <c r="A7182" s="2"/>
    </row>
    <row r="7183" spans="1:1" s="18" customFormat="1" x14ac:dyDescent="0.2">
      <c r="A7183" s="2"/>
    </row>
    <row r="7184" spans="1:1" s="18" customFormat="1" x14ac:dyDescent="0.2">
      <c r="A7184" s="2"/>
    </row>
    <row r="7185" spans="1:1" s="18" customFormat="1" x14ac:dyDescent="0.2">
      <c r="A7185" s="2"/>
    </row>
    <row r="7186" spans="1:1" s="18" customFormat="1" x14ac:dyDescent="0.2">
      <c r="A7186" s="2"/>
    </row>
    <row r="7187" spans="1:1" s="18" customFormat="1" x14ac:dyDescent="0.2">
      <c r="A7187" s="2"/>
    </row>
    <row r="7188" spans="1:1" s="18" customFormat="1" x14ac:dyDescent="0.2">
      <c r="A7188" s="2"/>
    </row>
    <row r="7189" spans="1:1" s="18" customFormat="1" x14ac:dyDescent="0.2">
      <c r="A7189" s="2"/>
    </row>
    <row r="7190" spans="1:1" s="18" customFormat="1" x14ac:dyDescent="0.2">
      <c r="A7190" s="2"/>
    </row>
    <row r="7191" spans="1:1" s="18" customFormat="1" x14ac:dyDescent="0.2">
      <c r="A7191" s="2"/>
    </row>
    <row r="7192" spans="1:1" s="18" customFormat="1" x14ac:dyDescent="0.2">
      <c r="A7192" s="2"/>
    </row>
    <row r="7193" spans="1:1" s="18" customFormat="1" x14ac:dyDescent="0.2">
      <c r="A7193" s="2"/>
    </row>
    <row r="7194" spans="1:1" s="18" customFormat="1" x14ac:dyDescent="0.2">
      <c r="A7194" s="2"/>
    </row>
    <row r="7195" spans="1:1" s="18" customFormat="1" x14ac:dyDescent="0.2">
      <c r="A7195" s="2"/>
    </row>
    <row r="7196" spans="1:1" s="18" customFormat="1" x14ac:dyDescent="0.2">
      <c r="A7196" s="2"/>
    </row>
    <row r="7197" spans="1:1" s="18" customFormat="1" x14ac:dyDescent="0.2">
      <c r="A7197" s="2"/>
    </row>
    <row r="7198" spans="1:1" s="18" customFormat="1" x14ac:dyDescent="0.2">
      <c r="A7198" s="2"/>
    </row>
    <row r="7199" spans="1:1" s="18" customFormat="1" x14ac:dyDescent="0.2">
      <c r="A7199" s="2"/>
    </row>
    <row r="7200" spans="1:1" s="18" customFormat="1" x14ac:dyDescent="0.2">
      <c r="A7200" s="2"/>
    </row>
    <row r="7201" spans="1:1" s="18" customFormat="1" x14ac:dyDescent="0.2">
      <c r="A7201" s="2"/>
    </row>
    <row r="7202" spans="1:1" s="18" customFormat="1" x14ac:dyDescent="0.2">
      <c r="A7202" s="2"/>
    </row>
    <row r="7203" spans="1:1" s="18" customFormat="1" x14ac:dyDescent="0.2">
      <c r="A7203" s="2"/>
    </row>
    <row r="7204" spans="1:1" s="18" customFormat="1" x14ac:dyDescent="0.2">
      <c r="A7204" s="2"/>
    </row>
    <row r="7205" spans="1:1" s="18" customFormat="1" x14ac:dyDescent="0.2">
      <c r="A7205" s="2"/>
    </row>
    <row r="7206" spans="1:1" s="18" customFormat="1" x14ac:dyDescent="0.2">
      <c r="A7206" s="2"/>
    </row>
    <row r="7207" spans="1:1" s="18" customFormat="1" x14ac:dyDescent="0.2">
      <c r="A7207" s="2"/>
    </row>
    <row r="7208" spans="1:1" s="18" customFormat="1" x14ac:dyDescent="0.2">
      <c r="A7208" s="2"/>
    </row>
    <row r="7209" spans="1:1" s="18" customFormat="1" x14ac:dyDescent="0.2">
      <c r="A7209" s="2"/>
    </row>
    <row r="7210" spans="1:1" s="18" customFormat="1" x14ac:dyDescent="0.2">
      <c r="A7210" s="2"/>
    </row>
    <row r="7211" spans="1:1" s="18" customFormat="1" x14ac:dyDescent="0.2">
      <c r="A7211" s="2"/>
    </row>
    <row r="7212" spans="1:1" s="18" customFormat="1" x14ac:dyDescent="0.2">
      <c r="A7212" s="2"/>
    </row>
    <row r="7213" spans="1:1" s="18" customFormat="1" x14ac:dyDescent="0.2">
      <c r="A7213" s="2"/>
    </row>
    <row r="7214" spans="1:1" s="18" customFormat="1" x14ac:dyDescent="0.2">
      <c r="A7214" s="2"/>
    </row>
    <row r="7215" spans="1:1" s="18" customFormat="1" x14ac:dyDescent="0.2">
      <c r="A7215" s="2"/>
    </row>
    <row r="7216" spans="1:1" s="18" customFormat="1" x14ac:dyDescent="0.2">
      <c r="A7216" s="2"/>
    </row>
    <row r="7217" spans="1:1" s="18" customFormat="1" x14ac:dyDescent="0.2">
      <c r="A7217" s="2"/>
    </row>
    <row r="7218" spans="1:1" s="18" customFormat="1" x14ac:dyDescent="0.2">
      <c r="A7218" s="2"/>
    </row>
    <row r="7219" spans="1:1" s="18" customFormat="1" x14ac:dyDescent="0.2">
      <c r="A7219" s="2"/>
    </row>
    <row r="7220" spans="1:1" s="18" customFormat="1" x14ac:dyDescent="0.2">
      <c r="A7220" s="2"/>
    </row>
    <row r="7221" spans="1:1" s="18" customFormat="1" x14ac:dyDescent="0.2">
      <c r="A7221" s="2"/>
    </row>
    <row r="7222" spans="1:1" s="18" customFormat="1" x14ac:dyDescent="0.2">
      <c r="A7222" s="2"/>
    </row>
    <row r="7223" spans="1:1" s="18" customFormat="1" x14ac:dyDescent="0.2">
      <c r="A7223" s="2"/>
    </row>
    <row r="7224" spans="1:1" s="18" customFormat="1" x14ac:dyDescent="0.2">
      <c r="A7224" s="2"/>
    </row>
    <row r="7225" spans="1:1" s="18" customFormat="1" x14ac:dyDescent="0.2">
      <c r="A7225" s="2"/>
    </row>
    <row r="7226" spans="1:1" s="18" customFormat="1" x14ac:dyDescent="0.2">
      <c r="A7226" s="2"/>
    </row>
    <row r="7227" spans="1:1" s="18" customFormat="1" x14ac:dyDescent="0.2">
      <c r="A7227" s="2"/>
    </row>
    <row r="7228" spans="1:1" s="18" customFormat="1" x14ac:dyDescent="0.2">
      <c r="A7228" s="2"/>
    </row>
    <row r="7229" spans="1:1" s="18" customFormat="1" x14ac:dyDescent="0.2">
      <c r="A7229" s="2"/>
    </row>
    <row r="7230" spans="1:1" s="18" customFormat="1" x14ac:dyDescent="0.2">
      <c r="A7230" s="2"/>
    </row>
    <row r="7231" spans="1:1" s="18" customFormat="1" x14ac:dyDescent="0.2">
      <c r="A7231" s="2"/>
    </row>
    <row r="7232" spans="1:1" s="18" customFormat="1" x14ac:dyDescent="0.2">
      <c r="A7232" s="2"/>
    </row>
    <row r="7233" spans="1:1" s="18" customFormat="1" x14ac:dyDescent="0.2">
      <c r="A7233" s="2"/>
    </row>
    <row r="7234" spans="1:1" s="18" customFormat="1" x14ac:dyDescent="0.2">
      <c r="A7234" s="2"/>
    </row>
    <row r="7235" spans="1:1" s="18" customFormat="1" x14ac:dyDescent="0.2">
      <c r="A7235" s="2"/>
    </row>
    <row r="7236" spans="1:1" s="18" customFormat="1" x14ac:dyDescent="0.2">
      <c r="A7236" s="2"/>
    </row>
    <row r="7237" spans="1:1" s="18" customFormat="1" x14ac:dyDescent="0.2">
      <c r="A7237" s="2"/>
    </row>
    <row r="7238" spans="1:1" s="18" customFormat="1" x14ac:dyDescent="0.2">
      <c r="A7238" s="2"/>
    </row>
    <row r="7239" spans="1:1" s="18" customFormat="1" x14ac:dyDescent="0.2">
      <c r="A7239" s="2"/>
    </row>
    <row r="7240" spans="1:1" s="18" customFormat="1" x14ac:dyDescent="0.2">
      <c r="A7240" s="2"/>
    </row>
    <row r="7241" spans="1:1" s="18" customFormat="1" x14ac:dyDescent="0.2">
      <c r="A7241" s="2"/>
    </row>
    <row r="7242" spans="1:1" s="18" customFormat="1" x14ac:dyDescent="0.2">
      <c r="A7242" s="2"/>
    </row>
    <row r="7243" spans="1:1" s="18" customFormat="1" x14ac:dyDescent="0.2">
      <c r="A7243" s="2"/>
    </row>
    <row r="7244" spans="1:1" s="18" customFormat="1" x14ac:dyDescent="0.2">
      <c r="A7244" s="2"/>
    </row>
    <row r="7245" spans="1:1" s="18" customFormat="1" x14ac:dyDescent="0.2">
      <c r="A7245" s="2"/>
    </row>
    <row r="7246" spans="1:1" s="18" customFormat="1" x14ac:dyDescent="0.2">
      <c r="A7246" s="2"/>
    </row>
    <row r="7247" spans="1:1" s="18" customFormat="1" x14ac:dyDescent="0.2">
      <c r="A7247" s="2"/>
    </row>
    <row r="7248" spans="1:1" s="18" customFormat="1" x14ac:dyDescent="0.2">
      <c r="A7248" s="2"/>
    </row>
    <row r="7249" spans="1:1" s="18" customFormat="1" x14ac:dyDescent="0.2">
      <c r="A7249" s="2"/>
    </row>
    <row r="7250" spans="1:1" s="18" customFormat="1" x14ac:dyDescent="0.2">
      <c r="A7250" s="2"/>
    </row>
    <row r="7251" spans="1:1" s="18" customFormat="1" x14ac:dyDescent="0.2">
      <c r="A7251" s="2"/>
    </row>
    <row r="7252" spans="1:1" s="18" customFormat="1" x14ac:dyDescent="0.2">
      <c r="A7252" s="2"/>
    </row>
    <row r="7253" spans="1:1" s="18" customFormat="1" x14ac:dyDescent="0.2">
      <c r="A7253" s="2"/>
    </row>
    <row r="7254" spans="1:1" s="18" customFormat="1" x14ac:dyDescent="0.2">
      <c r="A7254" s="2"/>
    </row>
    <row r="7255" spans="1:1" s="18" customFormat="1" x14ac:dyDescent="0.2">
      <c r="A7255" s="2"/>
    </row>
    <row r="7256" spans="1:1" s="18" customFormat="1" x14ac:dyDescent="0.2">
      <c r="A7256" s="2"/>
    </row>
    <row r="7257" spans="1:1" s="18" customFormat="1" x14ac:dyDescent="0.2">
      <c r="A7257" s="2"/>
    </row>
    <row r="7258" spans="1:1" s="18" customFormat="1" x14ac:dyDescent="0.2">
      <c r="A7258" s="2"/>
    </row>
    <row r="7259" spans="1:1" s="18" customFormat="1" x14ac:dyDescent="0.2">
      <c r="A7259" s="2"/>
    </row>
    <row r="7260" spans="1:1" s="18" customFormat="1" x14ac:dyDescent="0.2">
      <c r="A7260" s="2"/>
    </row>
    <row r="7261" spans="1:1" s="18" customFormat="1" x14ac:dyDescent="0.2">
      <c r="A7261" s="2"/>
    </row>
    <row r="7262" spans="1:1" s="18" customFormat="1" x14ac:dyDescent="0.2">
      <c r="A7262" s="2"/>
    </row>
    <row r="7263" spans="1:1" s="18" customFormat="1" x14ac:dyDescent="0.2">
      <c r="A7263" s="2"/>
    </row>
    <row r="7264" spans="1:1" s="18" customFormat="1" x14ac:dyDescent="0.2">
      <c r="A7264" s="2"/>
    </row>
    <row r="7265" spans="1:1" s="18" customFormat="1" x14ac:dyDescent="0.2">
      <c r="A7265" s="2"/>
    </row>
    <row r="7266" spans="1:1" s="18" customFormat="1" x14ac:dyDescent="0.2">
      <c r="A7266" s="2"/>
    </row>
    <row r="7267" spans="1:1" s="18" customFormat="1" x14ac:dyDescent="0.2">
      <c r="A7267" s="2"/>
    </row>
    <row r="7268" spans="1:1" s="18" customFormat="1" x14ac:dyDescent="0.2">
      <c r="A7268" s="2"/>
    </row>
    <row r="7269" spans="1:1" s="18" customFormat="1" x14ac:dyDescent="0.2">
      <c r="A7269" s="2"/>
    </row>
    <row r="7270" spans="1:1" s="18" customFormat="1" x14ac:dyDescent="0.2">
      <c r="A7270" s="2"/>
    </row>
    <row r="7271" spans="1:1" s="18" customFormat="1" x14ac:dyDescent="0.2">
      <c r="A7271" s="2"/>
    </row>
    <row r="7272" spans="1:1" s="18" customFormat="1" x14ac:dyDescent="0.2">
      <c r="A7272" s="2"/>
    </row>
    <row r="7273" spans="1:1" s="18" customFormat="1" x14ac:dyDescent="0.2">
      <c r="A7273" s="2"/>
    </row>
    <row r="7274" spans="1:1" s="18" customFormat="1" x14ac:dyDescent="0.2">
      <c r="A7274" s="2"/>
    </row>
    <row r="7275" spans="1:1" s="18" customFormat="1" x14ac:dyDescent="0.2">
      <c r="A7275" s="2"/>
    </row>
    <row r="7276" spans="1:1" s="18" customFormat="1" x14ac:dyDescent="0.2">
      <c r="A7276" s="2"/>
    </row>
    <row r="7277" spans="1:1" s="18" customFormat="1" x14ac:dyDescent="0.2">
      <c r="A7277" s="2"/>
    </row>
    <row r="7278" spans="1:1" s="18" customFormat="1" x14ac:dyDescent="0.2">
      <c r="A7278" s="2"/>
    </row>
    <row r="7279" spans="1:1" s="18" customFormat="1" x14ac:dyDescent="0.2">
      <c r="A7279" s="2"/>
    </row>
    <row r="7280" spans="1:1" s="18" customFormat="1" x14ac:dyDescent="0.2">
      <c r="A7280" s="2"/>
    </row>
    <row r="7281" spans="1:1" s="18" customFormat="1" x14ac:dyDescent="0.2">
      <c r="A7281" s="2"/>
    </row>
    <row r="7282" spans="1:1" s="18" customFormat="1" x14ac:dyDescent="0.2">
      <c r="A7282" s="2"/>
    </row>
    <row r="7283" spans="1:1" s="18" customFormat="1" x14ac:dyDescent="0.2">
      <c r="A7283" s="2"/>
    </row>
    <row r="7284" spans="1:1" s="18" customFormat="1" x14ac:dyDescent="0.2">
      <c r="A7284" s="2"/>
    </row>
    <row r="7285" spans="1:1" s="18" customFormat="1" x14ac:dyDescent="0.2">
      <c r="A7285" s="2"/>
    </row>
    <row r="7286" spans="1:1" s="18" customFormat="1" x14ac:dyDescent="0.2">
      <c r="A7286" s="2"/>
    </row>
    <row r="7287" spans="1:1" s="18" customFormat="1" x14ac:dyDescent="0.2">
      <c r="A7287" s="2"/>
    </row>
    <row r="7288" spans="1:1" s="18" customFormat="1" x14ac:dyDescent="0.2">
      <c r="A7288" s="2"/>
    </row>
    <row r="7289" spans="1:1" s="18" customFormat="1" x14ac:dyDescent="0.2">
      <c r="A7289" s="2"/>
    </row>
    <row r="7290" spans="1:1" s="18" customFormat="1" x14ac:dyDescent="0.2">
      <c r="A7290" s="2"/>
    </row>
    <row r="7291" spans="1:1" s="18" customFormat="1" x14ac:dyDescent="0.2">
      <c r="A7291" s="2"/>
    </row>
    <row r="7292" spans="1:1" s="18" customFormat="1" x14ac:dyDescent="0.2">
      <c r="A7292" s="2"/>
    </row>
    <row r="7293" spans="1:1" s="18" customFormat="1" x14ac:dyDescent="0.2">
      <c r="A7293" s="2"/>
    </row>
    <row r="7294" spans="1:1" s="18" customFormat="1" x14ac:dyDescent="0.2">
      <c r="A7294" s="2"/>
    </row>
    <row r="7295" spans="1:1" s="18" customFormat="1" x14ac:dyDescent="0.2">
      <c r="A7295" s="2"/>
    </row>
    <row r="7296" spans="1:1" s="18" customFormat="1" x14ac:dyDescent="0.2">
      <c r="A7296" s="2"/>
    </row>
    <row r="7297" spans="1:1" s="18" customFormat="1" x14ac:dyDescent="0.2">
      <c r="A7297" s="2"/>
    </row>
    <row r="7298" spans="1:1" s="18" customFormat="1" x14ac:dyDescent="0.2">
      <c r="A7298" s="2"/>
    </row>
    <row r="7299" spans="1:1" s="18" customFormat="1" x14ac:dyDescent="0.2">
      <c r="A7299" s="2"/>
    </row>
    <row r="7300" spans="1:1" s="18" customFormat="1" x14ac:dyDescent="0.2">
      <c r="A7300" s="2"/>
    </row>
    <row r="7301" spans="1:1" s="18" customFormat="1" x14ac:dyDescent="0.2">
      <c r="A7301" s="2"/>
    </row>
    <row r="7302" spans="1:1" s="18" customFormat="1" x14ac:dyDescent="0.2">
      <c r="A7302" s="2"/>
    </row>
    <row r="7303" spans="1:1" s="18" customFormat="1" x14ac:dyDescent="0.2">
      <c r="A7303" s="2"/>
    </row>
    <row r="7304" spans="1:1" s="18" customFormat="1" x14ac:dyDescent="0.2">
      <c r="A7304" s="2"/>
    </row>
    <row r="7305" spans="1:1" s="18" customFormat="1" x14ac:dyDescent="0.2">
      <c r="A7305" s="2"/>
    </row>
    <row r="7306" spans="1:1" s="18" customFormat="1" x14ac:dyDescent="0.2">
      <c r="A7306" s="2"/>
    </row>
    <row r="7307" spans="1:1" s="18" customFormat="1" x14ac:dyDescent="0.2">
      <c r="A7307" s="2"/>
    </row>
    <row r="7308" spans="1:1" s="18" customFormat="1" x14ac:dyDescent="0.2">
      <c r="A7308" s="2"/>
    </row>
    <row r="7309" spans="1:1" s="18" customFormat="1" x14ac:dyDescent="0.2">
      <c r="A7309" s="2"/>
    </row>
    <row r="7310" spans="1:1" s="18" customFormat="1" x14ac:dyDescent="0.2">
      <c r="A7310" s="2"/>
    </row>
    <row r="7311" spans="1:1" s="18" customFormat="1" x14ac:dyDescent="0.2">
      <c r="A7311" s="2"/>
    </row>
    <row r="7312" spans="1:1" s="18" customFormat="1" x14ac:dyDescent="0.2">
      <c r="A7312" s="2"/>
    </row>
    <row r="7313" spans="1:1" s="18" customFormat="1" x14ac:dyDescent="0.2">
      <c r="A7313" s="2"/>
    </row>
    <row r="7314" spans="1:1" s="18" customFormat="1" x14ac:dyDescent="0.2">
      <c r="A7314" s="2"/>
    </row>
    <row r="7315" spans="1:1" s="18" customFormat="1" x14ac:dyDescent="0.2">
      <c r="A7315" s="2"/>
    </row>
    <row r="7316" spans="1:1" s="18" customFormat="1" x14ac:dyDescent="0.2">
      <c r="A7316" s="2"/>
    </row>
    <row r="7317" spans="1:1" s="18" customFormat="1" x14ac:dyDescent="0.2">
      <c r="A7317" s="2"/>
    </row>
    <row r="7318" spans="1:1" s="18" customFormat="1" x14ac:dyDescent="0.2">
      <c r="A7318" s="2"/>
    </row>
    <row r="7319" spans="1:1" s="18" customFormat="1" x14ac:dyDescent="0.2">
      <c r="A7319" s="2"/>
    </row>
    <row r="7320" spans="1:1" s="18" customFormat="1" x14ac:dyDescent="0.2">
      <c r="A7320" s="2"/>
    </row>
    <row r="7321" spans="1:1" s="18" customFormat="1" x14ac:dyDescent="0.2">
      <c r="A7321" s="2"/>
    </row>
    <row r="7322" spans="1:1" s="18" customFormat="1" x14ac:dyDescent="0.2">
      <c r="A7322" s="2"/>
    </row>
    <row r="7323" spans="1:1" s="18" customFormat="1" x14ac:dyDescent="0.2">
      <c r="A7323" s="2"/>
    </row>
    <row r="7324" spans="1:1" s="18" customFormat="1" x14ac:dyDescent="0.2">
      <c r="A7324" s="2"/>
    </row>
    <row r="7325" spans="1:1" s="18" customFormat="1" x14ac:dyDescent="0.2">
      <c r="A7325" s="2"/>
    </row>
    <row r="7326" spans="1:1" s="18" customFormat="1" x14ac:dyDescent="0.2">
      <c r="A7326" s="2"/>
    </row>
    <row r="7327" spans="1:1" s="18" customFormat="1" x14ac:dyDescent="0.2">
      <c r="A7327" s="2"/>
    </row>
    <row r="7328" spans="1:1" s="18" customFormat="1" x14ac:dyDescent="0.2">
      <c r="A7328" s="2"/>
    </row>
    <row r="7329" spans="1:1" s="18" customFormat="1" x14ac:dyDescent="0.2">
      <c r="A7329" s="2"/>
    </row>
    <row r="7330" spans="1:1" s="18" customFormat="1" x14ac:dyDescent="0.2">
      <c r="A7330" s="2"/>
    </row>
    <row r="7331" spans="1:1" s="18" customFormat="1" x14ac:dyDescent="0.2">
      <c r="A7331" s="2"/>
    </row>
    <row r="7332" spans="1:1" s="18" customFormat="1" x14ac:dyDescent="0.2">
      <c r="A7332" s="2"/>
    </row>
    <row r="7333" spans="1:1" s="18" customFormat="1" x14ac:dyDescent="0.2">
      <c r="A7333" s="2"/>
    </row>
    <row r="7334" spans="1:1" s="18" customFormat="1" x14ac:dyDescent="0.2">
      <c r="A7334" s="2"/>
    </row>
    <row r="7335" spans="1:1" s="18" customFormat="1" x14ac:dyDescent="0.2">
      <c r="A7335" s="2"/>
    </row>
    <row r="7336" spans="1:1" s="18" customFormat="1" x14ac:dyDescent="0.2">
      <c r="A7336" s="2"/>
    </row>
    <row r="7337" spans="1:1" s="18" customFormat="1" x14ac:dyDescent="0.2">
      <c r="A7337" s="2"/>
    </row>
    <row r="7338" spans="1:1" s="18" customFormat="1" x14ac:dyDescent="0.2">
      <c r="A7338" s="2"/>
    </row>
    <row r="7339" spans="1:1" s="18" customFormat="1" x14ac:dyDescent="0.2">
      <c r="A7339" s="2"/>
    </row>
    <row r="7340" spans="1:1" s="18" customFormat="1" x14ac:dyDescent="0.2">
      <c r="A7340" s="2"/>
    </row>
    <row r="7341" spans="1:1" s="18" customFormat="1" x14ac:dyDescent="0.2">
      <c r="A7341" s="2"/>
    </row>
    <row r="7342" spans="1:1" s="18" customFormat="1" x14ac:dyDescent="0.2">
      <c r="A7342" s="2"/>
    </row>
    <row r="7343" spans="1:1" s="18" customFormat="1" x14ac:dyDescent="0.2">
      <c r="A7343" s="2"/>
    </row>
    <row r="7344" spans="1:1" s="18" customFormat="1" x14ac:dyDescent="0.2">
      <c r="A7344" s="2"/>
    </row>
    <row r="7345" spans="1:1" s="18" customFormat="1" x14ac:dyDescent="0.2">
      <c r="A7345" s="2"/>
    </row>
    <row r="7346" spans="1:1" s="18" customFormat="1" x14ac:dyDescent="0.2">
      <c r="A7346" s="2"/>
    </row>
    <row r="7347" spans="1:1" s="18" customFormat="1" x14ac:dyDescent="0.2">
      <c r="A7347" s="2"/>
    </row>
    <row r="7348" spans="1:1" s="18" customFormat="1" x14ac:dyDescent="0.2">
      <c r="A7348" s="2"/>
    </row>
    <row r="7349" spans="1:1" s="18" customFormat="1" x14ac:dyDescent="0.2">
      <c r="A7349" s="2"/>
    </row>
    <row r="7350" spans="1:1" s="18" customFormat="1" x14ac:dyDescent="0.2">
      <c r="A7350" s="2"/>
    </row>
    <row r="7351" spans="1:1" s="18" customFormat="1" x14ac:dyDescent="0.2">
      <c r="A7351" s="2"/>
    </row>
    <row r="7352" spans="1:1" s="18" customFormat="1" x14ac:dyDescent="0.2">
      <c r="A7352" s="2"/>
    </row>
    <row r="7353" spans="1:1" s="18" customFormat="1" x14ac:dyDescent="0.2">
      <c r="A7353" s="2"/>
    </row>
    <row r="7354" spans="1:1" s="18" customFormat="1" x14ac:dyDescent="0.2">
      <c r="A7354" s="2"/>
    </row>
    <row r="7355" spans="1:1" s="18" customFormat="1" x14ac:dyDescent="0.2">
      <c r="A7355" s="2"/>
    </row>
    <row r="7356" spans="1:1" s="18" customFormat="1" x14ac:dyDescent="0.2">
      <c r="A7356" s="2"/>
    </row>
    <row r="7357" spans="1:1" s="18" customFormat="1" x14ac:dyDescent="0.2">
      <c r="A7357" s="2"/>
    </row>
    <row r="7358" spans="1:1" s="18" customFormat="1" x14ac:dyDescent="0.2">
      <c r="A7358" s="2"/>
    </row>
    <row r="7359" spans="1:1" s="18" customFormat="1" x14ac:dyDescent="0.2">
      <c r="A7359" s="2"/>
    </row>
    <row r="7360" spans="1:1" s="18" customFormat="1" x14ac:dyDescent="0.2">
      <c r="A7360" s="2"/>
    </row>
    <row r="7361" spans="1:1" s="18" customFormat="1" x14ac:dyDescent="0.2">
      <c r="A7361" s="2"/>
    </row>
    <row r="7362" spans="1:1" s="18" customFormat="1" x14ac:dyDescent="0.2">
      <c r="A7362" s="2"/>
    </row>
    <row r="7363" spans="1:1" s="18" customFormat="1" x14ac:dyDescent="0.2">
      <c r="A7363" s="2"/>
    </row>
    <row r="7364" spans="1:1" s="18" customFormat="1" x14ac:dyDescent="0.2">
      <c r="A7364" s="2"/>
    </row>
    <row r="7365" spans="1:1" s="18" customFormat="1" x14ac:dyDescent="0.2">
      <c r="A7365" s="2"/>
    </row>
    <row r="7366" spans="1:1" s="18" customFormat="1" x14ac:dyDescent="0.2">
      <c r="A7366" s="2"/>
    </row>
    <row r="7367" spans="1:1" s="18" customFormat="1" x14ac:dyDescent="0.2">
      <c r="A7367" s="2"/>
    </row>
    <row r="7368" spans="1:1" s="18" customFormat="1" x14ac:dyDescent="0.2">
      <c r="A7368" s="2"/>
    </row>
    <row r="7369" spans="1:1" s="18" customFormat="1" x14ac:dyDescent="0.2">
      <c r="A7369" s="2"/>
    </row>
    <row r="7370" spans="1:1" s="18" customFormat="1" x14ac:dyDescent="0.2">
      <c r="A7370" s="2"/>
    </row>
    <row r="7371" spans="1:1" s="18" customFormat="1" x14ac:dyDescent="0.2">
      <c r="A7371" s="2"/>
    </row>
    <row r="7372" spans="1:1" s="18" customFormat="1" x14ac:dyDescent="0.2">
      <c r="A7372" s="2"/>
    </row>
    <row r="7373" spans="1:1" s="18" customFormat="1" x14ac:dyDescent="0.2">
      <c r="A7373" s="2"/>
    </row>
    <row r="7374" spans="1:1" s="18" customFormat="1" x14ac:dyDescent="0.2">
      <c r="A7374" s="2"/>
    </row>
    <row r="7375" spans="1:1" s="18" customFormat="1" x14ac:dyDescent="0.2">
      <c r="A7375" s="2"/>
    </row>
    <row r="7376" spans="1:1" s="18" customFormat="1" x14ac:dyDescent="0.2">
      <c r="A7376" s="2"/>
    </row>
    <row r="7377" spans="1:1" s="18" customFormat="1" x14ac:dyDescent="0.2">
      <c r="A7377" s="2"/>
    </row>
    <row r="7378" spans="1:1" s="18" customFormat="1" x14ac:dyDescent="0.2">
      <c r="A7378" s="2"/>
    </row>
    <row r="7379" spans="1:1" s="18" customFormat="1" x14ac:dyDescent="0.2">
      <c r="A7379" s="2"/>
    </row>
    <row r="7380" spans="1:1" s="18" customFormat="1" x14ac:dyDescent="0.2">
      <c r="A7380" s="2"/>
    </row>
    <row r="7381" spans="1:1" s="18" customFormat="1" x14ac:dyDescent="0.2">
      <c r="A7381" s="2"/>
    </row>
    <row r="7382" spans="1:1" s="18" customFormat="1" x14ac:dyDescent="0.2">
      <c r="A7382" s="2"/>
    </row>
    <row r="7383" spans="1:1" s="18" customFormat="1" x14ac:dyDescent="0.2">
      <c r="A7383" s="2"/>
    </row>
    <row r="7384" spans="1:1" s="18" customFormat="1" x14ac:dyDescent="0.2">
      <c r="A7384" s="2"/>
    </row>
    <row r="7385" spans="1:1" s="18" customFormat="1" x14ac:dyDescent="0.2">
      <c r="A7385" s="2"/>
    </row>
    <row r="7386" spans="1:1" s="18" customFormat="1" x14ac:dyDescent="0.2">
      <c r="A7386" s="2"/>
    </row>
    <row r="7387" spans="1:1" s="18" customFormat="1" x14ac:dyDescent="0.2">
      <c r="A7387" s="2"/>
    </row>
    <row r="7388" spans="1:1" s="18" customFormat="1" x14ac:dyDescent="0.2">
      <c r="A7388" s="2"/>
    </row>
    <row r="7389" spans="1:1" s="18" customFormat="1" x14ac:dyDescent="0.2">
      <c r="A7389" s="2"/>
    </row>
    <row r="7390" spans="1:1" s="18" customFormat="1" x14ac:dyDescent="0.2">
      <c r="A7390" s="2"/>
    </row>
    <row r="7391" spans="1:1" s="18" customFormat="1" x14ac:dyDescent="0.2">
      <c r="A7391" s="2"/>
    </row>
    <row r="7392" spans="1:1" s="18" customFormat="1" x14ac:dyDescent="0.2">
      <c r="A7392" s="2"/>
    </row>
    <row r="7393" spans="1:1" s="18" customFormat="1" x14ac:dyDescent="0.2">
      <c r="A7393" s="2"/>
    </row>
    <row r="7394" spans="1:1" s="18" customFormat="1" x14ac:dyDescent="0.2">
      <c r="A7394" s="2"/>
    </row>
    <row r="7395" spans="1:1" s="18" customFormat="1" x14ac:dyDescent="0.2">
      <c r="A7395" s="2"/>
    </row>
    <row r="7396" spans="1:1" s="18" customFormat="1" x14ac:dyDescent="0.2">
      <c r="A7396" s="2"/>
    </row>
    <row r="7397" spans="1:1" s="18" customFormat="1" x14ac:dyDescent="0.2">
      <c r="A7397" s="2"/>
    </row>
    <row r="7398" spans="1:1" s="18" customFormat="1" x14ac:dyDescent="0.2">
      <c r="A7398" s="2"/>
    </row>
    <row r="7399" spans="1:1" s="18" customFormat="1" x14ac:dyDescent="0.2">
      <c r="A7399" s="2"/>
    </row>
    <row r="7400" spans="1:1" s="18" customFormat="1" x14ac:dyDescent="0.2">
      <c r="A7400" s="2"/>
    </row>
    <row r="7401" spans="1:1" s="18" customFormat="1" x14ac:dyDescent="0.2">
      <c r="A7401" s="2"/>
    </row>
    <row r="7402" spans="1:1" s="18" customFormat="1" x14ac:dyDescent="0.2">
      <c r="A7402" s="2"/>
    </row>
    <row r="7403" spans="1:1" s="18" customFormat="1" x14ac:dyDescent="0.2">
      <c r="A7403" s="2"/>
    </row>
    <row r="7404" spans="1:1" s="18" customFormat="1" x14ac:dyDescent="0.2">
      <c r="A7404" s="2"/>
    </row>
    <row r="7405" spans="1:1" s="18" customFormat="1" x14ac:dyDescent="0.2">
      <c r="A7405" s="2"/>
    </row>
    <row r="7406" spans="1:1" s="18" customFormat="1" x14ac:dyDescent="0.2">
      <c r="A7406" s="2"/>
    </row>
    <row r="7407" spans="1:1" s="18" customFormat="1" x14ac:dyDescent="0.2">
      <c r="A7407" s="2"/>
    </row>
    <row r="7408" spans="1:1" s="18" customFormat="1" x14ac:dyDescent="0.2">
      <c r="A7408" s="2"/>
    </row>
    <row r="7409" spans="1:1" s="18" customFormat="1" x14ac:dyDescent="0.2">
      <c r="A7409" s="2"/>
    </row>
    <row r="7410" spans="1:1" s="18" customFormat="1" x14ac:dyDescent="0.2">
      <c r="A7410" s="2"/>
    </row>
    <row r="7411" spans="1:1" s="18" customFormat="1" x14ac:dyDescent="0.2">
      <c r="A7411" s="2"/>
    </row>
    <row r="7412" spans="1:1" s="18" customFormat="1" x14ac:dyDescent="0.2">
      <c r="A7412" s="2"/>
    </row>
    <row r="7413" spans="1:1" s="18" customFormat="1" x14ac:dyDescent="0.2">
      <c r="A7413" s="2"/>
    </row>
    <row r="7414" spans="1:1" s="18" customFormat="1" x14ac:dyDescent="0.2">
      <c r="A7414" s="2"/>
    </row>
    <row r="7415" spans="1:1" s="18" customFormat="1" x14ac:dyDescent="0.2">
      <c r="A7415" s="2"/>
    </row>
    <row r="7416" spans="1:1" s="18" customFormat="1" x14ac:dyDescent="0.2">
      <c r="A7416" s="2"/>
    </row>
    <row r="7417" spans="1:1" s="18" customFormat="1" x14ac:dyDescent="0.2">
      <c r="A7417" s="2"/>
    </row>
    <row r="7418" spans="1:1" s="18" customFormat="1" x14ac:dyDescent="0.2">
      <c r="A7418" s="2"/>
    </row>
    <row r="7419" spans="1:1" s="18" customFormat="1" x14ac:dyDescent="0.2">
      <c r="A7419" s="2"/>
    </row>
    <row r="7420" spans="1:1" s="18" customFormat="1" x14ac:dyDescent="0.2">
      <c r="A7420" s="2"/>
    </row>
    <row r="7421" spans="1:1" s="18" customFormat="1" x14ac:dyDescent="0.2">
      <c r="A7421" s="2"/>
    </row>
    <row r="7422" spans="1:1" s="18" customFormat="1" x14ac:dyDescent="0.2">
      <c r="A7422" s="2"/>
    </row>
    <row r="7423" spans="1:1" s="18" customFormat="1" x14ac:dyDescent="0.2">
      <c r="A7423" s="2"/>
    </row>
    <row r="7424" spans="1:1" s="18" customFormat="1" x14ac:dyDescent="0.2">
      <c r="A7424" s="2"/>
    </row>
    <row r="7425" spans="1:1" s="18" customFormat="1" x14ac:dyDescent="0.2">
      <c r="A7425" s="2"/>
    </row>
    <row r="7426" spans="1:1" s="18" customFormat="1" x14ac:dyDescent="0.2">
      <c r="A7426" s="2"/>
    </row>
    <row r="7427" spans="1:1" s="18" customFormat="1" x14ac:dyDescent="0.2">
      <c r="A7427" s="2"/>
    </row>
    <row r="7428" spans="1:1" s="18" customFormat="1" x14ac:dyDescent="0.2">
      <c r="A7428" s="2"/>
    </row>
    <row r="7429" spans="1:1" s="18" customFormat="1" x14ac:dyDescent="0.2">
      <c r="A7429" s="2"/>
    </row>
    <row r="7430" spans="1:1" s="18" customFormat="1" x14ac:dyDescent="0.2">
      <c r="A7430" s="2"/>
    </row>
    <row r="7431" spans="1:1" s="18" customFormat="1" x14ac:dyDescent="0.2">
      <c r="A7431" s="2"/>
    </row>
    <row r="7432" spans="1:1" s="18" customFormat="1" x14ac:dyDescent="0.2">
      <c r="A7432" s="2"/>
    </row>
    <row r="7433" spans="1:1" s="18" customFormat="1" x14ac:dyDescent="0.2">
      <c r="A7433" s="2"/>
    </row>
    <row r="7434" spans="1:1" s="18" customFormat="1" x14ac:dyDescent="0.2">
      <c r="A7434" s="2"/>
    </row>
    <row r="7435" spans="1:1" s="18" customFormat="1" x14ac:dyDescent="0.2">
      <c r="A7435" s="2"/>
    </row>
    <row r="7436" spans="1:1" s="18" customFormat="1" x14ac:dyDescent="0.2">
      <c r="A7436" s="2"/>
    </row>
    <row r="7437" spans="1:1" s="18" customFormat="1" x14ac:dyDescent="0.2">
      <c r="A7437" s="2"/>
    </row>
    <row r="7438" spans="1:1" s="18" customFormat="1" x14ac:dyDescent="0.2">
      <c r="A7438" s="2"/>
    </row>
    <row r="7439" spans="1:1" s="18" customFormat="1" x14ac:dyDescent="0.2">
      <c r="A7439" s="2"/>
    </row>
    <row r="7440" spans="1:1" s="18" customFormat="1" x14ac:dyDescent="0.2">
      <c r="A7440" s="2"/>
    </row>
    <row r="7441" spans="1:1" s="18" customFormat="1" x14ac:dyDescent="0.2">
      <c r="A7441" s="2"/>
    </row>
    <row r="7442" spans="1:1" s="18" customFormat="1" x14ac:dyDescent="0.2">
      <c r="A7442" s="2"/>
    </row>
    <row r="7443" spans="1:1" s="18" customFormat="1" x14ac:dyDescent="0.2">
      <c r="A7443" s="2"/>
    </row>
    <row r="7444" spans="1:1" s="18" customFormat="1" x14ac:dyDescent="0.2">
      <c r="A7444" s="2"/>
    </row>
    <row r="7445" spans="1:1" s="18" customFormat="1" x14ac:dyDescent="0.2">
      <c r="A7445" s="2"/>
    </row>
    <row r="7446" spans="1:1" s="18" customFormat="1" x14ac:dyDescent="0.2">
      <c r="A7446" s="2"/>
    </row>
    <row r="7447" spans="1:1" s="18" customFormat="1" x14ac:dyDescent="0.2">
      <c r="A7447" s="2"/>
    </row>
    <row r="7448" spans="1:1" s="18" customFormat="1" x14ac:dyDescent="0.2">
      <c r="A7448" s="2"/>
    </row>
    <row r="7449" spans="1:1" s="18" customFormat="1" x14ac:dyDescent="0.2">
      <c r="A7449" s="2"/>
    </row>
    <row r="7450" spans="1:1" s="18" customFormat="1" x14ac:dyDescent="0.2">
      <c r="A7450" s="2"/>
    </row>
    <row r="7451" spans="1:1" s="18" customFormat="1" x14ac:dyDescent="0.2">
      <c r="A7451" s="2"/>
    </row>
    <row r="7452" spans="1:1" s="18" customFormat="1" x14ac:dyDescent="0.2">
      <c r="A7452" s="2"/>
    </row>
    <row r="7453" spans="1:1" s="18" customFormat="1" x14ac:dyDescent="0.2">
      <c r="A7453" s="2"/>
    </row>
    <row r="7454" spans="1:1" s="18" customFormat="1" x14ac:dyDescent="0.2">
      <c r="A7454" s="2"/>
    </row>
    <row r="7455" spans="1:1" s="18" customFormat="1" x14ac:dyDescent="0.2">
      <c r="A7455" s="2"/>
    </row>
    <row r="7456" spans="1:1" s="18" customFormat="1" x14ac:dyDescent="0.2">
      <c r="A7456" s="2"/>
    </row>
    <row r="7457" spans="1:1" s="18" customFormat="1" x14ac:dyDescent="0.2">
      <c r="A7457" s="2"/>
    </row>
    <row r="7458" spans="1:1" s="18" customFormat="1" x14ac:dyDescent="0.2">
      <c r="A7458" s="2"/>
    </row>
    <row r="7459" spans="1:1" s="18" customFormat="1" x14ac:dyDescent="0.2">
      <c r="A7459" s="2"/>
    </row>
    <row r="7460" spans="1:1" s="18" customFormat="1" x14ac:dyDescent="0.2">
      <c r="A7460" s="2"/>
    </row>
    <row r="7461" spans="1:1" s="18" customFormat="1" x14ac:dyDescent="0.2">
      <c r="A7461" s="2"/>
    </row>
    <row r="7462" spans="1:1" s="18" customFormat="1" x14ac:dyDescent="0.2">
      <c r="A7462" s="2"/>
    </row>
    <row r="7463" spans="1:1" s="18" customFormat="1" x14ac:dyDescent="0.2">
      <c r="A7463" s="2"/>
    </row>
    <row r="7464" spans="1:1" s="18" customFormat="1" x14ac:dyDescent="0.2">
      <c r="A7464" s="2"/>
    </row>
    <row r="7465" spans="1:1" s="18" customFormat="1" x14ac:dyDescent="0.2">
      <c r="A7465" s="2"/>
    </row>
    <row r="7466" spans="1:1" s="18" customFormat="1" x14ac:dyDescent="0.2">
      <c r="A7466" s="2"/>
    </row>
    <row r="7467" spans="1:1" s="18" customFormat="1" x14ac:dyDescent="0.2">
      <c r="A7467" s="2"/>
    </row>
    <row r="7468" spans="1:1" s="18" customFormat="1" x14ac:dyDescent="0.2">
      <c r="A7468" s="2"/>
    </row>
    <row r="7469" spans="1:1" s="18" customFormat="1" x14ac:dyDescent="0.2">
      <c r="A7469" s="2"/>
    </row>
    <row r="7470" spans="1:1" s="18" customFormat="1" x14ac:dyDescent="0.2">
      <c r="A7470" s="2"/>
    </row>
    <row r="7471" spans="1:1" s="18" customFormat="1" x14ac:dyDescent="0.2">
      <c r="A7471" s="2"/>
    </row>
    <row r="7472" spans="1:1" s="18" customFormat="1" x14ac:dyDescent="0.2">
      <c r="A7472" s="2"/>
    </row>
    <row r="7473" spans="1:1" s="18" customFormat="1" x14ac:dyDescent="0.2">
      <c r="A7473" s="2"/>
    </row>
    <row r="7474" spans="1:1" s="18" customFormat="1" x14ac:dyDescent="0.2">
      <c r="A7474" s="2"/>
    </row>
    <row r="7475" spans="1:1" s="18" customFormat="1" x14ac:dyDescent="0.2">
      <c r="A7475" s="2"/>
    </row>
    <row r="7476" spans="1:1" s="18" customFormat="1" x14ac:dyDescent="0.2">
      <c r="A7476" s="2"/>
    </row>
    <row r="7477" spans="1:1" s="18" customFormat="1" x14ac:dyDescent="0.2">
      <c r="A7477" s="2"/>
    </row>
    <row r="7478" spans="1:1" s="18" customFormat="1" x14ac:dyDescent="0.2">
      <c r="A7478" s="2"/>
    </row>
    <row r="7479" spans="1:1" s="18" customFormat="1" x14ac:dyDescent="0.2">
      <c r="A7479" s="2"/>
    </row>
    <row r="7480" spans="1:1" s="18" customFormat="1" x14ac:dyDescent="0.2">
      <c r="A7480" s="2"/>
    </row>
    <row r="7481" spans="1:1" s="18" customFormat="1" x14ac:dyDescent="0.2">
      <c r="A7481" s="2"/>
    </row>
    <row r="7482" spans="1:1" s="18" customFormat="1" x14ac:dyDescent="0.2">
      <c r="A7482" s="2"/>
    </row>
    <row r="7483" spans="1:1" s="18" customFormat="1" x14ac:dyDescent="0.2">
      <c r="A7483" s="2"/>
    </row>
    <row r="7484" spans="1:1" s="18" customFormat="1" x14ac:dyDescent="0.2">
      <c r="A7484" s="2"/>
    </row>
    <row r="7485" spans="1:1" s="18" customFormat="1" x14ac:dyDescent="0.2">
      <c r="A7485" s="2"/>
    </row>
    <row r="7486" spans="1:1" s="18" customFormat="1" x14ac:dyDescent="0.2">
      <c r="A7486" s="2"/>
    </row>
    <row r="7487" spans="1:1" s="18" customFormat="1" x14ac:dyDescent="0.2">
      <c r="A7487" s="2"/>
    </row>
    <row r="7488" spans="1:1" s="18" customFormat="1" x14ac:dyDescent="0.2">
      <c r="A7488" s="2"/>
    </row>
    <row r="7489" spans="1:1" s="18" customFormat="1" x14ac:dyDescent="0.2">
      <c r="A7489" s="2"/>
    </row>
    <row r="7490" spans="1:1" s="18" customFormat="1" x14ac:dyDescent="0.2">
      <c r="A7490" s="2"/>
    </row>
    <row r="7491" spans="1:1" s="18" customFormat="1" x14ac:dyDescent="0.2">
      <c r="A7491" s="2"/>
    </row>
    <row r="7492" spans="1:1" s="18" customFormat="1" x14ac:dyDescent="0.2">
      <c r="A7492" s="2"/>
    </row>
    <row r="7493" spans="1:1" s="18" customFormat="1" x14ac:dyDescent="0.2">
      <c r="A7493" s="2"/>
    </row>
    <row r="7494" spans="1:1" s="18" customFormat="1" x14ac:dyDescent="0.2">
      <c r="A7494" s="2"/>
    </row>
    <row r="7495" spans="1:1" s="18" customFormat="1" x14ac:dyDescent="0.2">
      <c r="A7495" s="2"/>
    </row>
    <row r="7496" spans="1:1" s="18" customFormat="1" x14ac:dyDescent="0.2">
      <c r="A7496" s="2"/>
    </row>
    <row r="7497" spans="1:1" s="18" customFormat="1" x14ac:dyDescent="0.2">
      <c r="A7497" s="2"/>
    </row>
    <row r="7498" spans="1:1" s="18" customFormat="1" x14ac:dyDescent="0.2">
      <c r="A7498" s="2"/>
    </row>
    <row r="7499" spans="1:1" s="18" customFormat="1" x14ac:dyDescent="0.2">
      <c r="A7499" s="2"/>
    </row>
    <row r="7500" spans="1:1" s="18" customFormat="1" x14ac:dyDescent="0.2">
      <c r="A7500" s="2"/>
    </row>
    <row r="7501" spans="1:1" s="18" customFormat="1" x14ac:dyDescent="0.2">
      <c r="A7501" s="2"/>
    </row>
    <row r="7502" spans="1:1" s="18" customFormat="1" x14ac:dyDescent="0.2">
      <c r="A7502" s="2"/>
    </row>
    <row r="7503" spans="1:1" s="18" customFormat="1" x14ac:dyDescent="0.2">
      <c r="A7503" s="2"/>
    </row>
    <row r="7504" spans="1:1" s="18" customFormat="1" x14ac:dyDescent="0.2">
      <c r="A7504" s="2"/>
    </row>
    <row r="7505" spans="1:1" s="18" customFormat="1" x14ac:dyDescent="0.2">
      <c r="A7505" s="2"/>
    </row>
    <row r="7506" spans="1:1" s="18" customFormat="1" x14ac:dyDescent="0.2">
      <c r="A7506" s="2"/>
    </row>
    <row r="7507" spans="1:1" s="18" customFormat="1" x14ac:dyDescent="0.2">
      <c r="A7507" s="2"/>
    </row>
    <row r="7508" spans="1:1" s="18" customFormat="1" x14ac:dyDescent="0.2">
      <c r="A7508" s="2"/>
    </row>
    <row r="7509" spans="1:1" s="18" customFormat="1" x14ac:dyDescent="0.2">
      <c r="A7509" s="2"/>
    </row>
    <row r="7510" spans="1:1" s="18" customFormat="1" x14ac:dyDescent="0.2">
      <c r="A7510" s="2"/>
    </row>
    <row r="7511" spans="1:1" s="18" customFormat="1" x14ac:dyDescent="0.2">
      <c r="A7511" s="2"/>
    </row>
    <row r="7512" spans="1:1" s="18" customFormat="1" x14ac:dyDescent="0.2">
      <c r="A7512" s="2"/>
    </row>
    <row r="7513" spans="1:1" s="18" customFormat="1" x14ac:dyDescent="0.2">
      <c r="A7513" s="2"/>
    </row>
    <row r="7514" spans="1:1" s="18" customFormat="1" x14ac:dyDescent="0.2">
      <c r="A7514" s="2"/>
    </row>
    <row r="7515" spans="1:1" s="18" customFormat="1" x14ac:dyDescent="0.2">
      <c r="A7515" s="2"/>
    </row>
    <row r="7516" spans="1:1" s="18" customFormat="1" x14ac:dyDescent="0.2">
      <c r="A7516" s="2"/>
    </row>
    <row r="7517" spans="1:1" s="18" customFormat="1" x14ac:dyDescent="0.2">
      <c r="A7517" s="2"/>
    </row>
    <row r="7518" spans="1:1" s="18" customFormat="1" x14ac:dyDescent="0.2">
      <c r="A7518" s="2"/>
    </row>
    <row r="7519" spans="1:1" s="18" customFormat="1" x14ac:dyDescent="0.2">
      <c r="A7519" s="2"/>
    </row>
    <row r="7520" spans="1:1" s="18" customFormat="1" x14ac:dyDescent="0.2">
      <c r="A7520" s="2"/>
    </row>
    <row r="7521" spans="1:1" s="18" customFormat="1" x14ac:dyDescent="0.2">
      <c r="A7521" s="2"/>
    </row>
    <row r="7522" spans="1:1" s="18" customFormat="1" x14ac:dyDescent="0.2">
      <c r="A7522" s="2"/>
    </row>
    <row r="7523" spans="1:1" s="18" customFormat="1" x14ac:dyDescent="0.2">
      <c r="A7523" s="2"/>
    </row>
    <row r="7524" spans="1:1" s="18" customFormat="1" x14ac:dyDescent="0.2">
      <c r="A7524" s="2"/>
    </row>
    <row r="7525" spans="1:1" s="18" customFormat="1" x14ac:dyDescent="0.2">
      <c r="A7525" s="2"/>
    </row>
    <row r="7526" spans="1:1" s="18" customFormat="1" x14ac:dyDescent="0.2">
      <c r="A7526" s="2"/>
    </row>
    <row r="7527" spans="1:1" s="18" customFormat="1" x14ac:dyDescent="0.2">
      <c r="A7527" s="2"/>
    </row>
    <row r="7528" spans="1:1" s="18" customFormat="1" x14ac:dyDescent="0.2">
      <c r="A7528" s="2"/>
    </row>
    <row r="7529" spans="1:1" s="18" customFormat="1" x14ac:dyDescent="0.2">
      <c r="A7529" s="2"/>
    </row>
    <row r="7530" spans="1:1" s="18" customFormat="1" x14ac:dyDescent="0.2">
      <c r="A7530" s="2"/>
    </row>
    <row r="7531" spans="1:1" s="18" customFormat="1" x14ac:dyDescent="0.2">
      <c r="A7531" s="2"/>
    </row>
    <row r="7532" spans="1:1" s="18" customFormat="1" x14ac:dyDescent="0.2">
      <c r="A7532" s="2"/>
    </row>
    <row r="7533" spans="1:1" s="18" customFormat="1" x14ac:dyDescent="0.2">
      <c r="A7533" s="2"/>
    </row>
    <row r="7534" spans="1:1" s="18" customFormat="1" x14ac:dyDescent="0.2">
      <c r="A7534" s="2"/>
    </row>
    <row r="7535" spans="1:1" s="18" customFormat="1" x14ac:dyDescent="0.2">
      <c r="A7535" s="2"/>
    </row>
    <row r="7536" spans="1:1" s="18" customFormat="1" x14ac:dyDescent="0.2">
      <c r="A7536" s="2"/>
    </row>
    <row r="7537" spans="1:1" s="18" customFormat="1" x14ac:dyDescent="0.2">
      <c r="A7537" s="2"/>
    </row>
    <row r="7538" spans="1:1" s="18" customFormat="1" x14ac:dyDescent="0.2">
      <c r="A7538" s="2"/>
    </row>
    <row r="7539" spans="1:1" s="18" customFormat="1" x14ac:dyDescent="0.2">
      <c r="A7539" s="2"/>
    </row>
    <row r="7540" spans="1:1" s="18" customFormat="1" x14ac:dyDescent="0.2">
      <c r="A7540" s="2"/>
    </row>
    <row r="7541" spans="1:1" s="18" customFormat="1" x14ac:dyDescent="0.2">
      <c r="A7541" s="2"/>
    </row>
    <row r="7542" spans="1:1" s="18" customFormat="1" x14ac:dyDescent="0.2">
      <c r="A7542" s="2"/>
    </row>
    <row r="7543" spans="1:1" s="18" customFormat="1" x14ac:dyDescent="0.2">
      <c r="A7543" s="2"/>
    </row>
    <row r="7544" spans="1:1" s="18" customFormat="1" x14ac:dyDescent="0.2">
      <c r="A7544" s="2"/>
    </row>
    <row r="7545" spans="1:1" s="18" customFormat="1" x14ac:dyDescent="0.2">
      <c r="A7545" s="2"/>
    </row>
    <row r="7546" spans="1:1" s="18" customFormat="1" x14ac:dyDescent="0.2">
      <c r="A7546" s="2"/>
    </row>
    <row r="7547" spans="1:1" s="18" customFormat="1" x14ac:dyDescent="0.2">
      <c r="A7547" s="2"/>
    </row>
    <row r="7548" spans="1:1" s="18" customFormat="1" x14ac:dyDescent="0.2">
      <c r="A7548" s="2"/>
    </row>
    <row r="7549" spans="1:1" s="18" customFormat="1" x14ac:dyDescent="0.2">
      <c r="A7549" s="2"/>
    </row>
    <row r="7550" spans="1:1" s="18" customFormat="1" x14ac:dyDescent="0.2">
      <c r="A7550" s="2"/>
    </row>
    <row r="7551" spans="1:1" s="18" customFormat="1" x14ac:dyDescent="0.2">
      <c r="A7551" s="2"/>
    </row>
    <row r="7552" spans="1:1" s="18" customFormat="1" x14ac:dyDescent="0.2">
      <c r="A7552" s="2"/>
    </row>
    <row r="7553" spans="1:1" s="18" customFormat="1" x14ac:dyDescent="0.2">
      <c r="A7553" s="2"/>
    </row>
    <row r="7554" spans="1:1" s="18" customFormat="1" x14ac:dyDescent="0.2">
      <c r="A7554" s="2"/>
    </row>
    <row r="7555" spans="1:1" s="18" customFormat="1" x14ac:dyDescent="0.2">
      <c r="A7555" s="2"/>
    </row>
    <row r="7556" spans="1:1" s="18" customFormat="1" x14ac:dyDescent="0.2">
      <c r="A7556" s="2"/>
    </row>
    <row r="7557" spans="1:1" s="18" customFormat="1" x14ac:dyDescent="0.2">
      <c r="A7557" s="2"/>
    </row>
    <row r="7558" spans="1:1" s="18" customFormat="1" x14ac:dyDescent="0.2">
      <c r="A7558" s="2"/>
    </row>
    <row r="7559" spans="1:1" s="18" customFormat="1" x14ac:dyDescent="0.2">
      <c r="A7559" s="2"/>
    </row>
    <row r="7560" spans="1:1" s="18" customFormat="1" x14ac:dyDescent="0.2">
      <c r="A7560" s="2"/>
    </row>
    <row r="7561" spans="1:1" s="18" customFormat="1" x14ac:dyDescent="0.2">
      <c r="A7561" s="2"/>
    </row>
    <row r="7562" spans="1:1" s="18" customFormat="1" x14ac:dyDescent="0.2">
      <c r="A7562" s="2"/>
    </row>
    <row r="7563" spans="1:1" s="18" customFormat="1" x14ac:dyDescent="0.2">
      <c r="A7563" s="2"/>
    </row>
    <row r="7564" spans="1:1" s="18" customFormat="1" x14ac:dyDescent="0.2">
      <c r="A7564" s="2"/>
    </row>
    <row r="7565" spans="1:1" s="18" customFormat="1" x14ac:dyDescent="0.2">
      <c r="A7565" s="2"/>
    </row>
    <row r="7566" spans="1:1" s="18" customFormat="1" x14ac:dyDescent="0.2">
      <c r="A7566" s="2"/>
    </row>
    <row r="7567" spans="1:1" s="18" customFormat="1" x14ac:dyDescent="0.2">
      <c r="A7567" s="2"/>
    </row>
    <row r="7568" spans="1:1" s="18" customFormat="1" x14ac:dyDescent="0.2">
      <c r="A7568" s="2"/>
    </row>
    <row r="7569" spans="1:1" s="18" customFormat="1" x14ac:dyDescent="0.2">
      <c r="A7569" s="2"/>
    </row>
    <row r="7570" spans="1:1" s="18" customFormat="1" x14ac:dyDescent="0.2">
      <c r="A7570" s="2"/>
    </row>
    <row r="7571" spans="1:1" s="18" customFormat="1" x14ac:dyDescent="0.2">
      <c r="A7571" s="2"/>
    </row>
    <row r="7572" spans="1:1" s="18" customFormat="1" x14ac:dyDescent="0.2">
      <c r="A7572" s="2"/>
    </row>
    <row r="7573" spans="1:1" s="18" customFormat="1" x14ac:dyDescent="0.2">
      <c r="A7573" s="2"/>
    </row>
    <row r="7574" spans="1:1" s="18" customFormat="1" x14ac:dyDescent="0.2">
      <c r="A7574" s="2"/>
    </row>
    <row r="7575" spans="1:1" s="18" customFormat="1" x14ac:dyDescent="0.2">
      <c r="A7575" s="2"/>
    </row>
    <row r="7576" spans="1:1" s="18" customFormat="1" x14ac:dyDescent="0.2">
      <c r="A7576" s="2"/>
    </row>
    <row r="7577" spans="1:1" s="18" customFormat="1" x14ac:dyDescent="0.2">
      <c r="A7577" s="2"/>
    </row>
    <row r="7578" spans="1:1" s="18" customFormat="1" x14ac:dyDescent="0.2">
      <c r="A7578" s="2"/>
    </row>
    <row r="7579" spans="1:1" s="18" customFormat="1" x14ac:dyDescent="0.2">
      <c r="A7579" s="2"/>
    </row>
    <row r="7580" spans="1:1" s="18" customFormat="1" x14ac:dyDescent="0.2">
      <c r="A7580" s="2"/>
    </row>
    <row r="7581" spans="1:1" s="18" customFormat="1" x14ac:dyDescent="0.2">
      <c r="A7581" s="2"/>
    </row>
    <row r="7582" spans="1:1" s="18" customFormat="1" x14ac:dyDescent="0.2">
      <c r="A7582" s="2"/>
    </row>
    <row r="7583" spans="1:1" s="18" customFormat="1" x14ac:dyDescent="0.2">
      <c r="A7583" s="2"/>
    </row>
    <row r="7584" spans="1:1" s="18" customFormat="1" x14ac:dyDescent="0.2">
      <c r="A7584" s="2"/>
    </row>
    <row r="7585" spans="1:1" s="18" customFormat="1" x14ac:dyDescent="0.2">
      <c r="A7585" s="2"/>
    </row>
    <row r="7586" spans="1:1" s="18" customFormat="1" x14ac:dyDescent="0.2">
      <c r="A7586" s="2"/>
    </row>
    <row r="7587" spans="1:1" s="18" customFormat="1" x14ac:dyDescent="0.2">
      <c r="A7587" s="2"/>
    </row>
    <row r="7588" spans="1:1" s="18" customFormat="1" x14ac:dyDescent="0.2">
      <c r="A7588" s="2"/>
    </row>
    <row r="7589" spans="1:1" s="18" customFormat="1" x14ac:dyDescent="0.2">
      <c r="A7589" s="2"/>
    </row>
    <row r="7590" spans="1:1" s="18" customFormat="1" x14ac:dyDescent="0.2">
      <c r="A7590" s="2"/>
    </row>
    <row r="7591" spans="1:1" s="18" customFormat="1" x14ac:dyDescent="0.2">
      <c r="A7591" s="2"/>
    </row>
    <row r="7592" spans="1:1" s="18" customFormat="1" x14ac:dyDescent="0.2">
      <c r="A7592" s="2"/>
    </row>
    <row r="7593" spans="1:1" s="18" customFormat="1" x14ac:dyDescent="0.2">
      <c r="A7593" s="2"/>
    </row>
    <row r="7594" spans="1:1" s="18" customFormat="1" x14ac:dyDescent="0.2">
      <c r="A7594" s="2"/>
    </row>
    <row r="7595" spans="1:1" s="18" customFormat="1" x14ac:dyDescent="0.2">
      <c r="A7595" s="2"/>
    </row>
    <row r="7596" spans="1:1" s="18" customFormat="1" x14ac:dyDescent="0.2">
      <c r="A7596" s="2"/>
    </row>
    <row r="7597" spans="1:1" s="18" customFormat="1" x14ac:dyDescent="0.2">
      <c r="A7597" s="2"/>
    </row>
    <row r="7598" spans="1:1" s="18" customFormat="1" x14ac:dyDescent="0.2">
      <c r="A7598" s="2"/>
    </row>
    <row r="7599" spans="1:1" s="18" customFormat="1" x14ac:dyDescent="0.2">
      <c r="A7599" s="2"/>
    </row>
    <row r="7600" spans="1:1" s="18" customFormat="1" x14ac:dyDescent="0.2">
      <c r="A7600" s="2"/>
    </row>
    <row r="7601" spans="1:1" s="18" customFormat="1" x14ac:dyDescent="0.2">
      <c r="A7601" s="2"/>
    </row>
    <row r="7602" spans="1:1" s="18" customFormat="1" x14ac:dyDescent="0.2">
      <c r="A7602" s="2"/>
    </row>
    <row r="7603" spans="1:1" s="18" customFormat="1" x14ac:dyDescent="0.2">
      <c r="A7603" s="2"/>
    </row>
    <row r="7604" spans="1:1" s="18" customFormat="1" x14ac:dyDescent="0.2">
      <c r="A7604" s="2"/>
    </row>
    <row r="7605" spans="1:1" s="18" customFormat="1" x14ac:dyDescent="0.2">
      <c r="A7605" s="2"/>
    </row>
    <row r="7606" spans="1:1" s="18" customFormat="1" x14ac:dyDescent="0.2">
      <c r="A7606" s="2"/>
    </row>
    <row r="7607" spans="1:1" s="18" customFormat="1" x14ac:dyDescent="0.2">
      <c r="A7607" s="2"/>
    </row>
    <row r="7608" spans="1:1" s="18" customFormat="1" x14ac:dyDescent="0.2">
      <c r="A7608" s="2"/>
    </row>
    <row r="7609" spans="1:1" s="18" customFormat="1" x14ac:dyDescent="0.2">
      <c r="A7609" s="2"/>
    </row>
    <row r="7610" spans="1:1" s="18" customFormat="1" x14ac:dyDescent="0.2">
      <c r="A7610" s="2"/>
    </row>
    <row r="7611" spans="1:1" s="18" customFormat="1" x14ac:dyDescent="0.2">
      <c r="A7611" s="2"/>
    </row>
    <row r="7612" spans="1:1" s="18" customFormat="1" x14ac:dyDescent="0.2">
      <c r="A7612" s="2"/>
    </row>
    <row r="7613" spans="1:1" s="18" customFormat="1" x14ac:dyDescent="0.2">
      <c r="A7613" s="2"/>
    </row>
    <row r="7614" spans="1:1" s="18" customFormat="1" x14ac:dyDescent="0.2">
      <c r="A7614" s="2"/>
    </row>
    <row r="7615" spans="1:1" s="18" customFormat="1" x14ac:dyDescent="0.2">
      <c r="A7615" s="2"/>
    </row>
    <row r="7616" spans="1:1" s="18" customFormat="1" x14ac:dyDescent="0.2">
      <c r="A7616" s="2"/>
    </row>
    <row r="7617" spans="1:1" s="18" customFormat="1" x14ac:dyDescent="0.2">
      <c r="A7617" s="2"/>
    </row>
    <row r="7618" spans="1:1" s="18" customFormat="1" x14ac:dyDescent="0.2">
      <c r="A7618" s="2"/>
    </row>
    <row r="7619" spans="1:1" s="18" customFormat="1" x14ac:dyDescent="0.2">
      <c r="A7619" s="2"/>
    </row>
    <row r="7620" spans="1:1" s="18" customFormat="1" x14ac:dyDescent="0.2">
      <c r="A7620" s="2"/>
    </row>
    <row r="7621" spans="1:1" s="18" customFormat="1" x14ac:dyDescent="0.2">
      <c r="A7621" s="2"/>
    </row>
    <row r="7622" spans="1:1" s="18" customFormat="1" x14ac:dyDescent="0.2">
      <c r="A7622" s="2"/>
    </row>
    <row r="7623" spans="1:1" s="18" customFormat="1" x14ac:dyDescent="0.2">
      <c r="A7623" s="2"/>
    </row>
    <row r="7624" spans="1:1" s="18" customFormat="1" x14ac:dyDescent="0.2">
      <c r="A7624" s="2"/>
    </row>
    <row r="7625" spans="1:1" s="18" customFormat="1" x14ac:dyDescent="0.2">
      <c r="A7625" s="2"/>
    </row>
    <row r="7626" spans="1:1" s="18" customFormat="1" x14ac:dyDescent="0.2">
      <c r="A7626" s="2"/>
    </row>
    <row r="7627" spans="1:1" s="18" customFormat="1" x14ac:dyDescent="0.2">
      <c r="A7627" s="2"/>
    </row>
    <row r="7628" spans="1:1" s="18" customFormat="1" x14ac:dyDescent="0.2">
      <c r="A7628" s="2"/>
    </row>
    <row r="7629" spans="1:1" s="18" customFormat="1" x14ac:dyDescent="0.2">
      <c r="A7629" s="2"/>
    </row>
    <row r="7630" spans="1:1" s="18" customFormat="1" x14ac:dyDescent="0.2">
      <c r="A7630" s="2"/>
    </row>
    <row r="7631" spans="1:1" s="18" customFormat="1" x14ac:dyDescent="0.2">
      <c r="A7631" s="2"/>
    </row>
    <row r="7632" spans="1:1" s="18" customFormat="1" x14ac:dyDescent="0.2">
      <c r="A7632" s="2"/>
    </row>
    <row r="7633" spans="1:1" s="18" customFormat="1" x14ac:dyDescent="0.2">
      <c r="A7633" s="2"/>
    </row>
    <row r="7634" spans="1:1" s="18" customFormat="1" x14ac:dyDescent="0.2">
      <c r="A7634" s="2"/>
    </row>
    <row r="7635" spans="1:1" s="18" customFormat="1" x14ac:dyDescent="0.2">
      <c r="A7635" s="2"/>
    </row>
    <row r="7636" spans="1:1" s="18" customFormat="1" x14ac:dyDescent="0.2">
      <c r="A7636" s="2"/>
    </row>
    <row r="7637" spans="1:1" s="18" customFormat="1" x14ac:dyDescent="0.2">
      <c r="A7637" s="2"/>
    </row>
    <row r="7638" spans="1:1" s="18" customFormat="1" x14ac:dyDescent="0.2">
      <c r="A7638" s="2"/>
    </row>
    <row r="7639" spans="1:1" s="18" customFormat="1" x14ac:dyDescent="0.2">
      <c r="A7639" s="2"/>
    </row>
    <row r="7640" spans="1:1" s="18" customFormat="1" x14ac:dyDescent="0.2">
      <c r="A7640" s="2"/>
    </row>
    <row r="7641" spans="1:1" s="18" customFormat="1" x14ac:dyDescent="0.2">
      <c r="A7641" s="2"/>
    </row>
    <row r="7642" spans="1:1" s="18" customFormat="1" x14ac:dyDescent="0.2">
      <c r="A7642" s="2"/>
    </row>
    <row r="7643" spans="1:1" s="18" customFormat="1" x14ac:dyDescent="0.2">
      <c r="A7643" s="2"/>
    </row>
    <row r="7644" spans="1:1" s="18" customFormat="1" x14ac:dyDescent="0.2">
      <c r="A7644" s="2"/>
    </row>
    <row r="7645" spans="1:1" s="18" customFormat="1" x14ac:dyDescent="0.2">
      <c r="A7645" s="2"/>
    </row>
    <row r="7646" spans="1:1" s="18" customFormat="1" x14ac:dyDescent="0.2">
      <c r="A7646" s="2"/>
    </row>
    <row r="7647" spans="1:1" s="18" customFormat="1" x14ac:dyDescent="0.2">
      <c r="A7647" s="2"/>
    </row>
    <row r="7648" spans="1:1" s="18" customFormat="1" x14ac:dyDescent="0.2">
      <c r="A7648" s="2"/>
    </row>
    <row r="7649" spans="1:1" s="18" customFormat="1" x14ac:dyDescent="0.2">
      <c r="A7649" s="2"/>
    </row>
    <row r="7650" spans="1:1" s="18" customFormat="1" x14ac:dyDescent="0.2">
      <c r="A7650" s="2"/>
    </row>
    <row r="7651" spans="1:1" s="18" customFormat="1" x14ac:dyDescent="0.2">
      <c r="A7651" s="2"/>
    </row>
    <row r="7652" spans="1:1" s="18" customFormat="1" x14ac:dyDescent="0.2">
      <c r="A7652" s="2"/>
    </row>
    <row r="7653" spans="1:1" s="18" customFormat="1" x14ac:dyDescent="0.2">
      <c r="A7653" s="2"/>
    </row>
    <row r="7654" spans="1:1" s="18" customFormat="1" x14ac:dyDescent="0.2">
      <c r="A7654" s="2"/>
    </row>
    <row r="7655" spans="1:1" s="18" customFormat="1" x14ac:dyDescent="0.2">
      <c r="A7655" s="2"/>
    </row>
    <row r="7656" spans="1:1" s="18" customFormat="1" x14ac:dyDescent="0.2">
      <c r="A7656" s="2"/>
    </row>
    <row r="7657" spans="1:1" s="18" customFormat="1" x14ac:dyDescent="0.2">
      <c r="A7657" s="2"/>
    </row>
    <row r="7658" spans="1:1" s="18" customFormat="1" x14ac:dyDescent="0.2">
      <c r="A7658" s="2"/>
    </row>
    <row r="7659" spans="1:1" s="18" customFormat="1" x14ac:dyDescent="0.2">
      <c r="A7659" s="2"/>
    </row>
    <row r="7660" spans="1:1" s="18" customFormat="1" x14ac:dyDescent="0.2">
      <c r="A7660" s="2"/>
    </row>
    <row r="7661" spans="1:1" s="18" customFormat="1" x14ac:dyDescent="0.2">
      <c r="A7661" s="2"/>
    </row>
    <row r="7662" spans="1:1" s="18" customFormat="1" x14ac:dyDescent="0.2">
      <c r="A7662" s="2"/>
    </row>
    <row r="7663" spans="1:1" s="18" customFormat="1" x14ac:dyDescent="0.2">
      <c r="A7663" s="2"/>
    </row>
    <row r="7664" spans="1:1" s="18" customFormat="1" x14ac:dyDescent="0.2">
      <c r="A7664" s="2"/>
    </row>
    <row r="7665" spans="1:1" s="18" customFormat="1" x14ac:dyDescent="0.2">
      <c r="A7665" s="2"/>
    </row>
    <row r="7666" spans="1:1" s="18" customFormat="1" x14ac:dyDescent="0.2">
      <c r="A7666" s="2"/>
    </row>
    <row r="7667" spans="1:1" s="18" customFormat="1" x14ac:dyDescent="0.2">
      <c r="A7667" s="2"/>
    </row>
    <row r="7668" spans="1:1" s="18" customFormat="1" x14ac:dyDescent="0.2">
      <c r="A7668" s="2"/>
    </row>
    <row r="7669" spans="1:1" s="18" customFormat="1" x14ac:dyDescent="0.2">
      <c r="A7669" s="2"/>
    </row>
    <row r="7670" spans="1:1" s="18" customFormat="1" x14ac:dyDescent="0.2">
      <c r="A7670" s="2"/>
    </row>
    <row r="7671" spans="1:1" s="18" customFormat="1" x14ac:dyDescent="0.2">
      <c r="A7671" s="2"/>
    </row>
    <row r="7672" spans="1:1" s="18" customFormat="1" x14ac:dyDescent="0.2">
      <c r="A7672" s="2"/>
    </row>
    <row r="7673" spans="1:1" s="18" customFormat="1" x14ac:dyDescent="0.2">
      <c r="A7673" s="2"/>
    </row>
    <row r="7674" spans="1:1" s="18" customFormat="1" x14ac:dyDescent="0.2">
      <c r="A7674" s="2"/>
    </row>
    <row r="7675" spans="1:1" s="18" customFormat="1" x14ac:dyDescent="0.2">
      <c r="A7675" s="2"/>
    </row>
    <row r="7676" spans="1:1" s="18" customFormat="1" x14ac:dyDescent="0.2">
      <c r="A7676" s="2"/>
    </row>
    <row r="7677" spans="1:1" s="18" customFormat="1" x14ac:dyDescent="0.2">
      <c r="A7677" s="2"/>
    </row>
    <row r="7678" spans="1:1" s="18" customFormat="1" x14ac:dyDescent="0.2">
      <c r="A7678" s="2"/>
    </row>
    <row r="7679" spans="1:1" s="18" customFormat="1" x14ac:dyDescent="0.2">
      <c r="A7679" s="2"/>
    </row>
    <row r="7680" spans="1:1" s="18" customFormat="1" x14ac:dyDescent="0.2">
      <c r="A7680" s="2"/>
    </row>
    <row r="7681" spans="1:1" s="18" customFormat="1" x14ac:dyDescent="0.2">
      <c r="A7681" s="2"/>
    </row>
    <row r="7682" spans="1:1" s="18" customFormat="1" x14ac:dyDescent="0.2">
      <c r="A7682" s="2"/>
    </row>
    <row r="7683" spans="1:1" s="18" customFormat="1" x14ac:dyDescent="0.2">
      <c r="A7683" s="2"/>
    </row>
    <row r="7684" spans="1:1" s="18" customFormat="1" x14ac:dyDescent="0.2">
      <c r="A7684" s="2"/>
    </row>
    <row r="7685" spans="1:1" s="18" customFormat="1" x14ac:dyDescent="0.2">
      <c r="A7685" s="2"/>
    </row>
    <row r="7686" spans="1:1" s="18" customFormat="1" x14ac:dyDescent="0.2">
      <c r="A7686" s="2"/>
    </row>
    <row r="7687" spans="1:1" s="18" customFormat="1" x14ac:dyDescent="0.2">
      <c r="A7687" s="2"/>
    </row>
    <row r="7688" spans="1:1" s="18" customFormat="1" x14ac:dyDescent="0.2">
      <c r="A7688" s="2"/>
    </row>
    <row r="7689" spans="1:1" s="18" customFormat="1" x14ac:dyDescent="0.2">
      <c r="A7689" s="2"/>
    </row>
    <row r="7690" spans="1:1" s="18" customFormat="1" x14ac:dyDescent="0.2">
      <c r="A7690" s="2"/>
    </row>
    <row r="7691" spans="1:1" s="18" customFormat="1" x14ac:dyDescent="0.2">
      <c r="A7691" s="2"/>
    </row>
    <row r="7692" spans="1:1" s="18" customFormat="1" x14ac:dyDescent="0.2">
      <c r="A7692" s="2"/>
    </row>
    <row r="7693" spans="1:1" s="18" customFormat="1" x14ac:dyDescent="0.2">
      <c r="A7693" s="2"/>
    </row>
    <row r="7694" spans="1:1" s="18" customFormat="1" x14ac:dyDescent="0.2">
      <c r="A7694" s="2"/>
    </row>
    <row r="7695" spans="1:1" s="18" customFormat="1" x14ac:dyDescent="0.2">
      <c r="A7695" s="2"/>
    </row>
    <row r="7696" spans="1:1" s="18" customFormat="1" x14ac:dyDescent="0.2">
      <c r="A7696" s="2"/>
    </row>
    <row r="7697" spans="1:1" s="18" customFormat="1" x14ac:dyDescent="0.2">
      <c r="A7697" s="2"/>
    </row>
    <row r="7698" spans="1:1" s="18" customFormat="1" x14ac:dyDescent="0.2">
      <c r="A7698" s="2"/>
    </row>
    <row r="7699" spans="1:1" s="18" customFormat="1" x14ac:dyDescent="0.2">
      <c r="A7699" s="2"/>
    </row>
    <row r="7700" spans="1:1" s="18" customFormat="1" x14ac:dyDescent="0.2">
      <c r="A7700" s="2"/>
    </row>
    <row r="7701" spans="1:1" s="18" customFormat="1" x14ac:dyDescent="0.2">
      <c r="A7701" s="2"/>
    </row>
    <row r="7702" spans="1:1" s="18" customFormat="1" x14ac:dyDescent="0.2">
      <c r="A7702" s="2"/>
    </row>
    <row r="7703" spans="1:1" s="18" customFormat="1" x14ac:dyDescent="0.2">
      <c r="A7703" s="2"/>
    </row>
    <row r="7704" spans="1:1" s="18" customFormat="1" x14ac:dyDescent="0.2">
      <c r="A7704" s="2"/>
    </row>
    <row r="7705" spans="1:1" s="18" customFormat="1" x14ac:dyDescent="0.2">
      <c r="A7705" s="2"/>
    </row>
    <row r="7706" spans="1:1" s="18" customFormat="1" x14ac:dyDescent="0.2">
      <c r="A7706" s="2"/>
    </row>
    <row r="7707" spans="1:1" s="18" customFormat="1" x14ac:dyDescent="0.2">
      <c r="A7707" s="2"/>
    </row>
    <row r="7708" spans="1:1" s="18" customFormat="1" x14ac:dyDescent="0.2">
      <c r="A7708" s="2"/>
    </row>
    <row r="7709" spans="1:1" s="18" customFormat="1" x14ac:dyDescent="0.2">
      <c r="A7709" s="2"/>
    </row>
    <row r="7710" spans="1:1" s="18" customFormat="1" x14ac:dyDescent="0.2">
      <c r="A7710" s="2"/>
    </row>
    <row r="7711" spans="1:1" s="18" customFormat="1" x14ac:dyDescent="0.2">
      <c r="A7711" s="2"/>
    </row>
    <row r="7712" spans="1:1" s="18" customFormat="1" x14ac:dyDescent="0.2">
      <c r="A7712" s="2"/>
    </row>
    <row r="7713" spans="1:1" s="18" customFormat="1" x14ac:dyDescent="0.2">
      <c r="A7713" s="2"/>
    </row>
    <row r="7714" spans="1:1" s="18" customFormat="1" x14ac:dyDescent="0.2">
      <c r="A7714" s="2"/>
    </row>
    <row r="7715" spans="1:1" s="18" customFormat="1" x14ac:dyDescent="0.2">
      <c r="A7715" s="2"/>
    </row>
    <row r="7716" spans="1:1" s="18" customFormat="1" x14ac:dyDescent="0.2">
      <c r="A7716" s="2"/>
    </row>
    <row r="7717" spans="1:1" s="18" customFormat="1" x14ac:dyDescent="0.2">
      <c r="A7717" s="2"/>
    </row>
    <row r="7718" spans="1:1" s="18" customFormat="1" x14ac:dyDescent="0.2">
      <c r="A7718" s="2"/>
    </row>
    <row r="7719" spans="1:1" s="18" customFormat="1" x14ac:dyDescent="0.2">
      <c r="A7719" s="2"/>
    </row>
    <row r="7720" spans="1:1" s="18" customFormat="1" x14ac:dyDescent="0.2">
      <c r="A7720" s="2"/>
    </row>
    <row r="7721" spans="1:1" s="18" customFormat="1" x14ac:dyDescent="0.2">
      <c r="A7721" s="2"/>
    </row>
    <row r="7722" spans="1:1" s="18" customFormat="1" x14ac:dyDescent="0.2">
      <c r="A7722" s="2"/>
    </row>
    <row r="7723" spans="1:1" s="18" customFormat="1" x14ac:dyDescent="0.2">
      <c r="A7723" s="2"/>
    </row>
    <row r="7724" spans="1:1" s="18" customFormat="1" x14ac:dyDescent="0.2">
      <c r="A7724" s="2"/>
    </row>
    <row r="7725" spans="1:1" s="18" customFormat="1" x14ac:dyDescent="0.2">
      <c r="A7725" s="2"/>
    </row>
    <row r="7726" spans="1:1" s="18" customFormat="1" x14ac:dyDescent="0.2">
      <c r="A7726" s="2"/>
    </row>
    <row r="7727" spans="1:1" s="18" customFormat="1" x14ac:dyDescent="0.2">
      <c r="A7727" s="2"/>
    </row>
    <row r="7728" spans="1:1" s="18" customFormat="1" x14ac:dyDescent="0.2">
      <c r="A7728" s="2"/>
    </row>
    <row r="7729" spans="1:1" s="18" customFormat="1" x14ac:dyDescent="0.2">
      <c r="A7729" s="2"/>
    </row>
    <row r="7730" spans="1:1" s="18" customFormat="1" x14ac:dyDescent="0.2">
      <c r="A7730" s="2"/>
    </row>
    <row r="7731" spans="1:1" s="18" customFormat="1" x14ac:dyDescent="0.2">
      <c r="A7731" s="2"/>
    </row>
    <row r="7732" spans="1:1" s="18" customFormat="1" x14ac:dyDescent="0.2">
      <c r="A7732" s="2"/>
    </row>
    <row r="7733" spans="1:1" s="18" customFormat="1" x14ac:dyDescent="0.2">
      <c r="A7733" s="2"/>
    </row>
    <row r="7734" spans="1:1" s="18" customFormat="1" x14ac:dyDescent="0.2">
      <c r="A7734" s="2"/>
    </row>
    <row r="7735" spans="1:1" s="18" customFormat="1" x14ac:dyDescent="0.2">
      <c r="A7735" s="2"/>
    </row>
    <row r="7736" spans="1:1" s="18" customFormat="1" x14ac:dyDescent="0.2">
      <c r="A7736" s="2"/>
    </row>
    <row r="7737" spans="1:1" s="18" customFormat="1" x14ac:dyDescent="0.2">
      <c r="A7737" s="2"/>
    </row>
    <row r="7738" spans="1:1" s="18" customFormat="1" x14ac:dyDescent="0.2">
      <c r="A7738" s="2"/>
    </row>
    <row r="7739" spans="1:1" s="18" customFormat="1" x14ac:dyDescent="0.2">
      <c r="A7739" s="2"/>
    </row>
    <row r="7740" spans="1:1" s="18" customFormat="1" x14ac:dyDescent="0.2">
      <c r="A7740" s="2"/>
    </row>
    <row r="7741" spans="1:1" s="18" customFormat="1" x14ac:dyDescent="0.2">
      <c r="A7741" s="2"/>
    </row>
    <row r="7742" spans="1:1" s="18" customFormat="1" x14ac:dyDescent="0.2">
      <c r="A7742" s="2"/>
    </row>
    <row r="7743" spans="1:1" s="18" customFormat="1" x14ac:dyDescent="0.2">
      <c r="A7743" s="2"/>
    </row>
    <row r="7744" spans="1:1" s="18" customFormat="1" x14ac:dyDescent="0.2">
      <c r="A7744" s="2"/>
    </row>
    <row r="7745" spans="1:1" s="18" customFormat="1" x14ac:dyDescent="0.2">
      <c r="A7745" s="2"/>
    </row>
    <row r="7746" spans="1:1" s="18" customFormat="1" x14ac:dyDescent="0.2">
      <c r="A7746" s="2"/>
    </row>
    <row r="7747" spans="1:1" s="18" customFormat="1" x14ac:dyDescent="0.2">
      <c r="A7747" s="2"/>
    </row>
    <row r="7748" spans="1:1" s="18" customFormat="1" x14ac:dyDescent="0.2">
      <c r="A7748" s="2"/>
    </row>
    <row r="7749" spans="1:1" s="18" customFormat="1" x14ac:dyDescent="0.2">
      <c r="A7749" s="2"/>
    </row>
    <row r="7750" spans="1:1" s="18" customFormat="1" x14ac:dyDescent="0.2">
      <c r="A7750" s="2"/>
    </row>
    <row r="7751" spans="1:1" s="18" customFormat="1" x14ac:dyDescent="0.2">
      <c r="A7751" s="2"/>
    </row>
    <row r="7752" spans="1:1" s="18" customFormat="1" x14ac:dyDescent="0.2">
      <c r="A7752" s="2"/>
    </row>
    <row r="7753" spans="1:1" s="18" customFormat="1" x14ac:dyDescent="0.2">
      <c r="A7753" s="2"/>
    </row>
    <row r="7754" spans="1:1" s="18" customFormat="1" x14ac:dyDescent="0.2">
      <c r="A7754" s="2"/>
    </row>
    <row r="7755" spans="1:1" s="18" customFormat="1" x14ac:dyDescent="0.2">
      <c r="A7755" s="2"/>
    </row>
    <row r="7756" spans="1:1" s="18" customFormat="1" x14ac:dyDescent="0.2">
      <c r="A7756" s="2"/>
    </row>
    <row r="7757" spans="1:1" s="18" customFormat="1" x14ac:dyDescent="0.2">
      <c r="A7757" s="2"/>
    </row>
    <row r="7758" spans="1:1" s="18" customFormat="1" x14ac:dyDescent="0.2">
      <c r="A7758" s="2"/>
    </row>
    <row r="7759" spans="1:1" s="18" customFormat="1" x14ac:dyDescent="0.2">
      <c r="A7759" s="2"/>
    </row>
    <row r="7760" spans="1:1" s="18" customFormat="1" x14ac:dyDescent="0.2">
      <c r="A7760" s="2"/>
    </row>
    <row r="7761" spans="1:1" s="18" customFormat="1" x14ac:dyDescent="0.2">
      <c r="A7761" s="2"/>
    </row>
    <row r="7762" spans="1:1" s="18" customFormat="1" x14ac:dyDescent="0.2">
      <c r="A7762" s="2"/>
    </row>
    <row r="7763" spans="1:1" s="18" customFormat="1" x14ac:dyDescent="0.2">
      <c r="A7763" s="2"/>
    </row>
    <row r="7764" spans="1:1" s="18" customFormat="1" x14ac:dyDescent="0.2">
      <c r="A7764" s="2"/>
    </row>
    <row r="7765" spans="1:1" s="18" customFormat="1" x14ac:dyDescent="0.2">
      <c r="A7765" s="2"/>
    </row>
    <row r="7766" spans="1:1" s="18" customFormat="1" x14ac:dyDescent="0.2">
      <c r="A7766" s="2"/>
    </row>
    <row r="7767" spans="1:1" s="18" customFormat="1" x14ac:dyDescent="0.2">
      <c r="A7767" s="2"/>
    </row>
    <row r="7768" spans="1:1" s="18" customFormat="1" x14ac:dyDescent="0.2">
      <c r="A7768" s="2"/>
    </row>
    <row r="7769" spans="1:1" s="18" customFormat="1" x14ac:dyDescent="0.2">
      <c r="A7769" s="2"/>
    </row>
    <row r="7770" spans="1:1" s="18" customFormat="1" x14ac:dyDescent="0.2">
      <c r="A7770" s="2"/>
    </row>
    <row r="7771" spans="1:1" s="18" customFormat="1" x14ac:dyDescent="0.2">
      <c r="A7771" s="2"/>
    </row>
    <row r="7772" spans="1:1" s="18" customFormat="1" x14ac:dyDescent="0.2">
      <c r="A7772" s="2"/>
    </row>
    <row r="7773" spans="1:1" s="18" customFormat="1" x14ac:dyDescent="0.2">
      <c r="A7773" s="2"/>
    </row>
    <row r="7774" spans="1:1" s="18" customFormat="1" x14ac:dyDescent="0.2">
      <c r="A7774" s="2"/>
    </row>
    <row r="7775" spans="1:1" s="18" customFormat="1" x14ac:dyDescent="0.2">
      <c r="A7775" s="2"/>
    </row>
    <row r="7776" spans="1:1" s="18" customFormat="1" x14ac:dyDescent="0.2">
      <c r="A7776" s="2"/>
    </row>
    <row r="7777" spans="1:1" s="18" customFormat="1" x14ac:dyDescent="0.2">
      <c r="A7777" s="2"/>
    </row>
    <row r="7778" spans="1:1" s="18" customFormat="1" x14ac:dyDescent="0.2">
      <c r="A7778" s="2"/>
    </row>
    <row r="7779" spans="1:1" s="18" customFormat="1" x14ac:dyDescent="0.2">
      <c r="A7779" s="2"/>
    </row>
    <row r="7780" spans="1:1" s="18" customFormat="1" x14ac:dyDescent="0.2">
      <c r="A7780" s="2"/>
    </row>
    <row r="7781" spans="1:1" s="18" customFormat="1" x14ac:dyDescent="0.2">
      <c r="A7781" s="2"/>
    </row>
    <row r="7782" spans="1:1" s="18" customFormat="1" x14ac:dyDescent="0.2">
      <c r="A7782" s="2"/>
    </row>
    <row r="7783" spans="1:1" s="18" customFormat="1" x14ac:dyDescent="0.2">
      <c r="A7783" s="2"/>
    </row>
    <row r="7784" spans="1:1" s="18" customFormat="1" x14ac:dyDescent="0.2">
      <c r="A7784" s="2"/>
    </row>
    <row r="7785" spans="1:1" s="18" customFormat="1" x14ac:dyDescent="0.2">
      <c r="A7785" s="2"/>
    </row>
    <row r="7786" spans="1:1" s="18" customFormat="1" x14ac:dyDescent="0.2">
      <c r="A7786" s="2"/>
    </row>
    <row r="7787" spans="1:1" s="18" customFormat="1" x14ac:dyDescent="0.2">
      <c r="A7787" s="2"/>
    </row>
    <row r="7788" spans="1:1" s="18" customFormat="1" x14ac:dyDescent="0.2">
      <c r="A7788" s="2"/>
    </row>
    <row r="7789" spans="1:1" s="18" customFormat="1" x14ac:dyDescent="0.2">
      <c r="A7789" s="2"/>
    </row>
    <row r="7790" spans="1:1" s="18" customFormat="1" x14ac:dyDescent="0.2">
      <c r="A7790" s="2"/>
    </row>
    <row r="7791" spans="1:1" s="18" customFormat="1" x14ac:dyDescent="0.2">
      <c r="A7791" s="2"/>
    </row>
    <row r="7792" spans="1:1" s="18" customFormat="1" x14ac:dyDescent="0.2">
      <c r="A7792" s="2"/>
    </row>
    <row r="7793" spans="1:1" s="18" customFormat="1" x14ac:dyDescent="0.2">
      <c r="A7793" s="2"/>
    </row>
    <row r="7794" spans="1:1" s="18" customFormat="1" x14ac:dyDescent="0.2">
      <c r="A7794" s="2"/>
    </row>
    <row r="7795" spans="1:1" s="18" customFormat="1" x14ac:dyDescent="0.2">
      <c r="A7795" s="2"/>
    </row>
    <row r="7796" spans="1:1" s="18" customFormat="1" x14ac:dyDescent="0.2">
      <c r="A7796" s="2"/>
    </row>
    <row r="7797" spans="1:1" s="18" customFormat="1" x14ac:dyDescent="0.2">
      <c r="A7797" s="2"/>
    </row>
    <row r="7798" spans="1:1" s="18" customFormat="1" x14ac:dyDescent="0.2">
      <c r="A7798" s="2"/>
    </row>
    <row r="7799" spans="1:1" s="18" customFormat="1" x14ac:dyDescent="0.2">
      <c r="A7799" s="2"/>
    </row>
    <row r="7800" spans="1:1" s="18" customFormat="1" x14ac:dyDescent="0.2">
      <c r="A7800" s="2"/>
    </row>
    <row r="7801" spans="1:1" s="18" customFormat="1" x14ac:dyDescent="0.2">
      <c r="A7801" s="2"/>
    </row>
    <row r="7802" spans="1:1" s="18" customFormat="1" x14ac:dyDescent="0.2">
      <c r="A7802" s="2"/>
    </row>
    <row r="7803" spans="1:1" s="18" customFormat="1" x14ac:dyDescent="0.2">
      <c r="A7803" s="2"/>
    </row>
    <row r="7804" spans="1:1" s="18" customFormat="1" x14ac:dyDescent="0.2">
      <c r="A7804" s="2"/>
    </row>
    <row r="7805" spans="1:1" s="18" customFormat="1" x14ac:dyDescent="0.2">
      <c r="A7805" s="2"/>
    </row>
    <row r="7806" spans="1:1" s="18" customFormat="1" x14ac:dyDescent="0.2">
      <c r="A7806" s="2"/>
    </row>
    <row r="7807" spans="1:1" s="18" customFormat="1" x14ac:dyDescent="0.2">
      <c r="A7807" s="2"/>
    </row>
    <row r="7808" spans="1:1" s="18" customFormat="1" x14ac:dyDescent="0.2">
      <c r="A7808" s="2"/>
    </row>
    <row r="7809" spans="1:1" s="18" customFormat="1" x14ac:dyDescent="0.2">
      <c r="A7809" s="2"/>
    </row>
    <row r="7810" spans="1:1" s="18" customFormat="1" x14ac:dyDescent="0.2">
      <c r="A7810" s="2"/>
    </row>
    <row r="7811" spans="1:1" s="18" customFormat="1" x14ac:dyDescent="0.2">
      <c r="A7811" s="2"/>
    </row>
    <row r="7812" spans="1:1" s="18" customFormat="1" x14ac:dyDescent="0.2">
      <c r="A7812" s="2"/>
    </row>
    <row r="7813" spans="1:1" s="18" customFormat="1" x14ac:dyDescent="0.2">
      <c r="A7813" s="2"/>
    </row>
    <row r="7814" spans="1:1" s="18" customFormat="1" x14ac:dyDescent="0.2">
      <c r="A7814" s="2"/>
    </row>
    <row r="7815" spans="1:1" s="18" customFormat="1" x14ac:dyDescent="0.2">
      <c r="A7815" s="2"/>
    </row>
    <row r="7816" spans="1:1" s="18" customFormat="1" x14ac:dyDescent="0.2">
      <c r="A7816" s="2"/>
    </row>
    <row r="7817" spans="1:1" s="18" customFormat="1" x14ac:dyDescent="0.2">
      <c r="A7817" s="2"/>
    </row>
    <row r="7818" spans="1:1" s="18" customFormat="1" x14ac:dyDescent="0.2">
      <c r="A7818" s="2"/>
    </row>
    <row r="7819" spans="1:1" s="18" customFormat="1" x14ac:dyDescent="0.2">
      <c r="A7819" s="2"/>
    </row>
    <row r="7820" spans="1:1" s="18" customFormat="1" x14ac:dyDescent="0.2">
      <c r="A7820" s="2"/>
    </row>
    <row r="7821" spans="1:1" s="18" customFormat="1" x14ac:dyDescent="0.2">
      <c r="A7821" s="2"/>
    </row>
    <row r="7822" spans="1:1" s="18" customFormat="1" x14ac:dyDescent="0.2">
      <c r="A7822" s="2"/>
    </row>
    <row r="7823" spans="1:1" s="18" customFormat="1" x14ac:dyDescent="0.2">
      <c r="A7823" s="2"/>
    </row>
    <row r="7824" spans="1:1" s="18" customFormat="1" x14ac:dyDescent="0.2">
      <c r="A7824" s="2"/>
    </row>
    <row r="7825" spans="1:1" s="18" customFormat="1" x14ac:dyDescent="0.2">
      <c r="A7825" s="2"/>
    </row>
    <row r="7826" spans="1:1" s="18" customFormat="1" x14ac:dyDescent="0.2">
      <c r="A7826" s="2"/>
    </row>
    <row r="7827" spans="1:1" s="18" customFormat="1" x14ac:dyDescent="0.2">
      <c r="A7827" s="2"/>
    </row>
    <row r="7828" spans="1:1" s="18" customFormat="1" x14ac:dyDescent="0.2">
      <c r="A7828" s="2"/>
    </row>
    <row r="7829" spans="1:1" s="18" customFormat="1" x14ac:dyDescent="0.2">
      <c r="A7829" s="2"/>
    </row>
    <row r="7830" spans="1:1" s="18" customFormat="1" x14ac:dyDescent="0.2">
      <c r="A7830" s="2"/>
    </row>
    <row r="7831" spans="1:1" s="18" customFormat="1" x14ac:dyDescent="0.2">
      <c r="A7831" s="2"/>
    </row>
    <row r="7832" spans="1:1" s="18" customFormat="1" x14ac:dyDescent="0.2">
      <c r="A7832" s="2"/>
    </row>
    <row r="7833" spans="1:1" s="18" customFormat="1" x14ac:dyDescent="0.2">
      <c r="A7833" s="2"/>
    </row>
    <row r="7834" spans="1:1" s="18" customFormat="1" x14ac:dyDescent="0.2">
      <c r="A7834" s="2"/>
    </row>
    <row r="7835" spans="1:1" s="18" customFormat="1" x14ac:dyDescent="0.2">
      <c r="A7835" s="2"/>
    </row>
    <row r="7836" spans="1:1" s="18" customFormat="1" x14ac:dyDescent="0.2">
      <c r="A7836" s="2"/>
    </row>
    <row r="7837" spans="1:1" s="18" customFormat="1" x14ac:dyDescent="0.2">
      <c r="A7837" s="2"/>
    </row>
    <row r="7838" spans="1:1" s="18" customFormat="1" x14ac:dyDescent="0.2">
      <c r="A7838" s="2"/>
    </row>
    <row r="7839" spans="1:1" s="18" customFormat="1" x14ac:dyDescent="0.2">
      <c r="A7839" s="2"/>
    </row>
    <row r="7840" spans="1:1" s="18" customFormat="1" x14ac:dyDescent="0.2">
      <c r="A7840" s="2"/>
    </row>
    <row r="7841" spans="1:1" s="18" customFormat="1" x14ac:dyDescent="0.2">
      <c r="A7841" s="2"/>
    </row>
    <row r="7842" spans="1:1" s="18" customFormat="1" x14ac:dyDescent="0.2">
      <c r="A7842" s="2"/>
    </row>
    <row r="7843" spans="1:1" s="18" customFormat="1" x14ac:dyDescent="0.2">
      <c r="A7843" s="2"/>
    </row>
    <row r="7844" spans="1:1" s="18" customFormat="1" x14ac:dyDescent="0.2">
      <c r="A7844" s="2"/>
    </row>
    <row r="7845" spans="1:1" s="18" customFormat="1" x14ac:dyDescent="0.2">
      <c r="A7845" s="2"/>
    </row>
    <row r="7846" spans="1:1" s="18" customFormat="1" x14ac:dyDescent="0.2">
      <c r="A7846" s="2"/>
    </row>
    <row r="7847" spans="1:1" s="18" customFormat="1" x14ac:dyDescent="0.2">
      <c r="A7847" s="2"/>
    </row>
    <row r="7848" spans="1:1" s="18" customFormat="1" x14ac:dyDescent="0.2">
      <c r="A7848" s="2"/>
    </row>
    <row r="7849" spans="1:1" s="18" customFormat="1" x14ac:dyDescent="0.2">
      <c r="A7849" s="2"/>
    </row>
    <row r="7850" spans="1:1" s="18" customFormat="1" x14ac:dyDescent="0.2">
      <c r="A7850" s="2"/>
    </row>
    <row r="7851" spans="1:1" s="18" customFormat="1" x14ac:dyDescent="0.2">
      <c r="A7851" s="2"/>
    </row>
    <row r="7852" spans="1:1" s="18" customFormat="1" x14ac:dyDescent="0.2">
      <c r="A7852" s="2"/>
    </row>
    <row r="7853" spans="1:1" s="18" customFormat="1" x14ac:dyDescent="0.2">
      <c r="A7853" s="2"/>
    </row>
    <row r="7854" spans="1:1" s="18" customFormat="1" x14ac:dyDescent="0.2">
      <c r="A7854" s="2"/>
    </row>
    <row r="7855" spans="1:1" s="18" customFormat="1" x14ac:dyDescent="0.2">
      <c r="A7855" s="2"/>
    </row>
    <row r="7856" spans="1:1" s="18" customFormat="1" x14ac:dyDescent="0.2">
      <c r="A7856" s="2"/>
    </row>
    <row r="7857" spans="1:1" s="18" customFormat="1" x14ac:dyDescent="0.2">
      <c r="A7857" s="2"/>
    </row>
    <row r="7858" spans="1:1" s="18" customFormat="1" x14ac:dyDescent="0.2">
      <c r="A7858" s="2"/>
    </row>
    <row r="7859" spans="1:1" s="18" customFormat="1" x14ac:dyDescent="0.2">
      <c r="A7859" s="2"/>
    </row>
    <row r="7860" spans="1:1" s="18" customFormat="1" x14ac:dyDescent="0.2">
      <c r="A7860" s="2"/>
    </row>
    <row r="7861" spans="1:1" s="18" customFormat="1" x14ac:dyDescent="0.2">
      <c r="A7861" s="2"/>
    </row>
    <row r="7862" spans="1:1" s="18" customFormat="1" x14ac:dyDescent="0.2">
      <c r="A7862" s="2"/>
    </row>
    <row r="7863" spans="1:1" s="18" customFormat="1" x14ac:dyDescent="0.2">
      <c r="A7863" s="2"/>
    </row>
    <row r="7864" spans="1:1" s="18" customFormat="1" x14ac:dyDescent="0.2">
      <c r="A7864" s="2"/>
    </row>
    <row r="7865" spans="1:1" s="18" customFormat="1" x14ac:dyDescent="0.2">
      <c r="A7865" s="2"/>
    </row>
    <row r="7866" spans="1:1" s="18" customFormat="1" x14ac:dyDescent="0.2">
      <c r="A7866" s="2"/>
    </row>
    <row r="7867" spans="1:1" s="18" customFormat="1" x14ac:dyDescent="0.2">
      <c r="A7867" s="2"/>
    </row>
    <row r="7868" spans="1:1" s="18" customFormat="1" x14ac:dyDescent="0.2">
      <c r="A7868" s="2"/>
    </row>
    <row r="7869" spans="1:1" s="18" customFormat="1" x14ac:dyDescent="0.2">
      <c r="A7869" s="2"/>
    </row>
    <row r="7870" spans="1:1" s="18" customFormat="1" x14ac:dyDescent="0.2">
      <c r="A7870" s="2"/>
    </row>
    <row r="7871" spans="1:1" s="18" customFormat="1" x14ac:dyDescent="0.2">
      <c r="A7871" s="2"/>
    </row>
    <row r="7872" spans="1:1" s="18" customFormat="1" x14ac:dyDescent="0.2">
      <c r="A7872" s="2"/>
    </row>
    <row r="7873" spans="1:1" s="18" customFormat="1" x14ac:dyDescent="0.2">
      <c r="A7873" s="2"/>
    </row>
    <row r="7874" spans="1:1" s="18" customFormat="1" x14ac:dyDescent="0.2">
      <c r="A7874" s="2"/>
    </row>
    <row r="7875" spans="1:1" s="18" customFormat="1" x14ac:dyDescent="0.2">
      <c r="A7875" s="2"/>
    </row>
    <row r="7876" spans="1:1" s="18" customFormat="1" x14ac:dyDescent="0.2">
      <c r="A7876" s="2"/>
    </row>
    <row r="7877" spans="1:1" s="18" customFormat="1" x14ac:dyDescent="0.2">
      <c r="A7877" s="2"/>
    </row>
    <row r="7878" spans="1:1" s="18" customFormat="1" x14ac:dyDescent="0.2">
      <c r="A7878" s="2"/>
    </row>
    <row r="7879" spans="1:1" s="18" customFormat="1" x14ac:dyDescent="0.2">
      <c r="A7879" s="2"/>
    </row>
    <row r="7880" spans="1:1" s="18" customFormat="1" x14ac:dyDescent="0.2">
      <c r="A7880" s="2"/>
    </row>
    <row r="7881" spans="1:1" s="18" customFormat="1" x14ac:dyDescent="0.2">
      <c r="A7881" s="2"/>
    </row>
    <row r="7882" spans="1:1" s="18" customFormat="1" x14ac:dyDescent="0.2">
      <c r="A7882" s="2"/>
    </row>
    <row r="7883" spans="1:1" s="18" customFormat="1" x14ac:dyDescent="0.2">
      <c r="A7883" s="2"/>
    </row>
    <row r="7884" spans="1:1" s="18" customFormat="1" x14ac:dyDescent="0.2">
      <c r="A7884" s="2"/>
    </row>
    <row r="7885" spans="1:1" s="18" customFormat="1" x14ac:dyDescent="0.2">
      <c r="A7885" s="2"/>
    </row>
    <row r="7886" spans="1:1" s="18" customFormat="1" x14ac:dyDescent="0.2">
      <c r="A7886" s="2"/>
    </row>
    <row r="7887" spans="1:1" s="18" customFormat="1" x14ac:dyDescent="0.2">
      <c r="A7887" s="2"/>
    </row>
    <row r="7888" spans="1:1" s="18" customFormat="1" x14ac:dyDescent="0.2">
      <c r="A7888" s="2"/>
    </row>
    <row r="7889" spans="1:1" s="18" customFormat="1" x14ac:dyDescent="0.2">
      <c r="A7889" s="2"/>
    </row>
    <row r="7890" spans="1:1" s="18" customFormat="1" x14ac:dyDescent="0.2">
      <c r="A7890" s="2"/>
    </row>
    <row r="7891" spans="1:1" s="18" customFormat="1" x14ac:dyDescent="0.2">
      <c r="A7891" s="2"/>
    </row>
    <row r="7892" spans="1:1" s="18" customFormat="1" x14ac:dyDescent="0.2">
      <c r="A7892" s="2"/>
    </row>
    <row r="7893" spans="1:1" s="18" customFormat="1" x14ac:dyDescent="0.2">
      <c r="A7893" s="2"/>
    </row>
    <row r="7894" spans="1:1" s="18" customFormat="1" x14ac:dyDescent="0.2">
      <c r="A7894" s="2"/>
    </row>
    <row r="7895" spans="1:1" s="18" customFormat="1" x14ac:dyDescent="0.2">
      <c r="A7895" s="2"/>
    </row>
    <row r="7896" spans="1:1" s="18" customFormat="1" x14ac:dyDescent="0.2">
      <c r="A7896" s="2"/>
    </row>
    <row r="7897" spans="1:1" s="18" customFormat="1" x14ac:dyDescent="0.2">
      <c r="A7897" s="2"/>
    </row>
    <row r="7898" spans="1:1" s="18" customFormat="1" x14ac:dyDescent="0.2">
      <c r="A7898" s="2"/>
    </row>
    <row r="7899" spans="1:1" s="18" customFormat="1" x14ac:dyDescent="0.2">
      <c r="A7899" s="2"/>
    </row>
    <row r="7900" spans="1:1" s="18" customFormat="1" x14ac:dyDescent="0.2">
      <c r="A7900" s="2"/>
    </row>
    <row r="7901" spans="1:1" s="18" customFormat="1" x14ac:dyDescent="0.2">
      <c r="A7901" s="2"/>
    </row>
    <row r="7902" spans="1:1" s="18" customFormat="1" x14ac:dyDescent="0.2">
      <c r="A7902" s="2"/>
    </row>
    <row r="7903" spans="1:1" s="18" customFormat="1" x14ac:dyDescent="0.2">
      <c r="A7903" s="2"/>
    </row>
    <row r="7904" spans="1:1" s="18" customFormat="1" x14ac:dyDescent="0.2">
      <c r="A7904" s="2"/>
    </row>
    <row r="7905" spans="1:1" s="18" customFormat="1" x14ac:dyDescent="0.2">
      <c r="A7905" s="2"/>
    </row>
    <row r="7906" spans="1:1" s="18" customFormat="1" x14ac:dyDescent="0.2">
      <c r="A7906" s="2"/>
    </row>
    <row r="7907" spans="1:1" s="18" customFormat="1" x14ac:dyDescent="0.2">
      <c r="A7907" s="2"/>
    </row>
    <row r="7908" spans="1:1" s="18" customFormat="1" x14ac:dyDescent="0.2">
      <c r="A7908" s="2"/>
    </row>
    <row r="7909" spans="1:1" s="18" customFormat="1" x14ac:dyDescent="0.2">
      <c r="A7909" s="2"/>
    </row>
    <row r="7910" spans="1:1" s="18" customFormat="1" x14ac:dyDescent="0.2">
      <c r="A7910" s="2"/>
    </row>
    <row r="7911" spans="1:1" s="18" customFormat="1" x14ac:dyDescent="0.2">
      <c r="A7911" s="2"/>
    </row>
    <row r="7912" spans="1:1" s="18" customFormat="1" x14ac:dyDescent="0.2">
      <c r="A7912" s="2"/>
    </row>
    <row r="7913" spans="1:1" s="18" customFormat="1" x14ac:dyDescent="0.2">
      <c r="A7913" s="2"/>
    </row>
    <row r="7914" spans="1:1" s="18" customFormat="1" x14ac:dyDescent="0.2">
      <c r="A7914" s="2"/>
    </row>
    <row r="7915" spans="1:1" s="18" customFormat="1" x14ac:dyDescent="0.2">
      <c r="A7915" s="2"/>
    </row>
    <row r="7916" spans="1:1" s="18" customFormat="1" x14ac:dyDescent="0.2">
      <c r="A7916" s="2"/>
    </row>
    <row r="7917" spans="1:1" s="18" customFormat="1" x14ac:dyDescent="0.2">
      <c r="A7917" s="2"/>
    </row>
    <row r="7918" spans="1:1" s="18" customFormat="1" x14ac:dyDescent="0.2">
      <c r="A7918" s="2"/>
    </row>
    <row r="7919" spans="1:1" s="18" customFormat="1" x14ac:dyDescent="0.2">
      <c r="A7919" s="2"/>
    </row>
    <row r="7920" spans="1:1" s="18" customFormat="1" x14ac:dyDescent="0.2">
      <c r="A7920" s="2"/>
    </row>
    <row r="7921" spans="1:1" s="18" customFormat="1" x14ac:dyDescent="0.2">
      <c r="A7921" s="2"/>
    </row>
    <row r="7922" spans="1:1" s="18" customFormat="1" x14ac:dyDescent="0.2">
      <c r="A7922" s="2"/>
    </row>
    <row r="7923" spans="1:1" s="18" customFormat="1" x14ac:dyDescent="0.2">
      <c r="A7923" s="2"/>
    </row>
    <row r="7924" spans="1:1" s="18" customFormat="1" x14ac:dyDescent="0.2">
      <c r="A7924" s="2"/>
    </row>
    <row r="7925" spans="1:1" s="18" customFormat="1" x14ac:dyDescent="0.2">
      <c r="A7925" s="2"/>
    </row>
    <row r="7926" spans="1:1" s="18" customFormat="1" x14ac:dyDescent="0.2">
      <c r="A7926" s="2"/>
    </row>
    <row r="7927" spans="1:1" s="18" customFormat="1" x14ac:dyDescent="0.2">
      <c r="A7927" s="2"/>
    </row>
    <row r="7928" spans="1:1" s="18" customFormat="1" x14ac:dyDescent="0.2">
      <c r="A7928" s="2"/>
    </row>
    <row r="7929" spans="1:1" s="18" customFormat="1" x14ac:dyDescent="0.2">
      <c r="A7929" s="2"/>
    </row>
    <row r="7930" spans="1:1" s="18" customFormat="1" x14ac:dyDescent="0.2">
      <c r="A7930" s="2"/>
    </row>
    <row r="7931" spans="1:1" s="18" customFormat="1" x14ac:dyDescent="0.2">
      <c r="A7931" s="2"/>
    </row>
    <row r="7932" spans="1:1" s="18" customFormat="1" x14ac:dyDescent="0.2">
      <c r="A7932" s="2"/>
    </row>
    <row r="7933" spans="1:1" s="18" customFormat="1" x14ac:dyDescent="0.2">
      <c r="A7933" s="2"/>
    </row>
    <row r="7934" spans="1:1" s="18" customFormat="1" x14ac:dyDescent="0.2">
      <c r="A7934" s="2"/>
    </row>
    <row r="7935" spans="1:1" s="18" customFormat="1" x14ac:dyDescent="0.2">
      <c r="A7935" s="2"/>
    </row>
    <row r="7936" spans="1:1" s="18" customFormat="1" x14ac:dyDescent="0.2">
      <c r="A7936" s="2"/>
    </row>
    <row r="7937" spans="1:1" s="18" customFormat="1" x14ac:dyDescent="0.2">
      <c r="A7937" s="2"/>
    </row>
    <row r="7938" spans="1:1" s="18" customFormat="1" x14ac:dyDescent="0.2">
      <c r="A7938" s="2"/>
    </row>
    <row r="7939" spans="1:1" s="18" customFormat="1" x14ac:dyDescent="0.2">
      <c r="A7939" s="2"/>
    </row>
    <row r="7940" spans="1:1" s="18" customFormat="1" x14ac:dyDescent="0.2">
      <c r="A7940" s="2"/>
    </row>
    <row r="7941" spans="1:1" s="18" customFormat="1" x14ac:dyDescent="0.2">
      <c r="A7941" s="2"/>
    </row>
    <row r="7942" spans="1:1" s="18" customFormat="1" x14ac:dyDescent="0.2">
      <c r="A7942" s="2"/>
    </row>
    <row r="7943" spans="1:1" s="18" customFormat="1" x14ac:dyDescent="0.2">
      <c r="A7943" s="2"/>
    </row>
    <row r="7944" spans="1:1" s="18" customFormat="1" x14ac:dyDescent="0.2">
      <c r="A7944" s="2"/>
    </row>
    <row r="7945" spans="1:1" s="18" customFormat="1" x14ac:dyDescent="0.2">
      <c r="A7945" s="2"/>
    </row>
    <row r="7946" spans="1:1" s="18" customFormat="1" x14ac:dyDescent="0.2">
      <c r="A7946" s="2"/>
    </row>
    <row r="7947" spans="1:1" s="18" customFormat="1" x14ac:dyDescent="0.2">
      <c r="A7947" s="2"/>
    </row>
    <row r="7948" spans="1:1" s="18" customFormat="1" x14ac:dyDescent="0.2">
      <c r="A7948" s="2"/>
    </row>
    <row r="7949" spans="1:1" s="18" customFormat="1" x14ac:dyDescent="0.2">
      <c r="A7949" s="2"/>
    </row>
    <row r="7950" spans="1:1" s="18" customFormat="1" x14ac:dyDescent="0.2">
      <c r="A7950" s="2"/>
    </row>
    <row r="7951" spans="1:1" s="18" customFormat="1" x14ac:dyDescent="0.2">
      <c r="A7951" s="2"/>
    </row>
    <row r="7952" spans="1:1" s="18" customFormat="1" x14ac:dyDescent="0.2">
      <c r="A7952" s="2"/>
    </row>
    <row r="7953" spans="1:1" s="18" customFormat="1" x14ac:dyDescent="0.2">
      <c r="A7953" s="2"/>
    </row>
    <row r="7954" spans="1:1" s="18" customFormat="1" x14ac:dyDescent="0.2">
      <c r="A7954" s="2"/>
    </row>
    <row r="7955" spans="1:1" s="18" customFormat="1" x14ac:dyDescent="0.2">
      <c r="A7955" s="2"/>
    </row>
    <row r="7956" spans="1:1" s="18" customFormat="1" x14ac:dyDescent="0.2">
      <c r="A7956" s="2"/>
    </row>
    <row r="7957" spans="1:1" s="18" customFormat="1" x14ac:dyDescent="0.2">
      <c r="A7957" s="2"/>
    </row>
    <row r="7958" spans="1:1" s="18" customFormat="1" x14ac:dyDescent="0.2">
      <c r="A7958" s="2"/>
    </row>
    <row r="7959" spans="1:1" s="18" customFormat="1" x14ac:dyDescent="0.2">
      <c r="A7959" s="2"/>
    </row>
    <row r="7960" spans="1:1" s="18" customFormat="1" x14ac:dyDescent="0.2">
      <c r="A7960" s="2"/>
    </row>
    <row r="7961" spans="1:1" s="18" customFormat="1" x14ac:dyDescent="0.2">
      <c r="A7961" s="2"/>
    </row>
    <row r="7962" spans="1:1" s="18" customFormat="1" x14ac:dyDescent="0.2">
      <c r="A7962" s="2"/>
    </row>
    <row r="7963" spans="1:1" s="18" customFormat="1" x14ac:dyDescent="0.2">
      <c r="A7963" s="2"/>
    </row>
    <row r="7964" spans="1:1" s="18" customFormat="1" x14ac:dyDescent="0.2">
      <c r="A7964" s="2"/>
    </row>
    <row r="7965" spans="1:1" s="18" customFormat="1" x14ac:dyDescent="0.2">
      <c r="A7965" s="2"/>
    </row>
    <row r="7966" spans="1:1" s="18" customFormat="1" x14ac:dyDescent="0.2">
      <c r="A7966" s="2"/>
    </row>
    <row r="7967" spans="1:1" s="18" customFormat="1" x14ac:dyDescent="0.2">
      <c r="A7967" s="2"/>
    </row>
    <row r="7968" spans="1:1" s="18" customFormat="1" x14ac:dyDescent="0.2">
      <c r="A7968" s="2"/>
    </row>
    <row r="7969" spans="1:1" s="18" customFormat="1" x14ac:dyDescent="0.2">
      <c r="A7969" s="2"/>
    </row>
    <row r="7970" spans="1:1" s="18" customFormat="1" x14ac:dyDescent="0.2">
      <c r="A7970" s="2"/>
    </row>
    <row r="7971" spans="1:1" s="18" customFormat="1" x14ac:dyDescent="0.2">
      <c r="A7971" s="2"/>
    </row>
    <row r="7972" spans="1:1" s="18" customFormat="1" x14ac:dyDescent="0.2">
      <c r="A7972" s="2"/>
    </row>
    <row r="7973" spans="1:1" s="18" customFormat="1" x14ac:dyDescent="0.2">
      <c r="A7973" s="2"/>
    </row>
    <row r="7974" spans="1:1" s="18" customFormat="1" x14ac:dyDescent="0.2">
      <c r="A7974" s="2"/>
    </row>
    <row r="7975" spans="1:1" s="18" customFormat="1" x14ac:dyDescent="0.2">
      <c r="A7975" s="2"/>
    </row>
    <row r="7976" spans="1:1" s="18" customFormat="1" x14ac:dyDescent="0.2">
      <c r="A7976" s="2"/>
    </row>
    <row r="7977" spans="1:1" s="18" customFormat="1" x14ac:dyDescent="0.2">
      <c r="A7977" s="2"/>
    </row>
    <row r="7978" spans="1:1" s="18" customFormat="1" x14ac:dyDescent="0.2">
      <c r="A7978" s="2"/>
    </row>
    <row r="7979" spans="1:1" s="18" customFormat="1" x14ac:dyDescent="0.2">
      <c r="A7979" s="2"/>
    </row>
    <row r="7980" spans="1:1" s="18" customFormat="1" x14ac:dyDescent="0.2">
      <c r="A7980" s="2"/>
    </row>
    <row r="7981" spans="1:1" s="18" customFormat="1" x14ac:dyDescent="0.2">
      <c r="A7981" s="2"/>
    </row>
    <row r="7982" spans="1:1" s="18" customFormat="1" x14ac:dyDescent="0.2">
      <c r="A7982" s="2"/>
    </row>
    <row r="7983" spans="1:1" s="18" customFormat="1" x14ac:dyDescent="0.2">
      <c r="A7983" s="2"/>
    </row>
    <row r="7984" spans="1:1" s="18" customFormat="1" x14ac:dyDescent="0.2">
      <c r="A7984" s="2"/>
    </row>
    <row r="7985" spans="1:1" s="18" customFormat="1" x14ac:dyDescent="0.2">
      <c r="A7985" s="2"/>
    </row>
    <row r="7986" spans="1:1" s="18" customFormat="1" x14ac:dyDescent="0.2">
      <c r="A7986" s="2"/>
    </row>
    <row r="7987" spans="1:1" s="18" customFormat="1" x14ac:dyDescent="0.2">
      <c r="A7987" s="2"/>
    </row>
    <row r="7988" spans="1:1" s="18" customFormat="1" x14ac:dyDescent="0.2">
      <c r="A7988" s="2"/>
    </row>
    <row r="7989" spans="1:1" s="18" customFormat="1" x14ac:dyDescent="0.2">
      <c r="A7989" s="2"/>
    </row>
    <row r="7990" spans="1:1" s="18" customFormat="1" x14ac:dyDescent="0.2">
      <c r="A7990" s="2"/>
    </row>
    <row r="7991" spans="1:1" s="18" customFormat="1" x14ac:dyDescent="0.2">
      <c r="A7991" s="2"/>
    </row>
    <row r="7992" spans="1:1" s="18" customFormat="1" x14ac:dyDescent="0.2">
      <c r="A7992" s="2"/>
    </row>
    <row r="7993" spans="1:1" s="18" customFormat="1" x14ac:dyDescent="0.2">
      <c r="A7993" s="2"/>
    </row>
    <row r="7994" spans="1:1" s="18" customFormat="1" x14ac:dyDescent="0.2">
      <c r="A7994" s="2"/>
    </row>
    <row r="7995" spans="1:1" s="18" customFormat="1" x14ac:dyDescent="0.2">
      <c r="A7995" s="2"/>
    </row>
    <row r="7996" spans="1:1" s="18" customFormat="1" x14ac:dyDescent="0.2">
      <c r="A7996" s="2"/>
    </row>
    <row r="7997" spans="1:1" s="18" customFormat="1" x14ac:dyDescent="0.2">
      <c r="A7997" s="2"/>
    </row>
    <row r="7998" spans="1:1" s="18" customFormat="1" x14ac:dyDescent="0.2">
      <c r="A7998" s="2"/>
    </row>
    <row r="7999" spans="1:1" s="18" customFormat="1" x14ac:dyDescent="0.2">
      <c r="A7999" s="2"/>
    </row>
    <row r="8000" spans="1:1" s="18" customFormat="1" x14ac:dyDescent="0.2">
      <c r="A8000" s="2"/>
    </row>
    <row r="8001" spans="1:1" s="18" customFormat="1" x14ac:dyDescent="0.2">
      <c r="A8001" s="2"/>
    </row>
    <row r="8002" spans="1:1" s="18" customFormat="1" x14ac:dyDescent="0.2">
      <c r="A8002" s="2"/>
    </row>
    <row r="8003" spans="1:1" s="18" customFormat="1" x14ac:dyDescent="0.2">
      <c r="A8003" s="2"/>
    </row>
    <row r="8004" spans="1:1" s="18" customFormat="1" x14ac:dyDescent="0.2">
      <c r="A8004" s="2"/>
    </row>
    <row r="8005" spans="1:1" s="18" customFormat="1" x14ac:dyDescent="0.2">
      <c r="A8005" s="2"/>
    </row>
    <row r="8006" spans="1:1" s="18" customFormat="1" x14ac:dyDescent="0.2">
      <c r="A8006" s="2"/>
    </row>
    <row r="8007" spans="1:1" s="18" customFormat="1" x14ac:dyDescent="0.2">
      <c r="A8007" s="2"/>
    </row>
    <row r="8008" spans="1:1" s="18" customFormat="1" x14ac:dyDescent="0.2">
      <c r="A8008" s="2"/>
    </row>
    <row r="8009" spans="1:1" s="18" customFormat="1" x14ac:dyDescent="0.2">
      <c r="A8009" s="2"/>
    </row>
    <row r="8010" spans="1:1" s="18" customFormat="1" x14ac:dyDescent="0.2">
      <c r="A8010" s="2"/>
    </row>
    <row r="8011" spans="1:1" s="18" customFormat="1" x14ac:dyDescent="0.2">
      <c r="A8011" s="2"/>
    </row>
    <row r="8012" spans="1:1" s="18" customFormat="1" x14ac:dyDescent="0.2">
      <c r="A8012" s="2"/>
    </row>
    <row r="8013" spans="1:1" s="18" customFormat="1" x14ac:dyDescent="0.2">
      <c r="A8013" s="2"/>
    </row>
    <row r="8014" spans="1:1" s="18" customFormat="1" x14ac:dyDescent="0.2">
      <c r="A8014" s="2"/>
    </row>
    <row r="8015" spans="1:1" s="18" customFormat="1" x14ac:dyDescent="0.2">
      <c r="A8015" s="2"/>
    </row>
    <row r="8016" spans="1:1" s="18" customFormat="1" x14ac:dyDescent="0.2">
      <c r="A8016" s="2"/>
    </row>
    <row r="8017" spans="1:1" s="18" customFormat="1" x14ac:dyDescent="0.2">
      <c r="A8017" s="2"/>
    </row>
    <row r="8018" spans="1:1" s="18" customFormat="1" x14ac:dyDescent="0.2">
      <c r="A8018" s="2"/>
    </row>
    <row r="8019" spans="1:1" s="18" customFormat="1" x14ac:dyDescent="0.2">
      <c r="A8019" s="2"/>
    </row>
    <row r="8020" spans="1:1" s="18" customFormat="1" x14ac:dyDescent="0.2">
      <c r="A8020" s="2"/>
    </row>
    <row r="8021" spans="1:1" s="18" customFormat="1" x14ac:dyDescent="0.2">
      <c r="A8021" s="2"/>
    </row>
    <row r="8022" spans="1:1" s="18" customFormat="1" x14ac:dyDescent="0.2">
      <c r="A8022" s="2"/>
    </row>
    <row r="8023" spans="1:1" s="18" customFormat="1" x14ac:dyDescent="0.2">
      <c r="A8023" s="2"/>
    </row>
    <row r="8024" spans="1:1" s="18" customFormat="1" x14ac:dyDescent="0.2">
      <c r="A8024" s="2"/>
    </row>
    <row r="8025" spans="1:1" s="18" customFormat="1" x14ac:dyDescent="0.2">
      <c r="A8025" s="2"/>
    </row>
    <row r="8026" spans="1:1" s="18" customFormat="1" x14ac:dyDescent="0.2">
      <c r="A8026" s="2"/>
    </row>
    <row r="8027" spans="1:1" s="18" customFormat="1" x14ac:dyDescent="0.2">
      <c r="A8027" s="2"/>
    </row>
    <row r="8028" spans="1:1" s="18" customFormat="1" x14ac:dyDescent="0.2">
      <c r="A8028" s="2"/>
    </row>
    <row r="8029" spans="1:1" s="18" customFormat="1" x14ac:dyDescent="0.2">
      <c r="A8029" s="2"/>
    </row>
    <row r="8030" spans="1:1" s="18" customFormat="1" x14ac:dyDescent="0.2">
      <c r="A8030" s="2"/>
    </row>
    <row r="8031" spans="1:1" s="18" customFormat="1" x14ac:dyDescent="0.2">
      <c r="A8031" s="2"/>
    </row>
    <row r="8032" spans="1:1" s="18" customFormat="1" x14ac:dyDescent="0.2">
      <c r="A8032" s="2"/>
    </row>
    <row r="8033" spans="1:1" s="18" customFormat="1" x14ac:dyDescent="0.2">
      <c r="A8033" s="2"/>
    </row>
    <row r="8034" spans="1:1" s="18" customFormat="1" x14ac:dyDescent="0.2">
      <c r="A8034" s="2"/>
    </row>
    <row r="8035" spans="1:1" s="18" customFormat="1" x14ac:dyDescent="0.2">
      <c r="A8035" s="2"/>
    </row>
    <row r="8036" spans="1:1" s="18" customFormat="1" x14ac:dyDescent="0.2">
      <c r="A8036" s="2"/>
    </row>
    <row r="8037" spans="1:1" s="18" customFormat="1" x14ac:dyDescent="0.2">
      <c r="A8037" s="2"/>
    </row>
    <row r="8038" spans="1:1" s="18" customFormat="1" x14ac:dyDescent="0.2">
      <c r="A8038" s="2"/>
    </row>
    <row r="8039" spans="1:1" s="18" customFormat="1" x14ac:dyDescent="0.2">
      <c r="A8039" s="2"/>
    </row>
    <row r="8040" spans="1:1" s="18" customFormat="1" x14ac:dyDescent="0.2">
      <c r="A8040" s="2"/>
    </row>
    <row r="8041" spans="1:1" s="18" customFormat="1" x14ac:dyDescent="0.2">
      <c r="A8041" s="2"/>
    </row>
    <row r="8042" spans="1:1" s="18" customFormat="1" x14ac:dyDescent="0.2">
      <c r="A8042" s="2"/>
    </row>
    <row r="8043" spans="1:1" s="18" customFormat="1" x14ac:dyDescent="0.2">
      <c r="A8043" s="2"/>
    </row>
    <row r="8044" spans="1:1" s="18" customFormat="1" x14ac:dyDescent="0.2">
      <c r="A8044" s="2"/>
    </row>
    <row r="8045" spans="1:1" s="18" customFormat="1" x14ac:dyDescent="0.2">
      <c r="A8045" s="2"/>
    </row>
    <row r="8046" spans="1:1" s="18" customFormat="1" x14ac:dyDescent="0.2">
      <c r="A8046" s="2"/>
    </row>
    <row r="8047" spans="1:1" s="18" customFormat="1" x14ac:dyDescent="0.2">
      <c r="A8047" s="2"/>
    </row>
    <row r="8048" spans="1:1" s="18" customFormat="1" x14ac:dyDescent="0.2">
      <c r="A8048" s="2"/>
    </row>
    <row r="8049" spans="1:1" s="18" customFormat="1" x14ac:dyDescent="0.2">
      <c r="A8049" s="2"/>
    </row>
    <row r="8050" spans="1:1" s="18" customFormat="1" x14ac:dyDescent="0.2">
      <c r="A8050" s="2"/>
    </row>
    <row r="8051" spans="1:1" s="18" customFormat="1" x14ac:dyDescent="0.2">
      <c r="A8051" s="2"/>
    </row>
    <row r="8052" spans="1:1" s="18" customFormat="1" x14ac:dyDescent="0.2">
      <c r="A8052" s="2"/>
    </row>
    <row r="8053" spans="1:1" s="18" customFormat="1" x14ac:dyDescent="0.2">
      <c r="A8053" s="2"/>
    </row>
    <row r="8054" spans="1:1" s="18" customFormat="1" x14ac:dyDescent="0.2">
      <c r="A8054" s="2"/>
    </row>
    <row r="8055" spans="1:1" s="18" customFormat="1" x14ac:dyDescent="0.2">
      <c r="A8055" s="2"/>
    </row>
    <row r="8056" spans="1:1" s="18" customFormat="1" x14ac:dyDescent="0.2">
      <c r="A8056" s="2"/>
    </row>
    <row r="8057" spans="1:1" s="18" customFormat="1" x14ac:dyDescent="0.2">
      <c r="A8057" s="2"/>
    </row>
    <row r="8058" spans="1:1" s="18" customFormat="1" x14ac:dyDescent="0.2">
      <c r="A8058" s="2"/>
    </row>
    <row r="8059" spans="1:1" s="18" customFormat="1" x14ac:dyDescent="0.2">
      <c r="A8059" s="2"/>
    </row>
    <row r="8060" spans="1:1" s="18" customFormat="1" x14ac:dyDescent="0.2">
      <c r="A8060" s="2"/>
    </row>
    <row r="8061" spans="1:1" s="18" customFormat="1" x14ac:dyDescent="0.2">
      <c r="A8061" s="2"/>
    </row>
    <row r="8062" spans="1:1" s="18" customFormat="1" x14ac:dyDescent="0.2">
      <c r="A8062" s="2"/>
    </row>
    <row r="8063" spans="1:1" s="18" customFormat="1" x14ac:dyDescent="0.2">
      <c r="A8063" s="2"/>
    </row>
    <row r="8064" spans="1:1" s="18" customFormat="1" x14ac:dyDescent="0.2">
      <c r="A8064" s="2"/>
    </row>
    <row r="8065" spans="1:1" s="18" customFormat="1" x14ac:dyDescent="0.2">
      <c r="A8065" s="2"/>
    </row>
    <row r="8066" spans="1:1" s="18" customFormat="1" x14ac:dyDescent="0.2">
      <c r="A8066" s="2"/>
    </row>
    <row r="8067" spans="1:1" s="18" customFormat="1" x14ac:dyDescent="0.2">
      <c r="A8067" s="2"/>
    </row>
    <row r="8068" spans="1:1" s="18" customFormat="1" x14ac:dyDescent="0.2">
      <c r="A8068" s="2"/>
    </row>
    <row r="8069" spans="1:1" s="18" customFormat="1" x14ac:dyDescent="0.2">
      <c r="A8069" s="2"/>
    </row>
    <row r="8070" spans="1:1" s="18" customFormat="1" x14ac:dyDescent="0.2">
      <c r="A8070" s="2"/>
    </row>
    <row r="8071" spans="1:1" s="18" customFormat="1" x14ac:dyDescent="0.2">
      <c r="A8071" s="2"/>
    </row>
    <row r="8072" spans="1:1" s="18" customFormat="1" x14ac:dyDescent="0.2">
      <c r="A8072" s="2"/>
    </row>
    <row r="8073" spans="1:1" s="18" customFormat="1" x14ac:dyDescent="0.2">
      <c r="A8073" s="2"/>
    </row>
    <row r="8074" spans="1:1" s="18" customFormat="1" x14ac:dyDescent="0.2">
      <c r="A8074" s="2"/>
    </row>
    <row r="8075" spans="1:1" s="18" customFormat="1" x14ac:dyDescent="0.2">
      <c r="A8075" s="2"/>
    </row>
    <row r="8076" spans="1:1" s="18" customFormat="1" x14ac:dyDescent="0.2">
      <c r="A8076" s="2"/>
    </row>
    <row r="8077" spans="1:1" s="18" customFormat="1" x14ac:dyDescent="0.2">
      <c r="A8077" s="2"/>
    </row>
    <row r="8078" spans="1:1" s="18" customFormat="1" x14ac:dyDescent="0.2">
      <c r="A8078" s="2"/>
    </row>
    <row r="8079" spans="1:1" s="18" customFormat="1" x14ac:dyDescent="0.2">
      <c r="A8079" s="2"/>
    </row>
    <row r="8080" spans="1:1" s="18" customFormat="1" x14ac:dyDescent="0.2">
      <c r="A8080" s="2"/>
    </row>
    <row r="8081" spans="1:1" s="18" customFormat="1" x14ac:dyDescent="0.2">
      <c r="A8081" s="2"/>
    </row>
    <row r="8082" spans="1:1" s="18" customFormat="1" x14ac:dyDescent="0.2">
      <c r="A8082" s="2"/>
    </row>
    <row r="8083" spans="1:1" s="18" customFormat="1" x14ac:dyDescent="0.2">
      <c r="A8083" s="2"/>
    </row>
    <row r="8084" spans="1:1" s="18" customFormat="1" x14ac:dyDescent="0.2">
      <c r="A8084" s="2"/>
    </row>
    <row r="8085" spans="1:1" s="18" customFormat="1" x14ac:dyDescent="0.2">
      <c r="A8085" s="2"/>
    </row>
    <row r="8086" spans="1:1" s="18" customFormat="1" x14ac:dyDescent="0.2">
      <c r="A8086" s="2"/>
    </row>
    <row r="8087" spans="1:1" s="18" customFormat="1" x14ac:dyDescent="0.2">
      <c r="A8087" s="2"/>
    </row>
    <row r="8088" spans="1:1" s="18" customFormat="1" x14ac:dyDescent="0.2">
      <c r="A8088" s="2"/>
    </row>
    <row r="8089" spans="1:1" s="18" customFormat="1" x14ac:dyDescent="0.2">
      <c r="A8089" s="2"/>
    </row>
    <row r="8090" spans="1:1" s="18" customFormat="1" x14ac:dyDescent="0.2">
      <c r="A8090" s="2"/>
    </row>
    <row r="8091" spans="1:1" s="18" customFormat="1" x14ac:dyDescent="0.2">
      <c r="A8091" s="2"/>
    </row>
    <row r="8092" spans="1:1" s="18" customFormat="1" x14ac:dyDescent="0.2">
      <c r="A8092" s="2"/>
    </row>
    <row r="8093" spans="1:1" s="18" customFormat="1" x14ac:dyDescent="0.2">
      <c r="A8093" s="2"/>
    </row>
    <row r="8094" spans="1:1" s="18" customFormat="1" x14ac:dyDescent="0.2">
      <c r="A8094" s="2"/>
    </row>
    <row r="8095" spans="1:1" s="18" customFormat="1" x14ac:dyDescent="0.2">
      <c r="A8095" s="2"/>
    </row>
    <row r="8096" spans="1:1" s="18" customFormat="1" x14ac:dyDescent="0.2">
      <c r="A8096" s="2"/>
    </row>
    <row r="8097" spans="1:1" s="18" customFormat="1" x14ac:dyDescent="0.2">
      <c r="A8097" s="2"/>
    </row>
    <row r="8098" spans="1:1" s="18" customFormat="1" x14ac:dyDescent="0.2">
      <c r="A8098" s="2"/>
    </row>
    <row r="8099" spans="1:1" s="18" customFormat="1" x14ac:dyDescent="0.2">
      <c r="A8099" s="2"/>
    </row>
    <row r="8100" spans="1:1" s="18" customFormat="1" x14ac:dyDescent="0.2">
      <c r="A8100" s="2"/>
    </row>
    <row r="8101" spans="1:1" s="18" customFormat="1" x14ac:dyDescent="0.2">
      <c r="A8101" s="2"/>
    </row>
    <row r="8102" spans="1:1" s="18" customFormat="1" x14ac:dyDescent="0.2">
      <c r="A8102" s="2"/>
    </row>
    <row r="8103" spans="1:1" s="18" customFormat="1" x14ac:dyDescent="0.2">
      <c r="A8103" s="2"/>
    </row>
    <row r="8104" spans="1:1" s="18" customFormat="1" x14ac:dyDescent="0.2">
      <c r="A8104" s="2"/>
    </row>
    <row r="8105" spans="1:1" s="18" customFormat="1" x14ac:dyDescent="0.2">
      <c r="A8105" s="2"/>
    </row>
    <row r="8106" spans="1:1" s="18" customFormat="1" x14ac:dyDescent="0.2">
      <c r="A8106" s="2"/>
    </row>
    <row r="8107" spans="1:1" s="18" customFormat="1" x14ac:dyDescent="0.2">
      <c r="A8107" s="2"/>
    </row>
    <row r="8108" spans="1:1" s="18" customFormat="1" x14ac:dyDescent="0.2">
      <c r="A8108" s="2"/>
    </row>
    <row r="8109" spans="1:1" s="18" customFormat="1" x14ac:dyDescent="0.2">
      <c r="A8109" s="2"/>
    </row>
    <row r="8110" spans="1:1" s="18" customFormat="1" x14ac:dyDescent="0.2">
      <c r="A8110" s="2"/>
    </row>
    <row r="8111" spans="1:1" s="18" customFormat="1" x14ac:dyDescent="0.2">
      <c r="A8111" s="2"/>
    </row>
    <row r="8112" spans="1:1" s="18" customFormat="1" x14ac:dyDescent="0.2">
      <c r="A8112" s="2"/>
    </row>
    <row r="8113" spans="1:1" s="18" customFormat="1" x14ac:dyDescent="0.2">
      <c r="A8113" s="2"/>
    </row>
    <row r="8114" spans="1:1" s="18" customFormat="1" x14ac:dyDescent="0.2">
      <c r="A8114" s="2"/>
    </row>
    <row r="8115" spans="1:1" s="18" customFormat="1" x14ac:dyDescent="0.2">
      <c r="A8115" s="2"/>
    </row>
    <row r="8116" spans="1:1" s="18" customFormat="1" x14ac:dyDescent="0.2">
      <c r="A8116" s="2"/>
    </row>
    <row r="8117" spans="1:1" s="18" customFormat="1" x14ac:dyDescent="0.2">
      <c r="A8117" s="2"/>
    </row>
    <row r="8118" spans="1:1" s="18" customFormat="1" x14ac:dyDescent="0.2">
      <c r="A8118" s="2"/>
    </row>
    <row r="8119" spans="1:1" s="18" customFormat="1" x14ac:dyDescent="0.2">
      <c r="A8119" s="2"/>
    </row>
    <row r="8120" spans="1:1" s="18" customFormat="1" x14ac:dyDescent="0.2">
      <c r="A8120" s="2"/>
    </row>
    <row r="8121" spans="1:1" s="18" customFormat="1" x14ac:dyDescent="0.2">
      <c r="A8121" s="2"/>
    </row>
    <row r="8122" spans="1:1" s="18" customFormat="1" x14ac:dyDescent="0.2">
      <c r="A8122" s="2"/>
    </row>
    <row r="8123" spans="1:1" s="18" customFormat="1" x14ac:dyDescent="0.2">
      <c r="A8123" s="2"/>
    </row>
    <row r="8124" spans="1:1" s="18" customFormat="1" x14ac:dyDescent="0.2">
      <c r="A8124" s="2"/>
    </row>
    <row r="8125" spans="1:1" s="18" customFormat="1" x14ac:dyDescent="0.2">
      <c r="A8125" s="2"/>
    </row>
    <row r="8126" spans="1:1" s="18" customFormat="1" x14ac:dyDescent="0.2">
      <c r="A8126" s="2"/>
    </row>
    <row r="8127" spans="1:1" s="18" customFormat="1" x14ac:dyDescent="0.2">
      <c r="A8127" s="2"/>
    </row>
    <row r="8128" spans="1:1" s="18" customFormat="1" x14ac:dyDescent="0.2">
      <c r="A8128" s="2"/>
    </row>
    <row r="8129" spans="1:1" s="18" customFormat="1" x14ac:dyDescent="0.2">
      <c r="A8129" s="2"/>
    </row>
    <row r="8130" spans="1:1" s="18" customFormat="1" x14ac:dyDescent="0.2">
      <c r="A8130" s="2"/>
    </row>
    <row r="8131" spans="1:1" s="18" customFormat="1" x14ac:dyDescent="0.2">
      <c r="A8131" s="2"/>
    </row>
    <row r="8132" spans="1:1" s="18" customFormat="1" x14ac:dyDescent="0.2">
      <c r="A8132" s="2"/>
    </row>
    <row r="8133" spans="1:1" s="18" customFormat="1" x14ac:dyDescent="0.2">
      <c r="A8133" s="2"/>
    </row>
    <row r="8134" spans="1:1" s="18" customFormat="1" x14ac:dyDescent="0.2">
      <c r="A8134" s="2"/>
    </row>
    <row r="8135" spans="1:1" s="18" customFormat="1" x14ac:dyDescent="0.2">
      <c r="A8135" s="2"/>
    </row>
    <row r="8136" spans="1:1" s="18" customFormat="1" x14ac:dyDescent="0.2">
      <c r="A8136" s="2"/>
    </row>
    <row r="8137" spans="1:1" s="18" customFormat="1" x14ac:dyDescent="0.2">
      <c r="A8137" s="2"/>
    </row>
    <row r="8138" spans="1:1" s="18" customFormat="1" x14ac:dyDescent="0.2">
      <c r="A8138" s="2"/>
    </row>
    <row r="8139" spans="1:1" s="18" customFormat="1" x14ac:dyDescent="0.2">
      <c r="A8139" s="2"/>
    </row>
    <row r="8140" spans="1:1" s="18" customFormat="1" x14ac:dyDescent="0.2">
      <c r="A8140" s="2"/>
    </row>
    <row r="8141" spans="1:1" s="18" customFormat="1" x14ac:dyDescent="0.2">
      <c r="A8141" s="2"/>
    </row>
    <row r="8142" spans="1:1" s="18" customFormat="1" x14ac:dyDescent="0.2">
      <c r="A8142" s="2"/>
    </row>
    <row r="8143" spans="1:1" s="18" customFormat="1" x14ac:dyDescent="0.2">
      <c r="A8143" s="2"/>
    </row>
    <row r="8144" spans="1:1" s="18" customFormat="1" x14ac:dyDescent="0.2">
      <c r="A8144" s="2"/>
    </row>
    <row r="8145" spans="1:1" s="18" customFormat="1" x14ac:dyDescent="0.2">
      <c r="A8145" s="2"/>
    </row>
    <row r="8146" spans="1:1" s="18" customFormat="1" x14ac:dyDescent="0.2">
      <c r="A8146" s="2"/>
    </row>
    <row r="8147" spans="1:1" s="18" customFormat="1" x14ac:dyDescent="0.2">
      <c r="A8147" s="2"/>
    </row>
    <row r="8148" spans="1:1" s="18" customFormat="1" x14ac:dyDescent="0.2">
      <c r="A8148" s="2"/>
    </row>
    <row r="8149" spans="1:1" s="18" customFormat="1" x14ac:dyDescent="0.2">
      <c r="A8149" s="2"/>
    </row>
    <row r="8150" spans="1:1" s="18" customFormat="1" x14ac:dyDescent="0.2">
      <c r="A8150" s="2"/>
    </row>
    <row r="8151" spans="1:1" s="18" customFormat="1" x14ac:dyDescent="0.2">
      <c r="A8151" s="2"/>
    </row>
    <row r="8152" spans="1:1" s="18" customFormat="1" x14ac:dyDescent="0.2">
      <c r="A8152" s="2"/>
    </row>
    <row r="8153" spans="1:1" s="18" customFormat="1" x14ac:dyDescent="0.2">
      <c r="A8153" s="2"/>
    </row>
    <row r="8154" spans="1:1" s="18" customFormat="1" x14ac:dyDescent="0.2">
      <c r="A8154" s="2"/>
    </row>
    <row r="8155" spans="1:1" s="18" customFormat="1" x14ac:dyDescent="0.2">
      <c r="A8155" s="2"/>
    </row>
    <row r="8156" spans="1:1" s="18" customFormat="1" x14ac:dyDescent="0.2">
      <c r="A8156" s="2"/>
    </row>
    <row r="8157" spans="1:1" s="18" customFormat="1" x14ac:dyDescent="0.2">
      <c r="A8157" s="2"/>
    </row>
    <row r="8158" spans="1:1" s="18" customFormat="1" x14ac:dyDescent="0.2">
      <c r="A8158" s="2"/>
    </row>
    <row r="8159" spans="1:1" s="18" customFormat="1" x14ac:dyDescent="0.2">
      <c r="A8159" s="2"/>
    </row>
    <row r="8160" spans="1:1" s="18" customFormat="1" x14ac:dyDescent="0.2">
      <c r="A8160" s="2"/>
    </row>
    <row r="8161" spans="1:1" s="18" customFormat="1" x14ac:dyDescent="0.2">
      <c r="A8161" s="2"/>
    </row>
    <row r="8162" spans="1:1" s="18" customFormat="1" x14ac:dyDescent="0.2">
      <c r="A8162" s="2"/>
    </row>
    <row r="8163" spans="1:1" s="18" customFormat="1" x14ac:dyDescent="0.2">
      <c r="A8163" s="2"/>
    </row>
    <row r="8164" spans="1:1" s="18" customFormat="1" x14ac:dyDescent="0.2">
      <c r="A8164" s="2"/>
    </row>
    <row r="8165" spans="1:1" s="18" customFormat="1" x14ac:dyDescent="0.2">
      <c r="A8165" s="2"/>
    </row>
    <row r="8166" spans="1:1" s="18" customFormat="1" x14ac:dyDescent="0.2">
      <c r="A8166" s="2"/>
    </row>
    <row r="8167" spans="1:1" s="18" customFormat="1" x14ac:dyDescent="0.2">
      <c r="A8167" s="2"/>
    </row>
    <row r="8168" spans="1:1" s="18" customFormat="1" x14ac:dyDescent="0.2">
      <c r="A8168" s="2"/>
    </row>
    <row r="8169" spans="1:1" s="18" customFormat="1" x14ac:dyDescent="0.2">
      <c r="A8169" s="2"/>
    </row>
    <row r="8170" spans="1:1" s="18" customFormat="1" x14ac:dyDescent="0.2">
      <c r="A8170" s="2"/>
    </row>
    <row r="8171" spans="1:1" s="18" customFormat="1" x14ac:dyDescent="0.2">
      <c r="A8171" s="2"/>
    </row>
    <row r="8172" spans="1:1" s="18" customFormat="1" x14ac:dyDescent="0.2">
      <c r="A8172" s="2"/>
    </row>
    <row r="8173" spans="1:1" s="18" customFormat="1" x14ac:dyDescent="0.2">
      <c r="A8173" s="2"/>
    </row>
    <row r="8174" spans="1:1" s="18" customFormat="1" x14ac:dyDescent="0.2">
      <c r="A8174" s="2"/>
    </row>
    <row r="8175" spans="1:1" s="18" customFormat="1" x14ac:dyDescent="0.2">
      <c r="A8175" s="2"/>
    </row>
    <row r="8176" spans="1:1" s="18" customFormat="1" x14ac:dyDescent="0.2">
      <c r="A8176" s="2"/>
    </row>
    <row r="8177" spans="1:1" s="18" customFormat="1" x14ac:dyDescent="0.2">
      <c r="A8177" s="2"/>
    </row>
    <row r="8178" spans="1:1" s="18" customFormat="1" x14ac:dyDescent="0.2">
      <c r="A8178" s="2"/>
    </row>
    <row r="8179" spans="1:1" s="18" customFormat="1" x14ac:dyDescent="0.2">
      <c r="A8179" s="2"/>
    </row>
    <row r="8180" spans="1:1" s="18" customFormat="1" x14ac:dyDescent="0.2">
      <c r="A8180" s="2"/>
    </row>
    <row r="8181" spans="1:1" s="18" customFormat="1" x14ac:dyDescent="0.2">
      <c r="A8181" s="2"/>
    </row>
    <row r="8182" spans="1:1" s="18" customFormat="1" x14ac:dyDescent="0.2">
      <c r="A8182" s="2"/>
    </row>
    <row r="8183" spans="1:1" s="18" customFormat="1" x14ac:dyDescent="0.2">
      <c r="A8183" s="2"/>
    </row>
    <row r="8184" spans="1:1" s="18" customFormat="1" x14ac:dyDescent="0.2">
      <c r="A8184" s="2"/>
    </row>
    <row r="8185" spans="1:1" s="18" customFormat="1" x14ac:dyDescent="0.2">
      <c r="A8185" s="2"/>
    </row>
    <row r="8186" spans="1:1" s="18" customFormat="1" x14ac:dyDescent="0.2">
      <c r="A8186" s="2"/>
    </row>
    <row r="8187" spans="1:1" s="18" customFormat="1" x14ac:dyDescent="0.2">
      <c r="A8187" s="2"/>
    </row>
    <row r="8188" spans="1:1" s="18" customFormat="1" x14ac:dyDescent="0.2">
      <c r="A8188" s="2"/>
    </row>
    <row r="8189" spans="1:1" s="18" customFormat="1" x14ac:dyDescent="0.2">
      <c r="A8189" s="2"/>
    </row>
    <row r="8190" spans="1:1" s="18" customFormat="1" x14ac:dyDescent="0.2">
      <c r="A8190" s="2"/>
    </row>
    <row r="8191" spans="1:1" s="18" customFormat="1" x14ac:dyDescent="0.2">
      <c r="A8191" s="2"/>
    </row>
    <row r="8192" spans="1:1" s="18" customFormat="1" x14ac:dyDescent="0.2">
      <c r="A8192" s="2"/>
    </row>
    <row r="8193" spans="1:1" s="18" customFormat="1" x14ac:dyDescent="0.2">
      <c r="A8193" s="2"/>
    </row>
    <row r="8194" spans="1:1" s="18" customFormat="1" x14ac:dyDescent="0.2">
      <c r="A8194" s="2"/>
    </row>
    <row r="8195" spans="1:1" s="18" customFormat="1" x14ac:dyDescent="0.2">
      <c r="A8195" s="2"/>
    </row>
    <row r="8196" spans="1:1" s="18" customFormat="1" x14ac:dyDescent="0.2">
      <c r="A8196" s="2"/>
    </row>
    <row r="8197" spans="1:1" s="18" customFormat="1" x14ac:dyDescent="0.2">
      <c r="A8197" s="2"/>
    </row>
    <row r="8198" spans="1:1" s="18" customFormat="1" x14ac:dyDescent="0.2">
      <c r="A8198" s="2"/>
    </row>
    <row r="8199" spans="1:1" s="18" customFormat="1" x14ac:dyDescent="0.2">
      <c r="A8199" s="2"/>
    </row>
    <row r="8200" spans="1:1" s="18" customFormat="1" x14ac:dyDescent="0.2">
      <c r="A8200" s="2"/>
    </row>
    <row r="8201" spans="1:1" s="18" customFormat="1" x14ac:dyDescent="0.2">
      <c r="A8201" s="2"/>
    </row>
    <row r="8202" spans="1:1" s="18" customFormat="1" x14ac:dyDescent="0.2">
      <c r="A8202" s="2"/>
    </row>
    <row r="8203" spans="1:1" s="18" customFormat="1" x14ac:dyDescent="0.2">
      <c r="A8203" s="2"/>
    </row>
    <row r="8204" spans="1:1" s="18" customFormat="1" x14ac:dyDescent="0.2">
      <c r="A8204" s="2"/>
    </row>
    <row r="8205" spans="1:1" s="18" customFormat="1" x14ac:dyDescent="0.2">
      <c r="A8205" s="2"/>
    </row>
    <row r="8206" spans="1:1" s="18" customFormat="1" x14ac:dyDescent="0.2">
      <c r="A8206" s="2"/>
    </row>
    <row r="8207" spans="1:1" s="18" customFormat="1" x14ac:dyDescent="0.2">
      <c r="A8207" s="2"/>
    </row>
    <row r="8208" spans="1:1" s="18" customFormat="1" x14ac:dyDescent="0.2">
      <c r="A8208" s="2"/>
    </row>
    <row r="8209" spans="1:1" s="18" customFormat="1" x14ac:dyDescent="0.2">
      <c r="A8209" s="2"/>
    </row>
    <row r="8210" spans="1:1" s="18" customFormat="1" x14ac:dyDescent="0.2">
      <c r="A8210" s="2"/>
    </row>
    <row r="8211" spans="1:1" s="18" customFormat="1" x14ac:dyDescent="0.2">
      <c r="A8211" s="2"/>
    </row>
    <row r="8212" spans="1:1" s="18" customFormat="1" x14ac:dyDescent="0.2">
      <c r="A8212" s="2"/>
    </row>
    <row r="8213" spans="1:1" s="18" customFormat="1" x14ac:dyDescent="0.2">
      <c r="A8213" s="2"/>
    </row>
    <row r="8214" spans="1:1" s="18" customFormat="1" x14ac:dyDescent="0.2">
      <c r="A8214" s="2"/>
    </row>
    <row r="8215" spans="1:1" s="18" customFormat="1" x14ac:dyDescent="0.2">
      <c r="A8215" s="2"/>
    </row>
    <row r="8216" spans="1:1" s="18" customFormat="1" x14ac:dyDescent="0.2">
      <c r="A8216" s="2"/>
    </row>
    <row r="8217" spans="1:1" s="18" customFormat="1" x14ac:dyDescent="0.2">
      <c r="A8217" s="2"/>
    </row>
    <row r="8218" spans="1:1" s="18" customFormat="1" x14ac:dyDescent="0.2">
      <c r="A8218" s="2"/>
    </row>
    <row r="8219" spans="1:1" s="18" customFormat="1" x14ac:dyDescent="0.2">
      <c r="A8219" s="2"/>
    </row>
    <row r="8220" spans="1:1" s="18" customFormat="1" x14ac:dyDescent="0.2">
      <c r="A8220" s="2"/>
    </row>
    <row r="8221" spans="1:1" s="18" customFormat="1" x14ac:dyDescent="0.2">
      <c r="A8221" s="2"/>
    </row>
    <row r="8222" spans="1:1" s="18" customFormat="1" x14ac:dyDescent="0.2">
      <c r="A8222" s="2"/>
    </row>
    <row r="8223" spans="1:1" s="18" customFormat="1" x14ac:dyDescent="0.2">
      <c r="A8223" s="2"/>
    </row>
    <row r="8224" spans="1:1" s="18" customFormat="1" x14ac:dyDescent="0.2">
      <c r="A8224" s="2"/>
    </row>
    <row r="8225" spans="1:1" s="18" customFormat="1" x14ac:dyDescent="0.2">
      <c r="A8225" s="2"/>
    </row>
    <row r="8226" spans="1:1" s="18" customFormat="1" x14ac:dyDescent="0.2">
      <c r="A8226" s="2"/>
    </row>
    <row r="8227" spans="1:1" s="18" customFormat="1" x14ac:dyDescent="0.2">
      <c r="A8227" s="2"/>
    </row>
    <row r="8228" spans="1:1" s="18" customFormat="1" x14ac:dyDescent="0.2">
      <c r="A8228" s="2"/>
    </row>
    <row r="8229" spans="1:1" s="18" customFormat="1" x14ac:dyDescent="0.2">
      <c r="A8229" s="2"/>
    </row>
    <row r="8230" spans="1:1" s="18" customFormat="1" x14ac:dyDescent="0.2">
      <c r="A8230" s="2"/>
    </row>
    <row r="8231" spans="1:1" s="18" customFormat="1" x14ac:dyDescent="0.2">
      <c r="A8231" s="2"/>
    </row>
    <row r="8232" spans="1:1" s="18" customFormat="1" x14ac:dyDescent="0.2">
      <c r="A8232" s="2"/>
    </row>
    <row r="8233" spans="1:1" s="18" customFormat="1" x14ac:dyDescent="0.2">
      <c r="A8233" s="2"/>
    </row>
    <row r="8234" spans="1:1" s="18" customFormat="1" x14ac:dyDescent="0.2">
      <c r="A8234" s="2"/>
    </row>
    <row r="8235" spans="1:1" s="18" customFormat="1" x14ac:dyDescent="0.2">
      <c r="A8235" s="2"/>
    </row>
    <row r="8236" spans="1:1" s="18" customFormat="1" x14ac:dyDescent="0.2">
      <c r="A8236" s="2"/>
    </row>
    <row r="8237" spans="1:1" s="18" customFormat="1" x14ac:dyDescent="0.2">
      <c r="A8237" s="2"/>
    </row>
    <row r="8238" spans="1:1" s="18" customFormat="1" x14ac:dyDescent="0.2">
      <c r="A8238" s="2"/>
    </row>
    <row r="8239" spans="1:1" s="18" customFormat="1" x14ac:dyDescent="0.2">
      <c r="A8239" s="2"/>
    </row>
    <row r="8240" spans="1:1" s="18" customFormat="1" x14ac:dyDescent="0.2">
      <c r="A8240" s="2"/>
    </row>
    <row r="8241" spans="1:1" s="18" customFormat="1" x14ac:dyDescent="0.2">
      <c r="A8241" s="2"/>
    </row>
    <row r="8242" spans="1:1" s="18" customFormat="1" x14ac:dyDescent="0.2">
      <c r="A8242" s="2"/>
    </row>
    <row r="8243" spans="1:1" s="18" customFormat="1" x14ac:dyDescent="0.2">
      <c r="A8243" s="2"/>
    </row>
    <row r="8244" spans="1:1" s="18" customFormat="1" x14ac:dyDescent="0.2">
      <c r="A8244" s="2"/>
    </row>
    <row r="8245" spans="1:1" s="18" customFormat="1" x14ac:dyDescent="0.2">
      <c r="A8245" s="2"/>
    </row>
    <row r="8246" spans="1:1" s="18" customFormat="1" x14ac:dyDescent="0.2">
      <c r="A8246" s="2"/>
    </row>
    <row r="8247" spans="1:1" s="18" customFormat="1" x14ac:dyDescent="0.2">
      <c r="A8247" s="2"/>
    </row>
    <row r="8248" spans="1:1" s="18" customFormat="1" x14ac:dyDescent="0.2">
      <c r="A8248" s="2"/>
    </row>
    <row r="8249" spans="1:1" s="18" customFormat="1" x14ac:dyDescent="0.2">
      <c r="A8249" s="2"/>
    </row>
    <row r="8250" spans="1:1" s="18" customFormat="1" x14ac:dyDescent="0.2">
      <c r="A8250" s="2"/>
    </row>
    <row r="8251" spans="1:1" s="18" customFormat="1" x14ac:dyDescent="0.2">
      <c r="A8251" s="2"/>
    </row>
    <row r="8252" spans="1:1" s="18" customFormat="1" x14ac:dyDescent="0.2">
      <c r="A8252" s="2"/>
    </row>
    <row r="8253" spans="1:1" s="18" customFormat="1" x14ac:dyDescent="0.2">
      <c r="A8253" s="2"/>
    </row>
    <row r="8254" spans="1:1" s="18" customFormat="1" x14ac:dyDescent="0.2">
      <c r="A8254" s="2"/>
    </row>
    <row r="8255" spans="1:1" s="18" customFormat="1" x14ac:dyDescent="0.2">
      <c r="A8255" s="2"/>
    </row>
    <row r="8256" spans="1:1" s="18" customFormat="1" x14ac:dyDescent="0.2">
      <c r="A8256" s="2"/>
    </row>
    <row r="8257" spans="1:1" s="18" customFormat="1" x14ac:dyDescent="0.2">
      <c r="A8257" s="2"/>
    </row>
    <row r="8258" spans="1:1" s="18" customFormat="1" x14ac:dyDescent="0.2">
      <c r="A8258" s="2"/>
    </row>
    <row r="8259" spans="1:1" s="18" customFormat="1" x14ac:dyDescent="0.2">
      <c r="A8259" s="2"/>
    </row>
    <row r="8260" spans="1:1" s="18" customFormat="1" x14ac:dyDescent="0.2">
      <c r="A8260" s="2"/>
    </row>
    <row r="8261" spans="1:1" s="18" customFormat="1" x14ac:dyDescent="0.2">
      <c r="A8261" s="2"/>
    </row>
    <row r="8262" spans="1:1" s="18" customFormat="1" x14ac:dyDescent="0.2">
      <c r="A8262" s="2"/>
    </row>
    <row r="8263" spans="1:1" s="18" customFormat="1" x14ac:dyDescent="0.2">
      <c r="A8263" s="2"/>
    </row>
    <row r="8264" spans="1:1" s="18" customFormat="1" x14ac:dyDescent="0.2">
      <c r="A8264" s="2"/>
    </row>
    <row r="8265" spans="1:1" s="18" customFormat="1" x14ac:dyDescent="0.2">
      <c r="A8265" s="2"/>
    </row>
    <row r="8266" spans="1:1" s="18" customFormat="1" x14ac:dyDescent="0.2">
      <c r="A8266" s="2"/>
    </row>
    <row r="8267" spans="1:1" s="18" customFormat="1" x14ac:dyDescent="0.2">
      <c r="A8267" s="2"/>
    </row>
    <row r="8268" spans="1:1" s="18" customFormat="1" x14ac:dyDescent="0.2">
      <c r="A8268" s="2"/>
    </row>
    <row r="8269" spans="1:1" s="18" customFormat="1" x14ac:dyDescent="0.2">
      <c r="A8269" s="2"/>
    </row>
    <row r="8270" spans="1:1" s="18" customFormat="1" x14ac:dyDescent="0.2">
      <c r="A8270" s="2"/>
    </row>
    <row r="8271" spans="1:1" s="18" customFormat="1" x14ac:dyDescent="0.2">
      <c r="A8271" s="2"/>
    </row>
    <row r="8272" spans="1:1" s="18" customFormat="1" x14ac:dyDescent="0.2">
      <c r="A8272" s="2"/>
    </row>
    <row r="8273" spans="1:1" s="18" customFormat="1" x14ac:dyDescent="0.2">
      <c r="A8273" s="2"/>
    </row>
    <row r="8274" spans="1:1" s="18" customFormat="1" x14ac:dyDescent="0.2">
      <c r="A8274" s="2"/>
    </row>
    <row r="8275" spans="1:1" s="18" customFormat="1" x14ac:dyDescent="0.2">
      <c r="A8275" s="2"/>
    </row>
    <row r="8276" spans="1:1" s="18" customFormat="1" x14ac:dyDescent="0.2">
      <c r="A8276" s="2"/>
    </row>
    <row r="8277" spans="1:1" s="18" customFormat="1" x14ac:dyDescent="0.2">
      <c r="A8277" s="2"/>
    </row>
    <row r="8278" spans="1:1" s="18" customFormat="1" x14ac:dyDescent="0.2">
      <c r="A8278" s="2"/>
    </row>
    <row r="8279" spans="1:1" s="18" customFormat="1" x14ac:dyDescent="0.2">
      <c r="A8279" s="2"/>
    </row>
    <row r="8280" spans="1:1" s="18" customFormat="1" x14ac:dyDescent="0.2">
      <c r="A8280" s="2"/>
    </row>
    <row r="8281" spans="1:1" s="18" customFormat="1" x14ac:dyDescent="0.2">
      <c r="A8281" s="2"/>
    </row>
    <row r="8282" spans="1:1" s="18" customFormat="1" x14ac:dyDescent="0.2">
      <c r="A8282" s="2"/>
    </row>
    <row r="8283" spans="1:1" s="18" customFormat="1" x14ac:dyDescent="0.2">
      <c r="A8283" s="2"/>
    </row>
    <row r="8284" spans="1:1" s="18" customFormat="1" x14ac:dyDescent="0.2">
      <c r="A8284" s="2"/>
    </row>
    <row r="8285" spans="1:1" s="18" customFormat="1" x14ac:dyDescent="0.2">
      <c r="A8285" s="2"/>
    </row>
    <row r="8286" spans="1:1" s="18" customFormat="1" x14ac:dyDescent="0.2">
      <c r="A8286" s="2"/>
    </row>
    <row r="8287" spans="1:1" s="18" customFormat="1" x14ac:dyDescent="0.2">
      <c r="A8287" s="2"/>
    </row>
    <row r="8288" spans="1:1" s="18" customFormat="1" x14ac:dyDescent="0.2">
      <c r="A8288" s="2"/>
    </row>
    <row r="8289" spans="1:1" s="18" customFormat="1" x14ac:dyDescent="0.2">
      <c r="A8289" s="2"/>
    </row>
    <row r="8290" spans="1:1" s="18" customFormat="1" x14ac:dyDescent="0.2">
      <c r="A8290" s="2"/>
    </row>
    <row r="8291" spans="1:1" s="18" customFormat="1" x14ac:dyDescent="0.2">
      <c r="A8291" s="2"/>
    </row>
    <row r="8292" spans="1:1" s="18" customFormat="1" x14ac:dyDescent="0.2">
      <c r="A8292" s="2"/>
    </row>
    <row r="8293" spans="1:1" s="18" customFormat="1" x14ac:dyDescent="0.2">
      <c r="A8293" s="2"/>
    </row>
    <row r="8294" spans="1:1" s="18" customFormat="1" x14ac:dyDescent="0.2">
      <c r="A8294" s="2"/>
    </row>
    <row r="8295" spans="1:1" s="18" customFormat="1" x14ac:dyDescent="0.2">
      <c r="A8295" s="2"/>
    </row>
    <row r="8296" spans="1:1" s="18" customFormat="1" x14ac:dyDescent="0.2">
      <c r="A8296" s="2"/>
    </row>
    <row r="8297" spans="1:1" s="18" customFormat="1" x14ac:dyDescent="0.2">
      <c r="A8297" s="2"/>
    </row>
    <row r="8298" spans="1:1" s="18" customFormat="1" x14ac:dyDescent="0.2">
      <c r="A8298" s="2"/>
    </row>
    <row r="8299" spans="1:1" s="18" customFormat="1" x14ac:dyDescent="0.2">
      <c r="A8299" s="2"/>
    </row>
    <row r="8300" spans="1:1" s="18" customFormat="1" x14ac:dyDescent="0.2">
      <c r="A8300" s="2"/>
    </row>
    <row r="8301" spans="1:1" s="18" customFormat="1" x14ac:dyDescent="0.2">
      <c r="A8301" s="2"/>
    </row>
    <row r="8302" spans="1:1" s="18" customFormat="1" x14ac:dyDescent="0.2">
      <c r="A8302" s="2"/>
    </row>
    <row r="8303" spans="1:1" s="18" customFormat="1" x14ac:dyDescent="0.2">
      <c r="A8303" s="2"/>
    </row>
    <row r="8304" spans="1:1" s="18" customFormat="1" x14ac:dyDescent="0.2">
      <c r="A8304" s="2"/>
    </row>
    <row r="8305" spans="1:1" s="18" customFormat="1" x14ac:dyDescent="0.2">
      <c r="A8305" s="2"/>
    </row>
    <row r="8306" spans="1:1" s="18" customFormat="1" x14ac:dyDescent="0.2">
      <c r="A8306" s="2"/>
    </row>
    <row r="8307" spans="1:1" s="18" customFormat="1" x14ac:dyDescent="0.2">
      <c r="A8307" s="2"/>
    </row>
    <row r="8308" spans="1:1" s="18" customFormat="1" x14ac:dyDescent="0.2">
      <c r="A8308" s="2"/>
    </row>
    <row r="8309" spans="1:1" s="18" customFormat="1" x14ac:dyDescent="0.2">
      <c r="A8309" s="2"/>
    </row>
    <row r="8310" spans="1:1" s="18" customFormat="1" x14ac:dyDescent="0.2">
      <c r="A8310" s="2"/>
    </row>
    <row r="8311" spans="1:1" s="18" customFormat="1" x14ac:dyDescent="0.2">
      <c r="A8311" s="2"/>
    </row>
    <row r="8312" spans="1:1" s="18" customFormat="1" x14ac:dyDescent="0.2">
      <c r="A8312" s="2"/>
    </row>
    <row r="8313" spans="1:1" s="18" customFormat="1" x14ac:dyDescent="0.2">
      <c r="A8313" s="2"/>
    </row>
    <row r="8314" spans="1:1" s="18" customFormat="1" x14ac:dyDescent="0.2">
      <c r="A8314" s="2"/>
    </row>
    <row r="8315" spans="1:1" s="18" customFormat="1" x14ac:dyDescent="0.2">
      <c r="A8315" s="2"/>
    </row>
    <row r="8316" spans="1:1" s="18" customFormat="1" x14ac:dyDescent="0.2">
      <c r="A8316" s="2"/>
    </row>
    <row r="8317" spans="1:1" s="18" customFormat="1" x14ac:dyDescent="0.2">
      <c r="A8317" s="2"/>
    </row>
    <row r="8318" spans="1:1" s="18" customFormat="1" x14ac:dyDescent="0.2">
      <c r="A8318" s="2"/>
    </row>
    <row r="8319" spans="1:1" s="18" customFormat="1" x14ac:dyDescent="0.2">
      <c r="A8319" s="2"/>
    </row>
    <row r="8320" spans="1:1" s="18" customFormat="1" x14ac:dyDescent="0.2">
      <c r="A8320" s="2"/>
    </row>
    <row r="8321" spans="1:1" s="18" customFormat="1" x14ac:dyDescent="0.2">
      <c r="A8321" s="2"/>
    </row>
    <row r="8322" spans="1:1" s="18" customFormat="1" x14ac:dyDescent="0.2">
      <c r="A8322" s="2"/>
    </row>
    <row r="8323" spans="1:1" s="18" customFormat="1" x14ac:dyDescent="0.2">
      <c r="A8323" s="2"/>
    </row>
    <row r="8324" spans="1:1" s="18" customFormat="1" x14ac:dyDescent="0.2">
      <c r="A8324" s="2"/>
    </row>
    <row r="8325" spans="1:1" s="18" customFormat="1" x14ac:dyDescent="0.2">
      <c r="A8325" s="2"/>
    </row>
    <row r="8326" spans="1:1" s="18" customFormat="1" x14ac:dyDescent="0.2">
      <c r="A8326" s="2"/>
    </row>
    <row r="8327" spans="1:1" s="18" customFormat="1" x14ac:dyDescent="0.2">
      <c r="A8327" s="2"/>
    </row>
    <row r="8328" spans="1:1" s="18" customFormat="1" x14ac:dyDescent="0.2">
      <c r="A8328" s="2"/>
    </row>
    <row r="8329" spans="1:1" s="18" customFormat="1" x14ac:dyDescent="0.2">
      <c r="A8329" s="2"/>
    </row>
    <row r="8330" spans="1:1" s="18" customFormat="1" x14ac:dyDescent="0.2">
      <c r="A8330" s="2"/>
    </row>
    <row r="8331" spans="1:1" s="18" customFormat="1" x14ac:dyDescent="0.2">
      <c r="A8331" s="2"/>
    </row>
    <row r="8332" spans="1:1" s="18" customFormat="1" x14ac:dyDescent="0.2">
      <c r="A8332" s="2"/>
    </row>
    <row r="8333" spans="1:1" s="18" customFormat="1" x14ac:dyDescent="0.2">
      <c r="A8333" s="2"/>
    </row>
    <row r="8334" spans="1:1" s="18" customFormat="1" x14ac:dyDescent="0.2">
      <c r="A8334" s="2"/>
    </row>
    <row r="8335" spans="1:1" s="18" customFormat="1" x14ac:dyDescent="0.2">
      <c r="A8335" s="2"/>
    </row>
    <row r="8336" spans="1:1" s="18" customFormat="1" x14ac:dyDescent="0.2">
      <c r="A8336" s="2"/>
    </row>
    <row r="8337" spans="1:1" s="18" customFormat="1" x14ac:dyDescent="0.2">
      <c r="A8337" s="2"/>
    </row>
    <row r="8338" spans="1:1" s="18" customFormat="1" x14ac:dyDescent="0.2">
      <c r="A8338" s="2"/>
    </row>
    <row r="8339" spans="1:1" s="18" customFormat="1" x14ac:dyDescent="0.2">
      <c r="A8339" s="2"/>
    </row>
    <row r="8340" spans="1:1" s="18" customFormat="1" x14ac:dyDescent="0.2">
      <c r="A8340" s="2"/>
    </row>
    <row r="8341" spans="1:1" s="18" customFormat="1" x14ac:dyDescent="0.2">
      <c r="A8341" s="2"/>
    </row>
    <row r="8342" spans="1:1" s="18" customFormat="1" x14ac:dyDescent="0.2">
      <c r="A8342" s="2"/>
    </row>
    <row r="8343" spans="1:1" s="18" customFormat="1" x14ac:dyDescent="0.2">
      <c r="A8343" s="2"/>
    </row>
    <row r="8344" spans="1:1" s="18" customFormat="1" x14ac:dyDescent="0.2">
      <c r="A8344" s="2"/>
    </row>
    <row r="8345" spans="1:1" s="18" customFormat="1" x14ac:dyDescent="0.2">
      <c r="A8345" s="2"/>
    </row>
    <row r="8346" spans="1:1" s="18" customFormat="1" x14ac:dyDescent="0.2">
      <c r="A8346" s="2"/>
    </row>
    <row r="8347" spans="1:1" s="18" customFormat="1" x14ac:dyDescent="0.2">
      <c r="A8347" s="2"/>
    </row>
    <row r="8348" spans="1:1" s="18" customFormat="1" x14ac:dyDescent="0.2">
      <c r="A8348" s="2"/>
    </row>
    <row r="8349" spans="1:1" s="18" customFormat="1" x14ac:dyDescent="0.2">
      <c r="A8349" s="2"/>
    </row>
    <row r="8350" spans="1:1" s="18" customFormat="1" x14ac:dyDescent="0.2">
      <c r="A8350" s="2"/>
    </row>
    <row r="8351" spans="1:1" s="18" customFormat="1" x14ac:dyDescent="0.2">
      <c r="A8351" s="2"/>
    </row>
    <row r="8352" spans="1:1" s="18" customFormat="1" x14ac:dyDescent="0.2">
      <c r="A8352" s="2"/>
    </row>
    <row r="8353" spans="1:1" s="18" customFormat="1" x14ac:dyDescent="0.2">
      <c r="A8353" s="2"/>
    </row>
    <row r="8354" spans="1:1" s="18" customFormat="1" x14ac:dyDescent="0.2">
      <c r="A8354" s="2"/>
    </row>
    <row r="8355" spans="1:1" s="18" customFormat="1" x14ac:dyDescent="0.2">
      <c r="A8355" s="2"/>
    </row>
    <row r="8356" spans="1:1" s="18" customFormat="1" x14ac:dyDescent="0.2">
      <c r="A8356" s="2"/>
    </row>
    <row r="8357" spans="1:1" s="18" customFormat="1" x14ac:dyDescent="0.2">
      <c r="A8357" s="2"/>
    </row>
    <row r="8358" spans="1:1" s="18" customFormat="1" x14ac:dyDescent="0.2">
      <c r="A8358" s="2"/>
    </row>
    <row r="8359" spans="1:1" s="18" customFormat="1" x14ac:dyDescent="0.2">
      <c r="A8359" s="2"/>
    </row>
    <row r="8360" spans="1:1" s="18" customFormat="1" x14ac:dyDescent="0.2">
      <c r="A8360" s="2"/>
    </row>
    <row r="8361" spans="1:1" s="18" customFormat="1" x14ac:dyDescent="0.2">
      <c r="A8361" s="2"/>
    </row>
    <row r="8362" spans="1:1" s="18" customFormat="1" x14ac:dyDescent="0.2">
      <c r="A8362" s="2"/>
    </row>
    <row r="8363" spans="1:1" s="18" customFormat="1" x14ac:dyDescent="0.2">
      <c r="A8363" s="2"/>
    </row>
    <row r="8364" spans="1:1" s="18" customFormat="1" x14ac:dyDescent="0.2">
      <c r="A8364" s="2"/>
    </row>
    <row r="8365" spans="1:1" s="18" customFormat="1" x14ac:dyDescent="0.2">
      <c r="A8365" s="2"/>
    </row>
    <row r="8366" spans="1:1" s="18" customFormat="1" x14ac:dyDescent="0.2">
      <c r="A8366" s="2"/>
    </row>
    <row r="8367" spans="1:1" s="18" customFormat="1" x14ac:dyDescent="0.2">
      <c r="A8367" s="2"/>
    </row>
    <row r="8368" spans="1:1" s="18" customFormat="1" x14ac:dyDescent="0.2">
      <c r="A8368" s="2"/>
    </row>
    <row r="8369" spans="1:31" s="18" customFormat="1" x14ac:dyDescent="0.2">
      <c r="A8369" s="2"/>
    </row>
    <row r="8370" spans="1:31" s="18" customFormat="1" x14ac:dyDescent="0.2">
      <c r="A8370" s="2"/>
    </row>
    <row r="8371" spans="1:31" s="18" customFormat="1" x14ac:dyDescent="0.2">
      <c r="A8371" s="2"/>
    </row>
    <row r="8372" spans="1:31" s="18" customFormat="1" x14ac:dyDescent="0.2">
      <c r="A8372" s="2"/>
    </row>
    <row r="8373" spans="1:31" s="18" customFormat="1" x14ac:dyDescent="0.2">
      <c r="A8373" s="2"/>
    </row>
    <row r="8374" spans="1:31" s="18" customFormat="1" x14ac:dyDescent="0.2">
      <c r="A8374" s="2"/>
    </row>
    <row r="8375" spans="1:31" s="18" customFormat="1" x14ac:dyDescent="0.2">
      <c r="A8375" s="2"/>
    </row>
    <row r="8376" spans="1:31" s="18" customFormat="1" x14ac:dyDescent="0.2">
      <c r="A8376" s="2"/>
    </row>
    <row r="8377" spans="1:31" s="18" customFormat="1" x14ac:dyDescent="0.2">
      <c r="A8377" s="2"/>
    </row>
    <row r="8378" spans="1:31" s="18" customFormat="1" x14ac:dyDescent="0.2">
      <c r="A8378" s="2"/>
    </row>
    <row r="8379" spans="1:31" s="18" customFormat="1" x14ac:dyDescent="0.2">
      <c r="A8379" s="2"/>
    </row>
    <row r="8380" spans="1:31" s="18" customFormat="1" x14ac:dyDescent="0.2">
      <c r="A8380" s="2"/>
    </row>
    <row r="8381" spans="1:31" s="18" customFormat="1" x14ac:dyDescent="0.2">
      <c r="A8381" s="2"/>
    </row>
    <row r="8382" spans="1:31" s="18" customFormat="1" x14ac:dyDescent="0.2">
      <c r="A8382" s="2"/>
    </row>
    <row r="8383" spans="1:31" s="18" customFormat="1" x14ac:dyDescent="0.2">
      <c r="A8383" s="2"/>
    </row>
    <row r="8384" spans="1:31" s="18" customFormat="1" x14ac:dyDescent="0.2">
      <c r="A8384" s="2"/>
      <c r="I8384" s="38"/>
      <c r="J8384" s="38"/>
      <c r="K8384" s="38"/>
      <c r="L8384" s="38"/>
      <c r="M8384" s="38"/>
      <c r="N8384" s="38"/>
      <c r="O8384" s="38"/>
      <c r="P8384" s="38"/>
      <c r="Q8384" s="38"/>
      <c r="R8384" s="38"/>
      <c r="S8384" s="38"/>
      <c r="T8384" s="38"/>
      <c r="U8384" s="38"/>
      <c r="V8384" s="38"/>
      <c r="W8384" s="38"/>
      <c r="X8384" s="38"/>
      <c r="Y8384" s="38"/>
      <c r="Z8384" s="38"/>
      <c r="AA8384" s="38"/>
      <c r="AB8384" s="38"/>
      <c r="AC8384" s="38"/>
      <c r="AD8384" s="38"/>
      <c r="AE8384" s="38"/>
    </row>
    <row r="8385" spans="1:81" s="18" customFormat="1" x14ac:dyDescent="0.2">
      <c r="A8385" s="2"/>
      <c r="I8385" s="38"/>
      <c r="J8385" s="38"/>
      <c r="K8385" s="38"/>
      <c r="L8385" s="38"/>
      <c r="M8385" s="38"/>
      <c r="N8385" s="38"/>
      <c r="O8385" s="38"/>
      <c r="P8385" s="38"/>
      <c r="Q8385" s="38"/>
      <c r="R8385" s="38"/>
      <c r="S8385" s="38"/>
      <c r="T8385" s="38"/>
      <c r="U8385" s="38"/>
      <c r="V8385" s="38"/>
      <c r="W8385" s="38"/>
      <c r="X8385" s="38"/>
      <c r="Y8385" s="38"/>
      <c r="Z8385" s="38"/>
      <c r="AA8385" s="38"/>
      <c r="AB8385" s="38"/>
      <c r="AC8385" s="38"/>
      <c r="AD8385" s="38"/>
      <c r="AE8385" s="38"/>
    </row>
    <row r="8386" spans="1:81" s="18" customFormat="1" x14ac:dyDescent="0.2">
      <c r="A8386" s="2"/>
      <c r="I8386" s="38"/>
      <c r="J8386" s="38"/>
      <c r="K8386" s="38"/>
      <c r="L8386" s="38"/>
      <c r="M8386" s="38"/>
      <c r="N8386" s="38"/>
      <c r="O8386" s="38"/>
      <c r="P8386" s="38"/>
      <c r="Q8386" s="38"/>
      <c r="R8386" s="38"/>
      <c r="S8386" s="38"/>
      <c r="T8386" s="38"/>
      <c r="U8386" s="38"/>
      <c r="V8386" s="38"/>
      <c r="W8386" s="38"/>
      <c r="X8386" s="38"/>
      <c r="Y8386" s="38"/>
      <c r="Z8386" s="38"/>
      <c r="AA8386" s="38"/>
      <c r="AB8386" s="38"/>
      <c r="AC8386" s="38"/>
      <c r="AD8386" s="38"/>
      <c r="AE8386" s="38"/>
    </row>
    <row r="8387" spans="1:81" s="18" customFormat="1" x14ac:dyDescent="0.2">
      <c r="A8387" s="2"/>
      <c r="I8387" s="38"/>
      <c r="J8387" s="38"/>
      <c r="K8387" s="38"/>
      <c r="L8387" s="38"/>
      <c r="M8387" s="38"/>
      <c r="N8387" s="38"/>
      <c r="O8387" s="38"/>
      <c r="P8387" s="38"/>
      <c r="Q8387" s="38"/>
      <c r="R8387" s="38"/>
      <c r="S8387" s="38"/>
      <c r="T8387" s="38"/>
      <c r="U8387" s="38"/>
      <c r="V8387" s="38"/>
      <c r="W8387" s="38"/>
      <c r="X8387" s="38"/>
      <c r="Y8387" s="38"/>
      <c r="Z8387" s="38"/>
      <c r="AA8387" s="38"/>
      <c r="AB8387" s="38"/>
      <c r="AC8387" s="38"/>
      <c r="AD8387" s="38"/>
      <c r="AE8387" s="38"/>
    </row>
    <row r="8388" spans="1:81" s="18" customFormat="1" x14ac:dyDescent="0.2">
      <c r="A8388" s="2"/>
      <c r="B8388" s="2"/>
      <c r="C8388" s="38"/>
      <c r="D8388" s="38"/>
      <c r="E8388" s="38"/>
      <c r="F8388" s="2"/>
      <c r="G8388" s="38"/>
      <c r="H8388" s="62"/>
      <c r="I8388" s="38"/>
      <c r="J8388" s="38"/>
      <c r="K8388" s="38"/>
      <c r="L8388" s="38"/>
      <c r="M8388" s="38"/>
      <c r="N8388" s="38"/>
      <c r="O8388" s="38"/>
      <c r="P8388" s="38"/>
      <c r="Q8388" s="38"/>
      <c r="R8388" s="38"/>
      <c r="S8388" s="38"/>
      <c r="T8388" s="38"/>
      <c r="U8388" s="38"/>
      <c r="V8388" s="38"/>
      <c r="W8388" s="38"/>
      <c r="X8388" s="38"/>
      <c r="Y8388" s="38"/>
      <c r="Z8388" s="38"/>
      <c r="AA8388" s="38"/>
      <c r="AB8388" s="38"/>
      <c r="AC8388" s="38"/>
      <c r="AD8388" s="38"/>
      <c r="AE8388" s="38"/>
      <c r="AF8388" s="2"/>
      <c r="AG8388" s="38"/>
      <c r="AH8388" s="38"/>
      <c r="AI8388" s="2"/>
      <c r="AJ8388" s="2"/>
      <c r="AK8388" s="2"/>
      <c r="AL8388" s="2"/>
      <c r="AM8388" s="2"/>
      <c r="AN8388" s="2"/>
      <c r="AO8388" s="2"/>
      <c r="AP8388" s="2"/>
      <c r="AQ8388" s="2"/>
      <c r="AR8388" s="2"/>
      <c r="AS8388" s="2"/>
      <c r="AT8388" s="2"/>
      <c r="AU8388" s="2"/>
      <c r="AV8388" s="2"/>
      <c r="AW8388" s="2"/>
      <c r="AX8388" s="2"/>
      <c r="AY8388" s="2"/>
      <c r="AZ8388" s="2"/>
      <c r="BA8388" s="2"/>
      <c r="BB8388" s="2"/>
      <c r="BC8388" s="2"/>
      <c r="BD8388" s="2"/>
      <c r="BE8388" s="2"/>
      <c r="BF8388" s="2"/>
      <c r="BG8388" s="2"/>
      <c r="BH8388" s="2"/>
      <c r="BI8388" s="2"/>
      <c r="BJ8388" s="2"/>
      <c r="BK8388" s="2"/>
      <c r="BL8388" s="2"/>
      <c r="BM8388" s="2"/>
      <c r="BN8388" s="2"/>
      <c r="BO8388" s="2"/>
      <c r="BP8388" s="2"/>
      <c r="BQ8388" s="2"/>
      <c r="BR8388" s="2"/>
      <c r="BS8388" s="2"/>
      <c r="BT8388" s="2"/>
      <c r="BU8388" s="2"/>
      <c r="BV8388" s="2"/>
      <c r="BW8388" s="2"/>
      <c r="BX8388" s="2"/>
      <c r="BY8388" s="2"/>
      <c r="BZ8388" s="2"/>
      <c r="CA8388" s="2"/>
      <c r="CB8388" s="2"/>
      <c r="CC8388" s="2"/>
    </row>
    <row r="8389" spans="1:81" s="18" customFormat="1" x14ac:dyDescent="0.2">
      <c r="A8389" s="2"/>
      <c r="B8389" s="2"/>
      <c r="C8389" s="38"/>
      <c r="D8389" s="38"/>
      <c r="E8389" s="38"/>
      <c r="F8389" s="2"/>
      <c r="G8389" s="38"/>
      <c r="H8389" s="62"/>
      <c r="I8389" s="38"/>
      <c r="J8389" s="38"/>
      <c r="K8389" s="38"/>
      <c r="L8389" s="38"/>
      <c r="M8389" s="38"/>
      <c r="N8389" s="38"/>
      <c r="O8389" s="38"/>
      <c r="P8389" s="38"/>
      <c r="Q8389" s="38"/>
      <c r="R8389" s="38"/>
      <c r="S8389" s="38"/>
      <c r="T8389" s="38"/>
      <c r="U8389" s="38"/>
      <c r="V8389" s="38"/>
      <c r="W8389" s="38"/>
      <c r="X8389" s="38"/>
      <c r="Y8389" s="38"/>
      <c r="Z8389" s="38"/>
      <c r="AA8389" s="38"/>
      <c r="AB8389" s="38"/>
      <c r="AC8389" s="38"/>
      <c r="AD8389" s="38"/>
      <c r="AE8389" s="38"/>
      <c r="AF8389" s="2"/>
      <c r="AG8389" s="38"/>
      <c r="AH8389" s="38"/>
      <c r="AI8389" s="2"/>
      <c r="AJ8389" s="2"/>
      <c r="AK8389" s="2"/>
      <c r="AL8389" s="2"/>
      <c r="AM8389" s="2"/>
      <c r="AN8389" s="2"/>
      <c r="AO8389" s="2"/>
      <c r="AP8389" s="2"/>
      <c r="AQ8389" s="2"/>
      <c r="AR8389" s="2"/>
      <c r="AS8389" s="2"/>
      <c r="AT8389" s="2"/>
      <c r="AU8389" s="2"/>
      <c r="AV8389" s="2"/>
      <c r="AW8389" s="2"/>
      <c r="AX8389" s="2"/>
      <c r="AY8389" s="2"/>
      <c r="AZ8389" s="2"/>
      <c r="BA8389" s="2"/>
      <c r="BB8389" s="2"/>
      <c r="BC8389" s="2"/>
      <c r="BD8389" s="2"/>
      <c r="BE8389" s="2"/>
      <c r="BF8389" s="2"/>
      <c r="BG8389" s="2"/>
      <c r="BH8389" s="2"/>
      <c r="BI8389" s="2"/>
      <c r="BJ8389" s="2"/>
      <c r="BK8389" s="2"/>
      <c r="BL8389" s="2"/>
      <c r="BM8389" s="2"/>
      <c r="BN8389" s="2"/>
      <c r="BO8389" s="2"/>
      <c r="BP8389" s="2"/>
      <c r="BQ8389" s="2"/>
      <c r="BR8389" s="2"/>
      <c r="BS8389" s="2"/>
      <c r="BT8389" s="2"/>
      <c r="BU8389" s="2"/>
      <c r="BV8389" s="2"/>
      <c r="BW8389" s="2"/>
      <c r="BX8389" s="2"/>
      <c r="BY8389" s="2"/>
      <c r="BZ8389" s="2"/>
      <c r="CA8389" s="2"/>
      <c r="CB8389" s="2"/>
      <c r="CC8389" s="2"/>
    </row>
    <row r="8390" spans="1:81" s="18" customFormat="1" x14ac:dyDescent="0.2">
      <c r="A8390" s="2"/>
      <c r="B8390" s="2"/>
      <c r="C8390" s="38"/>
      <c r="D8390" s="38"/>
      <c r="E8390" s="38"/>
      <c r="F8390" s="2"/>
      <c r="G8390" s="38"/>
      <c r="H8390" s="62"/>
      <c r="I8390" s="38"/>
      <c r="J8390" s="38"/>
      <c r="K8390" s="38"/>
      <c r="L8390" s="38"/>
      <c r="M8390" s="38"/>
      <c r="N8390" s="38"/>
      <c r="O8390" s="38"/>
      <c r="P8390" s="38"/>
      <c r="Q8390" s="38"/>
      <c r="R8390" s="38"/>
      <c r="S8390" s="38"/>
      <c r="T8390" s="38"/>
      <c r="U8390" s="38"/>
      <c r="V8390" s="38"/>
      <c r="W8390" s="38"/>
      <c r="X8390" s="38"/>
      <c r="Y8390" s="38"/>
      <c r="Z8390" s="38"/>
      <c r="AA8390" s="38"/>
      <c r="AB8390" s="38"/>
      <c r="AC8390" s="38"/>
      <c r="AD8390" s="38"/>
      <c r="AE8390" s="38"/>
      <c r="AF8390" s="2"/>
      <c r="AG8390" s="38"/>
      <c r="AH8390" s="38"/>
      <c r="AI8390" s="2"/>
      <c r="AJ8390" s="2"/>
      <c r="AK8390" s="2"/>
      <c r="AL8390" s="2"/>
      <c r="AM8390" s="2"/>
      <c r="AN8390" s="2"/>
      <c r="AO8390" s="2"/>
      <c r="AP8390" s="2"/>
      <c r="AQ8390" s="2"/>
      <c r="AR8390" s="2"/>
      <c r="AS8390" s="2"/>
      <c r="AT8390" s="2"/>
      <c r="AU8390" s="2"/>
      <c r="AV8390" s="2"/>
      <c r="AW8390" s="2"/>
      <c r="AX8390" s="2"/>
      <c r="AY8390" s="2"/>
      <c r="AZ8390" s="2"/>
      <c r="BA8390" s="2"/>
      <c r="BB8390" s="2"/>
      <c r="BC8390" s="2"/>
      <c r="BD8390" s="2"/>
      <c r="BE8390" s="2"/>
      <c r="BF8390" s="2"/>
      <c r="BG8390" s="2"/>
      <c r="BH8390" s="2"/>
      <c r="BI8390" s="2"/>
      <c r="BJ8390" s="2"/>
      <c r="BK8390" s="2"/>
      <c r="BL8390" s="2"/>
      <c r="BM8390" s="2"/>
      <c r="BN8390" s="2"/>
      <c r="BO8390" s="2"/>
      <c r="BP8390" s="2"/>
      <c r="BQ8390" s="2"/>
      <c r="BR8390" s="2"/>
      <c r="BS8390" s="2"/>
      <c r="BT8390" s="2"/>
      <c r="BU8390" s="2"/>
      <c r="BV8390" s="2"/>
      <c r="BW8390" s="2"/>
      <c r="BX8390" s="2"/>
      <c r="BY8390" s="2"/>
      <c r="BZ8390" s="2"/>
      <c r="CA8390" s="2"/>
      <c r="CB8390" s="2"/>
      <c r="CC8390" s="2"/>
    </row>
    <row r="8391" spans="1:81" s="18" customFormat="1" x14ac:dyDescent="0.2">
      <c r="A8391" s="2"/>
      <c r="B8391" s="2"/>
      <c r="C8391" s="38"/>
      <c r="D8391" s="38"/>
      <c r="E8391" s="38"/>
      <c r="F8391" s="2"/>
      <c r="G8391" s="38"/>
      <c r="H8391" s="62"/>
      <c r="I8391" s="38"/>
      <c r="J8391" s="38"/>
      <c r="K8391" s="38"/>
      <c r="L8391" s="38"/>
      <c r="M8391" s="38"/>
      <c r="N8391" s="38"/>
      <c r="O8391" s="38"/>
      <c r="P8391" s="38"/>
      <c r="Q8391" s="38"/>
      <c r="R8391" s="38"/>
      <c r="S8391" s="38"/>
      <c r="T8391" s="38"/>
      <c r="U8391" s="38"/>
      <c r="V8391" s="38"/>
      <c r="W8391" s="38"/>
      <c r="X8391" s="38"/>
      <c r="Y8391" s="38"/>
      <c r="Z8391" s="38"/>
      <c r="AA8391" s="38"/>
      <c r="AB8391" s="38"/>
      <c r="AC8391" s="38"/>
      <c r="AD8391" s="38"/>
      <c r="AE8391" s="38"/>
      <c r="AF8391" s="2"/>
      <c r="AG8391" s="38"/>
      <c r="AH8391" s="38"/>
      <c r="AI8391" s="2"/>
      <c r="AJ8391" s="2"/>
      <c r="AK8391" s="2"/>
      <c r="AL8391" s="2"/>
      <c r="AM8391" s="2"/>
      <c r="AN8391" s="2"/>
      <c r="AO8391" s="2"/>
      <c r="AP8391" s="2"/>
      <c r="AQ8391" s="2"/>
      <c r="AR8391" s="2"/>
      <c r="AS8391" s="2"/>
      <c r="AT8391" s="2"/>
      <c r="AU8391" s="2"/>
      <c r="AV8391" s="2"/>
      <c r="AW8391" s="2"/>
      <c r="AX8391" s="2"/>
      <c r="AY8391" s="2"/>
      <c r="AZ8391" s="2"/>
      <c r="BA8391" s="2"/>
      <c r="BB8391" s="2"/>
      <c r="BC8391" s="2"/>
      <c r="BD8391" s="2"/>
      <c r="BE8391" s="2"/>
      <c r="BF8391" s="2"/>
      <c r="BG8391" s="2"/>
      <c r="BH8391" s="2"/>
      <c r="BI8391" s="2"/>
      <c r="BJ8391" s="2"/>
      <c r="BK8391" s="2"/>
      <c r="BL8391" s="2"/>
      <c r="BM8391" s="2"/>
      <c r="BN8391" s="2"/>
      <c r="BO8391" s="2"/>
      <c r="BP8391" s="2"/>
      <c r="BQ8391" s="2"/>
      <c r="BR8391" s="2"/>
      <c r="BS8391" s="2"/>
      <c r="BT8391" s="2"/>
      <c r="BU8391" s="2"/>
      <c r="BV8391" s="2"/>
      <c r="BW8391" s="2"/>
      <c r="BX8391" s="2"/>
      <c r="BY8391" s="2"/>
      <c r="BZ8391" s="2"/>
      <c r="CA8391" s="2"/>
      <c r="CB8391" s="2"/>
      <c r="CC8391" s="2"/>
    </row>
    <row r="8392" spans="1:81" s="18" customFormat="1" x14ac:dyDescent="0.2">
      <c r="A8392" s="2"/>
      <c r="B8392" s="2"/>
      <c r="C8392" s="38"/>
      <c r="D8392" s="38"/>
      <c r="E8392" s="38"/>
      <c r="F8392" s="2"/>
      <c r="G8392" s="38"/>
      <c r="H8392" s="62"/>
      <c r="I8392" s="38"/>
      <c r="J8392" s="38"/>
      <c r="K8392" s="38"/>
      <c r="L8392" s="38"/>
      <c r="M8392" s="38"/>
      <c r="N8392" s="38"/>
      <c r="O8392" s="38"/>
      <c r="P8392" s="38"/>
      <c r="Q8392" s="38"/>
      <c r="R8392" s="38"/>
      <c r="S8392" s="38"/>
      <c r="T8392" s="38"/>
      <c r="U8392" s="38"/>
      <c r="V8392" s="38"/>
      <c r="W8392" s="38"/>
      <c r="X8392" s="38"/>
      <c r="Y8392" s="38"/>
      <c r="Z8392" s="38"/>
      <c r="AA8392" s="38"/>
      <c r="AB8392" s="38"/>
      <c r="AC8392" s="38"/>
      <c r="AD8392" s="38"/>
      <c r="AE8392" s="38"/>
      <c r="AF8392" s="2"/>
      <c r="AG8392" s="38"/>
      <c r="AH8392" s="38"/>
      <c r="AI8392" s="2"/>
      <c r="AJ8392" s="2"/>
      <c r="AK8392" s="2"/>
      <c r="AL8392" s="2"/>
      <c r="AM8392" s="2"/>
      <c r="AN8392" s="2"/>
      <c r="AO8392" s="2"/>
      <c r="AP8392" s="2"/>
      <c r="AQ8392" s="2"/>
      <c r="AR8392" s="2"/>
      <c r="AS8392" s="2"/>
      <c r="AT8392" s="2"/>
      <c r="AU8392" s="2"/>
      <c r="AV8392" s="2"/>
      <c r="AW8392" s="2"/>
      <c r="AX8392" s="2"/>
      <c r="AY8392" s="2"/>
      <c r="AZ8392" s="2"/>
      <c r="BA8392" s="2"/>
      <c r="BB8392" s="2"/>
      <c r="BC8392" s="2"/>
      <c r="BD8392" s="2"/>
      <c r="BE8392" s="2"/>
      <c r="BF8392" s="2"/>
      <c r="BG8392" s="2"/>
      <c r="BH8392" s="2"/>
      <c r="BI8392" s="2"/>
      <c r="BJ8392" s="2"/>
      <c r="BK8392" s="2"/>
      <c r="BL8392" s="2"/>
      <c r="BM8392" s="2"/>
      <c r="BN8392" s="2"/>
      <c r="BO8392" s="2"/>
      <c r="BP8392" s="2"/>
      <c r="BQ8392" s="2"/>
      <c r="BR8392" s="2"/>
      <c r="BS8392" s="2"/>
      <c r="BT8392" s="2"/>
      <c r="BU8392" s="2"/>
      <c r="BV8392" s="2"/>
      <c r="BW8392" s="2"/>
      <c r="BX8392" s="2"/>
      <c r="BY8392" s="2"/>
      <c r="BZ8392" s="2"/>
      <c r="CA8392" s="2"/>
      <c r="CB8392" s="2"/>
      <c r="CC8392" s="2"/>
    </row>
    <row r="8393" spans="1:81" s="18" customFormat="1" x14ac:dyDescent="0.2">
      <c r="A8393" s="2"/>
      <c r="B8393" s="2"/>
      <c r="C8393" s="38"/>
      <c r="D8393" s="38"/>
      <c r="E8393" s="38"/>
      <c r="F8393" s="2"/>
      <c r="G8393" s="38"/>
      <c r="H8393" s="62"/>
      <c r="I8393" s="38"/>
      <c r="J8393" s="38"/>
      <c r="K8393" s="38"/>
      <c r="L8393" s="38"/>
      <c r="M8393" s="38"/>
      <c r="N8393" s="38"/>
      <c r="O8393" s="38"/>
      <c r="P8393" s="38"/>
      <c r="Q8393" s="38"/>
      <c r="R8393" s="38"/>
      <c r="S8393" s="38"/>
      <c r="T8393" s="38"/>
      <c r="U8393" s="38"/>
      <c r="V8393" s="38"/>
      <c r="W8393" s="38"/>
      <c r="X8393" s="38"/>
      <c r="Y8393" s="38"/>
      <c r="Z8393" s="38"/>
      <c r="AA8393" s="38"/>
      <c r="AB8393" s="38"/>
      <c r="AC8393" s="38"/>
      <c r="AD8393" s="38"/>
      <c r="AE8393" s="38"/>
      <c r="AF8393" s="2"/>
      <c r="AG8393" s="38"/>
      <c r="AH8393" s="38"/>
      <c r="AI8393" s="2"/>
      <c r="AJ8393" s="2"/>
      <c r="AK8393" s="2"/>
      <c r="AL8393" s="2"/>
      <c r="AM8393" s="2"/>
      <c r="AN8393" s="2"/>
      <c r="AO8393" s="2"/>
      <c r="AP8393" s="2"/>
      <c r="AQ8393" s="2"/>
      <c r="AR8393" s="2"/>
      <c r="AS8393" s="2"/>
      <c r="AT8393" s="2"/>
      <c r="AU8393" s="2"/>
      <c r="AV8393" s="2"/>
      <c r="AW8393" s="2"/>
      <c r="AX8393" s="2"/>
      <c r="AY8393" s="2"/>
      <c r="AZ8393" s="2"/>
      <c r="BA8393" s="2"/>
      <c r="BB8393" s="2"/>
      <c r="BC8393" s="2"/>
      <c r="BD8393" s="2"/>
      <c r="BE8393" s="2"/>
      <c r="BF8393" s="2"/>
      <c r="BG8393" s="2"/>
      <c r="BH8393" s="2"/>
      <c r="BI8393" s="2"/>
      <c r="BJ8393" s="2"/>
      <c r="BK8393" s="2"/>
      <c r="BL8393" s="2"/>
      <c r="BM8393" s="2"/>
      <c r="BN8393" s="2"/>
      <c r="BO8393" s="2"/>
      <c r="BP8393" s="2"/>
      <c r="BQ8393" s="2"/>
      <c r="BR8393" s="2"/>
      <c r="BS8393" s="2"/>
      <c r="BT8393" s="2"/>
      <c r="BU8393" s="2"/>
      <c r="BV8393" s="2"/>
      <c r="BW8393" s="2"/>
      <c r="BX8393" s="2"/>
      <c r="BY8393" s="2"/>
      <c r="BZ8393" s="2"/>
      <c r="CA8393" s="2"/>
      <c r="CB8393" s="2"/>
      <c r="CC8393" s="2"/>
    </row>
    <row r="8394" spans="1:81" s="18" customFormat="1" x14ac:dyDescent="0.2">
      <c r="A8394" s="2"/>
      <c r="B8394" s="2"/>
      <c r="C8394" s="38"/>
      <c r="D8394" s="38"/>
      <c r="E8394" s="38"/>
      <c r="F8394" s="2"/>
      <c r="G8394" s="38"/>
      <c r="H8394" s="62"/>
      <c r="I8394" s="38"/>
      <c r="J8394" s="38"/>
      <c r="K8394" s="38"/>
      <c r="L8394" s="38"/>
      <c r="M8394" s="38"/>
      <c r="N8394" s="38"/>
      <c r="O8394" s="38"/>
      <c r="P8394" s="38"/>
      <c r="Q8394" s="38"/>
      <c r="R8394" s="38"/>
      <c r="S8394" s="38"/>
      <c r="T8394" s="38"/>
      <c r="U8394" s="38"/>
      <c r="V8394" s="38"/>
      <c r="W8394" s="38"/>
      <c r="X8394" s="38"/>
      <c r="Y8394" s="38"/>
      <c r="Z8394" s="38"/>
      <c r="AA8394" s="38"/>
      <c r="AB8394" s="38"/>
      <c r="AC8394" s="38"/>
      <c r="AD8394" s="38"/>
      <c r="AE8394" s="38"/>
      <c r="AF8394" s="2"/>
      <c r="AG8394" s="38"/>
      <c r="AH8394" s="38"/>
      <c r="AI8394" s="2"/>
      <c r="AJ8394" s="2"/>
      <c r="AK8394" s="2"/>
      <c r="AL8394" s="2"/>
      <c r="AM8394" s="2"/>
      <c r="AN8394" s="2"/>
      <c r="AO8394" s="2"/>
      <c r="AP8394" s="2"/>
      <c r="AQ8394" s="2"/>
      <c r="AR8394" s="2"/>
      <c r="AS8394" s="2"/>
      <c r="AT8394" s="2"/>
      <c r="AU8394" s="2"/>
      <c r="AV8394" s="2"/>
      <c r="AW8394" s="2"/>
      <c r="AX8394" s="2"/>
      <c r="AY8394" s="2"/>
      <c r="AZ8394" s="2"/>
      <c r="BA8394" s="2"/>
      <c r="BB8394" s="2"/>
      <c r="BC8394" s="2"/>
      <c r="BD8394" s="2"/>
      <c r="BE8394" s="2"/>
      <c r="BF8394" s="2"/>
      <c r="BG8394" s="2"/>
      <c r="BH8394" s="2"/>
      <c r="BI8394" s="2"/>
      <c r="BJ8394" s="2"/>
      <c r="BK8394" s="2"/>
      <c r="BL8394" s="2"/>
      <c r="BM8394" s="2"/>
      <c r="BN8394" s="2"/>
      <c r="BO8394" s="2"/>
      <c r="BP8394" s="2"/>
      <c r="BQ8394" s="2"/>
      <c r="BR8394" s="2"/>
      <c r="BS8394" s="2"/>
      <c r="BT8394" s="2"/>
      <c r="BU8394" s="2"/>
      <c r="BV8394" s="2"/>
      <c r="BW8394" s="2"/>
      <c r="BX8394" s="2"/>
      <c r="BY8394" s="2"/>
      <c r="BZ8394" s="2"/>
      <c r="CA8394" s="2"/>
      <c r="CB8394" s="2"/>
      <c r="CC8394" s="2"/>
    </row>
    <row r="8395" spans="1:81" s="18" customFormat="1" x14ac:dyDescent="0.2">
      <c r="A8395" s="2"/>
      <c r="B8395" s="2"/>
      <c r="C8395" s="38"/>
      <c r="D8395" s="38"/>
      <c r="E8395" s="38"/>
      <c r="F8395" s="2"/>
      <c r="G8395" s="38"/>
      <c r="H8395" s="62"/>
      <c r="I8395" s="38"/>
      <c r="J8395" s="38"/>
      <c r="K8395" s="38"/>
      <c r="L8395" s="38"/>
      <c r="M8395" s="38"/>
      <c r="N8395" s="38"/>
      <c r="O8395" s="38"/>
      <c r="P8395" s="38"/>
      <c r="Q8395" s="38"/>
      <c r="R8395" s="38"/>
      <c r="S8395" s="38"/>
      <c r="T8395" s="38"/>
      <c r="U8395" s="38"/>
      <c r="V8395" s="38"/>
      <c r="W8395" s="38"/>
      <c r="X8395" s="38"/>
      <c r="Y8395" s="38"/>
      <c r="Z8395" s="38"/>
      <c r="AA8395" s="38"/>
      <c r="AB8395" s="38"/>
      <c r="AC8395" s="38"/>
      <c r="AD8395" s="38"/>
      <c r="AE8395" s="38"/>
      <c r="AF8395" s="2"/>
      <c r="AG8395" s="38"/>
      <c r="AH8395" s="38"/>
      <c r="AI8395" s="2"/>
      <c r="AJ8395" s="2"/>
      <c r="AK8395" s="2"/>
      <c r="AL8395" s="2"/>
      <c r="AM8395" s="2"/>
      <c r="AN8395" s="2"/>
      <c r="AO8395" s="2"/>
      <c r="AP8395" s="2"/>
      <c r="AQ8395" s="2"/>
      <c r="AR8395" s="2"/>
      <c r="AS8395" s="2"/>
      <c r="AT8395" s="2"/>
      <c r="AU8395" s="2"/>
      <c r="AV8395" s="2"/>
      <c r="AW8395" s="2"/>
      <c r="AX8395" s="2"/>
      <c r="AY8395" s="2"/>
      <c r="AZ8395" s="2"/>
      <c r="BA8395" s="2"/>
      <c r="BB8395" s="2"/>
      <c r="BC8395" s="2"/>
      <c r="BD8395" s="2"/>
      <c r="BE8395" s="2"/>
      <c r="BF8395" s="2"/>
      <c r="BG8395" s="2"/>
      <c r="BH8395" s="2"/>
      <c r="BI8395" s="2"/>
      <c r="BJ8395" s="2"/>
      <c r="BK8395" s="2"/>
      <c r="BL8395" s="2"/>
      <c r="BM8395" s="2"/>
      <c r="BN8395" s="2"/>
      <c r="BO8395" s="2"/>
      <c r="BP8395" s="2"/>
      <c r="BQ8395" s="2"/>
      <c r="BR8395" s="2"/>
      <c r="BS8395" s="2"/>
      <c r="BT8395" s="2"/>
      <c r="BU8395" s="2"/>
      <c r="BV8395" s="2"/>
      <c r="BW8395" s="2"/>
      <c r="BX8395" s="2"/>
      <c r="BY8395" s="2"/>
      <c r="BZ8395" s="2"/>
      <c r="CA8395" s="2"/>
      <c r="CB8395" s="2"/>
      <c r="CC8395" s="2"/>
    </row>
    <row r="8396" spans="1:81" s="18" customFormat="1" x14ac:dyDescent="0.2">
      <c r="A8396" s="2"/>
      <c r="B8396" s="2"/>
      <c r="C8396" s="38"/>
      <c r="D8396" s="38"/>
      <c r="E8396" s="38"/>
      <c r="F8396" s="2"/>
      <c r="G8396" s="38"/>
      <c r="H8396" s="62"/>
      <c r="I8396" s="38"/>
      <c r="J8396" s="38"/>
      <c r="K8396" s="38"/>
      <c r="L8396" s="38"/>
      <c r="M8396" s="38"/>
      <c r="N8396" s="38"/>
      <c r="O8396" s="38"/>
      <c r="P8396" s="38"/>
      <c r="Q8396" s="38"/>
      <c r="R8396" s="38"/>
      <c r="S8396" s="38"/>
      <c r="T8396" s="38"/>
      <c r="U8396" s="38"/>
      <c r="V8396" s="38"/>
      <c r="W8396" s="38"/>
      <c r="X8396" s="38"/>
      <c r="Y8396" s="38"/>
      <c r="Z8396" s="38"/>
      <c r="AA8396" s="38"/>
      <c r="AB8396" s="38"/>
      <c r="AC8396" s="38"/>
      <c r="AD8396" s="38"/>
      <c r="AE8396" s="38"/>
      <c r="AF8396" s="2"/>
      <c r="AG8396" s="38"/>
      <c r="AH8396" s="38"/>
      <c r="AI8396" s="2"/>
      <c r="AJ8396" s="2"/>
      <c r="AK8396" s="2"/>
      <c r="AL8396" s="2"/>
      <c r="AM8396" s="2"/>
      <c r="AN8396" s="2"/>
      <c r="AO8396" s="2"/>
      <c r="AP8396" s="2"/>
      <c r="AQ8396" s="2"/>
      <c r="AR8396" s="2"/>
      <c r="AS8396" s="2"/>
      <c r="AT8396" s="2"/>
      <c r="AU8396" s="2"/>
      <c r="AV8396" s="2"/>
      <c r="AW8396" s="2"/>
      <c r="AX8396" s="2"/>
      <c r="AY8396" s="2"/>
      <c r="AZ8396" s="2"/>
      <c r="BA8396" s="2"/>
      <c r="BB8396" s="2"/>
      <c r="BC8396" s="2"/>
      <c r="BD8396" s="2"/>
      <c r="BE8396" s="2"/>
      <c r="BF8396" s="2"/>
      <c r="BG8396" s="2"/>
      <c r="BH8396" s="2"/>
      <c r="BI8396" s="2"/>
      <c r="BJ8396" s="2"/>
      <c r="BK8396" s="2"/>
      <c r="BL8396" s="2"/>
      <c r="BM8396" s="2"/>
      <c r="BN8396" s="2"/>
      <c r="BO8396" s="2"/>
      <c r="BP8396" s="2"/>
      <c r="BQ8396" s="2"/>
      <c r="BR8396" s="2"/>
      <c r="BS8396" s="2"/>
      <c r="BT8396" s="2"/>
      <c r="BU8396" s="2"/>
      <c r="BV8396" s="2"/>
      <c r="BW8396" s="2"/>
      <c r="BX8396" s="2"/>
      <c r="BY8396" s="2"/>
      <c r="BZ8396" s="2"/>
      <c r="CA8396" s="2"/>
      <c r="CB8396" s="2"/>
      <c r="CC8396" s="2"/>
    </row>
    <row r="8397" spans="1:81" s="18" customFormat="1" x14ac:dyDescent="0.2">
      <c r="A8397" s="2"/>
      <c r="B8397" s="2"/>
      <c r="C8397" s="38"/>
      <c r="D8397" s="38"/>
      <c r="E8397" s="38"/>
      <c r="F8397" s="2"/>
      <c r="G8397" s="38"/>
      <c r="H8397" s="62"/>
      <c r="I8397" s="38"/>
      <c r="J8397" s="38"/>
      <c r="K8397" s="38"/>
      <c r="L8397" s="38"/>
      <c r="M8397" s="38"/>
      <c r="N8397" s="38"/>
      <c r="O8397" s="38"/>
      <c r="P8397" s="38"/>
      <c r="Q8397" s="38"/>
      <c r="R8397" s="38"/>
      <c r="S8397" s="38"/>
      <c r="T8397" s="38"/>
      <c r="U8397" s="38"/>
      <c r="V8397" s="38"/>
      <c r="W8397" s="38"/>
      <c r="X8397" s="38"/>
      <c r="Y8397" s="38"/>
      <c r="Z8397" s="38"/>
      <c r="AA8397" s="38"/>
      <c r="AB8397" s="38"/>
      <c r="AC8397" s="38"/>
      <c r="AD8397" s="38"/>
      <c r="AE8397" s="38"/>
      <c r="AF8397" s="2"/>
      <c r="AG8397" s="38"/>
      <c r="AH8397" s="38"/>
      <c r="AI8397" s="2"/>
      <c r="AJ8397" s="2"/>
      <c r="AK8397" s="2"/>
      <c r="AL8397" s="2"/>
      <c r="AM8397" s="2"/>
      <c r="AN8397" s="2"/>
      <c r="AO8397" s="2"/>
      <c r="AP8397" s="2"/>
      <c r="AQ8397" s="2"/>
      <c r="AR8397" s="2"/>
      <c r="AS8397" s="2"/>
      <c r="AT8397" s="2"/>
      <c r="AU8397" s="2"/>
      <c r="AV8397" s="2"/>
      <c r="AW8397" s="2"/>
      <c r="AX8397" s="2"/>
      <c r="AY8397" s="2"/>
      <c r="AZ8397" s="2"/>
      <c r="BA8397" s="2"/>
      <c r="BB8397" s="2"/>
      <c r="BC8397" s="2"/>
      <c r="BD8397" s="2"/>
      <c r="BE8397" s="2"/>
      <c r="BF8397" s="2"/>
      <c r="BG8397" s="2"/>
      <c r="BH8397" s="2"/>
      <c r="BI8397" s="2"/>
      <c r="BJ8397" s="2"/>
      <c r="BK8397" s="2"/>
      <c r="BL8397" s="2"/>
      <c r="BM8397" s="2"/>
      <c r="BN8397" s="2"/>
      <c r="BO8397" s="2"/>
      <c r="BP8397" s="2"/>
      <c r="BQ8397" s="2"/>
      <c r="BR8397" s="2"/>
      <c r="BS8397" s="2"/>
      <c r="BT8397" s="2"/>
      <c r="BU8397" s="2"/>
      <c r="BV8397" s="2"/>
      <c r="BW8397" s="2"/>
      <c r="BX8397" s="2"/>
      <c r="BY8397" s="2"/>
      <c r="BZ8397" s="2"/>
      <c r="CA8397" s="2"/>
      <c r="CB8397" s="2"/>
      <c r="CC8397" s="2"/>
    </row>
    <row r="8398" spans="1:81" s="18" customFormat="1" x14ac:dyDescent="0.2">
      <c r="A8398" s="2"/>
      <c r="B8398" s="2"/>
      <c r="C8398" s="38"/>
      <c r="D8398" s="38"/>
      <c r="E8398" s="38"/>
      <c r="F8398" s="2"/>
      <c r="G8398" s="38"/>
      <c r="H8398" s="62"/>
      <c r="I8398" s="38"/>
      <c r="J8398" s="38"/>
      <c r="K8398" s="38"/>
      <c r="L8398" s="38"/>
      <c r="M8398" s="38"/>
      <c r="N8398" s="38"/>
      <c r="O8398" s="38"/>
      <c r="P8398" s="38"/>
      <c r="Q8398" s="38"/>
      <c r="R8398" s="38"/>
      <c r="S8398" s="38"/>
      <c r="T8398" s="38"/>
      <c r="U8398" s="38"/>
      <c r="V8398" s="38"/>
      <c r="W8398" s="38"/>
      <c r="X8398" s="38"/>
      <c r="Y8398" s="38"/>
      <c r="Z8398" s="38"/>
      <c r="AA8398" s="38"/>
      <c r="AB8398" s="38"/>
      <c r="AC8398" s="38"/>
      <c r="AD8398" s="38"/>
      <c r="AE8398" s="38"/>
      <c r="AF8398" s="2"/>
      <c r="AG8398" s="38"/>
      <c r="AH8398" s="38"/>
      <c r="AI8398" s="2"/>
      <c r="AJ8398" s="2"/>
      <c r="AK8398" s="2"/>
      <c r="AL8398" s="2"/>
      <c r="AM8398" s="2"/>
      <c r="AN8398" s="2"/>
      <c r="AO8398" s="2"/>
      <c r="AP8398" s="2"/>
      <c r="AQ8398" s="2"/>
      <c r="AR8398" s="2"/>
      <c r="AS8398" s="2"/>
      <c r="AT8398" s="2"/>
      <c r="AU8398" s="2"/>
      <c r="AV8398" s="2"/>
      <c r="AW8398" s="2"/>
      <c r="AX8398" s="2"/>
      <c r="AY8398" s="2"/>
      <c r="AZ8398" s="2"/>
      <c r="BA8398" s="2"/>
      <c r="BB8398" s="2"/>
      <c r="BC8398" s="2"/>
      <c r="BD8398" s="2"/>
      <c r="BE8398" s="2"/>
      <c r="BF8398" s="2"/>
      <c r="BG8398" s="2"/>
      <c r="BH8398" s="2"/>
      <c r="BI8398" s="2"/>
      <c r="BJ8398" s="2"/>
      <c r="BK8398" s="2"/>
      <c r="BL8398" s="2"/>
      <c r="BM8398" s="2"/>
      <c r="BN8398" s="2"/>
      <c r="BO8398" s="2"/>
      <c r="BP8398" s="2"/>
      <c r="BQ8398" s="2"/>
      <c r="BR8398" s="2"/>
      <c r="BS8398" s="2"/>
      <c r="BT8398" s="2"/>
      <c r="BU8398" s="2"/>
      <c r="BV8398" s="2"/>
      <c r="BW8398" s="2"/>
      <c r="BX8398" s="2"/>
      <c r="BY8398" s="2"/>
      <c r="BZ8398" s="2"/>
      <c r="CA8398" s="2"/>
      <c r="CB8398" s="2"/>
      <c r="CC8398" s="2"/>
    </row>
    <row r="8399" spans="1:81" s="18" customFormat="1" x14ac:dyDescent="0.2">
      <c r="A8399" s="2"/>
      <c r="B8399" s="2"/>
      <c r="C8399" s="38"/>
      <c r="D8399" s="38"/>
      <c r="E8399" s="38"/>
      <c r="F8399" s="2"/>
      <c r="G8399" s="38"/>
      <c r="H8399" s="62"/>
      <c r="I8399" s="38"/>
      <c r="J8399" s="38"/>
      <c r="K8399" s="38"/>
      <c r="L8399" s="38"/>
      <c r="M8399" s="38"/>
      <c r="N8399" s="38"/>
      <c r="O8399" s="38"/>
      <c r="P8399" s="38"/>
      <c r="Q8399" s="38"/>
      <c r="R8399" s="38"/>
      <c r="S8399" s="38"/>
      <c r="T8399" s="38"/>
      <c r="U8399" s="38"/>
      <c r="V8399" s="38"/>
      <c r="W8399" s="38"/>
      <c r="X8399" s="38"/>
      <c r="Y8399" s="38"/>
      <c r="Z8399" s="38"/>
      <c r="AA8399" s="38"/>
      <c r="AB8399" s="38"/>
      <c r="AC8399" s="38"/>
      <c r="AD8399" s="38"/>
      <c r="AE8399" s="38"/>
      <c r="AF8399" s="2"/>
      <c r="AG8399" s="38"/>
      <c r="AH8399" s="38"/>
      <c r="AI8399" s="2"/>
      <c r="AJ8399" s="2"/>
      <c r="AK8399" s="2"/>
      <c r="AL8399" s="2"/>
      <c r="AM8399" s="2"/>
      <c r="AN8399" s="2"/>
      <c r="AO8399" s="2"/>
      <c r="AP8399" s="2"/>
      <c r="AQ8399" s="2"/>
      <c r="AR8399" s="2"/>
      <c r="AS8399" s="2"/>
      <c r="AT8399" s="2"/>
      <c r="AU8399" s="2"/>
      <c r="AV8399" s="2"/>
      <c r="AW8399" s="2"/>
      <c r="AX8399" s="2"/>
      <c r="AY8399" s="2"/>
      <c r="AZ8399" s="2"/>
      <c r="BA8399" s="2"/>
      <c r="BB8399" s="2"/>
      <c r="BC8399" s="2"/>
      <c r="BD8399" s="2"/>
      <c r="BE8399" s="2"/>
      <c r="BF8399" s="2"/>
      <c r="BG8399" s="2"/>
      <c r="BH8399" s="2"/>
      <c r="BI8399" s="2"/>
      <c r="BJ8399" s="2"/>
      <c r="BK8399" s="2"/>
      <c r="BL8399" s="2"/>
      <c r="BM8399" s="2"/>
      <c r="BN8399" s="2"/>
      <c r="BO8399" s="2"/>
      <c r="BP8399" s="2"/>
      <c r="BQ8399" s="2"/>
      <c r="BR8399" s="2"/>
      <c r="BS8399" s="2"/>
      <c r="BT8399" s="2"/>
      <c r="BU8399" s="2"/>
      <c r="BV8399" s="2"/>
      <c r="BW8399" s="2"/>
      <c r="BX8399" s="2"/>
      <c r="BY8399" s="2"/>
      <c r="BZ8399" s="2"/>
      <c r="CA8399" s="2"/>
      <c r="CB8399" s="2"/>
      <c r="CC8399" s="2"/>
    </row>
    <row r="8400" spans="1:81" s="18" customFormat="1" x14ac:dyDescent="0.2">
      <c r="A8400" s="2"/>
      <c r="B8400" s="2"/>
      <c r="C8400" s="38"/>
      <c r="D8400" s="38"/>
      <c r="E8400" s="38"/>
      <c r="F8400" s="2"/>
      <c r="G8400" s="38"/>
      <c r="H8400" s="62"/>
      <c r="I8400" s="38"/>
      <c r="J8400" s="38"/>
      <c r="K8400" s="38"/>
      <c r="L8400" s="38"/>
      <c r="M8400" s="38"/>
      <c r="N8400" s="38"/>
      <c r="O8400" s="38"/>
      <c r="P8400" s="38"/>
      <c r="Q8400" s="38"/>
      <c r="R8400" s="38"/>
      <c r="S8400" s="38"/>
      <c r="T8400" s="38"/>
      <c r="U8400" s="38"/>
      <c r="V8400" s="38"/>
      <c r="W8400" s="38"/>
      <c r="X8400" s="38"/>
      <c r="Y8400" s="38"/>
      <c r="Z8400" s="38"/>
      <c r="AA8400" s="38"/>
      <c r="AB8400" s="38"/>
      <c r="AC8400" s="38"/>
      <c r="AD8400" s="38"/>
      <c r="AE8400" s="38"/>
      <c r="AF8400" s="2"/>
      <c r="AG8400" s="38"/>
      <c r="AH8400" s="38"/>
      <c r="AI8400" s="2"/>
      <c r="AJ8400" s="2"/>
      <c r="AK8400" s="2"/>
      <c r="AL8400" s="2"/>
      <c r="AM8400" s="2"/>
      <c r="AN8400" s="2"/>
      <c r="AO8400" s="2"/>
      <c r="AP8400" s="2"/>
      <c r="AQ8400" s="2"/>
      <c r="AR8400" s="2"/>
      <c r="AS8400" s="2"/>
      <c r="AT8400" s="2"/>
      <c r="AU8400" s="2"/>
      <c r="AV8400" s="2"/>
      <c r="AW8400" s="2"/>
      <c r="AX8400" s="2"/>
      <c r="AY8400" s="2"/>
      <c r="AZ8400" s="2"/>
      <c r="BA8400" s="2"/>
      <c r="BB8400" s="2"/>
      <c r="BC8400" s="2"/>
      <c r="BD8400" s="2"/>
      <c r="BE8400" s="2"/>
      <c r="BF8400" s="2"/>
      <c r="BG8400" s="2"/>
      <c r="BH8400" s="2"/>
      <c r="BI8400" s="2"/>
      <c r="BJ8400" s="2"/>
      <c r="BK8400" s="2"/>
      <c r="BL8400" s="2"/>
      <c r="BM8400" s="2"/>
      <c r="BN8400" s="2"/>
      <c r="BO8400" s="2"/>
      <c r="BP8400" s="2"/>
      <c r="BQ8400" s="2"/>
      <c r="BR8400" s="2"/>
      <c r="BS8400" s="2"/>
      <c r="BT8400" s="2"/>
      <c r="BU8400" s="2"/>
      <c r="BV8400" s="2"/>
      <c r="BW8400" s="2"/>
      <c r="BX8400" s="2"/>
      <c r="BY8400" s="2"/>
      <c r="BZ8400" s="2"/>
      <c r="CA8400" s="2"/>
      <c r="CB8400" s="2"/>
      <c r="CC8400" s="2"/>
    </row>
    <row r="8401" spans="1:81" s="18" customFormat="1" x14ac:dyDescent="0.2">
      <c r="A8401" s="2"/>
      <c r="B8401" s="2"/>
      <c r="C8401" s="38"/>
      <c r="D8401" s="38"/>
      <c r="E8401" s="38"/>
      <c r="F8401" s="2"/>
      <c r="G8401" s="38"/>
      <c r="H8401" s="62"/>
      <c r="I8401" s="38"/>
      <c r="J8401" s="38"/>
      <c r="K8401" s="38"/>
      <c r="L8401" s="38"/>
      <c r="M8401" s="38"/>
      <c r="N8401" s="38"/>
      <c r="O8401" s="38"/>
      <c r="P8401" s="38"/>
      <c r="Q8401" s="38"/>
      <c r="R8401" s="38"/>
      <c r="S8401" s="38"/>
      <c r="T8401" s="38"/>
      <c r="U8401" s="38"/>
      <c r="V8401" s="38"/>
      <c r="W8401" s="38"/>
      <c r="X8401" s="38"/>
      <c r="Y8401" s="38"/>
      <c r="Z8401" s="38"/>
      <c r="AA8401" s="38"/>
      <c r="AB8401" s="38"/>
      <c r="AC8401" s="38"/>
      <c r="AD8401" s="38"/>
      <c r="AE8401" s="38"/>
      <c r="AF8401" s="2"/>
      <c r="AG8401" s="38"/>
      <c r="AH8401" s="38"/>
      <c r="AI8401" s="2"/>
      <c r="AJ8401" s="2"/>
      <c r="AK8401" s="2"/>
      <c r="AL8401" s="2"/>
      <c r="AM8401" s="2"/>
      <c r="AN8401" s="2"/>
      <c r="AO8401" s="2"/>
      <c r="AP8401" s="2"/>
      <c r="AQ8401" s="2"/>
      <c r="AR8401" s="2"/>
      <c r="AS8401" s="2"/>
      <c r="AT8401" s="2"/>
      <c r="AU8401" s="2"/>
      <c r="AV8401" s="2"/>
      <c r="AW8401" s="2"/>
      <c r="AX8401" s="2"/>
      <c r="AY8401" s="2"/>
      <c r="AZ8401" s="2"/>
      <c r="BA8401" s="2"/>
      <c r="BB8401" s="2"/>
      <c r="BC8401" s="2"/>
      <c r="BD8401" s="2"/>
      <c r="BE8401" s="2"/>
      <c r="BF8401" s="2"/>
      <c r="BG8401" s="2"/>
      <c r="BH8401" s="2"/>
      <c r="BI8401" s="2"/>
      <c r="BJ8401" s="2"/>
      <c r="BK8401" s="2"/>
      <c r="BL8401" s="2"/>
      <c r="BM8401" s="2"/>
      <c r="BN8401" s="2"/>
      <c r="BO8401" s="2"/>
      <c r="BP8401" s="2"/>
      <c r="BQ8401" s="2"/>
      <c r="BR8401" s="2"/>
      <c r="BS8401" s="2"/>
      <c r="BT8401" s="2"/>
      <c r="BU8401" s="2"/>
      <c r="BV8401" s="2"/>
      <c r="BW8401" s="2"/>
      <c r="BX8401" s="2"/>
      <c r="BY8401" s="2"/>
      <c r="BZ8401" s="2"/>
      <c r="CA8401" s="2"/>
      <c r="CB8401" s="2"/>
      <c r="CC8401" s="2"/>
    </row>
    <row r="8402" spans="1:81" s="18" customFormat="1" x14ac:dyDescent="0.2">
      <c r="A8402" s="2"/>
      <c r="B8402" s="2"/>
      <c r="C8402" s="38"/>
      <c r="D8402" s="38"/>
      <c r="E8402" s="38"/>
      <c r="F8402" s="2"/>
      <c r="G8402" s="38"/>
      <c r="H8402" s="62"/>
      <c r="I8402" s="38"/>
      <c r="J8402" s="38"/>
      <c r="K8402" s="38"/>
      <c r="L8402" s="38"/>
      <c r="M8402" s="38"/>
      <c r="N8402" s="38"/>
      <c r="O8402" s="38"/>
      <c r="P8402" s="38"/>
      <c r="Q8402" s="38"/>
      <c r="R8402" s="38"/>
      <c r="S8402" s="38"/>
      <c r="T8402" s="38"/>
      <c r="U8402" s="38"/>
      <c r="V8402" s="38"/>
      <c r="W8402" s="38"/>
      <c r="X8402" s="38"/>
      <c r="Y8402" s="38"/>
      <c r="Z8402" s="38"/>
      <c r="AA8402" s="38"/>
      <c r="AB8402" s="38"/>
      <c r="AC8402" s="38"/>
      <c r="AD8402" s="38"/>
      <c r="AE8402" s="38"/>
      <c r="AF8402" s="2"/>
      <c r="AG8402" s="38"/>
      <c r="AH8402" s="38"/>
      <c r="AI8402" s="2"/>
      <c r="AJ8402" s="2"/>
      <c r="AK8402" s="2"/>
      <c r="AL8402" s="2"/>
      <c r="AM8402" s="2"/>
      <c r="AN8402" s="2"/>
      <c r="AO8402" s="2"/>
      <c r="AP8402" s="2"/>
      <c r="AQ8402" s="2"/>
      <c r="AR8402" s="2"/>
      <c r="AS8402" s="2"/>
      <c r="AT8402" s="2"/>
      <c r="AU8402" s="2"/>
      <c r="AV8402" s="2"/>
      <c r="AW8402" s="2"/>
      <c r="AX8402" s="2"/>
      <c r="AY8402" s="2"/>
      <c r="AZ8402" s="2"/>
      <c r="BA8402" s="2"/>
      <c r="BB8402" s="2"/>
      <c r="BC8402" s="2"/>
      <c r="BD8402" s="2"/>
      <c r="BE8402" s="2"/>
      <c r="BF8402" s="2"/>
      <c r="BG8402" s="2"/>
      <c r="BH8402" s="2"/>
      <c r="BI8402" s="2"/>
      <c r="BJ8402" s="2"/>
      <c r="BK8402" s="2"/>
      <c r="BL8402" s="2"/>
      <c r="BM8402" s="2"/>
      <c r="BN8402" s="2"/>
      <c r="BO8402" s="2"/>
      <c r="BP8402" s="2"/>
      <c r="BQ8402" s="2"/>
      <c r="BR8402" s="2"/>
      <c r="BS8402" s="2"/>
      <c r="BT8402" s="2"/>
      <c r="BU8402" s="2"/>
      <c r="BV8402" s="2"/>
      <c r="BW8402" s="2"/>
      <c r="BX8402" s="2"/>
      <c r="BY8402" s="2"/>
      <c r="BZ8402" s="2"/>
      <c r="CA8402" s="2"/>
      <c r="CB8402" s="2"/>
      <c r="CC8402" s="2"/>
    </row>
    <row r="8403" spans="1:81" s="18" customFormat="1" x14ac:dyDescent="0.2">
      <c r="A8403" s="2"/>
      <c r="B8403" s="2"/>
      <c r="C8403" s="38"/>
      <c r="D8403" s="38"/>
      <c r="E8403" s="38"/>
      <c r="F8403" s="2"/>
      <c r="G8403" s="38"/>
      <c r="H8403" s="62"/>
      <c r="I8403" s="38"/>
      <c r="J8403" s="38"/>
      <c r="K8403" s="38"/>
      <c r="L8403" s="38"/>
      <c r="M8403" s="38"/>
      <c r="N8403" s="38"/>
      <c r="O8403" s="38"/>
      <c r="P8403" s="38"/>
      <c r="Q8403" s="38"/>
      <c r="R8403" s="38"/>
      <c r="S8403" s="38"/>
      <c r="T8403" s="38"/>
      <c r="U8403" s="38"/>
      <c r="V8403" s="38"/>
      <c r="W8403" s="38"/>
      <c r="X8403" s="38"/>
      <c r="Y8403" s="38"/>
      <c r="Z8403" s="38"/>
      <c r="AA8403" s="38"/>
      <c r="AB8403" s="38"/>
      <c r="AC8403" s="38"/>
      <c r="AD8403" s="38"/>
      <c r="AE8403" s="38"/>
      <c r="AF8403" s="2"/>
      <c r="AG8403" s="38"/>
      <c r="AH8403" s="38"/>
      <c r="AI8403" s="2"/>
      <c r="AJ8403" s="2"/>
      <c r="AK8403" s="2"/>
      <c r="AL8403" s="2"/>
      <c r="AM8403" s="2"/>
      <c r="AN8403" s="2"/>
      <c r="AO8403" s="2"/>
      <c r="AP8403" s="2"/>
      <c r="AQ8403" s="2"/>
      <c r="AR8403" s="2"/>
      <c r="AS8403" s="2"/>
      <c r="AT8403" s="2"/>
      <c r="AU8403" s="2"/>
      <c r="AV8403" s="2"/>
      <c r="AW8403" s="2"/>
      <c r="AX8403" s="2"/>
      <c r="AY8403" s="2"/>
      <c r="AZ8403" s="2"/>
      <c r="BA8403" s="2"/>
      <c r="BB8403" s="2"/>
      <c r="BC8403" s="2"/>
      <c r="BD8403" s="2"/>
      <c r="BE8403" s="2"/>
      <c r="BF8403" s="2"/>
      <c r="BG8403" s="2"/>
      <c r="BH8403" s="2"/>
      <c r="BI8403" s="2"/>
      <c r="BJ8403" s="2"/>
      <c r="BK8403" s="2"/>
      <c r="BL8403" s="2"/>
      <c r="BM8403" s="2"/>
      <c r="BN8403" s="2"/>
      <c r="BO8403" s="2"/>
      <c r="BP8403" s="2"/>
      <c r="BQ8403" s="2"/>
      <c r="BR8403" s="2"/>
      <c r="BS8403" s="2"/>
      <c r="BT8403" s="2"/>
      <c r="BU8403" s="2"/>
      <c r="BV8403" s="2"/>
      <c r="BW8403" s="2"/>
      <c r="BX8403" s="2"/>
      <c r="BY8403" s="2"/>
      <c r="BZ8403" s="2"/>
      <c r="CA8403" s="2"/>
      <c r="CB8403" s="2"/>
      <c r="CC8403" s="2"/>
    </row>
    <row r="8404" spans="1:81" s="18" customFormat="1" x14ac:dyDescent="0.2">
      <c r="A8404" s="2"/>
      <c r="B8404" s="2"/>
      <c r="C8404" s="38"/>
      <c r="D8404" s="38"/>
      <c r="E8404" s="38"/>
      <c r="F8404" s="2"/>
      <c r="G8404" s="38"/>
      <c r="H8404" s="62"/>
      <c r="I8404" s="38"/>
      <c r="J8404" s="38"/>
      <c r="K8404" s="38"/>
      <c r="L8404" s="38"/>
      <c r="M8404" s="38"/>
      <c r="N8404" s="38"/>
      <c r="O8404" s="38"/>
      <c r="P8404" s="38"/>
      <c r="Q8404" s="38"/>
      <c r="R8404" s="38"/>
      <c r="S8404" s="38"/>
      <c r="T8404" s="38"/>
      <c r="U8404" s="38"/>
      <c r="V8404" s="38"/>
      <c r="W8404" s="38"/>
      <c r="X8404" s="38"/>
      <c r="Y8404" s="38"/>
      <c r="Z8404" s="38"/>
      <c r="AA8404" s="38"/>
      <c r="AB8404" s="38"/>
      <c r="AC8404" s="38"/>
      <c r="AD8404" s="38"/>
      <c r="AE8404" s="38"/>
      <c r="AF8404" s="2"/>
      <c r="AG8404" s="38"/>
      <c r="AH8404" s="38"/>
      <c r="AI8404" s="2"/>
      <c r="AJ8404" s="2"/>
      <c r="AK8404" s="2"/>
      <c r="AL8404" s="2"/>
      <c r="AM8404" s="2"/>
      <c r="AN8404" s="2"/>
      <c r="AO8404" s="2"/>
      <c r="AP8404" s="2"/>
      <c r="AQ8404" s="2"/>
      <c r="AR8404" s="2"/>
      <c r="AS8404" s="2"/>
      <c r="AT8404" s="2"/>
      <c r="AU8404" s="2"/>
      <c r="AV8404" s="2"/>
      <c r="AW8404" s="2"/>
      <c r="AX8404" s="2"/>
      <c r="AY8404" s="2"/>
      <c r="AZ8404" s="2"/>
      <c r="BA8404" s="2"/>
      <c r="BB8404" s="2"/>
      <c r="BC8404" s="2"/>
      <c r="BD8404" s="2"/>
      <c r="BE8404" s="2"/>
      <c r="BF8404" s="2"/>
      <c r="BG8404" s="2"/>
      <c r="BH8404" s="2"/>
      <c r="BI8404" s="2"/>
      <c r="BJ8404" s="2"/>
      <c r="BK8404" s="2"/>
      <c r="BL8404" s="2"/>
      <c r="BM8404" s="2"/>
      <c r="BN8404" s="2"/>
      <c r="BO8404" s="2"/>
      <c r="BP8404" s="2"/>
      <c r="BQ8404" s="2"/>
      <c r="BR8404" s="2"/>
      <c r="BS8404" s="2"/>
      <c r="BT8404" s="2"/>
      <c r="BU8404" s="2"/>
      <c r="BV8404" s="2"/>
      <c r="BW8404" s="2"/>
      <c r="BX8404" s="2"/>
      <c r="BY8404" s="2"/>
      <c r="BZ8404" s="2"/>
      <c r="CA8404" s="2"/>
      <c r="CB8404" s="2"/>
      <c r="CC8404" s="2"/>
    </row>
    <row r="8405" spans="1:81" s="18" customFormat="1" x14ac:dyDescent="0.2">
      <c r="A8405" s="2"/>
      <c r="B8405" s="2"/>
      <c r="C8405" s="38"/>
      <c r="D8405" s="38"/>
      <c r="E8405" s="38"/>
      <c r="F8405" s="2"/>
      <c r="G8405" s="38"/>
      <c r="H8405" s="62"/>
      <c r="I8405" s="38"/>
      <c r="J8405" s="38"/>
      <c r="K8405" s="38"/>
      <c r="L8405" s="38"/>
      <c r="M8405" s="38"/>
      <c r="N8405" s="38"/>
      <c r="O8405" s="38"/>
      <c r="P8405" s="38"/>
      <c r="Q8405" s="38"/>
      <c r="R8405" s="38"/>
      <c r="S8405" s="38"/>
      <c r="T8405" s="38"/>
      <c r="U8405" s="38"/>
      <c r="V8405" s="38"/>
      <c r="W8405" s="38"/>
      <c r="X8405" s="38"/>
      <c r="Y8405" s="38"/>
      <c r="Z8405" s="38"/>
      <c r="AA8405" s="38"/>
      <c r="AB8405" s="38"/>
      <c r="AC8405" s="38"/>
      <c r="AD8405" s="38"/>
      <c r="AE8405" s="38"/>
      <c r="AF8405" s="2"/>
      <c r="AG8405" s="38"/>
      <c r="AH8405" s="38"/>
      <c r="AI8405" s="2"/>
      <c r="AJ8405" s="2"/>
      <c r="AK8405" s="2"/>
      <c r="AL8405" s="2"/>
      <c r="AM8405" s="2"/>
      <c r="AN8405" s="2"/>
      <c r="AO8405" s="2"/>
      <c r="AP8405" s="2"/>
      <c r="AQ8405" s="2"/>
      <c r="AR8405" s="2"/>
      <c r="AS8405" s="2"/>
      <c r="AT8405" s="2"/>
      <c r="AU8405" s="2"/>
      <c r="AV8405" s="2"/>
      <c r="AW8405" s="2"/>
      <c r="AX8405" s="2"/>
      <c r="AY8405" s="2"/>
      <c r="AZ8405" s="2"/>
      <c r="BA8405" s="2"/>
      <c r="BB8405" s="2"/>
      <c r="BC8405" s="2"/>
      <c r="BD8405" s="2"/>
      <c r="BE8405" s="2"/>
      <c r="BF8405" s="2"/>
      <c r="BG8405" s="2"/>
      <c r="BH8405" s="2"/>
      <c r="BI8405" s="2"/>
      <c r="BJ8405" s="2"/>
      <c r="BK8405" s="2"/>
      <c r="BL8405" s="2"/>
      <c r="BM8405" s="2"/>
      <c r="BN8405" s="2"/>
      <c r="BO8405" s="2"/>
      <c r="BP8405" s="2"/>
      <c r="BQ8405" s="2"/>
      <c r="BR8405" s="2"/>
      <c r="BS8405" s="2"/>
      <c r="BT8405" s="2"/>
      <c r="BU8405" s="2"/>
      <c r="BV8405" s="2"/>
      <c r="BW8405" s="2"/>
      <c r="BX8405" s="2"/>
      <c r="BY8405" s="2"/>
      <c r="BZ8405" s="2"/>
      <c r="CA8405" s="2"/>
      <c r="CB8405" s="2"/>
      <c r="CC8405" s="2"/>
    </row>
    <row r="8406" spans="1:81" s="18" customFormat="1" x14ac:dyDescent="0.2">
      <c r="A8406" s="2"/>
      <c r="B8406" s="2"/>
      <c r="C8406" s="38"/>
      <c r="D8406" s="38"/>
      <c r="E8406" s="38"/>
      <c r="F8406" s="2"/>
      <c r="G8406" s="38"/>
      <c r="H8406" s="62"/>
      <c r="I8406" s="38"/>
      <c r="J8406" s="38"/>
      <c r="K8406" s="38"/>
      <c r="L8406" s="38"/>
      <c r="M8406" s="38"/>
      <c r="N8406" s="38"/>
      <c r="O8406" s="38"/>
      <c r="P8406" s="38"/>
      <c r="Q8406" s="38"/>
      <c r="R8406" s="38"/>
      <c r="S8406" s="38"/>
      <c r="T8406" s="38"/>
      <c r="U8406" s="38"/>
      <c r="V8406" s="38"/>
      <c r="W8406" s="38"/>
      <c r="X8406" s="38"/>
      <c r="Y8406" s="38"/>
      <c r="Z8406" s="38"/>
      <c r="AA8406" s="38"/>
      <c r="AB8406" s="38"/>
      <c r="AC8406" s="38"/>
      <c r="AD8406" s="38"/>
      <c r="AE8406" s="38"/>
      <c r="AF8406" s="2"/>
      <c r="AG8406" s="38"/>
      <c r="AH8406" s="38"/>
      <c r="AI8406" s="2"/>
      <c r="AJ8406" s="2"/>
      <c r="AK8406" s="2"/>
      <c r="AL8406" s="2"/>
      <c r="AM8406" s="2"/>
      <c r="AN8406" s="2"/>
      <c r="AO8406" s="2"/>
      <c r="AP8406" s="2"/>
      <c r="AQ8406" s="2"/>
      <c r="AR8406" s="2"/>
      <c r="AS8406" s="2"/>
      <c r="AT8406" s="2"/>
      <c r="AU8406" s="2"/>
      <c r="AV8406" s="2"/>
      <c r="AW8406" s="2"/>
      <c r="AX8406" s="2"/>
      <c r="AY8406" s="2"/>
      <c r="AZ8406" s="2"/>
      <c r="BA8406" s="2"/>
      <c r="BB8406" s="2"/>
      <c r="BC8406" s="2"/>
      <c r="BD8406" s="2"/>
      <c r="BE8406" s="2"/>
      <c r="BF8406" s="2"/>
      <c r="BG8406" s="2"/>
      <c r="BH8406" s="2"/>
      <c r="BI8406" s="2"/>
      <c r="BJ8406" s="2"/>
      <c r="BK8406" s="2"/>
      <c r="BL8406" s="2"/>
      <c r="BM8406" s="2"/>
      <c r="BN8406" s="2"/>
      <c r="BO8406" s="2"/>
      <c r="BP8406" s="2"/>
      <c r="BQ8406" s="2"/>
      <c r="BR8406" s="2"/>
      <c r="BS8406" s="2"/>
      <c r="BT8406" s="2"/>
      <c r="BU8406" s="2"/>
      <c r="BV8406" s="2"/>
      <c r="BW8406" s="2"/>
      <c r="BX8406" s="2"/>
      <c r="BY8406" s="2"/>
      <c r="BZ8406" s="2"/>
      <c r="CA8406" s="2"/>
      <c r="CB8406" s="2"/>
      <c r="CC8406" s="2"/>
    </row>
    <row r="8407" spans="1:81" s="18" customFormat="1" x14ac:dyDescent="0.2">
      <c r="A8407" s="2"/>
      <c r="B8407" s="2"/>
      <c r="C8407" s="38"/>
      <c r="D8407" s="38"/>
      <c r="E8407" s="38"/>
      <c r="F8407" s="2"/>
      <c r="G8407" s="38"/>
      <c r="H8407" s="62"/>
      <c r="I8407" s="38"/>
      <c r="J8407" s="38"/>
      <c r="K8407" s="38"/>
      <c r="L8407" s="38"/>
      <c r="M8407" s="38"/>
      <c r="N8407" s="38"/>
      <c r="O8407" s="38"/>
      <c r="P8407" s="38"/>
      <c r="Q8407" s="38"/>
      <c r="R8407" s="38"/>
      <c r="S8407" s="38"/>
      <c r="T8407" s="38"/>
      <c r="U8407" s="38"/>
      <c r="V8407" s="38"/>
      <c r="W8407" s="38"/>
      <c r="X8407" s="38"/>
      <c r="Y8407" s="38"/>
      <c r="Z8407" s="38"/>
      <c r="AA8407" s="38"/>
      <c r="AB8407" s="38"/>
      <c r="AC8407" s="38"/>
      <c r="AD8407" s="38"/>
      <c r="AE8407" s="38"/>
      <c r="AF8407" s="2"/>
      <c r="AG8407" s="38"/>
      <c r="AH8407" s="38"/>
      <c r="AI8407" s="2"/>
      <c r="AJ8407" s="2"/>
      <c r="AK8407" s="2"/>
      <c r="AL8407" s="2"/>
      <c r="AM8407" s="2"/>
      <c r="AN8407" s="2"/>
      <c r="AO8407" s="2"/>
      <c r="AP8407" s="2"/>
      <c r="AQ8407" s="2"/>
      <c r="AR8407" s="2"/>
      <c r="AS8407" s="2"/>
      <c r="AT8407" s="2"/>
      <c r="AU8407" s="2"/>
      <c r="AV8407" s="2"/>
      <c r="AW8407" s="2"/>
      <c r="AX8407" s="2"/>
      <c r="AY8407" s="2"/>
      <c r="AZ8407" s="2"/>
      <c r="BA8407" s="2"/>
      <c r="BB8407" s="2"/>
      <c r="BC8407" s="2"/>
      <c r="BD8407" s="2"/>
      <c r="BE8407" s="2"/>
      <c r="BF8407" s="2"/>
      <c r="BG8407" s="2"/>
      <c r="BH8407" s="2"/>
      <c r="BI8407" s="2"/>
      <c r="BJ8407" s="2"/>
      <c r="BK8407" s="2"/>
      <c r="BL8407" s="2"/>
      <c r="BM8407" s="2"/>
      <c r="BN8407" s="2"/>
      <c r="BO8407" s="2"/>
      <c r="BP8407" s="2"/>
      <c r="BQ8407" s="2"/>
      <c r="BR8407" s="2"/>
      <c r="BS8407" s="2"/>
      <c r="BT8407" s="2"/>
      <c r="BU8407" s="2"/>
      <c r="BV8407" s="2"/>
      <c r="BW8407" s="2"/>
      <c r="BX8407" s="2"/>
      <c r="BY8407" s="2"/>
      <c r="BZ8407" s="2"/>
      <c r="CA8407" s="2"/>
      <c r="CB8407" s="2"/>
      <c r="CC8407" s="2"/>
    </row>
    <row r="8408" spans="1:81" s="18" customFormat="1" x14ac:dyDescent="0.2">
      <c r="A8408" s="2"/>
      <c r="B8408" s="2"/>
      <c r="C8408" s="38"/>
      <c r="D8408" s="38"/>
      <c r="E8408" s="38"/>
      <c r="F8408" s="2"/>
      <c r="G8408" s="38"/>
      <c r="H8408" s="62"/>
      <c r="I8408" s="38"/>
      <c r="J8408" s="38"/>
      <c r="K8408" s="38"/>
      <c r="L8408" s="38"/>
      <c r="M8408" s="38"/>
      <c r="N8408" s="38"/>
      <c r="O8408" s="38"/>
      <c r="P8408" s="38"/>
      <c r="Q8408" s="38"/>
      <c r="R8408" s="38"/>
      <c r="S8408" s="38"/>
      <c r="T8408" s="38"/>
      <c r="U8408" s="38"/>
      <c r="V8408" s="38"/>
      <c r="W8408" s="38"/>
      <c r="X8408" s="38"/>
      <c r="Y8408" s="38"/>
      <c r="Z8408" s="38"/>
      <c r="AA8408" s="38"/>
      <c r="AB8408" s="38"/>
      <c r="AC8408" s="38"/>
      <c r="AD8408" s="38"/>
      <c r="AE8408" s="38"/>
      <c r="AF8408" s="2"/>
      <c r="AG8408" s="38"/>
      <c r="AH8408" s="38"/>
      <c r="AI8408" s="2"/>
      <c r="AJ8408" s="2"/>
      <c r="AK8408" s="2"/>
      <c r="AL8408" s="2"/>
      <c r="AM8408" s="2"/>
      <c r="AN8408" s="2"/>
      <c r="AO8408" s="2"/>
      <c r="AP8408" s="2"/>
      <c r="AQ8408" s="2"/>
      <c r="AR8408" s="2"/>
      <c r="AS8408" s="2"/>
      <c r="AT8408" s="2"/>
      <c r="AU8408" s="2"/>
      <c r="AV8408" s="2"/>
      <c r="AW8408" s="2"/>
      <c r="AX8408" s="2"/>
      <c r="AY8408" s="2"/>
      <c r="AZ8408" s="2"/>
      <c r="BA8408" s="2"/>
      <c r="BB8408" s="2"/>
      <c r="BC8408" s="2"/>
      <c r="BD8408" s="2"/>
      <c r="BE8408" s="2"/>
      <c r="BF8408" s="2"/>
      <c r="BG8408" s="2"/>
      <c r="BH8408" s="2"/>
      <c r="BI8408" s="2"/>
      <c r="BJ8408" s="2"/>
      <c r="BK8408" s="2"/>
      <c r="BL8408" s="2"/>
      <c r="BM8408" s="2"/>
      <c r="BN8408" s="2"/>
      <c r="BO8408" s="2"/>
      <c r="BP8408" s="2"/>
      <c r="BQ8408" s="2"/>
      <c r="BR8408" s="2"/>
      <c r="BS8408" s="2"/>
      <c r="BT8408" s="2"/>
      <c r="BU8408" s="2"/>
      <c r="BV8408" s="2"/>
      <c r="BW8408" s="2"/>
      <c r="BX8408" s="2"/>
      <c r="BY8408" s="2"/>
      <c r="BZ8408" s="2"/>
      <c r="CA8408" s="2"/>
      <c r="CB8408" s="2"/>
      <c r="CC8408" s="2"/>
    </row>
    <row r="8409" spans="1:81" s="18" customFormat="1" x14ac:dyDescent="0.2">
      <c r="A8409" s="2"/>
      <c r="B8409" s="2"/>
      <c r="C8409" s="38"/>
      <c r="D8409" s="38"/>
      <c r="E8409" s="38"/>
      <c r="F8409" s="2"/>
      <c r="G8409" s="38"/>
      <c r="H8409" s="62"/>
      <c r="I8409" s="38"/>
      <c r="J8409" s="38"/>
      <c r="K8409" s="38"/>
      <c r="L8409" s="38"/>
      <c r="M8409" s="38"/>
      <c r="N8409" s="38"/>
      <c r="O8409" s="38"/>
      <c r="P8409" s="38"/>
      <c r="Q8409" s="38"/>
      <c r="R8409" s="38"/>
      <c r="S8409" s="38"/>
      <c r="T8409" s="38"/>
      <c r="U8409" s="38"/>
      <c r="V8409" s="38"/>
      <c r="W8409" s="38"/>
      <c r="X8409" s="38"/>
      <c r="Y8409" s="38"/>
      <c r="Z8409" s="38"/>
      <c r="AA8409" s="38"/>
      <c r="AB8409" s="38"/>
      <c r="AC8409" s="38"/>
      <c r="AD8409" s="38"/>
      <c r="AE8409" s="38"/>
      <c r="AF8409" s="2"/>
      <c r="AG8409" s="38"/>
      <c r="AH8409" s="38"/>
      <c r="AI8409" s="2"/>
      <c r="AJ8409" s="2"/>
      <c r="AK8409" s="2"/>
      <c r="AL8409" s="2"/>
      <c r="AM8409" s="2"/>
      <c r="AN8409" s="2"/>
      <c r="AO8409" s="2"/>
      <c r="AP8409" s="2"/>
      <c r="AQ8409" s="2"/>
      <c r="AR8409" s="2"/>
      <c r="AS8409" s="2"/>
      <c r="AT8409" s="2"/>
      <c r="AU8409" s="2"/>
      <c r="AV8409" s="2"/>
      <c r="AW8409" s="2"/>
      <c r="AX8409" s="2"/>
      <c r="AY8409" s="2"/>
      <c r="AZ8409" s="2"/>
      <c r="BA8409" s="2"/>
      <c r="BB8409" s="2"/>
      <c r="BC8409" s="2"/>
      <c r="BD8409" s="2"/>
      <c r="BE8409" s="2"/>
      <c r="BF8409" s="2"/>
      <c r="BG8409" s="2"/>
      <c r="BH8409" s="2"/>
      <c r="BI8409" s="2"/>
      <c r="BJ8409" s="2"/>
      <c r="BK8409" s="2"/>
      <c r="BL8409" s="2"/>
      <c r="BM8409" s="2"/>
      <c r="BN8409" s="2"/>
      <c r="BO8409" s="2"/>
      <c r="BP8409" s="2"/>
      <c r="BQ8409" s="2"/>
      <c r="BR8409" s="2"/>
      <c r="BS8409" s="2"/>
      <c r="BT8409" s="2"/>
      <c r="BU8409" s="2"/>
      <c r="BV8409" s="2"/>
      <c r="BW8409" s="2"/>
      <c r="BX8409" s="2"/>
      <c r="BY8409" s="2"/>
      <c r="BZ8409" s="2"/>
      <c r="CA8409" s="2"/>
      <c r="CB8409" s="2"/>
      <c r="CC8409" s="2"/>
    </row>
    <row r="8410" spans="1:81" s="18" customFormat="1" x14ac:dyDescent="0.2">
      <c r="A8410" s="2"/>
      <c r="B8410" s="2"/>
      <c r="C8410" s="38"/>
      <c r="D8410" s="38"/>
      <c r="E8410" s="38"/>
      <c r="F8410" s="2"/>
      <c r="G8410" s="38"/>
      <c r="H8410" s="62"/>
      <c r="I8410" s="38"/>
      <c r="J8410" s="38"/>
      <c r="K8410" s="38"/>
      <c r="L8410" s="38"/>
      <c r="M8410" s="38"/>
      <c r="N8410" s="38"/>
      <c r="O8410" s="38"/>
      <c r="P8410" s="38"/>
      <c r="Q8410" s="38"/>
      <c r="R8410" s="38"/>
      <c r="S8410" s="38"/>
      <c r="T8410" s="38"/>
      <c r="U8410" s="38"/>
      <c r="V8410" s="38"/>
      <c r="W8410" s="38"/>
      <c r="X8410" s="38"/>
      <c r="Y8410" s="38"/>
      <c r="Z8410" s="38"/>
      <c r="AA8410" s="38"/>
      <c r="AB8410" s="38"/>
      <c r="AC8410" s="38"/>
      <c r="AD8410" s="38"/>
      <c r="AE8410" s="38"/>
      <c r="AF8410" s="2"/>
      <c r="AG8410" s="38"/>
      <c r="AH8410" s="38"/>
      <c r="AI8410" s="2"/>
      <c r="AJ8410" s="2"/>
      <c r="AK8410" s="2"/>
      <c r="AL8410" s="2"/>
      <c r="AM8410" s="2"/>
      <c r="AN8410" s="2"/>
      <c r="AO8410" s="2"/>
      <c r="AP8410" s="2"/>
      <c r="AQ8410" s="2"/>
      <c r="AR8410" s="2"/>
      <c r="AS8410" s="2"/>
      <c r="AT8410" s="2"/>
      <c r="AU8410" s="2"/>
      <c r="AV8410" s="2"/>
      <c r="AW8410" s="2"/>
      <c r="AX8410" s="2"/>
      <c r="AY8410" s="2"/>
      <c r="AZ8410" s="2"/>
      <c r="BA8410" s="2"/>
      <c r="BB8410" s="2"/>
      <c r="BC8410" s="2"/>
      <c r="BD8410" s="2"/>
      <c r="BE8410" s="2"/>
      <c r="BF8410" s="2"/>
      <c r="BG8410" s="2"/>
      <c r="BH8410" s="2"/>
      <c r="BI8410" s="2"/>
      <c r="BJ8410" s="2"/>
      <c r="BK8410" s="2"/>
      <c r="BL8410" s="2"/>
      <c r="BM8410" s="2"/>
      <c r="BN8410" s="2"/>
      <c r="BO8410" s="2"/>
      <c r="BP8410" s="2"/>
      <c r="BQ8410" s="2"/>
      <c r="BR8410" s="2"/>
      <c r="BS8410" s="2"/>
      <c r="BT8410" s="2"/>
      <c r="BU8410" s="2"/>
      <c r="BV8410" s="2"/>
      <c r="BW8410" s="2"/>
      <c r="BX8410" s="2"/>
      <c r="BY8410" s="2"/>
      <c r="BZ8410" s="2"/>
      <c r="CA8410" s="2"/>
      <c r="CB8410" s="2"/>
      <c r="CC8410" s="2"/>
    </row>
    <row r="8411" spans="1:81" s="18" customFormat="1" x14ac:dyDescent="0.2">
      <c r="A8411" s="2"/>
      <c r="B8411" s="2"/>
      <c r="C8411" s="38"/>
      <c r="D8411" s="38"/>
      <c r="E8411" s="38"/>
      <c r="F8411" s="2"/>
      <c r="G8411" s="38"/>
      <c r="H8411" s="62"/>
      <c r="I8411" s="38"/>
      <c r="J8411" s="38"/>
      <c r="K8411" s="38"/>
      <c r="L8411" s="38"/>
      <c r="M8411" s="38"/>
      <c r="N8411" s="38"/>
      <c r="O8411" s="38"/>
      <c r="P8411" s="38"/>
      <c r="Q8411" s="38"/>
      <c r="R8411" s="38"/>
      <c r="S8411" s="38"/>
      <c r="T8411" s="38"/>
      <c r="U8411" s="38"/>
      <c r="V8411" s="38"/>
      <c r="W8411" s="38"/>
      <c r="X8411" s="38"/>
      <c r="Y8411" s="38"/>
      <c r="Z8411" s="38"/>
      <c r="AA8411" s="38"/>
      <c r="AB8411" s="38"/>
      <c r="AC8411" s="38"/>
      <c r="AD8411" s="38"/>
      <c r="AE8411" s="38"/>
      <c r="AF8411" s="2"/>
      <c r="AG8411" s="38"/>
      <c r="AH8411" s="38"/>
      <c r="AI8411" s="2"/>
      <c r="AJ8411" s="2"/>
      <c r="AK8411" s="2"/>
      <c r="AL8411" s="2"/>
      <c r="AM8411" s="2"/>
      <c r="AN8411" s="2"/>
      <c r="AO8411" s="2"/>
      <c r="AP8411" s="2"/>
      <c r="AQ8411" s="2"/>
      <c r="AR8411" s="2"/>
      <c r="AS8411" s="2"/>
      <c r="AT8411" s="2"/>
      <c r="AU8411" s="2"/>
      <c r="AV8411" s="2"/>
      <c r="AW8411" s="2"/>
      <c r="AX8411" s="2"/>
      <c r="AY8411" s="2"/>
      <c r="AZ8411" s="2"/>
      <c r="BA8411" s="2"/>
      <c r="BB8411" s="2"/>
      <c r="BC8411" s="2"/>
      <c r="BD8411" s="2"/>
      <c r="BE8411" s="2"/>
      <c r="BF8411" s="2"/>
      <c r="BG8411" s="2"/>
      <c r="BH8411" s="2"/>
      <c r="BI8411" s="2"/>
      <c r="BJ8411" s="2"/>
      <c r="BK8411" s="2"/>
      <c r="BL8411" s="2"/>
      <c r="BM8411" s="2"/>
      <c r="BN8411" s="2"/>
      <c r="BO8411" s="2"/>
      <c r="BP8411" s="2"/>
      <c r="BQ8411" s="2"/>
      <c r="BR8411" s="2"/>
      <c r="BS8411" s="2"/>
      <c r="BT8411" s="2"/>
      <c r="BU8411" s="2"/>
      <c r="BV8411" s="2"/>
      <c r="BW8411" s="2"/>
      <c r="BX8411" s="2"/>
      <c r="BY8411" s="2"/>
      <c r="BZ8411" s="2"/>
      <c r="CA8411" s="2"/>
      <c r="CB8411" s="2"/>
      <c r="CC8411" s="2"/>
    </row>
    <row r="8412" spans="1:81" s="18" customFormat="1" x14ac:dyDescent="0.2">
      <c r="A8412" s="2"/>
      <c r="B8412" s="2"/>
      <c r="C8412" s="38"/>
      <c r="D8412" s="38"/>
      <c r="E8412" s="38"/>
      <c r="F8412" s="2"/>
      <c r="G8412" s="38"/>
      <c r="H8412" s="62"/>
      <c r="I8412" s="38"/>
      <c r="J8412" s="38"/>
      <c r="K8412" s="38"/>
      <c r="L8412" s="38"/>
      <c r="M8412" s="38"/>
      <c r="N8412" s="38"/>
      <c r="O8412" s="38"/>
      <c r="P8412" s="38"/>
      <c r="Q8412" s="38"/>
      <c r="R8412" s="38"/>
      <c r="S8412" s="38"/>
      <c r="T8412" s="38"/>
      <c r="U8412" s="38"/>
      <c r="V8412" s="38"/>
      <c r="W8412" s="38"/>
      <c r="X8412" s="38"/>
      <c r="Y8412" s="38"/>
      <c r="Z8412" s="38"/>
      <c r="AA8412" s="38"/>
      <c r="AB8412" s="38"/>
      <c r="AC8412" s="38"/>
      <c r="AD8412" s="38"/>
      <c r="AE8412" s="38"/>
      <c r="AF8412" s="2"/>
      <c r="AG8412" s="38"/>
      <c r="AH8412" s="38"/>
      <c r="AI8412" s="2"/>
      <c r="AJ8412" s="2"/>
      <c r="AK8412" s="2"/>
      <c r="AL8412" s="2"/>
      <c r="AM8412" s="2"/>
      <c r="AN8412" s="2"/>
      <c r="AO8412" s="2"/>
      <c r="AP8412" s="2"/>
      <c r="AQ8412" s="2"/>
      <c r="AR8412" s="2"/>
      <c r="AS8412" s="2"/>
      <c r="AT8412" s="2"/>
      <c r="AU8412" s="2"/>
      <c r="AV8412" s="2"/>
      <c r="AW8412" s="2"/>
      <c r="AX8412" s="2"/>
      <c r="AY8412" s="2"/>
      <c r="AZ8412" s="2"/>
      <c r="BA8412" s="2"/>
      <c r="BB8412" s="2"/>
      <c r="BC8412" s="2"/>
      <c r="BD8412" s="2"/>
      <c r="BE8412" s="2"/>
      <c r="BF8412" s="2"/>
      <c r="BG8412" s="2"/>
      <c r="BH8412" s="2"/>
      <c r="BI8412" s="2"/>
      <c r="BJ8412" s="2"/>
      <c r="BK8412" s="2"/>
      <c r="BL8412" s="2"/>
      <c r="BM8412" s="2"/>
      <c r="BN8412" s="2"/>
      <c r="BO8412" s="2"/>
      <c r="BP8412" s="2"/>
      <c r="BQ8412" s="2"/>
      <c r="BR8412" s="2"/>
      <c r="BS8412" s="2"/>
      <c r="BT8412" s="2"/>
      <c r="BU8412" s="2"/>
      <c r="BV8412" s="2"/>
      <c r="BW8412" s="2"/>
      <c r="BX8412" s="2"/>
      <c r="BY8412" s="2"/>
      <c r="BZ8412" s="2"/>
      <c r="CA8412" s="2"/>
      <c r="CB8412" s="2"/>
      <c r="CC8412" s="2"/>
    </row>
    <row r="8413" spans="1:81" s="18" customFormat="1" x14ac:dyDescent="0.2">
      <c r="A8413" s="2"/>
      <c r="B8413" s="2"/>
      <c r="C8413" s="38"/>
      <c r="D8413" s="38"/>
      <c r="E8413" s="38"/>
      <c r="F8413" s="2"/>
      <c r="G8413" s="38"/>
      <c r="H8413" s="62"/>
      <c r="I8413" s="38"/>
      <c r="J8413" s="38"/>
      <c r="K8413" s="38"/>
      <c r="L8413" s="38"/>
      <c r="M8413" s="38"/>
      <c r="N8413" s="38"/>
      <c r="O8413" s="38"/>
      <c r="P8413" s="38"/>
      <c r="Q8413" s="38"/>
      <c r="R8413" s="38"/>
      <c r="S8413" s="38"/>
      <c r="T8413" s="38"/>
      <c r="U8413" s="38"/>
      <c r="V8413" s="38"/>
      <c r="W8413" s="38"/>
      <c r="X8413" s="38"/>
      <c r="Y8413" s="38"/>
      <c r="Z8413" s="38"/>
      <c r="AA8413" s="38"/>
      <c r="AB8413" s="38"/>
      <c r="AC8413" s="38"/>
      <c r="AD8413" s="38"/>
      <c r="AE8413" s="38"/>
      <c r="AF8413" s="2"/>
      <c r="AG8413" s="38"/>
      <c r="AH8413" s="38"/>
      <c r="AI8413" s="2"/>
      <c r="AJ8413" s="2"/>
      <c r="AK8413" s="2"/>
      <c r="AL8413" s="2"/>
      <c r="AM8413" s="2"/>
      <c r="AN8413" s="2"/>
      <c r="AO8413" s="2"/>
      <c r="AP8413" s="2"/>
      <c r="AQ8413" s="2"/>
      <c r="AR8413" s="2"/>
      <c r="AS8413" s="2"/>
      <c r="AT8413" s="2"/>
      <c r="AU8413" s="2"/>
      <c r="AV8413" s="2"/>
      <c r="AW8413" s="2"/>
      <c r="AX8413" s="2"/>
      <c r="AY8413" s="2"/>
      <c r="AZ8413" s="2"/>
      <c r="BA8413" s="2"/>
      <c r="BB8413" s="2"/>
      <c r="BC8413" s="2"/>
      <c r="BD8413" s="2"/>
      <c r="BE8413" s="2"/>
      <c r="BF8413" s="2"/>
      <c r="BG8413" s="2"/>
      <c r="BH8413" s="2"/>
      <c r="BI8413" s="2"/>
      <c r="BJ8413" s="2"/>
      <c r="BK8413" s="2"/>
      <c r="BL8413" s="2"/>
      <c r="BM8413" s="2"/>
      <c r="BN8413" s="2"/>
      <c r="BO8413" s="2"/>
      <c r="BP8413" s="2"/>
      <c r="BQ8413" s="2"/>
      <c r="BR8413" s="2"/>
      <c r="BS8413" s="2"/>
      <c r="BT8413" s="2"/>
      <c r="BU8413" s="2"/>
      <c r="BV8413" s="2"/>
      <c r="BW8413" s="2"/>
      <c r="BX8413" s="2"/>
      <c r="BY8413" s="2"/>
      <c r="BZ8413" s="2"/>
      <c r="CA8413" s="2"/>
      <c r="CB8413" s="2"/>
      <c r="CC8413" s="2"/>
    </row>
    <row r="8414" spans="1:81" s="18" customFormat="1" x14ac:dyDescent="0.2">
      <c r="A8414" s="2"/>
      <c r="B8414" s="2"/>
      <c r="C8414" s="38"/>
      <c r="D8414" s="38"/>
      <c r="E8414" s="38"/>
      <c r="F8414" s="2"/>
      <c r="G8414" s="38"/>
      <c r="H8414" s="62"/>
      <c r="I8414" s="38"/>
      <c r="J8414" s="38"/>
      <c r="K8414" s="38"/>
      <c r="L8414" s="38"/>
      <c r="M8414" s="38"/>
      <c r="N8414" s="38"/>
      <c r="O8414" s="38"/>
      <c r="P8414" s="38"/>
      <c r="Q8414" s="38"/>
      <c r="R8414" s="38"/>
      <c r="S8414" s="38"/>
      <c r="T8414" s="38"/>
      <c r="U8414" s="38"/>
      <c r="V8414" s="38"/>
      <c r="W8414" s="38"/>
      <c r="X8414" s="38"/>
      <c r="Y8414" s="38"/>
      <c r="Z8414" s="38"/>
      <c r="AA8414" s="38"/>
      <c r="AB8414" s="38"/>
      <c r="AC8414" s="38"/>
      <c r="AD8414" s="38"/>
      <c r="AE8414" s="38"/>
      <c r="AF8414" s="2"/>
      <c r="AG8414" s="38"/>
      <c r="AH8414" s="38"/>
      <c r="AI8414" s="2"/>
      <c r="AJ8414" s="2"/>
      <c r="AK8414" s="2"/>
      <c r="AL8414" s="2"/>
      <c r="AM8414" s="2"/>
      <c r="AN8414" s="2"/>
      <c r="AO8414" s="2"/>
      <c r="AP8414" s="2"/>
      <c r="AQ8414" s="2"/>
      <c r="AR8414" s="2"/>
      <c r="AS8414" s="2"/>
      <c r="AT8414" s="2"/>
      <c r="AU8414" s="2"/>
      <c r="AV8414" s="2"/>
      <c r="AW8414" s="2"/>
      <c r="AX8414" s="2"/>
      <c r="AY8414" s="2"/>
      <c r="AZ8414" s="2"/>
      <c r="BA8414" s="2"/>
      <c r="BB8414" s="2"/>
      <c r="BC8414" s="2"/>
      <c r="BD8414" s="2"/>
      <c r="BE8414" s="2"/>
      <c r="BF8414" s="2"/>
      <c r="BG8414" s="2"/>
      <c r="BH8414" s="2"/>
      <c r="BI8414" s="2"/>
      <c r="BJ8414" s="2"/>
      <c r="BK8414" s="2"/>
      <c r="BL8414" s="2"/>
      <c r="BM8414" s="2"/>
      <c r="BN8414" s="2"/>
      <c r="BO8414" s="2"/>
      <c r="BP8414" s="2"/>
      <c r="BQ8414" s="2"/>
      <c r="BR8414" s="2"/>
      <c r="BS8414" s="2"/>
      <c r="BT8414" s="2"/>
      <c r="BU8414" s="2"/>
      <c r="BV8414" s="2"/>
      <c r="BW8414" s="2"/>
      <c r="BX8414" s="2"/>
      <c r="BY8414" s="2"/>
      <c r="BZ8414" s="2"/>
      <c r="CA8414" s="2"/>
      <c r="CB8414" s="2"/>
      <c r="CC8414" s="2"/>
    </row>
    <row r="8415" spans="1:81" s="18" customFormat="1" x14ac:dyDescent="0.2">
      <c r="A8415" s="2"/>
      <c r="B8415" s="2"/>
      <c r="C8415" s="38"/>
      <c r="D8415" s="38"/>
      <c r="E8415" s="38"/>
      <c r="F8415" s="2"/>
      <c r="G8415" s="38"/>
      <c r="H8415" s="62"/>
      <c r="I8415" s="38"/>
      <c r="J8415" s="38"/>
      <c r="K8415" s="38"/>
      <c r="L8415" s="38"/>
      <c r="M8415" s="38"/>
      <c r="N8415" s="38"/>
      <c r="O8415" s="38"/>
      <c r="P8415" s="38"/>
      <c r="Q8415" s="38"/>
      <c r="R8415" s="38"/>
      <c r="S8415" s="38"/>
      <c r="T8415" s="38"/>
      <c r="U8415" s="38"/>
      <c r="V8415" s="38"/>
      <c r="W8415" s="38"/>
      <c r="X8415" s="38"/>
      <c r="Y8415" s="38"/>
      <c r="Z8415" s="38"/>
      <c r="AA8415" s="38"/>
      <c r="AB8415" s="38"/>
      <c r="AC8415" s="38"/>
      <c r="AD8415" s="38"/>
      <c r="AE8415" s="38"/>
      <c r="AF8415" s="2"/>
      <c r="AG8415" s="38"/>
      <c r="AH8415" s="38"/>
      <c r="AI8415" s="2"/>
      <c r="AJ8415" s="2"/>
      <c r="AK8415" s="2"/>
      <c r="AL8415" s="2"/>
      <c r="AM8415" s="2"/>
      <c r="AN8415" s="2"/>
      <c r="AO8415" s="2"/>
      <c r="AP8415" s="2"/>
      <c r="AQ8415" s="2"/>
      <c r="AR8415" s="2"/>
      <c r="AS8415" s="2"/>
      <c r="AT8415" s="2"/>
      <c r="AU8415" s="2"/>
      <c r="AV8415" s="2"/>
      <c r="AW8415" s="2"/>
      <c r="AX8415" s="2"/>
      <c r="AY8415" s="2"/>
      <c r="AZ8415" s="2"/>
      <c r="BA8415" s="2"/>
      <c r="BB8415" s="2"/>
      <c r="BC8415" s="2"/>
      <c r="BD8415" s="2"/>
      <c r="BE8415" s="2"/>
      <c r="BF8415" s="2"/>
      <c r="BG8415" s="2"/>
      <c r="BH8415" s="2"/>
      <c r="BI8415" s="2"/>
      <c r="BJ8415" s="2"/>
      <c r="BK8415" s="2"/>
      <c r="BL8415" s="2"/>
      <c r="BM8415" s="2"/>
      <c r="BN8415" s="2"/>
      <c r="BO8415" s="2"/>
      <c r="BP8415" s="2"/>
      <c r="BQ8415" s="2"/>
      <c r="BR8415" s="2"/>
      <c r="BS8415" s="2"/>
      <c r="BT8415" s="2"/>
      <c r="BU8415" s="2"/>
      <c r="BV8415" s="2"/>
      <c r="BW8415" s="2"/>
      <c r="BX8415" s="2"/>
      <c r="BY8415" s="2"/>
      <c r="BZ8415" s="2"/>
      <c r="CA8415" s="2"/>
      <c r="CB8415" s="2"/>
      <c r="CC8415" s="2"/>
    </row>
    <row r="8416" spans="1:81" s="18" customFormat="1" x14ac:dyDescent="0.2">
      <c r="A8416" s="2"/>
      <c r="B8416" s="2"/>
      <c r="C8416" s="38"/>
      <c r="D8416" s="38"/>
      <c r="E8416" s="38"/>
      <c r="F8416" s="2"/>
      <c r="G8416" s="38"/>
      <c r="H8416" s="62"/>
      <c r="I8416" s="38"/>
      <c r="J8416" s="38"/>
      <c r="K8416" s="38"/>
      <c r="L8416" s="38"/>
      <c r="M8416" s="38"/>
      <c r="N8416" s="38"/>
      <c r="O8416" s="38"/>
      <c r="P8416" s="38"/>
      <c r="Q8416" s="38"/>
      <c r="R8416" s="38"/>
      <c r="S8416" s="38"/>
      <c r="T8416" s="38"/>
      <c r="U8416" s="38"/>
      <c r="V8416" s="38"/>
      <c r="W8416" s="38"/>
      <c r="X8416" s="38"/>
      <c r="Y8416" s="38"/>
      <c r="Z8416" s="38"/>
      <c r="AA8416" s="38"/>
      <c r="AB8416" s="38"/>
      <c r="AC8416" s="38"/>
      <c r="AD8416" s="38"/>
      <c r="AE8416" s="38"/>
      <c r="AF8416" s="2"/>
      <c r="AG8416" s="38"/>
      <c r="AH8416" s="38"/>
      <c r="AI8416" s="2"/>
      <c r="AJ8416" s="2"/>
      <c r="AK8416" s="2"/>
      <c r="AL8416" s="2"/>
      <c r="AM8416" s="2"/>
      <c r="AN8416" s="2"/>
      <c r="AO8416" s="2"/>
      <c r="AP8416" s="2"/>
      <c r="AQ8416" s="2"/>
      <c r="AR8416" s="2"/>
      <c r="AS8416" s="2"/>
      <c r="AT8416" s="2"/>
      <c r="AU8416" s="2"/>
      <c r="AV8416" s="2"/>
      <c r="AW8416" s="2"/>
      <c r="AX8416" s="2"/>
      <c r="AY8416" s="2"/>
      <c r="AZ8416" s="2"/>
      <c r="BA8416" s="2"/>
      <c r="BB8416" s="2"/>
      <c r="BC8416" s="2"/>
      <c r="BD8416" s="2"/>
      <c r="BE8416" s="2"/>
      <c r="BF8416" s="2"/>
      <c r="BG8416" s="2"/>
      <c r="BH8416" s="2"/>
      <c r="BI8416" s="2"/>
      <c r="BJ8416" s="2"/>
      <c r="BK8416" s="2"/>
      <c r="BL8416" s="2"/>
      <c r="BM8416" s="2"/>
      <c r="BN8416" s="2"/>
      <c r="BO8416" s="2"/>
      <c r="BP8416" s="2"/>
      <c r="BQ8416" s="2"/>
      <c r="BR8416" s="2"/>
      <c r="BS8416" s="2"/>
      <c r="BT8416" s="2"/>
      <c r="BU8416" s="2"/>
      <c r="BV8416" s="2"/>
      <c r="BW8416" s="2"/>
      <c r="BX8416" s="2"/>
      <c r="BY8416" s="2"/>
      <c r="BZ8416" s="2"/>
      <c r="CA8416" s="2"/>
      <c r="CB8416" s="2"/>
      <c r="CC8416" s="2"/>
    </row>
    <row r="8417" spans="1:81" s="18" customFormat="1" x14ac:dyDescent="0.2">
      <c r="A8417" s="2"/>
      <c r="B8417" s="2"/>
      <c r="C8417" s="38"/>
      <c r="D8417" s="38"/>
      <c r="E8417" s="38"/>
      <c r="F8417" s="2"/>
      <c r="G8417" s="38"/>
      <c r="H8417" s="62"/>
      <c r="I8417" s="38"/>
      <c r="J8417" s="38"/>
      <c r="K8417" s="38"/>
      <c r="L8417" s="38"/>
      <c r="M8417" s="38"/>
      <c r="N8417" s="38"/>
      <c r="O8417" s="38"/>
      <c r="P8417" s="38"/>
      <c r="Q8417" s="38"/>
      <c r="R8417" s="38"/>
      <c r="S8417" s="38"/>
      <c r="T8417" s="38"/>
      <c r="U8417" s="38"/>
      <c r="V8417" s="38"/>
      <c r="W8417" s="38"/>
      <c r="X8417" s="38"/>
      <c r="Y8417" s="38"/>
      <c r="Z8417" s="38"/>
      <c r="AA8417" s="38"/>
      <c r="AB8417" s="38"/>
      <c r="AC8417" s="38"/>
      <c r="AD8417" s="38"/>
      <c r="AE8417" s="38"/>
      <c r="AF8417" s="2"/>
      <c r="AG8417" s="38"/>
      <c r="AH8417" s="38"/>
      <c r="AI8417" s="2"/>
      <c r="AJ8417" s="2"/>
      <c r="AK8417" s="2"/>
      <c r="AL8417" s="2"/>
      <c r="AM8417" s="2"/>
      <c r="AN8417" s="2"/>
      <c r="AO8417" s="2"/>
      <c r="AP8417" s="2"/>
      <c r="AQ8417" s="2"/>
      <c r="AR8417" s="2"/>
      <c r="AS8417" s="2"/>
      <c r="AT8417" s="2"/>
      <c r="AU8417" s="2"/>
      <c r="AV8417" s="2"/>
      <c r="AW8417" s="2"/>
      <c r="AX8417" s="2"/>
      <c r="AY8417" s="2"/>
      <c r="AZ8417" s="2"/>
      <c r="BA8417" s="2"/>
      <c r="BB8417" s="2"/>
      <c r="BC8417" s="2"/>
      <c r="BD8417" s="2"/>
      <c r="BE8417" s="2"/>
      <c r="BF8417" s="2"/>
      <c r="BG8417" s="2"/>
      <c r="BH8417" s="2"/>
      <c r="BI8417" s="2"/>
      <c r="BJ8417" s="2"/>
      <c r="BK8417" s="2"/>
      <c r="BL8417" s="2"/>
      <c r="BM8417" s="2"/>
      <c r="BN8417" s="2"/>
      <c r="BO8417" s="2"/>
      <c r="BP8417" s="2"/>
      <c r="BQ8417" s="2"/>
      <c r="BR8417" s="2"/>
      <c r="BS8417" s="2"/>
      <c r="BT8417" s="2"/>
      <c r="BU8417" s="2"/>
      <c r="BV8417" s="2"/>
      <c r="BW8417" s="2"/>
      <c r="BX8417" s="2"/>
      <c r="BY8417" s="2"/>
      <c r="BZ8417" s="2"/>
      <c r="CA8417" s="2"/>
      <c r="CB8417" s="2"/>
      <c r="CC8417" s="2"/>
    </row>
    <row r="8418" spans="1:81" s="18" customFormat="1" x14ac:dyDescent="0.2">
      <c r="A8418" s="2"/>
      <c r="B8418" s="2"/>
      <c r="C8418" s="38"/>
      <c r="D8418" s="38"/>
      <c r="E8418" s="38"/>
      <c r="F8418" s="2"/>
      <c r="G8418" s="38"/>
      <c r="H8418" s="62"/>
      <c r="I8418" s="38"/>
      <c r="J8418" s="38"/>
      <c r="K8418" s="38"/>
      <c r="L8418" s="38"/>
      <c r="M8418" s="38"/>
      <c r="N8418" s="38"/>
      <c r="O8418" s="38"/>
      <c r="P8418" s="38"/>
      <c r="Q8418" s="38"/>
      <c r="R8418" s="38"/>
      <c r="S8418" s="38"/>
      <c r="T8418" s="38"/>
      <c r="U8418" s="38"/>
      <c r="V8418" s="38"/>
      <c r="W8418" s="38"/>
      <c r="X8418" s="38"/>
      <c r="Y8418" s="38"/>
      <c r="Z8418" s="38"/>
      <c r="AA8418" s="38"/>
      <c r="AB8418" s="38"/>
      <c r="AC8418" s="38"/>
      <c r="AD8418" s="38"/>
      <c r="AE8418" s="38"/>
      <c r="AF8418" s="2"/>
      <c r="AG8418" s="38"/>
      <c r="AH8418" s="38"/>
      <c r="AI8418" s="2"/>
      <c r="AJ8418" s="2"/>
      <c r="AK8418" s="2"/>
      <c r="AL8418" s="2"/>
      <c r="AM8418" s="2"/>
      <c r="AN8418" s="2"/>
      <c r="AO8418" s="2"/>
      <c r="AP8418" s="2"/>
      <c r="AQ8418" s="2"/>
      <c r="AR8418" s="2"/>
      <c r="AS8418" s="2"/>
      <c r="AT8418" s="2"/>
      <c r="AU8418" s="2"/>
      <c r="AV8418" s="2"/>
      <c r="AW8418" s="2"/>
      <c r="AX8418" s="2"/>
      <c r="AY8418" s="2"/>
      <c r="AZ8418" s="2"/>
      <c r="BA8418" s="2"/>
      <c r="BB8418" s="2"/>
      <c r="BC8418" s="2"/>
      <c r="BD8418" s="2"/>
      <c r="BE8418" s="2"/>
      <c r="BF8418" s="2"/>
      <c r="BG8418" s="2"/>
      <c r="BH8418" s="2"/>
      <c r="BI8418" s="2"/>
      <c r="BJ8418" s="2"/>
      <c r="BK8418" s="2"/>
      <c r="BL8418" s="2"/>
      <c r="BM8418" s="2"/>
      <c r="BN8418" s="2"/>
      <c r="BO8418" s="2"/>
      <c r="BP8418" s="2"/>
      <c r="BQ8418" s="2"/>
      <c r="BR8418" s="2"/>
      <c r="BS8418" s="2"/>
      <c r="BT8418" s="2"/>
      <c r="BU8418" s="2"/>
      <c r="BV8418" s="2"/>
      <c r="BW8418" s="2"/>
      <c r="BX8418" s="2"/>
      <c r="BY8418" s="2"/>
      <c r="BZ8418" s="2"/>
      <c r="CA8418" s="2"/>
      <c r="CB8418" s="2"/>
      <c r="CC8418" s="2"/>
    </row>
    <row r="8419" spans="1:81" s="18" customFormat="1" x14ac:dyDescent="0.2">
      <c r="A8419" s="2"/>
      <c r="B8419" s="2"/>
      <c r="C8419" s="38"/>
      <c r="D8419" s="38"/>
      <c r="E8419" s="38"/>
      <c r="F8419" s="2"/>
      <c r="G8419" s="38"/>
      <c r="H8419" s="62"/>
      <c r="I8419" s="38"/>
      <c r="J8419" s="38"/>
      <c r="K8419" s="38"/>
      <c r="L8419" s="38"/>
      <c r="M8419" s="38"/>
      <c r="N8419" s="38"/>
      <c r="O8419" s="38"/>
      <c r="P8419" s="38"/>
      <c r="Q8419" s="38"/>
      <c r="R8419" s="38"/>
      <c r="S8419" s="38"/>
      <c r="T8419" s="38"/>
      <c r="U8419" s="38"/>
      <c r="V8419" s="38"/>
      <c r="W8419" s="38"/>
      <c r="X8419" s="38"/>
      <c r="Y8419" s="38"/>
      <c r="Z8419" s="38"/>
      <c r="AA8419" s="38"/>
      <c r="AB8419" s="38"/>
      <c r="AC8419" s="38"/>
      <c r="AD8419" s="38"/>
      <c r="AE8419" s="38"/>
      <c r="AF8419" s="2"/>
      <c r="AG8419" s="38"/>
      <c r="AH8419" s="38"/>
      <c r="AI8419" s="2"/>
      <c r="AJ8419" s="2"/>
      <c r="AK8419" s="2"/>
      <c r="AL8419" s="2"/>
      <c r="AM8419" s="2"/>
      <c r="AN8419" s="2"/>
      <c r="AO8419" s="2"/>
      <c r="AP8419" s="2"/>
      <c r="AQ8419" s="2"/>
      <c r="AR8419" s="2"/>
      <c r="AS8419" s="2"/>
      <c r="AT8419" s="2"/>
      <c r="AU8419" s="2"/>
      <c r="AV8419" s="2"/>
      <c r="AW8419" s="2"/>
      <c r="AX8419" s="2"/>
      <c r="AY8419" s="2"/>
      <c r="AZ8419" s="2"/>
      <c r="BA8419" s="2"/>
      <c r="BB8419" s="2"/>
      <c r="BC8419" s="2"/>
      <c r="BD8419" s="2"/>
      <c r="BE8419" s="2"/>
      <c r="BF8419" s="2"/>
      <c r="BG8419" s="2"/>
      <c r="BH8419" s="2"/>
      <c r="BI8419" s="2"/>
      <c r="BJ8419" s="2"/>
      <c r="BK8419" s="2"/>
      <c r="BL8419" s="2"/>
      <c r="BM8419" s="2"/>
      <c r="BN8419" s="2"/>
      <c r="BO8419" s="2"/>
      <c r="BP8419" s="2"/>
      <c r="BQ8419" s="2"/>
      <c r="BR8419" s="2"/>
      <c r="BS8419" s="2"/>
      <c r="BT8419" s="2"/>
      <c r="BU8419" s="2"/>
      <c r="BV8419" s="2"/>
      <c r="BW8419" s="2"/>
      <c r="BX8419" s="2"/>
      <c r="BY8419" s="2"/>
      <c r="BZ8419" s="2"/>
      <c r="CA8419" s="2"/>
      <c r="CB8419" s="2"/>
      <c r="CC8419" s="2"/>
    </row>
    <row r="8420" spans="1:81" s="18" customFormat="1" x14ac:dyDescent="0.2">
      <c r="A8420" s="2"/>
      <c r="B8420" s="2"/>
      <c r="C8420" s="38"/>
      <c r="D8420" s="38"/>
      <c r="E8420" s="38"/>
      <c r="F8420" s="2"/>
      <c r="G8420" s="38"/>
      <c r="H8420" s="62"/>
      <c r="I8420" s="38"/>
      <c r="J8420" s="38"/>
      <c r="K8420" s="38"/>
      <c r="L8420" s="38"/>
      <c r="M8420" s="38"/>
      <c r="N8420" s="38"/>
      <c r="O8420" s="38"/>
      <c r="P8420" s="38"/>
      <c r="Q8420" s="38"/>
      <c r="R8420" s="38"/>
      <c r="S8420" s="38"/>
      <c r="T8420" s="38"/>
      <c r="U8420" s="38"/>
      <c r="V8420" s="38"/>
      <c r="W8420" s="38"/>
      <c r="X8420" s="38"/>
      <c r="Y8420" s="38"/>
      <c r="Z8420" s="38"/>
      <c r="AA8420" s="38"/>
      <c r="AB8420" s="38"/>
      <c r="AC8420" s="38"/>
      <c r="AD8420" s="38"/>
      <c r="AE8420" s="38"/>
      <c r="AF8420" s="2"/>
      <c r="AG8420" s="38"/>
      <c r="AH8420" s="38"/>
      <c r="AI8420" s="2"/>
      <c r="AJ8420" s="2"/>
      <c r="AK8420" s="2"/>
      <c r="AL8420" s="2"/>
      <c r="AM8420" s="2"/>
      <c r="AN8420" s="2"/>
      <c r="AO8420" s="2"/>
      <c r="AP8420" s="2"/>
      <c r="AQ8420" s="2"/>
      <c r="AR8420" s="2"/>
      <c r="AS8420" s="2"/>
      <c r="AT8420" s="2"/>
      <c r="AU8420" s="2"/>
      <c r="AV8420" s="2"/>
      <c r="AW8420" s="2"/>
      <c r="AX8420" s="2"/>
      <c r="AY8420" s="2"/>
      <c r="AZ8420" s="2"/>
      <c r="BA8420" s="2"/>
      <c r="BB8420" s="2"/>
      <c r="BC8420" s="2"/>
      <c r="BD8420" s="2"/>
      <c r="BE8420" s="2"/>
      <c r="BF8420" s="2"/>
      <c r="BG8420" s="2"/>
      <c r="BH8420" s="2"/>
      <c r="BI8420" s="2"/>
      <c r="BJ8420" s="2"/>
      <c r="BK8420" s="2"/>
      <c r="BL8420" s="2"/>
      <c r="BM8420" s="2"/>
      <c r="BN8420" s="2"/>
      <c r="BO8420" s="2"/>
      <c r="BP8420" s="2"/>
      <c r="BQ8420" s="2"/>
      <c r="BR8420" s="2"/>
      <c r="BS8420" s="2"/>
      <c r="BT8420" s="2"/>
      <c r="BU8420" s="2"/>
      <c r="BV8420" s="2"/>
      <c r="BW8420" s="2"/>
      <c r="BX8420" s="2"/>
      <c r="BY8420" s="2"/>
      <c r="BZ8420" s="2"/>
      <c r="CA8420" s="2"/>
      <c r="CB8420" s="2"/>
      <c r="CC8420" s="2"/>
    </row>
    <row r="8421" spans="1:81" s="18" customFormat="1" x14ac:dyDescent="0.2">
      <c r="A8421" s="2"/>
      <c r="B8421" s="2"/>
      <c r="C8421" s="38"/>
      <c r="D8421" s="38"/>
      <c r="E8421" s="38"/>
      <c r="F8421" s="2"/>
      <c r="G8421" s="38"/>
      <c r="H8421" s="62"/>
      <c r="I8421" s="38"/>
      <c r="J8421" s="38"/>
      <c r="K8421" s="38"/>
      <c r="L8421" s="38"/>
      <c r="M8421" s="38"/>
      <c r="N8421" s="38"/>
      <c r="O8421" s="38"/>
      <c r="P8421" s="38"/>
      <c r="Q8421" s="38"/>
      <c r="R8421" s="38"/>
      <c r="S8421" s="38"/>
      <c r="T8421" s="38"/>
      <c r="U8421" s="38"/>
      <c r="V8421" s="38"/>
      <c r="W8421" s="38"/>
      <c r="X8421" s="38"/>
      <c r="Y8421" s="38"/>
      <c r="Z8421" s="38"/>
      <c r="AA8421" s="38"/>
      <c r="AB8421" s="38"/>
      <c r="AC8421" s="38"/>
      <c r="AD8421" s="38"/>
      <c r="AE8421" s="38"/>
      <c r="AF8421" s="2"/>
      <c r="AG8421" s="38"/>
      <c r="AH8421" s="38"/>
      <c r="AI8421" s="2"/>
      <c r="AJ8421" s="2"/>
      <c r="AK8421" s="2"/>
      <c r="AL8421" s="2"/>
      <c r="AM8421" s="2"/>
      <c r="AN8421" s="2"/>
      <c r="AO8421" s="2"/>
      <c r="AP8421" s="2"/>
      <c r="AQ8421" s="2"/>
      <c r="AR8421" s="2"/>
      <c r="AS8421" s="2"/>
      <c r="AT8421" s="2"/>
      <c r="AU8421" s="2"/>
      <c r="AV8421" s="2"/>
      <c r="AW8421" s="2"/>
      <c r="AX8421" s="2"/>
      <c r="AY8421" s="2"/>
      <c r="AZ8421" s="2"/>
      <c r="BA8421" s="2"/>
      <c r="BB8421" s="2"/>
      <c r="BC8421" s="2"/>
      <c r="BD8421" s="2"/>
      <c r="BE8421" s="2"/>
      <c r="BF8421" s="2"/>
      <c r="BG8421" s="2"/>
      <c r="BH8421" s="2"/>
      <c r="BI8421" s="2"/>
      <c r="BJ8421" s="2"/>
      <c r="BK8421" s="2"/>
      <c r="BL8421" s="2"/>
      <c r="BM8421" s="2"/>
      <c r="BN8421" s="2"/>
      <c r="BO8421" s="2"/>
      <c r="BP8421" s="2"/>
      <c r="BQ8421" s="2"/>
      <c r="BR8421" s="2"/>
      <c r="BS8421" s="2"/>
      <c r="BT8421" s="2"/>
      <c r="BU8421" s="2"/>
      <c r="BV8421" s="2"/>
      <c r="BW8421" s="2"/>
      <c r="BX8421" s="2"/>
      <c r="BY8421" s="2"/>
      <c r="BZ8421" s="2"/>
      <c r="CA8421" s="2"/>
      <c r="CB8421" s="2"/>
      <c r="CC8421" s="2"/>
    </row>
    <row r="8422" spans="1:81" s="18" customFormat="1" x14ac:dyDescent="0.2">
      <c r="A8422" s="2"/>
      <c r="B8422" s="2"/>
      <c r="C8422" s="38"/>
      <c r="D8422" s="38"/>
      <c r="E8422" s="38"/>
      <c r="F8422" s="2"/>
      <c r="G8422" s="38"/>
      <c r="H8422" s="62"/>
      <c r="I8422" s="38"/>
      <c r="J8422" s="38"/>
      <c r="K8422" s="38"/>
      <c r="L8422" s="38"/>
      <c r="M8422" s="38"/>
      <c r="N8422" s="38"/>
      <c r="O8422" s="38"/>
      <c r="P8422" s="38"/>
      <c r="Q8422" s="38"/>
      <c r="R8422" s="38"/>
      <c r="S8422" s="38"/>
      <c r="T8422" s="38"/>
      <c r="U8422" s="38"/>
      <c r="V8422" s="38"/>
      <c r="W8422" s="38"/>
      <c r="X8422" s="38"/>
      <c r="Y8422" s="38"/>
      <c r="Z8422" s="38"/>
      <c r="AA8422" s="38"/>
      <c r="AB8422" s="38"/>
      <c r="AC8422" s="38"/>
      <c r="AD8422" s="38"/>
      <c r="AE8422" s="38"/>
      <c r="AF8422" s="2"/>
      <c r="AG8422" s="38"/>
      <c r="AH8422" s="38"/>
      <c r="AI8422" s="2"/>
      <c r="AJ8422" s="2"/>
      <c r="AK8422" s="2"/>
      <c r="AL8422" s="2"/>
      <c r="AM8422" s="2"/>
      <c r="AN8422" s="2"/>
      <c r="AO8422" s="2"/>
      <c r="AP8422" s="2"/>
      <c r="AQ8422" s="2"/>
      <c r="AR8422" s="2"/>
      <c r="AS8422" s="2"/>
      <c r="AT8422" s="2"/>
      <c r="AU8422" s="2"/>
      <c r="AV8422" s="2"/>
      <c r="AW8422" s="2"/>
      <c r="AX8422" s="2"/>
      <c r="AY8422" s="2"/>
      <c r="AZ8422" s="2"/>
      <c r="BA8422" s="2"/>
      <c r="BB8422" s="2"/>
      <c r="BC8422" s="2"/>
      <c r="BD8422" s="2"/>
      <c r="BE8422" s="2"/>
      <c r="BF8422" s="2"/>
      <c r="BG8422" s="2"/>
      <c r="BH8422" s="2"/>
      <c r="BI8422" s="2"/>
      <c r="BJ8422" s="2"/>
      <c r="BK8422" s="2"/>
      <c r="BL8422" s="2"/>
      <c r="BM8422" s="2"/>
      <c r="BN8422" s="2"/>
      <c r="BO8422" s="2"/>
      <c r="BP8422" s="2"/>
      <c r="BQ8422" s="2"/>
      <c r="BR8422" s="2"/>
      <c r="BS8422" s="2"/>
      <c r="BT8422" s="2"/>
      <c r="BU8422" s="2"/>
      <c r="BV8422" s="2"/>
      <c r="BW8422" s="2"/>
      <c r="BX8422" s="2"/>
      <c r="BY8422" s="2"/>
      <c r="BZ8422" s="2"/>
      <c r="CA8422" s="2"/>
      <c r="CB8422" s="2"/>
      <c r="CC8422" s="2"/>
    </row>
    <row r="8423" spans="1:81" s="18" customFormat="1" x14ac:dyDescent="0.2">
      <c r="A8423" s="2"/>
      <c r="B8423" s="2"/>
      <c r="C8423" s="38"/>
      <c r="D8423" s="38"/>
      <c r="E8423" s="38"/>
      <c r="F8423" s="2"/>
      <c r="G8423" s="38"/>
      <c r="H8423" s="62"/>
      <c r="I8423" s="38"/>
      <c r="J8423" s="38"/>
      <c r="K8423" s="38"/>
      <c r="L8423" s="38"/>
      <c r="M8423" s="38"/>
      <c r="N8423" s="38"/>
      <c r="O8423" s="38"/>
      <c r="P8423" s="38"/>
      <c r="Q8423" s="38"/>
      <c r="R8423" s="38"/>
      <c r="S8423" s="38"/>
      <c r="T8423" s="38"/>
      <c r="U8423" s="38"/>
      <c r="V8423" s="38"/>
      <c r="W8423" s="38"/>
      <c r="X8423" s="38"/>
      <c r="Y8423" s="38"/>
      <c r="Z8423" s="38"/>
      <c r="AA8423" s="38"/>
      <c r="AB8423" s="38"/>
      <c r="AC8423" s="38"/>
      <c r="AD8423" s="38"/>
      <c r="AE8423" s="38"/>
      <c r="AF8423" s="2"/>
      <c r="AG8423" s="38"/>
      <c r="AH8423" s="38"/>
      <c r="AI8423" s="2"/>
      <c r="AJ8423" s="2"/>
      <c r="AK8423" s="2"/>
      <c r="AL8423" s="2"/>
      <c r="AM8423" s="2"/>
      <c r="AN8423" s="2"/>
      <c r="AO8423" s="2"/>
      <c r="AP8423" s="2"/>
      <c r="AQ8423" s="2"/>
      <c r="AR8423" s="2"/>
      <c r="AS8423" s="2"/>
      <c r="AT8423" s="2"/>
      <c r="AU8423" s="2"/>
      <c r="AV8423" s="2"/>
      <c r="AW8423" s="2"/>
      <c r="AX8423" s="2"/>
      <c r="AY8423" s="2"/>
      <c r="AZ8423" s="2"/>
      <c r="BA8423" s="2"/>
      <c r="BB8423" s="2"/>
      <c r="BC8423" s="2"/>
      <c r="BD8423" s="2"/>
      <c r="BE8423" s="2"/>
      <c r="BF8423" s="2"/>
      <c r="BG8423" s="2"/>
      <c r="BH8423" s="2"/>
      <c r="BI8423" s="2"/>
      <c r="BJ8423" s="2"/>
      <c r="BK8423" s="2"/>
      <c r="BL8423" s="2"/>
      <c r="BM8423" s="2"/>
      <c r="BN8423" s="2"/>
      <c r="BO8423" s="2"/>
      <c r="BP8423" s="2"/>
      <c r="BQ8423" s="2"/>
      <c r="BR8423" s="2"/>
      <c r="BS8423" s="2"/>
      <c r="BT8423" s="2"/>
      <c r="BU8423" s="2"/>
      <c r="BV8423" s="2"/>
      <c r="BW8423" s="2"/>
      <c r="BX8423" s="2"/>
      <c r="BY8423" s="2"/>
      <c r="BZ8423" s="2"/>
      <c r="CA8423" s="2"/>
      <c r="CB8423" s="2"/>
      <c r="CC8423" s="2"/>
    </row>
    <row r="8424" spans="1:81" s="18" customFormat="1" x14ac:dyDescent="0.2">
      <c r="A8424" s="2"/>
      <c r="B8424" s="2"/>
      <c r="C8424" s="38"/>
      <c r="D8424" s="38"/>
      <c r="E8424" s="38"/>
      <c r="F8424" s="2"/>
      <c r="G8424" s="38"/>
      <c r="H8424" s="62"/>
      <c r="I8424" s="38"/>
      <c r="J8424" s="38"/>
      <c r="K8424" s="38"/>
      <c r="L8424" s="38"/>
      <c r="M8424" s="38"/>
      <c r="N8424" s="38"/>
      <c r="O8424" s="38"/>
      <c r="P8424" s="38"/>
      <c r="Q8424" s="38"/>
      <c r="R8424" s="38"/>
      <c r="S8424" s="38"/>
      <c r="T8424" s="38"/>
      <c r="U8424" s="38"/>
      <c r="V8424" s="38"/>
      <c r="W8424" s="38"/>
      <c r="X8424" s="38"/>
      <c r="Y8424" s="38"/>
      <c r="Z8424" s="38"/>
      <c r="AA8424" s="38"/>
      <c r="AB8424" s="38"/>
      <c r="AC8424" s="38"/>
      <c r="AD8424" s="38"/>
      <c r="AE8424" s="38"/>
      <c r="AF8424" s="2"/>
      <c r="AG8424" s="38"/>
      <c r="AH8424" s="38"/>
      <c r="AI8424" s="2"/>
      <c r="AJ8424" s="2"/>
      <c r="AK8424" s="2"/>
      <c r="AL8424" s="2"/>
      <c r="AM8424" s="2"/>
      <c r="AN8424" s="2"/>
      <c r="AO8424" s="2"/>
      <c r="AP8424" s="2"/>
      <c r="AQ8424" s="2"/>
      <c r="AR8424" s="2"/>
      <c r="AS8424" s="2"/>
      <c r="AT8424" s="2"/>
      <c r="AU8424" s="2"/>
      <c r="AV8424" s="2"/>
      <c r="AW8424" s="2"/>
      <c r="AX8424" s="2"/>
      <c r="AY8424" s="2"/>
      <c r="AZ8424" s="2"/>
      <c r="BA8424" s="2"/>
      <c r="BB8424" s="2"/>
      <c r="BC8424" s="2"/>
      <c r="BD8424" s="2"/>
      <c r="BE8424" s="2"/>
      <c r="BF8424" s="2"/>
      <c r="BG8424" s="2"/>
      <c r="BH8424" s="2"/>
      <c r="BI8424" s="2"/>
      <c r="BJ8424" s="2"/>
      <c r="BK8424" s="2"/>
      <c r="BL8424" s="2"/>
      <c r="BM8424" s="2"/>
      <c r="BN8424" s="2"/>
      <c r="BO8424" s="2"/>
      <c r="BP8424" s="2"/>
      <c r="BQ8424" s="2"/>
      <c r="BR8424" s="2"/>
      <c r="BS8424" s="2"/>
      <c r="BT8424" s="2"/>
      <c r="BU8424" s="2"/>
      <c r="BV8424" s="2"/>
      <c r="BW8424" s="2"/>
      <c r="BX8424" s="2"/>
      <c r="BY8424" s="2"/>
      <c r="BZ8424" s="2"/>
      <c r="CA8424" s="2"/>
      <c r="CB8424" s="2"/>
      <c r="CC8424" s="2"/>
    </row>
    <row r="8425" spans="1:81" s="18" customFormat="1" x14ac:dyDescent="0.2">
      <c r="A8425" s="2"/>
      <c r="B8425" s="2"/>
      <c r="C8425" s="38"/>
      <c r="D8425" s="38"/>
      <c r="E8425" s="38"/>
      <c r="F8425" s="2"/>
      <c r="G8425" s="38"/>
      <c r="H8425" s="62"/>
      <c r="I8425" s="38"/>
      <c r="J8425" s="38"/>
      <c r="K8425" s="38"/>
      <c r="L8425" s="38"/>
      <c r="M8425" s="38"/>
      <c r="N8425" s="38"/>
      <c r="O8425" s="38"/>
      <c r="P8425" s="38"/>
      <c r="Q8425" s="38"/>
      <c r="R8425" s="38"/>
      <c r="S8425" s="38"/>
      <c r="T8425" s="38"/>
      <c r="U8425" s="38"/>
      <c r="V8425" s="38"/>
      <c r="W8425" s="38"/>
      <c r="X8425" s="38"/>
      <c r="Y8425" s="38"/>
      <c r="Z8425" s="38"/>
      <c r="AA8425" s="38"/>
      <c r="AB8425" s="38"/>
      <c r="AC8425" s="38"/>
      <c r="AD8425" s="38"/>
      <c r="AE8425" s="38"/>
      <c r="AF8425" s="2"/>
      <c r="AG8425" s="38"/>
      <c r="AH8425" s="38"/>
      <c r="AI8425" s="2"/>
      <c r="AJ8425" s="2"/>
      <c r="AK8425" s="2"/>
      <c r="AL8425" s="2"/>
      <c r="AM8425" s="2"/>
      <c r="AN8425" s="2"/>
      <c r="AO8425" s="2"/>
      <c r="AP8425" s="2"/>
      <c r="AQ8425" s="2"/>
      <c r="AR8425" s="2"/>
      <c r="AS8425" s="2"/>
      <c r="AT8425" s="2"/>
      <c r="AU8425" s="2"/>
      <c r="AV8425" s="2"/>
      <c r="AW8425" s="2"/>
      <c r="AX8425" s="2"/>
      <c r="AY8425" s="2"/>
      <c r="AZ8425" s="2"/>
      <c r="BA8425" s="2"/>
      <c r="BB8425" s="2"/>
      <c r="BC8425" s="2"/>
      <c r="BD8425" s="2"/>
      <c r="BE8425" s="2"/>
      <c r="BF8425" s="2"/>
      <c r="BG8425" s="2"/>
      <c r="BH8425" s="2"/>
      <c r="BI8425" s="2"/>
      <c r="BJ8425" s="2"/>
      <c r="BK8425" s="2"/>
      <c r="BL8425" s="2"/>
      <c r="BM8425" s="2"/>
      <c r="BN8425" s="2"/>
      <c r="BO8425" s="2"/>
      <c r="BP8425" s="2"/>
      <c r="BQ8425" s="2"/>
      <c r="BR8425" s="2"/>
      <c r="BS8425" s="2"/>
      <c r="BT8425" s="2"/>
      <c r="BU8425" s="2"/>
      <c r="BV8425" s="2"/>
      <c r="BW8425" s="2"/>
      <c r="BX8425" s="2"/>
      <c r="BY8425" s="2"/>
      <c r="BZ8425" s="2"/>
      <c r="CA8425" s="2"/>
      <c r="CB8425" s="2"/>
      <c r="CC8425" s="2"/>
    </row>
    <row r="8426" spans="1:81" s="18" customFormat="1" x14ac:dyDescent="0.2">
      <c r="A8426" s="2"/>
      <c r="B8426" s="2"/>
      <c r="C8426" s="38"/>
      <c r="D8426" s="38"/>
      <c r="E8426" s="38"/>
      <c r="F8426" s="2"/>
      <c r="G8426" s="38"/>
      <c r="H8426" s="62"/>
      <c r="I8426" s="38"/>
      <c r="J8426" s="38"/>
      <c r="K8426" s="38"/>
      <c r="L8426" s="38"/>
      <c r="M8426" s="38"/>
      <c r="N8426" s="38"/>
      <c r="O8426" s="38"/>
      <c r="P8426" s="38"/>
      <c r="Q8426" s="38"/>
      <c r="R8426" s="38"/>
      <c r="S8426" s="38"/>
      <c r="T8426" s="38"/>
      <c r="U8426" s="38"/>
      <c r="V8426" s="38"/>
      <c r="W8426" s="38"/>
      <c r="X8426" s="38"/>
      <c r="Y8426" s="38"/>
      <c r="Z8426" s="38"/>
      <c r="AA8426" s="38"/>
      <c r="AB8426" s="38"/>
      <c r="AC8426" s="38"/>
      <c r="AD8426" s="38"/>
      <c r="AE8426" s="38"/>
      <c r="AF8426" s="2"/>
      <c r="AG8426" s="38"/>
      <c r="AH8426" s="38"/>
      <c r="AI8426" s="2"/>
      <c r="AJ8426" s="2"/>
      <c r="AK8426" s="2"/>
      <c r="AL8426" s="2"/>
      <c r="AM8426" s="2"/>
      <c r="AN8426" s="2"/>
      <c r="AO8426" s="2"/>
      <c r="AP8426" s="2"/>
      <c r="AQ8426" s="2"/>
      <c r="AR8426" s="2"/>
      <c r="AS8426" s="2"/>
      <c r="AT8426" s="2"/>
      <c r="AU8426" s="2"/>
      <c r="AV8426" s="2"/>
      <c r="AW8426" s="2"/>
      <c r="AX8426" s="2"/>
      <c r="AY8426" s="2"/>
      <c r="AZ8426" s="2"/>
      <c r="BA8426" s="2"/>
      <c r="BB8426" s="2"/>
      <c r="BC8426" s="2"/>
      <c r="BD8426" s="2"/>
      <c r="BE8426" s="2"/>
      <c r="BF8426" s="2"/>
      <c r="BG8426" s="2"/>
      <c r="BH8426" s="2"/>
      <c r="BI8426" s="2"/>
      <c r="BJ8426" s="2"/>
      <c r="BK8426" s="2"/>
      <c r="BL8426" s="2"/>
      <c r="BM8426" s="2"/>
      <c r="BN8426" s="2"/>
      <c r="BO8426" s="2"/>
      <c r="BP8426" s="2"/>
      <c r="BQ8426" s="2"/>
      <c r="BR8426" s="2"/>
      <c r="BS8426" s="2"/>
      <c r="BT8426" s="2"/>
      <c r="BU8426" s="2"/>
      <c r="BV8426" s="2"/>
      <c r="BW8426" s="2"/>
      <c r="BX8426" s="2"/>
      <c r="BY8426" s="2"/>
      <c r="BZ8426" s="2"/>
      <c r="CA8426" s="2"/>
      <c r="CB8426" s="2"/>
      <c r="CC8426" s="2"/>
    </row>
    <row r="8427" spans="1:81" s="18" customFormat="1" x14ac:dyDescent="0.2">
      <c r="A8427" s="2"/>
      <c r="B8427" s="2"/>
      <c r="C8427" s="38"/>
      <c r="D8427" s="38"/>
      <c r="E8427" s="38"/>
      <c r="F8427" s="2"/>
      <c r="G8427" s="38"/>
      <c r="H8427" s="62"/>
      <c r="I8427" s="38"/>
      <c r="J8427" s="38"/>
      <c r="K8427" s="38"/>
      <c r="L8427" s="38"/>
      <c r="M8427" s="38"/>
      <c r="N8427" s="38"/>
      <c r="O8427" s="38"/>
      <c r="P8427" s="38"/>
      <c r="Q8427" s="38"/>
      <c r="R8427" s="38"/>
      <c r="S8427" s="38"/>
      <c r="T8427" s="38"/>
      <c r="U8427" s="38"/>
      <c r="V8427" s="38"/>
      <c r="W8427" s="38"/>
      <c r="X8427" s="38"/>
      <c r="Y8427" s="38"/>
      <c r="Z8427" s="38"/>
      <c r="AA8427" s="38"/>
      <c r="AB8427" s="38"/>
      <c r="AC8427" s="38"/>
      <c r="AD8427" s="38"/>
      <c r="AE8427" s="38"/>
      <c r="AF8427" s="2"/>
      <c r="AG8427" s="38"/>
      <c r="AH8427" s="38"/>
      <c r="AI8427" s="2"/>
      <c r="AJ8427" s="2"/>
      <c r="AK8427" s="2"/>
      <c r="AL8427" s="2"/>
      <c r="AM8427" s="2"/>
      <c r="AN8427" s="2"/>
      <c r="AO8427" s="2"/>
      <c r="AP8427" s="2"/>
      <c r="AQ8427" s="2"/>
      <c r="AR8427" s="2"/>
      <c r="AS8427" s="2"/>
      <c r="AT8427" s="2"/>
      <c r="AU8427" s="2"/>
      <c r="AV8427" s="2"/>
      <c r="AW8427" s="2"/>
      <c r="AX8427" s="2"/>
      <c r="AY8427" s="2"/>
      <c r="AZ8427" s="2"/>
      <c r="BA8427" s="2"/>
      <c r="BB8427" s="2"/>
      <c r="BC8427" s="2"/>
      <c r="BD8427" s="2"/>
      <c r="BE8427" s="2"/>
      <c r="BF8427" s="2"/>
      <c r="BG8427" s="2"/>
      <c r="BH8427" s="2"/>
      <c r="BI8427" s="2"/>
      <c r="BJ8427" s="2"/>
      <c r="BK8427" s="2"/>
      <c r="BL8427" s="2"/>
      <c r="BM8427" s="2"/>
      <c r="BN8427" s="2"/>
      <c r="BO8427" s="2"/>
      <c r="BP8427" s="2"/>
      <c r="BQ8427" s="2"/>
      <c r="BR8427" s="2"/>
      <c r="BS8427" s="2"/>
      <c r="BT8427" s="2"/>
      <c r="BU8427" s="2"/>
      <c r="BV8427" s="2"/>
      <c r="BW8427" s="2"/>
      <c r="BX8427" s="2"/>
      <c r="BY8427" s="2"/>
      <c r="BZ8427" s="2"/>
      <c r="CA8427" s="2"/>
      <c r="CB8427" s="2"/>
      <c r="CC8427" s="2"/>
    </row>
    <row r="8428" spans="1:81" s="18" customFormat="1" x14ac:dyDescent="0.2">
      <c r="A8428" s="2"/>
      <c r="B8428" s="2"/>
      <c r="C8428" s="38"/>
      <c r="D8428" s="38"/>
      <c r="E8428" s="38"/>
      <c r="F8428" s="2"/>
      <c r="G8428" s="38"/>
      <c r="H8428" s="62"/>
      <c r="I8428" s="38"/>
      <c r="J8428" s="38"/>
      <c r="K8428" s="38"/>
      <c r="L8428" s="38"/>
      <c r="M8428" s="38"/>
      <c r="N8428" s="38"/>
      <c r="O8428" s="38"/>
      <c r="P8428" s="38"/>
      <c r="Q8428" s="38"/>
      <c r="R8428" s="38"/>
      <c r="S8428" s="38"/>
      <c r="T8428" s="38"/>
      <c r="U8428" s="38"/>
      <c r="V8428" s="38"/>
      <c r="W8428" s="38"/>
      <c r="X8428" s="38"/>
      <c r="Y8428" s="38"/>
      <c r="Z8428" s="38"/>
      <c r="AA8428" s="38"/>
      <c r="AB8428" s="38"/>
      <c r="AC8428" s="38"/>
      <c r="AD8428" s="38"/>
      <c r="AE8428" s="38"/>
      <c r="AF8428" s="2"/>
      <c r="AG8428" s="38"/>
      <c r="AH8428" s="38"/>
      <c r="AI8428" s="2"/>
      <c r="AJ8428" s="2"/>
      <c r="AK8428" s="2"/>
      <c r="AL8428" s="2"/>
      <c r="AM8428" s="2"/>
      <c r="AN8428" s="2"/>
      <c r="AO8428" s="2"/>
      <c r="AP8428" s="2"/>
      <c r="AQ8428" s="2"/>
      <c r="AR8428" s="2"/>
      <c r="AS8428" s="2"/>
      <c r="AT8428" s="2"/>
      <c r="AU8428" s="2"/>
      <c r="AV8428" s="2"/>
      <c r="AW8428" s="2"/>
      <c r="AX8428" s="2"/>
      <c r="AY8428" s="2"/>
      <c r="AZ8428" s="2"/>
      <c r="BA8428" s="2"/>
      <c r="BB8428" s="2"/>
      <c r="BC8428" s="2"/>
      <c r="BD8428" s="2"/>
      <c r="BE8428" s="2"/>
      <c r="BF8428" s="2"/>
      <c r="BG8428" s="2"/>
      <c r="BH8428" s="2"/>
      <c r="BI8428" s="2"/>
      <c r="BJ8428" s="2"/>
      <c r="BK8428" s="2"/>
      <c r="BL8428" s="2"/>
      <c r="BM8428" s="2"/>
      <c r="BN8428" s="2"/>
      <c r="BO8428" s="2"/>
      <c r="BP8428" s="2"/>
      <c r="BQ8428" s="2"/>
      <c r="BR8428" s="2"/>
      <c r="BS8428" s="2"/>
      <c r="BT8428" s="2"/>
      <c r="BU8428" s="2"/>
      <c r="BV8428" s="2"/>
      <c r="BW8428" s="2"/>
      <c r="BX8428" s="2"/>
      <c r="BY8428" s="2"/>
      <c r="BZ8428" s="2"/>
      <c r="CA8428" s="2"/>
      <c r="CB8428" s="2"/>
      <c r="CC8428" s="2"/>
    </row>
    <row r="8429" spans="1:81" s="18" customFormat="1" x14ac:dyDescent="0.2">
      <c r="A8429" s="2"/>
      <c r="B8429" s="2"/>
      <c r="C8429" s="38"/>
      <c r="D8429" s="38"/>
      <c r="E8429" s="38"/>
      <c r="F8429" s="2"/>
      <c r="G8429" s="38"/>
      <c r="H8429" s="62"/>
      <c r="I8429" s="38"/>
      <c r="J8429" s="38"/>
      <c r="K8429" s="38"/>
      <c r="L8429" s="38"/>
      <c r="M8429" s="38"/>
      <c r="N8429" s="38"/>
      <c r="O8429" s="38"/>
      <c r="P8429" s="38"/>
      <c r="Q8429" s="38"/>
      <c r="R8429" s="38"/>
      <c r="S8429" s="38"/>
      <c r="T8429" s="38"/>
      <c r="U8429" s="38"/>
      <c r="V8429" s="38"/>
      <c r="W8429" s="38"/>
      <c r="X8429" s="38"/>
      <c r="Y8429" s="38"/>
      <c r="Z8429" s="38"/>
      <c r="AA8429" s="38"/>
      <c r="AB8429" s="38"/>
      <c r="AC8429" s="38"/>
      <c r="AD8429" s="38"/>
      <c r="AE8429" s="38"/>
      <c r="AF8429" s="2"/>
      <c r="AG8429" s="38"/>
      <c r="AH8429" s="38"/>
      <c r="AI8429" s="2"/>
      <c r="AJ8429" s="2"/>
      <c r="AK8429" s="2"/>
      <c r="AL8429" s="2"/>
      <c r="AM8429" s="2"/>
      <c r="AN8429" s="2"/>
      <c r="AO8429" s="2"/>
      <c r="AP8429" s="2"/>
      <c r="AQ8429" s="2"/>
      <c r="AR8429" s="2"/>
      <c r="AS8429" s="2"/>
      <c r="AT8429" s="2"/>
      <c r="AU8429" s="2"/>
      <c r="AV8429" s="2"/>
      <c r="AW8429" s="2"/>
      <c r="AX8429" s="2"/>
      <c r="AY8429" s="2"/>
      <c r="AZ8429" s="2"/>
      <c r="BA8429" s="2"/>
      <c r="BB8429" s="2"/>
      <c r="BC8429" s="2"/>
      <c r="BD8429" s="2"/>
      <c r="BE8429" s="2"/>
      <c r="BF8429" s="2"/>
      <c r="BG8429" s="2"/>
      <c r="BH8429" s="2"/>
      <c r="BI8429" s="2"/>
      <c r="BJ8429" s="2"/>
      <c r="BK8429" s="2"/>
      <c r="BL8429" s="2"/>
      <c r="BM8429" s="2"/>
      <c r="BN8429" s="2"/>
      <c r="BO8429" s="2"/>
      <c r="BP8429" s="2"/>
      <c r="BQ8429" s="2"/>
      <c r="BR8429" s="2"/>
      <c r="BS8429" s="2"/>
      <c r="BT8429" s="2"/>
      <c r="BU8429" s="2"/>
      <c r="BV8429" s="2"/>
      <c r="BW8429" s="2"/>
      <c r="BX8429" s="2"/>
      <c r="BY8429" s="2"/>
      <c r="BZ8429" s="2"/>
      <c r="CA8429" s="2"/>
      <c r="CB8429" s="2"/>
      <c r="CC8429" s="2"/>
    </row>
    <row r="8430" spans="1:81" s="18" customFormat="1" x14ac:dyDescent="0.2">
      <c r="A8430" s="2"/>
      <c r="B8430" s="2"/>
      <c r="C8430" s="38"/>
      <c r="D8430" s="38"/>
      <c r="E8430" s="38"/>
      <c r="F8430" s="2"/>
      <c r="G8430" s="38"/>
      <c r="H8430" s="62"/>
      <c r="I8430" s="38"/>
      <c r="J8430" s="38"/>
      <c r="K8430" s="38"/>
      <c r="L8430" s="38"/>
      <c r="M8430" s="38"/>
      <c r="N8430" s="38"/>
      <c r="O8430" s="38"/>
      <c r="P8430" s="38"/>
      <c r="Q8430" s="38"/>
      <c r="R8430" s="38"/>
      <c r="S8430" s="38"/>
      <c r="T8430" s="38"/>
      <c r="U8430" s="38"/>
      <c r="V8430" s="38"/>
      <c r="W8430" s="38"/>
      <c r="X8430" s="38"/>
      <c r="Y8430" s="38"/>
      <c r="Z8430" s="38"/>
      <c r="AA8430" s="38"/>
      <c r="AB8430" s="38"/>
      <c r="AC8430" s="38"/>
      <c r="AD8430" s="38"/>
      <c r="AE8430" s="38"/>
      <c r="AF8430" s="2"/>
      <c r="AG8430" s="38"/>
      <c r="AH8430" s="38"/>
      <c r="AI8430" s="2"/>
      <c r="AJ8430" s="2"/>
      <c r="AK8430" s="2"/>
      <c r="AL8430" s="2"/>
      <c r="AM8430" s="2"/>
      <c r="AN8430" s="2"/>
      <c r="AO8430" s="2"/>
      <c r="AP8430" s="2"/>
      <c r="AQ8430" s="2"/>
      <c r="AR8430" s="2"/>
      <c r="AS8430" s="2"/>
      <c r="AT8430" s="2"/>
      <c r="AU8430" s="2"/>
      <c r="AV8430" s="2"/>
      <c r="AW8430" s="2"/>
      <c r="AX8430" s="2"/>
      <c r="AY8430" s="2"/>
      <c r="AZ8430" s="2"/>
      <c r="BA8430" s="2"/>
      <c r="BB8430" s="2"/>
      <c r="BC8430" s="2"/>
      <c r="BD8430" s="2"/>
      <c r="BE8430" s="2"/>
      <c r="BF8430" s="2"/>
      <c r="BG8430" s="2"/>
      <c r="BH8430" s="2"/>
      <c r="BI8430" s="2"/>
      <c r="BJ8430" s="2"/>
      <c r="BK8430" s="2"/>
      <c r="BL8430" s="2"/>
      <c r="BM8430" s="2"/>
      <c r="BN8430" s="2"/>
      <c r="BO8430" s="2"/>
      <c r="BP8430" s="2"/>
      <c r="BQ8430" s="2"/>
      <c r="BR8430" s="2"/>
      <c r="BS8430" s="2"/>
      <c r="BT8430" s="2"/>
      <c r="BU8430" s="2"/>
      <c r="BV8430" s="2"/>
      <c r="BW8430" s="2"/>
      <c r="BX8430" s="2"/>
      <c r="BY8430" s="2"/>
      <c r="BZ8430" s="2"/>
      <c r="CA8430" s="2"/>
      <c r="CB8430" s="2"/>
      <c r="CC8430" s="2"/>
    </row>
    <row r="8431" spans="1:81" s="18" customFormat="1" x14ac:dyDescent="0.2">
      <c r="A8431" s="2"/>
      <c r="B8431" s="2"/>
      <c r="C8431" s="38"/>
      <c r="D8431" s="38"/>
      <c r="E8431" s="38"/>
      <c r="F8431" s="2"/>
      <c r="G8431" s="38"/>
      <c r="H8431" s="62"/>
      <c r="I8431" s="38"/>
      <c r="J8431" s="38"/>
      <c r="K8431" s="38"/>
      <c r="L8431" s="38"/>
      <c r="M8431" s="38"/>
      <c r="N8431" s="38"/>
      <c r="O8431" s="38"/>
      <c r="P8431" s="38"/>
      <c r="Q8431" s="38"/>
      <c r="R8431" s="38"/>
      <c r="S8431" s="38"/>
      <c r="T8431" s="38"/>
      <c r="U8431" s="38"/>
      <c r="V8431" s="38"/>
      <c r="W8431" s="38"/>
      <c r="X8431" s="38"/>
      <c r="Y8431" s="38"/>
      <c r="Z8431" s="38"/>
      <c r="AA8431" s="38"/>
      <c r="AB8431" s="38"/>
      <c r="AC8431" s="38"/>
      <c r="AD8431" s="38"/>
      <c r="AE8431" s="38"/>
      <c r="AF8431" s="2"/>
      <c r="AG8431" s="38"/>
      <c r="AH8431" s="38"/>
      <c r="AI8431" s="2"/>
      <c r="AJ8431" s="2"/>
      <c r="AK8431" s="2"/>
      <c r="AL8431" s="2"/>
      <c r="AM8431" s="2"/>
      <c r="AN8431" s="2"/>
      <c r="AO8431" s="2"/>
      <c r="AP8431" s="2"/>
      <c r="AQ8431" s="2"/>
      <c r="AR8431" s="2"/>
      <c r="AS8431" s="2"/>
      <c r="AT8431" s="2"/>
      <c r="AU8431" s="2"/>
      <c r="AV8431" s="2"/>
      <c r="AW8431" s="2"/>
      <c r="AX8431" s="2"/>
      <c r="AY8431" s="2"/>
      <c r="AZ8431" s="2"/>
      <c r="BA8431" s="2"/>
      <c r="BB8431" s="2"/>
      <c r="BC8431" s="2"/>
      <c r="BD8431" s="2"/>
      <c r="BE8431" s="2"/>
      <c r="BF8431" s="2"/>
      <c r="BG8431" s="2"/>
      <c r="BH8431" s="2"/>
      <c r="BI8431" s="2"/>
      <c r="BJ8431" s="2"/>
      <c r="BK8431" s="2"/>
      <c r="BL8431" s="2"/>
      <c r="BM8431" s="2"/>
      <c r="BN8431" s="2"/>
      <c r="BO8431" s="2"/>
      <c r="BP8431" s="2"/>
      <c r="BQ8431" s="2"/>
      <c r="BR8431" s="2"/>
      <c r="BS8431" s="2"/>
      <c r="BT8431" s="2"/>
      <c r="BU8431" s="2"/>
      <c r="BV8431" s="2"/>
      <c r="BW8431" s="2"/>
      <c r="BX8431" s="2"/>
      <c r="BY8431" s="2"/>
      <c r="BZ8431" s="2"/>
      <c r="CA8431" s="2"/>
      <c r="CB8431" s="2"/>
      <c r="CC8431" s="2"/>
    </row>
    <row r="8432" spans="1:81" s="18" customFormat="1" x14ac:dyDescent="0.2">
      <c r="A8432" s="2"/>
      <c r="B8432" s="2"/>
      <c r="C8432" s="38"/>
      <c r="D8432" s="38"/>
      <c r="E8432" s="38"/>
      <c r="F8432" s="2"/>
      <c r="G8432" s="38"/>
      <c r="H8432" s="62"/>
      <c r="I8432" s="38"/>
      <c r="J8432" s="38"/>
      <c r="K8432" s="38"/>
      <c r="L8432" s="38"/>
      <c r="M8432" s="38"/>
      <c r="N8432" s="38"/>
      <c r="O8432" s="38"/>
      <c r="P8432" s="38"/>
      <c r="Q8432" s="38"/>
      <c r="R8432" s="38"/>
      <c r="S8432" s="38"/>
      <c r="T8432" s="38"/>
      <c r="U8432" s="38"/>
      <c r="V8432" s="38"/>
      <c r="W8432" s="38"/>
      <c r="X8432" s="38"/>
      <c r="Y8432" s="38"/>
      <c r="Z8432" s="38"/>
      <c r="AA8432" s="38"/>
      <c r="AB8432" s="38"/>
      <c r="AC8432" s="38"/>
      <c r="AD8432" s="38"/>
      <c r="AE8432" s="38"/>
      <c r="AF8432" s="2"/>
      <c r="AG8432" s="38"/>
      <c r="AH8432" s="38"/>
      <c r="AI8432" s="2"/>
      <c r="AJ8432" s="2"/>
      <c r="AK8432" s="2"/>
      <c r="AL8432" s="2"/>
      <c r="AM8432" s="2"/>
      <c r="AN8432" s="2"/>
      <c r="AO8432" s="2"/>
      <c r="AP8432" s="2"/>
      <c r="AQ8432" s="2"/>
      <c r="AR8432" s="2"/>
      <c r="AS8432" s="2"/>
      <c r="AT8432" s="2"/>
      <c r="AU8432" s="2"/>
      <c r="AV8432" s="2"/>
      <c r="AW8432" s="2"/>
      <c r="AX8432" s="2"/>
      <c r="AY8432" s="2"/>
      <c r="AZ8432" s="2"/>
      <c r="BA8432" s="2"/>
      <c r="BB8432" s="2"/>
      <c r="BC8432" s="2"/>
      <c r="BD8432" s="2"/>
      <c r="BE8432" s="2"/>
      <c r="BF8432" s="2"/>
      <c r="BG8432" s="2"/>
      <c r="BH8432" s="2"/>
      <c r="BI8432" s="2"/>
      <c r="BJ8432" s="2"/>
      <c r="BK8432" s="2"/>
      <c r="BL8432" s="2"/>
      <c r="BM8432" s="2"/>
      <c r="BN8432" s="2"/>
      <c r="BO8432" s="2"/>
      <c r="BP8432" s="2"/>
      <c r="BQ8432" s="2"/>
      <c r="BR8432" s="2"/>
      <c r="BS8432" s="2"/>
      <c r="BT8432" s="2"/>
      <c r="BU8432" s="2"/>
      <c r="BV8432" s="2"/>
      <c r="BW8432" s="2"/>
      <c r="BX8432" s="2"/>
      <c r="BY8432" s="2"/>
      <c r="BZ8432" s="2"/>
      <c r="CA8432" s="2"/>
      <c r="CB8432" s="2"/>
      <c r="CC8432" s="2"/>
    </row>
    <row r="8433" spans="1:81" s="18" customFormat="1" x14ac:dyDescent="0.2">
      <c r="A8433" s="2"/>
      <c r="B8433" s="2"/>
      <c r="C8433" s="38"/>
      <c r="D8433" s="38"/>
      <c r="E8433" s="38"/>
      <c r="F8433" s="2"/>
      <c r="G8433" s="38"/>
      <c r="H8433" s="62"/>
      <c r="I8433" s="38"/>
      <c r="J8433" s="38"/>
      <c r="K8433" s="38"/>
      <c r="L8433" s="38"/>
      <c r="M8433" s="38"/>
      <c r="N8433" s="38"/>
      <c r="O8433" s="38"/>
      <c r="P8433" s="38"/>
      <c r="Q8433" s="38"/>
      <c r="R8433" s="38"/>
      <c r="S8433" s="38"/>
      <c r="T8433" s="38"/>
      <c r="U8433" s="38"/>
      <c r="V8433" s="38"/>
      <c r="W8433" s="38"/>
      <c r="X8433" s="38"/>
      <c r="Y8433" s="38"/>
      <c r="Z8433" s="38"/>
      <c r="AA8433" s="38"/>
      <c r="AB8433" s="38"/>
      <c r="AC8433" s="38"/>
      <c r="AD8433" s="38"/>
      <c r="AE8433" s="38"/>
      <c r="AF8433" s="2"/>
      <c r="AG8433" s="38"/>
      <c r="AH8433" s="38"/>
      <c r="AI8433" s="2"/>
      <c r="AJ8433" s="2"/>
      <c r="AK8433" s="2"/>
      <c r="AL8433" s="2"/>
      <c r="AM8433" s="2"/>
      <c r="AN8433" s="2"/>
      <c r="AO8433" s="2"/>
      <c r="AP8433" s="2"/>
      <c r="AQ8433" s="2"/>
      <c r="AR8433" s="2"/>
      <c r="AS8433" s="2"/>
      <c r="AT8433" s="2"/>
      <c r="AU8433" s="2"/>
      <c r="AV8433" s="2"/>
      <c r="AW8433" s="2"/>
      <c r="AX8433" s="2"/>
      <c r="AY8433" s="2"/>
      <c r="AZ8433" s="2"/>
      <c r="BA8433" s="2"/>
      <c r="BB8433" s="2"/>
      <c r="BC8433" s="2"/>
      <c r="BD8433" s="2"/>
      <c r="BE8433" s="2"/>
      <c r="BF8433" s="2"/>
      <c r="BG8433" s="2"/>
      <c r="BH8433" s="2"/>
      <c r="BI8433" s="2"/>
      <c r="BJ8433" s="2"/>
      <c r="BK8433" s="2"/>
      <c r="BL8433" s="2"/>
      <c r="BM8433" s="2"/>
      <c r="BN8433" s="2"/>
      <c r="BO8433" s="2"/>
      <c r="BP8433" s="2"/>
      <c r="BQ8433" s="2"/>
      <c r="BR8433" s="2"/>
      <c r="BS8433" s="2"/>
      <c r="BT8433" s="2"/>
      <c r="BU8433" s="2"/>
      <c r="BV8433" s="2"/>
      <c r="BW8433" s="2"/>
      <c r="BX8433" s="2"/>
      <c r="BY8433" s="2"/>
      <c r="BZ8433" s="2"/>
      <c r="CA8433" s="2"/>
      <c r="CB8433" s="2"/>
      <c r="CC8433" s="2"/>
    </row>
    <row r="8434" spans="1:81" s="18" customFormat="1" x14ac:dyDescent="0.2">
      <c r="A8434" s="2"/>
      <c r="B8434" s="2"/>
      <c r="C8434" s="38"/>
      <c r="D8434" s="38"/>
      <c r="E8434" s="38"/>
      <c r="F8434" s="2"/>
      <c r="G8434" s="38"/>
      <c r="H8434" s="62"/>
      <c r="I8434" s="38"/>
      <c r="J8434" s="38"/>
      <c r="K8434" s="38"/>
      <c r="L8434" s="38"/>
      <c r="M8434" s="38"/>
      <c r="N8434" s="38"/>
      <c r="O8434" s="38"/>
      <c r="P8434" s="38"/>
      <c r="Q8434" s="38"/>
      <c r="R8434" s="38"/>
      <c r="S8434" s="38"/>
      <c r="T8434" s="38"/>
      <c r="U8434" s="38"/>
      <c r="V8434" s="38"/>
      <c r="W8434" s="38"/>
      <c r="X8434" s="38"/>
      <c r="Y8434" s="38"/>
      <c r="Z8434" s="38"/>
      <c r="AA8434" s="38"/>
      <c r="AB8434" s="38"/>
      <c r="AC8434" s="38"/>
      <c r="AD8434" s="38"/>
      <c r="AE8434" s="38"/>
      <c r="AF8434" s="2"/>
      <c r="AG8434" s="38"/>
      <c r="AH8434" s="38"/>
      <c r="AI8434" s="2"/>
      <c r="AJ8434" s="2"/>
      <c r="AK8434" s="2"/>
      <c r="AL8434" s="2"/>
      <c r="AM8434" s="2"/>
      <c r="AN8434" s="2"/>
      <c r="AO8434" s="2"/>
      <c r="AP8434" s="2"/>
      <c r="AQ8434" s="2"/>
      <c r="AR8434" s="2"/>
      <c r="AS8434" s="2"/>
      <c r="AT8434" s="2"/>
      <c r="AU8434" s="2"/>
      <c r="AV8434" s="2"/>
      <c r="AW8434" s="2"/>
      <c r="AX8434" s="2"/>
      <c r="AY8434" s="2"/>
      <c r="AZ8434" s="2"/>
      <c r="BA8434" s="2"/>
      <c r="BB8434" s="2"/>
      <c r="BC8434" s="2"/>
      <c r="BD8434" s="2"/>
      <c r="BE8434" s="2"/>
      <c r="BF8434" s="2"/>
      <c r="BG8434" s="2"/>
      <c r="BH8434" s="2"/>
      <c r="BI8434" s="2"/>
      <c r="BJ8434" s="2"/>
      <c r="BK8434" s="2"/>
      <c r="BL8434" s="2"/>
      <c r="BM8434" s="2"/>
      <c r="BN8434" s="2"/>
      <c r="BO8434" s="2"/>
      <c r="BP8434" s="2"/>
      <c r="BQ8434" s="2"/>
      <c r="BR8434" s="2"/>
      <c r="BS8434" s="2"/>
      <c r="BT8434" s="2"/>
      <c r="BU8434" s="2"/>
      <c r="BV8434" s="2"/>
      <c r="BW8434" s="2"/>
      <c r="BX8434" s="2"/>
      <c r="BY8434" s="2"/>
      <c r="BZ8434" s="2"/>
      <c r="CA8434" s="2"/>
      <c r="CB8434" s="2"/>
      <c r="CC8434" s="2"/>
    </row>
    <row r="8435" spans="1:81" s="18" customFormat="1" x14ac:dyDescent="0.2">
      <c r="A8435" s="2"/>
      <c r="B8435" s="2"/>
      <c r="C8435" s="38"/>
      <c r="D8435" s="38"/>
      <c r="E8435" s="38"/>
      <c r="F8435" s="2"/>
      <c r="G8435" s="38"/>
      <c r="H8435" s="62"/>
      <c r="I8435" s="38"/>
      <c r="J8435" s="38"/>
      <c r="K8435" s="38"/>
      <c r="L8435" s="38"/>
      <c r="M8435" s="38"/>
      <c r="N8435" s="38"/>
      <c r="O8435" s="38"/>
      <c r="P8435" s="38"/>
      <c r="Q8435" s="38"/>
      <c r="R8435" s="38"/>
      <c r="S8435" s="38"/>
      <c r="T8435" s="38"/>
      <c r="U8435" s="38"/>
      <c r="V8435" s="38"/>
      <c r="W8435" s="38"/>
      <c r="X8435" s="38"/>
      <c r="Y8435" s="38"/>
      <c r="Z8435" s="38"/>
      <c r="AA8435" s="38"/>
      <c r="AB8435" s="38"/>
      <c r="AC8435" s="38"/>
      <c r="AD8435" s="38"/>
      <c r="AE8435" s="38"/>
      <c r="AF8435" s="2"/>
      <c r="AG8435" s="38"/>
      <c r="AH8435" s="38"/>
      <c r="AI8435" s="2"/>
      <c r="AJ8435" s="2"/>
      <c r="AK8435" s="2"/>
      <c r="AL8435" s="2"/>
      <c r="AM8435" s="2"/>
      <c r="AN8435" s="2"/>
      <c r="AO8435" s="2"/>
      <c r="AP8435" s="2"/>
      <c r="AQ8435" s="2"/>
      <c r="AR8435" s="2"/>
      <c r="AS8435" s="2"/>
      <c r="AT8435" s="2"/>
      <c r="AU8435" s="2"/>
      <c r="AV8435" s="2"/>
      <c r="AW8435" s="2"/>
      <c r="AX8435" s="2"/>
      <c r="AY8435" s="2"/>
      <c r="AZ8435" s="2"/>
      <c r="BA8435" s="2"/>
      <c r="BB8435" s="2"/>
      <c r="BC8435" s="2"/>
      <c r="BD8435" s="2"/>
      <c r="BE8435" s="2"/>
      <c r="BF8435" s="2"/>
      <c r="BG8435" s="2"/>
      <c r="BH8435" s="2"/>
      <c r="BI8435" s="2"/>
      <c r="BJ8435" s="2"/>
      <c r="BK8435" s="2"/>
      <c r="BL8435" s="2"/>
      <c r="BM8435" s="2"/>
      <c r="BN8435" s="2"/>
      <c r="BO8435" s="2"/>
      <c r="BP8435" s="2"/>
      <c r="BQ8435" s="2"/>
      <c r="BR8435" s="2"/>
      <c r="BS8435" s="2"/>
      <c r="BT8435" s="2"/>
      <c r="BU8435" s="2"/>
      <c r="BV8435" s="2"/>
      <c r="BW8435" s="2"/>
      <c r="BX8435" s="2"/>
      <c r="BY8435" s="2"/>
      <c r="BZ8435" s="2"/>
      <c r="CA8435" s="2"/>
      <c r="CB8435" s="2"/>
      <c r="CC8435" s="2"/>
    </row>
    <row r="8436" spans="1:81" s="18" customFormat="1" x14ac:dyDescent="0.2">
      <c r="A8436" s="2"/>
      <c r="B8436" s="2"/>
      <c r="C8436" s="38"/>
      <c r="D8436" s="38"/>
      <c r="E8436" s="38"/>
      <c r="F8436" s="2"/>
      <c r="G8436" s="38"/>
      <c r="H8436" s="62"/>
      <c r="I8436" s="38"/>
      <c r="J8436" s="38"/>
      <c r="K8436" s="38"/>
      <c r="L8436" s="38"/>
      <c r="M8436" s="38"/>
      <c r="N8436" s="38"/>
      <c r="O8436" s="38"/>
      <c r="P8436" s="38"/>
      <c r="Q8436" s="38"/>
      <c r="R8436" s="38"/>
      <c r="S8436" s="38"/>
      <c r="T8436" s="38"/>
      <c r="U8436" s="38"/>
      <c r="V8436" s="38"/>
      <c r="W8436" s="38"/>
      <c r="X8436" s="38"/>
      <c r="Y8436" s="38"/>
      <c r="Z8436" s="38"/>
      <c r="AA8436" s="38"/>
      <c r="AB8436" s="38"/>
      <c r="AC8436" s="38"/>
      <c r="AD8436" s="38"/>
      <c r="AE8436" s="38"/>
      <c r="AF8436" s="2"/>
      <c r="AG8436" s="38"/>
      <c r="AH8436" s="38"/>
      <c r="AI8436" s="2"/>
      <c r="AJ8436" s="2"/>
      <c r="AK8436" s="2"/>
      <c r="AL8436" s="2"/>
      <c r="AM8436" s="2"/>
      <c r="AN8436" s="2"/>
      <c r="AO8436" s="2"/>
      <c r="AP8436" s="2"/>
      <c r="AQ8436" s="2"/>
      <c r="AR8436" s="2"/>
      <c r="AS8436" s="2"/>
      <c r="AT8436" s="2"/>
      <c r="AU8436" s="2"/>
      <c r="AV8436" s="2"/>
      <c r="AW8436" s="2"/>
      <c r="AX8436" s="2"/>
      <c r="AY8436" s="2"/>
      <c r="AZ8436" s="2"/>
      <c r="BA8436" s="2"/>
      <c r="BB8436" s="2"/>
      <c r="BC8436" s="2"/>
      <c r="BD8436" s="2"/>
      <c r="BE8436" s="2"/>
      <c r="BF8436" s="2"/>
      <c r="BG8436" s="2"/>
      <c r="BH8436" s="2"/>
      <c r="BI8436" s="2"/>
      <c r="BJ8436" s="2"/>
      <c r="BK8436" s="2"/>
      <c r="BL8436" s="2"/>
      <c r="BM8436" s="2"/>
      <c r="BN8436" s="2"/>
      <c r="BO8436" s="2"/>
      <c r="BP8436" s="2"/>
      <c r="BQ8436" s="2"/>
      <c r="BR8436" s="2"/>
      <c r="BS8436" s="2"/>
      <c r="BT8436" s="2"/>
      <c r="BU8436" s="2"/>
      <c r="BV8436" s="2"/>
      <c r="BW8436" s="2"/>
      <c r="BX8436" s="2"/>
      <c r="BY8436" s="2"/>
      <c r="BZ8436" s="2"/>
      <c r="CA8436" s="2"/>
      <c r="CB8436" s="2"/>
      <c r="CC8436" s="2"/>
    </row>
    <row r="8437" spans="1:81" s="18" customFormat="1" x14ac:dyDescent="0.2">
      <c r="A8437" s="2"/>
      <c r="B8437" s="2"/>
      <c r="C8437" s="38"/>
      <c r="D8437" s="38"/>
      <c r="E8437" s="38"/>
      <c r="F8437" s="2"/>
      <c r="G8437" s="38"/>
      <c r="H8437" s="62"/>
      <c r="I8437" s="38"/>
      <c r="J8437" s="38"/>
      <c r="K8437" s="38"/>
      <c r="L8437" s="38"/>
      <c r="M8437" s="38"/>
      <c r="N8437" s="38"/>
      <c r="O8437" s="38"/>
      <c r="P8437" s="38"/>
      <c r="Q8437" s="38"/>
      <c r="R8437" s="38"/>
      <c r="S8437" s="38"/>
      <c r="T8437" s="38"/>
      <c r="U8437" s="38"/>
      <c r="V8437" s="38"/>
      <c r="W8437" s="38"/>
      <c r="X8437" s="38"/>
      <c r="Y8437" s="38"/>
      <c r="Z8437" s="38"/>
      <c r="AA8437" s="38"/>
      <c r="AB8437" s="38"/>
      <c r="AC8437" s="38"/>
      <c r="AD8437" s="38"/>
      <c r="AE8437" s="38"/>
      <c r="AF8437" s="2"/>
      <c r="AG8437" s="38"/>
      <c r="AH8437" s="38"/>
      <c r="AI8437" s="2"/>
      <c r="AJ8437" s="2"/>
      <c r="AK8437" s="2"/>
      <c r="AL8437" s="2"/>
      <c r="AM8437" s="2"/>
      <c r="AN8437" s="2"/>
      <c r="AO8437" s="2"/>
      <c r="AP8437" s="2"/>
      <c r="AQ8437" s="2"/>
      <c r="AR8437" s="2"/>
      <c r="AS8437" s="2"/>
      <c r="AT8437" s="2"/>
      <c r="AU8437" s="2"/>
      <c r="AV8437" s="2"/>
      <c r="AW8437" s="2"/>
      <c r="AX8437" s="2"/>
      <c r="AY8437" s="2"/>
      <c r="AZ8437" s="2"/>
      <c r="BA8437" s="2"/>
      <c r="BB8437" s="2"/>
      <c r="BC8437" s="2"/>
      <c r="BD8437" s="2"/>
      <c r="BE8437" s="2"/>
      <c r="BF8437" s="2"/>
      <c r="BG8437" s="2"/>
      <c r="BH8437" s="2"/>
      <c r="BI8437" s="2"/>
      <c r="BJ8437" s="2"/>
      <c r="BK8437" s="2"/>
      <c r="BL8437" s="2"/>
      <c r="BM8437" s="2"/>
      <c r="BN8437" s="2"/>
      <c r="BO8437" s="2"/>
      <c r="BP8437" s="2"/>
      <c r="BQ8437" s="2"/>
      <c r="BR8437" s="2"/>
      <c r="BS8437" s="2"/>
      <c r="BT8437" s="2"/>
      <c r="BU8437" s="2"/>
      <c r="BV8437" s="2"/>
      <c r="BW8437" s="2"/>
      <c r="BX8437" s="2"/>
      <c r="BY8437" s="2"/>
      <c r="BZ8437" s="2"/>
      <c r="CA8437" s="2"/>
      <c r="CB8437" s="2"/>
      <c r="CC8437" s="2"/>
    </row>
    <row r="8438" spans="1:81" s="18" customFormat="1" x14ac:dyDescent="0.2">
      <c r="A8438" s="2"/>
      <c r="B8438" s="2"/>
      <c r="C8438" s="38"/>
      <c r="D8438" s="38"/>
      <c r="E8438" s="38"/>
      <c r="F8438" s="2"/>
      <c r="G8438" s="38"/>
      <c r="H8438" s="62"/>
      <c r="I8438" s="38"/>
      <c r="J8438" s="38"/>
      <c r="K8438" s="38"/>
      <c r="L8438" s="38"/>
      <c r="M8438" s="38"/>
      <c r="N8438" s="38"/>
      <c r="O8438" s="38"/>
      <c r="P8438" s="38"/>
      <c r="Q8438" s="38"/>
      <c r="R8438" s="38"/>
      <c r="S8438" s="38"/>
      <c r="T8438" s="38"/>
      <c r="U8438" s="38"/>
      <c r="V8438" s="38"/>
      <c r="W8438" s="38"/>
      <c r="X8438" s="38"/>
      <c r="Y8438" s="38"/>
      <c r="Z8438" s="38"/>
      <c r="AA8438" s="38"/>
      <c r="AB8438" s="38"/>
      <c r="AC8438" s="38"/>
      <c r="AD8438" s="38"/>
      <c r="AE8438" s="38"/>
      <c r="AF8438" s="2"/>
      <c r="AG8438" s="38"/>
      <c r="AH8438" s="38"/>
      <c r="AI8438" s="2"/>
      <c r="AJ8438" s="2"/>
      <c r="AK8438" s="2"/>
      <c r="AL8438" s="2"/>
      <c r="AM8438" s="2"/>
      <c r="AN8438" s="2"/>
      <c r="AO8438" s="2"/>
      <c r="AP8438" s="2"/>
      <c r="AQ8438" s="2"/>
      <c r="AR8438" s="2"/>
      <c r="AS8438" s="2"/>
      <c r="AT8438" s="2"/>
      <c r="AU8438" s="2"/>
      <c r="AV8438" s="2"/>
      <c r="AW8438" s="2"/>
      <c r="AX8438" s="2"/>
      <c r="AY8438" s="2"/>
      <c r="AZ8438" s="2"/>
      <c r="BA8438" s="2"/>
      <c r="BB8438" s="2"/>
      <c r="BC8438" s="2"/>
      <c r="BD8438" s="2"/>
      <c r="BE8438" s="2"/>
      <c r="BF8438" s="2"/>
      <c r="BG8438" s="2"/>
      <c r="BH8438" s="2"/>
      <c r="BI8438" s="2"/>
      <c r="BJ8438" s="2"/>
      <c r="BK8438" s="2"/>
      <c r="BL8438" s="2"/>
      <c r="BM8438" s="2"/>
      <c r="BN8438" s="2"/>
      <c r="BO8438" s="2"/>
      <c r="BP8438" s="2"/>
      <c r="BQ8438" s="2"/>
      <c r="BR8438" s="2"/>
      <c r="BS8438" s="2"/>
      <c r="BT8438" s="2"/>
      <c r="BU8438" s="2"/>
      <c r="BV8438" s="2"/>
      <c r="BW8438" s="2"/>
      <c r="BX8438" s="2"/>
      <c r="BY8438" s="2"/>
      <c r="BZ8438" s="2"/>
      <c r="CA8438" s="2"/>
      <c r="CB8438" s="2"/>
      <c r="CC8438" s="2"/>
    </row>
    <row r="8439" spans="1:81" s="18" customFormat="1" x14ac:dyDescent="0.2">
      <c r="A8439" s="2"/>
      <c r="B8439" s="2"/>
      <c r="C8439" s="38"/>
      <c r="D8439" s="38"/>
      <c r="E8439" s="38"/>
      <c r="F8439" s="2"/>
      <c r="G8439" s="38"/>
      <c r="H8439" s="62"/>
      <c r="I8439" s="38"/>
      <c r="J8439" s="38"/>
      <c r="K8439" s="38"/>
      <c r="L8439" s="38"/>
      <c r="M8439" s="38"/>
      <c r="N8439" s="38"/>
      <c r="O8439" s="38"/>
      <c r="P8439" s="38"/>
      <c r="Q8439" s="38"/>
      <c r="R8439" s="38"/>
      <c r="S8439" s="38"/>
      <c r="T8439" s="38"/>
      <c r="U8439" s="38"/>
      <c r="V8439" s="38"/>
      <c r="W8439" s="38"/>
      <c r="X8439" s="38"/>
      <c r="Y8439" s="38"/>
      <c r="Z8439" s="38"/>
      <c r="AA8439" s="38"/>
      <c r="AB8439" s="38"/>
      <c r="AC8439" s="38"/>
      <c r="AD8439" s="38"/>
      <c r="AE8439" s="38"/>
      <c r="AF8439" s="2"/>
      <c r="AG8439" s="38"/>
      <c r="AH8439" s="38"/>
      <c r="AI8439" s="2"/>
      <c r="AJ8439" s="2"/>
      <c r="AK8439" s="2"/>
      <c r="AL8439" s="2"/>
      <c r="AM8439" s="2"/>
      <c r="AN8439" s="2"/>
      <c r="AO8439" s="2"/>
      <c r="AP8439" s="2"/>
      <c r="AQ8439" s="2"/>
      <c r="AR8439" s="2"/>
      <c r="AS8439" s="2"/>
      <c r="AT8439" s="2"/>
      <c r="AU8439" s="2"/>
      <c r="AV8439" s="2"/>
      <c r="AW8439" s="2"/>
      <c r="AX8439" s="2"/>
      <c r="AY8439" s="2"/>
      <c r="AZ8439" s="2"/>
      <c r="BA8439" s="2"/>
      <c r="BB8439" s="2"/>
      <c r="BC8439" s="2"/>
      <c r="BD8439" s="2"/>
      <c r="BE8439" s="2"/>
      <c r="BF8439" s="2"/>
      <c r="BG8439" s="2"/>
      <c r="BH8439" s="2"/>
      <c r="BI8439" s="2"/>
      <c r="BJ8439" s="2"/>
      <c r="BK8439" s="2"/>
      <c r="BL8439" s="2"/>
      <c r="BM8439" s="2"/>
      <c r="BN8439" s="2"/>
      <c r="BO8439" s="2"/>
      <c r="BP8439" s="2"/>
      <c r="BQ8439" s="2"/>
      <c r="BR8439" s="2"/>
      <c r="BS8439" s="2"/>
      <c r="BT8439" s="2"/>
      <c r="BU8439" s="2"/>
      <c r="BV8439" s="2"/>
      <c r="BW8439" s="2"/>
      <c r="BX8439" s="2"/>
      <c r="BY8439" s="2"/>
      <c r="BZ8439" s="2"/>
      <c r="CA8439" s="2"/>
      <c r="CB8439" s="2"/>
      <c r="CC8439" s="2"/>
    </row>
    <row r="8440" spans="1:81" s="18" customFormat="1" x14ac:dyDescent="0.2">
      <c r="A8440" s="2"/>
      <c r="B8440" s="2"/>
      <c r="C8440" s="38"/>
      <c r="D8440" s="38"/>
      <c r="E8440" s="38"/>
      <c r="F8440" s="2"/>
      <c r="G8440" s="38"/>
      <c r="H8440" s="62"/>
      <c r="I8440" s="38"/>
      <c r="J8440" s="38"/>
      <c r="K8440" s="38"/>
      <c r="L8440" s="38"/>
      <c r="M8440" s="38"/>
      <c r="N8440" s="38"/>
      <c r="O8440" s="38"/>
      <c r="P8440" s="38"/>
      <c r="Q8440" s="38"/>
      <c r="R8440" s="38"/>
      <c r="S8440" s="38"/>
      <c r="T8440" s="38"/>
      <c r="U8440" s="38"/>
      <c r="V8440" s="38"/>
      <c r="W8440" s="38"/>
      <c r="X8440" s="38"/>
      <c r="Y8440" s="38"/>
      <c r="Z8440" s="38"/>
      <c r="AA8440" s="38"/>
      <c r="AB8440" s="38"/>
      <c r="AC8440" s="38"/>
      <c r="AD8440" s="38"/>
      <c r="AE8440" s="38"/>
      <c r="AF8440" s="2"/>
      <c r="AG8440" s="38"/>
      <c r="AH8440" s="38"/>
      <c r="AI8440" s="2"/>
      <c r="AJ8440" s="2"/>
      <c r="AK8440" s="2"/>
      <c r="AL8440" s="2"/>
      <c r="AM8440" s="2"/>
      <c r="AN8440" s="2"/>
      <c r="AO8440" s="2"/>
      <c r="AP8440" s="2"/>
      <c r="AQ8440" s="2"/>
      <c r="AR8440" s="2"/>
      <c r="AS8440" s="2"/>
      <c r="AT8440" s="2"/>
      <c r="AU8440" s="2"/>
      <c r="AV8440" s="2"/>
      <c r="AW8440" s="2"/>
      <c r="AX8440" s="2"/>
      <c r="AY8440" s="2"/>
      <c r="AZ8440" s="2"/>
      <c r="BA8440" s="2"/>
      <c r="BB8440" s="2"/>
      <c r="BC8440" s="2"/>
      <c r="BD8440" s="2"/>
      <c r="BE8440" s="2"/>
      <c r="BF8440" s="2"/>
      <c r="BG8440" s="2"/>
      <c r="BH8440" s="2"/>
      <c r="BI8440" s="2"/>
      <c r="BJ8440" s="2"/>
      <c r="BK8440" s="2"/>
      <c r="BL8440" s="2"/>
      <c r="BM8440" s="2"/>
      <c r="BN8440" s="2"/>
      <c r="BO8440" s="2"/>
      <c r="BP8440" s="2"/>
      <c r="BQ8440" s="2"/>
      <c r="BR8440" s="2"/>
      <c r="BS8440" s="2"/>
      <c r="BT8440" s="2"/>
      <c r="BU8440" s="2"/>
      <c r="BV8440" s="2"/>
      <c r="BW8440" s="2"/>
      <c r="BX8440" s="2"/>
      <c r="BY8440" s="2"/>
      <c r="BZ8440" s="2"/>
      <c r="CA8440" s="2"/>
      <c r="CB8440" s="2"/>
      <c r="CC8440" s="2"/>
    </row>
    <row r="8441" spans="1:81" s="18" customFormat="1" x14ac:dyDescent="0.2">
      <c r="A8441" s="2"/>
      <c r="B8441" s="2"/>
      <c r="C8441" s="38"/>
      <c r="D8441" s="38"/>
      <c r="E8441" s="38"/>
      <c r="F8441" s="2"/>
      <c r="G8441" s="38"/>
      <c r="H8441" s="62"/>
      <c r="I8441" s="38"/>
      <c r="J8441" s="38"/>
      <c r="K8441" s="38"/>
      <c r="L8441" s="38"/>
      <c r="M8441" s="38"/>
      <c r="N8441" s="38"/>
      <c r="O8441" s="38"/>
      <c r="P8441" s="38"/>
      <c r="Q8441" s="38"/>
      <c r="R8441" s="38"/>
      <c r="S8441" s="38"/>
      <c r="T8441" s="38"/>
      <c r="U8441" s="38"/>
      <c r="V8441" s="38"/>
      <c r="W8441" s="38"/>
      <c r="X8441" s="38"/>
      <c r="Y8441" s="38"/>
      <c r="Z8441" s="38"/>
      <c r="AA8441" s="38"/>
      <c r="AB8441" s="38"/>
      <c r="AC8441" s="38"/>
      <c r="AD8441" s="38"/>
      <c r="AE8441" s="38"/>
      <c r="AF8441" s="2"/>
      <c r="AG8441" s="38"/>
      <c r="AH8441" s="38"/>
      <c r="AI8441" s="2"/>
      <c r="AJ8441" s="2"/>
      <c r="AK8441" s="2"/>
      <c r="AL8441" s="2"/>
      <c r="AM8441" s="2"/>
      <c r="AN8441" s="2"/>
      <c r="AO8441" s="2"/>
      <c r="AP8441" s="2"/>
      <c r="AQ8441" s="2"/>
      <c r="AR8441" s="2"/>
      <c r="AS8441" s="2"/>
      <c r="AT8441" s="2"/>
      <c r="AU8441" s="2"/>
      <c r="AV8441" s="2"/>
      <c r="AW8441" s="2"/>
      <c r="AX8441" s="2"/>
      <c r="AY8441" s="2"/>
      <c r="AZ8441" s="2"/>
      <c r="BA8441" s="2"/>
      <c r="BB8441" s="2"/>
      <c r="BC8441" s="2"/>
      <c r="BD8441" s="2"/>
      <c r="BE8441" s="2"/>
      <c r="BF8441" s="2"/>
      <c r="BG8441" s="2"/>
      <c r="BH8441" s="2"/>
      <c r="BI8441" s="2"/>
      <c r="BJ8441" s="2"/>
      <c r="BK8441" s="2"/>
      <c r="BL8441" s="2"/>
      <c r="BM8441" s="2"/>
      <c r="BN8441" s="2"/>
      <c r="BO8441" s="2"/>
      <c r="BP8441" s="2"/>
      <c r="BQ8441" s="2"/>
      <c r="BR8441" s="2"/>
      <c r="BS8441" s="2"/>
      <c r="BT8441" s="2"/>
      <c r="BU8441" s="2"/>
      <c r="BV8441" s="2"/>
      <c r="BW8441" s="2"/>
      <c r="BX8441" s="2"/>
      <c r="BY8441" s="2"/>
      <c r="BZ8441" s="2"/>
      <c r="CA8441" s="2"/>
      <c r="CB8441" s="2"/>
      <c r="CC8441" s="2"/>
    </row>
    <row r="8442" spans="1:81" s="18" customFormat="1" x14ac:dyDescent="0.2">
      <c r="A8442" s="2"/>
      <c r="B8442" s="2"/>
      <c r="C8442" s="38"/>
      <c r="D8442" s="38"/>
      <c r="E8442" s="38"/>
      <c r="F8442" s="2"/>
      <c r="G8442" s="38"/>
      <c r="H8442" s="62"/>
      <c r="I8442" s="38"/>
      <c r="J8442" s="38"/>
      <c r="K8442" s="38"/>
      <c r="L8442" s="38"/>
      <c r="M8442" s="38"/>
      <c r="N8442" s="38"/>
      <c r="O8442" s="38"/>
      <c r="P8442" s="38"/>
      <c r="Q8442" s="38"/>
      <c r="R8442" s="38"/>
      <c r="S8442" s="38"/>
      <c r="T8442" s="38"/>
      <c r="U8442" s="38"/>
      <c r="V8442" s="38"/>
      <c r="W8442" s="38"/>
      <c r="X8442" s="38"/>
      <c r="Y8442" s="38"/>
      <c r="Z8442" s="38"/>
      <c r="AA8442" s="38"/>
      <c r="AB8442" s="38"/>
      <c r="AC8442" s="38"/>
      <c r="AD8442" s="38"/>
      <c r="AE8442" s="38"/>
      <c r="AF8442" s="2"/>
      <c r="AG8442" s="38"/>
      <c r="AH8442" s="38"/>
      <c r="AI8442" s="2"/>
      <c r="AJ8442" s="2"/>
      <c r="AK8442" s="2"/>
      <c r="AL8442" s="2"/>
      <c r="AM8442" s="2"/>
      <c r="AN8442" s="2"/>
      <c r="AO8442" s="2"/>
      <c r="AP8442" s="2"/>
      <c r="AQ8442" s="2"/>
      <c r="AR8442" s="2"/>
      <c r="AS8442" s="2"/>
      <c r="AT8442" s="2"/>
      <c r="AU8442" s="2"/>
      <c r="AV8442" s="2"/>
      <c r="AW8442" s="2"/>
      <c r="AX8442" s="2"/>
      <c r="AY8442" s="2"/>
      <c r="AZ8442" s="2"/>
      <c r="BA8442" s="2"/>
      <c r="BB8442" s="2"/>
      <c r="BC8442" s="2"/>
      <c r="BD8442" s="2"/>
      <c r="BE8442" s="2"/>
      <c r="BF8442" s="2"/>
      <c r="BG8442" s="2"/>
      <c r="BH8442" s="2"/>
      <c r="BI8442" s="2"/>
      <c r="BJ8442" s="2"/>
      <c r="BK8442" s="2"/>
      <c r="BL8442" s="2"/>
      <c r="BM8442" s="2"/>
      <c r="BN8442" s="2"/>
      <c r="BO8442" s="2"/>
      <c r="BP8442" s="2"/>
      <c r="BQ8442" s="2"/>
      <c r="BR8442" s="2"/>
      <c r="BS8442" s="2"/>
      <c r="BT8442" s="2"/>
      <c r="BU8442" s="2"/>
      <c r="BV8442" s="2"/>
      <c r="BW8442" s="2"/>
      <c r="BX8442" s="2"/>
      <c r="BY8442" s="2"/>
      <c r="BZ8442" s="2"/>
      <c r="CA8442" s="2"/>
      <c r="CB8442" s="2"/>
      <c r="CC8442" s="2"/>
    </row>
    <row r="8443" spans="1:81" s="18" customFormat="1" x14ac:dyDescent="0.2">
      <c r="A8443" s="2"/>
      <c r="B8443" s="2"/>
      <c r="C8443" s="38"/>
      <c r="D8443" s="38"/>
      <c r="E8443" s="38"/>
      <c r="F8443" s="2"/>
      <c r="G8443" s="38"/>
      <c r="H8443" s="62"/>
      <c r="I8443" s="38"/>
      <c r="J8443" s="38"/>
      <c r="K8443" s="38"/>
      <c r="L8443" s="38"/>
      <c r="M8443" s="38"/>
      <c r="N8443" s="38"/>
      <c r="O8443" s="38"/>
      <c r="P8443" s="38"/>
      <c r="Q8443" s="38"/>
      <c r="R8443" s="38"/>
      <c r="S8443" s="38"/>
      <c r="T8443" s="38"/>
      <c r="U8443" s="38"/>
      <c r="V8443" s="38"/>
      <c r="W8443" s="38"/>
      <c r="X8443" s="38"/>
      <c r="Y8443" s="38"/>
      <c r="Z8443" s="38"/>
      <c r="AA8443" s="38"/>
      <c r="AB8443" s="38"/>
      <c r="AC8443" s="38"/>
      <c r="AD8443" s="38"/>
      <c r="AE8443" s="38"/>
      <c r="AF8443" s="2"/>
      <c r="AG8443" s="38"/>
      <c r="AH8443" s="38"/>
      <c r="AI8443" s="2"/>
      <c r="AJ8443" s="2"/>
      <c r="AK8443" s="2"/>
      <c r="AL8443" s="2"/>
      <c r="AM8443" s="2"/>
      <c r="AN8443" s="2"/>
      <c r="AO8443" s="2"/>
      <c r="AP8443" s="2"/>
      <c r="AQ8443" s="2"/>
      <c r="AR8443" s="2"/>
      <c r="AS8443" s="2"/>
      <c r="AT8443" s="2"/>
      <c r="AU8443" s="2"/>
      <c r="AV8443" s="2"/>
      <c r="AW8443" s="2"/>
      <c r="AX8443" s="2"/>
      <c r="AY8443" s="2"/>
      <c r="AZ8443" s="2"/>
      <c r="BA8443" s="2"/>
      <c r="BB8443" s="2"/>
      <c r="BC8443" s="2"/>
      <c r="BD8443" s="2"/>
      <c r="BE8443" s="2"/>
      <c r="BF8443" s="2"/>
      <c r="BG8443" s="2"/>
      <c r="BH8443" s="2"/>
      <c r="BI8443" s="2"/>
      <c r="BJ8443" s="2"/>
      <c r="BK8443" s="2"/>
      <c r="BL8443" s="2"/>
      <c r="BM8443" s="2"/>
      <c r="BN8443" s="2"/>
      <c r="BO8443" s="2"/>
      <c r="BP8443" s="2"/>
      <c r="BQ8443" s="2"/>
      <c r="BR8443" s="2"/>
      <c r="BS8443" s="2"/>
      <c r="BT8443" s="2"/>
      <c r="BU8443" s="2"/>
      <c r="BV8443" s="2"/>
      <c r="BW8443" s="2"/>
      <c r="BX8443" s="2"/>
      <c r="BY8443" s="2"/>
      <c r="BZ8443" s="2"/>
      <c r="CA8443" s="2"/>
      <c r="CB8443" s="2"/>
      <c r="CC8443" s="2"/>
    </row>
    <row r="8444" spans="1:81" s="18" customFormat="1" x14ac:dyDescent="0.2">
      <c r="A8444" s="2"/>
      <c r="B8444" s="2"/>
      <c r="C8444" s="38"/>
      <c r="D8444" s="38"/>
      <c r="E8444" s="38"/>
      <c r="F8444" s="2"/>
      <c r="G8444" s="38"/>
      <c r="H8444" s="62"/>
      <c r="I8444" s="38"/>
      <c r="J8444" s="38"/>
      <c r="K8444" s="38"/>
      <c r="L8444" s="38"/>
      <c r="M8444" s="38"/>
      <c r="N8444" s="38"/>
      <c r="O8444" s="38"/>
      <c r="P8444" s="38"/>
      <c r="Q8444" s="38"/>
      <c r="R8444" s="38"/>
      <c r="S8444" s="38"/>
      <c r="T8444" s="38"/>
      <c r="U8444" s="38"/>
      <c r="V8444" s="38"/>
      <c r="W8444" s="38"/>
      <c r="X8444" s="38"/>
      <c r="Y8444" s="38"/>
      <c r="Z8444" s="38"/>
      <c r="AA8444" s="38"/>
      <c r="AB8444" s="38"/>
      <c r="AC8444" s="38"/>
      <c r="AD8444" s="38"/>
      <c r="AE8444" s="38"/>
      <c r="AF8444" s="2"/>
      <c r="AG8444" s="38"/>
      <c r="AH8444" s="38"/>
      <c r="AI8444" s="2"/>
      <c r="AJ8444" s="2"/>
      <c r="AK8444" s="2"/>
      <c r="AL8444" s="2"/>
      <c r="AM8444" s="2"/>
      <c r="AN8444" s="2"/>
      <c r="AO8444" s="2"/>
      <c r="AP8444" s="2"/>
      <c r="AQ8444" s="2"/>
      <c r="AR8444" s="2"/>
      <c r="AS8444" s="2"/>
      <c r="AT8444" s="2"/>
      <c r="AU8444" s="2"/>
      <c r="AV8444" s="2"/>
      <c r="AW8444" s="2"/>
      <c r="AX8444" s="2"/>
      <c r="AY8444" s="2"/>
      <c r="AZ8444" s="2"/>
      <c r="BA8444" s="2"/>
      <c r="BB8444" s="2"/>
      <c r="BC8444" s="2"/>
      <c r="BD8444" s="2"/>
      <c r="BE8444" s="2"/>
      <c r="BF8444" s="2"/>
      <c r="BG8444" s="2"/>
      <c r="BH8444" s="2"/>
      <c r="BI8444" s="2"/>
      <c r="BJ8444" s="2"/>
      <c r="BK8444" s="2"/>
      <c r="BL8444" s="2"/>
      <c r="BM8444" s="2"/>
      <c r="BN8444" s="2"/>
      <c r="BO8444" s="2"/>
      <c r="BP8444" s="2"/>
      <c r="BQ8444" s="2"/>
      <c r="BR8444" s="2"/>
      <c r="BS8444" s="2"/>
      <c r="BT8444" s="2"/>
      <c r="BU8444" s="2"/>
      <c r="BV8444" s="2"/>
      <c r="BW8444" s="2"/>
      <c r="BX8444" s="2"/>
      <c r="BY8444" s="2"/>
      <c r="BZ8444" s="2"/>
      <c r="CA8444" s="2"/>
      <c r="CB8444" s="2"/>
      <c r="CC8444" s="2"/>
    </row>
    <row r="8445" spans="1:81" s="18" customFormat="1" x14ac:dyDescent="0.2">
      <c r="A8445" s="2"/>
      <c r="B8445" s="2"/>
      <c r="C8445" s="38"/>
      <c r="D8445" s="38"/>
      <c r="E8445" s="38"/>
      <c r="F8445" s="2"/>
      <c r="G8445" s="38"/>
      <c r="H8445" s="62"/>
      <c r="I8445" s="38"/>
      <c r="J8445" s="38"/>
      <c r="K8445" s="38"/>
      <c r="L8445" s="38"/>
      <c r="M8445" s="38"/>
      <c r="N8445" s="38"/>
      <c r="O8445" s="38"/>
      <c r="P8445" s="38"/>
      <c r="Q8445" s="38"/>
      <c r="R8445" s="38"/>
      <c r="S8445" s="38"/>
      <c r="T8445" s="38"/>
      <c r="U8445" s="38"/>
      <c r="V8445" s="38"/>
      <c r="W8445" s="38"/>
      <c r="X8445" s="38"/>
      <c r="Y8445" s="38"/>
      <c r="Z8445" s="38"/>
      <c r="AA8445" s="38"/>
      <c r="AB8445" s="38"/>
      <c r="AC8445" s="38"/>
      <c r="AD8445" s="38"/>
      <c r="AE8445" s="38"/>
      <c r="AF8445" s="2"/>
      <c r="AG8445" s="38"/>
      <c r="AH8445" s="38"/>
      <c r="AI8445" s="2"/>
      <c r="AJ8445" s="2"/>
      <c r="AK8445" s="2"/>
      <c r="AL8445" s="2"/>
      <c r="AM8445" s="2"/>
      <c r="AN8445" s="2"/>
      <c r="AO8445" s="2"/>
      <c r="AP8445" s="2"/>
      <c r="AQ8445" s="2"/>
      <c r="AR8445" s="2"/>
      <c r="AS8445" s="2"/>
      <c r="AT8445" s="2"/>
      <c r="AU8445" s="2"/>
      <c r="AV8445" s="2"/>
      <c r="AW8445" s="2"/>
      <c r="AX8445" s="2"/>
      <c r="AY8445" s="2"/>
      <c r="AZ8445" s="2"/>
      <c r="BA8445" s="2"/>
      <c r="BB8445" s="2"/>
      <c r="BC8445" s="2"/>
      <c r="BD8445" s="2"/>
      <c r="BE8445" s="2"/>
      <c r="BF8445" s="2"/>
      <c r="BG8445" s="2"/>
      <c r="BH8445" s="2"/>
      <c r="BI8445" s="2"/>
      <c r="BJ8445" s="2"/>
      <c r="BK8445" s="2"/>
      <c r="BL8445" s="2"/>
      <c r="BM8445" s="2"/>
      <c r="BN8445" s="2"/>
      <c r="BO8445" s="2"/>
      <c r="BP8445" s="2"/>
      <c r="BQ8445" s="2"/>
      <c r="BR8445" s="2"/>
      <c r="BS8445" s="2"/>
      <c r="BT8445" s="2"/>
      <c r="BU8445" s="2"/>
      <c r="BV8445" s="2"/>
      <c r="BW8445" s="2"/>
      <c r="BX8445" s="2"/>
      <c r="BY8445" s="2"/>
      <c r="BZ8445" s="2"/>
      <c r="CA8445" s="2"/>
      <c r="CB8445" s="2"/>
      <c r="CC8445" s="2"/>
    </row>
    <row r="8446" spans="1:81" s="18" customFormat="1" x14ac:dyDescent="0.2">
      <c r="A8446" s="2"/>
      <c r="B8446" s="2"/>
      <c r="C8446" s="38"/>
      <c r="D8446" s="38"/>
      <c r="E8446" s="38"/>
      <c r="F8446" s="2"/>
      <c r="G8446" s="38"/>
      <c r="H8446" s="62"/>
      <c r="I8446" s="38"/>
      <c r="J8446" s="38"/>
      <c r="K8446" s="38"/>
      <c r="L8446" s="38"/>
      <c r="M8446" s="38"/>
      <c r="N8446" s="38"/>
      <c r="O8446" s="38"/>
      <c r="P8446" s="38"/>
      <c r="Q8446" s="38"/>
      <c r="R8446" s="38"/>
      <c r="S8446" s="38"/>
      <c r="T8446" s="38"/>
      <c r="U8446" s="38"/>
      <c r="V8446" s="38"/>
      <c r="W8446" s="38"/>
      <c r="X8446" s="38"/>
      <c r="Y8446" s="38"/>
      <c r="Z8446" s="38"/>
      <c r="AA8446" s="38"/>
      <c r="AB8446" s="38"/>
      <c r="AC8446" s="38"/>
      <c r="AD8446" s="38"/>
      <c r="AE8446" s="38"/>
      <c r="AF8446" s="2"/>
      <c r="AG8446" s="38"/>
      <c r="AH8446" s="38"/>
      <c r="AI8446" s="2"/>
      <c r="AJ8446" s="2"/>
      <c r="AK8446" s="2"/>
      <c r="AL8446" s="2"/>
      <c r="AM8446" s="2"/>
      <c r="AN8446" s="2"/>
      <c r="AO8446" s="2"/>
      <c r="AP8446" s="2"/>
      <c r="AQ8446" s="2"/>
      <c r="AR8446" s="2"/>
      <c r="AS8446" s="2"/>
      <c r="AT8446" s="2"/>
      <c r="AU8446" s="2"/>
      <c r="AV8446" s="2"/>
      <c r="AW8446" s="2"/>
      <c r="AX8446" s="2"/>
      <c r="AY8446" s="2"/>
      <c r="AZ8446" s="2"/>
      <c r="BA8446" s="2"/>
      <c r="BB8446" s="2"/>
      <c r="BC8446" s="2"/>
      <c r="BD8446" s="2"/>
      <c r="BE8446" s="2"/>
      <c r="BF8446" s="2"/>
      <c r="BG8446" s="2"/>
      <c r="BH8446" s="2"/>
      <c r="BI8446" s="2"/>
      <c r="BJ8446" s="2"/>
      <c r="BK8446" s="2"/>
      <c r="BL8446" s="2"/>
      <c r="BM8446" s="2"/>
      <c r="BN8446" s="2"/>
      <c r="BO8446" s="2"/>
      <c r="BP8446" s="2"/>
      <c r="BQ8446" s="2"/>
      <c r="BR8446" s="2"/>
      <c r="BS8446" s="2"/>
      <c r="BT8446" s="2"/>
      <c r="BU8446" s="2"/>
      <c r="BV8446" s="2"/>
      <c r="BW8446" s="2"/>
      <c r="BX8446" s="2"/>
      <c r="BY8446" s="2"/>
      <c r="BZ8446" s="2"/>
      <c r="CA8446" s="2"/>
      <c r="CB8446" s="2"/>
      <c r="CC8446" s="2"/>
    </row>
    <row r="8447" spans="1:81" s="18" customFormat="1" x14ac:dyDescent="0.2">
      <c r="A8447" s="2"/>
      <c r="B8447" s="2"/>
      <c r="C8447" s="38"/>
      <c r="D8447" s="38"/>
      <c r="E8447" s="38"/>
      <c r="F8447" s="2"/>
      <c r="G8447" s="38"/>
      <c r="H8447" s="62"/>
      <c r="I8447" s="38"/>
      <c r="J8447" s="38"/>
      <c r="K8447" s="38"/>
      <c r="L8447" s="38"/>
      <c r="M8447" s="38"/>
      <c r="N8447" s="38"/>
      <c r="O8447" s="38"/>
      <c r="P8447" s="38"/>
      <c r="Q8447" s="38"/>
      <c r="R8447" s="38"/>
      <c r="S8447" s="38"/>
      <c r="T8447" s="38"/>
      <c r="U8447" s="38"/>
      <c r="V8447" s="38"/>
      <c r="W8447" s="38"/>
      <c r="X8447" s="38"/>
      <c r="Y8447" s="38"/>
      <c r="Z8447" s="38"/>
      <c r="AA8447" s="38"/>
      <c r="AB8447" s="38"/>
      <c r="AC8447" s="38"/>
      <c r="AD8447" s="38"/>
      <c r="AE8447" s="38"/>
      <c r="AF8447" s="2"/>
      <c r="AG8447" s="38"/>
      <c r="AH8447" s="38"/>
      <c r="AI8447" s="2"/>
      <c r="AJ8447" s="2"/>
      <c r="AK8447" s="2"/>
      <c r="AL8447" s="2"/>
      <c r="AM8447" s="2"/>
      <c r="AN8447" s="2"/>
      <c r="AO8447" s="2"/>
      <c r="AP8447" s="2"/>
      <c r="AQ8447" s="2"/>
      <c r="AR8447" s="2"/>
      <c r="AS8447" s="2"/>
      <c r="AT8447" s="2"/>
      <c r="AU8447" s="2"/>
      <c r="AV8447" s="2"/>
      <c r="AW8447" s="2"/>
      <c r="AX8447" s="2"/>
      <c r="AY8447" s="2"/>
      <c r="AZ8447" s="2"/>
      <c r="BA8447" s="2"/>
      <c r="BB8447" s="2"/>
      <c r="BC8447" s="2"/>
      <c r="BD8447" s="2"/>
      <c r="BE8447" s="2"/>
      <c r="BF8447" s="2"/>
      <c r="BG8447" s="2"/>
      <c r="BH8447" s="2"/>
      <c r="BI8447" s="2"/>
      <c r="BJ8447" s="2"/>
      <c r="BK8447" s="2"/>
      <c r="BL8447" s="2"/>
      <c r="BM8447" s="2"/>
      <c r="BN8447" s="2"/>
      <c r="BO8447" s="2"/>
      <c r="BP8447" s="2"/>
      <c r="BQ8447" s="2"/>
      <c r="BR8447" s="2"/>
      <c r="BS8447" s="2"/>
      <c r="BT8447" s="2"/>
      <c r="BU8447" s="2"/>
      <c r="BV8447" s="2"/>
      <c r="BW8447" s="2"/>
      <c r="BX8447" s="2"/>
      <c r="BY8447" s="2"/>
      <c r="BZ8447" s="2"/>
      <c r="CA8447" s="2"/>
      <c r="CB8447" s="2"/>
      <c r="CC8447" s="2"/>
    </row>
    <row r="8448" spans="1:81" s="18" customFormat="1" x14ac:dyDescent="0.2">
      <c r="A8448" s="2"/>
      <c r="B8448" s="2"/>
      <c r="C8448" s="38"/>
      <c r="D8448" s="38"/>
      <c r="E8448" s="38"/>
      <c r="F8448" s="2"/>
      <c r="G8448" s="38"/>
      <c r="H8448" s="62"/>
      <c r="I8448" s="38"/>
      <c r="J8448" s="38"/>
      <c r="K8448" s="38"/>
      <c r="L8448" s="38"/>
      <c r="M8448" s="38"/>
      <c r="N8448" s="38"/>
      <c r="O8448" s="38"/>
      <c r="P8448" s="38"/>
      <c r="Q8448" s="38"/>
      <c r="R8448" s="38"/>
      <c r="S8448" s="38"/>
      <c r="T8448" s="38"/>
      <c r="U8448" s="38"/>
      <c r="V8448" s="38"/>
      <c r="W8448" s="38"/>
      <c r="X8448" s="38"/>
      <c r="Y8448" s="38"/>
      <c r="Z8448" s="38"/>
      <c r="AA8448" s="38"/>
      <c r="AB8448" s="38"/>
      <c r="AC8448" s="38"/>
      <c r="AD8448" s="38"/>
      <c r="AE8448" s="38"/>
      <c r="AF8448" s="2"/>
      <c r="AG8448" s="38"/>
      <c r="AH8448" s="38"/>
      <c r="AI8448" s="2"/>
      <c r="AJ8448" s="2"/>
      <c r="AK8448" s="2"/>
      <c r="AL8448" s="2"/>
      <c r="AM8448" s="2"/>
      <c r="AN8448" s="2"/>
      <c r="AO8448" s="2"/>
      <c r="AP8448" s="2"/>
      <c r="AQ8448" s="2"/>
      <c r="AR8448" s="2"/>
      <c r="AS8448" s="2"/>
      <c r="AT8448" s="2"/>
      <c r="AU8448" s="2"/>
      <c r="AV8448" s="2"/>
      <c r="AW8448" s="2"/>
      <c r="AX8448" s="2"/>
      <c r="AY8448" s="2"/>
      <c r="AZ8448" s="2"/>
      <c r="BA8448" s="2"/>
      <c r="BB8448" s="2"/>
      <c r="BC8448" s="2"/>
      <c r="BD8448" s="2"/>
      <c r="BE8448" s="2"/>
      <c r="BF8448" s="2"/>
      <c r="BG8448" s="2"/>
      <c r="BH8448" s="2"/>
      <c r="BI8448" s="2"/>
      <c r="BJ8448" s="2"/>
      <c r="BK8448" s="2"/>
      <c r="BL8448" s="2"/>
      <c r="BM8448" s="2"/>
      <c r="BN8448" s="2"/>
      <c r="BO8448" s="2"/>
      <c r="BP8448" s="2"/>
      <c r="BQ8448" s="2"/>
      <c r="BR8448" s="2"/>
      <c r="BS8448" s="2"/>
      <c r="BT8448" s="2"/>
      <c r="BU8448" s="2"/>
      <c r="BV8448" s="2"/>
      <c r="BW8448" s="2"/>
      <c r="BX8448" s="2"/>
      <c r="BY8448" s="2"/>
      <c r="BZ8448" s="2"/>
      <c r="CA8448" s="2"/>
      <c r="CB8448" s="2"/>
      <c r="CC8448" s="2"/>
    </row>
    <row r="8449" spans="1:81" s="18" customFormat="1" x14ac:dyDescent="0.2">
      <c r="A8449" s="2"/>
      <c r="B8449" s="2"/>
      <c r="C8449" s="38"/>
      <c r="D8449" s="38"/>
      <c r="E8449" s="38"/>
      <c r="F8449" s="2"/>
      <c r="G8449" s="38"/>
      <c r="H8449" s="62"/>
      <c r="I8449" s="38"/>
      <c r="J8449" s="38"/>
      <c r="K8449" s="38"/>
      <c r="L8449" s="38"/>
      <c r="M8449" s="38"/>
      <c r="N8449" s="38"/>
      <c r="O8449" s="38"/>
      <c r="P8449" s="38"/>
      <c r="Q8449" s="38"/>
      <c r="R8449" s="38"/>
      <c r="S8449" s="38"/>
      <c r="T8449" s="38"/>
      <c r="U8449" s="38"/>
      <c r="V8449" s="38"/>
      <c r="W8449" s="38"/>
      <c r="X8449" s="38"/>
      <c r="Y8449" s="38"/>
      <c r="Z8449" s="38"/>
      <c r="AA8449" s="38"/>
      <c r="AB8449" s="38"/>
      <c r="AC8449" s="38"/>
      <c r="AD8449" s="38"/>
      <c r="AE8449" s="38"/>
      <c r="AF8449" s="2"/>
      <c r="AG8449" s="38"/>
      <c r="AH8449" s="38"/>
      <c r="AI8449" s="2"/>
      <c r="AJ8449" s="2"/>
      <c r="AK8449" s="2"/>
      <c r="AL8449" s="2"/>
      <c r="AM8449" s="2"/>
      <c r="AN8449" s="2"/>
      <c r="AO8449" s="2"/>
      <c r="AP8449" s="2"/>
      <c r="AQ8449" s="2"/>
      <c r="AR8449" s="2"/>
      <c r="AS8449" s="2"/>
      <c r="AT8449" s="2"/>
      <c r="AU8449" s="2"/>
      <c r="AV8449" s="2"/>
      <c r="AW8449" s="2"/>
      <c r="AX8449" s="2"/>
      <c r="AY8449" s="2"/>
      <c r="AZ8449" s="2"/>
      <c r="BA8449" s="2"/>
      <c r="BB8449" s="2"/>
      <c r="BC8449" s="2"/>
      <c r="BD8449" s="2"/>
      <c r="BE8449" s="2"/>
      <c r="BF8449" s="2"/>
      <c r="BG8449" s="2"/>
      <c r="BH8449" s="2"/>
      <c r="BI8449" s="2"/>
      <c r="BJ8449" s="2"/>
      <c r="BK8449" s="2"/>
      <c r="BL8449" s="2"/>
      <c r="BM8449" s="2"/>
      <c r="BN8449" s="2"/>
      <c r="BO8449" s="2"/>
      <c r="BP8449" s="2"/>
      <c r="BQ8449" s="2"/>
      <c r="BR8449" s="2"/>
      <c r="BS8449" s="2"/>
      <c r="BT8449" s="2"/>
      <c r="BU8449" s="2"/>
      <c r="BV8449" s="2"/>
      <c r="BW8449" s="2"/>
      <c r="BX8449" s="2"/>
      <c r="BY8449" s="2"/>
      <c r="BZ8449" s="2"/>
      <c r="CA8449" s="2"/>
      <c r="CB8449" s="2"/>
      <c r="CC8449" s="2"/>
    </row>
    <row r="8450" spans="1:81" s="18" customFormat="1" x14ac:dyDescent="0.2">
      <c r="A8450" s="2"/>
      <c r="B8450" s="2"/>
      <c r="C8450" s="38"/>
      <c r="D8450" s="38"/>
      <c r="E8450" s="38"/>
      <c r="F8450" s="2"/>
      <c r="G8450" s="38"/>
      <c r="H8450" s="62"/>
      <c r="I8450" s="38"/>
      <c r="J8450" s="38"/>
      <c r="K8450" s="38"/>
      <c r="L8450" s="38"/>
      <c r="M8450" s="38"/>
      <c r="N8450" s="38"/>
      <c r="O8450" s="38"/>
      <c r="P8450" s="38"/>
      <c r="Q8450" s="38"/>
      <c r="R8450" s="38"/>
      <c r="S8450" s="38"/>
      <c r="T8450" s="38"/>
      <c r="U8450" s="38"/>
      <c r="V8450" s="38"/>
      <c r="W8450" s="38"/>
      <c r="X8450" s="38"/>
      <c r="Y8450" s="38"/>
      <c r="Z8450" s="38"/>
      <c r="AA8450" s="38"/>
      <c r="AB8450" s="38"/>
      <c r="AC8450" s="38"/>
      <c r="AD8450" s="38"/>
      <c r="AE8450" s="38"/>
      <c r="AF8450" s="2"/>
      <c r="AG8450" s="38"/>
      <c r="AH8450" s="38"/>
      <c r="AI8450" s="2"/>
      <c r="AJ8450" s="2"/>
      <c r="AK8450" s="2"/>
      <c r="AL8450" s="2"/>
      <c r="AM8450" s="2"/>
      <c r="AN8450" s="2"/>
      <c r="AO8450" s="2"/>
      <c r="AP8450" s="2"/>
      <c r="AQ8450" s="2"/>
      <c r="AR8450" s="2"/>
      <c r="AS8450" s="2"/>
      <c r="AT8450" s="2"/>
      <c r="AU8450" s="2"/>
      <c r="AV8450" s="2"/>
      <c r="AW8450" s="2"/>
      <c r="AX8450" s="2"/>
      <c r="AY8450" s="2"/>
      <c r="AZ8450" s="2"/>
      <c r="BA8450" s="2"/>
      <c r="BB8450" s="2"/>
      <c r="BC8450" s="2"/>
      <c r="BD8450" s="2"/>
      <c r="BE8450" s="2"/>
      <c r="BF8450" s="2"/>
      <c r="BG8450" s="2"/>
      <c r="BH8450" s="2"/>
      <c r="BI8450" s="2"/>
      <c r="BJ8450" s="2"/>
      <c r="BK8450" s="2"/>
      <c r="BL8450" s="2"/>
      <c r="BM8450" s="2"/>
      <c r="BN8450" s="2"/>
      <c r="BO8450" s="2"/>
      <c r="BP8450" s="2"/>
      <c r="BQ8450" s="2"/>
      <c r="BR8450" s="2"/>
      <c r="BS8450" s="2"/>
      <c r="BT8450" s="2"/>
      <c r="BU8450" s="2"/>
      <c r="BV8450" s="2"/>
      <c r="BW8450" s="2"/>
      <c r="BX8450" s="2"/>
      <c r="BY8450" s="2"/>
      <c r="BZ8450" s="2"/>
      <c r="CA8450" s="2"/>
      <c r="CB8450" s="2"/>
      <c r="CC8450" s="2"/>
    </row>
    <row r="8451" spans="1:81" s="18" customFormat="1" x14ac:dyDescent="0.2">
      <c r="A8451" s="2"/>
      <c r="B8451" s="2"/>
      <c r="C8451" s="38"/>
      <c r="D8451" s="38"/>
      <c r="E8451" s="38"/>
      <c r="F8451" s="2"/>
      <c r="G8451" s="38"/>
      <c r="H8451" s="62"/>
      <c r="I8451" s="38"/>
      <c r="J8451" s="38"/>
      <c r="K8451" s="38"/>
      <c r="L8451" s="38"/>
      <c r="M8451" s="38"/>
      <c r="N8451" s="38"/>
      <c r="O8451" s="38"/>
      <c r="P8451" s="38"/>
      <c r="Q8451" s="38"/>
      <c r="R8451" s="38"/>
      <c r="S8451" s="38"/>
      <c r="T8451" s="38"/>
      <c r="U8451" s="38"/>
      <c r="V8451" s="38"/>
      <c r="W8451" s="38"/>
      <c r="X8451" s="38"/>
      <c r="Y8451" s="38"/>
      <c r="Z8451" s="38"/>
      <c r="AA8451" s="38"/>
      <c r="AB8451" s="38"/>
      <c r="AC8451" s="38"/>
      <c r="AD8451" s="38"/>
      <c r="AE8451" s="38"/>
      <c r="AF8451" s="2"/>
      <c r="AG8451" s="38"/>
      <c r="AH8451" s="38"/>
      <c r="AI8451" s="2"/>
      <c r="AJ8451" s="2"/>
      <c r="AK8451" s="2"/>
      <c r="AL8451" s="2"/>
      <c r="AM8451" s="2"/>
      <c r="AN8451" s="2"/>
      <c r="AO8451" s="2"/>
      <c r="AP8451" s="2"/>
      <c r="AQ8451" s="2"/>
      <c r="AR8451" s="2"/>
      <c r="AS8451" s="2"/>
      <c r="AT8451" s="2"/>
      <c r="AU8451" s="2"/>
      <c r="AV8451" s="2"/>
      <c r="AW8451" s="2"/>
      <c r="AX8451" s="2"/>
      <c r="AY8451" s="2"/>
      <c r="AZ8451" s="2"/>
      <c r="BA8451" s="2"/>
      <c r="BB8451" s="2"/>
      <c r="BC8451" s="2"/>
      <c r="BD8451" s="2"/>
      <c r="BE8451" s="2"/>
      <c r="BF8451" s="2"/>
      <c r="BG8451" s="2"/>
      <c r="BH8451" s="2"/>
      <c r="BI8451" s="2"/>
      <c r="BJ8451" s="2"/>
      <c r="BK8451" s="2"/>
      <c r="BL8451" s="2"/>
      <c r="BM8451" s="2"/>
      <c r="BN8451" s="2"/>
      <c r="BO8451" s="2"/>
      <c r="BP8451" s="2"/>
      <c r="BQ8451" s="2"/>
      <c r="BR8451" s="2"/>
      <c r="BS8451" s="2"/>
      <c r="BT8451" s="2"/>
      <c r="BU8451" s="2"/>
      <c r="BV8451" s="2"/>
      <c r="BW8451" s="2"/>
      <c r="BX8451" s="2"/>
      <c r="BY8451" s="2"/>
      <c r="BZ8451" s="2"/>
      <c r="CA8451" s="2"/>
      <c r="CB8451" s="2"/>
      <c r="CC8451" s="2"/>
    </row>
    <row r="8452" spans="1:81" s="18" customFormat="1" x14ac:dyDescent="0.2">
      <c r="A8452" s="2"/>
      <c r="B8452" s="2"/>
      <c r="C8452" s="38"/>
      <c r="D8452" s="38"/>
      <c r="E8452" s="38"/>
      <c r="F8452" s="2"/>
      <c r="G8452" s="38"/>
      <c r="H8452" s="62"/>
      <c r="I8452" s="38"/>
      <c r="J8452" s="38"/>
      <c r="K8452" s="38"/>
      <c r="L8452" s="38"/>
      <c r="M8452" s="38"/>
      <c r="N8452" s="38"/>
      <c r="O8452" s="38"/>
      <c r="P8452" s="38"/>
      <c r="Q8452" s="38"/>
      <c r="R8452" s="38"/>
      <c r="S8452" s="38"/>
      <c r="T8452" s="38"/>
      <c r="U8452" s="38"/>
      <c r="V8452" s="38"/>
      <c r="W8452" s="38"/>
      <c r="X8452" s="38"/>
      <c r="Y8452" s="38"/>
      <c r="Z8452" s="38"/>
      <c r="AA8452" s="38"/>
      <c r="AB8452" s="38"/>
      <c r="AC8452" s="38"/>
      <c r="AD8452" s="38"/>
      <c r="AE8452" s="38"/>
      <c r="AF8452" s="2"/>
      <c r="AG8452" s="38"/>
      <c r="AH8452" s="38"/>
      <c r="AI8452" s="2"/>
      <c r="AJ8452" s="2"/>
      <c r="AK8452" s="2"/>
      <c r="AL8452" s="2"/>
      <c r="AM8452" s="2"/>
      <c r="AN8452" s="2"/>
      <c r="AO8452" s="2"/>
      <c r="AP8452" s="2"/>
      <c r="AQ8452" s="2"/>
      <c r="AR8452" s="2"/>
      <c r="AS8452" s="2"/>
      <c r="AT8452" s="2"/>
      <c r="AU8452" s="2"/>
      <c r="AV8452" s="2"/>
      <c r="AW8452" s="2"/>
      <c r="AX8452" s="2"/>
      <c r="AY8452" s="2"/>
      <c r="AZ8452" s="2"/>
      <c r="BA8452" s="2"/>
      <c r="BB8452" s="2"/>
      <c r="BC8452" s="2"/>
      <c r="BD8452" s="2"/>
      <c r="BE8452" s="2"/>
      <c r="BF8452" s="2"/>
      <c r="BG8452" s="2"/>
      <c r="BH8452" s="2"/>
      <c r="BI8452" s="2"/>
      <c r="BJ8452" s="2"/>
      <c r="BK8452" s="2"/>
      <c r="BL8452" s="2"/>
      <c r="BM8452" s="2"/>
      <c r="BN8452" s="2"/>
      <c r="BO8452" s="2"/>
      <c r="BP8452" s="2"/>
      <c r="BQ8452" s="2"/>
      <c r="BR8452" s="2"/>
      <c r="BS8452" s="2"/>
      <c r="BT8452" s="2"/>
      <c r="BU8452" s="2"/>
      <c r="BV8452" s="2"/>
      <c r="BW8452" s="2"/>
      <c r="BX8452" s="2"/>
      <c r="BY8452" s="2"/>
      <c r="BZ8452" s="2"/>
      <c r="CA8452" s="2"/>
      <c r="CB8452" s="2"/>
      <c r="CC8452" s="2"/>
    </row>
    <row r="8453" spans="1:81" s="18" customFormat="1" x14ac:dyDescent="0.2">
      <c r="A8453" s="2"/>
      <c r="B8453" s="2"/>
      <c r="C8453" s="38"/>
      <c r="D8453" s="38"/>
      <c r="E8453" s="38"/>
      <c r="F8453" s="2"/>
      <c r="G8453" s="38"/>
      <c r="H8453" s="62"/>
      <c r="I8453" s="38"/>
      <c r="J8453" s="38"/>
      <c r="K8453" s="38"/>
      <c r="L8453" s="38"/>
      <c r="M8453" s="38"/>
      <c r="N8453" s="38"/>
      <c r="O8453" s="38"/>
      <c r="P8453" s="38"/>
      <c r="Q8453" s="38"/>
      <c r="R8453" s="38"/>
      <c r="S8453" s="38"/>
      <c r="T8453" s="38"/>
      <c r="U8453" s="38"/>
      <c r="V8453" s="38"/>
      <c r="W8453" s="38"/>
      <c r="X8453" s="38"/>
      <c r="Y8453" s="38"/>
      <c r="Z8453" s="38"/>
      <c r="AA8453" s="38"/>
      <c r="AB8453" s="38"/>
      <c r="AC8453" s="38"/>
      <c r="AD8453" s="38"/>
      <c r="AE8453" s="38"/>
      <c r="AF8453" s="2"/>
      <c r="AG8453" s="38"/>
      <c r="AH8453" s="38"/>
      <c r="AI8453" s="2"/>
      <c r="AJ8453" s="2"/>
      <c r="AK8453" s="2"/>
      <c r="AL8453" s="2"/>
      <c r="AM8453" s="2"/>
      <c r="AN8453" s="2"/>
      <c r="AO8453" s="2"/>
      <c r="AP8453" s="2"/>
      <c r="AQ8453" s="2"/>
      <c r="AR8453" s="2"/>
      <c r="AS8453" s="2"/>
      <c r="AT8453" s="2"/>
      <c r="AU8453" s="2"/>
      <c r="AV8453" s="2"/>
      <c r="AW8453" s="2"/>
      <c r="AX8453" s="2"/>
      <c r="AY8453" s="2"/>
      <c r="AZ8453" s="2"/>
      <c r="BA8453" s="2"/>
      <c r="BB8453" s="2"/>
      <c r="BC8453" s="2"/>
      <c r="BD8453" s="2"/>
      <c r="BE8453" s="2"/>
      <c r="BF8453" s="2"/>
      <c r="BG8453" s="2"/>
      <c r="BH8453" s="2"/>
      <c r="BI8453" s="2"/>
      <c r="BJ8453" s="2"/>
      <c r="BK8453" s="2"/>
      <c r="BL8453" s="2"/>
      <c r="BM8453" s="2"/>
      <c r="BN8453" s="2"/>
      <c r="BO8453" s="2"/>
      <c r="BP8453" s="2"/>
      <c r="BQ8453" s="2"/>
      <c r="BR8453" s="2"/>
      <c r="BS8453" s="2"/>
      <c r="BT8453" s="2"/>
      <c r="BU8453" s="2"/>
      <c r="BV8453" s="2"/>
      <c r="BW8453" s="2"/>
      <c r="BX8453" s="2"/>
      <c r="BY8453" s="2"/>
      <c r="BZ8453" s="2"/>
      <c r="CA8453" s="2"/>
      <c r="CB8453" s="2"/>
      <c r="CC8453" s="2"/>
    </row>
    <row r="8454" spans="1:81" s="18" customFormat="1" x14ac:dyDescent="0.2">
      <c r="A8454" s="2"/>
      <c r="B8454" s="2"/>
      <c r="C8454" s="38"/>
      <c r="D8454" s="38"/>
      <c r="E8454" s="38"/>
      <c r="F8454" s="2"/>
      <c r="G8454" s="38"/>
      <c r="H8454" s="62"/>
      <c r="I8454" s="38"/>
      <c r="J8454" s="38"/>
      <c r="K8454" s="38"/>
      <c r="L8454" s="38"/>
      <c r="M8454" s="38"/>
      <c r="N8454" s="38"/>
      <c r="O8454" s="38"/>
      <c r="P8454" s="38"/>
      <c r="Q8454" s="38"/>
      <c r="R8454" s="38"/>
      <c r="S8454" s="38"/>
      <c r="T8454" s="38"/>
      <c r="U8454" s="38"/>
      <c r="V8454" s="38"/>
      <c r="W8454" s="38"/>
      <c r="X8454" s="38"/>
      <c r="Y8454" s="38"/>
      <c r="Z8454" s="38"/>
      <c r="AA8454" s="38"/>
      <c r="AB8454" s="38"/>
      <c r="AC8454" s="38"/>
      <c r="AD8454" s="38"/>
      <c r="AE8454" s="38"/>
      <c r="AF8454" s="2"/>
      <c r="AG8454" s="38"/>
      <c r="AH8454" s="38"/>
      <c r="AI8454" s="2"/>
      <c r="AJ8454" s="2"/>
      <c r="AK8454" s="2"/>
      <c r="AL8454" s="2"/>
      <c r="AM8454" s="2"/>
      <c r="AN8454" s="2"/>
      <c r="AO8454" s="2"/>
      <c r="AP8454" s="2"/>
      <c r="AQ8454" s="2"/>
      <c r="AR8454" s="2"/>
      <c r="AS8454" s="2"/>
      <c r="AT8454" s="2"/>
      <c r="AU8454" s="2"/>
      <c r="AV8454" s="2"/>
      <c r="AW8454" s="2"/>
      <c r="AX8454" s="2"/>
      <c r="AY8454" s="2"/>
      <c r="AZ8454" s="2"/>
      <c r="BA8454" s="2"/>
      <c r="BB8454" s="2"/>
      <c r="BC8454" s="2"/>
      <c r="BD8454" s="2"/>
      <c r="BE8454" s="2"/>
      <c r="BF8454" s="2"/>
      <c r="BG8454" s="2"/>
      <c r="BH8454" s="2"/>
      <c r="BI8454" s="2"/>
      <c r="BJ8454" s="2"/>
      <c r="BK8454" s="2"/>
      <c r="BL8454" s="2"/>
      <c r="BM8454" s="2"/>
      <c r="BN8454" s="2"/>
      <c r="BO8454" s="2"/>
      <c r="BP8454" s="2"/>
      <c r="BQ8454" s="2"/>
      <c r="BR8454" s="2"/>
      <c r="BS8454" s="2"/>
      <c r="BT8454" s="2"/>
      <c r="BU8454" s="2"/>
      <c r="BV8454" s="2"/>
      <c r="BW8454" s="2"/>
      <c r="BX8454" s="2"/>
      <c r="BY8454" s="2"/>
      <c r="BZ8454" s="2"/>
      <c r="CA8454" s="2"/>
      <c r="CB8454" s="2"/>
      <c r="CC8454" s="2"/>
    </row>
    <row r="8455" spans="1:81" s="18" customFormat="1" x14ac:dyDescent="0.2">
      <c r="A8455" s="2"/>
      <c r="B8455" s="2"/>
      <c r="C8455" s="38"/>
      <c r="D8455" s="38"/>
      <c r="E8455" s="38"/>
      <c r="F8455" s="2"/>
      <c r="G8455" s="38"/>
      <c r="H8455" s="62"/>
      <c r="I8455" s="38"/>
      <c r="J8455" s="38"/>
      <c r="K8455" s="38"/>
      <c r="L8455" s="38"/>
      <c r="M8455" s="38"/>
      <c r="N8455" s="38"/>
      <c r="O8455" s="38"/>
      <c r="P8455" s="38"/>
      <c r="Q8455" s="38"/>
      <c r="R8455" s="38"/>
      <c r="S8455" s="38"/>
      <c r="T8455" s="38"/>
      <c r="U8455" s="38"/>
      <c r="V8455" s="38"/>
      <c r="W8455" s="38"/>
      <c r="X8455" s="38"/>
      <c r="Y8455" s="38"/>
      <c r="Z8455" s="38"/>
      <c r="AA8455" s="38"/>
      <c r="AB8455" s="38"/>
      <c r="AC8455" s="38"/>
      <c r="AD8455" s="38"/>
      <c r="AE8455" s="38"/>
      <c r="AF8455" s="2"/>
      <c r="AG8455" s="38"/>
      <c r="AH8455" s="38"/>
      <c r="AI8455" s="2"/>
      <c r="AJ8455" s="2"/>
      <c r="AK8455" s="2"/>
      <c r="AL8455" s="2"/>
      <c r="AM8455" s="2"/>
      <c r="AN8455" s="2"/>
      <c r="AO8455" s="2"/>
      <c r="AP8455" s="2"/>
      <c r="AQ8455" s="2"/>
      <c r="AR8455" s="2"/>
      <c r="AS8455" s="2"/>
      <c r="AT8455" s="2"/>
      <c r="AU8455" s="2"/>
      <c r="AV8455" s="2"/>
      <c r="AW8455" s="2"/>
      <c r="AX8455" s="2"/>
      <c r="AY8455" s="2"/>
      <c r="AZ8455" s="2"/>
      <c r="BA8455" s="2"/>
      <c r="BB8455" s="2"/>
      <c r="BC8455" s="2"/>
      <c r="BD8455" s="2"/>
      <c r="BE8455" s="2"/>
      <c r="BF8455" s="2"/>
      <c r="BG8455" s="2"/>
      <c r="BH8455" s="2"/>
      <c r="BI8455" s="2"/>
      <c r="BJ8455" s="2"/>
      <c r="BK8455" s="2"/>
      <c r="BL8455" s="2"/>
      <c r="BM8455" s="2"/>
      <c r="BN8455" s="2"/>
      <c r="BO8455" s="2"/>
      <c r="BP8455" s="2"/>
      <c r="BQ8455" s="2"/>
      <c r="BR8455" s="2"/>
      <c r="BS8455" s="2"/>
      <c r="BT8455" s="2"/>
      <c r="BU8455" s="2"/>
      <c r="BV8455" s="2"/>
      <c r="BW8455" s="2"/>
      <c r="BX8455" s="2"/>
      <c r="BY8455" s="2"/>
      <c r="BZ8455" s="2"/>
      <c r="CA8455" s="2"/>
      <c r="CB8455" s="2"/>
      <c r="CC8455" s="2"/>
    </row>
    <row r="8456" spans="1:81" s="18" customFormat="1" x14ac:dyDescent="0.2">
      <c r="A8456" s="2"/>
      <c r="B8456" s="2"/>
      <c r="C8456" s="38"/>
      <c r="D8456" s="38"/>
      <c r="E8456" s="38"/>
      <c r="F8456" s="2"/>
      <c r="G8456" s="38"/>
      <c r="H8456" s="62"/>
      <c r="I8456" s="38"/>
      <c r="J8456" s="38"/>
      <c r="K8456" s="38"/>
      <c r="L8456" s="38"/>
      <c r="M8456" s="38"/>
      <c r="N8456" s="38"/>
      <c r="O8456" s="38"/>
      <c r="P8456" s="38"/>
      <c r="Q8456" s="38"/>
      <c r="R8456" s="38"/>
      <c r="S8456" s="38"/>
      <c r="T8456" s="38"/>
      <c r="U8456" s="38"/>
      <c r="V8456" s="38"/>
      <c r="W8456" s="38"/>
      <c r="X8456" s="38"/>
      <c r="Y8456" s="38"/>
      <c r="Z8456" s="38"/>
      <c r="AA8456" s="38"/>
      <c r="AB8456" s="38"/>
      <c r="AC8456" s="38"/>
      <c r="AD8456" s="38"/>
      <c r="AE8456" s="38"/>
      <c r="AF8456" s="2"/>
      <c r="AG8456" s="38"/>
      <c r="AH8456" s="38"/>
      <c r="AI8456" s="2"/>
      <c r="AJ8456" s="2"/>
      <c r="AK8456" s="2"/>
      <c r="AL8456" s="2"/>
      <c r="AM8456" s="2"/>
      <c r="AN8456" s="2"/>
      <c r="AO8456" s="2"/>
      <c r="AP8456" s="2"/>
      <c r="AQ8456" s="2"/>
      <c r="AR8456" s="2"/>
      <c r="AS8456" s="2"/>
      <c r="AT8456" s="2"/>
      <c r="AU8456" s="2"/>
      <c r="AV8456" s="2"/>
      <c r="AW8456" s="2"/>
      <c r="AX8456" s="2"/>
      <c r="AY8456" s="2"/>
      <c r="AZ8456" s="2"/>
      <c r="BA8456" s="2"/>
      <c r="BB8456" s="2"/>
      <c r="BC8456" s="2"/>
      <c r="BD8456" s="2"/>
      <c r="BE8456" s="2"/>
      <c r="BF8456" s="2"/>
      <c r="BG8456" s="2"/>
      <c r="BH8456" s="2"/>
      <c r="BI8456" s="2"/>
      <c r="BJ8456" s="2"/>
      <c r="BK8456" s="2"/>
      <c r="BL8456" s="2"/>
      <c r="BM8456" s="2"/>
      <c r="BN8456" s="2"/>
      <c r="BO8456" s="2"/>
      <c r="BP8456" s="2"/>
      <c r="BQ8456" s="2"/>
      <c r="BR8456" s="2"/>
      <c r="BS8456" s="2"/>
      <c r="BT8456" s="2"/>
      <c r="BU8456" s="2"/>
      <c r="BV8456" s="2"/>
      <c r="BW8456" s="2"/>
      <c r="BX8456" s="2"/>
      <c r="BY8456" s="2"/>
      <c r="BZ8456" s="2"/>
      <c r="CA8456" s="2"/>
      <c r="CB8456" s="2"/>
      <c r="CC8456" s="2"/>
    </row>
    <row r="8457" spans="1:81" s="18" customFormat="1" x14ac:dyDescent="0.2">
      <c r="A8457" s="2"/>
      <c r="B8457" s="2"/>
      <c r="C8457" s="38"/>
      <c r="D8457" s="38"/>
      <c r="E8457" s="38"/>
      <c r="F8457" s="2"/>
      <c r="G8457" s="38"/>
      <c r="H8457" s="62"/>
      <c r="I8457" s="38"/>
      <c r="J8457" s="38"/>
      <c r="K8457" s="38"/>
      <c r="L8457" s="38"/>
      <c r="M8457" s="38"/>
      <c r="N8457" s="38"/>
      <c r="O8457" s="38"/>
      <c r="P8457" s="38"/>
      <c r="Q8457" s="38"/>
      <c r="R8457" s="38"/>
      <c r="S8457" s="38"/>
      <c r="T8457" s="38"/>
      <c r="U8457" s="38"/>
      <c r="V8457" s="38"/>
      <c r="W8457" s="38"/>
      <c r="X8457" s="38"/>
      <c r="Y8457" s="38"/>
      <c r="Z8457" s="38"/>
      <c r="AA8457" s="38"/>
      <c r="AB8457" s="38"/>
      <c r="AC8457" s="38"/>
      <c r="AD8457" s="38"/>
      <c r="AE8457" s="38"/>
      <c r="AF8457" s="2"/>
      <c r="AG8457" s="38"/>
      <c r="AH8457" s="38"/>
      <c r="AI8457" s="2"/>
      <c r="AJ8457" s="2"/>
      <c r="AK8457" s="2"/>
      <c r="AL8457" s="2"/>
      <c r="AM8457" s="2"/>
      <c r="AN8457" s="2"/>
      <c r="AO8457" s="2"/>
      <c r="AP8457" s="2"/>
      <c r="AQ8457" s="2"/>
      <c r="AR8457" s="2"/>
      <c r="AS8457" s="2"/>
      <c r="AT8457" s="2"/>
      <c r="AU8457" s="2"/>
      <c r="AV8457" s="2"/>
      <c r="AW8457" s="2"/>
      <c r="AX8457" s="2"/>
      <c r="AY8457" s="2"/>
      <c r="AZ8457" s="2"/>
      <c r="BA8457" s="2"/>
      <c r="BB8457" s="2"/>
      <c r="BC8457" s="2"/>
      <c r="BD8457" s="2"/>
      <c r="BE8457" s="2"/>
      <c r="BF8457" s="2"/>
      <c r="BG8457" s="2"/>
      <c r="BH8457" s="2"/>
      <c r="BI8457" s="2"/>
      <c r="BJ8457" s="2"/>
      <c r="BK8457" s="2"/>
      <c r="BL8457" s="2"/>
      <c r="BM8457" s="2"/>
      <c r="BN8457" s="2"/>
      <c r="BO8457" s="2"/>
      <c r="BP8457" s="2"/>
      <c r="BQ8457" s="2"/>
      <c r="BR8457" s="2"/>
      <c r="BS8457" s="2"/>
      <c r="BT8457" s="2"/>
      <c r="BU8457" s="2"/>
      <c r="BV8457" s="2"/>
      <c r="BW8457" s="2"/>
      <c r="BX8457" s="2"/>
      <c r="BY8457" s="2"/>
      <c r="BZ8457" s="2"/>
      <c r="CA8457" s="2"/>
      <c r="CB8457" s="2"/>
      <c r="CC8457" s="2"/>
    </row>
    <row r="8458" spans="1:81" s="18" customFormat="1" x14ac:dyDescent="0.2">
      <c r="A8458" s="2"/>
      <c r="B8458" s="2"/>
      <c r="C8458" s="38"/>
      <c r="D8458" s="38"/>
      <c r="E8458" s="38"/>
      <c r="F8458" s="2"/>
      <c r="G8458" s="38"/>
      <c r="H8458" s="62"/>
      <c r="I8458" s="38"/>
      <c r="J8458" s="38"/>
      <c r="K8458" s="38"/>
      <c r="L8458" s="38"/>
      <c r="M8458" s="38"/>
      <c r="N8458" s="38"/>
      <c r="O8458" s="38"/>
      <c r="P8458" s="38"/>
      <c r="Q8458" s="38"/>
      <c r="R8458" s="38"/>
      <c r="S8458" s="38"/>
      <c r="T8458" s="38"/>
      <c r="U8458" s="38"/>
      <c r="V8458" s="38"/>
      <c r="W8458" s="38"/>
      <c r="X8458" s="38"/>
      <c r="Y8458" s="38"/>
      <c r="Z8458" s="38"/>
      <c r="AA8458" s="38"/>
      <c r="AB8458" s="38"/>
      <c r="AC8458" s="38"/>
      <c r="AD8458" s="38"/>
      <c r="AE8458" s="38"/>
      <c r="AF8458" s="2"/>
      <c r="AG8458" s="38"/>
      <c r="AH8458" s="38"/>
      <c r="AI8458" s="2"/>
      <c r="AJ8458" s="2"/>
      <c r="AK8458" s="2"/>
      <c r="AL8458" s="2"/>
      <c r="AM8458" s="2"/>
      <c r="AN8458" s="2"/>
      <c r="AO8458" s="2"/>
      <c r="AP8458" s="2"/>
      <c r="AQ8458" s="2"/>
      <c r="AR8458" s="2"/>
      <c r="AS8458" s="2"/>
      <c r="AT8458" s="2"/>
      <c r="AU8458" s="2"/>
      <c r="AV8458" s="2"/>
      <c r="AW8458" s="2"/>
      <c r="AX8458" s="2"/>
      <c r="AY8458" s="2"/>
      <c r="AZ8458" s="2"/>
      <c r="BA8458" s="2"/>
      <c r="BB8458" s="2"/>
      <c r="BC8458" s="2"/>
      <c r="BD8458" s="2"/>
      <c r="BE8458" s="2"/>
      <c r="BF8458" s="2"/>
      <c r="BG8458" s="2"/>
      <c r="BH8458" s="2"/>
      <c r="BI8458" s="2"/>
      <c r="BJ8458" s="2"/>
      <c r="BK8458" s="2"/>
      <c r="BL8458" s="2"/>
      <c r="BM8458" s="2"/>
      <c r="BN8458" s="2"/>
      <c r="BO8458" s="2"/>
      <c r="BP8458" s="2"/>
      <c r="BQ8458" s="2"/>
      <c r="BR8458" s="2"/>
      <c r="BS8458" s="2"/>
      <c r="BT8458" s="2"/>
      <c r="BU8458" s="2"/>
      <c r="BV8458" s="2"/>
      <c r="BW8458" s="2"/>
      <c r="BX8458" s="2"/>
      <c r="BY8458" s="2"/>
      <c r="BZ8458" s="2"/>
      <c r="CA8458" s="2"/>
      <c r="CB8458" s="2"/>
      <c r="CC8458" s="2"/>
    </row>
    <row r="8459" spans="1:81" s="18" customFormat="1" x14ac:dyDescent="0.2">
      <c r="A8459" s="2"/>
      <c r="B8459" s="2"/>
      <c r="C8459" s="38"/>
      <c r="D8459" s="38"/>
      <c r="E8459" s="38"/>
      <c r="F8459" s="2"/>
      <c r="G8459" s="38"/>
      <c r="H8459" s="62"/>
      <c r="I8459" s="38"/>
      <c r="J8459" s="38"/>
      <c r="K8459" s="38"/>
      <c r="L8459" s="38"/>
      <c r="M8459" s="38"/>
      <c r="N8459" s="38"/>
      <c r="O8459" s="38"/>
      <c r="P8459" s="38"/>
      <c r="Q8459" s="38"/>
      <c r="R8459" s="38"/>
      <c r="S8459" s="38"/>
      <c r="T8459" s="38"/>
      <c r="U8459" s="38"/>
      <c r="V8459" s="38"/>
      <c r="W8459" s="38"/>
      <c r="X8459" s="38"/>
      <c r="Y8459" s="38"/>
      <c r="Z8459" s="38"/>
      <c r="AA8459" s="38"/>
      <c r="AB8459" s="38"/>
      <c r="AC8459" s="38"/>
      <c r="AD8459" s="38"/>
      <c r="AE8459" s="38"/>
      <c r="AF8459" s="2"/>
      <c r="AG8459" s="38"/>
      <c r="AH8459" s="38"/>
      <c r="AI8459" s="2"/>
      <c r="AJ8459" s="2"/>
      <c r="AK8459" s="2"/>
      <c r="AL8459" s="2"/>
      <c r="AM8459" s="2"/>
      <c r="AN8459" s="2"/>
      <c r="AO8459" s="2"/>
      <c r="AP8459" s="2"/>
      <c r="AQ8459" s="2"/>
      <c r="AR8459" s="2"/>
      <c r="AS8459" s="2"/>
      <c r="AT8459" s="2"/>
      <c r="AU8459" s="2"/>
      <c r="AV8459" s="2"/>
      <c r="AW8459" s="2"/>
      <c r="AX8459" s="2"/>
      <c r="AY8459" s="2"/>
      <c r="AZ8459" s="2"/>
      <c r="BA8459" s="2"/>
      <c r="BB8459" s="2"/>
      <c r="BC8459" s="2"/>
      <c r="BD8459" s="2"/>
      <c r="BE8459" s="2"/>
      <c r="BF8459" s="2"/>
      <c r="BG8459" s="2"/>
      <c r="BH8459" s="2"/>
      <c r="BI8459" s="2"/>
      <c r="BJ8459" s="2"/>
      <c r="BK8459" s="2"/>
      <c r="BL8459" s="2"/>
      <c r="BM8459" s="2"/>
      <c r="BN8459" s="2"/>
      <c r="BO8459" s="2"/>
      <c r="BP8459" s="2"/>
      <c r="BQ8459" s="2"/>
      <c r="BR8459" s="2"/>
      <c r="BS8459" s="2"/>
      <c r="BT8459" s="2"/>
      <c r="BU8459" s="2"/>
      <c r="BV8459" s="2"/>
      <c r="BW8459" s="2"/>
      <c r="BX8459" s="2"/>
      <c r="BY8459" s="2"/>
      <c r="BZ8459" s="2"/>
      <c r="CA8459" s="2"/>
      <c r="CB8459" s="2"/>
      <c r="CC8459" s="2"/>
    </row>
    <row r="8460" spans="1:81" s="18" customFormat="1" x14ac:dyDescent="0.2">
      <c r="A8460" s="2"/>
      <c r="B8460" s="2"/>
      <c r="C8460" s="38"/>
      <c r="D8460" s="38"/>
      <c r="E8460" s="38"/>
      <c r="F8460" s="2"/>
      <c r="G8460" s="38"/>
      <c r="H8460" s="62"/>
      <c r="I8460" s="38"/>
      <c r="J8460" s="38"/>
      <c r="K8460" s="38"/>
      <c r="L8460" s="38"/>
      <c r="M8460" s="38"/>
      <c r="N8460" s="38"/>
      <c r="O8460" s="38"/>
      <c r="P8460" s="38"/>
      <c r="Q8460" s="38"/>
      <c r="R8460" s="38"/>
      <c r="S8460" s="38"/>
      <c r="T8460" s="38"/>
      <c r="U8460" s="38"/>
      <c r="V8460" s="38"/>
      <c r="W8460" s="38"/>
      <c r="X8460" s="38"/>
      <c r="Y8460" s="38"/>
      <c r="Z8460" s="38"/>
      <c r="AA8460" s="38"/>
      <c r="AB8460" s="38"/>
      <c r="AC8460" s="38"/>
      <c r="AD8460" s="38"/>
      <c r="AE8460" s="38"/>
      <c r="AF8460" s="2"/>
      <c r="AG8460" s="38"/>
      <c r="AH8460" s="38"/>
      <c r="AI8460" s="2"/>
      <c r="AJ8460" s="2"/>
      <c r="AK8460" s="2"/>
      <c r="AL8460" s="2"/>
      <c r="AM8460" s="2"/>
      <c r="AN8460" s="2"/>
      <c r="AO8460" s="2"/>
      <c r="AP8460" s="2"/>
      <c r="AQ8460" s="2"/>
      <c r="AR8460" s="2"/>
      <c r="AS8460" s="2"/>
      <c r="AT8460" s="2"/>
      <c r="AU8460" s="2"/>
      <c r="AV8460" s="2"/>
      <c r="AW8460" s="2"/>
      <c r="AX8460" s="2"/>
      <c r="AY8460" s="2"/>
      <c r="AZ8460" s="2"/>
      <c r="BA8460" s="2"/>
      <c r="BB8460" s="2"/>
      <c r="BC8460" s="2"/>
      <c r="BD8460" s="2"/>
      <c r="BE8460" s="2"/>
      <c r="BF8460" s="2"/>
      <c r="BG8460" s="2"/>
      <c r="BH8460" s="2"/>
      <c r="BI8460" s="2"/>
      <c r="BJ8460" s="2"/>
      <c r="BK8460" s="2"/>
      <c r="BL8460" s="2"/>
      <c r="BM8460" s="2"/>
      <c r="BN8460" s="2"/>
      <c r="BO8460" s="2"/>
      <c r="BP8460" s="2"/>
      <c r="BQ8460" s="2"/>
      <c r="BR8460" s="2"/>
      <c r="BS8460" s="2"/>
      <c r="BT8460" s="2"/>
      <c r="BU8460" s="2"/>
      <c r="BV8460" s="2"/>
      <c r="BW8460" s="2"/>
      <c r="BX8460" s="2"/>
      <c r="BY8460" s="2"/>
      <c r="BZ8460" s="2"/>
      <c r="CA8460" s="2"/>
      <c r="CB8460" s="2"/>
      <c r="CC8460" s="2"/>
    </row>
    <row r="8461" spans="1:81" s="18" customFormat="1" x14ac:dyDescent="0.2">
      <c r="A8461" s="2"/>
      <c r="B8461" s="2"/>
      <c r="C8461" s="38"/>
      <c r="D8461" s="38"/>
      <c r="E8461" s="38"/>
      <c r="F8461" s="2"/>
      <c r="G8461" s="38"/>
      <c r="H8461" s="62"/>
      <c r="I8461" s="38"/>
      <c r="J8461" s="38"/>
      <c r="K8461" s="38"/>
      <c r="L8461" s="38"/>
      <c r="M8461" s="38"/>
      <c r="N8461" s="38"/>
      <c r="O8461" s="38"/>
      <c r="P8461" s="38"/>
      <c r="Q8461" s="38"/>
      <c r="R8461" s="38"/>
      <c r="S8461" s="38"/>
      <c r="T8461" s="38"/>
      <c r="U8461" s="38"/>
      <c r="V8461" s="38"/>
      <c r="W8461" s="38"/>
      <c r="X8461" s="38"/>
      <c r="Y8461" s="38"/>
      <c r="Z8461" s="38"/>
      <c r="AA8461" s="38"/>
      <c r="AB8461" s="38"/>
      <c r="AC8461" s="38"/>
      <c r="AD8461" s="38"/>
      <c r="AE8461" s="38"/>
      <c r="AF8461" s="2"/>
      <c r="AG8461" s="38"/>
      <c r="AH8461" s="38"/>
      <c r="AI8461" s="2"/>
      <c r="AJ8461" s="2"/>
      <c r="AK8461" s="2"/>
      <c r="AL8461" s="2"/>
      <c r="AM8461" s="2"/>
      <c r="AN8461" s="2"/>
      <c r="AO8461" s="2"/>
      <c r="AP8461" s="2"/>
      <c r="AQ8461" s="2"/>
      <c r="AR8461" s="2"/>
      <c r="AS8461" s="2"/>
      <c r="AT8461" s="2"/>
      <c r="AU8461" s="2"/>
      <c r="AV8461" s="2"/>
      <c r="AW8461" s="2"/>
      <c r="AX8461" s="2"/>
      <c r="AY8461" s="2"/>
      <c r="AZ8461" s="2"/>
      <c r="BA8461" s="2"/>
      <c r="BB8461" s="2"/>
      <c r="BC8461" s="2"/>
      <c r="BD8461" s="2"/>
      <c r="BE8461" s="2"/>
      <c r="BF8461" s="2"/>
      <c r="BG8461" s="2"/>
      <c r="BH8461" s="2"/>
      <c r="BI8461" s="2"/>
      <c r="BJ8461" s="2"/>
      <c r="BK8461" s="2"/>
      <c r="BL8461" s="2"/>
      <c r="BM8461" s="2"/>
      <c r="BN8461" s="2"/>
      <c r="BO8461" s="2"/>
      <c r="BP8461" s="2"/>
      <c r="BQ8461" s="2"/>
      <c r="BR8461" s="2"/>
      <c r="BS8461" s="2"/>
      <c r="BT8461" s="2"/>
      <c r="BU8461" s="2"/>
      <c r="BV8461" s="2"/>
      <c r="BW8461" s="2"/>
      <c r="BX8461" s="2"/>
      <c r="BY8461" s="2"/>
      <c r="BZ8461" s="2"/>
      <c r="CA8461" s="2"/>
      <c r="CB8461" s="2"/>
      <c r="CC8461" s="2"/>
    </row>
    <row r="8462" spans="1:81" s="18" customFormat="1" x14ac:dyDescent="0.2">
      <c r="A8462" s="2"/>
      <c r="B8462" s="2"/>
      <c r="C8462" s="38"/>
      <c r="D8462" s="38"/>
      <c r="E8462" s="38"/>
      <c r="F8462" s="2"/>
      <c r="G8462" s="38"/>
      <c r="H8462" s="62"/>
      <c r="I8462" s="38"/>
      <c r="J8462" s="38"/>
      <c r="K8462" s="38"/>
      <c r="L8462" s="38"/>
      <c r="M8462" s="38"/>
      <c r="N8462" s="38"/>
      <c r="O8462" s="38"/>
      <c r="P8462" s="38"/>
      <c r="Q8462" s="38"/>
      <c r="R8462" s="38"/>
      <c r="S8462" s="38"/>
      <c r="T8462" s="38"/>
      <c r="U8462" s="38"/>
      <c r="V8462" s="38"/>
      <c r="W8462" s="38"/>
      <c r="X8462" s="38"/>
      <c r="Y8462" s="38"/>
      <c r="Z8462" s="38"/>
      <c r="AA8462" s="38"/>
      <c r="AB8462" s="38"/>
      <c r="AC8462" s="38"/>
      <c r="AD8462" s="38"/>
      <c r="AE8462" s="38"/>
      <c r="AF8462" s="2"/>
      <c r="AG8462" s="38"/>
      <c r="AH8462" s="38"/>
      <c r="AI8462" s="2"/>
      <c r="AJ8462" s="2"/>
      <c r="AK8462" s="2"/>
      <c r="AL8462" s="2"/>
      <c r="AM8462" s="2"/>
      <c r="AN8462" s="2"/>
      <c r="AO8462" s="2"/>
      <c r="AP8462" s="2"/>
      <c r="AQ8462" s="2"/>
      <c r="AR8462" s="2"/>
      <c r="AS8462" s="2"/>
      <c r="AT8462" s="2"/>
      <c r="AU8462" s="2"/>
      <c r="AV8462" s="2"/>
      <c r="AW8462" s="2"/>
      <c r="AX8462" s="2"/>
      <c r="AY8462" s="2"/>
      <c r="AZ8462" s="2"/>
      <c r="BA8462" s="2"/>
      <c r="BB8462" s="2"/>
      <c r="BC8462" s="2"/>
      <c r="BD8462" s="2"/>
      <c r="BE8462" s="2"/>
      <c r="BF8462" s="2"/>
      <c r="BG8462" s="2"/>
      <c r="BH8462" s="2"/>
      <c r="BI8462" s="2"/>
      <c r="BJ8462" s="2"/>
      <c r="BK8462" s="2"/>
      <c r="BL8462" s="2"/>
      <c r="BM8462" s="2"/>
      <c r="BN8462" s="2"/>
      <c r="BO8462" s="2"/>
      <c r="BP8462" s="2"/>
      <c r="BQ8462" s="2"/>
      <c r="BR8462" s="2"/>
      <c r="BS8462" s="2"/>
      <c r="BT8462" s="2"/>
      <c r="BU8462" s="2"/>
      <c r="BV8462" s="2"/>
      <c r="BW8462" s="2"/>
      <c r="BX8462" s="2"/>
      <c r="BY8462" s="2"/>
      <c r="BZ8462" s="2"/>
      <c r="CA8462" s="2"/>
      <c r="CB8462" s="2"/>
      <c r="CC8462" s="2"/>
    </row>
    <row r="8463" spans="1:81" s="18" customFormat="1" x14ac:dyDescent="0.2">
      <c r="A8463" s="2"/>
      <c r="B8463" s="2"/>
      <c r="C8463" s="38"/>
      <c r="D8463" s="38"/>
      <c r="E8463" s="38"/>
      <c r="F8463" s="2"/>
      <c r="G8463" s="38"/>
      <c r="H8463" s="62"/>
      <c r="I8463" s="38"/>
      <c r="J8463" s="38"/>
      <c r="K8463" s="38"/>
      <c r="L8463" s="38"/>
      <c r="M8463" s="38"/>
      <c r="N8463" s="38"/>
      <c r="O8463" s="38"/>
      <c r="P8463" s="38"/>
      <c r="Q8463" s="38"/>
      <c r="R8463" s="38"/>
      <c r="S8463" s="38"/>
      <c r="T8463" s="38"/>
      <c r="U8463" s="38"/>
      <c r="V8463" s="38"/>
      <c r="W8463" s="38"/>
      <c r="X8463" s="38"/>
      <c r="Y8463" s="38"/>
      <c r="Z8463" s="38"/>
      <c r="AA8463" s="38"/>
      <c r="AB8463" s="38"/>
      <c r="AC8463" s="38"/>
      <c r="AD8463" s="38"/>
      <c r="AE8463" s="38"/>
      <c r="AF8463" s="2"/>
      <c r="AG8463" s="38"/>
      <c r="AH8463" s="38"/>
      <c r="AI8463" s="2"/>
      <c r="AJ8463" s="2"/>
      <c r="AK8463" s="2"/>
      <c r="AL8463" s="2"/>
      <c r="AM8463" s="2"/>
      <c r="AN8463" s="2"/>
      <c r="AO8463" s="2"/>
      <c r="AP8463" s="2"/>
      <c r="AQ8463" s="2"/>
      <c r="AR8463" s="2"/>
      <c r="AS8463" s="2"/>
      <c r="AT8463" s="2"/>
      <c r="AU8463" s="2"/>
      <c r="AV8463" s="2"/>
      <c r="AW8463" s="2"/>
      <c r="AX8463" s="2"/>
      <c r="AY8463" s="2"/>
      <c r="AZ8463" s="2"/>
      <c r="BA8463" s="2"/>
      <c r="BB8463" s="2"/>
      <c r="BC8463" s="2"/>
      <c r="BD8463" s="2"/>
      <c r="BE8463" s="2"/>
      <c r="BF8463" s="2"/>
      <c r="BG8463" s="2"/>
      <c r="BH8463" s="2"/>
      <c r="BI8463" s="2"/>
      <c r="BJ8463" s="2"/>
      <c r="BK8463" s="2"/>
      <c r="BL8463" s="2"/>
      <c r="BM8463" s="2"/>
      <c r="BN8463" s="2"/>
      <c r="BO8463" s="2"/>
      <c r="BP8463" s="2"/>
      <c r="BQ8463" s="2"/>
      <c r="BR8463" s="2"/>
      <c r="BS8463" s="2"/>
      <c r="BT8463" s="2"/>
      <c r="BU8463" s="2"/>
      <c r="BV8463" s="2"/>
      <c r="BW8463" s="2"/>
      <c r="BX8463" s="2"/>
      <c r="BY8463" s="2"/>
      <c r="BZ8463" s="2"/>
      <c r="CA8463" s="2"/>
      <c r="CB8463" s="2"/>
      <c r="CC8463" s="2"/>
    </row>
    <row r="8464" spans="1:81" s="18" customFormat="1" x14ac:dyDescent="0.2">
      <c r="A8464" s="2"/>
      <c r="B8464" s="2"/>
      <c r="C8464" s="38"/>
      <c r="D8464" s="38"/>
      <c r="E8464" s="38"/>
      <c r="F8464" s="2"/>
      <c r="G8464" s="38"/>
      <c r="H8464" s="62"/>
      <c r="I8464" s="38"/>
      <c r="J8464" s="38"/>
      <c r="K8464" s="38"/>
      <c r="L8464" s="38"/>
      <c r="M8464" s="38"/>
      <c r="N8464" s="38"/>
      <c r="O8464" s="38"/>
      <c r="P8464" s="38"/>
      <c r="Q8464" s="38"/>
      <c r="R8464" s="38"/>
      <c r="S8464" s="38"/>
      <c r="T8464" s="38"/>
      <c r="U8464" s="38"/>
      <c r="V8464" s="38"/>
      <c r="W8464" s="38"/>
      <c r="X8464" s="38"/>
      <c r="Y8464" s="38"/>
      <c r="Z8464" s="38"/>
      <c r="AA8464" s="38"/>
      <c r="AB8464" s="38"/>
      <c r="AC8464" s="38"/>
      <c r="AD8464" s="38"/>
      <c r="AE8464" s="38"/>
      <c r="AF8464" s="2"/>
      <c r="AG8464" s="38"/>
      <c r="AH8464" s="38"/>
      <c r="AI8464" s="2"/>
      <c r="AJ8464" s="2"/>
      <c r="AK8464" s="2"/>
      <c r="AL8464" s="2"/>
      <c r="AM8464" s="2"/>
      <c r="AN8464" s="2"/>
      <c r="AO8464" s="2"/>
      <c r="AP8464" s="2"/>
      <c r="AQ8464" s="2"/>
      <c r="AR8464" s="2"/>
      <c r="AS8464" s="2"/>
      <c r="AT8464" s="2"/>
      <c r="AU8464" s="2"/>
      <c r="AV8464" s="2"/>
      <c r="AW8464" s="2"/>
      <c r="AX8464" s="2"/>
      <c r="AY8464" s="2"/>
      <c r="AZ8464" s="2"/>
      <c r="BA8464" s="2"/>
      <c r="BB8464" s="2"/>
      <c r="BC8464" s="2"/>
      <c r="BD8464" s="2"/>
      <c r="BE8464" s="2"/>
      <c r="BF8464" s="2"/>
      <c r="BG8464" s="2"/>
      <c r="BH8464" s="2"/>
      <c r="BI8464" s="2"/>
      <c r="BJ8464" s="2"/>
      <c r="BK8464" s="2"/>
      <c r="BL8464" s="2"/>
      <c r="BM8464" s="2"/>
      <c r="BN8464" s="2"/>
      <c r="BO8464" s="2"/>
      <c r="BP8464" s="2"/>
      <c r="BQ8464" s="2"/>
      <c r="BR8464" s="2"/>
      <c r="BS8464" s="2"/>
      <c r="BT8464" s="2"/>
      <c r="BU8464" s="2"/>
      <c r="BV8464" s="2"/>
      <c r="BW8464" s="2"/>
      <c r="BX8464" s="2"/>
      <c r="BY8464" s="2"/>
      <c r="BZ8464" s="2"/>
      <c r="CA8464" s="2"/>
      <c r="CB8464" s="2"/>
      <c r="CC8464" s="2"/>
    </row>
    <row r="8465" spans="1:81" s="18" customFormat="1" x14ac:dyDescent="0.2">
      <c r="A8465" s="2"/>
      <c r="B8465" s="2"/>
      <c r="C8465" s="38"/>
      <c r="D8465" s="38"/>
      <c r="E8465" s="38"/>
      <c r="F8465" s="2"/>
      <c r="G8465" s="38"/>
      <c r="H8465" s="62"/>
      <c r="I8465" s="38"/>
      <c r="J8465" s="38"/>
      <c r="K8465" s="38"/>
      <c r="L8465" s="38"/>
      <c r="M8465" s="38"/>
      <c r="N8465" s="38"/>
      <c r="O8465" s="38"/>
      <c r="P8465" s="38"/>
      <c r="Q8465" s="38"/>
      <c r="R8465" s="38"/>
      <c r="S8465" s="38"/>
      <c r="T8465" s="38"/>
      <c r="U8465" s="38"/>
      <c r="V8465" s="38"/>
      <c r="W8465" s="38"/>
      <c r="X8465" s="38"/>
      <c r="Y8465" s="38"/>
      <c r="Z8465" s="38"/>
      <c r="AA8465" s="38"/>
      <c r="AB8465" s="38"/>
      <c r="AC8465" s="38"/>
      <c r="AD8465" s="38"/>
      <c r="AE8465" s="38"/>
      <c r="AF8465" s="2"/>
      <c r="AG8465" s="38"/>
      <c r="AH8465" s="38"/>
      <c r="AI8465" s="2"/>
      <c r="AJ8465" s="2"/>
      <c r="AK8465" s="2"/>
      <c r="AL8465" s="2"/>
      <c r="AM8465" s="2"/>
      <c r="AN8465" s="2"/>
      <c r="AO8465" s="2"/>
      <c r="AP8465" s="2"/>
      <c r="AQ8465" s="2"/>
      <c r="AR8465" s="2"/>
      <c r="AS8465" s="2"/>
      <c r="AT8465" s="2"/>
      <c r="AU8465" s="2"/>
      <c r="AV8465" s="2"/>
      <c r="AW8465" s="2"/>
      <c r="AX8465" s="2"/>
      <c r="AY8465" s="2"/>
      <c r="AZ8465" s="2"/>
      <c r="BA8465" s="2"/>
      <c r="BB8465" s="2"/>
      <c r="BC8465" s="2"/>
      <c r="BD8465" s="2"/>
      <c r="BE8465" s="2"/>
      <c r="BF8465" s="2"/>
      <c r="BG8465" s="2"/>
      <c r="BH8465" s="2"/>
      <c r="BI8465" s="2"/>
      <c r="BJ8465" s="2"/>
      <c r="BK8465" s="2"/>
      <c r="BL8465" s="2"/>
      <c r="BM8465" s="2"/>
      <c r="BN8465" s="2"/>
      <c r="BO8465" s="2"/>
      <c r="BP8465" s="2"/>
      <c r="BQ8465" s="2"/>
      <c r="BR8465" s="2"/>
      <c r="BS8465" s="2"/>
      <c r="BT8465" s="2"/>
      <c r="BU8465" s="2"/>
      <c r="BV8465" s="2"/>
      <c r="BW8465" s="2"/>
      <c r="BX8465" s="2"/>
      <c r="BY8465" s="2"/>
      <c r="BZ8465" s="2"/>
      <c r="CA8465" s="2"/>
      <c r="CB8465" s="2"/>
      <c r="CC8465" s="2"/>
    </row>
    <row r="8466" spans="1:81" s="18" customFormat="1" x14ac:dyDescent="0.2">
      <c r="A8466" s="2"/>
      <c r="B8466" s="2"/>
      <c r="C8466" s="38"/>
      <c r="D8466" s="38"/>
      <c r="E8466" s="38"/>
      <c r="F8466" s="2"/>
      <c r="G8466" s="38"/>
      <c r="H8466" s="62"/>
      <c r="I8466" s="38"/>
      <c r="J8466" s="38"/>
      <c r="K8466" s="38"/>
      <c r="L8466" s="38"/>
      <c r="M8466" s="38"/>
      <c r="N8466" s="38"/>
      <c r="O8466" s="38"/>
      <c r="P8466" s="38"/>
      <c r="Q8466" s="38"/>
      <c r="R8466" s="38"/>
      <c r="S8466" s="38"/>
      <c r="T8466" s="38"/>
      <c r="U8466" s="38"/>
      <c r="V8466" s="38"/>
      <c r="W8466" s="38"/>
      <c r="X8466" s="38"/>
      <c r="Y8466" s="38"/>
      <c r="Z8466" s="38"/>
      <c r="AA8466" s="38"/>
      <c r="AB8466" s="38"/>
      <c r="AC8466" s="38"/>
      <c r="AD8466" s="38"/>
      <c r="AE8466" s="38"/>
      <c r="AF8466" s="2"/>
      <c r="AG8466" s="38"/>
      <c r="AH8466" s="38"/>
      <c r="AI8466" s="2"/>
      <c r="AJ8466" s="2"/>
      <c r="AK8466" s="2"/>
      <c r="AL8466" s="2"/>
      <c r="AM8466" s="2"/>
      <c r="AN8466" s="2"/>
      <c r="AO8466" s="2"/>
      <c r="AP8466" s="2"/>
      <c r="AQ8466" s="2"/>
      <c r="AR8466" s="2"/>
      <c r="AS8466" s="2"/>
      <c r="AT8466" s="2"/>
      <c r="AU8466" s="2"/>
      <c r="AV8466" s="2"/>
      <c r="AW8466" s="2"/>
      <c r="AX8466" s="2"/>
      <c r="AY8466" s="2"/>
      <c r="AZ8466" s="2"/>
      <c r="BA8466" s="2"/>
      <c r="BB8466" s="2"/>
      <c r="BC8466" s="2"/>
      <c r="BD8466" s="2"/>
      <c r="BE8466" s="2"/>
      <c r="BF8466" s="2"/>
      <c r="BG8466" s="2"/>
      <c r="BH8466" s="2"/>
      <c r="BI8466" s="2"/>
      <c r="BJ8466" s="2"/>
      <c r="BK8466" s="2"/>
      <c r="BL8466" s="2"/>
      <c r="BM8466" s="2"/>
      <c r="BN8466" s="2"/>
      <c r="BO8466" s="2"/>
      <c r="BP8466" s="2"/>
      <c r="BQ8466" s="2"/>
      <c r="BR8466" s="2"/>
      <c r="BS8466" s="2"/>
      <c r="BT8466" s="2"/>
      <c r="BU8466" s="2"/>
      <c r="BV8466" s="2"/>
      <c r="BW8466" s="2"/>
      <c r="BX8466" s="2"/>
      <c r="BY8466" s="2"/>
      <c r="BZ8466" s="2"/>
      <c r="CA8466" s="2"/>
      <c r="CB8466" s="2"/>
      <c r="CC8466" s="2"/>
    </row>
    <row r="8467" spans="1:81" s="18" customFormat="1" x14ac:dyDescent="0.2">
      <c r="A8467" s="2"/>
      <c r="B8467" s="2"/>
      <c r="C8467" s="38"/>
      <c r="D8467" s="38"/>
      <c r="E8467" s="38"/>
      <c r="F8467" s="2"/>
      <c r="G8467" s="38"/>
      <c r="H8467" s="62"/>
      <c r="I8467" s="38"/>
      <c r="J8467" s="38"/>
      <c r="K8467" s="38"/>
      <c r="L8467" s="38"/>
      <c r="M8467" s="38"/>
      <c r="N8467" s="38"/>
      <c r="O8467" s="38"/>
      <c r="P8467" s="38"/>
      <c r="Q8467" s="38"/>
      <c r="R8467" s="38"/>
      <c r="S8467" s="38"/>
      <c r="T8467" s="38"/>
      <c r="U8467" s="38"/>
      <c r="V8467" s="38"/>
      <c r="W8467" s="38"/>
      <c r="X8467" s="38"/>
      <c r="Y8467" s="38"/>
      <c r="Z8467" s="38"/>
      <c r="AA8467" s="38"/>
      <c r="AB8467" s="38"/>
      <c r="AC8467" s="38"/>
      <c r="AD8467" s="38"/>
      <c r="AE8467" s="38"/>
      <c r="AF8467" s="2"/>
      <c r="AG8467" s="38"/>
      <c r="AH8467" s="38"/>
      <c r="AI8467" s="2"/>
      <c r="AJ8467" s="2"/>
      <c r="AK8467" s="2"/>
      <c r="AL8467" s="2"/>
      <c r="AM8467" s="2"/>
      <c r="AN8467" s="2"/>
      <c r="AO8467" s="2"/>
      <c r="AP8467" s="2"/>
      <c r="AQ8467" s="2"/>
      <c r="AR8467" s="2"/>
      <c r="AS8467" s="2"/>
      <c r="AT8467" s="2"/>
      <c r="AU8467" s="2"/>
      <c r="AV8467" s="2"/>
      <c r="AW8467" s="2"/>
      <c r="AX8467" s="2"/>
      <c r="AY8467" s="2"/>
      <c r="AZ8467" s="2"/>
      <c r="BA8467" s="2"/>
      <c r="BB8467" s="2"/>
      <c r="BC8467" s="2"/>
      <c r="BD8467" s="2"/>
      <c r="BE8467" s="2"/>
      <c r="BF8467" s="2"/>
      <c r="BG8467" s="2"/>
      <c r="BH8467" s="2"/>
      <c r="BI8467" s="2"/>
      <c r="BJ8467" s="2"/>
      <c r="BK8467" s="2"/>
      <c r="BL8467" s="2"/>
      <c r="BM8467" s="2"/>
      <c r="BN8467" s="2"/>
      <c r="BO8467" s="2"/>
      <c r="BP8467" s="2"/>
      <c r="BQ8467" s="2"/>
      <c r="BR8467" s="2"/>
      <c r="BS8467" s="2"/>
      <c r="BT8467" s="2"/>
      <c r="BU8467" s="2"/>
      <c r="BV8467" s="2"/>
      <c r="BW8467" s="2"/>
      <c r="BX8467" s="2"/>
      <c r="BY8467" s="2"/>
      <c r="BZ8467" s="2"/>
      <c r="CA8467" s="2"/>
      <c r="CB8467" s="2"/>
      <c r="CC8467" s="2"/>
    </row>
    <row r="8468" spans="1:81" s="18" customFormat="1" x14ac:dyDescent="0.2">
      <c r="A8468" s="2"/>
      <c r="B8468" s="2"/>
      <c r="C8468" s="38"/>
      <c r="D8468" s="38"/>
      <c r="E8468" s="38"/>
      <c r="F8468" s="2"/>
      <c r="G8468" s="38"/>
      <c r="H8468" s="62"/>
      <c r="I8468" s="38"/>
      <c r="J8468" s="38"/>
      <c r="K8468" s="38"/>
      <c r="L8468" s="38"/>
      <c r="M8468" s="38"/>
      <c r="N8468" s="38"/>
      <c r="O8468" s="38"/>
      <c r="P8468" s="38"/>
      <c r="Q8468" s="38"/>
      <c r="R8468" s="38"/>
      <c r="S8468" s="38"/>
      <c r="T8468" s="38"/>
      <c r="U8468" s="38"/>
      <c r="V8468" s="38"/>
      <c r="W8468" s="38"/>
      <c r="X8468" s="38"/>
      <c r="Y8468" s="38"/>
      <c r="Z8468" s="38"/>
      <c r="AA8468" s="38"/>
      <c r="AB8468" s="38"/>
      <c r="AC8468" s="38"/>
      <c r="AD8468" s="38"/>
      <c r="AE8468" s="38"/>
      <c r="AF8468" s="2"/>
      <c r="AG8468" s="38"/>
      <c r="AH8468" s="38"/>
      <c r="AI8468" s="2"/>
      <c r="AJ8468" s="2"/>
      <c r="AK8468" s="2"/>
      <c r="AL8468" s="2"/>
      <c r="AM8468" s="2"/>
      <c r="AN8468" s="2"/>
      <c r="AO8468" s="2"/>
      <c r="AP8468" s="2"/>
      <c r="AQ8468" s="2"/>
      <c r="AR8468" s="2"/>
      <c r="AS8468" s="2"/>
      <c r="AT8468" s="2"/>
      <c r="AU8468" s="2"/>
      <c r="AV8468" s="2"/>
      <c r="AW8468" s="2"/>
      <c r="AX8468" s="2"/>
      <c r="AY8468" s="2"/>
      <c r="AZ8468" s="2"/>
      <c r="BA8468" s="2"/>
      <c r="BB8468" s="2"/>
      <c r="BC8468" s="2"/>
      <c r="BD8468" s="2"/>
      <c r="BE8468" s="2"/>
      <c r="BF8468" s="2"/>
      <c r="BG8468" s="2"/>
      <c r="BH8468" s="2"/>
      <c r="BI8468" s="2"/>
      <c r="BJ8468" s="2"/>
      <c r="BK8468" s="2"/>
      <c r="BL8468" s="2"/>
      <c r="BM8468" s="2"/>
      <c r="BN8468" s="2"/>
      <c r="BO8468" s="2"/>
      <c r="BP8468" s="2"/>
      <c r="BQ8468" s="2"/>
      <c r="BR8468" s="2"/>
      <c r="BS8468" s="2"/>
      <c r="BT8468" s="2"/>
      <c r="BU8468" s="2"/>
      <c r="BV8468" s="2"/>
      <c r="BW8468" s="2"/>
      <c r="BX8468" s="2"/>
      <c r="BY8468" s="2"/>
      <c r="BZ8468" s="2"/>
      <c r="CA8468" s="2"/>
      <c r="CB8468" s="2"/>
      <c r="CC8468" s="2"/>
    </row>
    <row r="8469" spans="1:81" s="18" customFormat="1" x14ac:dyDescent="0.2">
      <c r="A8469" s="2"/>
      <c r="B8469" s="2"/>
      <c r="C8469" s="38"/>
      <c r="D8469" s="38"/>
      <c r="E8469" s="38"/>
      <c r="F8469" s="2"/>
      <c r="G8469" s="38"/>
      <c r="H8469" s="62"/>
      <c r="I8469" s="38"/>
      <c r="J8469" s="38"/>
      <c r="K8469" s="38"/>
      <c r="L8469" s="38"/>
      <c r="M8469" s="38"/>
      <c r="N8469" s="38"/>
      <c r="O8469" s="38"/>
      <c r="P8469" s="38"/>
      <c r="Q8469" s="38"/>
      <c r="R8469" s="38"/>
      <c r="S8469" s="38"/>
      <c r="T8469" s="38"/>
      <c r="U8469" s="38"/>
      <c r="V8469" s="38"/>
      <c r="W8469" s="38"/>
      <c r="X8469" s="38"/>
      <c r="Y8469" s="38"/>
      <c r="Z8469" s="38"/>
      <c r="AA8469" s="38"/>
      <c r="AB8469" s="38"/>
      <c r="AC8469" s="38"/>
      <c r="AD8469" s="38"/>
      <c r="AE8469" s="38"/>
      <c r="AF8469" s="2"/>
      <c r="AG8469" s="38"/>
      <c r="AH8469" s="38"/>
      <c r="AI8469" s="2"/>
      <c r="AJ8469" s="2"/>
      <c r="AK8469" s="2"/>
      <c r="AL8469" s="2"/>
      <c r="AM8469" s="2"/>
      <c r="AN8469" s="2"/>
      <c r="AO8469" s="2"/>
      <c r="AP8469" s="2"/>
      <c r="AQ8469" s="2"/>
      <c r="AR8469" s="2"/>
      <c r="AS8469" s="2"/>
      <c r="AT8469" s="2"/>
      <c r="AU8469" s="2"/>
      <c r="AV8469" s="2"/>
      <c r="AW8469" s="2"/>
      <c r="AX8469" s="2"/>
      <c r="AY8469" s="2"/>
      <c r="AZ8469" s="2"/>
      <c r="BA8469" s="2"/>
      <c r="BB8469" s="2"/>
      <c r="BC8469" s="2"/>
      <c r="BD8469" s="2"/>
      <c r="BE8469" s="2"/>
      <c r="BF8469" s="2"/>
      <c r="BG8469" s="2"/>
      <c r="BH8469" s="2"/>
      <c r="BI8469" s="2"/>
      <c r="BJ8469" s="2"/>
      <c r="BK8469" s="2"/>
      <c r="BL8469" s="2"/>
      <c r="BM8469" s="2"/>
      <c r="BN8469" s="2"/>
      <c r="BO8469" s="2"/>
      <c r="BP8469" s="2"/>
      <c r="BQ8469" s="2"/>
      <c r="BR8469" s="2"/>
      <c r="BS8469" s="2"/>
      <c r="BT8469" s="2"/>
      <c r="BU8469" s="2"/>
      <c r="BV8469" s="2"/>
      <c r="BW8469" s="2"/>
      <c r="BX8469" s="2"/>
      <c r="BY8469" s="2"/>
      <c r="BZ8469" s="2"/>
      <c r="CA8469" s="2"/>
      <c r="CB8469" s="2"/>
      <c r="CC8469" s="2"/>
    </row>
    <row r="8470" spans="1:81" s="18" customFormat="1" x14ac:dyDescent="0.2">
      <c r="A8470" s="2"/>
      <c r="B8470" s="2"/>
      <c r="C8470" s="38"/>
      <c r="D8470" s="38"/>
      <c r="E8470" s="38"/>
      <c r="F8470" s="2"/>
      <c r="G8470" s="38"/>
      <c r="H8470" s="62"/>
      <c r="I8470" s="38"/>
      <c r="J8470" s="38"/>
      <c r="K8470" s="38"/>
      <c r="L8470" s="38"/>
      <c r="M8470" s="38"/>
      <c r="N8470" s="38"/>
      <c r="O8470" s="38"/>
      <c r="P8470" s="38"/>
      <c r="Q8470" s="38"/>
      <c r="R8470" s="38"/>
      <c r="S8470" s="38"/>
      <c r="T8470" s="38"/>
      <c r="U8470" s="38"/>
      <c r="V8470" s="38"/>
      <c r="W8470" s="38"/>
      <c r="X8470" s="38"/>
      <c r="Y8470" s="38"/>
      <c r="Z8470" s="38"/>
      <c r="AA8470" s="38"/>
      <c r="AB8470" s="38"/>
      <c r="AC8470" s="38"/>
      <c r="AD8470" s="38"/>
      <c r="AE8470" s="38"/>
      <c r="AF8470" s="2"/>
      <c r="AG8470" s="38"/>
      <c r="AH8470" s="38"/>
      <c r="AI8470" s="2"/>
      <c r="AJ8470" s="2"/>
      <c r="AK8470" s="2"/>
      <c r="AL8470" s="2"/>
      <c r="AM8470" s="2"/>
      <c r="AN8470" s="2"/>
      <c r="AO8470" s="2"/>
      <c r="AP8470" s="2"/>
      <c r="AQ8470" s="2"/>
      <c r="AR8470" s="2"/>
      <c r="AS8470" s="2"/>
      <c r="AT8470" s="2"/>
      <c r="AU8470" s="2"/>
      <c r="AV8470" s="2"/>
      <c r="AW8470" s="2"/>
      <c r="AX8470" s="2"/>
      <c r="AY8470" s="2"/>
      <c r="AZ8470" s="2"/>
      <c r="BA8470" s="2"/>
      <c r="BB8470" s="2"/>
      <c r="BC8470" s="2"/>
      <c r="BD8470" s="2"/>
      <c r="BE8470" s="2"/>
      <c r="BF8470" s="2"/>
      <c r="BG8470" s="2"/>
      <c r="BH8470" s="2"/>
      <c r="BI8470" s="2"/>
      <c r="BJ8470" s="2"/>
      <c r="BK8470" s="2"/>
      <c r="BL8470" s="2"/>
      <c r="BM8470" s="2"/>
      <c r="BN8470" s="2"/>
      <c r="BO8470" s="2"/>
      <c r="BP8470" s="2"/>
      <c r="BQ8470" s="2"/>
      <c r="BR8470" s="2"/>
      <c r="BS8470" s="2"/>
      <c r="BT8470" s="2"/>
      <c r="BU8470" s="2"/>
      <c r="BV8470" s="2"/>
      <c r="BW8470" s="2"/>
      <c r="BX8470" s="2"/>
      <c r="BY8470" s="2"/>
      <c r="BZ8470" s="2"/>
      <c r="CA8470" s="2"/>
      <c r="CB8470" s="2"/>
      <c r="CC8470" s="2"/>
    </row>
    <row r="8471" spans="1:81" s="18" customFormat="1" x14ac:dyDescent="0.2">
      <c r="A8471" s="2"/>
      <c r="B8471" s="2"/>
      <c r="C8471" s="38"/>
      <c r="D8471" s="38"/>
      <c r="E8471" s="38"/>
      <c r="F8471" s="2"/>
      <c r="G8471" s="38"/>
      <c r="H8471" s="62"/>
      <c r="I8471" s="38"/>
      <c r="J8471" s="38"/>
      <c r="K8471" s="38"/>
      <c r="L8471" s="38"/>
      <c r="M8471" s="38"/>
      <c r="N8471" s="38"/>
      <c r="O8471" s="38"/>
      <c r="P8471" s="38"/>
      <c r="Q8471" s="38"/>
      <c r="R8471" s="38"/>
      <c r="S8471" s="38"/>
      <c r="T8471" s="38"/>
      <c r="U8471" s="38"/>
      <c r="V8471" s="38"/>
      <c r="W8471" s="38"/>
      <c r="X8471" s="38"/>
      <c r="Y8471" s="38"/>
      <c r="Z8471" s="38"/>
      <c r="AA8471" s="38"/>
      <c r="AB8471" s="38"/>
      <c r="AC8471" s="38"/>
      <c r="AD8471" s="38"/>
      <c r="AE8471" s="38"/>
      <c r="AF8471" s="2"/>
      <c r="AG8471" s="38"/>
      <c r="AH8471" s="38"/>
      <c r="AI8471" s="2"/>
      <c r="AJ8471" s="2"/>
      <c r="AK8471" s="2"/>
      <c r="AL8471" s="2"/>
      <c r="AM8471" s="2"/>
      <c r="AN8471" s="2"/>
      <c r="AO8471" s="2"/>
      <c r="AP8471" s="2"/>
      <c r="AQ8471" s="2"/>
      <c r="AR8471" s="2"/>
      <c r="AS8471" s="2"/>
      <c r="AT8471" s="2"/>
      <c r="AU8471" s="2"/>
      <c r="AV8471" s="2"/>
      <c r="AW8471" s="2"/>
      <c r="AX8471" s="2"/>
      <c r="AY8471" s="2"/>
      <c r="AZ8471" s="2"/>
      <c r="BA8471" s="2"/>
      <c r="BB8471" s="2"/>
      <c r="BC8471" s="2"/>
      <c r="BD8471" s="2"/>
      <c r="BE8471" s="2"/>
      <c r="BF8471" s="2"/>
      <c r="BG8471" s="2"/>
      <c r="BH8471" s="2"/>
      <c r="BI8471" s="2"/>
      <c r="BJ8471" s="2"/>
      <c r="BK8471" s="2"/>
      <c r="BL8471" s="2"/>
      <c r="BM8471" s="2"/>
      <c r="BN8471" s="2"/>
      <c r="BO8471" s="2"/>
      <c r="BP8471" s="2"/>
      <c r="BQ8471" s="2"/>
      <c r="BR8471" s="2"/>
      <c r="BS8471" s="2"/>
      <c r="BT8471" s="2"/>
      <c r="BU8471" s="2"/>
      <c r="BV8471" s="2"/>
      <c r="BW8471" s="2"/>
      <c r="BX8471" s="2"/>
      <c r="BY8471" s="2"/>
      <c r="BZ8471" s="2"/>
      <c r="CA8471" s="2"/>
      <c r="CB8471" s="2"/>
      <c r="CC8471" s="2"/>
    </row>
    <row r="8472" spans="1:81" s="18" customFormat="1" x14ac:dyDescent="0.2">
      <c r="A8472" s="2"/>
      <c r="B8472" s="2"/>
      <c r="C8472" s="38"/>
      <c r="D8472" s="38"/>
      <c r="E8472" s="38"/>
      <c r="F8472" s="2"/>
      <c r="G8472" s="38"/>
      <c r="H8472" s="62"/>
      <c r="I8472" s="38"/>
      <c r="J8472" s="38"/>
      <c r="K8472" s="38"/>
      <c r="L8472" s="38"/>
      <c r="M8472" s="38"/>
      <c r="N8472" s="38"/>
      <c r="O8472" s="38"/>
      <c r="P8472" s="38"/>
      <c r="Q8472" s="38"/>
      <c r="R8472" s="38"/>
      <c r="S8472" s="38"/>
      <c r="T8472" s="38"/>
      <c r="U8472" s="38"/>
      <c r="V8472" s="38"/>
      <c r="W8472" s="38"/>
      <c r="X8472" s="38"/>
      <c r="Y8472" s="38"/>
      <c r="Z8472" s="38"/>
      <c r="AA8472" s="38"/>
      <c r="AB8472" s="38"/>
      <c r="AC8472" s="38"/>
      <c r="AD8472" s="38"/>
      <c r="AE8472" s="38"/>
      <c r="AF8472" s="2"/>
      <c r="AG8472" s="38"/>
      <c r="AH8472" s="38"/>
      <c r="AI8472" s="2"/>
      <c r="AJ8472" s="2"/>
      <c r="AK8472" s="2"/>
      <c r="AL8472" s="2"/>
      <c r="AM8472" s="2"/>
      <c r="AN8472" s="2"/>
      <c r="AO8472" s="2"/>
      <c r="AP8472" s="2"/>
      <c r="AQ8472" s="2"/>
      <c r="AR8472" s="2"/>
      <c r="AS8472" s="2"/>
      <c r="AT8472" s="2"/>
      <c r="AU8472" s="2"/>
      <c r="AV8472" s="2"/>
      <c r="AW8472" s="2"/>
      <c r="AX8472" s="2"/>
      <c r="AY8472" s="2"/>
      <c r="AZ8472" s="2"/>
      <c r="BA8472" s="2"/>
      <c r="BB8472" s="2"/>
      <c r="BC8472" s="2"/>
      <c r="BD8472" s="2"/>
      <c r="BE8472" s="2"/>
      <c r="BF8472" s="2"/>
      <c r="BG8472" s="2"/>
      <c r="BH8472" s="2"/>
      <c r="BI8472" s="2"/>
      <c r="BJ8472" s="2"/>
      <c r="BK8472" s="2"/>
      <c r="BL8472" s="2"/>
      <c r="BM8472" s="2"/>
      <c r="BN8472" s="2"/>
      <c r="BO8472" s="2"/>
      <c r="BP8472" s="2"/>
      <c r="BQ8472" s="2"/>
      <c r="BR8472" s="2"/>
      <c r="BS8472" s="2"/>
      <c r="BT8472" s="2"/>
      <c r="BU8472" s="2"/>
      <c r="BV8472" s="2"/>
      <c r="BW8472" s="2"/>
      <c r="BX8472" s="2"/>
      <c r="BY8472" s="2"/>
      <c r="BZ8472" s="2"/>
      <c r="CA8472" s="2"/>
      <c r="CB8472" s="2"/>
      <c r="CC8472" s="2"/>
    </row>
    <row r="8473" spans="1:81" s="18" customFormat="1" x14ac:dyDescent="0.2">
      <c r="A8473" s="2"/>
      <c r="B8473" s="2"/>
      <c r="C8473" s="38"/>
      <c r="D8473" s="38"/>
      <c r="E8473" s="38"/>
      <c r="F8473" s="2"/>
      <c r="G8473" s="38"/>
      <c r="H8473" s="62"/>
      <c r="I8473" s="38"/>
      <c r="J8473" s="38"/>
      <c r="K8473" s="38"/>
      <c r="L8473" s="38"/>
      <c r="M8473" s="38"/>
      <c r="N8473" s="38"/>
      <c r="O8473" s="38"/>
      <c r="P8473" s="38"/>
      <c r="Q8473" s="38"/>
      <c r="R8473" s="38"/>
      <c r="S8473" s="38"/>
      <c r="T8473" s="38"/>
      <c r="U8473" s="38"/>
      <c r="V8473" s="38"/>
      <c r="W8473" s="38"/>
      <c r="X8473" s="38"/>
      <c r="Y8473" s="38"/>
      <c r="Z8473" s="38"/>
      <c r="AA8473" s="38"/>
      <c r="AB8473" s="38"/>
      <c r="AC8473" s="38"/>
      <c r="AD8473" s="38"/>
      <c r="AE8473" s="38"/>
      <c r="AF8473" s="2"/>
      <c r="AG8473" s="38"/>
      <c r="AH8473" s="38"/>
      <c r="AI8473" s="2"/>
      <c r="AJ8473" s="2"/>
      <c r="AK8473" s="2"/>
      <c r="AL8473" s="2"/>
      <c r="AM8473" s="2"/>
      <c r="AN8473" s="2"/>
      <c r="AO8473" s="2"/>
      <c r="AP8473" s="2"/>
      <c r="AQ8473" s="2"/>
      <c r="AR8473" s="2"/>
      <c r="AS8473" s="2"/>
      <c r="AT8473" s="2"/>
      <c r="AU8473" s="2"/>
      <c r="AV8473" s="2"/>
      <c r="AW8473" s="2"/>
      <c r="AX8473" s="2"/>
      <c r="AY8473" s="2"/>
      <c r="AZ8473" s="2"/>
      <c r="BA8473" s="2"/>
      <c r="BB8473" s="2"/>
      <c r="BC8473" s="2"/>
      <c r="BD8473" s="2"/>
      <c r="BE8473" s="2"/>
      <c r="BF8473" s="2"/>
      <c r="BG8473" s="2"/>
      <c r="BH8473" s="2"/>
      <c r="BI8473" s="2"/>
      <c r="BJ8473" s="2"/>
      <c r="BK8473" s="2"/>
      <c r="BL8473" s="2"/>
      <c r="BM8473" s="2"/>
      <c r="BN8473" s="2"/>
      <c r="BO8473" s="2"/>
      <c r="BP8473" s="2"/>
      <c r="BQ8473" s="2"/>
      <c r="BR8473" s="2"/>
      <c r="BS8473" s="2"/>
      <c r="BT8473" s="2"/>
      <c r="BU8473" s="2"/>
      <c r="BV8473" s="2"/>
      <c r="BW8473" s="2"/>
      <c r="BX8473" s="2"/>
      <c r="BY8473" s="2"/>
      <c r="BZ8473" s="2"/>
      <c r="CA8473" s="2"/>
      <c r="CB8473" s="2"/>
      <c r="CC8473" s="2"/>
    </row>
    <row r="8474" spans="1:81" s="18" customFormat="1" x14ac:dyDescent="0.2">
      <c r="A8474" s="2"/>
      <c r="B8474" s="2"/>
      <c r="C8474" s="38"/>
      <c r="D8474" s="38"/>
      <c r="E8474" s="38"/>
      <c r="F8474" s="2"/>
      <c r="G8474" s="38"/>
      <c r="H8474" s="62"/>
      <c r="I8474" s="38"/>
      <c r="J8474" s="38"/>
      <c r="K8474" s="38"/>
      <c r="L8474" s="38"/>
      <c r="M8474" s="38"/>
      <c r="N8474" s="38"/>
      <c r="O8474" s="38"/>
      <c r="P8474" s="38"/>
      <c r="Q8474" s="38"/>
      <c r="R8474" s="38"/>
      <c r="S8474" s="38"/>
      <c r="T8474" s="38"/>
      <c r="U8474" s="38"/>
      <c r="V8474" s="38"/>
      <c r="W8474" s="38"/>
      <c r="X8474" s="38"/>
      <c r="Y8474" s="38"/>
      <c r="Z8474" s="38"/>
      <c r="AA8474" s="38"/>
      <c r="AB8474" s="38"/>
      <c r="AC8474" s="38"/>
      <c r="AD8474" s="38"/>
      <c r="AE8474" s="38"/>
      <c r="AF8474" s="2"/>
      <c r="AG8474" s="38"/>
      <c r="AH8474" s="38"/>
      <c r="AI8474" s="2"/>
      <c r="AJ8474" s="2"/>
      <c r="AK8474" s="2"/>
      <c r="AL8474" s="2"/>
      <c r="AM8474" s="2"/>
      <c r="AN8474" s="2"/>
      <c r="AO8474" s="2"/>
      <c r="AP8474" s="2"/>
      <c r="AQ8474" s="2"/>
      <c r="AR8474" s="2"/>
      <c r="AS8474" s="2"/>
      <c r="AT8474" s="2"/>
      <c r="AU8474" s="2"/>
      <c r="AV8474" s="2"/>
      <c r="AW8474" s="2"/>
      <c r="AX8474" s="2"/>
      <c r="AY8474" s="2"/>
      <c r="AZ8474" s="2"/>
      <c r="BA8474" s="2"/>
      <c r="BB8474" s="2"/>
      <c r="BC8474" s="2"/>
      <c r="BD8474" s="2"/>
      <c r="BE8474" s="2"/>
      <c r="BF8474" s="2"/>
      <c r="BG8474" s="2"/>
      <c r="BH8474" s="2"/>
      <c r="BI8474" s="2"/>
      <c r="BJ8474" s="2"/>
      <c r="BK8474" s="2"/>
      <c r="BL8474" s="2"/>
      <c r="BM8474" s="2"/>
      <c r="BN8474" s="2"/>
      <c r="BO8474" s="2"/>
      <c r="BP8474" s="2"/>
      <c r="BQ8474" s="2"/>
      <c r="BR8474" s="2"/>
      <c r="BS8474" s="2"/>
      <c r="BT8474" s="2"/>
      <c r="BU8474" s="2"/>
      <c r="BV8474" s="2"/>
      <c r="BW8474" s="2"/>
      <c r="BX8474" s="2"/>
      <c r="BY8474" s="2"/>
      <c r="BZ8474" s="2"/>
      <c r="CA8474" s="2"/>
      <c r="CB8474" s="2"/>
      <c r="CC8474" s="2"/>
    </row>
    <row r="8475" spans="1:81" s="18" customFormat="1" x14ac:dyDescent="0.2">
      <c r="A8475" s="2"/>
      <c r="B8475" s="2"/>
      <c r="C8475" s="38"/>
      <c r="D8475" s="38"/>
      <c r="E8475" s="38"/>
      <c r="F8475" s="2"/>
      <c r="G8475" s="38"/>
      <c r="H8475" s="62"/>
      <c r="I8475" s="38"/>
      <c r="J8475" s="38"/>
      <c r="K8475" s="38"/>
      <c r="L8475" s="38"/>
      <c r="M8475" s="38"/>
      <c r="N8475" s="38"/>
      <c r="O8475" s="38"/>
      <c r="P8475" s="38"/>
      <c r="Q8475" s="38"/>
      <c r="R8475" s="38"/>
      <c r="S8475" s="38"/>
      <c r="T8475" s="38"/>
      <c r="U8475" s="38"/>
      <c r="V8475" s="38"/>
      <c r="W8475" s="38"/>
      <c r="X8475" s="38"/>
      <c r="Y8475" s="38"/>
      <c r="Z8475" s="38"/>
      <c r="AA8475" s="38"/>
      <c r="AB8475" s="38"/>
      <c r="AC8475" s="38"/>
      <c r="AD8475" s="38"/>
      <c r="AE8475" s="38"/>
      <c r="AF8475" s="2"/>
      <c r="AG8475" s="38"/>
      <c r="AH8475" s="38"/>
      <c r="AI8475" s="2"/>
      <c r="AJ8475" s="2"/>
      <c r="AK8475" s="2"/>
      <c r="AL8475" s="2"/>
      <c r="AM8475" s="2"/>
      <c r="AN8475" s="2"/>
      <c r="AO8475" s="2"/>
      <c r="AP8475" s="2"/>
      <c r="AQ8475" s="2"/>
      <c r="AR8475" s="2"/>
      <c r="AS8475" s="2"/>
      <c r="AT8475" s="2"/>
      <c r="AU8475" s="2"/>
      <c r="AV8475" s="2"/>
      <c r="AW8475" s="2"/>
      <c r="AX8475" s="2"/>
      <c r="AY8475" s="2"/>
      <c r="AZ8475" s="2"/>
      <c r="BA8475" s="2"/>
      <c r="BB8475" s="2"/>
      <c r="BC8475" s="2"/>
      <c r="BD8475" s="2"/>
      <c r="BE8475" s="2"/>
      <c r="BF8475" s="2"/>
      <c r="BG8475" s="2"/>
      <c r="BH8475" s="2"/>
      <c r="BI8475" s="2"/>
      <c r="BJ8475" s="2"/>
      <c r="BK8475" s="2"/>
      <c r="BL8475" s="2"/>
      <c r="BM8475" s="2"/>
      <c r="BN8475" s="2"/>
      <c r="BO8475" s="2"/>
      <c r="BP8475" s="2"/>
      <c r="BQ8475" s="2"/>
      <c r="BR8475" s="2"/>
      <c r="BS8475" s="2"/>
      <c r="BT8475" s="2"/>
      <c r="BU8475" s="2"/>
      <c r="BV8475" s="2"/>
      <c r="BW8475" s="2"/>
      <c r="BX8475" s="2"/>
      <c r="BY8475" s="2"/>
      <c r="BZ8475" s="2"/>
      <c r="CA8475" s="2"/>
      <c r="CB8475" s="2"/>
      <c r="CC8475" s="2"/>
    </row>
    <row r="8476" spans="1:81" s="18" customFormat="1" x14ac:dyDescent="0.2">
      <c r="A8476" s="2"/>
      <c r="B8476" s="2"/>
      <c r="C8476" s="38"/>
      <c r="D8476" s="38"/>
      <c r="E8476" s="38"/>
      <c r="F8476" s="2"/>
      <c r="G8476" s="38"/>
      <c r="H8476" s="62"/>
      <c r="I8476" s="38"/>
      <c r="J8476" s="38"/>
      <c r="K8476" s="38"/>
      <c r="L8476" s="38"/>
      <c r="M8476" s="38"/>
      <c r="N8476" s="38"/>
      <c r="O8476" s="38"/>
      <c r="P8476" s="38"/>
      <c r="Q8476" s="38"/>
      <c r="R8476" s="38"/>
      <c r="S8476" s="38"/>
      <c r="T8476" s="38"/>
      <c r="U8476" s="38"/>
      <c r="V8476" s="38"/>
      <c r="W8476" s="38"/>
      <c r="X8476" s="38"/>
      <c r="Y8476" s="38"/>
      <c r="Z8476" s="38"/>
      <c r="AA8476" s="38"/>
      <c r="AB8476" s="38"/>
      <c r="AC8476" s="38"/>
      <c r="AD8476" s="38"/>
      <c r="AE8476" s="38"/>
      <c r="AF8476" s="2"/>
      <c r="AG8476" s="38"/>
      <c r="AH8476" s="38"/>
      <c r="AI8476" s="2"/>
      <c r="AJ8476" s="2"/>
      <c r="AK8476" s="2"/>
      <c r="AL8476" s="2"/>
      <c r="AM8476" s="2"/>
      <c r="AN8476" s="2"/>
      <c r="AO8476" s="2"/>
      <c r="AP8476" s="2"/>
      <c r="AQ8476" s="2"/>
      <c r="AR8476" s="2"/>
      <c r="AS8476" s="2"/>
      <c r="AT8476" s="2"/>
      <c r="AU8476" s="2"/>
      <c r="AV8476" s="2"/>
      <c r="AW8476" s="2"/>
      <c r="AX8476" s="2"/>
      <c r="AY8476" s="2"/>
      <c r="AZ8476" s="2"/>
      <c r="BA8476" s="2"/>
      <c r="BB8476" s="2"/>
      <c r="BC8476" s="2"/>
      <c r="BD8476" s="2"/>
      <c r="BE8476" s="2"/>
      <c r="BF8476" s="2"/>
      <c r="BG8476" s="2"/>
      <c r="BH8476" s="2"/>
      <c r="BI8476" s="2"/>
      <c r="BJ8476" s="2"/>
      <c r="BK8476" s="2"/>
      <c r="BL8476" s="2"/>
      <c r="BM8476" s="2"/>
      <c r="BN8476" s="2"/>
      <c r="BO8476" s="2"/>
      <c r="BP8476" s="2"/>
      <c r="BQ8476" s="2"/>
      <c r="BR8476" s="2"/>
      <c r="BS8476" s="2"/>
      <c r="BT8476" s="2"/>
      <c r="BU8476" s="2"/>
      <c r="BV8476" s="2"/>
      <c r="BW8476" s="2"/>
      <c r="BX8476" s="2"/>
      <c r="BY8476" s="2"/>
      <c r="BZ8476" s="2"/>
      <c r="CA8476" s="2"/>
      <c r="CB8476" s="2"/>
      <c r="CC8476" s="2"/>
    </row>
    <row r="8477" spans="1:81" s="18" customFormat="1" x14ac:dyDescent="0.2">
      <c r="A8477" s="2"/>
      <c r="B8477" s="2"/>
      <c r="C8477" s="38"/>
      <c r="D8477" s="38"/>
      <c r="E8477" s="38"/>
      <c r="F8477" s="2"/>
      <c r="G8477" s="38"/>
      <c r="H8477" s="62"/>
      <c r="I8477" s="38"/>
      <c r="J8477" s="38"/>
      <c r="K8477" s="38"/>
      <c r="L8477" s="38"/>
      <c r="M8477" s="38"/>
      <c r="N8477" s="38"/>
      <c r="O8477" s="38"/>
      <c r="P8477" s="38"/>
      <c r="Q8477" s="38"/>
      <c r="R8477" s="38"/>
      <c r="S8477" s="38"/>
      <c r="T8477" s="38"/>
      <c r="U8477" s="38"/>
      <c r="V8477" s="38"/>
      <c r="W8477" s="38"/>
      <c r="X8477" s="38"/>
      <c r="Y8477" s="38"/>
      <c r="Z8477" s="38"/>
      <c r="AA8477" s="38"/>
      <c r="AB8477" s="38"/>
      <c r="AC8477" s="38"/>
      <c r="AD8477" s="38"/>
      <c r="AE8477" s="38"/>
      <c r="AF8477" s="2"/>
      <c r="AG8477" s="38"/>
      <c r="AH8477" s="38"/>
      <c r="AI8477" s="2"/>
      <c r="AJ8477" s="2"/>
      <c r="AK8477" s="2"/>
      <c r="AL8477" s="2"/>
      <c r="AM8477" s="2"/>
      <c r="AN8477" s="2"/>
      <c r="AO8477" s="2"/>
      <c r="AP8477" s="2"/>
      <c r="AQ8477" s="2"/>
      <c r="AR8477" s="2"/>
      <c r="AS8477" s="2"/>
      <c r="AT8477" s="2"/>
      <c r="AU8477" s="2"/>
      <c r="AV8477" s="2"/>
      <c r="AW8477" s="2"/>
      <c r="AX8477" s="2"/>
      <c r="AY8477" s="2"/>
      <c r="AZ8477" s="2"/>
      <c r="BA8477" s="2"/>
      <c r="BB8477" s="2"/>
      <c r="BC8477" s="2"/>
      <c r="BD8477" s="2"/>
      <c r="BE8477" s="2"/>
      <c r="BF8477" s="2"/>
      <c r="BG8477" s="2"/>
      <c r="BH8477" s="2"/>
      <c r="BI8477" s="2"/>
      <c r="BJ8477" s="2"/>
      <c r="BK8477" s="2"/>
      <c r="BL8477" s="2"/>
      <c r="BM8477" s="2"/>
      <c r="BN8477" s="2"/>
      <c r="BO8477" s="2"/>
      <c r="BP8477" s="2"/>
      <c r="BQ8477" s="2"/>
      <c r="BR8477" s="2"/>
      <c r="BS8477" s="2"/>
      <c r="BT8477" s="2"/>
      <c r="BU8477" s="2"/>
      <c r="BV8477" s="2"/>
      <c r="BW8477" s="2"/>
      <c r="BX8477" s="2"/>
      <c r="BY8477" s="2"/>
      <c r="BZ8477" s="2"/>
      <c r="CA8477" s="2"/>
      <c r="CB8477" s="2"/>
      <c r="CC8477" s="2"/>
    </row>
    <row r="8478" spans="1:81" s="18" customFormat="1" x14ac:dyDescent="0.2">
      <c r="A8478" s="2"/>
      <c r="B8478" s="2"/>
      <c r="C8478" s="38"/>
      <c r="D8478" s="38"/>
      <c r="E8478" s="38"/>
      <c r="F8478" s="2"/>
      <c r="G8478" s="38"/>
      <c r="H8478" s="62"/>
      <c r="I8478" s="38"/>
      <c r="J8478" s="38"/>
      <c r="K8478" s="38"/>
      <c r="L8478" s="38"/>
      <c r="M8478" s="38"/>
      <c r="N8478" s="38"/>
      <c r="O8478" s="38"/>
      <c r="P8478" s="38"/>
      <c r="Q8478" s="38"/>
      <c r="R8478" s="38"/>
      <c r="S8478" s="38"/>
      <c r="T8478" s="38"/>
      <c r="U8478" s="38"/>
      <c r="V8478" s="38"/>
      <c r="W8478" s="38"/>
      <c r="X8478" s="38"/>
      <c r="Y8478" s="38"/>
      <c r="Z8478" s="38"/>
      <c r="AA8478" s="38"/>
      <c r="AB8478" s="38"/>
      <c r="AC8478" s="38"/>
      <c r="AD8478" s="38"/>
      <c r="AE8478" s="38"/>
      <c r="AF8478" s="2"/>
      <c r="AG8478" s="38"/>
      <c r="AH8478" s="38"/>
      <c r="AI8478" s="2"/>
      <c r="AJ8478" s="2"/>
      <c r="AK8478" s="2"/>
      <c r="AL8478" s="2"/>
      <c r="AM8478" s="2"/>
      <c r="AN8478" s="2"/>
      <c r="AO8478" s="2"/>
      <c r="AP8478" s="2"/>
      <c r="AQ8478" s="2"/>
      <c r="AR8478" s="2"/>
      <c r="AS8478" s="2"/>
      <c r="AT8478" s="2"/>
      <c r="AU8478" s="2"/>
      <c r="AV8478" s="2"/>
      <c r="AW8478" s="2"/>
      <c r="AX8478" s="2"/>
      <c r="AY8478" s="2"/>
      <c r="AZ8478" s="2"/>
      <c r="BA8478" s="2"/>
      <c r="BB8478" s="2"/>
      <c r="BC8478" s="2"/>
      <c r="BD8478" s="2"/>
      <c r="BE8478" s="2"/>
      <c r="BF8478" s="2"/>
      <c r="BG8478" s="2"/>
      <c r="BH8478" s="2"/>
      <c r="BI8478" s="2"/>
      <c r="BJ8478" s="2"/>
      <c r="BK8478" s="2"/>
      <c r="BL8478" s="2"/>
      <c r="BM8478" s="2"/>
      <c r="BN8478" s="2"/>
      <c r="BO8478" s="2"/>
      <c r="BP8478" s="2"/>
      <c r="BQ8478" s="2"/>
      <c r="BR8478" s="2"/>
      <c r="BS8478" s="2"/>
      <c r="BT8478" s="2"/>
      <c r="BU8478" s="2"/>
      <c r="BV8478" s="2"/>
      <c r="BW8478" s="2"/>
      <c r="BX8478" s="2"/>
      <c r="BY8478" s="2"/>
      <c r="BZ8478" s="2"/>
      <c r="CA8478" s="2"/>
      <c r="CB8478" s="2"/>
      <c r="CC8478" s="2"/>
    </row>
    <row r="8479" spans="1:81" s="18" customFormat="1" x14ac:dyDescent="0.2">
      <c r="A8479" s="2"/>
      <c r="B8479" s="2"/>
      <c r="C8479" s="38"/>
      <c r="D8479" s="38"/>
      <c r="E8479" s="38"/>
      <c r="F8479" s="2"/>
      <c r="G8479" s="38"/>
      <c r="H8479" s="62"/>
      <c r="I8479" s="38"/>
      <c r="J8479" s="38"/>
      <c r="K8479" s="38"/>
      <c r="L8479" s="38"/>
      <c r="M8479" s="38"/>
      <c r="N8479" s="38"/>
      <c r="O8479" s="38"/>
      <c r="P8479" s="38"/>
      <c r="Q8479" s="38"/>
      <c r="R8479" s="38"/>
      <c r="S8479" s="38"/>
      <c r="T8479" s="38"/>
      <c r="U8479" s="38"/>
      <c r="V8479" s="38"/>
      <c r="W8479" s="38"/>
      <c r="X8479" s="38"/>
      <c r="Y8479" s="38"/>
      <c r="Z8479" s="38"/>
      <c r="AA8479" s="38"/>
      <c r="AB8479" s="38"/>
      <c r="AC8479" s="38"/>
      <c r="AD8479" s="38"/>
      <c r="AE8479" s="38"/>
      <c r="AF8479" s="2"/>
      <c r="AG8479" s="38"/>
      <c r="AH8479" s="38"/>
      <c r="AI8479" s="2"/>
      <c r="AJ8479" s="2"/>
      <c r="AK8479" s="2"/>
      <c r="AL8479" s="2"/>
      <c r="AM8479" s="2"/>
      <c r="AN8479" s="2"/>
      <c r="AO8479" s="2"/>
      <c r="AP8479" s="2"/>
      <c r="AQ8479" s="2"/>
      <c r="AR8479" s="2"/>
      <c r="AS8479" s="2"/>
      <c r="AT8479" s="2"/>
      <c r="AU8479" s="2"/>
      <c r="AV8479" s="2"/>
      <c r="AW8479" s="2"/>
      <c r="AX8479" s="2"/>
      <c r="AY8479" s="2"/>
      <c r="AZ8479" s="2"/>
      <c r="BA8479" s="2"/>
      <c r="BB8479" s="2"/>
      <c r="BC8479" s="2"/>
      <c r="BD8479" s="2"/>
      <c r="BE8479" s="2"/>
      <c r="BF8479" s="2"/>
      <c r="BG8479" s="2"/>
      <c r="BH8479" s="2"/>
      <c r="BI8479" s="2"/>
      <c r="BJ8479" s="2"/>
      <c r="BK8479" s="2"/>
      <c r="BL8479" s="2"/>
      <c r="BM8479" s="2"/>
      <c r="BN8479" s="2"/>
      <c r="BO8479" s="2"/>
      <c r="BP8479" s="2"/>
      <c r="BQ8479" s="2"/>
      <c r="BR8479" s="2"/>
      <c r="BS8479" s="2"/>
      <c r="BT8479" s="2"/>
      <c r="BU8479" s="2"/>
      <c r="BV8479" s="2"/>
      <c r="BW8479" s="2"/>
      <c r="BX8479" s="2"/>
      <c r="BY8479" s="2"/>
      <c r="BZ8479" s="2"/>
      <c r="CA8479" s="2"/>
      <c r="CB8479" s="2"/>
      <c r="CC8479" s="2"/>
    </row>
    <row r="8480" spans="1:81" s="18" customFormat="1" x14ac:dyDescent="0.2">
      <c r="A8480" s="2"/>
      <c r="B8480" s="2"/>
      <c r="C8480" s="38"/>
      <c r="D8480" s="38"/>
      <c r="E8480" s="38"/>
      <c r="F8480" s="2"/>
      <c r="G8480" s="38"/>
      <c r="H8480" s="62"/>
      <c r="I8480" s="38"/>
      <c r="J8480" s="38"/>
      <c r="K8480" s="38"/>
      <c r="L8480" s="38"/>
      <c r="M8480" s="38"/>
      <c r="N8480" s="38"/>
      <c r="O8480" s="38"/>
      <c r="P8480" s="38"/>
      <c r="Q8480" s="38"/>
      <c r="R8480" s="38"/>
      <c r="S8480" s="38"/>
      <c r="T8480" s="38"/>
      <c r="U8480" s="38"/>
      <c r="V8480" s="38"/>
      <c r="W8480" s="38"/>
      <c r="X8480" s="38"/>
      <c r="Y8480" s="38"/>
      <c r="Z8480" s="38"/>
      <c r="AA8480" s="38"/>
      <c r="AB8480" s="38"/>
      <c r="AC8480" s="38"/>
      <c r="AD8480" s="38"/>
      <c r="AE8480" s="38"/>
      <c r="AF8480" s="2"/>
      <c r="AG8480" s="38"/>
      <c r="AH8480" s="38"/>
      <c r="AI8480" s="2"/>
      <c r="AJ8480" s="2"/>
      <c r="AK8480" s="2"/>
      <c r="AL8480" s="2"/>
      <c r="AM8480" s="2"/>
      <c r="AN8480" s="2"/>
      <c r="AO8480" s="2"/>
      <c r="AP8480" s="2"/>
      <c r="AQ8480" s="2"/>
      <c r="AR8480" s="2"/>
      <c r="AS8480" s="2"/>
      <c r="AT8480" s="2"/>
      <c r="AU8480" s="2"/>
      <c r="AV8480" s="2"/>
      <c r="AW8480" s="2"/>
      <c r="AX8480" s="2"/>
      <c r="AY8480" s="2"/>
      <c r="AZ8480" s="2"/>
      <c r="BA8480" s="2"/>
      <c r="BB8480" s="2"/>
      <c r="BC8480" s="2"/>
      <c r="BD8480" s="2"/>
      <c r="BE8480" s="2"/>
      <c r="BF8480" s="2"/>
      <c r="BG8480" s="2"/>
      <c r="BH8480" s="2"/>
      <c r="BI8480" s="2"/>
      <c r="BJ8480" s="2"/>
      <c r="BK8480" s="2"/>
      <c r="BL8480" s="2"/>
      <c r="BM8480" s="2"/>
      <c r="BN8480" s="2"/>
      <c r="BO8480" s="2"/>
      <c r="BP8480" s="2"/>
      <c r="BQ8480" s="2"/>
      <c r="BR8480" s="2"/>
      <c r="BS8480" s="2"/>
      <c r="BT8480" s="2"/>
      <c r="BU8480" s="2"/>
      <c r="BV8480" s="2"/>
      <c r="BW8480" s="2"/>
      <c r="BX8480" s="2"/>
      <c r="BY8480" s="2"/>
      <c r="BZ8480" s="2"/>
      <c r="CA8480" s="2"/>
      <c r="CB8480" s="2"/>
      <c r="CC8480" s="2"/>
    </row>
    <row r="8481" spans="1:81" s="18" customFormat="1" x14ac:dyDescent="0.2">
      <c r="A8481" s="2"/>
      <c r="B8481" s="2"/>
      <c r="C8481" s="38"/>
      <c r="D8481" s="38"/>
      <c r="E8481" s="38"/>
      <c r="F8481" s="2"/>
      <c r="G8481" s="38"/>
      <c r="H8481" s="62"/>
      <c r="I8481" s="38"/>
      <c r="J8481" s="38"/>
      <c r="K8481" s="38"/>
      <c r="L8481" s="38"/>
      <c r="M8481" s="38"/>
      <c r="N8481" s="38"/>
      <c r="O8481" s="38"/>
      <c r="P8481" s="38"/>
      <c r="Q8481" s="38"/>
      <c r="R8481" s="38"/>
      <c r="S8481" s="38"/>
      <c r="T8481" s="38"/>
      <c r="U8481" s="38"/>
      <c r="V8481" s="38"/>
      <c r="W8481" s="38"/>
      <c r="X8481" s="38"/>
      <c r="Y8481" s="38"/>
      <c r="Z8481" s="38"/>
      <c r="AA8481" s="38"/>
      <c r="AB8481" s="38"/>
      <c r="AC8481" s="38"/>
      <c r="AD8481" s="38"/>
      <c r="AE8481" s="38"/>
      <c r="AF8481" s="2"/>
      <c r="AG8481" s="38"/>
      <c r="AH8481" s="38"/>
      <c r="AI8481" s="2"/>
      <c r="AJ8481" s="2"/>
      <c r="AK8481" s="2"/>
      <c r="AL8481" s="2"/>
      <c r="AM8481" s="2"/>
      <c r="AN8481" s="2"/>
      <c r="AO8481" s="2"/>
      <c r="AP8481" s="2"/>
      <c r="AQ8481" s="2"/>
      <c r="AR8481" s="2"/>
      <c r="AS8481" s="2"/>
      <c r="AT8481" s="2"/>
      <c r="AU8481" s="2"/>
      <c r="AV8481" s="2"/>
      <c r="AW8481" s="2"/>
      <c r="AX8481" s="2"/>
      <c r="AY8481" s="2"/>
      <c r="AZ8481" s="2"/>
      <c r="BA8481" s="2"/>
      <c r="BB8481" s="2"/>
      <c r="BC8481" s="2"/>
      <c r="BD8481" s="2"/>
      <c r="BE8481" s="2"/>
      <c r="BF8481" s="2"/>
      <c r="BG8481" s="2"/>
      <c r="BH8481" s="2"/>
      <c r="BI8481" s="2"/>
      <c r="BJ8481" s="2"/>
      <c r="BK8481" s="2"/>
      <c r="BL8481" s="2"/>
      <c r="BM8481" s="2"/>
      <c r="BN8481" s="2"/>
      <c r="BO8481" s="2"/>
      <c r="BP8481" s="2"/>
      <c r="BQ8481" s="2"/>
      <c r="BR8481" s="2"/>
      <c r="BS8481" s="2"/>
      <c r="BT8481" s="2"/>
      <c r="BU8481" s="2"/>
      <c r="BV8481" s="2"/>
      <c r="BW8481" s="2"/>
      <c r="BX8481" s="2"/>
      <c r="BY8481" s="2"/>
      <c r="BZ8481" s="2"/>
      <c r="CA8481" s="2"/>
      <c r="CB8481" s="2"/>
      <c r="CC8481" s="2"/>
    </row>
  </sheetData>
  <mergeCells count="2">
    <mergeCell ref="B5:G5"/>
    <mergeCell ref="B8:G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rgb="FFFFFFCC"/>
  </sheetPr>
  <dimension ref="A2:CE9608"/>
  <sheetViews>
    <sheetView showGridLines="0" zoomScale="85" zoomScaleNormal="85" workbookViewId="0"/>
  </sheetViews>
  <sheetFormatPr defaultRowHeight="12.75" x14ac:dyDescent="0.2"/>
  <cols>
    <col min="1" max="1" width="4.7109375" style="2" customWidth="1"/>
    <col min="2" max="2" width="43.28515625" style="2" bestFit="1" customWidth="1"/>
    <col min="3" max="3" width="33.42578125" style="38" customWidth="1"/>
    <col min="4" max="4" width="5.28515625" style="38" bestFit="1" customWidth="1"/>
    <col min="5" max="5" width="31.7109375" style="38" customWidth="1"/>
    <col min="6" max="6" width="14.28515625" style="2" customWidth="1"/>
    <col min="7" max="7" width="14.28515625" style="62" customWidth="1"/>
    <col min="8" max="8" width="17" style="38" bestFit="1" customWidth="1"/>
    <col min="9" max="9" width="3.85546875" style="38" customWidth="1"/>
    <col min="10" max="10" width="16.5703125" style="2" customWidth="1"/>
    <col min="11" max="11" width="3.85546875" style="2" customWidth="1"/>
    <col min="12" max="34" width="14.7109375" style="2" customWidth="1"/>
    <col min="35" max="35" width="4.140625" style="62" customWidth="1"/>
    <col min="36" max="58" width="14.7109375" style="62" customWidth="1"/>
    <col min="59" max="59" width="14.7109375" style="65" customWidth="1"/>
    <col min="60" max="60" width="14.7109375" style="62" customWidth="1"/>
    <col min="61" max="83" width="14.7109375" style="2" customWidth="1"/>
    <col min="84" max="84" width="3.7109375" style="2" customWidth="1"/>
    <col min="85" max="16384" width="9.140625" style="2"/>
  </cols>
  <sheetData>
    <row r="2" spans="2:83" s="73" customFormat="1" ht="18" x14ac:dyDescent="0.2">
      <c r="B2" s="73" t="s">
        <v>249</v>
      </c>
    </row>
    <row r="4" spans="2:83" s="80" customFormat="1" x14ac:dyDescent="0.2">
      <c r="B4" s="80" t="s">
        <v>119</v>
      </c>
      <c r="BG4" s="131"/>
    </row>
    <row r="5" spans="2:83" s="62" customFormat="1" ht="66" customHeight="1" x14ac:dyDescent="0.2">
      <c r="B5" s="181" t="s">
        <v>182</v>
      </c>
      <c r="C5" s="181"/>
      <c r="D5" s="181"/>
      <c r="E5" s="181"/>
      <c r="F5" s="181"/>
      <c r="G5" s="181"/>
      <c r="H5" s="123"/>
      <c r="I5" s="123"/>
      <c r="J5" s="123"/>
      <c r="K5" s="123"/>
      <c r="BG5" s="65"/>
    </row>
    <row r="6" spans="2:83" x14ac:dyDescent="0.2">
      <c r="L6" s="38"/>
      <c r="M6" s="38"/>
      <c r="N6" s="38"/>
      <c r="O6" s="38"/>
      <c r="P6" s="38"/>
      <c r="Q6" s="38"/>
      <c r="R6" s="38"/>
      <c r="S6" s="38"/>
      <c r="T6" s="38"/>
      <c r="U6" s="38"/>
      <c r="V6" s="38"/>
      <c r="W6" s="38"/>
      <c r="X6" s="38"/>
      <c r="Y6" s="38"/>
      <c r="Z6" s="38"/>
      <c r="AA6" s="38"/>
      <c r="AB6" s="38"/>
      <c r="AC6" s="38"/>
      <c r="AD6" s="38"/>
      <c r="AE6" s="38"/>
      <c r="AF6" s="38"/>
      <c r="AG6" s="38"/>
      <c r="AH6" s="38"/>
      <c r="BI6" s="38"/>
      <c r="BJ6" s="38"/>
      <c r="BK6" s="38"/>
      <c r="BL6" s="38"/>
      <c r="BM6" s="38"/>
      <c r="BN6" s="38"/>
      <c r="BO6" s="38"/>
      <c r="BP6" s="38"/>
      <c r="BQ6" s="38"/>
      <c r="BR6" s="38"/>
      <c r="BS6" s="38"/>
      <c r="BT6" s="38"/>
      <c r="BU6" s="38"/>
      <c r="BV6" s="38"/>
      <c r="BW6" s="38"/>
      <c r="BX6" s="38"/>
      <c r="BY6" s="38"/>
      <c r="BZ6" s="38"/>
      <c r="CA6" s="38"/>
      <c r="CB6" s="38"/>
      <c r="CC6" s="38"/>
      <c r="CD6" s="38"/>
      <c r="CE6" s="38"/>
    </row>
    <row r="7" spans="2:83" s="74" customFormat="1" x14ac:dyDescent="0.2">
      <c r="B7" s="74" t="s">
        <v>109</v>
      </c>
      <c r="L7" s="74">
        <v>2004</v>
      </c>
      <c r="M7" s="74">
        <v>2005</v>
      </c>
      <c r="N7" s="74">
        <v>2006</v>
      </c>
      <c r="O7" s="74">
        <v>2007</v>
      </c>
      <c r="P7" s="74">
        <v>2008</v>
      </c>
      <c r="Q7" s="74">
        <v>2009</v>
      </c>
      <c r="R7" s="74">
        <v>2010</v>
      </c>
      <c r="S7" s="74">
        <v>2011</v>
      </c>
      <c r="T7" s="74">
        <v>2012</v>
      </c>
      <c r="U7" s="74">
        <v>2013</v>
      </c>
      <c r="V7" s="74">
        <v>2014</v>
      </c>
      <c r="W7" s="74">
        <v>2015</v>
      </c>
      <c r="X7" s="74">
        <v>2016</v>
      </c>
      <c r="Y7" s="74">
        <v>2017</v>
      </c>
      <c r="Z7" s="74">
        <v>2018</v>
      </c>
      <c r="AA7" s="74">
        <v>2019</v>
      </c>
      <c r="AB7" s="74">
        <v>2020</v>
      </c>
      <c r="AC7" s="74">
        <v>2021</v>
      </c>
      <c r="AD7" s="74">
        <v>2022</v>
      </c>
      <c r="AE7" s="74">
        <v>2023</v>
      </c>
      <c r="AF7" s="74">
        <v>2024</v>
      </c>
      <c r="AG7" s="74">
        <v>2025</v>
      </c>
      <c r="AH7" s="74">
        <v>2026</v>
      </c>
      <c r="BI7" s="74">
        <v>2004</v>
      </c>
      <c r="BJ7" s="74">
        <v>2005</v>
      </c>
      <c r="BK7" s="74">
        <v>2006</v>
      </c>
      <c r="BL7" s="74">
        <v>2007</v>
      </c>
      <c r="BM7" s="74">
        <v>2008</v>
      </c>
      <c r="BN7" s="74">
        <v>2009</v>
      </c>
      <c r="BO7" s="74">
        <v>2010</v>
      </c>
      <c r="BP7" s="74">
        <v>2011</v>
      </c>
      <c r="BQ7" s="74">
        <v>2012</v>
      </c>
      <c r="BR7" s="74">
        <v>2013</v>
      </c>
      <c r="BS7" s="74">
        <v>2014</v>
      </c>
      <c r="BT7" s="74">
        <v>2015</v>
      </c>
      <c r="BU7" s="74">
        <v>2016</v>
      </c>
      <c r="BV7" s="74">
        <v>2017</v>
      </c>
      <c r="BW7" s="74">
        <v>2018</v>
      </c>
      <c r="BX7" s="74">
        <v>2019</v>
      </c>
      <c r="BY7" s="74">
        <v>2020</v>
      </c>
      <c r="BZ7" s="74">
        <v>2021</v>
      </c>
      <c r="CA7" s="74">
        <v>2022</v>
      </c>
      <c r="CB7" s="74">
        <v>2023</v>
      </c>
      <c r="CC7" s="74">
        <v>2024</v>
      </c>
      <c r="CD7" s="74">
        <v>2025</v>
      </c>
      <c r="CE7" s="74">
        <v>2026</v>
      </c>
    </row>
    <row r="8" spans="2:83" s="39" customFormat="1" x14ac:dyDescent="0.2">
      <c r="G8" s="72"/>
      <c r="L8" s="27"/>
      <c r="M8" s="27"/>
      <c r="N8" s="27"/>
      <c r="O8" s="27"/>
      <c r="P8" s="27"/>
      <c r="Q8" s="27"/>
      <c r="R8" s="27"/>
      <c r="S8" s="27"/>
      <c r="T8" s="27"/>
      <c r="U8" s="27"/>
      <c r="V8" s="27"/>
      <c r="W8" s="27"/>
      <c r="X8" s="27"/>
      <c r="Y8" s="27"/>
      <c r="Z8" s="27"/>
      <c r="AA8" s="27"/>
      <c r="AB8" s="27"/>
      <c r="AC8" s="27"/>
      <c r="AD8" s="27"/>
      <c r="AE8" s="27"/>
      <c r="AF8" s="27"/>
      <c r="AG8" s="27"/>
      <c r="AH8" s="27"/>
      <c r="AI8" s="72"/>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row>
    <row r="9" spans="2:83" s="76" customFormat="1" x14ac:dyDescent="0.2">
      <c r="B9" s="96" t="s">
        <v>111</v>
      </c>
      <c r="G9" s="129"/>
      <c r="AI9" s="138"/>
      <c r="AJ9" s="129"/>
      <c r="AK9" s="129"/>
      <c r="AL9" s="129"/>
      <c r="AM9" s="129"/>
      <c r="AN9" s="129"/>
      <c r="AO9" s="129"/>
      <c r="AP9" s="129"/>
      <c r="AQ9" s="129"/>
      <c r="AR9" s="129"/>
      <c r="AS9" s="129"/>
      <c r="AT9" s="129"/>
      <c r="AU9" s="129"/>
      <c r="AV9" s="129"/>
      <c r="AW9" s="129"/>
      <c r="AX9" s="129"/>
      <c r="AY9" s="129"/>
      <c r="AZ9" s="129"/>
      <c r="BA9" s="129"/>
      <c r="BB9" s="129"/>
      <c r="BC9" s="129"/>
      <c r="BD9" s="129"/>
      <c r="BE9" s="129"/>
      <c r="BF9" s="129"/>
      <c r="BG9" s="79"/>
      <c r="BH9" s="129"/>
      <c r="BI9" s="85">
        <f t="shared" ref="BI9:CE9" si="0">SUM(BI25:BI72)</f>
        <v>0</v>
      </c>
      <c r="BJ9" s="85">
        <f t="shared" si="0"/>
        <v>0</v>
      </c>
      <c r="BK9" s="85">
        <f t="shared" si="0"/>
        <v>0</v>
      </c>
      <c r="BL9" s="85">
        <f t="shared" si="0"/>
        <v>0</v>
      </c>
      <c r="BM9" s="85">
        <f t="shared" si="0"/>
        <v>0</v>
      </c>
      <c r="BN9" s="85">
        <f t="shared" si="0"/>
        <v>0</v>
      </c>
      <c r="BO9" s="85">
        <f t="shared" si="0"/>
        <v>0</v>
      </c>
      <c r="BP9" s="85">
        <f t="shared" si="0"/>
        <v>0</v>
      </c>
      <c r="BQ9" s="85">
        <f t="shared" si="0"/>
        <v>0</v>
      </c>
      <c r="BR9" s="85">
        <f t="shared" si="0"/>
        <v>0</v>
      </c>
      <c r="BS9" s="85">
        <f t="shared" si="0"/>
        <v>0</v>
      </c>
      <c r="BT9" s="85">
        <f t="shared" si="0"/>
        <v>0</v>
      </c>
      <c r="BU9" s="85">
        <f t="shared" si="0"/>
        <v>0</v>
      </c>
      <c r="BV9" s="85">
        <f t="shared" si="0"/>
        <v>0</v>
      </c>
      <c r="BW9" s="85">
        <f t="shared" si="0"/>
        <v>0</v>
      </c>
      <c r="BX9" s="85">
        <f t="shared" si="0"/>
        <v>0</v>
      </c>
      <c r="BY9" s="85">
        <f t="shared" si="0"/>
        <v>0</v>
      </c>
      <c r="BZ9" s="85">
        <f t="shared" si="0"/>
        <v>428660237.18887597</v>
      </c>
      <c r="CA9" s="85">
        <f t="shared" si="0"/>
        <v>854656593.49671221</v>
      </c>
      <c r="CB9" s="85">
        <f t="shared" si="0"/>
        <v>1279755822.8229976</v>
      </c>
      <c r="CC9" s="85">
        <f t="shared" si="0"/>
        <v>1704326327.2334425</v>
      </c>
      <c r="CD9" s="85">
        <f t="shared" si="0"/>
        <v>2128777190.9460683</v>
      </c>
      <c r="CE9" s="85">
        <f t="shared" si="0"/>
        <v>2553663427.8564386</v>
      </c>
    </row>
    <row r="10" spans="2:83" s="79" customFormat="1" x14ac:dyDescent="0.2">
      <c r="BI10" s="174"/>
      <c r="BJ10" s="174"/>
      <c r="BK10" s="174"/>
      <c r="BL10" s="174"/>
      <c r="BM10" s="174"/>
      <c r="BN10" s="174"/>
      <c r="BO10" s="174"/>
      <c r="BP10" s="174"/>
      <c r="BQ10" s="174"/>
      <c r="BR10" s="174"/>
      <c r="BS10" s="174"/>
      <c r="BT10" s="174"/>
      <c r="BU10" s="174"/>
      <c r="BV10" s="174"/>
      <c r="BW10" s="174"/>
      <c r="BX10" s="174"/>
      <c r="BY10" s="174"/>
      <c r="BZ10" s="174"/>
      <c r="CA10" s="174"/>
      <c r="CB10" s="174"/>
      <c r="CC10" s="174"/>
      <c r="CD10" s="174"/>
      <c r="CE10" s="174"/>
    </row>
    <row r="11" spans="2:83" s="4" customFormat="1" x14ac:dyDescent="0.2">
      <c r="B11" s="80" t="s">
        <v>126</v>
      </c>
      <c r="C11" s="67"/>
      <c r="D11" s="67"/>
      <c r="E11" s="67"/>
      <c r="G11" s="65"/>
      <c r="AI11" s="65"/>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68"/>
      <c r="BJ11" s="68"/>
      <c r="BK11" s="68"/>
      <c r="BL11" s="68"/>
      <c r="BM11" s="68"/>
      <c r="BN11" s="68"/>
      <c r="BO11" s="68"/>
      <c r="BP11" s="68"/>
      <c r="BQ11" s="68"/>
      <c r="BR11" s="68"/>
      <c r="BS11" s="68"/>
      <c r="BT11" s="68"/>
      <c r="BU11" s="68"/>
      <c r="BV11" s="68"/>
      <c r="BW11" s="68"/>
      <c r="BX11" s="68"/>
      <c r="BY11" s="68"/>
      <c r="BZ11" s="68"/>
      <c r="CA11" s="68"/>
      <c r="CB11" s="68"/>
      <c r="CC11" s="68"/>
      <c r="CD11" s="68"/>
      <c r="CE11" s="68"/>
    </row>
    <row r="12" spans="2:83" s="38" customFormat="1" x14ac:dyDescent="0.2">
      <c r="B12" s="76" t="s">
        <v>157</v>
      </c>
      <c r="C12" s="36"/>
      <c r="D12" s="36"/>
      <c r="E12" s="36"/>
      <c r="G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5"/>
      <c r="BH12" s="62"/>
      <c r="BI12" s="85">
        <f t="shared" ref="BI12:BR15" si="1">SUMIF($E$25:$E$72,$B12&amp;" "&amp;$B$11,BI$25:BI$72)</f>
        <v>0</v>
      </c>
      <c r="BJ12" s="85">
        <f t="shared" si="1"/>
        <v>0</v>
      </c>
      <c r="BK12" s="85">
        <f t="shared" si="1"/>
        <v>0</v>
      </c>
      <c r="BL12" s="85">
        <f t="shared" si="1"/>
        <v>0</v>
      </c>
      <c r="BM12" s="85">
        <f t="shared" si="1"/>
        <v>0</v>
      </c>
      <c r="BN12" s="85">
        <f t="shared" si="1"/>
        <v>0</v>
      </c>
      <c r="BO12" s="85">
        <f t="shared" si="1"/>
        <v>0</v>
      </c>
      <c r="BP12" s="85">
        <f t="shared" si="1"/>
        <v>0</v>
      </c>
      <c r="BQ12" s="85">
        <f t="shared" si="1"/>
        <v>0</v>
      </c>
      <c r="BR12" s="85">
        <f t="shared" si="1"/>
        <v>0</v>
      </c>
      <c r="BS12" s="85">
        <f t="shared" ref="BS12:CE15" si="2">SUMIF($E$25:$E$72,$B12&amp;" "&amp;$B$11,BS$25:BS$72)</f>
        <v>0</v>
      </c>
      <c r="BT12" s="85">
        <f t="shared" si="2"/>
        <v>0</v>
      </c>
      <c r="BU12" s="85">
        <f t="shared" si="2"/>
        <v>0</v>
      </c>
      <c r="BV12" s="85">
        <f t="shared" si="2"/>
        <v>0</v>
      </c>
      <c r="BW12" s="85">
        <f t="shared" si="2"/>
        <v>0</v>
      </c>
      <c r="BX12" s="85">
        <f t="shared" si="2"/>
        <v>0</v>
      </c>
      <c r="BY12" s="85">
        <f t="shared" si="2"/>
        <v>0</v>
      </c>
      <c r="BZ12" s="85">
        <f t="shared" si="2"/>
        <v>0</v>
      </c>
      <c r="CA12" s="85">
        <f t="shared" si="2"/>
        <v>0</v>
      </c>
      <c r="CB12" s="85">
        <f t="shared" si="2"/>
        <v>0</v>
      </c>
      <c r="CC12" s="85">
        <f t="shared" si="2"/>
        <v>0</v>
      </c>
      <c r="CD12" s="85">
        <f t="shared" si="2"/>
        <v>0</v>
      </c>
      <c r="CE12" s="85">
        <f t="shared" si="2"/>
        <v>0</v>
      </c>
    </row>
    <row r="13" spans="2:83" s="38" customFormat="1" x14ac:dyDescent="0.2">
      <c r="B13" s="76" t="s">
        <v>148</v>
      </c>
      <c r="C13" s="36"/>
      <c r="D13" s="36"/>
      <c r="E13" s="36"/>
      <c r="G13" s="62"/>
      <c r="AI13" s="62"/>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85">
        <f t="shared" si="1"/>
        <v>0</v>
      </c>
      <c r="BJ13" s="85">
        <f t="shared" si="1"/>
        <v>0</v>
      </c>
      <c r="BK13" s="85">
        <f t="shared" si="1"/>
        <v>0</v>
      </c>
      <c r="BL13" s="85">
        <f t="shared" si="1"/>
        <v>0</v>
      </c>
      <c r="BM13" s="85">
        <f t="shared" si="1"/>
        <v>0</v>
      </c>
      <c r="BN13" s="85">
        <f t="shared" si="1"/>
        <v>0</v>
      </c>
      <c r="BO13" s="85">
        <f t="shared" si="1"/>
        <v>0</v>
      </c>
      <c r="BP13" s="85">
        <f t="shared" si="1"/>
        <v>0</v>
      </c>
      <c r="BQ13" s="85">
        <f t="shared" si="1"/>
        <v>0</v>
      </c>
      <c r="BR13" s="85">
        <f t="shared" si="1"/>
        <v>0</v>
      </c>
      <c r="BS13" s="85">
        <f t="shared" si="2"/>
        <v>0</v>
      </c>
      <c r="BT13" s="85">
        <f t="shared" si="2"/>
        <v>0</v>
      </c>
      <c r="BU13" s="85">
        <f t="shared" si="2"/>
        <v>0</v>
      </c>
      <c r="BV13" s="85">
        <f t="shared" si="2"/>
        <v>0</v>
      </c>
      <c r="BW13" s="85">
        <f t="shared" si="2"/>
        <v>0</v>
      </c>
      <c r="BX13" s="85">
        <f t="shared" si="2"/>
        <v>0</v>
      </c>
      <c r="BY13" s="85">
        <f t="shared" si="2"/>
        <v>0</v>
      </c>
      <c r="BZ13" s="85">
        <f t="shared" si="2"/>
        <v>301286754.34740293</v>
      </c>
      <c r="CA13" s="85">
        <f t="shared" si="2"/>
        <v>597891866.69886863</v>
      </c>
      <c r="CB13" s="85">
        <f t="shared" si="2"/>
        <v>890946580.16385722</v>
      </c>
      <c r="CC13" s="85">
        <f t="shared" si="2"/>
        <v>1180571084.0129714</v>
      </c>
      <c r="CD13" s="85">
        <f t="shared" si="2"/>
        <v>1466917477.2333126</v>
      </c>
      <c r="CE13" s="85">
        <f t="shared" si="2"/>
        <v>1750274469.9322915</v>
      </c>
    </row>
    <row r="14" spans="2:83" s="38" customFormat="1" x14ac:dyDescent="0.2">
      <c r="B14" s="76" t="s">
        <v>129</v>
      </c>
      <c r="C14" s="36"/>
      <c r="D14" s="36"/>
      <c r="E14" s="36"/>
      <c r="G14" s="62"/>
      <c r="AI14" s="62"/>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85">
        <f t="shared" si="1"/>
        <v>0</v>
      </c>
      <c r="BJ14" s="85">
        <f t="shared" si="1"/>
        <v>0</v>
      </c>
      <c r="BK14" s="85">
        <f t="shared" si="1"/>
        <v>0</v>
      </c>
      <c r="BL14" s="85">
        <f t="shared" si="1"/>
        <v>0</v>
      </c>
      <c r="BM14" s="85">
        <f t="shared" si="1"/>
        <v>0</v>
      </c>
      <c r="BN14" s="85">
        <f t="shared" si="1"/>
        <v>0</v>
      </c>
      <c r="BO14" s="85">
        <f t="shared" si="1"/>
        <v>0</v>
      </c>
      <c r="BP14" s="85">
        <f t="shared" si="1"/>
        <v>0</v>
      </c>
      <c r="BQ14" s="85">
        <f t="shared" si="1"/>
        <v>0</v>
      </c>
      <c r="BR14" s="85">
        <f t="shared" si="1"/>
        <v>0</v>
      </c>
      <c r="BS14" s="85">
        <f t="shared" si="2"/>
        <v>0</v>
      </c>
      <c r="BT14" s="85">
        <f t="shared" si="2"/>
        <v>0</v>
      </c>
      <c r="BU14" s="85">
        <f t="shared" si="2"/>
        <v>0</v>
      </c>
      <c r="BV14" s="85">
        <f t="shared" si="2"/>
        <v>0</v>
      </c>
      <c r="BW14" s="85">
        <f t="shared" si="2"/>
        <v>0</v>
      </c>
      <c r="BX14" s="85">
        <f t="shared" si="2"/>
        <v>0</v>
      </c>
      <c r="BY14" s="85">
        <f t="shared" si="2"/>
        <v>0</v>
      </c>
      <c r="BZ14" s="85">
        <f t="shared" si="2"/>
        <v>0</v>
      </c>
      <c r="CA14" s="85">
        <f t="shared" si="2"/>
        <v>0</v>
      </c>
      <c r="CB14" s="85">
        <f t="shared" si="2"/>
        <v>0</v>
      </c>
      <c r="CC14" s="85">
        <f t="shared" si="2"/>
        <v>0</v>
      </c>
      <c r="CD14" s="85">
        <f t="shared" si="2"/>
        <v>0</v>
      </c>
      <c r="CE14" s="85">
        <f t="shared" si="2"/>
        <v>0</v>
      </c>
    </row>
    <row r="15" spans="2:83" s="38" customFormat="1" x14ac:dyDescent="0.2">
      <c r="B15" s="76" t="s">
        <v>150</v>
      </c>
      <c r="C15" s="36"/>
      <c r="D15" s="36"/>
      <c r="E15" s="36"/>
      <c r="G15" s="62"/>
      <c r="AI15" s="62"/>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85">
        <f t="shared" si="1"/>
        <v>0</v>
      </c>
      <c r="BJ15" s="85">
        <f t="shared" si="1"/>
        <v>0</v>
      </c>
      <c r="BK15" s="85">
        <f t="shared" si="1"/>
        <v>0</v>
      </c>
      <c r="BL15" s="85">
        <f t="shared" si="1"/>
        <v>0</v>
      </c>
      <c r="BM15" s="85">
        <f t="shared" si="1"/>
        <v>0</v>
      </c>
      <c r="BN15" s="85">
        <f t="shared" si="1"/>
        <v>0</v>
      </c>
      <c r="BO15" s="85">
        <f t="shared" si="1"/>
        <v>0</v>
      </c>
      <c r="BP15" s="85">
        <f t="shared" si="1"/>
        <v>0</v>
      </c>
      <c r="BQ15" s="85">
        <f t="shared" si="1"/>
        <v>0</v>
      </c>
      <c r="BR15" s="85">
        <f t="shared" si="1"/>
        <v>0</v>
      </c>
      <c r="BS15" s="85">
        <f t="shared" si="2"/>
        <v>0</v>
      </c>
      <c r="BT15" s="85">
        <f t="shared" si="2"/>
        <v>0</v>
      </c>
      <c r="BU15" s="85">
        <f t="shared" si="2"/>
        <v>0</v>
      </c>
      <c r="BV15" s="85">
        <f t="shared" si="2"/>
        <v>0</v>
      </c>
      <c r="BW15" s="85">
        <f t="shared" si="2"/>
        <v>0</v>
      </c>
      <c r="BX15" s="85">
        <f t="shared" si="2"/>
        <v>0</v>
      </c>
      <c r="BY15" s="85">
        <f t="shared" si="2"/>
        <v>0</v>
      </c>
      <c r="BZ15" s="85">
        <f t="shared" si="2"/>
        <v>0</v>
      </c>
      <c r="CA15" s="85">
        <f t="shared" si="2"/>
        <v>0</v>
      </c>
      <c r="CB15" s="85">
        <f t="shared" si="2"/>
        <v>0</v>
      </c>
      <c r="CC15" s="85">
        <f t="shared" si="2"/>
        <v>0</v>
      </c>
      <c r="CD15" s="85">
        <f t="shared" si="2"/>
        <v>0</v>
      </c>
      <c r="CE15" s="85">
        <f t="shared" si="2"/>
        <v>0</v>
      </c>
    </row>
    <row r="16" spans="2:83" s="4" customFormat="1" x14ac:dyDescent="0.2">
      <c r="B16" s="80" t="s">
        <v>127</v>
      </c>
      <c r="C16" s="67"/>
      <c r="D16" s="67"/>
      <c r="E16" s="67"/>
      <c r="G16" s="65"/>
      <c r="AI16" s="65"/>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68"/>
      <c r="BJ16" s="68"/>
      <c r="BK16" s="68"/>
      <c r="BL16" s="68"/>
      <c r="BM16" s="68"/>
      <c r="BN16" s="68"/>
      <c r="BO16" s="68"/>
      <c r="BP16" s="68"/>
      <c r="BQ16" s="68"/>
      <c r="BR16" s="68"/>
      <c r="BS16" s="68"/>
      <c r="BT16" s="68"/>
      <c r="BU16" s="68"/>
      <c r="BV16" s="68"/>
      <c r="BW16" s="68"/>
      <c r="BX16" s="68"/>
      <c r="BY16" s="68"/>
      <c r="BZ16" s="68"/>
      <c r="CA16" s="68"/>
      <c r="CB16" s="68"/>
      <c r="CC16" s="68"/>
      <c r="CD16" s="68"/>
      <c r="CE16" s="68"/>
    </row>
    <row r="17" spans="1:83" s="38" customFormat="1" x14ac:dyDescent="0.2">
      <c r="B17" s="76" t="s">
        <v>157</v>
      </c>
      <c r="C17" s="36"/>
      <c r="D17" s="36"/>
      <c r="E17" s="36"/>
      <c r="G17" s="62"/>
      <c r="AI17" s="62"/>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85">
        <f t="shared" ref="BI17:BR19" si="3">SUMIF($E$25:$E$72,$B17&amp;" "&amp;$B$16,BI$25:BI$72)</f>
        <v>0</v>
      </c>
      <c r="BJ17" s="85">
        <f t="shared" si="3"/>
        <v>0</v>
      </c>
      <c r="BK17" s="85">
        <f t="shared" si="3"/>
        <v>0</v>
      </c>
      <c r="BL17" s="85">
        <f t="shared" si="3"/>
        <v>0</v>
      </c>
      <c r="BM17" s="85">
        <f t="shared" si="3"/>
        <v>0</v>
      </c>
      <c r="BN17" s="85">
        <f t="shared" si="3"/>
        <v>0</v>
      </c>
      <c r="BO17" s="85">
        <f t="shared" si="3"/>
        <v>0</v>
      </c>
      <c r="BP17" s="85">
        <f t="shared" si="3"/>
        <v>0</v>
      </c>
      <c r="BQ17" s="85">
        <f t="shared" si="3"/>
        <v>0</v>
      </c>
      <c r="BR17" s="85">
        <f t="shared" si="3"/>
        <v>0</v>
      </c>
      <c r="BS17" s="85">
        <f t="shared" ref="BS17:CE19" si="4">SUMIF($E$25:$E$72,$B17&amp;" "&amp;$B$16,BS$25:BS$72)</f>
        <v>0</v>
      </c>
      <c r="BT17" s="85">
        <f t="shared" si="4"/>
        <v>0</v>
      </c>
      <c r="BU17" s="85">
        <f t="shared" si="4"/>
        <v>0</v>
      </c>
      <c r="BV17" s="85">
        <f t="shared" si="4"/>
        <v>0</v>
      </c>
      <c r="BW17" s="85">
        <f t="shared" si="4"/>
        <v>0</v>
      </c>
      <c r="BX17" s="85">
        <f t="shared" si="4"/>
        <v>0</v>
      </c>
      <c r="BY17" s="85">
        <f t="shared" si="4"/>
        <v>0</v>
      </c>
      <c r="BZ17" s="85">
        <f t="shared" si="4"/>
        <v>0</v>
      </c>
      <c r="CA17" s="85">
        <f t="shared" si="4"/>
        <v>0</v>
      </c>
      <c r="CB17" s="85">
        <f t="shared" si="4"/>
        <v>0</v>
      </c>
      <c r="CC17" s="85">
        <f t="shared" si="4"/>
        <v>0</v>
      </c>
      <c r="CD17" s="85">
        <f t="shared" si="4"/>
        <v>0</v>
      </c>
      <c r="CE17" s="85">
        <f t="shared" si="4"/>
        <v>0</v>
      </c>
    </row>
    <row r="18" spans="1:83" s="38" customFormat="1" x14ac:dyDescent="0.2">
      <c r="B18" s="76" t="s">
        <v>148</v>
      </c>
      <c r="C18" s="36"/>
      <c r="D18" s="36"/>
      <c r="E18" s="36"/>
      <c r="G18" s="62"/>
      <c r="AI18" s="62"/>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85">
        <f t="shared" si="3"/>
        <v>0</v>
      </c>
      <c r="BJ18" s="85">
        <f t="shared" si="3"/>
        <v>0</v>
      </c>
      <c r="BK18" s="85">
        <f t="shared" si="3"/>
        <v>0</v>
      </c>
      <c r="BL18" s="85">
        <f t="shared" si="3"/>
        <v>0</v>
      </c>
      <c r="BM18" s="85">
        <f t="shared" si="3"/>
        <v>0</v>
      </c>
      <c r="BN18" s="85">
        <f t="shared" si="3"/>
        <v>0</v>
      </c>
      <c r="BO18" s="85">
        <f t="shared" si="3"/>
        <v>0</v>
      </c>
      <c r="BP18" s="85">
        <f t="shared" si="3"/>
        <v>0</v>
      </c>
      <c r="BQ18" s="85">
        <f t="shared" si="3"/>
        <v>0</v>
      </c>
      <c r="BR18" s="85">
        <f t="shared" si="3"/>
        <v>0</v>
      </c>
      <c r="BS18" s="85">
        <f t="shared" si="4"/>
        <v>0</v>
      </c>
      <c r="BT18" s="85">
        <f t="shared" si="4"/>
        <v>0</v>
      </c>
      <c r="BU18" s="85">
        <f t="shared" si="4"/>
        <v>0</v>
      </c>
      <c r="BV18" s="85">
        <f t="shared" si="4"/>
        <v>0</v>
      </c>
      <c r="BW18" s="85">
        <f t="shared" si="4"/>
        <v>0</v>
      </c>
      <c r="BX18" s="85">
        <f t="shared" si="4"/>
        <v>0</v>
      </c>
      <c r="BY18" s="85">
        <f t="shared" si="4"/>
        <v>0</v>
      </c>
      <c r="BZ18" s="85">
        <f t="shared" si="4"/>
        <v>127373482.84147306</v>
      </c>
      <c r="CA18" s="85">
        <f t="shared" si="4"/>
        <v>256764726.79784358</v>
      </c>
      <c r="CB18" s="85">
        <f t="shared" si="4"/>
        <v>388809242.65914035</v>
      </c>
      <c r="CC18" s="85">
        <f t="shared" si="4"/>
        <v>523755243.22047085</v>
      </c>
      <c r="CD18" s="85">
        <f t="shared" si="4"/>
        <v>661859713.71275568</v>
      </c>
      <c r="CE18" s="85">
        <f t="shared" si="4"/>
        <v>803388957.92414677</v>
      </c>
    </row>
    <row r="19" spans="1:83" s="38" customFormat="1" x14ac:dyDescent="0.2">
      <c r="B19" s="76" t="s">
        <v>150</v>
      </c>
      <c r="C19" s="36"/>
      <c r="D19" s="36"/>
      <c r="E19" s="36"/>
      <c r="G19" s="62"/>
      <c r="AI19" s="62"/>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85">
        <f t="shared" si="3"/>
        <v>0</v>
      </c>
      <c r="BJ19" s="85">
        <f t="shared" si="3"/>
        <v>0</v>
      </c>
      <c r="BK19" s="85">
        <f t="shared" si="3"/>
        <v>0</v>
      </c>
      <c r="BL19" s="85">
        <f t="shared" si="3"/>
        <v>0</v>
      </c>
      <c r="BM19" s="85">
        <f t="shared" si="3"/>
        <v>0</v>
      </c>
      <c r="BN19" s="85">
        <f t="shared" si="3"/>
        <v>0</v>
      </c>
      <c r="BO19" s="85">
        <f t="shared" si="3"/>
        <v>0</v>
      </c>
      <c r="BP19" s="85">
        <f t="shared" si="3"/>
        <v>0</v>
      </c>
      <c r="BQ19" s="85">
        <f t="shared" si="3"/>
        <v>0</v>
      </c>
      <c r="BR19" s="85">
        <f t="shared" si="3"/>
        <v>0</v>
      </c>
      <c r="BS19" s="85">
        <f t="shared" si="4"/>
        <v>0</v>
      </c>
      <c r="BT19" s="85">
        <f t="shared" si="4"/>
        <v>0</v>
      </c>
      <c r="BU19" s="85">
        <f t="shared" si="4"/>
        <v>0</v>
      </c>
      <c r="BV19" s="85">
        <f t="shared" si="4"/>
        <v>0</v>
      </c>
      <c r="BW19" s="85">
        <f t="shared" si="4"/>
        <v>0</v>
      </c>
      <c r="BX19" s="85">
        <f t="shared" si="4"/>
        <v>0</v>
      </c>
      <c r="BY19" s="85">
        <f t="shared" si="4"/>
        <v>0</v>
      </c>
      <c r="BZ19" s="85">
        <f t="shared" si="4"/>
        <v>0</v>
      </c>
      <c r="CA19" s="85">
        <f t="shared" si="4"/>
        <v>0</v>
      </c>
      <c r="CB19" s="85">
        <f t="shared" si="4"/>
        <v>0</v>
      </c>
      <c r="CC19" s="85">
        <f t="shared" si="4"/>
        <v>0</v>
      </c>
      <c r="CD19" s="85">
        <f t="shared" si="4"/>
        <v>0</v>
      </c>
      <c r="CE19" s="85">
        <f t="shared" si="4"/>
        <v>0</v>
      </c>
    </row>
    <row r="20" spans="1:83" s="38" customFormat="1" x14ac:dyDescent="0.2">
      <c r="G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5"/>
      <c r="BH20" s="62"/>
    </row>
    <row r="21" spans="1:83" s="74" customFormat="1" x14ac:dyDescent="0.2">
      <c r="B21" s="74" t="s">
        <v>112</v>
      </c>
    </row>
    <row r="22" spans="1:83" x14ac:dyDescent="0.2">
      <c r="L22" s="38"/>
      <c r="M22" s="38"/>
      <c r="N22" s="38"/>
      <c r="O22" s="38"/>
      <c r="P22" s="38"/>
      <c r="Q22" s="38"/>
      <c r="R22" s="38"/>
      <c r="S22" s="38"/>
      <c r="T22" s="38"/>
      <c r="U22" s="38"/>
      <c r="V22" s="38"/>
      <c r="W22" s="38"/>
      <c r="X22" s="38"/>
      <c r="Y22" s="38"/>
      <c r="Z22" s="38"/>
      <c r="AA22" s="38"/>
      <c r="AB22" s="38"/>
      <c r="AC22" s="38"/>
      <c r="AD22" s="38"/>
      <c r="AE22" s="38"/>
      <c r="AF22" s="38"/>
      <c r="AG22" s="38"/>
      <c r="A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row>
    <row r="23" spans="1:83" s="18" customFormat="1" x14ac:dyDescent="0.2">
      <c r="A23" s="2"/>
      <c r="B23" s="119" t="s">
        <v>69</v>
      </c>
      <c r="C23" s="102"/>
      <c r="D23" s="102"/>
      <c r="E23" s="102"/>
      <c r="F23" s="102"/>
      <c r="G23" s="102"/>
      <c r="H23" s="102"/>
      <c r="J23" s="102" t="s">
        <v>70</v>
      </c>
      <c r="L23" s="119" t="s">
        <v>175</v>
      </c>
      <c r="M23" s="102"/>
      <c r="N23" s="102"/>
      <c r="O23" s="102"/>
      <c r="P23" s="102"/>
      <c r="Q23" s="102"/>
      <c r="R23" s="102"/>
      <c r="S23" s="102"/>
      <c r="T23" s="102"/>
      <c r="U23" s="102"/>
      <c r="V23" s="102"/>
      <c r="W23" s="102"/>
      <c r="X23" s="102"/>
      <c r="Y23" s="102"/>
      <c r="Z23" s="102"/>
      <c r="AA23" s="102"/>
      <c r="AB23" s="102"/>
      <c r="AC23" s="102"/>
      <c r="AD23" s="102"/>
      <c r="AE23" s="102"/>
      <c r="AF23" s="102"/>
      <c r="AG23" s="102"/>
      <c r="AH23" s="102"/>
      <c r="AJ23" s="119" t="s">
        <v>164</v>
      </c>
      <c r="AK23" s="119"/>
      <c r="AL23" s="119"/>
      <c r="AM23" s="119"/>
      <c r="AN23" s="119"/>
      <c r="AO23" s="119"/>
      <c r="AP23" s="119"/>
      <c r="AQ23" s="119"/>
      <c r="AR23" s="119"/>
      <c r="AS23" s="119"/>
      <c r="AT23" s="119"/>
      <c r="AU23" s="119"/>
      <c r="AV23" s="119"/>
      <c r="AW23" s="119"/>
      <c r="AX23" s="119"/>
      <c r="AY23" s="119"/>
      <c r="AZ23" s="119"/>
      <c r="BA23" s="119"/>
      <c r="BB23" s="119"/>
      <c r="BC23" s="119"/>
      <c r="BD23" s="119"/>
      <c r="BE23" s="119"/>
      <c r="BF23" s="119"/>
      <c r="BG23" s="132"/>
      <c r="BH23" s="119" t="s">
        <v>113</v>
      </c>
      <c r="BI23" s="102"/>
      <c r="BJ23" s="102"/>
      <c r="BK23" s="102"/>
      <c r="BL23" s="102"/>
      <c r="BM23" s="102"/>
      <c r="BN23" s="102"/>
      <c r="BO23" s="102"/>
      <c r="BP23" s="102"/>
      <c r="BQ23" s="102"/>
      <c r="BR23" s="102"/>
      <c r="BS23" s="102"/>
      <c r="BT23" s="102"/>
      <c r="BU23" s="102"/>
      <c r="BV23" s="102"/>
      <c r="BW23" s="102"/>
      <c r="BX23" s="102"/>
      <c r="BY23" s="102"/>
      <c r="BZ23" s="102"/>
      <c r="CA23" s="102"/>
      <c r="CB23" s="102"/>
      <c r="CC23" s="102"/>
      <c r="CD23" s="102"/>
      <c r="CE23" s="102"/>
    </row>
    <row r="24" spans="1:83" s="40" customFormat="1" ht="42.75" customHeight="1" x14ac:dyDescent="0.2">
      <c r="B24" s="102" t="s">
        <v>76</v>
      </c>
      <c r="C24" s="102" t="s">
        <v>128</v>
      </c>
      <c r="D24" s="102" t="s">
        <v>95</v>
      </c>
      <c r="E24" s="102" t="s">
        <v>152</v>
      </c>
      <c r="F24" s="120" t="s">
        <v>81</v>
      </c>
      <c r="G24" s="120" t="s">
        <v>173</v>
      </c>
      <c r="H24" s="102" t="s">
        <v>99</v>
      </c>
      <c r="J24" s="102" t="s">
        <v>71</v>
      </c>
      <c r="L24" s="102">
        <v>2004</v>
      </c>
      <c r="M24" s="102">
        <v>2005</v>
      </c>
      <c r="N24" s="102">
        <v>2006</v>
      </c>
      <c r="O24" s="102">
        <v>2007</v>
      </c>
      <c r="P24" s="102">
        <v>2008</v>
      </c>
      <c r="Q24" s="102">
        <v>2009</v>
      </c>
      <c r="R24" s="102">
        <v>2010</v>
      </c>
      <c r="S24" s="102">
        <v>2011</v>
      </c>
      <c r="T24" s="102">
        <v>2012</v>
      </c>
      <c r="U24" s="102">
        <v>2013</v>
      </c>
      <c r="V24" s="102">
        <v>2014</v>
      </c>
      <c r="W24" s="102">
        <v>2015</v>
      </c>
      <c r="X24" s="102">
        <v>2016</v>
      </c>
      <c r="Y24" s="102">
        <v>2017</v>
      </c>
      <c r="Z24" s="102">
        <v>2018</v>
      </c>
      <c r="AA24" s="102">
        <v>2019</v>
      </c>
      <c r="AB24" s="102">
        <v>2020</v>
      </c>
      <c r="AC24" s="102">
        <v>2021</v>
      </c>
      <c r="AD24" s="102">
        <v>2022</v>
      </c>
      <c r="AE24" s="102">
        <v>2023</v>
      </c>
      <c r="AF24" s="102">
        <v>2024</v>
      </c>
      <c r="AG24" s="102">
        <v>2025</v>
      </c>
      <c r="AH24" s="102">
        <v>2026</v>
      </c>
      <c r="AI24" s="72"/>
      <c r="AJ24" s="102">
        <v>2004</v>
      </c>
      <c r="AK24" s="102">
        <v>2005</v>
      </c>
      <c r="AL24" s="102">
        <v>2006</v>
      </c>
      <c r="AM24" s="102">
        <v>2007</v>
      </c>
      <c r="AN24" s="102">
        <v>2008</v>
      </c>
      <c r="AO24" s="102">
        <v>2009</v>
      </c>
      <c r="AP24" s="102">
        <v>2010</v>
      </c>
      <c r="AQ24" s="102">
        <v>2011</v>
      </c>
      <c r="AR24" s="102">
        <v>2012</v>
      </c>
      <c r="AS24" s="102">
        <v>2013</v>
      </c>
      <c r="AT24" s="102">
        <v>2014</v>
      </c>
      <c r="AU24" s="102">
        <v>2015</v>
      </c>
      <c r="AV24" s="102">
        <v>2016</v>
      </c>
      <c r="AW24" s="102">
        <v>2017</v>
      </c>
      <c r="AX24" s="102">
        <v>2018</v>
      </c>
      <c r="AY24" s="102">
        <v>2019</v>
      </c>
      <c r="AZ24" s="102">
        <v>2020</v>
      </c>
      <c r="BA24" s="102">
        <v>2021</v>
      </c>
      <c r="BB24" s="102">
        <v>2022</v>
      </c>
      <c r="BC24" s="102">
        <v>2023</v>
      </c>
      <c r="BD24" s="102">
        <v>2024</v>
      </c>
      <c r="BE24" s="102">
        <v>2025</v>
      </c>
      <c r="BF24" s="102">
        <v>2026</v>
      </c>
      <c r="BG24" s="133"/>
      <c r="BH24" s="102">
        <v>2003</v>
      </c>
      <c r="BI24" s="102">
        <v>2004</v>
      </c>
      <c r="BJ24" s="102">
        <v>2005</v>
      </c>
      <c r="BK24" s="102">
        <v>2006</v>
      </c>
      <c r="BL24" s="102">
        <v>2007</v>
      </c>
      <c r="BM24" s="102">
        <v>2008</v>
      </c>
      <c r="BN24" s="102">
        <v>2009</v>
      </c>
      <c r="BO24" s="102">
        <v>2010</v>
      </c>
      <c r="BP24" s="102">
        <v>2011</v>
      </c>
      <c r="BQ24" s="102">
        <v>2012</v>
      </c>
      <c r="BR24" s="102">
        <v>2013</v>
      </c>
      <c r="BS24" s="102">
        <v>2014</v>
      </c>
      <c r="BT24" s="102">
        <v>2015</v>
      </c>
      <c r="BU24" s="102">
        <v>2016</v>
      </c>
      <c r="BV24" s="102">
        <v>2017</v>
      </c>
      <c r="BW24" s="102">
        <v>2018</v>
      </c>
      <c r="BX24" s="102">
        <v>2019</v>
      </c>
      <c r="BY24" s="102">
        <v>2020</v>
      </c>
      <c r="BZ24" s="102">
        <v>2021</v>
      </c>
      <c r="CA24" s="102">
        <v>2022</v>
      </c>
      <c r="CB24" s="102">
        <v>2023</v>
      </c>
      <c r="CC24" s="102">
        <v>2024</v>
      </c>
      <c r="CD24" s="102">
        <v>2025</v>
      </c>
      <c r="CE24" s="102">
        <v>2026</v>
      </c>
    </row>
    <row r="25" spans="1:83" s="18" customFormat="1" x14ac:dyDescent="0.2">
      <c r="A25" s="2"/>
      <c r="B25" s="83">
        <f>'3. Investeringen'!B12</f>
        <v>1</v>
      </c>
      <c r="C25" s="83" t="str">
        <f>'3. Investeringen'!C12</f>
        <v>Nieuwe investeringen</v>
      </c>
      <c r="D25" s="83" t="str">
        <f>'3. Investeringen'!F12</f>
        <v>TD</v>
      </c>
      <c r="E25" s="83" t="str">
        <f>C25&amp;" "&amp;D25</f>
        <v>Nieuwe investeringen TD</v>
      </c>
      <c r="F25" s="118">
        <f>'3. Investeringen'!L12</f>
        <v>2021</v>
      </c>
      <c r="G25" s="130">
        <f>'8. Afschrijvingen voor GAW'!G29</f>
        <v>0.5</v>
      </c>
      <c r="H25" s="83">
        <f>'3. Investeringen'!M12</f>
        <v>1438344.9700607683</v>
      </c>
      <c r="I25" s="18" t="s">
        <v>66</v>
      </c>
      <c r="J25" s="83">
        <f>'6. Investeringen per jaar'!I15</f>
        <v>1</v>
      </c>
      <c r="K25" s="18" t="s">
        <v>66</v>
      </c>
      <c r="L25" s="83">
        <f>'8. Afschrijvingen voor GAW'!BF29</f>
        <v>0</v>
      </c>
      <c r="M25" s="83">
        <f>'8. Afschrijvingen voor GAW'!BG29</f>
        <v>0</v>
      </c>
      <c r="N25" s="83">
        <f>'8. Afschrijvingen voor GAW'!BH29</f>
        <v>0</v>
      </c>
      <c r="O25" s="83">
        <f>'8. Afschrijvingen voor GAW'!BI29</f>
        <v>0</v>
      </c>
      <c r="P25" s="83">
        <f>'8. Afschrijvingen voor GAW'!BJ29</f>
        <v>0</v>
      </c>
      <c r="Q25" s="83">
        <f>'8. Afschrijvingen voor GAW'!BK29</f>
        <v>0</v>
      </c>
      <c r="R25" s="83">
        <f>'8. Afschrijvingen voor GAW'!BL29</f>
        <v>0</v>
      </c>
      <c r="S25" s="83">
        <f>'8. Afschrijvingen voor GAW'!BM29</f>
        <v>0</v>
      </c>
      <c r="T25" s="83">
        <f>'8. Afschrijvingen voor GAW'!BN29</f>
        <v>0</v>
      </c>
      <c r="U25" s="83">
        <f>'8. Afschrijvingen voor GAW'!BO29</f>
        <v>0</v>
      </c>
      <c r="V25" s="83">
        <f>'8. Afschrijvingen voor GAW'!BP29</f>
        <v>0</v>
      </c>
      <c r="W25" s="83">
        <f>'8. Afschrijvingen voor GAW'!BQ29</f>
        <v>0</v>
      </c>
      <c r="X25" s="83">
        <f>'8. Afschrijvingen voor GAW'!BR29</f>
        <v>0</v>
      </c>
      <c r="Y25" s="83">
        <f>'8. Afschrijvingen voor GAW'!BS29</f>
        <v>0</v>
      </c>
      <c r="Z25" s="83">
        <f>'8. Afschrijvingen voor GAW'!BT29</f>
        <v>0</v>
      </c>
      <c r="AA25" s="83">
        <f>'8. Afschrijvingen voor GAW'!BU29</f>
        <v>0</v>
      </c>
      <c r="AB25" s="83">
        <f>'8. Afschrijvingen voor GAW'!BV29</f>
        <v>0</v>
      </c>
      <c r="AC25" s="83">
        <f>'8. Afschrijvingen voor GAW'!BW29</f>
        <v>143834.49700607682</v>
      </c>
      <c r="AD25" s="83">
        <f>'8. Afschrijvingen voor GAW'!BX29</f>
        <v>345202.79281458439</v>
      </c>
      <c r="AE25" s="83">
        <f>'8. Afschrijvingen voor GAW'!BY29</f>
        <v>271230.7657828877</v>
      </c>
      <c r="AF25" s="83">
        <f>'8. Afschrijvingen voor GAW'!BZ29</f>
        <v>271230.7657828877</v>
      </c>
      <c r="AG25" s="83">
        <f>'8. Afschrijvingen voor GAW'!CA29</f>
        <v>271230.7657828877</v>
      </c>
      <c r="AH25" s="83">
        <f>'8. Afschrijvingen voor GAW'!CB29</f>
        <v>135615.38289144385</v>
      </c>
      <c r="AJ25" s="114">
        <f>IF(AND($D25="AD",OR($F25=2008,$F25=2009)),(IF($G25=1,IF(OR($F25=AJ$24-2,$F25=AJ$24-1,$F25=AJ$24),1,'4. CPI-tabel'!F$17),IF(OR($F25=AJ$24-1,$F25=AJ$24),1,'4. CPI-tabel'!F$17))),'4. CPI-tabel'!F$17)</f>
        <v>1.0209999999999999</v>
      </c>
      <c r="AK25" s="114">
        <f>IF(AND($D25="AD",OR($F25=2008,$F25=2009)),(IF($G25=1,IF(OR($F25=AK$24-2,$F25=AK$24-1,$F25=AK$24),1,'4. CPI-tabel'!G$17),IF(OR($F25=AK$24-1,$F25=AK$24),1,'4. CPI-tabel'!G$17))),'4. CPI-tabel'!G$17)</f>
        <v>1.0109999999999999</v>
      </c>
      <c r="AL25" s="114">
        <f>IF(AND($D25="AD",OR($F25=2008,$F25=2009)),(IF($G25=1,IF(OR($F25=AL$24-2,$F25=AL$24-1,$F25=AL$24),1,'4. CPI-tabel'!H$17),IF(OR($F25=AL$24-1,$F25=AL$24),1,'4. CPI-tabel'!H$17))),'4. CPI-tabel'!H$17)</f>
        <v>1.018</v>
      </c>
      <c r="AM25" s="114">
        <f>IF(AND($D25="AD",OR($F25=2008,$F25=2009)),(IF($G25=1,IF(OR($F25=AM$24-2,$F25=AM$24-1,$F25=AM$24),1,'4. CPI-tabel'!I$17),IF(OR($F25=AM$24-1,$F25=AM$24),1,'4. CPI-tabel'!I$17))),'4. CPI-tabel'!I$17)</f>
        <v>1.014</v>
      </c>
      <c r="AN25" s="114">
        <f>IF(AND($D25="AD",OR($F25=2008,$F25=2009)),(IF($G25=1,IF(OR($F25=AN$24-2,$F25=AN$24-1,$F25=AN$24),1,'4. CPI-tabel'!J$17),IF(OR($F25=AN$24-1,$F25=AN$24),1,'4. CPI-tabel'!J$17))),'4. CPI-tabel'!J$17)</f>
        <v>1.0109999999999999</v>
      </c>
      <c r="AO25" s="114">
        <f>IF(AND($D25="AD",OR($F25=2008,$F25=2009)),(IF($G25=1,IF(OR($F25=AO$24-2,$F25=AO$24-1,$F25=AO$24),1,'4. CPI-tabel'!K$17),IF(OR($F25=AO$24-1,$F25=AO$24),1,'4. CPI-tabel'!K$17))),'4. CPI-tabel'!K$17)</f>
        <v>1.032</v>
      </c>
      <c r="AP25" s="114">
        <f>IF(AND($D25="AD",OR($F25=2008,$F25=2009)),(IF($G25=1,IF(OR($F25=AP$24-2,$F25=AP$24-1,$F25=AP$24),1,'4. CPI-tabel'!L$17),IF(OR($F25=AP$24-1,$F25=AP$24),1,'4. CPI-tabel'!L$17))),'4. CPI-tabel'!L$17)</f>
        <v>1.0029999999999999</v>
      </c>
      <c r="AQ25" s="114">
        <f>IF(AND($D25="AD",OR($F25=2008,$F25=2009)),(IF($G25=1,IF(OR($F25=AQ$24-2,$F25=AQ$24-1,$F25=AQ$24),1,'4. CPI-tabel'!M$17),IF(OR($F25=AQ$24-1,$F25=AQ$24),1,'4. CPI-tabel'!M$17))),'4. CPI-tabel'!M$17)</f>
        <v>1.0149999999999999</v>
      </c>
      <c r="AR25" s="114">
        <f>IF(AND($D25="AD",OR($F25=2008,$F25=2009)),(IF($G25=1,IF(OR($F25=AR$24-2,$F25=AR$24-1,$F25=AR$24),1,'4. CPI-tabel'!N$17),IF(OR($F25=AR$24-1,$F25=AR$24),1,'4. CPI-tabel'!N$17))),'4. CPI-tabel'!N$17)</f>
        <v>1.026</v>
      </c>
      <c r="AS25" s="114">
        <f>IF(AND($D25="AD",OR($F25=2008,$F25=2009)),(IF($G25=1,IF(OR($F25=AS$24-2,$F25=AS$24-1,$F25=AS$24),1,'4. CPI-tabel'!O$17),IF(OR($F25=AS$24-1,$F25=AS$24),1,'4. CPI-tabel'!O$17))),'4. CPI-tabel'!O$17)</f>
        <v>1.0229999999999999</v>
      </c>
      <c r="AT25" s="114">
        <f>IF(AND($D25="AD",OR($F25=2008,$F25=2009)),(IF($G25=1,IF(OR($F25=AT$24-2,$F25=AT$24-1,$F25=AT$24),1,'4. CPI-tabel'!P$17),IF(OR($F25=AT$24-1,$F25=AT$24),1,'4. CPI-tabel'!P$17))),'4. CPI-tabel'!P$17)</f>
        <v>1.028</v>
      </c>
      <c r="AU25" s="114">
        <f>IF(AND($D25="AD",OR($F25=2008,$F25=2009)),(IF($G25=1,IF(OR($F25=AU$24-2,$F25=AU$24-1,$F25=AU$24),1,'4. CPI-tabel'!Q$17),IF(OR($F25=AU$24-1,$F25=AU$24),1,'4. CPI-tabel'!Q$17))),'4. CPI-tabel'!Q$17)</f>
        <v>1.01</v>
      </c>
      <c r="AV25" s="114">
        <f>IF(AND($D25="AD",OR($F25=2008,$F25=2009)),(IF($G25=1,IF(OR($F25=AV$24-2,$F25=AV$24-1,$F25=AV$24),1,'4. CPI-tabel'!R$17),IF(OR($F25=AV$24-1,$F25=AV$24),1,'4. CPI-tabel'!R$17))),'4. CPI-tabel'!R$17)</f>
        <v>1.008</v>
      </c>
      <c r="AW25" s="114">
        <f>IF(AND($D25="AD",OR($F25=2008,$F25=2009)),(IF($G25=1,IF(OR($F25=AW$24-2,$F25=AW$24-1,$F25=AW$24),1,'4. CPI-tabel'!S$17),IF(OR($F25=AW$24-1,$F25=AW$24),1,'4. CPI-tabel'!S$17))),'4. CPI-tabel'!S$17)</f>
        <v>1.002</v>
      </c>
      <c r="AX25" s="114">
        <f>IF(AND($D25="AD",OR($F25=2008,$F25=2009)),(IF($G25=1,IF(OR($F25=AX$24-2,$F25=AX$24-1,$F25=AX$24),1,'4. CPI-tabel'!T$17),IF(OR($F25=AX$24-1,$F25=AX$24),1,'4. CPI-tabel'!T$17))),'4. CPI-tabel'!T$17)</f>
        <v>1.014</v>
      </c>
      <c r="AY25" s="114">
        <f>IF(AND($D25="AD",OR($F25=2008,$F25=2009)),(IF($G25=1,IF(OR($F25=AY$24-2,$F25=AY$24-1,$F25=AY$24),1,'4. CPI-tabel'!U$17),IF(OR($F25=AY$24-1,$F25=AY$24),1,'4. CPI-tabel'!U$17))),'4. CPI-tabel'!U$17)</f>
        <v>1.0209999999999999</v>
      </c>
      <c r="AZ25" s="114">
        <f>IF(AND($D25="AD",OR($F25=2008,$F25=2009)),(IF($G25=1,IF(OR($F25=AZ$24-2,$F25=AZ$24-1,$F25=AZ$24),1,'4. CPI-tabel'!V$17),IF(OR($F25=AZ$24-1,$F25=AZ$24),1,'4. CPI-tabel'!V$17))),'4. CPI-tabel'!V$17)</f>
        <v>1.028</v>
      </c>
      <c r="BA25" s="114">
        <f>IF(AND($D25="AD",OR($F25=2008,$F25=2009)),(IF($G25=1,IF(OR($F25=BA$24-2,$F25=BA$24-1,$F25=BA$24),1,'4. CPI-tabel'!W$17),IF(OR($F25=BA$24-1,$F25=BA$24),1,'4. CPI-tabel'!W$17))),'4. CPI-tabel'!W$17)</f>
        <v>1.0069999999999999</v>
      </c>
      <c r="BB25" s="114">
        <f>IF(AND($D25="AD",OR($F25=2008,$F25=2009)),(IF($G25=1,IF(OR($F25=BB$24-2,$F25=BB$24-1,$F25=BB$24),1,'4. CPI-tabel'!X$17),IF(OR($F25=BB$24-1,$F25=BB$24),1,'4. CPI-tabel'!X$17))),'4. CPI-tabel'!X$17)</f>
        <v>1</v>
      </c>
      <c r="BC25" s="114">
        <f>IF(AND($D25="AD",OR($F25=2008,$F25=2009)),(IF($G25=1,IF(OR($F25=BC$24-2,$F25=BC$24-1,$F25=BC$24),1,'4. CPI-tabel'!Y$17),IF(OR($F25=BC$24-1,$F25=BC$24),1,'4. CPI-tabel'!Y$17))),'4. CPI-tabel'!Y$17)</f>
        <v>1</v>
      </c>
      <c r="BD25" s="114">
        <f>IF(AND($D25="AD",OR($F25=2008,$F25=2009)),(IF($G25=1,IF(OR($F25=BD$24-2,$F25=BD$24-1,$F25=BD$24),1,'4. CPI-tabel'!Z$17),IF(OR($F25=BD$24-1,$F25=BD$24),1,'4. CPI-tabel'!Z$17))),'4. CPI-tabel'!Z$17)</f>
        <v>1</v>
      </c>
      <c r="BE25" s="114">
        <f>IF(AND($D25="AD",OR($F25=2008,$F25=2009)),(IF($G25=1,IF(OR($F25=BE$24-2,$F25=BE$24-1,$F25=BE$24),1,'4. CPI-tabel'!AA$17),IF(OR($F25=BE$24-1,$F25=BE$24),1,'4. CPI-tabel'!AA$17))),'4. CPI-tabel'!AA$17)</f>
        <v>1</v>
      </c>
      <c r="BF25" s="114">
        <f>IF(AND($D25="AD",OR($F25=2008,$F25=2009)),(IF($G25=1,IF(OR($F25=BF$24-2,$F25=BF$24-1,$F25=BF$24),1,'4. CPI-tabel'!AB$17),IF(OR($F25=BF$24-1,$F25=BF$24),1,'4. CPI-tabel'!AB$17))),'4. CPI-tabel'!AB$17)</f>
        <v>1</v>
      </c>
      <c r="BG25" s="134"/>
      <c r="BH25" s="121"/>
      <c r="BI25" s="84">
        <f>IF(BI$24=$F25,$H25-L25,IF(BI$24&gt;$F25,BH25*AJ25-L25,0))*$J25</f>
        <v>0</v>
      </c>
      <c r="BJ25" s="84">
        <f>IF(BJ$24=$F25,$H25-M25,IF(BJ$24&gt;$F25,BI25*AK25-M25,0))*$J25</f>
        <v>0</v>
      </c>
      <c r="BK25" s="84">
        <f t="shared" ref="BK25:CE37" si="5">IF(BK$24=$F25,$H25-N25,IF(BK$24&gt;$F25,BJ25*AL25-N25,0))*$J25</f>
        <v>0</v>
      </c>
      <c r="BL25" s="84">
        <f t="shared" si="5"/>
        <v>0</v>
      </c>
      <c r="BM25" s="84">
        <f t="shared" si="5"/>
        <v>0</v>
      </c>
      <c r="BN25" s="84">
        <f t="shared" si="5"/>
        <v>0</v>
      </c>
      <c r="BO25" s="84">
        <f t="shared" si="5"/>
        <v>0</v>
      </c>
      <c r="BP25" s="84">
        <f t="shared" si="5"/>
        <v>0</v>
      </c>
      <c r="BQ25" s="84">
        <f t="shared" si="5"/>
        <v>0</v>
      </c>
      <c r="BR25" s="84">
        <f t="shared" si="5"/>
        <v>0</v>
      </c>
      <c r="BS25" s="84">
        <f t="shared" si="5"/>
        <v>0</v>
      </c>
      <c r="BT25" s="84">
        <f t="shared" si="5"/>
        <v>0</v>
      </c>
      <c r="BU25" s="84">
        <f t="shared" si="5"/>
        <v>0</v>
      </c>
      <c r="BV25" s="84">
        <f t="shared" si="5"/>
        <v>0</v>
      </c>
      <c r="BW25" s="84">
        <f t="shared" si="5"/>
        <v>0</v>
      </c>
      <c r="BX25" s="84">
        <f t="shared" si="5"/>
        <v>0</v>
      </c>
      <c r="BY25" s="84">
        <f t="shared" si="5"/>
        <v>0</v>
      </c>
      <c r="BZ25" s="84">
        <f t="shared" si="5"/>
        <v>1294510.4730546915</v>
      </c>
      <c r="CA25" s="84">
        <f t="shared" si="5"/>
        <v>949307.680240107</v>
      </c>
      <c r="CB25" s="84">
        <f t="shared" si="5"/>
        <v>678076.9144572193</v>
      </c>
      <c r="CC25" s="84">
        <f t="shared" si="5"/>
        <v>406846.14867433161</v>
      </c>
      <c r="CD25" s="84">
        <f t="shared" si="5"/>
        <v>135615.38289144391</v>
      </c>
      <c r="CE25" s="84">
        <f t="shared" si="5"/>
        <v>5.8207660913467407E-11</v>
      </c>
    </row>
    <row r="26" spans="1:83" s="18" customFormat="1" x14ac:dyDescent="0.2">
      <c r="A26" s="38"/>
      <c r="B26" s="83">
        <f>'3. Investeringen'!B13</f>
        <v>2</v>
      </c>
      <c r="C26" s="83" t="str">
        <f>'3. Investeringen'!C13</f>
        <v>Nieuwe investeringen</v>
      </c>
      <c r="D26" s="83" t="str">
        <f>'3. Investeringen'!F13</f>
        <v>TD</v>
      </c>
      <c r="E26" s="83" t="str">
        <f t="shared" ref="E26:E31" si="6">C26&amp;" "&amp;D26</f>
        <v>Nieuwe investeringen TD</v>
      </c>
      <c r="F26" s="118">
        <f>'3. Investeringen'!L13</f>
        <v>2021</v>
      </c>
      <c r="G26" s="130">
        <f>'8. Afschrijvingen voor GAW'!G30</f>
        <v>0.5</v>
      </c>
      <c r="H26" s="83">
        <f>'3. Investeringen'!M13</f>
        <v>761188.92339491134</v>
      </c>
      <c r="J26" s="83">
        <f>'6. Investeringen per jaar'!I16</f>
        <v>1</v>
      </c>
      <c r="L26" s="83">
        <f>'8. Afschrijvingen voor GAW'!BF30</f>
        <v>0</v>
      </c>
      <c r="M26" s="83">
        <f>'8. Afschrijvingen voor GAW'!BG30</f>
        <v>0</v>
      </c>
      <c r="N26" s="83">
        <f>'8. Afschrijvingen voor GAW'!BH30</f>
        <v>0</v>
      </c>
      <c r="O26" s="83">
        <f>'8. Afschrijvingen voor GAW'!BI30</f>
        <v>0</v>
      </c>
      <c r="P26" s="83">
        <f>'8. Afschrijvingen voor GAW'!BJ30</f>
        <v>0</v>
      </c>
      <c r="Q26" s="83">
        <f>'8. Afschrijvingen voor GAW'!BK30</f>
        <v>0</v>
      </c>
      <c r="R26" s="83">
        <f>'8. Afschrijvingen voor GAW'!BL30</f>
        <v>0</v>
      </c>
      <c r="S26" s="83">
        <f>'8. Afschrijvingen voor GAW'!BM30</f>
        <v>0</v>
      </c>
      <c r="T26" s="83">
        <f>'8. Afschrijvingen voor GAW'!BN30</f>
        <v>0</v>
      </c>
      <c r="U26" s="83">
        <f>'8. Afschrijvingen voor GAW'!BO30</f>
        <v>0</v>
      </c>
      <c r="V26" s="83">
        <f>'8. Afschrijvingen voor GAW'!BP30</f>
        <v>0</v>
      </c>
      <c r="W26" s="83">
        <f>'8. Afschrijvingen voor GAW'!BQ30</f>
        <v>0</v>
      </c>
      <c r="X26" s="83">
        <f>'8. Afschrijvingen voor GAW'!BR30</f>
        <v>0</v>
      </c>
      <c r="Y26" s="83">
        <f>'8. Afschrijvingen voor GAW'!BS30</f>
        <v>0</v>
      </c>
      <c r="Z26" s="83">
        <f>'8. Afschrijvingen voor GAW'!BT30</f>
        <v>0</v>
      </c>
      <c r="AA26" s="83">
        <f>'8. Afschrijvingen voor GAW'!BU30</f>
        <v>0</v>
      </c>
      <c r="AB26" s="83">
        <f>'8. Afschrijvingen voor GAW'!BV30</f>
        <v>0</v>
      </c>
      <c r="AC26" s="83">
        <f>'8. Afschrijvingen voor GAW'!BW30</f>
        <v>38059.44616974557</v>
      </c>
      <c r="AD26" s="83">
        <f>'8. Afschrijvingen voor GAW'!BX30</f>
        <v>91342.670807389368</v>
      </c>
      <c r="AE26" s="83">
        <f>'8. Afschrijvingen voor GAW'!BY30</f>
        <v>79804.649231719144</v>
      </c>
      <c r="AF26" s="83">
        <f>'8. Afschrijvingen voor GAW'!BZ30</f>
        <v>73597.620958140993</v>
      </c>
      <c r="AG26" s="83">
        <f>'8. Afschrijvingen voor GAW'!CA30</f>
        <v>73597.620958140993</v>
      </c>
      <c r="AH26" s="83">
        <f>'8. Afschrijvingen voor GAW'!CB30</f>
        <v>73597.620958140993</v>
      </c>
      <c r="AJ26" s="114">
        <f>IF(AND($D26="AD",OR($F26=2008,$F26=2009)),(IF($G26=1,IF(OR($F26=AJ$24-2,$F26=AJ$24-1,$F26=AJ$24),1,'4. CPI-tabel'!F$17),IF(OR($F26=AJ$24-1,$F26=AJ$24),1,'4. CPI-tabel'!F$17))),'4. CPI-tabel'!F$17)</f>
        <v>1.0209999999999999</v>
      </c>
      <c r="AK26" s="114">
        <f>IF(AND($D26="AD",OR($F26=2008,$F26=2009)),(IF($G26=1,IF(OR($F26=AK$24-2,$F26=AK$24-1,$F26=AK$24),1,'4. CPI-tabel'!G$17),IF(OR($F26=AK$24-1,$F26=AK$24),1,'4. CPI-tabel'!G$17))),'4. CPI-tabel'!G$17)</f>
        <v>1.0109999999999999</v>
      </c>
      <c r="AL26" s="114">
        <f>IF(AND($D26="AD",OR($F26=2008,$F26=2009)),(IF($G26=1,IF(OR($F26=AL$24-2,$F26=AL$24-1,$F26=AL$24),1,'4. CPI-tabel'!H$17),IF(OR($F26=AL$24-1,$F26=AL$24),1,'4. CPI-tabel'!H$17))),'4. CPI-tabel'!H$17)</f>
        <v>1.018</v>
      </c>
      <c r="AM26" s="114">
        <f>IF(AND($D26="AD",OR($F26=2008,$F26=2009)),(IF($G26=1,IF(OR($F26=AM$24-2,$F26=AM$24-1,$F26=AM$24),1,'4. CPI-tabel'!I$17),IF(OR($F26=AM$24-1,$F26=AM$24),1,'4. CPI-tabel'!I$17))),'4. CPI-tabel'!I$17)</f>
        <v>1.014</v>
      </c>
      <c r="AN26" s="114">
        <f>IF(AND($D26="AD",OR($F26=2008,$F26=2009)),(IF($G26=1,IF(OR($F26=AN$24-2,$F26=AN$24-1,$F26=AN$24),1,'4. CPI-tabel'!J$17),IF(OR($F26=AN$24-1,$F26=AN$24),1,'4. CPI-tabel'!J$17))),'4. CPI-tabel'!J$17)</f>
        <v>1.0109999999999999</v>
      </c>
      <c r="AO26" s="114">
        <f>IF(AND($D26="AD",OR($F26=2008,$F26=2009)),(IF($G26=1,IF(OR($F26=AO$24-2,$F26=AO$24-1,$F26=AO$24),1,'4. CPI-tabel'!K$17),IF(OR($F26=AO$24-1,$F26=AO$24),1,'4. CPI-tabel'!K$17))),'4. CPI-tabel'!K$17)</f>
        <v>1.032</v>
      </c>
      <c r="AP26" s="114">
        <f>IF(AND($D26="AD",OR($F26=2008,$F26=2009)),(IF($G26=1,IF(OR($F26=AP$24-2,$F26=AP$24-1,$F26=AP$24),1,'4. CPI-tabel'!L$17),IF(OR($F26=AP$24-1,$F26=AP$24),1,'4. CPI-tabel'!L$17))),'4. CPI-tabel'!L$17)</f>
        <v>1.0029999999999999</v>
      </c>
      <c r="AQ26" s="114">
        <f>IF(AND($D26="AD",OR($F26=2008,$F26=2009)),(IF($G26=1,IF(OR($F26=AQ$24-2,$F26=AQ$24-1,$F26=AQ$24),1,'4. CPI-tabel'!M$17),IF(OR($F26=AQ$24-1,$F26=AQ$24),1,'4. CPI-tabel'!M$17))),'4. CPI-tabel'!M$17)</f>
        <v>1.0149999999999999</v>
      </c>
      <c r="AR26" s="114">
        <f>IF(AND($D26="AD",OR($F26=2008,$F26=2009)),(IF($G26=1,IF(OR($F26=AR$24-2,$F26=AR$24-1,$F26=AR$24),1,'4. CPI-tabel'!N$17),IF(OR($F26=AR$24-1,$F26=AR$24),1,'4. CPI-tabel'!N$17))),'4. CPI-tabel'!N$17)</f>
        <v>1.026</v>
      </c>
      <c r="AS26" s="114">
        <f>IF(AND($D26="AD",OR($F26=2008,$F26=2009)),(IF($G26=1,IF(OR($F26=AS$24-2,$F26=AS$24-1,$F26=AS$24),1,'4. CPI-tabel'!O$17),IF(OR($F26=AS$24-1,$F26=AS$24),1,'4. CPI-tabel'!O$17))),'4. CPI-tabel'!O$17)</f>
        <v>1.0229999999999999</v>
      </c>
      <c r="AT26" s="114">
        <f>IF(AND($D26="AD",OR($F26=2008,$F26=2009)),(IF($G26=1,IF(OR($F26=AT$24-2,$F26=AT$24-1,$F26=AT$24),1,'4. CPI-tabel'!P$17),IF(OR($F26=AT$24-1,$F26=AT$24),1,'4. CPI-tabel'!P$17))),'4. CPI-tabel'!P$17)</f>
        <v>1.028</v>
      </c>
      <c r="AU26" s="114">
        <f>IF(AND($D26="AD",OR($F26=2008,$F26=2009)),(IF($G26=1,IF(OR($F26=AU$24-2,$F26=AU$24-1,$F26=AU$24),1,'4. CPI-tabel'!Q$17),IF(OR($F26=AU$24-1,$F26=AU$24),1,'4. CPI-tabel'!Q$17))),'4. CPI-tabel'!Q$17)</f>
        <v>1.01</v>
      </c>
      <c r="AV26" s="114">
        <f>IF(AND($D26="AD",OR($F26=2008,$F26=2009)),(IF($G26=1,IF(OR($F26=AV$24-2,$F26=AV$24-1,$F26=AV$24),1,'4. CPI-tabel'!R$17),IF(OR($F26=AV$24-1,$F26=AV$24),1,'4. CPI-tabel'!R$17))),'4. CPI-tabel'!R$17)</f>
        <v>1.008</v>
      </c>
      <c r="AW26" s="114">
        <f>IF(AND($D26="AD",OR($F26=2008,$F26=2009)),(IF($G26=1,IF(OR($F26=AW$24-2,$F26=AW$24-1,$F26=AW$24),1,'4. CPI-tabel'!S$17),IF(OR($F26=AW$24-1,$F26=AW$24),1,'4. CPI-tabel'!S$17))),'4. CPI-tabel'!S$17)</f>
        <v>1.002</v>
      </c>
      <c r="AX26" s="114">
        <f>IF(AND($D26="AD",OR($F26=2008,$F26=2009)),(IF($G26=1,IF(OR($F26=AX$24-2,$F26=AX$24-1,$F26=AX$24),1,'4. CPI-tabel'!T$17),IF(OR($F26=AX$24-1,$F26=AX$24),1,'4. CPI-tabel'!T$17))),'4. CPI-tabel'!T$17)</f>
        <v>1.014</v>
      </c>
      <c r="AY26" s="114">
        <f>IF(AND($D26="AD",OR($F26=2008,$F26=2009)),(IF($G26=1,IF(OR($F26=AY$24-2,$F26=AY$24-1,$F26=AY$24),1,'4. CPI-tabel'!U$17),IF(OR($F26=AY$24-1,$F26=AY$24),1,'4. CPI-tabel'!U$17))),'4. CPI-tabel'!U$17)</f>
        <v>1.0209999999999999</v>
      </c>
      <c r="AZ26" s="114">
        <f>IF(AND($D26="AD",OR($F26=2008,$F26=2009)),(IF($G26=1,IF(OR($F26=AZ$24-2,$F26=AZ$24-1,$F26=AZ$24),1,'4. CPI-tabel'!V$17),IF(OR($F26=AZ$24-1,$F26=AZ$24),1,'4. CPI-tabel'!V$17))),'4. CPI-tabel'!V$17)</f>
        <v>1.028</v>
      </c>
      <c r="BA26" s="114">
        <f>IF(AND($D26="AD",OR($F26=2008,$F26=2009)),(IF($G26=1,IF(OR($F26=BA$24-2,$F26=BA$24-1,$F26=BA$24),1,'4. CPI-tabel'!W$17),IF(OR($F26=BA$24-1,$F26=BA$24),1,'4. CPI-tabel'!W$17))),'4. CPI-tabel'!W$17)</f>
        <v>1.0069999999999999</v>
      </c>
      <c r="BB26" s="114">
        <f>IF(AND($D26="AD",OR($F26=2008,$F26=2009)),(IF($G26=1,IF(OR($F26=BB$24-2,$F26=BB$24-1,$F26=BB$24),1,'4. CPI-tabel'!X$17),IF(OR($F26=BB$24-1,$F26=BB$24),1,'4. CPI-tabel'!X$17))),'4. CPI-tabel'!X$17)</f>
        <v>1</v>
      </c>
      <c r="BC26" s="114">
        <f>IF(AND($D26="AD",OR($F26=2008,$F26=2009)),(IF($G26=1,IF(OR($F26=BC$24-2,$F26=BC$24-1,$F26=BC$24),1,'4. CPI-tabel'!Y$17),IF(OR($F26=BC$24-1,$F26=BC$24),1,'4. CPI-tabel'!Y$17))),'4. CPI-tabel'!Y$17)</f>
        <v>1</v>
      </c>
      <c r="BD26" s="114">
        <f>IF(AND($D26="AD",OR($F26=2008,$F26=2009)),(IF($G26=1,IF(OR($F26=BD$24-2,$F26=BD$24-1,$F26=BD$24),1,'4. CPI-tabel'!Z$17),IF(OR($F26=BD$24-1,$F26=BD$24),1,'4. CPI-tabel'!Z$17))),'4. CPI-tabel'!Z$17)</f>
        <v>1</v>
      </c>
      <c r="BE26" s="114">
        <f>IF(AND($D26="AD",OR($F26=2008,$F26=2009)),(IF($G26=1,IF(OR($F26=BE$24-2,$F26=BE$24-1,$F26=BE$24),1,'4. CPI-tabel'!AA$17),IF(OR($F26=BE$24-1,$F26=BE$24),1,'4. CPI-tabel'!AA$17))),'4. CPI-tabel'!AA$17)</f>
        <v>1</v>
      </c>
      <c r="BF26" s="114">
        <f>IF(AND($D26="AD",OR($F26=2008,$F26=2009)),(IF($G26=1,IF(OR($F26=BF$24-2,$F26=BF$24-1,$F26=BF$24),1,'4. CPI-tabel'!AB$17),IF(OR($F26=BF$24-1,$F26=BF$24),1,'4. CPI-tabel'!AB$17))),'4. CPI-tabel'!AB$17)</f>
        <v>1</v>
      </c>
      <c r="BG26" s="134"/>
      <c r="BH26" s="121"/>
      <c r="BI26" s="84">
        <f t="shared" ref="BI26:BI72" si="7">IF(BI$24=$F26,$H26-L26,IF(BI$24&gt;$F26,BH26*AJ26-L26,0))*$J26</f>
        <v>0</v>
      </c>
      <c r="BJ26" s="84">
        <f t="shared" ref="BJ26:BJ72" si="8">IF(BJ$24=$F26,$H26-M26,IF(BJ$24&gt;$F26,BI26*AK26-M26,0))*$J26</f>
        <v>0</v>
      </c>
      <c r="BK26" s="84">
        <f t="shared" si="5"/>
        <v>0</v>
      </c>
      <c r="BL26" s="84">
        <f t="shared" si="5"/>
        <v>0</v>
      </c>
      <c r="BM26" s="84">
        <f t="shared" si="5"/>
        <v>0</v>
      </c>
      <c r="BN26" s="84">
        <f t="shared" si="5"/>
        <v>0</v>
      </c>
      <c r="BO26" s="84">
        <f t="shared" si="5"/>
        <v>0</v>
      </c>
      <c r="BP26" s="84">
        <f t="shared" si="5"/>
        <v>0</v>
      </c>
      <c r="BQ26" s="84">
        <f t="shared" si="5"/>
        <v>0</v>
      </c>
      <c r="BR26" s="84">
        <f t="shared" si="5"/>
        <v>0</v>
      </c>
      <c r="BS26" s="84">
        <f t="shared" si="5"/>
        <v>0</v>
      </c>
      <c r="BT26" s="84">
        <f t="shared" si="5"/>
        <v>0</v>
      </c>
      <c r="BU26" s="84">
        <f t="shared" si="5"/>
        <v>0</v>
      </c>
      <c r="BV26" s="84">
        <f t="shared" si="5"/>
        <v>0</v>
      </c>
      <c r="BW26" s="84">
        <f t="shared" si="5"/>
        <v>0</v>
      </c>
      <c r="BX26" s="84">
        <f t="shared" si="5"/>
        <v>0</v>
      </c>
      <c r="BY26" s="84">
        <f t="shared" si="5"/>
        <v>0</v>
      </c>
      <c r="BZ26" s="84">
        <f t="shared" si="5"/>
        <v>723129.47722516581</v>
      </c>
      <c r="CA26" s="84">
        <f t="shared" si="5"/>
        <v>631786.8064177765</v>
      </c>
      <c r="CB26" s="84">
        <f t="shared" si="5"/>
        <v>551982.15718605742</v>
      </c>
      <c r="CC26" s="84">
        <f t="shared" si="5"/>
        <v>478384.53622791643</v>
      </c>
      <c r="CD26" s="84">
        <f t="shared" si="5"/>
        <v>404786.91526977543</v>
      </c>
      <c r="CE26" s="84">
        <f t="shared" si="5"/>
        <v>331189.29431163444</v>
      </c>
    </row>
    <row r="27" spans="1:83" s="18" customFormat="1" x14ac:dyDescent="0.2">
      <c r="A27" s="38"/>
      <c r="B27" s="83">
        <f>'3. Investeringen'!B14</f>
        <v>3</v>
      </c>
      <c r="C27" s="83" t="str">
        <f>'3. Investeringen'!C14</f>
        <v>Nieuwe investeringen</v>
      </c>
      <c r="D27" s="83" t="str">
        <f>'3. Investeringen'!F14</f>
        <v>TD</v>
      </c>
      <c r="E27" s="83" t="str">
        <f t="shared" si="6"/>
        <v>Nieuwe investeringen TD</v>
      </c>
      <c r="F27" s="118">
        <f>'3. Investeringen'!L14</f>
        <v>2021</v>
      </c>
      <c r="G27" s="130">
        <f>'8. Afschrijvingen voor GAW'!G31</f>
        <v>0.5</v>
      </c>
      <c r="H27" s="83">
        <f>'3. Investeringen'!M14</f>
        <v>99574.93607123119</v>
      </c>
      <c r="J27" s="83">
        <f>'6. Investeringen per jaar'!I17</f>
        <v>1</v>
      </c>
      <c r="L27" s="83">
        <f>'8. Afschrijvingen voor GAW'!BF31</f>
        <v>0</v>
      </c>
      <c r="M27" s="83">
        <f>'8. Afschrijvingen voor GAW'!BG31</f>
        <v>0</v>
      </c>
      <c r="N27" s="83">
        <f>'8. Afschrijvingen voor GAW'!BH31</f>
        <v>0</v>
      </c>
      <c r="O27" s="83">
        <f>'8. Afschrijvingen voor GAW'!BI31</f>
        <v>0</v>
      </c>
      <c r="P27" s="83">
        <f>'8. Afschrijvingen voor GAW'!BJ31</f>
        <v>0</v>
      </c>
      <c r="Q27" s="83">
        <f>'8. Afschrijvingen voor GAW'!BK31</f>
        <v>0</v>
      </c>
      <c r="R27" s="83">
        <f>'8. Afschrijvingen voor GAW'!BL31</f>
        <v>0</v>
      </c>
      <c r="S27" s="83">
        <f>'8. Afschrijvingen voor GAW'!BM31</f>
        <v>0</v>
      </c>
      <c r="T27" s="83">
        <f>'8. Afschrijvingen voor GAW'!BN31</f>
        <v>0</v>
      </c>
      <c r="U27" s="83">
        <f>'8. Afschrijvingen voor GAW'!BO31</f>
        <v>0</v>
      </c>
      <c r="V27" s="83">
        <f>'8. Afschrijvingen voor GAW'!BP31</f>
        <v>0</v>
      </c>
      <c r="W27" s="83">
        <f>'8. Afschrijvingen voor GAW'!BQ31</f>
        <v>0</v>
      </c>
      <c r="X27" s="83">
        <f>'8. Afschrijvingen voor GAW'!BR31</f>
        <v>0</v>
      </c>
      <c r="Y27" s="83">
        <f>'8. Afschrijvingen voor GAW'!BS31</f>
        <v>0</v>
      </c>
      <c r="Z27" s="83">
        <f>'8. Afschrijvingen voor GAW'!BT31</f>
        <v>0</v>
      </c>
      <c r="AA27" s="83">
        <f>'8. Afschrijvingen voor GAW'!BU31</f>
        <v>0</v>
      </c>
      <c r="AB27" s="83">
        <f>'8. Afschrijvingen voor GAW'!BV31</f>
        <v>0</v>
      </c>
      <c r="AC27" s="83">
        <f>'8. Afschrijvingen voor GAW'!BW31</f>
        <v>1991.4987214246239</v>
      </c>
      <c r="AD27" s="83">
        <f>'8. Afschrijvingen voor GAW'!BX31</f>
        <v>4779.596931419097</v>
      </c>
      <c r="AE27" s="83">
        <f>'8. Afschrijvingen voor GAW'!BY31</f>
        <v>4545.4942245740795</v>
      </c>
      <c r="AF27" s="83">
        <f>'8. Afschrijvingen voor GAW'!BZ31</f>
        <v>4322.857772758206</v>
      </c>
      <c r="AG27" s="83">
        <f>'8. Afschrijvingen voor GAW'!CA31</f>
        <v>4111.1259634802536</v>
      </c>
      <c r="AH27" s="83">
        <f>'8. Afschrijvingen voor GAW'!CB31</f>
        <v>3909.764691799588</v>
      </c>
      <c r="AJ27" s="114">
        <f>IF(AND($D27="AD",OR($F27=2008,$F27=2009)),(IF($G27=1,IF(OR($F27=AJ$24-2,$F27=AJ$24-1,$F27=AJ$24),1,'4. CPI-tabel'!F$17),IF(OR($F27=AJ$24-1,$F27=AJ$24),1,'4. CPI-tabel'!F$17))),'4. CPI-tabel'!F$17)</f>
        <v>1.0209999999999999</v>
      </c>
      <c r="AK27" s="114">
        <f>IF(AND($D27="AD",OR($F27=2008,$F27=2009)),(IF($G27=1,IF(OR($F27=AK$24-2,$F27=AK$24-1,$F27=AK$24),1,'4. CPI-tabel'!G$17),IF(OR($F27=AK$24-1,$F27=AK$24),1,'4. CPI-tabel'!G$17))),'4. CPI-tabel'!G$17)</f>
        <v>1.0109999999999999</v>
      </c>
      <c r="AL27" s="114">
        <f>IF(AND($D27="AD",OR($F27=2008,$F27=2009)),(IF($G27=1,IF(OR($F27=AL$24-2,$F27=AL$24-1,$F27=AL$24),1,'4. CPI-tabel'!H$17),IF(OR($F27=AL$24-1,$F27=AL$24),1,'4. CPI-tabel'!H$17))),'4. CPI-tabel'!H$17)</f>
        <v>1.018</v>
      </c>
      <c r="AM27" s="114">
        <f>IF(AND($D27="AD",OR($F27=2008,$F27=2009)),(IF($G27=1,IF(OR($F27=AM$24-2,$F27=AM$24-1,$F27=AM$24),1,'4. CPI-tabel'!I$17),IF(OR($F27=AM$24-1,$F27=AM$24),1,'4. CPI-tabel'!I$17))),'4. CPI-tabel'!I$17)</f>
        <v>1.014</v>
      </c>
      <c r="AN27" s="114">
        <f>IF(AND($D27="AD",OR($F27=2008,$F27=2009)),(IF($G27=1,IF(OR($F27=AN$24-2,$F27=AN$24-1,$F27=AN$24),1,'4. CPI-tabel'!J$17),IF(OR($F27=AN$24-1,$F27=AN$24),1,'4. CPI-tabel'!J$17))),'4. CPI-tabel'!J$17)</f>
        <v>1.0109999999999999</v>
      </c>
      <c r="AO27" s="114">
        <f>IF(AND($D27="AD",OR($F27=2008,$F27=2009)),(IF($G27=1,IF(OR($F27=AO$24-2,$F27=AO$24-1,$F27=AO$24),1,'4. CPI-tabel'!K$17),IF(OR($F27=AO$24-1,$F27=AO$24),1,'4. CPI-tabel'!K$17))),'4. CPI-tabel'!K$17)</f>
        <v>1.032</v>
      </c>
      <c r="AP27" s="114">
        <f>IF(AND($D27="AD",OR($F27=2008,$F27=2009)),(IF($G27=1,IF(OR($F27=AP$24-2,$F27=AP$24-1,$F27=AP$24),1,'4. CPI-tabel'!L$17),IF(OR($F27=AP$24-1,$F27=AP$24),1,'4. CPI-tabel'!L$17))),'4. CPI-tabel'!L$17)</f>
        <v>1.0029999999999999</v>
      </c>
      <c r="AQ27" s="114">
        <f>IF(AND($D27="AD",OR($F27=2008,$F27=2009)),(IF($G27=1,IF(OR($F27=AQ$24-2,$F27=AQ$24-1,$F27=AQ$24),1,'4. CPI-tabel'!M$17),IF(OR($F27=AQ$24-1,$F27=AQ$24),1,'4. CPI-tabel'!M$17))),'4. CPI-tabel'!M$17)</f>
        <v>1.0149999999999999</v>
      </c>
      <c r="AR27" s="114">
        <f>IF(AND($D27="AD",OR($F27=2008,$F27=2009)),(IF($G27=1,IF(OR($F27=AR$24-2,$F27=AR$24-1,$F27=AR$24),1,'4. CPI-tabel'!N$17),IF(OR($F27=AR$24-1,$F27=AR$24),1,'4. CPI-tabel'!N$17))),'4. CPI-tabel'!N$17)</f>
        <v>1.026</v>
      </c>
      <c r="AS27" s="114">
        <f>IF(AND($D27="AD",OR($F27=2008,$F27=2009)),(IF($G27=1,IF(OR($F27=AS$24-2,$F27=AS$24-1,$F27=AS$24),1,'4. CPI-tabel'!O$17),IF(OR($F27=AS$24-1,$F27=AS$24),1,'4. CPI-tabel'!O$17))),'4. CPI-tabel'!O$17)</f>
        <v>1.0229999999999999</v>
      </c>
      <c r="AT27" s="114">
        <f>IF(AND($D27="AD",OR($F27=2008,$F27=2009)),(IF($G27=1,IF(OR($F27=AT$24-2,$F27=AT$24-1,$F27=AT$24),1,'4. CPI-tabel'!P$17),IF(OR($F27=AT$24-1,$F27=AT$24),1,'4. CPI-tabel'!P$17))),'4. CPI-tabel'!P$17)</f>
        <v>1.028</v>
      </c>
      <c r="AU27" s="114">
        <f>IF(AND($D27="AD",OR($F27=2008,$F27=2009)),(IF($G27=1,IF(OR($F27=AU$24-2,$F27=AU$24-1,$F27=AU$24),1,'4. CPI-tabel'!Q$17),IF(OR($F27=AU$24-1,$F27=AU$24),1,'4. CPI-tabel'!Q$17))),'4. CPI-tabel'!Q$17)</f>
        <v>1.01</v>
      </c>
      <c r="AV27" s="114">
        <f>IF(AND($D27="AD",OR($F27=2008,$F27=2009)),(IF($G27=1,IF(OR($F27=AV$24-2,$F27=AV$24-1,$F27=AV$24),1,'4. CPI-tabel'!R$17),IF(OR($F27=AV$24-1,$F27=AV$24),1,'4. CPI-tabel'!R$17))),'4. CPI-tabel'!R$17)</f>
        <v>1.008</v>
      </c>
      <c r="AW27" s="114">
        <f>IF(AND($D27="AD",OR($F27=2008,$F27=2009)),(IF($G27=1,IF(OR($F27=AW$24-2,$F27=AW$24-1,$F27=AW$24),1,'4. CPI-tabel'!S$17),IF(OR($F27=AW$24-1,$F27=AW$24),1,'4. CPI-tabel'!S$17))),'4. CPI-tabel'!S$17)</f>
        <v>1.002</v>
      </c>
      <c r="AX27" s="114">
        <f>IF(AND($D27="AD",OR($F27=2008,$F27=2009)),(IF($G27=1,IF(OR($F27=AX$24-2,$F27=AX$24-1,$F27=AX$24),1,'4. CPI-tabel'!T$17),IF(OR($F27=AX$24-1,$F27=AX$24),1,'4. CPI-tabel'!T$17))),'4. CPI-tabel'!T$17)</f>
        <v>1.014</v>
      </c>
      <c r="AY27" s="114">
        <f>IF(AND($D27="AD",OR($F27=2008,$F27=2009)),(IF($G27=1,IF(OR($F27=AY$24-2,$F27=AY$24-1,$F27=AY$24),1,'4. CPI-tabel'!U$17),IF(OR($F27=AY$24-1,$F27=AY$24),1,'4. CPI-tabel'!U$17))),'4. CPI-tabel'!U$17)</f>
        <v>1.0209999999999999</v>
      </c>
      <c r="AZ27" s="114">
        <f>IF(AND($D27="AD",OR($F27=2008,$F27=2009)),(IF($G27=1,IF(OR($F27=AZ$24-2,$F27=AZ$24-1,$F27=AZ$24),1,'4. CPI-tabel'!V$17),IF(OR($F27=AZ$24-1,$F27=AZ$24),1,'4. CPI-tabel'!V$17))),'4. CPI-tabel'!V$17)</f>
        <v>1.028</v>
      </c>
      <c r="BA27" s="114">
        <f>IF(AND($D27="AD",OR($F27=2008,$F27=2009)),(IF($G27=1,IF(OR($F27=BA$24-2,$F27=BA$24-1,$F27=BA$24),1,'4. CPI-tabel'!W$17),IF(OR($F27=BA$24-1,$F27=BA$24),1,'4. CPI-tabel'!W$17))),'4. CPI-tabel'!W$17)</f>
        <v>1.0069999999999999</v>
      </c>
      <c r="BB27" s="114">
        <f>IF(AND($D27="AD",OR($F27=2008,$F27=2009)),(IF($G27=1,IF(OR($F27=BB$24-2,$F27=BB$24-1,$F27=BB$24),1,'4. CPI-tabel'!X$17),IF(OR($F27=BB$24-1,$F27=BB$24),1,'4. CPI-tabel'!X$17))),'4. CPI-tabel'!X$17)</f>
        <v>1</v>
      </c>
      <c r="BC27" s="114">
        <f>IF(AND($D27="AD",OR($F27=2008,$F27=2009)),(IF($G27=1,IF(OR($F27=BC$24-2,$F27=BC$24-1,$F27=BC$24),1,'4. CPI-tabel'!Y$17),IF(OR($F27=BC$24-1,$F27=BC$24),1,'4. CPI-tabel'!Y$17))),'4. CPI-tabel'!Y$17)</f>
        <v>1</v>
      </c>
      <c r="BD27" s="114">
        <f>IF(AND($D27="AD",OR($F27=2008,$F27=2009)),(IF($G27=1,IF(OR($F27=BD$24-2,$F27=BD$24-1,$F27=BD$24),1,'4. CPI-tabel'!Z$17),IF(OR($F27=BD$24-1,$F27=BD$24),1,'4. CPI-tabel'!Z$17))),'4. CPI-tabel'!Z$17)</f>
        <v>1</v>
      </c>
      <c r="BE27" s="114">
        <f>IF(AND($D27="AD",OR($F27=2008,$F27=2009)),(IF($G27=1,IF(OR($F27=BE$24-2,$F27=BE$24-1,$F27=BE$24),1,'4. CPI-tabel'!AA$17),IF(OR($F27=BE$24-1,$F27=BE$24),1,'4. CPI-tabel'!AA$17))),'4. CPI-tabel'!AA$17)</f>
        <v>1</v>
      </c>
      <c r="BF27" s="114">
        <f>IF(AND($D27="AD",OR($F27=2008,$F27=2009)),(IF($G27=1,IF(OR($F27=BF$24-2,$F27=BF$24-1,$F27=BF$24),1,'4. CPI-tabel'!AB$17),IF(OR($F27=BF$24-1,$F27=BF$24),1,'4. CPI-tabel'!AB$17))),'4. CPI-tabel'!AB$17)</f>
        <v>1</v>
      </c>
      <c r="BG27" s="134"/>
      <c r="BH27" s="121"/>
      <c r="BI27" s="84">
        <f t="shared" si="7"/>
        <v>0</v>
      </c>
      <c r="BJ27" s="84">
        <f t="shared" si="8"/>
        <v>0</v>
      </c>
      <c r="BK27" s="84">
        <f t="shared" si="5"/>
        <v>0</v>
      </c>
      <c r="BL27" s="84">
        <f t="shared" si="5"/>
        <v>0</v>
      </c>
      <c r="BM27" s="84">
        <f t="shared" si="5"/>
        <v>0</v>
      </c>
      <c r="BN27" s="84">
        <f t="shared" si="5"/>
        <v>0</v>
      </c>
      <c r="BO27" s="84">
        <f t="shared" si="5"/>
        <v>0</v>
      </c>
      <c r="BP27" s="84">
        <f t="shared" si="5"/>
        <v>0</v>
      </c>
      <c r="BQ27" s="84">
        <f t="shared" si="5"/>
        <v>0</v>
      </c>
      <c r="BR27" s="84">
        <f t="shared" si="5"/>
        <v>0</v>
      </c>
      <c r="BS27" s="84">
        <f t="shared" si="5"/>
        <v>0</v>
      </c>
      <c r="BT27" s="84">
        <f t="shared" si="5"/>
        <v>0</v>
      </c>
      <c r="BU27" s="84">
        <f t="shared" si="5"/>
        <v>0</v>
      </c>
      <c r="BV27" s="84">
        <f t="shared" si="5"/>
        <v>0</v>
      </c>
      <c r="BW27" s="84">
        <f t="shared" si="5"/>
        <v>0</v>
      </c>
      <c r="BX27" s="84">
        <f t="shared" si="5"/>
        <v>0</v>
      </c>
      <c r="BY27" s="84">
        <f t="shared" si="5"/>
        <v>0</v>
      </c>
      <c r="BZ27" s="84">
        <f t="shared" si="5"/>
        <v>97583.437349806569</v>
      </c>
      <c r="CA27" s="84">
        <f t="shared" si="5"/>
        <v>92803.840418387466</v>
      </c>
      <c r="CB27" s="84">
        <f t="shared" si="5"/>
        <v>88258.346193813384</v>
      </c>
      <c r="CC27" s="84">
        <f t="shared" si="5"/>
        <v>83935.488421055183</v>
      </c>
      <c r="CD27" s="84">
        <f t="shared" si="5"/>
        <v>79824.362457574927</v>
      </c>
      <c r="CE27" s="84">
        <f t="shared" si="5"/>
        <v>75914.597765775339</v>
      </c>
    </row>
    <row r="28" spans="1:83" s="18" customFormat="1" x14ac:dyDescent="0.2">
      <c r="A28" s="38"/>
      <c r="B28" s="83">
        <f>'3. Investeringen'!B15</f>
        <v>4</v>
      </c>
      <c r="C28" s="83" t="str">
        <f>'3. Investeringen'!C15</f>
        <v>Nieuwe investeringen</v>
      </c>
      <c r="D28" s="83" t="str">
        <f>'3. Investeringen'!F15</f>
        <v>TD</v>
      </c>
      <c r="E28" s="83" t="str">
        <f t="shared" si="6"/>
        <v>Nieuwe investeringen TD</v>
      </c>
      <c r="F28" s="118">
        <f>'3. Investeringen'!L15</f>
        <v>2021</v>
      </c>
      <c r="G28" s="130">
        <f>'8. Afschrijvingen voor GAW'!G32</f>
        <v>0.5</v>
      </c>
      <c r="H28" s="83">
        <f>'3. Investeringen'!M15</f>
        <v>23748765.99686427</v>
      </c>
      <c r="J28" s="83">
        <f>'6. Investeringen per jaar'!I18</f>
        <v>1</v>
      </c>
      <c r="L28" s="83">
        <f>'8. Afschrijvingen voor GAW'!BF32</f>
        <v>0</v>
      </c>
      <c r="M28" s="83">
        <f>'8. Afschrijvingen voor GAW'!BG32</f>
        <v>0</v>
      </c>
      <c r="N28" s="83">
        <f>'8. Afschrijvingen voor GAW'!BH32</f>
        <v>0</v>
      </c>
      <c r="O28" s="83">
        <f>'8. Afschrijvingen voor GAW'!BI32</f>
        <v>0</v>
      </c>
      <c r="P28" s="83">
        <f>'8. Afschrijvingen voor GAW'!BJ32</f>
        <v>0</v>
      </c>
      <c r="Q28" s="83">
        <f>'8. Afschrijvingen voor GAW'!BK32</f>
        <v>0</v>
      </c>
      <c r="R28" s="83">
        <f>'8. Afschrijvingen voor GAW'!BL32</f>
        <v>0</v>
      </c>
      <c r="S28" s="83">
        <f>'8. Afschrijvingen voor GAW'!BM32</f>
        <v>0</v>
      </c>
      <c r="T28" s="83">
        <f>'8. Afschrijvingen voor GAW'!BN32</f>
        <v>0</v>
      </c>
      <c r="U28" s="83">
        <f>'8. Afschrijvingen voor GAW'!BO32</f>
        <v>0</v>
      </c>
      <c r="V28" s="83">
        <f>'8. Afschrijvingen voor GAW'!BP32</f>
        <v>0</v>
      </c>
      <c r="W28" s="83">
        <f>'8. Afschrijvingen voor GAW'!BQ32</f>
        <v>0</v>
      </c>
      <c r="X28" s="83">
        <f>'8. Afschrijvingen voor GAW'!BR32</f>
        <v>0</v>
      </c>
      <c r="Y28" s="83">
        <f>'8. Afschrijvingen voor GAW'!BS32</f>
        <v>0</v>
      </c>
      <c r="Z28" s="83">
        <f>'8. Afschrijvingen voor GAW'!BT32</f>
        <v>0</v>
      </c>
      <c r="AA28" s="83">
        <f>'8. Afschrijvingen voor GAW'!BU32</f>
        <v>0</v>
      </c>
      <c r="AB28" s="83">
        <f>'8. Afschrijvingen voor GAW'!BV32</f>
        <v>0</v>
      </c>
      <c r="AC28" s="83">
        <f>'8. Afschrijvingen voor GAW'!BW32</f>
        <v>395812.76661440451</v>
      </c>
      <c r="AD28" s="83">
        <f>'8. Afschrijvingen voor GAW'!BX32</f>
        <v>949950.63987457077</v>
      </c>
      <c r="AE28" s="83">
        <f>'8. Afschrijvingen voor GAW'!BY32</f>
        <v>911308.57994746964</v>
      </c>
      <c r="AF28" s="83">
        <f>'8. Afschrijvingen voor GAW'!BZ32</f>
        <v>874238.40042418276</v>
      </c>
      <c r="AG28" s="83">
        <f>'8. Afschrijvingen voor GAW'!CA32</f>
        <v>838676.16040692793</v>
      </c>
      <c r="AH28" s="83">
        <f>'8. Afschrijvingen voor GAW'!CB32</f>
        <v>804560.51998359524</v>
      </c>
      <c r="AJ28" s="114">
        <f>IF(AND($D28="AD",OR($F28=2008,$F28=2009)),(IF($G28=1,IF(OR($F28=AJ$24-2,$F28=AJ$24-1,$F28=AJ$24),1,'4. CPI-tabel'!F$17),IF(OR($F28=AJ$24-1,$F28=AJ$24),1,'4. CPI-tabel'!F$17))),'4. CPI-tabel'!F$17)</f>
        <v>1.0209999999999999</v>
      </c>
      <c r="AK28" s="114">
        <f>IF(AND($D28="AD",OR($F28=2008,$F28=2009)),(IF($G28=1,IF(OR($F28=AK$24-2,$F28=AK$24-1,$F28=AK$24),1,'4. CPI-tabel'!G$17),IF(OR($F28=AK$24-1,$F28=AK$24),1,'4. CPI-tabel'!G$17))),'4. CPI-tabel'!G$17)</f>
        <v>1.0109999999999999</v>
      </c>
      <c r="AL28" s="114">
        <f>IF(AND($D28="AD",OR($F28=2008,$F28=2009)),(IF($G28=1,IF(OR($F28=AL$24-2,$F28=AL$24-1,$F28=AL$24),1,'4. CPI-tabel'!H$17),IF(OR($F28=AL$24-1,$F28=AL$24),1,'4. CPI-tabel'!H$17))),'4. CPI-tabel'!H$17)</f>
        <v>1.018</v>
      </c>
      <c r="AM28" s="114">
        <f>IF(AND($D28="AD",OR($F28=2008,$F28=2009)),(IF($G28=1,IF(OR($F28=AM$24-2,$F28=AM$24-1,$F28=AM$24),1,'4. CPI-tabel'!I$17),IF(OR($F28=AM$24-1,$F28=AM$24),1,'4. CPI-tabel'!I$17))),'4. CPI-tabel'!I$17)</f>
        <v>1.014</v>
      </c>
      <c r="AN28" s="114">
        <f>IF(AND($D28="AD",OR($F28=2008,$F28=2009)),(IF($G28=1,IF(OR($F28=AN$24-2,$F28=AN$24-1,$F28=AN$24),1,'4. CPI-tabel'!J$17),IF(OR($F28=AN$24-1,$F28=AN$24),1,'4. CPI-tabel'!J$17))),'4. CPI-tabel'!J$17)</f>
        <v>1.0109999999999999</v>
      </c>
      <c r="AO28" s="114">
        <f>IF(AND($D28="AD",OR($F28=2008,$F28=2009)),(IF($G28=1,IF(OR($F28=AO$24-2,$F28=AO$24-1,$F28=AO$24),1,'4. CPI-tabel'!K$17),IF(OR($F28=AO$24-1,$F28=AO$24),1,'4. CPI-tabel'!K$17))),'4. CPI-tabel'!K$17)</f>
        <v>1.032</v>
      </c>
      <c r="AP28" s="114">
        <f>IF(AND($D28="AD",OR($F28=2008,$F28=2009)),(IF($G28=1,IF(OR($F28=AP$24-2,$F28=AP$24-1,$F28=AP$24),1,'4. CPI-tabel'!L$17),IF(OR($F28=AP$24-1,$F28=AP$24),1,'4. CPI-tabel'!L$17))),'4. CPI-tabel'!L$17)</f>
        <v>1.0029999999999999</v>
      </c>
      <c r="AQ28" s="114">
        <f>IF(AND($D28="AD",OR($F28=2008,$F28=2009)),(IF($G28=1,IF(OR($F28=AQ$24-2,$F28=AQ$24-1,$F28=AQ$24),1,'4. CPI-tabel'!M$17),IF(OR($F28=AQ$24-1,$F28=AQ$24),1,'4. CPI-tabel'!M$17))),'4. CPI-tabel'!M$17)</f>
        <v>1.0149999999999999</v>
      </c>
      <c r="AR28" s="114">
        <f>IF(AND($D28="AD",OR($F28=2008,$F28=2009)),(IF($G28=1,IF(OR($F28=AR$24-2,$F28=AR$24-1,$F28=AR$24),1,'4. CPI-tabel'!N$17),IF(OR($F28=AR$24-1,$F28=AR$24),1,'4. CPI-tabel'!N$17))),'4. CPI-tabel'!N$17)</f>
        <v>1.026</v>
      </c>
      <c r="AS28" s="114">
        <f>IF(AND($D28="AD",OR($F28=2008,$F28=2009)),(IF($G28=1,IF(OR($F28=AS$24-2,$F28=AS$24-1,$F28=AS$24),1,'4. CPI-tabel'!O$17),IF(OR($F28=AS$24-1,$F28=AS$24),1,'4. CPI-tabel'!O$17))),'4. CPI-tabel'!O$17)</f>
        <v>1.0229999999999999</v>
      </c>
      <c r="AT28" s="114">
        <f>IF(AND($D28="AD",OR($F28=2008,$F28=2009)),(IF($G28=1,IF(OR($F28=AT$24-2,$F28=AT$24-1,$F28=AT$24),1,'4. CPI-tabel'!P$17),IF(OR($F28=AT$24-1,$F28=AT$24),1,'4. CPI-tabel'!P$17))),'4. CPI-tabel'!P$17)</f>
        <v>1.028</v>
      </c>
      <c r="AU28" s="114">
        <f>IF(AND($D28="AD",OR($F28=2008,$F28=2009)),(IF($G28=1,IF(OR($F28=AU$24-2,$F28=AU$24-1,$F28=AU$24),1,'4. CPI-tabel'!Q$17),IF(OR($F28=AU$24-1,$F28=AU$24),1,'4. CPI-tabel'!Q$17))),'4. CPI-tabel'!Q$17)</f>
        <v>1.01</v>
      </c>
      <c r="AV28" s="114">
        <f>IF(AND($D28="AD",OR($F28=2008,$F28=2009)),(IF($G28=1,IF(OR($F28=AV$24-2,$F28=AV$24-1,$F28=AV$24),1,'4. CPI-tabel'!R$17),IF(OR($F28=AV$24-1,$F28=AV$24),1,'4. CPI-tabel'!R$17))),'4. CPI-tabel'!R$17)</f>
        <v>1.008</v>
      </c>
      <c r="AW28" s="114">
        <f>IF(AND($D28="AD",OR($F28=2008,$F28=2009)),(IF($G28=1,IF(OR($F28=AW$24-2,$F28=AW$24-1,$F28=AW$24),1,'4. CPI-tabel'!S$17),IF(OR($F28=AW$24-1,$F28=AW$24),1,'4. CPI-tabel'!S$17))),'4. CPI-tabel'!S$17)</f>
        <v>1.002</v>
      </c>
      <c r="AX28" s="114">
        <f>IF(AND($D28="AD",OR($F28=2008,$F28=2009)),(IF($G28=1,IF(OR($F28=AX$24-2,$F28=AX$24-1,$F28=AX$24),1,'4. CPI-tabel'!T$17),IF(OR($F28=AX$24-1,$F28=AX$24),1,'4. CPI-tabel'!T$17))),'4. CPI-tabel'!T$17)</f>
        <v>1.014</v>
      </c>
      <c r="AY28" s="114">
        <f>IF(AND($D28="AD",OR($F28=2008,$F28=2009)),(IF($G28=1,IF(OR($F28=AY$24-2,$F28=AY$24-1,$F28=AY$24),1,'4. CPI-tabel'!U$17),IF(OR($F28=AY$24-1,$F28=AY$24),1,'4. CPI-tabel'!U$17))),'4. CPI-tabel'!U$17)</f>
        <v>1.0209999999999999</v>
      </c>
      <c r="AZ28" s="114">
        <f>IF(AND($D28="AD",OR($F28=2008,$F28=2009)),(IF($G28=1,IF(OR($F28=AZ$24-2,$F28=AZ$24-1,$F28=AZ$24),1,'4. CPI-tabel'!V$17),IF(OR($F28=AZ$24-1,$F28=AZ$24),1,'4. CPI-tabel'!V$17))),'4. CPI-tabel'!V$17)</f>
        <v>1.028</v>
      </c>
      <c r="BA28" s="114">
        <f>IF(AND($D28="AD",OR($F28=2008,$F28=2009)),(IF($G28=1,IF(OR($F28=BA$24-2,$F28=BA$24-1,$F28=BA$24),1,'4. CPI-tabel'!W$17),IF(OR($F28=BA$24-1,$F28=BA$24),1,'4. CPI-tabel'!W$17))),'4. CPI-tabel'!W$17)</f>
        <v>1.0069999999999999</v>
      </c>
      <c r="BB28" s="114">
        <f>IF(AND($D28="AD",OR($F28=2008,$F28=2009)),(IF($G28=1,IF(OR($F28=BB$24-2,$F28=BB$24-1,$F28=BB$24),1,'4. CPI-tabel'!X$17),IF(OR($F28=BB$24-1,$F28=BB$24),1,'4. CPI-tabel'!X$17))),'4. CPI-tabel'!X$17)</f>
        <v>1</v>
      </c>
      <c r="BC28" s="114">
        <f>IF(AND($D28="AD",OR($F28=2008,$F28=2009)),(IF($G28=1,IF(OR($F28=BC$24-2,$F28=BC$24-1,$F28=BC$24),1,'4. CPI-tabel'!Y$17),IF(OR($F28=BC$24-1,$F28=BC$24),1,'4. CPI-tabel'!Y$17))),'4. CPI-tabel'!Y$17)</f>
        <v>1</v>
      </c>
      <c r="BD28" s="114">
        <f>IF(AND($D28="AD",OR($F28=2008,$F28=2009)),(IF($G28=1,IF(OR($F28=BD$24-2,$F28=BD$24-1,$F28=BD$24),1,'4. CPI-tabel'!Z$17),IF(OR($F28=BD$24-1,$F28=BD$24),1,'4. CPI-tabel'!Z$17))),'4. CPI-tabel'!Z$17)</f>
        <v>1</v>
      </c>
      <c r="BE28" s="114">
        <f>IF(AND($D28="AD",OR($F28=2008,$F28=2009)),(IF($G28=1,IF(OR($F28=BE$24-2,$F28=BE$24-1,$F28=BE$24),1,'4. CPI-tabel'!AA$17),IF(OR($F28=BE$24-1,$F28=BE$24),1,'4. CPI-tabel'!AA$17))),'4. CPI-tabel'!AA$17)</f>
        <v>1</v>
      </c>
      <c r="BF28" s="114">
        <f>IF(AND($D28="AD",OR($F28=2008,$F28=2009)),(IF($G28=1,IF(OR($F28=BF$24-2,$F28=BF$24-1,$F28=BF$24),1,'4. CPI-tabel'!AB$17),IF(OR($F28=BF$24-1,$F28=BF$24),1,'4. CPI-tabel'!AB$17))),'4. CPI-tabel'!AB$17)</f>
        <v>1</v>
      </c>
      <c r="BG28" s="134"/>
      <c r="BH28" s="121"/>
      <c r="BI28" s="84">
        <f t="shared" si="7"/>
        <v>0</v>
      </c>
      <c r="BJ28" s="84">
        <f t="shared" si="8"/>
        <v>0</v>
      </c>
      <c r="BK28" s="84">
        <f t="shared" si="5"/>
        <v>0</v>
      </c>
      <c r="BL28" s="84">
        <f t="shared" si="5"/>
        <v>0</v>
      </c>
      <c r="BM28" s="84">
        <f t="shared" si="5"/>
        <v>0</v>
      </c>
      <c r="BN28" s="84">
        <f t="shared" si="5"/>
        <v>0</v>
      </c>
      <c r="BO28" s="84">
        <f t="shared" si="5"/>
        <v>0</v>
      </c>
      <c r="BP28" s="84">
        <f t="shared" si="5"/>
        <v>0</v>
      </c>
      <c r="BQ28" s="84">
        <f t="shared" si="5"/>
        <v>0</v>
      </c>
      <c r="BR28" s="84">
        <f t="shared" si="5"/>
        <v>0</v>
      </c>
      <c r="BS28" s="84">
        <f t="shared" si="5"/>
        <v>0</v>
      </c>
      <c r="BT28" s="84">
        <f t="shared" si="5"/>
        <v>0</v>
      </c>
      <c r="BU28" s="84">
        <f t="shared" si="5"/>
        <v>0</v>
      </c>
      <c r="BV28" s="84">
        <f t="shared" si="5"/>
        <v>0</v>
      </c>
      <c r="BW28" s="84">
        <f t="shared" si="5"/>
        <v>0</v>
      </c>
      <c r="BX28" s="84">
        <f t="shared" si="5"/>
        <v>0</v>
      </c>
      <c r="BY28" s="84">
        <f t="shared" si="5"/>
        <v>0</v>
      </c>
      <c r="BZ28" s="84">
        <f t="shared" si="5"/>
        <v>23352953.230249867</v>
      </c>
      <c r="CA28" s="84">
        <f t="shared" si="5"/>
        <v>22403002.590375297</v>
      </c>
      <c r="CB28" s="84">
        <f t="shared" si="5"/>
        <v>21491694.010427829</v>
      </c>
      <c r="CC28" s="84">
        <f t="shared" si="5"/>
        <v>20617455.610003646</v>
      </c>
      <c r="CD28" s="84">
        <f t="shared" si="5"/>
        <v>19778779.449596718</v>
      </c>
      <c r="CE28" s="84">
        <f t="shared" si="5"/>
        <v>18974218.929613121</v>
      </c>
    </row>
    <row r="29" spans="1:83" s="18" customFormat="1" x14ac:dyDescent="0.2">
      <c r="A29" s="38"/>
      <c r="B29" s="83">
        <f>'3. Investeringen'!B16</f>
        <v>5</v>
      </c>
      <c r="C29" s="83" t="str">
        <f>'3. Investeringen'!C16</f>
        <v>Nieuwe investeringen</v>
      </c>
      <c r="D29" s="83" t="str">
        <f>'3. Investeringen'!F16</f>
        <v>TD</v>
      </c>
      <c r="E29" s="83" t="str">
        <f t="shared" si="6"/>
        <v>Nieuwe investeringen TD</v>
      </c>
      <c r="F29" s="118">
        <f>'3. Investeringen'!L16</f>
        <v>2021</v>
      </c>
      <c r="G29" s="130">
        <f>'8. Afschrijvingen voor GAW'!G33</f>
        <v>0.5</v>
      </c>
      <c r="H29" s="83">
        <f>'3. Investeringen'!M16</f>
        <v>232989976.99160695</v>
      </c>
      <c r="J29" s="83">
        <f>'6. Investeringen per jaar'!I19</f>
        <v>1</v>
      </c>
      <c r="L29" s="83">
        <f>'8. Afschrijvingen voor GAW'!BF33</f>
        <v>0</v>
      </c>
      <c r="M29" s="83">
        <f>'8. Afschrijvingen voor GAW'!BG33</f>
        <v>0</v>
      </c>
      <c r="N29" s="83">
        <f>'8. Afschrijvingen voor GAW'!BH33</f>
        <v>0</v>
      </c>
      <c r="O29" s="83">
        <f>'8. Afschrijvingen voor GAW'!BI33</f>
        <v>0</v>
      </c>
      <c r="P29" s="83">
        <f>'8. Afschrijvingen voor GAW'!BJ33</f>
        <v>0</v>
      </c>
      <c r="Q29" s="83">
        <f>'8. Afschrijvingen voor GAW'!BK33</f>
        <v>0</v>
      </c>
      <c r="R29" s="83">
        <f>'8. Afschrijvingen voor GAW'!BL33</f>
        <v>0</v>
      </c>
      <c r="S29" s="83">
        <f>'8. Afschrijvingen voor GAW'!BM33</f>
        <v>0</v>
      </c>
      <c r="T29" s="83">
        <f>'8. Afschrijvingen voor GAW'!BN33</f>
        <v>0</v>
      </c>
      <c r="U29" s="83">
        <f>'8. Afschrijvingen voor GAW'!BO33</f>
        <v>0</v>
      </c>
      <c r="V29" s="83">
        <f>'8. Afschrijvingen voor GAW'!BP33</f>
        <v>0</v>
      </c>
      <c r="W29" s="83">
        <f>'8. Afschrijvingen voor GAW'!BQ33</f>
        <v>0</v>
      </c>
      <c r="X29" s="83">
        <f>'8. Afschrijvingen voor GAW'!BR33</f>
        <v>0</v>
      </c>
      <c r="Y29" s="83">
        <f>'8. Afschrijvingen voor GAW'!BS33</f>
        <v>0</v>
      </c>
      <c r="Z29" s="83">
        <f>'8. Afschrijvingen voor GAW'!BT33</f>
        <v>0</v>
      </c>
      <c r="AA29" s="83">
        <f>'8. Afschrijvingen voor GAW'!BU33</f>
        <v>0</v>
      </c>
      <c r="AB29" s="83">
        <f>'8. Afschrijvingen voor GAW'!BV33</f>
        <v>0</v>
      </c>
      <c r="AC29" s="83">
        <f>'8. Afschrijvingen voor GAW'!BW33</f>
        <v>2588777.5221289662</v>
      </c>
      <c r="AD29" s="83">
        <f>'8. Afschrijvingen voor GAW'!BX33</f>
        <v>6213066.0531095192</v>
      </c>
      <c r="AE29" s="83">
        <f>'8. Afschrijvingen voor GAW'!BY33</f>
        <v>6045522.6988683632</v>
      </c>
      <c r="AF29" s="83">
        <f>'8. Afschrijvingen voor GAW'!BZ33</f>
        <v>5882497.3676629243</v>
      </c>
      <c r="AG29" s="83">
        <f>'8. Afschrijvingen voor GAW'!CA33</f>
        <v>5723868.225164148</v>
      </c>
      <c r="AH29" s="83">
        <f>'8. Afschrijvingen voor GAW'!CB33</f>
        <v>5569516.7224630928</v>
      </c>
      <c r="AJ29" s="114">
        <f>IF(AND($D29="AD",OR($F29=2008,$F29=2009)),(IF($G29=1,IF(OR($F29=AJ$24-2,$F29=AJ$24-1,$F29=AJ$24),1,'4. CPI-tabel'!F$17),IF(OR($F29=AJ$24-1,$F29=AJ$24),1,'4. CPI-tabel'!F$17))),'4. CPI-tabel'!F$17)</f>
        <v>1.0209999999999999</v>
      </c>
      <c r="AK29" s="114">
        <f>IF(AND($D29="AD",OR($F29=2008,$F29=2009)),(IF($G29=1,IF(OR($F29=AK$24-2,$F29=AK$24-1,$F29=AK$24),1,'4. CPI-tabel'!G$17),IF(OR($F29=AK$24-1,$F29=AK$24),1,'4. CPI-tabel'!G$17))),'4. CPI-tabel'!G$17)</f>
        <v>1.0109999999999999</v>
      </c>
      <c r="AL29" s="114">
        <f>IF(AND($D29="AD",OR($F29=2008,$F29=2009)),(IF($G29=1,IF(OR($F29=AL$24-2,$F29=AL$24-1,$F29=AL$24),1,'4. CPI-tabel'!H$17),IF(OR($F29=AL$24-1,$F29=AL$24),1,'4. CPI-tabel'!H$17))),'4. CPI-tabel'!H$17)</f>
        <v>1.018</v>
      </c>
      <c r="AM29" s="114">
        <f>IF(AND($D29="AD",OR($F29=2008,$F29=2009)),(IF($G29=1,IF(OR($F29=AM$24-2,$F29=AM$24-1,$F29=AM$24),1,'4. CPI-tabel'!I$17),IF(OR($F29=AM$24-1,$F29=AM$24),1,'4. CPI-tabel'!I$17))),'4. CPI-tabel'!I$17)</f>
        <v>1.014</v>
      </c>
      <c r="AN29" s="114">
        <f>IF(AND($D29="AD",OR($F29=2008,$F29=2009)),(IF($G29=1,IF(OR($F29=AN$24-2,$F29=AN$24-1,$F29=AN$24),1,'4. CPI-tabel'!J$17),IF(OR($F29=AN$24-1,$F29=AN$24),1,'4. CPI-tabel'!J$17))),'4. CPI-tabel'!J$17)</f>
        <v>1.0109999999999999</v>
      </c>
      <c r="AO29" s="114">
        <f>IF(AND($D29="AD",OR($F29=2008,$F29=2009)),(IF($G29=1,IF(OR($F29=AO$24-2,$F29=AO$24-1,$F29=AO$24),1,'4. CPI-tabel'!K$17),IF(OR($F29=AO$24-1,$F29=AO$24),1,'4. CPI-tabel'!K$17))),'4. CPI-tabel'!K$17)</f>
        <v>1.032</v>
      </c>
      <c r="AP29" s="114">
        <f>IF(AND($D29="AD",OR($F29=2008,$F29=2009)),(IF($G29=1,IF(OR($F29=AP$24-2,$F29=AP$24-1,$F29=AP$24),1,'4. CPI-tabel'!L$17),IF(OR($F29=AP$24-1,$F29=AP$24),1,'4. CPI-tabel'!L$17))),'4. CPI-tabel'!L$17)</f>
        <v>1.0029999999999999</v>
      </c>
      <c r="AQ29" s="114">
        <f>IF(AND($D29="AD",OR($F29=2008,$F29=2009)),(IF($G29=1,IF(OR($F29=AQ$24-2,$F29=AQ$24-1,$F29=AQ$24),1,'4. CPI-tabel'!M$17),IF(OR($F29=AQ$24-1,$F29=AQ$24),1,'4. CPI-tabel'!M$17))),'4. CPI-tabel'!M$17)</f>
        <v>1.0149999999999999</v>
      </c>
      <c r="AR29" s="114">
        <f>IF(AND($D29="AD",OR($F29=2008,$F29=2009)),(IF($G29=1,IF(OR($F29=AR$24-2,$F29=AR$24-1,$F29=AR$24),1,'4. CPI-tabel'!N$17),IF(OR($F29=AR$24-1,$F29=AR$24),1,'4. CPI-tabel'!N$17))),'4. CPI-tabel'!N$17)</f>
        <v>1.026</v>
      </c>
      <c r="AS29" s="114">
        <f>IF(AND($D29="AD",OR($F29=2008,$F29=2009)),(IF($G29=1,IF(OR($F29=AS$24-2,$F29=AS$24-1,$F29=AS$24),1,'4. CPI-tabel'!O$17),IF(OR($F29=AS$24-1,$F29=AS$24),1,'4. CPI-tabel'!O$17))),'4. CPI-tabel'!O$17)</f>
        <v>1.0229999999999999</v>
      </c>
      <c r="AT29" s="114">
        <f>IF(AND($D29="AD",OR($F29=2008,$F29=2009)),(IF($G29=1,IF(OR($F29=AT$24-2,$F29=AT$24-1,$F29=AT$24),1,'4. CPI-tabel'!P$17),IF(OR($F29=AT$24-1,$F29=AT$24),1,'4. CPI-tabel'!P$17))),'4. CPI-tabel'!P$17)</f>
        <v>1.028</v>
      </c>
      <c r="AU29" s="114">
        <f>IF(AND($D29="AD",OR($F29=2008,$F29=2009)),(IF($G29=1,IF(OR($F29=AU$24-2,$F29=AU$24-1,$F29=AU$24),1,'4. CPI-tabel'!Q$17),IF(OR($F29=AU$24-1,$F29=AU$24),1,'4. CPI-tabel'!Q$17))),'4. CPI-tabel'!Q$17)</f>
        <v>1.01</v>
      </c>
      <c r="AV29" s="114">
        <f>IF(AND($D29="AD",OR($F29=2008,$F29=2009)),(IF($G29=1,IF(OR($F29=AV$24-2,$F29=AV$24-1,$F29=AV$24),1,'4. CPI-tabel'!R$17),IF(OR($F29=AV$24-1,$F29=AV$24),1,'4. CPI-tabel'!R$17))),'4. CPI-tabel'!R$17)</f>
        <v>1.008</v>
      </c>
      <c r="AW29" s="114">
        <f>IF(AND($D29="AD",OR($F29=2008,$F29=2009)),(IF($G29=1,IF(OR($F29=AW$24-2,$F29=AW$24-1,$F29=AW$24),1,'4. CPI-tabel'!S$17),IF(OR($F29=AW$24-1,$F29=AW$24),1,'4. CPI-tabel'!S$17))),'4. CPI-tabel'!S$17)</f>
        <v>1.002</v>
      </c>
      <c r="AX29" s="114">
        <f>IF(AND($D29="AD",OR($F29=2008,$F29=2009)),(IF($G29=1,IF(OR($F29=AX$24-2,$F29=AX$24-1,$F29=AX$24),1,'4. CPI-tabel'!T$17),IF(OR($F29=AX$24-1,$F29=AX$24),1,'4. CPI-tabel'!T$17))),'4. CPI-tabel'!T$17)</f>
        <v>1.014</v>
      </c>
      <c r="AY29" s="114">
        <f>IF(AND($D29="AD",OR($F29=2008,$F29=2009)),(IF($G29=1,IF(OR($F29=AY$24-2,$F29=AY$24-1,$F29=AY$24),1,'4. CPI-tabel'!U$17),IF(OR($F29=AY$24-1,$F29=AY$24),1,'4. CPI-tabel'!U$17))),'4. CPI-tabel'!U$17)</f>
        <v>1.0209999999999999</v>
      </c>
      <c r="AZ29" s="114">
        <f>IF(AND($D29="AD",OR($F29=2008,$F29=2009)),(IF($G29=1,IF(OR($F29=AZ$24-2,$F29=AZ$24-1,$F29=AZ$24),1,'4. CPI-tabel'!V$17),IF(OR($F29=AZ$24-1,$F29=AZ$24),1,'4. CPI-tabel'!V$17))),'4. CPI-tabel'!V$17)</f>
        <v>1.028</v>
      </c>
      <c r="BA29" s="114">
        <f>IF(AND($D29="AD",OR($F29=2008,$F29=2009)),(IF($G29=1,IF(OR($F29=BA$24-2,$F29=BA$24-1,$F29=BA$24),1,'4. CPI-tabel'!W$17),IF(OR($F29=BA$24-1,$F29=BA$24),1,'4. CPI-tabel'!W$17))),'4. CPI-tabel'!W$17)</f>
        <v>1.0069999999999999</v>
      </c>
      <c r="BB29" s="114">
        <f>IF(AND($D29="AD",OR($F29=2008,$F29=2009)),(IF($G29=1,IF(OR($F29=BB$24-2,$F29=BB$24-1,$F29=BB$24),1,'4. CPI-tabel'!X$17),IF(OR($F29=BB$24-1,$F29=BB$24),1,'4. CPI-tabel'!X$17))),'4. CPI-tabel'!X$17)</f>
        <v>1</v>
      </c>
      <c r="BC29" s="114">
        <f>IF(AND($D29="AD",OR($F29=2008,$F29=2009)),(IF($G29=1,IF(OR($F29=BC$24-2,$F29=BC$24-1,$F29=BC$24),1,'4. CPI-tabel'!Y$17),IF(OR($F29=BC$24-1,$F29=BC$24),1,'4. CPI-tabel'!Y$17))),'4. CPI-tabel'!Y$17)</f>
        <v>1</v>
      </c>
      <c r="BD29" s="114">
        <f>IF(AND($D29="AD",OR($F29=2008,$F29=2009)),(IF($G29=1,IF(OR($F29=BD$24-2,$F29=BD$24-1,$F29=BD$24),1,'4. CPI-tabel'!Z$17),IF(OR($F29=BD$24-1,$F29=BD$24),1,'4. CPI-tabel'!Z$17))),'4. CPI-tabel'!Z$17)</f>
        <v>1</v>
      </c>
      <c r="BE29" s="114">
        <f>IF(AND($D29="AD",OR($F29=2008,$F29=2009)),(IF($G29=1,IF(OR($F29=BE$24-2,$F29=BE$24-1,$F29=BE$24),1,'4. CPI-tabel'!AA$17),IF(OR($F29=BE$24-1,$F29=BE$24),1,'4. CPI-tabel'!AA$17))),'4. CPI-tabel'!AA$17)</f>
        <v>1</v>
      </c>
      <c r="BF29" s="114">
        <f>IF(AND($D29="AD",OR($F29=2008,$F29=2009)),(IF($G29=1,IF(OR($F29=BF$24-2,$F29=BF$24-1,$F29=BF$24),1,'4. CPI-tabel'!AB$17),IF(OR($F29=BF$24-1,$F29=BF$24),1,'4. CPI-tabel'!AB$17))),'4. CPI-tabel'!AB$17)</f>
        <v>1</v>
      </c>
      <c r="BG29" s="134"/>
      <c r="BH29" s="121"/>
      <c r="BI29" s="84">
        <f t="shared" si="7"/>
        <v>0</v>
      </c>
      <c r="BJ29" s="84">
        <f t="shared" si="8"/>
        <v>0</v>
      </c>
      <c r="BK29" s="84">
        <f t="shared" si="5"/>
        <v>0</v>
      </c>
      <c r="BL29" s="84">
        <f t="shared" si="5"/>
        <v>0</v>
      </c>
      <c r="BM29" s="84">
        <f t="shared" si="5"/>
        <v>0</v>
      </c>
      <c r="BN29" s="84">
        <f t="shared" si="5"/>
        <v>0</v>
      </c>
      <c r="BO29" s="84">
        <f t="shared" si="5"/>
        <v>0</v>
      </c>
      <c r="BP29" s="84">
        <f t="shared" si="5"/>
        <v>0</v>
      </c>
      <c r="BQ29" s="84">
        <f t="shared" si="5"/>
        <v>0</v>
      </c>
      <c r="BR29" s="84">
        <f t="shared" si="5"/>
        <v>0</v>
      </c>
      <c r="BS29" s="84">
        <f t="shared" si="5"/>
        <v>0</v>
      </c>
      <c r="BT29" s="84">
        <f t="shared" si="5"/>
        <v>0</v>
      </c>
      <c r="BU29" s="84">
        <f t="shared" si="5"/>
        <v>0</v>
      </c>
      <c r="BV29" s="84">
        <f t="shared" si="5"/>
        <v>0</v>
      </c>
      <c r="BW29" s="84">
        <f t="shared" si="5"/>
        <v>0</v>
      </c>
      <c r="BX29" s="84">
        <f t="shared" si="5"/>
        <v>0</v>
      </c>
      <c r="BY29" s="84">
        <f t="shared" si="5"/>
        <v>0</v>
      </c>
      <c r="BZ29" s="84">
        <f t="shared" si="5"/>
        <v>230401199.46947798</v>
      </c>
      <c r="CA29" s="84">
        <f t="shared" si="5"/>
        <v>224188133.41636845</v>
      </c>
      <c r="CB29" s="84">
        <f t="shared" si="5"/>
        <v>218142610.71750009</v>
      </c>
      <c r="CC29" s="84">
        <f t="shared" si="5"/>
        <v>212260113.34983715</v>
      </c>
      <c r="CD29" s="84">
        <f t="shared" si="5"/>
        <v>206536245.12467301</v>
      </c>
      <c r="CE29" s="84">
        <f t="shared" si="5"/>
        <v>200966728.40220991</v>
      </c>
    </row>
    <row r="30" spans="1:83" s="18" customFormat="1" x14ac:dyDescent="0.2">
      <c r="A30" s="38"/>
      <c r="B30" s="83">
        <f>'3. Investeringen'!B17</f>
        <v>6</v>
      </c>
      <c r="C30" s="83" t="str">
        <f>'3. Investeringen'!C17</f>
        <v>Nieuwe investeringen</v>
      </c>
      <c r="D30" s="83" t="str">
        <f>'3. Investeringen'!F17</f>
        <v>TD</v>
      </c>
      <c r="E30" s="83" t="str">
        <f t="shared" si="6"/>
        <v>Nieuwe investeringen TD</v>
      </c>
      <c r="F30" s="118">
        <f>'3. Investeringen'!L17</f>
        <v>2021</v>
      </c>
      <c r="G30" s="130">
        <f>'8. Afschrijvingen voor GAW'!G34</f>
        <v>0.5</v>
      </c>
      <c r="H30" s="83">
        <f>'3. Investeringen'!M17</f>
        <v>45494555.69278565</v>
      </c>
      <c r="J30" s="83">
        <f>'6. Investeringen per jaar'!I20</f>
        <v>1</v>
      </c>
      <c r="L30" s="83">
        <f>'8. Afschrijvingen voor GAW'!BF34</f>
        <v>0</v>
      </c>
      <c r="M30" s="83">
        <f>'8. Afschrijvingen voor GAW'!BG34</f>
        <v>0</v>
      </c>
      <c r="N30" s="83">
        <f>'8. Afschrijvingen voor GAW'!BH34</f>
        <v>0</v>
      </c>
      <c r="O30" s="83">
        <f>'8. Afschrijvingen voor GAW'!BI34</f>
        <v>0</v>
      </c>
      <c r="P30" s="83">
        <f>'8. Afschrijvingen voor GAW'!BJ34</f>
        <v>0</v>
      </c>
      <c r="Q30" s="83">
        <f>'8. Afschrijvingen voor GAW'!BK34</f>
        <v>0</v>
      </c>
      <c r="R30" s="83">
        <f>'8. Afschrijvingen voor GAW'!BL34</f>
        <v>0</v>
      </c>
      <c r="S30" s="83">
        <f>'8. Afschrijvingen voor GAW'!BM34</f>
        <v>0</v>
      </c>
      <c r="T30" s="83">
        <f>'8. Afschrijvingen voor GAW'!BN34</f>
        <v>0</v>
      </c>
      <c r="U30" s="83">
        <f>'8. Afschrijvingen voor GAW'!BO34</f>
        <v>0</v>
      </c>
      <c r="V30" s="83">
        <f>'8. Afschrijvingen voor GAW'!BP34</f>
        <v>0</v>
      </c>
      <c r="W30" s="83">
        <f>'8. Afschrijvingen voor GAW'!BQ34</f>
        <v>0</v>
      </c>
      <c r="X30" s="83">
        <f>'8. Afschrijvingen voor GAW'!BR34</f>
        <v>0</v>
      </c>
      <c r="Y30" s="83">
        <f>'8. Afschrijvingen voor GAW'!BS34</f>
        <v>0</v>
      </c>
      <c r="Z30" s="83">
        <f>'8. Afschrijvingen voor GAW'!BT34</f>
        <v>0</v>
      </c>
      <c r="AA30" s="83">
        <f>'8. Afschrijvingen voor GAW'!BU34</f>
        <v>0</v>
      </c>
      <c r="AB30" s="83">
        <f>'8. Afschrijvingen voor GAW'!BV34</f>
        <v>0</v>
      </c>
      <c r="AC30" s="83">
        <f>'8. Afschrijvingen voor GAW'!BW34</f>
        <v>413586.86993441498</v>
      </c>
      <c r="AD30" s="83">
        <f>'8. Afschrijvingen voor GAW'!BX34</f>
        <v>992608.4878425959</v>
      </c>
      <c r="AE30" s="83">
        <f>'8. Afschrijvingen voor GAW'!BY34</f>
        <v>970752.88811028178</v>
      </c>
      <c r="AF30" s="83">
        <f>'8. Afschrijvingen voor GAW'!BZ34</f>
        <v>949378.51259225723</v>
      </c>
      <c r="AG30" s="83">
        <f>'8. Afschrijvingen voor GAW'!CA34</f>
        <v>928474.76552600577</v>
      </c>
      <c r="AH30" s="83">
        <f>'8. Afschrijvingen voor GAW'!CB34</f>
        <v>908031.28445020388</v>
      </c>
      <c r="AJ30" s="114">
        <f>IF(AND($D30="AD",OR($F30=2008,$F30=2009)),(IF($G30=1,IF(OR($F30=AJ$24-2,$F30=AJ$24-1,$F30=AJ$24),1,'4. CPI-tabel'!F$17),IF(OR($F30=AJ$24-1,$F30=AJ$24),1,'4. CPI-tabel'!F$17))),'4. CPI-tabel'!F$17)</f>
        <v>1.0209999999999999</v>
      </c>
      <c r="AK30" s="114">
        <f>IF(AND($D30="AD",OR($F30=2008,$F30=2009)),(IF($G30=1,IF(OR($F30=AK$24-2,$F30=AK$24-1,$F30=AK$24),1,'4. CPI-tabel'!G$17),IF(OR($F30=AK$24-1,$F30=AK$24),1,'4. CPI-tabel'!G$17))),'4. CPI-tabel'!G$17)</f>
        <v>1.0109999999999999</v>
      </c>
      <c r="AL30" s="114">
        <f>IF(AND($D30="AD",OR($F30=2008,$F30=2009)),(IF($G30=1,IF(OR($F30=AL$24-2,$F30=AL$24-1,$F30=AL$24),1,'4. CPI-tabel'!H$17),IF(OR($F30=AL$24-1,$F30=AL$24),1,'4. CPI-tabel'!H$17))),'4. CPI-tabel'!H$17)</f>
        <v>1.018</v>
      </c>
      <c r="AM30" s="114">
        <f>IF(AND($D30="AD",OR($F30=2008,$F30=2009)),(IF($G30=1,IF(OR($F30=AM$24-2,$F30=AM$24-1,$F30=AM$24),1,'4. CPI-tabel'!I$17),IF(OR($F30=AM$24-1,$F30=AM$24),1,'4. CPI-tabel'!I$17))),'4. CPI-tabel'!I$17)</f>
        <v>1.014</v>
      </c>
      <c r="AN30" s="114">
        <f>IF(AND($D30="AD",OR($F30=2008,$F30=2009)),(IF($G30=1,IF(OR($F30=AN$24-2,$F30=AN$24-1,$F30=AN$24),1,'4. CPI-tabel'!J$17),IF(OR($F30=AN$24-1,$F30=AN$24),1,'4. CPI-tabel'!J$17))),'4. CPI-tabel'!J$17)</f>
        <v>1.0109999999999999</v>
      </c>
      <c r="AO30" s="114">
        <f>IF(AND($D30="AD",OR($F30=2008,$F30=2009)),(IF($G30=1,IF(OR($F30=AO$24-2,$F30=AO$24-1,$F30=AO$24),1,'4. CPI-tabel'!K$17),IF(OR($F30=AO$24-1,$F30=AO$24),1,'4. CPI-tabel'!K$17))),'4. CPI-tabel'!K$17)</f>
        <v>1.032</v>
      </c>
      <c r="AP30" s="114">
        <f>IF(AND($D30="AD",OR($F30=2008,$F30=2009)),(IF($G30=1,IF(OR($F30=AP$24-2,$F30=AP$24-1,$F30=AP$24),1,'4. CPI-tabel'!L$17),IF(OR($F30=AP$24-1,$F30=AP$24),1,'4. CPI-tabel'!L$17))),'4. CPI-tabel'!L$17)</f>
        <v>1.0029999999999999</v>
      </c>
      <c r="AQ30" s="114">
        <f>IF(AND($D30="AD",OR($F30=2008,$F30=2009)),(IF($G30=1,IF(OR($F30=AQ$24-2,$F30=AQ$24-1,$F30=AQ$24),1,'4. CPI-tabel'!M$17),IF(OR($F30=AQ$24-1,$F30=AQ$24),1,'4. CPI-tabel'!M$17))),'4. CPI-tabel'!M$17)</f>
        <v>1.0149999999999999</v>
      </c>
      <c r="AR30" s="114">
        <f>IF(AND($D30="AD",OR($F30=2008,$F30=2009)),(IF($G30=1,IF(OR($F30=AR$24-2,$F30=AR$24-1,$F30=AR$24),1,'4. CPI-tabel'!N$17),IF(OR($F30=AR$24-1,$F30=AR$24),1,'4. CPI-tabel'!N$17))),'4. CPI-tabel'!N$17)</f>
        <v>1.026</v>
      </c>
      <c r="AS30" s="114">
        <f>IF(AND($D30="AD",OR($F30=2008,$F30=2009)),(IF($G30=1,IF(OR($F30=AS$24-2,$F30=AS$24-1,$F30=AS$24),1,'4. CPI-tabel'!O$17),IF(OR($F30=AS$24-1,$F30=AS$24),1,'4. CPI-tabel'!O$17))),'4. CPI-tabel'!O$17)</f>
        <v>1.0229999999999999</v>
      </c>
      <c r="AT30" s="114">
        <f>IF(AND($D30="AD",OR($F30=2008,$F30=2009)),(IF($G30=1,IF(OR($F30=AT$24-2,$F30=AT$24-1,$F30=AT$24),1,'4. CPI-tabel'!P$17),IF(OR($F30=AT$24-1,$F30=AT$24),1,'4. CPI-tabel'!P$17))),'4. CPI-tabel'!P$17)</f>
        <v>1.028</v>
      </c>
      <c r="AU30" s="114">
        <f>IF(AND($D30="AD",OR($F30=2008,$F30=2009)),(IF($G30=1,IF(OR($F30=AU$24-2,$F30=AU$24-1,$F30=AU$24),1,'4. CPI-tabel'!Q$17),IF(OR($F30=AU$24-1,$F30=AU$24),1,'4. CPI-tabel'!Q$17))),'4. CPI-tabel'!Q$17)</f>
        <v>1.01</v>
      </c>
      <c r="AV30" s="114">
        <f>IF(AND($D30="AD",OR($F30=2008,$F30=2009)),(IF($G30=1,IF(OR($F30=AV$24-2,$F30=AV$24-1,$F30=AV$24),1,'4. CPI-tabel'!R$17),IF(OR($F30=AV$24-1,$F30=AV$24),1,'4. CPI-tabel'!R$17))),'4. CPI-tabel'!R$17)</f>
        <v>1.008</v>
      </c>
      <c r="AW30" s="114">
        <f>IF(AND($D30="AD",OR($F30=2008,$F30=2009)),(IF($G30=1,IF(OR($F30=AW$24-2,$F30=AW$24-1,$F30=AW$24),1,'4. CPI-tabel'!S$17),IF(OR($F30=AW$24-1,$F30=AW$24),1,'4. CPI-tabel'!S$17))),'4. CPI-tabel'!S$17)</f>
        <v>1.002</v>
      </c>
      <c r="AX30" s="114">
        <f>IF(AND($D30="AD",OR($F30=2008,$F30=2009)),(IF($G30=1,IF(OR($F30=AX$24-2,$F30=AX$24-1,$F30=AX$24),1,'4. CPI-tabel'!T$17),IF(OR($F30=AX$24-1,$F30=AX$24),1,'4. CPI-tabel'!T$17))),'4. CPI-tabel'!T$17)</f>
        <v>1.014</v>
      </c>
      <c r="AY30" s="114">
        <f>IF(AND($D30="AD",OR($F30=2008,$F30=2009)),(IF($G30=1,IF(OR($F30=AY$24-2,$F30=AY$24-1,$F30=AY$24),1,'4. CPI-tabel'!U$17),IF(OR($F30=AY$24-1,$F30=AY$24),1,'4. CPI-tabel'!U$17))),'4. CPI-tabel'!U$17)</f>
        <v>1.0209999999999999</v>
      </c>
      <c r="AZ30" s="114">
        <f>IF(AND($D30="AD",OR($F30=2008,$F30=2009)),(IF($G30=1,IF(OR($F30=AZ$24-2,$F30=AZ$24-1,$F30=AZ$24),1,'4. CPI-tabel'!V$17),IF(OR($F30=AZ$24-1,$F30=AZ$24),1,'4. CPI-tabel'!V$17))),'4. CPI-tabel'!V$17)</f>
        <v>1.028</v>
      </c>
      <c r="BA30" s="114">
        <f>IF(AND($D30="AD",OR($F30=2008,$F30=2009)),(IF($G30=1,IF(OR($F30=BA$24-2,$F30=BA$24-1,$F30=BA$24),1,'4. CPI-tabel'!W$17),IF(OR($F30=BA$24-1,$F30=BA$24),1,'4. CPI-tabel'!W$17))),'4. CPI-tabel'!W$17)</f>
        <v>1.0069999999999999</v>
      </c>
      <c r="BB30" s="114">
        <f>IF(AND($D30="AD",OR($F30=2008,$F30=2009)),(IF($G30=1,IF(OR($F30=BB$24-2,$F30=BB$24-1,$F30=BB$24),1,'4. CPI-tabel'!X$17),IF(OR($F30=BB$24-1,$F30=BB$24),1,'4. CPI-tabel'!X$17))),'4. CPI-tabel'!X$17)</f>
        <v>1</v>
      </c>
      <c r="BC30" s="114">
        <f>IF(AND($D30="AD",OR($F30=2008,$F30=2009)),(IF($G30=1,IF(OR($F30=BC$24-2,$F30=BC$24-1,$F30=BC$24),1,'4. CPI-tabel'!Y$17),IF(OR($F30=BC$24-1,$F30=BC$24),1,'4. CPI-tabel'!Y$17))),'4. CPI-tabel'!Y$17)</f>
        <v>1</v>
      </c>
      <c r="BD30" s="114">
        <f>IF(AND($D30="AD",OR($F30=2008,$F30=2009)),(IF($G30=1,IF(OR($F30=BD$24-2,$F30=BD$24-1,$F30=BD$24),1,'4. CPI-tabel'!Z$17),IF(OR($F30=BD$24-1,$F30=BD$24),1,'4. CPI-tabel'!Z$17))),'4. CPI-tabel'!Z$17)</f>
        <v>1</v>
      </c>
      <c r="BE30" s="114">
        <f>IF(AND($D30="AD",OR($F30=2008,$F30=2009)),(IF($G30=1,IF(OR($F30=BE$24-2,$F30=BE$24-1,$F30=BE$24),1,'4. CPI-tabel'!AA$17),IF(OR($F30=BE$24-1,$F30=BE$24),1,'4. CPI-tabel'!AA$17))),'4. CPI-tabel'!AA$17)</f>
        <v>1</v>
      </c>
      <c r="BF30" s="114">
        <f>IF(AND($D30="AD",OR($F30=2008,$F30=2009)),(IF($G30=1,IF(OR($F30=BF$24-2,$F30=BF$24-1,$F30=BF$24),1,'4. CPI-tabel'!AB$17),IF(OR($F30=BF$24-1,$F30=BF$24),1,'4. CPI-tabel'!AB$17))),'4. CPI-tabel'!AB$17)</f>
        <v>1</v>
      </c>
      <c r="BG30" s="134"/>
      <c r="BH30" s="121"/>
      <c r="BI30" s="84">
        <f t="shared" si="7"/>
        <v>0</v>
      </c>
      <c r="BJ30" s="84">
        <f t="shared" si="8"/>
        <v>0</v>
      </c>
      <c r="BK30" s="84">
        <f t="shared" si="5"/>
        <v>0</v>
      </c>
      <c r="BL30" s="84">
        <f t="shared" si="5"/>
        <v>0</v>
      </c>
      <c r="BM30" s="84">
        <f t="shared" si="5"/>
        <v>0</v>
      </c>
      <c r="BN30" s="84">
        <f t="shared" si="5"/>
        <v>0</v>
      </c>
      <c r="BO30" s="84">
        <f t="shared" si="5"/>
        <v>0</v>
      </c>
      <c r="BP30" s="84">
        <f t="shared" si="5"/>
        <v>0</v>
      </c>
      <c r="BQ30" s="84">
        <f t="shared" si="5"/>
        <v>0</v>
      </c>
      <c r="BR30" s="84">
        <f t="shared" si="5"/>
        <v>0</v>
      </c>
      <c r="BS30" s="84">
        <f t="shared" si="5"/>
        <v>0</v>
      </c>
      <c r="BT30" s="84">
        <f t="shared" si="5"/>
        <v>0</v>
      </c>
      <c r="BU30" s="84">
        <f t="shared" si="5"/>
        <v>0</v>
      </c>
      <c r="BV30" s="84">
        <f t="shared" si="5"/>
        <v>0</v>
      </c>
      <c r="BW30" s="84">
        <f t="shared" si="5"/>
        <v>0</v>
      </c>
      <c r="BX30" s="84">
        <f t="shared" si="5"/>
        <v>0</v>
      </c>
      <c r="BY30" s="84">
        <f t="shared" si="5"/>
        <v>0</v>
      </c>
      <c r="BZ30" s="84">
        <f t="shared" si="5"/>
        <v>45080968.822851233</v>
      </c>
      <c r="CA30" s="84">
        <f t="shared" si="5"/>
        <v>44088360.335008636</v>
      </c>
      <c r="CB30" s="84">
        <f t="shared" si="5"/>
        <v>43117607.446898356</v>
      </c>
      <c r="CC30" s="84">
        <f t="shared" si="5"/>
        <v>42168228.9343061</v>
      </c>
      <c r="CD30" s="84">
        <f t="shared" si="5"/>
        <v>41239754.168780096</v>
      </c>
      <c r="CE30" s="84">
        <f t="shared" si="5"/>
        <v>40331722.884329893</v>
      </c>
    </row>
    <row r="31" spans="1:83" s="18" customFormat="1" x14ac:dyDescent="0.2">
      <c r="A31" s="38"/>
      <c r="B31" s="83">
        <f>'3. Investeringen'!B18</f>
        <v>7</v>
      </c>
      <c r="C31" s="83" t="str">
        <f>'3. Investeringen'!C18</f>
        <v>Nieuwe investeringen</v>
      </c>
      <c r="D31" s="83" t="str">
        <f>'3. Investeringen'!F18</f>
        <v>TD</v>
      </c>
      <c r="E31" s="83" t="str">
        <f t="shared" si="6"/>
        <v>Nieuwe investeringen TD</v>
      </c>
      <c r="F31" s="118">
        <f>'3. Investeringen'!L18</f>
        <v>2021</v>
      </c>
      <c r="G31" s="130">
        <f>'8. Afschrijvingen voor GAW'!G35</f>
        <v>0.5</v>
      </c>
      <c r="H31" s="83">
        <f>'3. Investeringen'!M18</f>
        <v>336409.43719418248</v>
      </c>
      <c r="J31" s="83">
        <f>'6. Investeringen per jaar'!I21</f>
        <v>1</v>
      </c>
      <c r="L31" s="83">
        <f>'8. Afschrijvingen voor GAW'!BF35</f>
        <v>0</v>
      </c>
      <c r="M31" s="83">
        <f>'8. Afschrijvingen voor GAW'!BG35</f>
        <v>0</v>
      </c>
      <c r="N31" s="83">
        <f>'8. Afschrijvingen voor GAW'!BH35</f>
        <v>0</v>
      </c>
      <c r="O31" s="83">
        <f>'8. Afschrijvingen voor GAW'!BI35</f>
        <v>0</v>
      </c>
      <c r="P31" s="83">
        <f>'8. Afschrijvingen voor GAW'!BJ35</f>
        <v>0</v>
      </c>
      <c r="Q31" s="83">
        <f>'8. Afschrijvingen voor GAW'!BK35</f>
        <v>0</v>
      </c>
      <c r="R31" s="83">
        <f>'8. Afschrijvingen voor GAW'!BL35</f>
        <v>0</v>
      </c>
      <c r="S31" s="83">
        <f>'8. Afschrijvingen voor GAW'!BM35</f>
        <v>0</v>
      </c>
      <c r="T31" s="83">
        <f>'8. Afschrijvingen voor GAW'!BN35</f>
        <v>0</v>
      </c>
      <c r="U31" s="83">
        <f>'8. Afschrijvingen voor GAW'!BO35</f>
        <v>0</v>
      </c>
      <c r="V31" s="83">
        <f>'8. Afschrijvingen voor GAW'!BP35</f>
        <v>0</v>
      </c>
      <c r="W31" s="83">
        <f>'8. Afschrijvingen voor GAW'!BQ35</f>
        <v>0</v>
      </c>
      <c r="X31" s="83">
        <f>'8. Afschrijvingen voor GAW'!BR35</f>
        <v>0</v>
      </c>
      <c r="Y31" s="83">
        <f>'8. Afschrijvingen voor GAW'!BS35</f>
        <v>0</v>
      </c>
      <c r="Z31" s="83">
        <f>'8. Afschrijvingen voor GAW'!BT35</f>
        <v>0</v>
      </c>
      <c r="AA31" s="83">
        <f>'8. Afschrijvingen voor GAW'!BU35</f>
        <v>0</v>
      </c>
      <c r="AB31" s="83">
        <f>'8. Afschrijvingen voor GAW'!BV35</f>
        <v>0</v>
      </c>
      <c r="AC31" s="83">
        <f>'8. Afschrijvingen voor GAW'!BW35</f>
        <v>0</v>
      </c>
      <c r="AD31" s="83">
        <f>'8. Afschrijvingen voor GAW'!BX35</f>
        <v>0</v>
      </c>
      <c r="AE31" s="83">
        <f>'8. Afschrijvingen voor GAW'!BY35</f>
        <v>0</v>
      </c>
      <c r="AF31" s="83">
        <f>'8. Afschrijvingen voor GAW'!BZ35</f>
        <v>0</v>
      </c>
      <c r="AG31" s="83">
        <f>'8. Afschrijvingen voor GAW'!CA35</f>
        <v>0</v>
      </c>
      <c r="AH31" s="83">
        <f>'8. Afschrijvingen voor GAW'!CB35</f>
        <v>0</v>
      </c>
      <c r="AJ31" s="114">
        <f>IF(AND($D31="AD",OR($F31=2008,$F31=2009)),(IF($G31=1,IF(OR($F31=AJ$24-2,$F31=AJ$24-1,$F31=AJ$24),1,'4. CPI-tabel'!F$17),IF(OR($F31=AJ$24-1,$F31=AJ$24),1,'4. CPI-tabel'!F$17))),'4. CPI-tabel'!F$17)</f>
        <v>1.0209999999999999</v>
      </c>
      <c r="AK31" s="114">
        <f>IF(AND($D31="AD",OR($F31=2008,$F31=2009)),(IF($G31=1,IF(OR($F31=AK$24-2,$F31=AK$24-1,$F31=AK$24),1,'4. CPI-tabel'!G$17),IF(OR($F31=AK$24-1,$F31=AK$24),1,'4. CPI-tabel'!G$17))),'4. CPI-tabel'!G$17)</f>
        <v>1.0109999999999999</v>
      </c>
      <c r="AL31" s="114">
        <f>IF(AND($D31="AD",OR($F31=2008,$F31=2009)),(IF($G31=1,IF(OR($F31=AL$24-2,$F31=AL$24-1,$F31=AL$24),1,'4. CPI-tabel'!H$17),IF(OR($F31=AL$24-1,$F31=AL$24),1,'4. CPI-tabel'!H$17))),'4. CPI-tabel'!H$17)</f>
        <v>1.018</v>
      </c>
      <c r="AM31" s="114">
        <f>IF(AND($D31="AD",OR($F31=2008,$F31=2009)),(IF($G31=1,IF(OR($F31=AM$24-2,$F31=AM$24-1,$F31=AM$24),1,'4. CPI-tabel'!I$17),IF(OR($F31=AM$24-1,$F31=AM$24),1,'4. CPI-tabel'!I$17))),'4. CPI-tabel'!I$17)</f>
        <v>1.014</v>
      </c>
      <c r="AN31" s="114">
        <f>IF(AND($D31="AD",OR($F31=2008,$F31=2009)),(IF($G31=1,IF(OR($F31=AN$24-2,$F31=AN$24-1,$F31=AN$24),1,'4. CPI-tabel'!J$17),IF(OR($F31=AN$24-1,$F31=AN$24),1,'4. CPI-tabel'!J$17))),'4. CPI-tabel'!J$17)</f>
        <v>1.0109999999999999</v>
      </c>
      <c r="AO31" s="114">
        <f>IF(AND($D31="AD",OR($F31=2008,$F31=2009)),(IF($G31=1,IF(OR($F31=AO$24-2,$F31=AO$24-1,$F31=AO$24),1,'4. CPI-tabel'!K$17),IF(OR($F31=AO$24-1,$F31=AO$24),1,'4. CPI-tabel'!K$17))),'4. CPI-tabel'!K$17)</f>
        <v>1.032</v>
      </c>
      <c r="AP31" s="114">
        <f>IF(AND($D31="AD",OR($F31=2008,$F31=2009)),(IF($G31=1,IF(OR($F31=AP$24-2,$F31=AP$24-1,$F31=AP$24),1,'4. CPI-tabel'!L$17),IF(OR($F31=AP$24-1,$F31=AP$24),1,'4. CPI-tabel'!L$17))),'4. CPI-tabel'!L$17)</f>
        <v>1.0029999999999999</v>
      </c>
      <c r="AQ31" s="114">
        <f>IF(AND($D31="AD",OR($F31=2008,$F31=2009)),(IF($G31=1,IF(OR($F31=AQ$24-2,$F31=AQ$24-1,$F31=AQ$24),1,'4. CPI-tabel'!M$17),IF(OR($F31=AQ$24-1,$F31=AQ$24),1,'4. CPI-tabel'!M$17))),'4. CPI-tabel'!M$17)</f>
        <v>1.0149999999999999</v>
      </c>
      <c r="AR31" s="114">
        <f>IF(AND($D31="AD",OR($F31=2008,$F31=2009)),(IF($G31=1,IF(OR($F31=AR$24-2,$F31=AR$24-1,$F31=AR$24),1,'4. CPI-tabel'!N$17),IF(OR($F31=AR$24-1,$F31=AR$24),1,'4. CPI-tabel'!N$17))),'4. CPI-tabel'!N$17)</f>
        <v>1.026</v>
      </c>
      <c r="AS31" s="114">
        <f>IF(AND($D31="AD",OR($F31=2008,$F31=2009)),(IF($G31=1,IF(OR($F31=AS$24-2,$F31=AS$24-1,$F31=AS$24),1,'4. CPI-tabel'!O$17),IF(OR($F31=AS$24-1,$F31=AS$24),1,'4. CPI-tabel'!O$17))),'4. CPI-tabel'!O$17)</f>
        <v>1.0229999999999999</v>
      </c>
      <c r="AT31" s="114">
        <f>IF(AND($D31="AD",OR($F31=2008,$F31=2009)),(IF($G31=1,IF(OR($F31=AT$24-2,$F31=AT$24-1,$F31=AT$24),1,'4. CPI-tabel'!P$17),IF(OR($F31=AT$24-1,$F31=AT$24),1,'4. CPI-tabel'!P$17))),'4. CPI-tabel'!P$17)</f>
        <v>1.028</v>
      </c>
      <c r="AU31" s="114">
        <f>IF(AND($D31="AD",OR($F31=2008,$F31=2009)),(IF($G31=1,IF(OR($F31=AU$24-2,$F31=AU$24-1,$F31=AU$24),1,'4. CPI-tabel'!Q$17),IF(OR($F31=AU$24-1,$F31=AU$24),1,'4. CPI-tabel'!Q$17))),'4. CPI-tabel'!Q$17)</f>
        <v>1.01</v>
      </c>
      <c r="AV31" s="114">
        <f>IF(AND($D31="AD",OR($F31=2008,$F31=2009)),(IF($G31=1,IF(OR($F31=AV$24-2,$F31=AV$24-1,$F31=AV$24),1,'4. CPI-tabel'!R$17),IF(OR($F31=AV$24-1,$F31=AV$24),1,'4. CPI-tabel'!R$17))),'4. CPI-tabel'!R$17)</f>
        <v>1.008</v>
      </c>
      <c r="AW31" s="114">
        <f>IF(AND($D31="AD",OR($F31=2008,$F31=2009)),(IF($G31=1,IF(OR($F31=AW$24-2,$F31=AW$24-1,$F31=AW$24),1,'4. CPI-tabel'!S$17),IF(OR($F31=AW$24-1,$F31=AW$24),1,'4. CPI-tabel'!S$17))),'4. CPI-tabel'!S$17)</f>
        <v>1.002</v>
      </c>
      <c r="AX31" s="114">
        <f>IF(AND($D31="AD",OR($F31=2008,$F31=2009)),(IF($G31=1,IF(OR($F31=AX$24-2,$F31=AX$24-1,$F31=AX$24),1,'4. CPI-tabel'!T$17),IF(OR($F31=AX$24-1,$F31=AX$24),1,'4. CPI-tabel'!T$17))),'4. CPI-tabel'!T$17)</f>
        <v>1.014</v>
      </c>
      <c r="AY31" s="114">
        <f>IF(AND($D31="AD",OR($F31=2008,$F31=2009)),(IF($G31=1,IF(OR($F31=AY$24-2,$F31=AY$24-1,$F31=AY$24),1,'4. CPI-tabel'!U$17),IF(OR($F31=AY$24-1,$F31=AY$24),1,'4. CPI-tabel'!U$17))),'4. CPI-tabel'!U$17)</f>
        <v>1.0209999999999999</v>
      </c>
      <c r="AZ31" s="114">
        <f>IF(AND($D31="AD",OR($F31=2008,$F31=2009)),(IF($G31=1,IF(OR($F31=AZ$24-2,$F31=AZ$24-1,$F31=AZ$24),1,'4. CPI-tabel'!V$17),IF(OR($F31=AZ$24-1,$F31=AZ$24),1,'4. CPI-tabel'!V$17))),'4. CPI-tabel'!V$17)</f>
        <v>1.028</v>
      </c>
      <c r="BA31" s="114">
        <f>IF(AND($D31="AD",OR($F31=2008,$F31=2009)),(IF($G31=1,IF(OR($F31=BA$24-2,$F31=BA$24-1,$F31=BA$24),1,'4. CPI-tabel'!W$17),IF(OR($F31=BA$24-1,$F31=BA$24),1,'4. CPI-tabel'!W$17))),'4. CPI-tabel'!W$17)</f>
        <v>1.0069999999999999</v>
      </c>
      <c r="BB31" s="114">
        <f>IF(AND($D31="AD",OR($F31=2008,$F31=2009)),(IF($G31=1,IF(OR($F31=BB$24-2,$F31=BB$24-1,$F31=BB$24),1,'4. CPI-tabel'!X$17),IF(OR($F31=BB$24-1,$F31=BB$24),1,'4. CPI-tabel'!X$17))),'4. CPI-tabel'!X$17)</f>
        <v>1</v>
      </c>
      <c r="BC31" s="114">
        <f>IF(AND($D31="AD",OR($F31=2008,$F31=2009)),(IF($G31=1,IF(OR($F31=BC$24-2,$F31=BC$24-1,$F31=BC$24),1,'4. CPI-tabel'!Y$17),IF(OR($F31=BC$24-1,$F31=BC$24),1,'4. CPI-tabel'!Y$17))),'4. CPI-tabel'!Y$17)</f>
        <v>1</v>
      </c>
      <c r="BD31" s="114">
        <f>IF(AND($D31="AD",OR($F31=2008,$F31=2009)),(IF($G31=1,IF(OR($F31=BD$24-2,$F31=BD$24-1,$F31=BD$24),1,'4. CPI-tabel'!Z$17),IF(OR($F31=BD$24-1,$F31=BD$24),1,'4. CPI-tabel'!Z$17))),'4. CPI-tabel'!Z$17)</f>
        <v>1</v>
      </c>
      <c r="BE31" s="114">
        <f>IF(AND($D31="AD",OR($F31=2008,$F31=2009)),(IF($G31=1,IF(OR($F31=BE$24-2,$F31=BE$24-1,$F31=BE$24),1,'4. CPI-tabel'!AA$17),IF(OR($F31=BE$24-1,$F31=BE$24),1,'4. CPI-tabel'!AA$17))),'4. CPI-tabel'!AA$17)</f>
        <v>1</v>
      </c>
      <c r="BF31" s="114">
        <f>IF(AND($D31="AD",OR($F31=2008,$F31=2009)),(IF($G31=1,IF(OR($F31=BF$24-2,$F31=BF$24-1,$F31=BF$24),1,'4. CPI-tabel'!AB$17),IF(OR($F31=BF$24-1,$F31=BF$24),1,'4. CPI-tabel'!AB$17))),'4. CPI-tabel'!AB$17)</f>
        <v>1</v>
      </c>
      <c r="BG31" s="134"/>
      <c r="BH31" s="121"/>
      <c r="BI31" s="84">
        <f t="shared" si="7"/>
        <v>0</v>
      </c>
      <c r="BJ31" s="84">
        <f t="shared" si="8"/>
        <v>0</v>
      </c>
      <c r="BK31" s="84">
        <f t="shared" si="5"/>
        <v>0</v>
      </c>
      <c r="BL31" s="84">
        <f t="shared" si="5"/>
        <v>0</v>
      </c>
      <c r="BM31" s="84">
        <f t="shared" si="5"/>
        <v>0</v>
      </c>
      <c r="BN31" s="84">
        <f t="shared" si="5"/>
        <v>0</v>
      </c>
      <c r="BO31" s="84">
        <f t="shared" si="5"/>
        <v>0</v>
      </c>
      <c r="BP31" s="84">
        <f t="shared" si="5"/>
        <v>0</v>
      </c>
      <c r="BQ31" s="84">
        <f t="shared" si="5"/>
        <v>0</v>
      </c>
      <c r="BR31" s="84">
        <f t="shared" si="5"/>
        <v>0</v>
      </c>
      <c r="BS31" s="84">
        <f t="shared" si="5"/>
        <v>0</v>
      </c>
      <c r="BT31" s="84">
        <f t="shared" si="5"/>
        <v>0</v>
      </c>
      <c r="BU31" s="84">
        <f t="shared" si="5"/>
        <v>0</v>
      </c>
      <c r="BV31" s="84">
        <f t="shared" si="5"/>
        <v>0</v>
      </c>
      <c r="BW31" s="84">
        <f t="shared" si="5"/>
        <v>0</v>
      </c>
      <c r="BX31" s="84">
        <f t="shared" si="5"/>
        <v>0</v>
      </c>
      <c r="BY31" s="84">
        <f t="shared" si="5"/>
        <v>0</v>
      </c>
      <c r="BZ31" s="84">
        <f t="shared" si="5"/>
        <v>336409.43719418248</v>
      </c>
      <c r="CA31" s="84">
        <f t="shared" si="5"/>
        <v>336409.43719418248</v>
      </c>
      <c r="CB31" s="84">
        <f t="shared" si="5"/>
        <v>336409.43719418248</v>
      </c>
      <c r="CC31" s="84">
        <f t="shared" si="5"/>
        <v>336409.43719418248</v>
      </c>
      <c r="CD31" s="84">
        <f t="shared" si="5"/>
        <v>336409.43719418248</v>
      </c>
      <c r="CE31" s="84">
        <f t="shared" si="5"/>
        <v>336409.43719418248</v>
      </c>
    </row>
    <row r="32" spans="1:83" s="18" customFormat="1" x14ac:dyDescent="0.2">
      <c r="A32" s="62"/>
      <c r="B32" s="83">
        <f>'3. Investeringen'!B19</f>
        <v>8</v>
      </c>
      <c r="C32" s="83" t="str">
        <f>'3. Investeringen'!C19</f>
        <v>Nieuwe investeringen</v>
      </c>
      <c r="D32" s="83" t="str">
        <f>'3. Investeringen'!F19</f>
        <v>TD</v>
      </c>
      <c r="E32" s="83" t="str">
        <f t="shared" ref="E32:E72" si="9">C32&amp;" "&amp;D32</f>
        <v>Nieuwe investeringen TD</v>
      </c>
      <c r="F32" s="118">
        <f>'3. Investeringen'!L19</f>
        <v>2022</v>
      </c>
      <c r="G32" s="130">
        <f>'8. Afschrijvingen voor GAW'!G36</f>
        <v>0.5</v>
      </c>
      <c r="H32" s="83">
        <f>'3. Investeringen'!M19</f>
        <v>1460509.5396765361</v>
      </c>
      <c r="J32" s="83">
        <f>'6. Investeringen per jaar'!I22</f>
        <v>1</v>
      </c>
      <c r="L32" s="83">
        <f>'8. Afschrijvingen voor GAW'!BF36</f>
        <v>0</v>
      </c>
      <c r="M32" s="83">
        <f>'8. Afschrijvingen voor GAW'!BG36</f>
        <v>0</v>
      </c>
      <c r="N32" s="83">
        <f>'8. Afschrijvingen voor GAW'!BH36</f>
        <v>0</v>
      </c>
      <c r="O32" s="83">
        <f>'8. Afschrijvingen voor GAW'!BI36</f>
        <v>0</v>
      </c>
      <c r="P32" s="83">
        <f>'8. Afschrijvingen voor GAW'!BJ36</f>
        <v>0</v>
      </c>
      <c r="Q32" s="83">
        <f>'8. Afschrijvingen voor GAW'!BK36</f>
        <v>0</v>
      </c>
      <c r="R32" s="83">
        <f>'8. Afschrijvingen voor GAW'!BL36</f>
        <v>0</v>
      </c>
      <c r="S32" s="83">
        <f>'8. Afschrijvingen voor GAW'!BM36</f>
        <v>0</v>
      </c>
      <c r="T32" s="83">
        <f>'8. Afschrijvingen voor GAW'!BN36</f>
        <v>0</v>
      </c>
      <c r="U32" s="83">
        <f>'8. Afschrijvingen voor GAW'!BO36</f>
        <v>0</v>
      </c>
      <c r="V32" s="83">
        <f>'8. Afschrijvingen voor GAW'!BP36</f>
        <v>0</v>
      </c>
      <c r="W32" s="83">
        <f>'8. Afschrijvingen voor GAW'!BQ36</f>
        <v>0</v>
      </c>
      <c r="X32" s="83">
        <f>'8. Afschrijvingen voor GAW'!BR36</f>
        <v>0</v>
      </c>
      <c r="Y32" s="83">
        <f>'8. Afschrijvingen voor GAW'!BS36</f>
        <v>0</v>
      </c>
      <c r="Z32" s="83">
        <f>'8. Afschrijvingen voor GAW'!BT36</f>
        <v>0</v>
      </c>
      <c r="AA32" s="83">
        <f>'8. Afschrijvingen voor GAW'!BU36</f>
        <v>0</v>
      </c>
      <c r="AB32" s="83">
        <f>'8. Afschrijvingen voor GAW'!BV36</f>
        <v>0</v>
      </c>
      <c r="AC32" s="83">
        <f>'8. Afschrijvingen voor GAW'!BW36</f>
        <v>0</v>
      </c>
      <c r="AD32" s="83">
        <f>'8. Afschrijvingen voor GAW'!BX36</f>
        <v>175261.14476118432</v>
      </c>
      <c r="AE32" s="83">
        <f>'8. Afschrijvingen voor GAW'!BY36</f>
        <v>308459.61477968446</v>
      </c>
      <c r="AF32" s="83">
        <f>'8. Afschrijvingen voor GAW'!BZ36</f>
        <v>279082.50861019071</v>
      </c>
      <c r="AG32" s="83">
        <f>'8. Afschrijvingen voor GAW'!CA36</f>
        <v>279082.50861019071</v>
      </c>
      <c r="AH32" s="83">
        <f>'8. Afschrijvingen voor GAW'!CB36</f>
        <v>279082.50861019071</v>
      </c>
      <c r="AJ32" s="114">
        <f>IF(AND($D32="AD",OR($F32=2008,$F32=2009)),(IF($G32=1,IF(OR($F32=AJ$24-2,$F32=AJ$24-1,$F32=AJ$24),1,'4. CPI-tabel'!F$17),IF(OR($F32=AJ$24-1,$F32=AJ$24),1,'4. CPI-tabel'!F$17))),'4. CPI-tabel'!F$17)</f>
        <v>1.0209999999999999</v>
      </c>
      <c r="AK32" s="114">
        <f>IF(AND($D32="AD",OR($F32=2008,$F32=2009)),(IF($G32=1,IF(OR($F32=AK$24-2,$F32=AK$24-1,$F32=AK$24),1,'4. CPI-tabel'!G$17),IF(OR($F32=AK$24-1,$F32=AK$24),1,'4. CPI-tabel'!G$17))),'4. CPI-tabel'!G$17)</f>
        <v>1.0109999999999999</v>
      </c>
      <c r="AL32" s="114">
        <f>IF(AND($D32="AD",OR($F32=2008,$F32=2009)),(IF($G32=1,IF(OR($F32=AL$24-2,$F32=AL$24-1,$F32=AL$24),1,'4. CPI-tabel'!H$17),IF(OR($F32=AL$24-1,$F32=AL$24),1,'4. CPI-tabel'!H$17))),'4. CPI-tabel'!H$17)</f>
        <v>1.018</v>
      </c>
      <c r="AM32" s="114">
        <f>IF(AND($D32="AD",OR($F32=2008,$F32=2009)),(IF($G32=1,IF(OR($F32=AM$24-2,$F32=AM$24-1,$F32=AM$24),1,'4. CPI-tabel'!I$17),IF(OR($F32=AM$24-1,$F32=AM$24),1,'4. CPI-tabel'!I$17))),'4. CPI-tabel'!I$17)</f>
        <v>1.014</v>
      </c>
      <c r="AN32" s="114">
        <f>IF(AND($D32="AD",OR($F32=2008,$F32=2009)),(IF($G32=1,IF(OR($F32=AN$24-2,$F32=AN$24-1,$F32=AN$24),1,'4. CPI-tabel'!J$17),IF(OR($F32=AN$24-1,$F32=AN$24),1,'4. CPI-tabel'!J$17))),'4. CPI-tabel'!J$17)</f>
        <v>1.0109999999999999</v>
      </c>
      <c r="AO32" s="114">
        <f>IF(AND($D32="AD",OR($F32=2008,$F32=2009)),(IF($G32=1,IF(OR($F32=AO$24-2,$F32=AO$24-1,$F32=AO$24),1,'4. CPI-tabel'!K$17),IF(OR($F32=AO$24-1,$F32=AO$24),1,'4. CPI-tabel'!K$17))),'4. CPI-tabel'!K$17)</f>
        <v>1.032</v>
      </c>
      <c r="AP32" s="114">
        <f>IF(AND($D32="AD",OR($F32=2008,$F32=2009)),(IF($G32=1,IF(OR($F32=AP$24-2,$F32=AP$24-1,$F32=AP$24),1,'4. CPI-tabel'!L$17),IF(OR($F32=AP$24-1,$F32=AP$24),1,'4. CPI-tabel'!L$17))),'4. CPI-tabel'!L$17)</f>
        <v>1.0029999999999999</v>
      </c>
      <c r="AQ32" s="114">
        <f>IF(AND($D32="AD",OR($F32=2008,$F32=2009)),(IF($G32=1,IF(OR($F32=AQ$24-2,$F32=AQ$24-1,$F32=AQ$24),1,'4. CPI-tabel'!M$17),IF(OR($F32=AQ$24-1,$F32=AQ$24),1,'4. CPI-tabel'!M$17))),'4. CPI-tabel'!M$17)</f>
        <v>1.0149999999999999</v>
      </c>
      <c r="AR32" s="114">
        <f>IF(AND($D32="AD",OR($F32=2008,$F32=2009)),(IF($G32=1,IF(OR($F32=AR$24-2,$F32=AR$24-1,$F32=AR$24),1,'4. CPI-tabel'!N$17),IF(OR($F32=AR$24-1,$F32=AR$24),1,'4. CPI-tabel'!N$17))),'4. CPI-tabel'!N$17)</f>
        <v>1.026</v>
      </c>
      <c r="AS32" s="114">
        <f>IF(AND($D32="AD",OR($F32=2008,$F32=2009)),(IF($G32=1,IF(OR($F32=AS$24-2,$F32=AS$24-1,$F32=AS$24),1,'4. CPI-tabel'!O$17),IF(OR($F32=AS$24-1,$F32=AS$24),1,'4. CPI-tabel'!O$17))),'4. CPI-tabel'!O$17)</f>
        <v>1.0229999999999999</v>
      </c>
      <c r="AT32" s="114">
        <f>IF(AND($D32="AD",OR($F32=2008,$F32=2009)),(IF($G32=1,IF(OR($F32=AT$24-2,$F32=AT$24-1,$F32=AT$24),1,'4. CPI-tabel'!P$17),IF(OR($F32=AT$24-1,$F32=AT$24),1,'4. CPI-tabel'!P$17))),'4. CPI-tabel'!P$17)</f>
        <v>1.028</v>
      </c>
      <c r="AU32" s="114">
        <f>IF(AND($D32="AD",OR($F32=2008,$F32=2009)),(IF($G32=1,IF(OR($F32=AU$24-2,$F32=AU$24-1,$F32=AU$24),1,'4. CPI-tabel'!Q$17),IF(OR($F32=AU$24-1,$F32=AU$24),1,'4. CPI-tabel'!Q$17))),'4. CPI-tabel'!Q$17)</f>
        <v>1.01</v>
      </c>
      <c r="AV32" s="114">
        <f>IF(AND($D32="AD",OR($F32=2008,$F32=2009)),(IF($G32=1,IF(OR($F32=AV$24-2,$F32=AV$24-1,$F32=AV$24),1,'4. CPI-tabel'!R$17),IF(OR($F32=AV$24-1,$F32=AV$24),1,'4. CPI-tabel'!R$17))),'4. CPI-tabel'!R$17)</f>
        <v>1.008</v>
      </c>
      <c r="AW32" s="114">
        <f>IF(AND($D32="AD",OR($F32=2008,$F32=2009)),(IF($G32=1,IF(OR($F32=AW$24-2,$F32=AW$24-1,$F32=AW$24),1,'4. CPI-tabel'!S$17),IF(OR($F32=AW$24-1,$F32=AW$24),1,'4. CPI-tabel'!S$17))),'4. CPI-tabel'!S$17)</f>
        <v>1.002</v>
      </c>
      <c r="AX32" s="114">
        <f>IF(AND($D32="AD",OR($F32=2008,$F32=2009)),(IF($G32=1,IF(OR($F32=AX$24-2,$F32=AX$24-1,$F32=AX$24),1,'4. CPI-tabel'!T$17),IF(OR($F32=AX$24-1,$F32=AX$24),1,'4. CPI-tabel'!T$17))),'4. CPI-tabel'!T$17)</f>
        <v>1.014</v>
      </c>
      <c r="AY32" s="114">
        <f>IF(AND($D32="AD",OR($F32=2008,$F32=2009)),(IF($G32=1,IF(OR($F32=AY$24-2,$F32=AY$24-1,$F32=AY$24),1,'4. CPI-tabel'!U$17),IF(OR($F32=AY$24-1,$F32=AY$24),1,'4. CPI-tabel'!U$17))),'4. CPI-tabel'!U$17)</f>
        <v>1.0209999999999999</v>
      </c>
      <c r="AZ32" s="114">
        <f>IF(AND($D32="AD",OR($F32=2008,$F32=2009)),(IF($G32=1,IF(OR($F32=AZ$24-2,$F32=AZ$24-1,$F32=AZ$24),1,'4. CPI-tabel'!V$17),IF(OR($F32=AZ$24-1,$F32=AZ$24),1,'4. CPI-tabel'!V$17))),'4. CPI-tabel'!V$17)</f>
        <v>1.028</v>
      </c>
      <c r="BA32" s="114">
        <f>IF(AND($D32="AD",OR($F32=2008,$F32=2009)),(IF($G32=1,IF(OR($F32=BA$24-2,$F32=BA$24-1,$F32=BA$24),1,'4. CPI-tabel'!W$17),IF(OR($F32=BA$24-1,$F32=BA$24),1,'4. CPI-tabel'!W$17))),'4. CPI-tabel'!W$17)</f>
        <v>1.0069999999999999</v>
      </c>
      <c r="BB32" s="114">
        <f>IF(AND($D32="AD",OR($F32=2008,$F32=2009)),(IF($G32=1,IF(OR($F32=BB$24-2,$F32=BB$24-1,$F32=BB$24),1,'4. CPI-tabel'!X$17),IF(OR($F32=BB$24-1,$F32=BB$24),1,'4. CPI-tabel'!X$17))),'4. CPI-tabel'!X$17)</f>
        <v>1</v>
      </c>
      <c r="BC32" s="114">
        <f>IF(AND($D32="AD",OR($F32=2008,$F32=2009)),(IF($G32=1,IF(OR($F32=BC$24-2,$F32=BC$24-1,$F32=BC$24),1,'4. CPI-tabel'!Y$17),IF(OR($F32=BC$24-1,$F32=BC$24),1,'4. CPI-tabel'!Y$17))),'4. CPI-tabel'!Y$17)</f>
        <v>1</v>
      </c>
      <c r="BD32" s="114">
        <f>IF(AND($D32="AD",OR($F32=2008,$F32=2009)),(IF($G32=1,IF(OR($F32=BD$24-2,$F32=BD$24-1,$F32=BD$24),1,'4. CPI-tabel'!Z$17),IF(OR($F32=BD$24-1,$F32=BD$24),1,'4. CPI-tabel'!Z$17))),'4. CPI-tabel'!Z$17)</f>
        <v>1</v>
      </c>
      <c r="BE32" s="114">
        <f>IF(AND($D32="AD",OR($F32=2008,$F32=2009)),(IF($G32=1,IF(OR($F32=BE$24-2,$F32=BE$24-1,$F32=BE$24),1,'4. CPI-tabel'!AA$17),IF(OR($F32=BE$24-1,$F32=BE$24),1,'4. CPI-tabel'!AA$17))),'4. CPI-tabel'!AA$17)</f>
        <v>1</v>
      </c>
      <c r="BF32" s="114">
        <f>IF(AND($D32="AD",OR($F32=2008,$F32=2009)),(IF($G32=1,IF(OR($F32=BF$24-2,$F32=BF$24-1,$F32=BF$24),1,'4. CPI-tabel'!AB$17),IF(OR($F32=BF$24-1,$F32=BF$24),1,'4. CPI-tabel'!AB$17))),'4. CPI-tabel'!AB$17)</f>
        <v>1</v>
      </c>
      <c r="BG32" s="134"/>
      <c r="BH32" s="121"/>
      <c r="BI32" s="84">
        <f t="shared" si="7"/>
        <v>0</v>
      </c>
      <c r="BJ32" s="84">
        <f t="shared" si="8"/>
        <v>0</v>
      </c>
      <c r="BK32" s="84">
        <f t="shared" si="5"/>
        <v>0</v>
      </c>
      <c r="BL32" s="84">
        <f t="shared" si="5"/>
        <v>0</v>
      </c>
      <c r="BM32" s="84">
        <f t="shared" si="5"/>
        <v>0</v>
      </c>
      <c r="BN32" s="84">
        <f t="shared" si="5"/>
        <v>0</v>
      </c>
      <c r="BO32" s="84">
        <f t="shared" si="5"/>
        <v>0</v>
      </c>
      <c r="BP32" s="84">
        <f t="shared" si="5"/>
        <v>0</v>
      </c>
      <c r="BQ32" s="84">
        <f t="shared" si="5"/>
        <v>0</v>
      </c>
      <c r="BR32" s="84">
        <f t="shared" si="5"/>
        <v>0</v>
      </c>
      <c r="BS32" s="84">
        <f t="shared" si="5"/>
        <v>0</v>
      </c>
      <c r="BT32" s="84">
        <f t="shared" si="5"/>
        <v>0</v>
      </c>
      <c r="BU32" s="84">
        <f t="shared" si="5"/>
        <v>0</v>
      </c>
      <c r="BV32" s="84">
        <f t="shared" si="5"/>
        <v>0</v>
      </c>
      <c r="BW32" s="84">
        <f t="shared" si="5"/>
        <v>0</v>
      </c>
      <c r="BX32" s="84">
        <f t="shared" si="5"/>
        <v>0</v>
      </c>
      <c r="BY32" s="84">
        <f t="shared" si="5"/>
        <v>0</v>
      </c>
      <c r="BZ32" s="84">
        <f t="shared" si="5"/>
        <v>0</v>
      </c>
      <c r="CA32" s="84">
        <f t="shared" si="5"/>
        <v>1285248.3949153519</v>
      </c>
      <c r="CB32" s="84">
        <f t="shared" si="5"/>
        <v>976788.78013566742</v>
      </c>
      <c r="CC32" s="84">
        <f t="shared" si="5"/>
        <v>697706.27152547671</v>
      </c>
      <c r="CD32" s="84">
        <f t="shared" si="5"/>
        <v>418623.762915286</v>
      </c>
      <c r="CE32" s="84">
        <f t="shared" si="5"/>
        <v>139541.2543050953</v>
      </c>
    </row>
    <row r="33" spans="1:83" s="18" customFormat="1" x14ac:dyDescent="0.2">
      <c r="A33" s="62"/>
      <c r="B33" s="83">
        <f>'3. Investeringen'!B20</f>
        <v>9</v>
      </c>
      <c r="C33" s="83" t="str">
        <f>'3. Investeringen'!C20</f>
        <v>Nieuwe investeringen</v>
      </c>
      <c r="D33" s="83" t="str">
        <f>'3. Investeringen'!F20</f>
        <v>TD</v>
      </c>
      <c r="E33" s="83" t="str">
        <f t="shared" si="9"/>
        <v>Nieuwe investeringen TD</v>
      </c>
      <c r="F33" s="118">
        <f>'3. Investeringen'!L20</f>
        <v>2022</v>
      </c>
      <c r="G33" s="130">
        <f>'8. Afschrijvingen voor GAW'!G37</f>
        <v>0.5</v>
      </c>
      <c r="H33" s="83">
        <f>'3. Investeringen'!M20</f>
        <v>772918.6719841006</v>
      </c>
      <c r="J33" s="83">
        <f>'6. Investeringen per jaar'!I23</f>
        <v>1</v>
      </c>
      <c r="L33" s="83">
        <f>'8. Afschrijvingen voor GAW'!BF37</f>
        <v>0</v>
      </c>
      <c r="M33" s="83">
        <f>'8. Afschrijvingen voor GAW'!BG37</f>
        <v>0</v>
      </c>
      <c r="N33" s="83">
        <f>'8. Afschrijvingen voor GAW'!BH37</f>
        <v>0</v>
      </c>
      <c r="O33" s="83">
        <f>'8. Afschrijvingen voor GAW'!BI37</f>
        <v>0</v>
      </c>
      <c r="P33" s="83">
        <f>'8. Afschrijvingen voor GAW'!BJ37</f>
        <v>0</v>
      </c>
      <c r="Q33" s="83">
        <f>'8. Afschrijvingen voor GAW'!BK37</f>
        <v>0</v>
      </c>
      <c r="R33" s="83">
        <f>'8. Afschrijvingen voor GAW'!BL37</f>
        <v>0</v>
      </c>
      <c r="S33" s="83">
        <f>'8. Afschrijvingen voor GAW'!BM37</f>
        <v>0</v>
      </c>
      <c r="T33" s="83">
        <f>'8. Afschrijvingen voor GAW'!BN37</f>
        <v>0</v>
      </c>
      <c r="U33" s="83">
        <f>'8. Afschrijvingen voor GAW'!BO37</f>
        <v>0</v>
      </c>
      <c r="V33" s="83">
        <f>'8. Afschrijvingen voor GAW'!BP37</f>
        <v>0</v>
      </c>
      <c r="W33" s="83">
        <f>'8. Afschrijvingen voor GAW'!BQ37</f>
        <v>0</v>
      </c>
      <c r="X33" s="83">
        <f>'8. Afschrijvingen voor GAW'!BR37</f>
        <v>0</v>
      </c>
      <c r="Y33" s="83">
        <f>'8. Afschrijvingen voor GAW'!BS37</f>
        <v>0</v>
      </c>
      <c r="Z33" s="83">
        <f>'8. Afschrijvingen voor GAW'!BT37</f>
        <v>0</v>
      </c>
      <c r="AA33" s="83">
        <f>'8. Afschrijvingen voor GAW'!BU37</f>
        <v>0</v>
      </c>
      <c r="AB33" s="83">
        <f>'8. Afschrijvingen voor GAW'!BV37</f>
        <v>0</v>
      </c>
      <c r="AC33" s="83">
        <f>'8. Afschrijvingen voor GAW'!BW37</f>
        <v>0</v>
      </c>
      <c r="AD33" s="83">
        <f>'8. Afschrijvingen voor GAW'!BX37</f>
        <v>46375.120319046036</v>
      </c>
      <c r="AE33" s="83">
        <f>'8. Afschrijvingen voor GAW'!BY37</f>
        <v>87185.226199806537</v>
      </c>
      <c r="AF33" s="83">
        <f>'8. Afschrijvingen voor GAW'!BZ37</f>
        <v>76722.999055829758</v>
      </c>
      <c r="AG33" s="83">
        <f>'8. Afschrijvingen voor GAW'!CA37</f>
        <v>75018.043521255764</v>
      </c>
      <c r="AH33" s="83">
        <f>'8. Afschrijvingen voor GAW'!CB37</f>
        <v>75018.043521255764</v>
      </c>
      <c r="AJ33" s="114">
        <f>IF(AND($D33="AD",OR($F33=2008,$F33=2009)),(IF($G33=1,IF(OR($F33=AJ$24-2,$F33=AJ$24-1,$F33=AJ$24),1,'4. CPI-tabel'!F$17),IF(OR($F33=AJ$24-1,$F33=AJ$24),1,'4. CPI-tabel'!F$17))),'4. CPI-tabel'!F$17)</f>
        <v>1.0209999999999999</v>
      </c>
      <c r="AK33" s="114">
        <f>IF(AND($D33="AD",OR($F33=2008,$F33=2009)),(IF($G33=1,IF(OR($F33=AK$24-2,$F33=AK$24-1,$F33=AK$24),1,'4. CPI-tabel'!G$17),IF(OR($F33=AK$24-1,$F33=AK$24),1,'4. CPI-tabel'!G$17))),'4. CPI-tabel'!G$17)</f>
        <v>1.0109999999999999</v>
      </c>
      <c r="AL33" s="114">
        <f>IF(AND($D33="AD",OR($F33=2008,$F33=2009)),(IF($G33=1,IF(OR($F33=AL$24-2,$F33=AL$24-1,$F33=AL$24),1,'4. CPI-tabel'!H$17),IF(OR($F33=AL$24-1,$F33=AL$24),1,'4. CPI-tabel'!H$17))),'4. CPI-tabel'!H$17)</f>
        <v>1.018</v>
      </c>
      <c r="AM33" s="114">
        <f>IF(AND($D33="AD",OR($F33=2008,$F33=2009)),(IF($G33=1,IF(OR($F33=AM$24-2,$F33=AM$24-1,$F33=AM$24),1,'4. CPI-tabel'!I$17),IF(OR($F33=AM$24-1,$F33=AM$24),1,'4. CPI-tabel'!I$17))),'4. CPI-tabel'!I$17)</f>
        <v>1.014</v>
      </c>
      <c r="AN33" s="114">
        <f>IF(AND($D33="AD",OR($F33=2008,$F33=2009)),(IF($G33=1,IF(OR($F33=AN$24-2,$F33=AN$24-1,$F33=AN$24),1,'4. CPI-tabel'!J$17),IF(OR($F33=AN$24-1,$F33=AN$24),1,'4. CPI-tabel'!J$17))),'4. CPI-tabel'!J$17)</f>
        <v>1.0109999999999999</v>
      </c>
      <c r="AO33" s="114">
        <f>IF(AND($D33="AD",OR($F33=2008,$F33=2009)),(IF($G33=1,IF(OR($F33=AO$24-2,$F33=AO$24-1,$F33=AO$24),1,'4. CPI-tabel'!K$17),IF(OR($F33=AO$24-1,$F33=AO$24),1,'4. CPI-tabel'!K$17))),'4. CPI-tabel'!K$17)</f>
        <v>1.032</v>
      </c>
      <c r="AP33" s="114">
        <f>IF(AND($D33="AD",OR($F33=2008,$F33=2009)),(IF($G33=1,IF(OR($F33=AP$24-2,$F33=AP$24-1,$F33=AP$24),1,'4. CPI-tabel'!L$17),IF(OR($F33=AP$24-1,$F33=AP$24),1,'4. CPI-tabel'!L$17))),'4. CPI-tabel'!L$17)</f>
        <v>1.0029999999999999</v>
      </c>
      <c r="AQ33" s="114">
        <f>IF(AND($D33="AD",OR($F33=2008,$F33=2009)),(IF($G33=1,IF(OR($F33=AQ$24-2,$F33=AQ$24-1,$F33=AQ$24),1,'4. CPI-tabel'!M$17),IF(OR($F33=AQ$24-1,$F33=AQ$24),1,'4. CPI-tabel'!M$17))),'4. CPI-tabel'!M$17)</f>
        <v>1.0149999999999999</v>
      </c>
      <c r="AR33" s="114">
        <f>IF(AND($D33="AD",OR($F33=2008,$F33=2009)),(IF($G33=1,IF(OR($F33=AR$24-2,$F33=AR$24-1,$F33=AR$24),1,'4. CPI-tabel'!N$17),IF(OR($F33=AR$24-1,$F33=AR$24),1,'4. CPI-tabel'!N$17))),'4. CPI-tabel'!N$17)</f>
        <v>1.026</v>
      </c>
      <c r="AS33" s="114">
        <f>IF(AND($D33="AD",OR($F33=2008,$F33=2009)),(IF($G33=1,IF(OR($F33=AS$24-2,$F33=AS$24-1,$F33=AS$24),1,'4. CPI-tabel'!O$17),IF(OR($F33=AS$24-1,$F33=AS$24),1,'4. CPI-tabel'!O$17))),'4. CPI-tabel'!O$17)</f>
        <v>1.0229999999999999</v>
      </c>
      <c r="AT33" s="114">
        <f>IF(AND($D33="AD",OR($F33=2008,$F33=2009)),(IF($G33=1,IF(OR($F33=AT$24-2,$F33=AT$24-1,$F33=AT$24),1,'4. CPI-tabel'!P$17),IF(OR($F33=AT$24-1,$F33=AT$24),1,'4. CPI-tabel'!P$17))),'4. CPI-tabel'!P$17)</f>
        <v>1.028</v>
      </c>
      <c r="AU33" s="114">
        <f>IF(AND($D33="AD",OR($F33=2008,$F33=2009)),(IF($G33=1,IF(OR($F33=AU$24-2,$F33=AU$24-1,$F33=AU$24),1,'4. CPI-tabel'!Q$17),IF(OR($F33=AU$24-1,$F33=AU$24),1,'4. CPI-tabel'!Q$17))),'4. CPI-tabel'!Q$17)</f>
        <v>1.01</v>
      </c>
      <c r="AV33" s="114">
        <f>IF(AND($D33="AD",OR($F33=2008,$F33=2009)),(IF($G33=1,IF(OR($F33=AV$24-2,$F33=AV$24-1,$F33=AV$24),1,'4. CPI-tabel'!R$17),IF(OR($F33=AV$24-1,$F33=AV$24),1,'4. CPI-tabel'!R$17))),'4. CPI-tabel'!R$17)</f>
        <v>1.008</v>
      </c>
      <c r="AW33" s="114">
        <f>IF(AND($D33="AD",OR($F33=2008,$F33=2009)),(IF($G33=1,IF(OR($F33=AW$24-2,$F33=AW$24-1,$F33=AW$24),1,'4. CPI-tabel'!S$17),IF(OR($F33=AW$24-1,$F33=AW$24),1,'4. CPI-tabel'!S$17))),'4. CPI-tabel'!S$17)</f>
        <v>1.002</v>
      </c>
      <c r="AX33" s="114">
        <f>IF(AND($D33="AD",OR($F33=2008,$F33=2009)),(IF($G33=1,IF(OR($F33=AX$24-2,$F33=AX$24-1,$F33=AX$24),1,'4. CPI-tabel'!T$17),IF(OR($F33=AX$24-1,$F33=AX$24),1,'4. CPI-tabel'!T$17))),'4. CPI-tabel'!T$17)</f>
        <v>1.014</v>
      </c>
      <c r="AY33" s="114">
        <f>IF(AND($D33="AD",OR($F33=2008,$F33=2009)),(IF($G33=1,IF(OR($F33=AY$24-2,$F33=AY$24-1,$F33=AY$24),1,'4. CPI-tabel'!U$17),IF(OR($F33=AY$24-1,$F33=AY$24),1,'4. CPI-tabel'!U$17))),'4. CPI-tabel'!U$17)</f>
        <v>1.0209999999999999</v>
      </c>
      <c r="AZ33" s="114">
        <f>IF(AND($D33="AD",OR($F33=2008,$F33=2009)),(IF($G33=1,IF(OR($F33=AZ$24-2,$F33=AZ$24-1,$F33=AZ$24),1,'4. CPI-tabel'!V$17),IF(OR($F33=AZ$24-1,$F33=AZ$24),1,'4. CPI-tabel'!V$17))),'4. CPI-tabel'!V$17)</f>
        <v>1.028</v>
      </c>
      <c r="BA33" s="114">
        <f>IF(AND($D33="AD",OR($F33=2008,$F33=2009)),(IF($G33=1,IF(OR($F33=BA$24-2,$F33=BA$24-1,$F33=BA$24),1,'4. CPI-tabel'!W$17),IF(OR($F33=BA$24-1,$F33=BA$24),1,'4. CPI-tabel'!W$17))),'4. CPI-tabel'!W$17)</f>
        <v>1.0069999999999999</v>
      </c>
      <c r="BB33" s="114">
        <f>IF(AND($D33="AD",OR($F33=2008,$F33=2009)),(IF($G33=1,IF(OR($F33=BB$24-2,$F33=BB$24-1,$F33=BB$24),1,'4. CPI-tabel'!X$17),IF(OR($F33=BB$24-1,$F33=BB$24),1,'4. CPI-tabel'!X$17))),'4. CPI-tabel'!X$17)</f>
        <v>1</v>
      </c>
      <c r="BC33" s="114">
        <f>IF(AND($D33="AD",OR($F33=2008,$F33=2009)),(IF($G33=1,IF(OR($F33=BC$24-2,$F33=BC$24-1,$F33=BC$24),1,'4. CPI-tabel'!Y$17),IF(OR($F33=BC$24-1,$F33=BC$24),1,'4. CPI-tabel'!Y$17))),'4. CPI-tabel'!Y$17)</f>
        <v>1</v>
      </c>
      <c r="BD33" s="114">
        <f>IF(AND($D33="AD",OR($F33=2008,$F33=2009)),(IF($G33=1,IF(OR($F33=BD$24-2,$F33=BD$24-1,$F33=BD$24),1,'4. CPI-tabel'!Z$17),IF(OR($F33=BD$24-1,$F33=BD$24),1,'4. CPI-tabel'!Z$17))),'4. CPI-tabel'!Z$17)</f>
        <v>1</v>
      </c>
      <c r="BE33" s="114">
        <f>IF(AND($D33="AD",OR($F33=2008,$F33=2009)),(IF($G33=1,IF(OR($F33=BE$24-2,$F33=BE$24-1,$F33=BE$24),1,'4. CPI-tabel'!AA$17),IF(OR($F33=BE$24-1,$F33=BE$24),1,'4. CPI-tabel'!AA$17))),'4. CPI-tabel'!AA$17)</f>
        <v>1</v>
      </c>
      <c r="BF33" s="114">
        <f>IF(AND($D33="AD",OR($F33=2008,$F33=2009)),(IF($G33=1,IF(OR($F33=BF$24-2,$F33=BF$24-1,$F33=BF$24),1,'4. CPI-tabel'!AB$17),IF(OR($F33=BF$24-1,$F33=BF$24),1,'4. CPI-tabel'!AB$17))),'4. CPI-tabel'!AB$17)</f>
        <v>1</v>
      </c>
      <c r="BG33" s="134"/>
      <c r="BH33" s="121"/>
      <c r="BI33" s="84">
        <f t="shared" si="7"/>
        <v>0</v>
      </c>
      <c r="BJ33" s="84">
        <f t="shared" si="8"/>
        <v>0</v>
      </c>
      <c r="BK33" s="84">
        <f t="shared" si="5"/>
        <v>0</v>
      </c>
      <c r="BL33" s="84">
        <f t="shared" si="5"/>
        <v>0</v>
      </c>
      <c r="BM33" s="84">
        <f t="shared" si="5"/>
        <v>0</v>
      </c>
      <c r="BN33" s="84">
        <f t="shared" si="5"/>
        <v>0</v>
      </c>
      <c r="BO33" s="84">
        <f t="shared" si="5"/>
        <v>0</v>
      </c>
      <c r="BP33" s="84">
        <f t="shared" si="5"/>
        <v>0</v>
      </c>
      <c r="BQ33" s="84">
        <f t="shared" si="5"/>
        <v>0</v>
      </c>
      <c r="BR33" s="84">
        <f t="shared" si="5"/>
        <v>0</v>
      </c>
      <c r="BS33" s="84">
        <f t="shared" si="5"/>
        <v>0</v>
      </c>
      <c r="BT33" s="84">
        <f t="shared" si="5"/>
        <v>0</v>
      </c>
      <c r="BU33" s="84">
        <f t="shared" si="5"/>
        <v>0</v>
      </c>
      <c r="BV33" s="84">
        <f t="shared" si="5"/>
        <v>0</v>
      </c>
      <c r="BW33" s="84">
        <f t="shared" si="5"/>
        <v>0</v>
      </c>
      <c r="BX33" s="84">
        <f t="shared" si="5"/>
        <v>0</v>
      </c>
      <c r="BY33" s="84">
        <f t="shared" si="5"/>
        <v>0</v>
      </c>
      <c r="BZ33" s="84">
        <f t="shared" si="5"/>
        <v>0</v>
      </c>
      <c r="CA33" s="84">
        <f t="shared" si="5"/>
        <v>726543.55166505452</v>
      </c>
      <c r="CB33" s="84">
        <f t="shared" si="5"/>
        <v>639358.32546524797</v>
      </c>
      <c r="CC33" s="84">
        <f t="shared" si="5"/>
        <v>562635.32640941825</v>
      </c>
      <c r="CD33" s="84">
        <f t="shared" si="5"/>
        <v>487617.28288816247</v>
      </c>
      <c r="CE33" s="84">
        <f t="shared" si="5"/>
        <v>412599.2393669067</v>
      </c>
    </row>
    <row r="34" spans="1:83" s="18" customFormat="1" x14ac:dyDescent="0.2">
      <c r="A34" s="62"/>
      <c r="B34" s="83">
        <f>'3. Investeringen'!B21</f>
        <v>10</v>
      </c>
      <c r="C34" s="83" t="str">
        <f>'3. Investeringen'!C21</f>
        <v>Nieuwe investeringen</v>
      </c>
      <c r="D34" s="83" t="str">
        <f>'3. Investeringen'!F21</f>
        <v>TD</v>
      </c>
      <c r="E34" s="83" t="str">
        <f t="shared" si="9"/>
        <v>Nieuwe investeringen TD</v>
      </c>
      <c r="F34" s="118">
        <f>'3. Investeringen'!L21</f>
        <v>2022</v>
      </c>
      <c r="G34" s="130">
        <f>'8. Afschrijvingen voor GAW'!G38</f>
        <v>0.5</v>
      </c>
      <c r="H34" s="83">
        <f>'3. Investeringen'!M21</f>
        <v>101109.36324167778</v>
      </c>
      <c r="J34" s="83">
        <f>'6. Investeringen per jaar'!I24</f>
        <v>1</v>
      </c>
      <c r="L34" s="83">
        <f>'8. Afschrijvingen voor GAW'!BF38</f>
        <v>0</v>
      </c>
      <c r="M34" s="83">
        <f>'8. Afschrijvingen voor GAW'!BG38</f>
        <v>0</v>
      </c>
      <c r="N34" s="83">
        <f>'8. Afschrijvingen voor GAW'!BH38</f>
        <v>0</v>
      </c>
      <c r="O34" s="83">
        <f>'8. Afschrijvingen voor GAW'!BI38</f>
        <v>0</v>
      </c>
      <c r="P34" s="83">
        <f>'8. Afschrijvingen voor GAW'!BJ38</f>
        <v>0</v>
      </c>
      <c r="Q34" s="83">
        <f>'8. Afschrijvingen voor GAW'!BK38</f>
        <v>0</v>
      </c>
      <c r="R34" s="83">
        <f>'8. Afschrijvingen voor GAW'!BL38</f>
        <v>0</v>
      </c>
      <c r="S34" s="83">
        <f>'8. Afschrijvingen voor GAW'!BM38</f>
        <v>0</v>
      </c>
      <c r="T34" s="83">
        <f>'8. Afschrijvingen voor GAW'!BN38</f>
        <v>0</v>
      </c>
      <c r="U34" s="83">
        <f>'8. Afschrijvingen voor GAW'!BO38</f>
        <v>0</v>
      </c>
      <c r="V34" s="83">
        <f>'8. Afschrijvingen voor GAW'!BP38</f>
        <v>0</v>
      </c>
      <c r="W34" s="83">
        <f>'8. Afschrijvingen voor GAW'!BQ38</f>
        <v>0</v>
      </c>
      <c r="X34" s="83">
        <f>'8. Afschrijvingen voor GAW'!BR38</f>
        <v>0</v>
      </c>
      <c r="Y34" s="83">
        <f>'8. Afschrijvingen voor GAW'!BS38</f>
        <v>0</v>
      </c>
      <c r="Z34" s="83">
        <f>'8. Afschrijvingen voor GAW'!BT38</f>
        <v>0</v>
      </c>
      <c r="AA34" s="83">
        <f>'8. Afschrijvingen voor GAW'!BU38</f>
        <v>0</v>
      </c>
      <c r="AB34" s="83">
        <f>'8. Afschrijvingen voor GAW'!BV38</f>
        <v>0</v>
      </c>
      <c r="AC34" s="83">
        <f>'8. Afschrijvingen voor GAW'!BW38</f>
        <v>0</v>
      </c>
      <c r="AD34" s="83">
        <f>'8. Afschrijvingen voor GAW'!BX38</f>
        <v>2426.6247178002668</v>
      </c>
      <c r="AE34" s="83">
        <f>'8. Afschrijvingen voor GAW'!BY38</f>
        <v>4736.7714491461211</v>
      </c>
      <c r="AF34" s="83">
        <f>'8. Afschrijvingen voor GAW'!BZ38</f>
        <v>4509.4064195871069</v>
      </c>
      <c r="AG34" s="83">
        <f>'8. Afschrijvingen voor GAW'!CA38</f>
        <v>4292.9549114469264</v>
      </c>
      <c r="AH34" s="83">
        <f>'8. Afschrijvingen voor GAW'!CB38</f>
        <v>4086.8930756974737</v>
      </c>
      <c r="AJ34" s="114">
        <f>IF(AND($D34="AD",OR($F34=2008,$F34=2009)),(IF($G34=1,IF(OR($F34=AJ$24-2,$F34=AJ$24-1,$F34=AJ$24),1,'4. CPI-tabel'!F$17),IF(OR($F34=AJ$24-1,$F34=AJ$24),1,'4. CPI-tabel'!F$17))),'4. CPI-tabel'!F$17)</f>
        <v>1.0209999999999999</v>
      </c>
      <c r="AK34" s="114">
        <f>IF(AND($D34="AD",OR($F34=2008,$F34=2009)),(IF($G34=1,IF(OR($F34=AK$24-2,$F34=AK$24-1,$F34=AK$24),1,'4. CPI-tabel'!G$17),IF(OR($F34=AK$24-1,$F34=AK$24),1,'4. CPI-tabel'!G$17))),'4. CPI-tabel'!G$17)</f>
        <v>1.0109999999999999</v>
      </c>
      <c r="AL34" s="114">
        <f>IF(AND($D34="AD",OR($F34=2008,$F34=2009)),(IF($G34=1,IF(OR($F34=AL$24-2,$F34=AL$24-1,$F34=AL$24),1,'4. CPI-tabel'!H$17),IF(OR($F34=AL$24-1,$F34=AL$24),1,'4. CPI-tabel'!H$17))),'4. CPI-tabel'!H$17)</f>
        <v>1.018</v>
      </c>
      <c r="AM34" s="114">
        <f>IF(AND($D34="AD",OR($F34=2008,$F34=2009)),(IF($G34=1,IF(OR($F34=AM$24-2,$F34=AM$24-1,$F34=AM$24),1,'4. CPI-tabel'!I$17),IF(OR($F34=AM$24-1,$F34=AM$24),1,'4. CPI-tabel'!I$17))),'4. CPI-tabel'!I$17)</f>
        <v>1.014</v>
      </c>
      <c r="AN34" s="114">
        <f>IF(AND($D34="AD",OR($F34=2008,$F34=2009)),(IF($G34=1,IF(OR($F34=AN$24-2,$F34=AN$24-1,$F34=AN$24),1,'4. CPI-tabel'!J$17),IF(OR($F34=AN$24-1,$F34=AN$24),1,'4. CPI-tabel'!J$17))),'4. CPI-tabel'!J$17)</f>
        <v>1.0109999999999999</v>
      </c>
      <c r="AO34" s="114">
        <f>IF(AND($D34="AD",OR($F34=2008,$F34=2009)),(IF($G34=1,IF(OR($F34=AO$24-2,$F34=AO$24-1,$F34=AO$24),1,'4. CPI-tabel'!K$17),IF(OR($F34=AO$24-1,$F34=AO$24),1,'4. CPI-tabel'!K$17))),'4. CPI-tabel'!K$17)</f>
        <v>1.032</v>
      </c>
      <c r="AP34" s="114">
        <f>IF(AND($D34="AD",OR($F34=2008,$F34=2009)),(IF($G34=1,IF(OR($F34=AP$24-2,$F34=AP$24-1,$F34=AP$24),1,'4. CPI-tabel'!L$17),IF(OR($F34=AP$24-1,$F34=AP$24),1,'4. CPI-tabel'!L$17))),'4. CPI-tabel'!L$17)</f>
        <v>1.0029999999999999</v>
      </c>
      <c r="AQ34" s="114">
        <f>IF(AND($D34="AD",OR($F34=2008,$F34=2009)),(IF($G34=1,IF(OR($F34=AQ$24-2,$F34=AQ$24-1,$F34=AQ$24),1,'4. CPI-tabel'!M$17),IF(OR($F34=AQ$24-1,$F34=AQ$24),1,'4. CPI-tabel'!M$17))),'4. CPI-tabel'!M$17)</f>
        <v>1.0149999999999999</v>
      </c>
      <c r="AR34" s="114">
        <f>IF(AND($D34="AD",OR($F34=2008,$F34=2009)),(IF($G34=1,IF(OR($F34=AR$24-2,$F34=AR$24-1,$F34=AR$24),1,'4. CPI-tabel'!N$17),IF(OR($F34=AR$24-1,$F34=AR$24),1,'4. CPI-tabel'!N$17))),'4. CPI-tabel'!N$17)</f>
        <v>1.026</v>
      </c>
      <c r="AS34" s="114">
        <f>IF(AND($D34="AD",OR($F34=2008,$F34=2009)),(IF($G34=1,IF(OR($F34=AS$24-2,$F34=AS$24-1,$F34=AS$24),1,'4. CPI-tabel'!O$17),IF(OR($F34=AS$24-1,$F34=AS$24),1,'4. CPI-tabel'!O$17))),'4. CPI-tabel'!O$17)</f>
        <v>1.0229999999999999</v>
      </c>
      <c r="AT34" s="114">
        <f>IF(AND($D34="AD",OR($F34=2008,$F34=2009)),(IF($G34=1,IF(OR($F34=AT$24-2,$F34=AT$24-1,$F34=AT$24),1,'4. CPI-tabel'!P$17),IF(OR($F34=AT$24-1,$F34=AT$24),1,'4. CPI-tabel'!P$17))),'4. CPI-tabel'!P$17)</f>
        <v>1.028</v>
      </c>
      <c r="AU34" s="114">
        <f>IF(AND($D34="AD",OR($F34=2008,$F34=2009)),(IF($G34=1,IF(OR($F34=AU$24-2,$F34=AU$24-1,$F34=AU$24),1,'4. CPI-tabel'!Q$17),IF(OR($F34=AU$24-1,$F34=AU$24),1,'4. CPI-tabel'!Q$17))),'4. CPI-tabel'!Q$17)</f>
        <v>1.01</v>
      </c>
      <c r="AV34" s="114">
        <f>IF(AND($D34="AD",OR($F34=2008,$F34=2009)),(IF($G34=1,IF(OR($F34=AV$24-2,$F34=AV$24-1,$F34=AV$24),1,'4. CPI-tabel'!R$17),IF(OR($F34=AV$24-1,$F34=AV$24),1,'4. CPI-tabel'!R$17))),'4. CPI-tabel'!R$17)</f>
        <v>1.008</v>
      </c>
      <c r="AW34" s="114">
        <f>IF(AND($D34="AD",OR($F34=2008,$F34=2009)),(IF($G34=1,IF(OR($F34=AW$24-2,$F34=AW$24-1,$F34=AW$24),1,'4. CPI-tabel'!S$17),IF(OR($F34=AW$24-1,$F34=AW$24),1,'4. CPI-tabel'!S$17))),'4. CPI-tabel'!S$17)</f>
        <v>1.002</v>
      </c>
      <c r="AX34" s="114">
        <f>IF(AND($D34="AD",OR($F34=2008,$F34=2009)),(IF($G34=1,IF(OR($F34=AX$24-2,$F34=AX$24-1,$F34=AX$24),1,'4. CPI-tabel'!T$17),IF(OR($F34=AX$24-1,$F34=AX$24),1,'4. CPI-tabel'!T$17))),'4. CPI-tabel'!T$17)</f>
        <v>1.014</v>
      </c>
      <c r="AY34" s="114">
        <f>IF(AND($D34="AD",OR($F34=2008,$F34=2009)),(IF($G34=1,IF(OR($F34=AY$24-2,$F34=AY$24-1,$F34=AY$24),1,'4. CPI-tabel'!U$17),IF(OR($F34=AY$24-1,$F34=AY$24),1,'4. CPI-tabel'!U$17))),'4. CPI-tabel'!U$17)</f>
        <v>1.0209999999999999</v>
      </c>
      <c r="AZ34" s="114">
        <f>IF(AND($D34="AD",OR($F34=2008,$F34=2009)),(IF($G34=1,IF(OR($F34=AZ$24-2,$F34=AZ$24-1,$F34=AZ$24),1,'4. CPI-tabel'!V$17),IF(OR($F34=AZ$24-1,$F34=AZ$24),1,'4. CPI-tabel'!V$17))),'4. CPI-tabel'!V$17)</f>
        <v>1.028</v>
      </c>
      <c r="BA34" s="114">
        <f>IF(AND($D34="AD",OR($F34=2008,$F34=2009)),(IF($G34=1,IF(OR($F34=BA$24-2,$F34=BA$24-1,$F34=BA$24),1,'4. CPI-tabel'!W$17),IF(OR($F34=BA$24-1,$F34=BA$24),1,'4. CPI-tabel'!W$17))),'4. CPI-tabel'!W$17)</f>
        <v>1.0069999999999999</v>
      </c>
      <c r="BB34" s="114">
        <f>IF(AND($D34="AD",OR($F34=2008,$F34=2009)),(IF($G34=1,IF(OR($F34=BB$24-2,$F34=BB$24-1,$F34=BB$24),1,'4. CPI-tabel'!X$17),IF(OR($F34=BB$24-1,$F34=BB$24),1,'4. CPI-tabel'!X$17))),'4. CPI-tabel'!X$17)</f>
        <v>1</v>
      </c>
      <c r="BC34" s="114">
        <f>IF(AND($D34="AD",OR($F34=2008,$F34=2009)),(IF($G34=1,IF(OR($F34=BC$24-2,$F34=BC$24-1,$F34=BC$24),1,'4. CPI-tabel'!Y$17),IF(OR($F34=BC$24-1,$F34=BC$24),1,'4. CPI-tabel'!Y$17))),'4. CPI-tabel'!Y$17)</f>
        <v>1</v>
      </c>
      <c r="BD34" s="114">
        <f>IF(AND($D34="AD",OR($F34=2008,$F34=2009)),(IF($G34=1,IF(OR($F34=BD$24-2,$F34=BD$24-1,$F34=BD$24),1,'4. CPI-tabel'!Z$17),IF(OR($F34=BD$24-1,$F34=BD$24),1,'4. CPI-tabel'!Z$17))),'4. CPI-tabel'!Z$17)</f>
        <v>1</v>
      </c>
      <c r="BE34" s="114">
        <f>IF(AND($D34="AD",OR($F34=2008,$F34=2009)),(IF($G34=1,IF(OR($F34=BE$24-2,$F34=BE$24-1,$F34=BE$24),1,'4. CPI-tabel'!AA$17),IF(OR($F34=BE$24-1,$F34=BE$24),1,'4. CPI-tabel'!AA$17))),'4. CPI-tabel'!AA$17)</f>
        <v>1</v>
      </c>
      <c r="BF34" s="114">
        <f>IF(AND($D34="AD",OR($F34=2008,$F34=2009)),(IF($G34=1,IF(OR($F34=BF$24-2,$F34=BF$24-1,$F34=BF$24),1,'4. CPI-tabel'!AB$17),IF(OR($F34=BF$24-1,$F34=BF$24),1,'4. CPI-tabel'!AB$17))),'4. CPI-tabel'!AB$17)</f>
        <v>1</v>
      </c>
      <c r="BG34" s="134"/>
      <c r="BH34" s="121"/>
      <c r="BI34" s="84">
        <f t="shared" si="7"/>
        <v>0</v>
      </c>
      <c r="BJ34" s="84">
        <f t="shared" si="8"/>
        <v>0</v>
      </c>
      <c r="BK34" s="84">
        <f t="shared" si="5"/>
        <v>0</v>
      </c>
      <c r="BL34" s="84">
        <f t="shared" si="5"/>
        <v>0</v>
      </c>
      <c r="BM34" s="84">
        <f t="shared" si="5"/>
        <v>0</v>
      </c>
      <c r="BN34" s="84">
        <f t="shared" si="5"/>
        <v>0</v>
      </c>
      <c r="BO34" s="84">
        <f t="shared" si="5"/>
        <v>0</v>
      </c>
      <c r="BP34" s="84">
        <f t="shared" si="5"/>
        <v>0</v>
      </c>
      <c r="BQ34" s="84">
        <f t="shared" si="5"/>
        <v>0</v>
      </c>
      <c r="BR34" s="84">
        <f t="shared" si="5"/>
        <v>0</v>
      </c>
      <c r="BS34" s="84">
        <f t="shared" si="5"/>
        <v>0</v>
      </c>
      <c r="BT34" s="84">
        <f t="shared" si="5"/>
        <v>0</v>
      </c>
      <c r="BU34" s="84">
        <f t="shared" si="5"/>
        <v>0</v>
      </c>
      <c r="BV34" s="84">
        <f t="shared" si="5"/>
        <v>0</v>
      </c>
      <c r="BW34" s="84">
        <f t="shared" si="5"/>
        <v>0</v>
      </c>
      <c r="BX34" s="84">
        <f t="shared" si="5"/>
        <v>0</v>
      </c>
      <c r="BY34" s="84">
        <f t="shared" si="5"/>
        <v>0</v>
      </c>
      <c r="BZ34" s="84">
        <f t="shared" si="5"/>
        <v>0</v>
      </c>
      <c r="CA34" s="84">
        <f t="shared" si="5"/>
        <v>98682.738523877517</v>
      </c>
      <c r="CB34" s="84">
        <f t="shared" si="5"/>
        <v>93945.967074731394</v>
      </c>
      <c r="CC34" s="84">
        <f t="shared" si="5"/>
        <v>89436.560655144291</v>
      </c>
      <c r="CD34" s="84">
        <f t="shared" si="5"/>
        <v>85143.605743697364</v>
      </c>
      <c r="CE34" s="84">
        <f t="shared" si="5"/>
        <v>81056.712667999891</v>
      </c>
    </row>
    <row r="35" spans="1:83" s="18" customFormat="1" x14ac:dyDescent="0.2">
      <c r="A35" s="62"/>
      <c r="B35" s="83">
        <f>'3. Investeringen'!B22</f>
        <v>11</v>
      </c>
      <c r="C35" s="83" t="str">
        <f>'3. Investeringen'!C22</f>
        <v>Nieuwe investeringen</v>
      </c>
      <c r="D35" s="83" t="str">
        <f>'3. Investeringen'!F22</f>
        <v>TD</v>
      </c>
      <c r="E35" s="83" t="str">
        <f t="shared" si="9"/>
        <v>Nieuwe investeringen TD</v>
      </c>
      <c r="F35" s="118">
        <f>'3. Investeringen'!L22</f>
        <v>2022</v>
      </c>
      <c r="G35" s="130">
        <f>'8. Afschrijvingen voor GAW'!G39</f>
        <v>0.5</v>
      </c>
      <c r="H35" s="83">
        <f>'3. Investeringen'!M22</f>
        <v>24114729.09207629</v>
      </c>
      <c r="J35" s="83">
        <f>'6. Investeringen per jaar'!I25</f>
        <v>1</v>
      </c>
      <c r="L35" s="83">
        <f>'8. Afschrijvingen voor GAW'!BF39</f>
        <v>0</v>
      </c>
      <c r="M35" s="83">
        <f>'8. Afschrijvingen voor GAW'!BG39</f>
        <v>0</v>
      </c>
      <c r="N35" s="83">
        <f>'8. Afschrijvingen voor GAW'!BH39</f>
        <v>0</v>
      </c>
      <c r="O35" s="83">
        <f>'8. Afschrijvingen voor GAW'!BI39</f>
        <v>0</v>
      </c>
      <c r="P35" s="83">
        <f>'8. Afschrijvingen voor GAW'!BJ39</f>
        <v>0</v>
      </c>
      <c r="Q35" s="83">
        <f>'8. Afschrijvingen voor GAW'!BK39</f>
        <v>0</v>
      </c>
      <c r="R35" s="83">
        <f>'8. Afschrijvingen voor GAW'!BL39</f>
        <v>0</v>
      </c>
      <c r="S35" s="83">
        <f>'8. Afschrijvingen voor GAW'!BM39</f>
        <v>0</v>
      </c>
      <c r="T35" s="83">
        <f>'8. Afschrijvingen voor GAW'!BN39</f>
        <v>0</v>
      </c>
      <c r="U35" s="83">
        <f>'8. Afschrijvingen voor GAW'!BO39</f>
        <v>0</v>
      </c>
      <c r="V35" s="83">
        <f>'8. Afschrijvingen voor GAW'!BP39</f>
        <v>0</v>
      </c>
      <c r="W35" s="83">
        <f>'8. Afschrijvingen voor GAW'!BQ39</f>
        <v>0</v>
      </c>
      <c r="X35" s="83">
        <f>'8. Afschrijvingen voor GAW'!BR39</f>
        <v>0</v>
      </c>
      <c r="Y35" s="83">
        <f>'8. Afschrijvingen voor GAW'!BS39</f>
        <v>0</v>
      </c>
      <c r="Z35" s="83">
        <f>'8. Afschrijvingen voor GAW'!BT39</f>
        <v>0</v>
      </c>
      <c r="AA35" s="83">
        <f>'8. Afschrijvingen voor GAW'!BU39</f>
        <v>0</v>
      </c>
      <c r="AB35" s="83">
        <f>'8. Afschrijvingen voor GAW'!BV39</f>
        <v>0</v>
      </c>
      <c r="AC35" s="83">
        <f>'8. Afschrijvingen voor GAW'!BW39</f>
        <v>0</v>
      </c>
      <c r="AD35" s="83">
        <f>'8. Afschrijvingen voor GAW'!BX39</f>
        <v>482294.5818415258</v>
      </c>
      <c r="AE35" s="83">
        <f>'8. Afschrijvingen voor GAW'!BY39</f>
        <v>945297.38040939067</v>
      </c>
      <c r="AF35" s="83">
        <f>'8. Afschrijvingen voor GAW'!BZ39</f>
        <v>907485.48519301508</v>
      </c>
      <c r="AG35" s="83">
        <f>'8. Afschrijvingen voor GAW'!CA39</f>
        <v>871186.06578529452</v>
      </c>
      <c r="AH35" s="83">
        <f>'8. Afschrijvingen voor GAW'!CB39</f>
        <v>836338.62315388268</v>
      </c>
      <c r="AJ35" s="114">
        <f>IF(AND($D35="AD",OR($F35=2008,$F35=2009)),(IF($G35=1,IF(OR($F35=AJ$24-2,$F35=AJ$24-1,$F35=AJ$24),1,'4. CPI-tabel'!F$17),IF(OR($F35=AJ$24-1,$F35=AJ$24),1,'4. CPI-tabel'!F$17))),'4. CPI-tabel'!F$17)</f>
        <v>1.0209999999999999</v>
      </c>
      <c r="AK35" s="114">
        <f>IF(AND($D35="AD",OR($F35=2008,$F35=2009)),(IF($G35=1,IF(OR($F35=AK$24-2,$F35=AK$24-1,$F35=AK$24),1,'4. CPI-tabel'!G$17),IF(OR($F35=AK$24-1,$F35=AK$24),1,'4. CPI-tabel'!G$17))),'4. CPI-tabel'!G$17)</f>
        <v>1.0109999999999999</v>
      </c>
      <c r="AL35" s="114">
        <f>IF(AND($D35="AD",OR($F35=2008,$F35=2009)),(IF($G35=1,IF(OR($F35=AL$24-2,$F35=AL$24-1,$F35=AL$24),1,'4. CPI-tabel'!H$17),IF(OR($F35=AL$24-1,$F35=AL$24),1,'4. CPI-tabel'!H$17))),'4. CPI-tabel'!H$17)</f>
        <v>1.018</v>
      </c>
      <c r="AM35" s="114">
        <f>IF(AND($D35="AD",OR($F35=2008,$F35=2009)),(IF($G35=1,IF(OR($F35=AM$24-2,$F35=AM$24-1,$F35=AM$24),1,'4. CPI-tabel'!I$17),IF(OR($F35=AM$24-1,$F35=AM$24),1,'4. CPI-tabel'!I$17))),'4. CPI-tabel'!I$17)</f>
        <v>1.014</v>
      </c>
      <c r="AN35" s="114">
        <f>IF(AND($D35="AD",OR($F35=2008,$F35=2009)),(IF($G35=1,IF(OR($F35=AN$24-2,$F35=AN$24-1,$F35=AN$24),1,'4. CPI-tabel'!J$17),IF(OR($F35=AN$24-1,$F35=AN$24),1,'4. CPI-tabel'!J$17))),'4. CPI-tabel'!J$17)</f>
        <v>1.0109999999999999</v>
      </c>
      <c r="AO35" s="114">
        <f>IF(AND($D35="AD",OR($F35=2008,$F35=2009)),(IF($G35=1,IF(OR($F35=AO$24-2,$F35=AO$24-1,$F35=AO$24),1,'4. CPI-tabel'!K$17),IF(OR($F35=AO$24-1,$F35=AO$24),1,'4. CPI-tabel'!K$17))),'4. CPI-tabel'!K$17)</f>
        <v>1.032</v>
      </c>
      <c r="AP35" s="114">
        <f>IF(AND($D35="AD",OR($F35=2008,$F35=2009)),(IF($G35=1,IF(OR($F35=AP$24-2,$F35=AP$24-1,$F35=AP$24),1,'4. CPI-tabel'!L$17),IF(OR($F35=AP$24-1,$F35=AP$24),1,'4. CPI-tabel'!L$17))),'4. CPI-tabel'!L$17)</f>
        <v>1.0029999999999999</v>
      </c>
      <c r="AQ35" s="114">
        <f>IF(AND($D35="AD",OR($F35=2008,$F35=2009)),(IF($G35=1,IF(OR($F35=AQ$24-2,$F35=AQ$24-1,$F35=AQ$24),1,'4. CPI-tabel'!M$17),IF(OR($F35=AQ$24-1,$F35=AQ$24),1,'4. CPI-tabel'!M$17))),'4. CPI-tabel'!M$17)</f>
        <v>1.0149999999999999</v>
      </c>
      <c r="AR35" s="114">
        <f>IF(AND($D35="AD",OR($F35=2008,$F35=2009)),(IF($G35=1,IF(OR($F35=AR$24-2,$F35=AR$24-1,$F35=AR$24),1,'4. CPI-tabel'!N$17),IF(OR($F35=AR$24-1,$F35=AR$24),1,'4. CPI-tabel'!N$17))),'4. CPI-tabel'!N$17)</f>
        <v>1.026</v>
      </c>
      <c r="AS35" s="114">
        <f>IF(AND($D35="AD",OR($F35=2008,$F35=2009)),(IF($G35=1,IF(OR($F35=AS$24-2,$F35=AS$24-1,$F35=AS$24),1,'4. CPI-tabel'!O$17),IF(OR($F35=AS$24-1,$F35=AS$24),1,'4. CPI-tabel'!O$17))),'4. CPI-tabel'!O$17)</f>
        <v>1.0229999999999999</v>
      </c>
      <c r="AT35" s="114">
        <f>IF(AND($D35="AD",OR($F35=2008,$F35=2009)),(IF($G35=1,IF(OR($F35=AT$24-2,$F35=AT$24-1,$F35=AT$24),1,'4. CPI-tabel'!P$17),IF(OR($F35=AT$24-1,$F35=AT$24),1,'4. CPI-tabel'!P$17))),'4. CPI-tabel'!P$17)</f>
        <v>1.028</v>
      </c>
      <c r="AU35" s="114">
        <f>IF(AND($D35="AD",OR($F35=2008,$F35=2009)),(IF($G35=1,IF(OR($F35=AU$24-2,$F35=AU$24-1,$F35=AU$24),1,'4. CPI-tabel'!Q$17),IF(OR($F35=AU$24-1,$F35=AU$24),1,'4. CPI-tabel'!Q$17))),'4. CPI-tabel'!Q$17)</f>
        <v>1.01</v>
      </c>
      <c r="AV35" s="114">
        <f>IF(AND($D35="AD",OR($F35=2008,$F35=2009)),(IF($G35=1,IF(OR($F35=AV$24-2,$F35=AV$24-1,$F35=AV$24),1,'4. CPI-tabel'!R$17),IF(OR($F35=AV$24-1,$F35=AV$24),1,'4. CPI-tabel'!R$17))),'4. CPI-tabel'!R$17)</f>
        <v>1.008</v>
      </c>
      <c r="AW35" s="114">
        <f>IF(AND($D35="AD",OR($F35=2008,$F35=2009)),(IF($G35=1,IF(OR($F35=AW$24-2,$F35=AW$24-1,$F35=AW$24),1,'4. CPI-tabel'!S$17),IF(OR($F35=AW$24-1,$F35=AW$24),1,'4. CPI-tabel'!S$17))),'4. CPI-tabel'!S$17)</f>
        <v>1.002</v>
      </c>
      <c r="AX35" s="114">
        <f>IF(AND($D35="AD",OR($F35=2008,$F35=2009)),(IF($G35=1,IF(OR($F35=AX$24-2,$F35=AX$24-1,$F35=AX$24),1,'4. CPI-tabel'!T$17),IF(OR($F35=AX$24-1,$F35=AX$24),1,'4. CPI-tabel'!T$17))),'4. CPI-tabel'!T$17)</f>
        <v>1.014</v>
      </c>
      <c r="AY35" s="114">
        <f>IF(AND($D35="AD",OR($F35=2008,$F35=2009)),(IF($G35=1,IF(OR($F35=AY$24-2,$F35=AY$24-1,$F35=AY$24),1,'4. CPI-tabel'!U$17),IF(OR($F35=AY$24-1,$F35=AY$24),1,'4. CPI-tabel'!U$17))),'4. CPI-tabel'!U$17)</f>
        <v>1.0209999999999999</v>
      </c>
      <c r="AZ35" s="114">
        <f>IF(AND($D35="AD",OR($F35=2008,$F35=2009)),(IF($G35=1,IF(OR($F35=AZ$24-2,$F35=AZ$24-1,$F35=AZ$24),1,'4. CPI-tabel'!V$17),IF(OR($F35=AZ$24-1,$F35=AZ$24),1,'4. CPI-tabel'!V$17))),'4. CPI-tabel'!V$17)</f>
        <v>1.028</v>
      </c>
      <c r="BA35" s="114">
        <f>IF(AND($D35="AD",OR($F35=2008,$F35=2009)),(IF($G35=1,IF(OR($F35=BA$24-2,$F35=BA$24-1,$F35=BA$24),1,'4. CPI-tabel'!W$17),IF(OR($F35=BA$24-1,$F35=BA$24),1,'4. CPI-tabel'!W$17))),'4. CPI-tabel'!W$17)</f>
        <v>1.0069999999999999</v>
      </c>
      <c r="BB35" s="114">
        <f>IF(AND($D35="AD",OR($F35=2008,$F35=2009)),(IF($G35=1,IF(OR($F35=BB$24-2,$F35=BB$24-1,$F35=BB$24),1,'4. CPI-tabel'!X$17),IF(OR($F35=BB$24-1,$F35=BB$24),1,'4. CPI-tabel'!X$17))),'4. CPI-tabel'!X$17)</f>
        <v>1</v>
      </c>
      <c r="BC35" s="114">
        <f>IF(AND($D35="AD",OR($F35=2008,$F35=2009)),(IF($G35=1,IF(OR($F35=BC$24-2,$F35=BC$24-1,$F35=BC$24),1,'4. CPI-tabel'!Y$17),IF(OR($F35=BC$24-1,$F35=BC$24),1,'4. CPI-tabel'!Y$17))),'4. CPI-tabel'!Y$17)</f>
        <v>1</v>
      </c>
      <c r="BD35" s="114">
        <f>IF(AND($D35="AD",OR($F35=2008,$F35=2009)),(IF($G35=1,IF(OR($F35=BD$24-2,$F35=BD$24-1,$F35=BD$24),1,'4. CPI-tabel'!Z$17),IF(OR($F35=BD$24-1,$F35=BD$24),1,'4. CPI-tabel'!Z$17))),'4. CPI-tabel'!Z$17)</f>
        <v>1</v>
      </c>
      <c r="BE35" s="114">
        <f>IF(AND($D35="AD",OR($F35=2008,$F35=2009)),(IF($G35=1,IF(OR($F35=BE$24-2,$F35=BE$24-1,$F35=BE$24),1,'4. CPI-tabel'!AA$17),IF(OR($F35=BE$24-1,$F35=BE$24),1,'4. CPI-tabel'!AA$17))),'4. CPI-tabel'!AA$17)</f>
        <v>1</v>
      </c>
      <c r="BF35" s="114">
        <f>IF(AND($D35="AD",OR($F35=2008,$F35=2009)),(IF($G35=1,IF(OR($F35=BF$24-2,$F35=BF$24-1,$F35=BF$24),1,'4. CPI-tabel'!AB$17),IF(OR($F35=BF$24-1,$F35=BF$24),1,'4. CPI-tabel'!AB$17))),'4. CPI-tabel'!AB$17)</f>
        <v>1</v>
      </c>
      <c r="BG35" s="134"/>
      <c r="BH35" s="121"/>
      <c r="BI35" s="84">
        <f t="shared" si="7"/>
        <v>0</v>
      </c>
      <c r="BJ35" s="84">
        <f t="shared" si="8"/>
        <v>0</v>
      </c>
      <c r="BK35" s="84">
        <f t="shared" si="5"/>
        <v>0</v>
      </c>
      <c r="BL35" s="84">
        <f t="shared" si="5"/>
        <v>0</v>
      </c>
      <c r="BM35" s="84">
        <f t="shared" si="5"/>
        <v>0</v>
      </c>
      <c r="BN35" s="84">
        <f t="shared" si="5"/>
        <v>0</v>
      </c>
      <c r="BO35" s="84">
        <f t="shared" si="5"/>
        <v>0</v>
      </c>
      <c r="BP35" s="84">
        <f t="shared" si="5"/>
        <v>0</v>
      </c>
      <c r="BQ35" s="84">
        <f t="shared" si="5"/>
        <v>0</v>
      </c>
      <c r="BR35" s="84">
        <f t="shared" si="5"/>
        <v>0</v>
      </c>
      <c r="BS35" s="84">
        <f t="shared" si="5"/>
        <v>0</v>
      </c>
      <c r="BT35" s="84">
        <f t="shared" si="5"/>
        <v>0</v>
      </c>
      <c r="BU35" s="84">
        <f t="shared" si="5"/>
        <v>0</v>
      </c>
      <c r="BV35" s="84">
        <f t="shared" si="5"/>
        <v>0</v>
      </c>
      <c r="BW35" s="84">
        <f t="shared" si="5"/>
        <v>0</v>
      </c>
      <c r="BX35" s="84">
        <f t="shared" si="5"/>
        <v>0</v>
      </c>
      <c r="BY35" s="84">
        <f t="shared" si="5"/>
        <v>0</v>
      </c>
      <c r="BZ35" s="84">
        <f t="shared" si="5"/>
        <v>0</v>
      </c>
      <c r="CA35" s="84">
        <f t="shared" si="5"/>
        <v>23632434.510234766</v>
      </c>
      <c r="CB35" s="84">
        <f t="shared" si="5"/>
        <v>22687137.129825376</v>
      </c>
      <c r="CC35" s="84">
        <f t="shared" si="5"/>
        <v>21779651.644632362</v>
      </c>
      <c r="CD35" s="84">
        <f t="shared" si="5"/>
        <v>20908465.578847066</v>
      </c>
      <c r="CE35" s="84">
        <f t="shared" si="5"/>
        <v>20072126.955693182</v>
      </c>
    </row>
    <row r="36" spans="1:83" s="18" customFormat="1" x14ac:dyDescent="0.2">
      <c r="A36" s="62"/>
      <c r="B36" s="83">
        <f>'3. Investeringen'!B23</f>
        <v>12</v>
      </c>
      <c r="C36" s="83" t="str">
        <f>'3. Investeringen'!C23</f>
        <v>Nieuwe investeringen</v>
      </c>
      <c r="D36" s="83" t="str">
        <f>'3. Investeringen'!F23</f>
        <v>TD</v>
      </c>
      <c r="E36" s="83" t="str">
        <f t="shared" si="9"/>
        <v>Nieuwe investeringen TD</v>
      </c>
      <c r="F36" s="118">
        <f>'3. Investeringen'!L23</f>
        <v>2022</v>
      </c>
      <c r="G36" s="130">
        <f>'8. Afschrijvingen voor GAW'!G40</f>
        <v>0.5</v>
      </c>
      <c r="H36" s="83">
        <f>'3. Investeringen'!M23</f>
        <v>236580299.66961405</v>
      </c>
      <c r="J36" s="83">
        <f>'6. Investeringen per jaar'!I26</f>
        <v>1</v>
      </c>
      <c r="L36" s="83">
        <f>'8. Afschrijvingen voor GAW'!BF40</f>
        <v>0</v>
      </c>
      <c r="M36" s="83">
        <f>'8. Afschrijvingen voor GAW'!BG40</f>
        <v>0</v>
      </c>
      <c r="N36" s="83">
        <f>'8. Afschrijvingen voor GAW'!BH40</f>
        <v>0</v>
      </c>
      <c r="O36" s="83">
        <f>'8. Afschrijvingen voor GAW'!BI40</f>
        <v>0</v>
      </c>
      <c r="P36" s="83">
        <f>'8. Afschrijvingen voor GAW'!BJ40</f>
        <v>0</v>
      </c>
      <c r="Q36" s="83">
        <f>'8. Afschrijvingen voor GAW'!BK40</f>
        <v>0</v>
      </c>
      <c r="R36" s="83">
        <f>'8. Afschrijvingen voor GAW'!BL40</f>
        <v>0</v>
      </c>
      <c r="S36" s="83">
        <f>'8. Afschrijvingen voor GAW'!BM40</f>
        <v>0</v>
      </c>
      <c r="T36" s="83">
        <f>'8. Afschrijvingen voor GAW'!BN40</f>
        <v>0</v>
      </c>
      <c r="U36" s="83">
        <f>'8. Afschrijvingen voor GAW'!BO40</f>
        <v>0</v>
      </c>
      <c r="V36" s="83">
        <f>'8. Afschrijvingen voor GAW'!BP40</f>
        <v>0</v>
      </c>
      <c r="W36" s="83">
        <f>'8. Afschrijvingen voor GAW'!BQ40</f>
        <v>0</v>
      </c>
      <c r="X36" s="83">
        <f>'8. Afschrijvingen voor GAW'!BR40</f>
        <v>0</v>
      </c>
      <c r="Y36" s="83">
        <f>'8. Afschrijvingen voor GAW'!BS40</f>
        <v>0</v>
      </c>
      <c r="Z36" s="83">
        <f>'8. Afschrijvingen voor GAW'!BT40</f>
        <v>0</v>
      </c>
      <c r="AA36" s="83">
        <f>'8. Afschrijvingen voor GAW'!BU40</f>
        <v>0</v>
      </c>
      <c r="AB36" s="83">
        <f>'8. Afschrijvingen voor GAW'!BV40</f>
        <v>0</v>
      </c>
      <c r="AC36" s="83">
        <f>'8. Afschrijvingen voor GAW'!BW40</f>
        <v>0</v>
      </c>
      <c r="AD36" s="83">
        <f>'8. Afschrijvingen voor GAW'!BX40</f>
        <v>3154403.9955948535</v>
      </c>
      <c r="AE36" s="83">
        <f>'8. Afschrijvingen voor GAW'!BY40</f>
        <v>6224690.5513071781</v>
      </c>
      <c r="AF36" s="83">
        <f>'8. Afschrijvingen voor GAW'!BZ40</f>
        <v>6058698.80327232</v>
      </c>
      <c r="AG36" s="83">
        <f>'8. Afschrijvingen voor GAW'!CA40</f>
        <v>5897133.5018517254</v>
      </c>
      <c r="AH36" s="83">
        <f>'8. Afschrijvingen voor GAW'!CB40</f>
        <v>5739876.6084690122</v>
      </c>
      <c r="AJ36" s="114">
        <f>IF(AND($D36="AD",OR($F36=2008,$F36=2009)),(IF($G36=1,IF(OR($F36=AJ$24-2,$F36=AJ$24-1,$F36=AJ$24),1,'4. CPI-tabel'!F$17),IF(OR($F36=AJ$24-1,$F36=AJ$24),1,'4. CPI-tabel'!F$17))),'4. CPI-tabel'!F$17)</f>
        <v>1.0209999999999999</v>
      </c>
      <c r="AK36" s="114">
        <f>IF(AND($D36="AD",OR($F36=2008,$F36=2009)),(IF($G36=1,IF(OR($F36=AK$24-2,$F36=AK$24-1,$F36=AK$24),1,'4. CPI-tabel'!G$17),IF(OR($F36=AK$24-1,$F36=AK$24),1,'4. CPI-tabel'!G$17))),'4. CPI-tabel'!G$17)</f>
        <v>1.0109999999999999</v>
      </c>
      <c r="AL36" s="114">
        <f>IF(AND($D36="AD",OR($F36=2008,$F36=2009)),(IF($G36=1,IF(OR($F36=AL$24-2,$F36=AL$24-1,$F36=AL$24),1,'4. CPI-tabel'!H$17),IF(OR($F36=AL$24-1,$F36=AL$24),1,'4. CPI-tabel'!H$17))),'4. CPI-tabel'!H$17)</f>
        <v>1.018</v>
      </c>
      <c r="AM36" s="114">
        <f>IF(AND($D36="AD",OR($F36=2008,$F36=2009)),(IF($G36=1,IF(OR($F36=AM$24-2,$F36=AM$24-1,$F36=AM$24),1,'4. CPI-tabel'!I$17),IF(OR($F36=AM$24-1,$F36=AM$24),1,'4. CPI-tabel'!I$17))),'4. CPI-tabel'!I$17)</f>
        <v>1.014</v>
      </c>
      <c r="AN36" s="114">
        <f>IF(AND($D36="AD",OR($F36=2008,$F36=2009)),(IF($G36=1,IF(OR($F36=AN$24-2,$F36=AN$24-1,$F36=AN$24),1,'4. CPI-tabel'!J$17),IF(OR($F36=AN$24-1,$F36=AN$24),1,'4. CPI-tabel'!J$17))),'4. CPI-tabel'!J$17)</f>
        <v>1.0109999999999999</v>
      </c>
      <c r="AO36" s="114">
        <f>IF(AND($D36="AD",OR($F36=2008,$F36=2009)),(IF($G36=1,IF(OR($F36=AO$24-2,$F36=AO$24-1,$F36=AO$24),1,'4. CPI-tabel'!K$17),IF(OR($F36=AO$24-1,$F36=AO$24),1,'4. CPI-tabel'!K$17))),'4. CPI-tabel'!K$17)</f>
        <v>1.032</v>
      </c>
      <c r="AP36" s="114">
        <f>IF(AND($D36="AD",OR($F36=2008,$F36=2009)),(IF($G36=1,IF(OR($F36=AP$24-2,$F36=AP$24-1,$F36=AP$24),1,'4. CPI-tabel'!L$17),IF(OR($F36=AP$24-1,$F36=AP$24),1,'4. CPI-tabel'!L$17))),'4. CPI-tabel'!L$17)</f>
        <v>1.0029999999999999</v>
      </c>
      <c r="AQ36" s="114">
        <f>IF(AND($D36="AD",OR($F36=2008,$F36=2009)),(IF($G36=1,IF(OR($F36=AQ$24-2,$F36=AQ$24-1,$F36=AQ$24),1,'4. CPI-tabel'!M$17),IF(OR($F36=AQ$24-1,$F36=AQ$24),1,'4. CPI-tabel'!M$17))),'4. CPI-tabel'!M$17)</f>
        <v>1.0149999999999999</v>
      </c>
      <c r="AR36" s="114">
        <f>IF(AND($D36="AD",OR($F36=2008,$F36=2009)),(IF($G36=1,IF(OR($F36=AR$24-2,$F36=AR$24-1,$F36=AR$24),1,'4. CPI-tabel'!N$17),IF(OR($F36=AR$24-1,$F36=AR$24),1,'4. CPI-tabel'!N$17))),'4. CPI-tabel'!N$17)</f>
        <v>1.026</v>
      </c>
      <c r="AS36" s="114">
        <f>IF(AND($D36="AD",OR($F36=2008,$F36=2009)),(IF($G36=1,IF(OR($F36=AS$24-2,$F36=AS$24-1,$F36=AS$24),1,'4. CPI-tabel'!O$17),IF(OR($F36=AS$24-1,$F36=AS$24),1,'4. CPI-tabel'!O$17))),'4. CPI-tabel'!O$17)</f>
        <v>1.0229999999999999</v>
      </c>
      <c r="AT36" s="114">
        <f>IF(AND($D36="AD",OR($F36=2008,$F36=2009)),(IF($G36=1,IF(OR($F36=AT$24-2,$F36=AT$24-1,$F36=AT$24),1,'4. CPI-tabel'!P$17),IF(OR($F36=AT$24-1,$F36=AT$24),1,'4. CPI-tabel'!P$17))),'4. CPI-tabel'!P$17)</f>
        <v>1.028</v>
      </c>
      <c r="AU36" s="114">
        <f>IF(AND($D36="AD",OR($F36=2008,$F36=2009)),(IF($G36=1,IF(OR($F36=AU$24-2,$F36=AU$24-1,$F36=AU$24),1,'4. CPI-tabel'!Q$17),IF(OR($F36=AU$24-1,$F36=AU$24),1,'4. CPI-tabel'!Q$17))),'4. CPI-tabel'!Q$17)</f>
        <v>1.01</v>
      </c>
      <c r="AV36" s="114">
        <f>IF(AND($D36="AD",OR($F36=2008,$F36=2009)),(IF($G36=1,IF(OR($F36=AV$24-2,$F36=AV$24-1,$F36=AV$24),1,'4. CPI-tabel'!R$17),IF(OR($F36=AV$24-1,$F36=AV$24),1,'4. CPI-tabel'!R$17))),'4. CPI-tabel'!R$17)</f>
        <v>1.008</v>
      </c>
      <c r="AW36" s="114">
        <f>IF(AND($D36="AD",OR($F36=2008,$F36=2009)),(IF($G36=1,IF(OR($F36=AW$24-2,$F36=AW$24-1,$F36=AW$24),1,'4. CPI-tabel'!S$17),IF(OR($F36=AW$24-1,$F36=AW$24),1,'4. CPI-tabel'!S$17))),'4. CPI-tabel'!S$17)</f>
        <v>1.002</v>
      </c>
      <c r="AX36" s="114">
        <f>IF(AND($D36="AD",OR($F36=2008,$F36=2009)),(IF($G36=1,IF(OR($F36=AX$24-2,$F36=AX$24-1,$F36=AX$24),1,'4. CPI-tabel'!T$17),IF(OR($F36=AX$24-1,$F36=AX$24),1,'4. CPI-tabel'!T$17))),'4. CPI-tabel'!T$17)</f>
        <v>1.014</v>
      </c>
      <c r="AY36" s="114">
        <f>IF(AND($D36="AD",OR($F36=2008,$F36=2009)),(IF($G36=1,IF(OR($F36=AY$24-2,$F36=AY$24-1,$F36=AY$24),1,'4. CPI-tabel'!U$17),IF(OR($F36=AY$24-1,$F36=AY$24),1,'4. CPI-tabel'!U$17))),'4. CPI-tabel'!U$17)</f>
        <v>1.0209999999999999</v>
      </c>
      <c r="AZ36" s="114">
        <f>IF(AND($D36="AD",OR($F36=2008,$F36=2009)),(IF($G36=1,IF(OR($F36=AZ$24-2,$F36=AZ$24-1,$F36=AZ$24),1,'4. CPI-tabel'!V$17),IF(OR($F36=AZ$24-1,$F36=AZ$24),1,'4. CPI-tabel'!V$17))),'4. CPI-tabel'!V$17)</f>
        <v>1.028</v>
      </c>
      <c r="BA36" s="114">
        <f>IF(AND($D36="AD",OR($F36=2008,$F36=2009)),(IF($G36=1,IF(OR($F36=BA$24-2,$F36=BA$24-1,$F36=BA$24),1,'4. CPI-tabel'!W$17),IF(OR($F36=BA$24-1,$F36=BA$24),1,'4. CPI-tabel'!W$17))),'4. CPI-tabel'!W$17)</f>
        <v>1.0069999999999999</v>
      </c>
      <c r="BB36" s="114">
        <f>IF(AND($D36="AD",OR($F36=2008,$F36=2009)),(IF($G36=1,IF(OR($F36=BB$24-2,$F36=BB$24-1,$F36=BB$24),1,'4. CPI-tabel'!X$17),IF(OR($F36=BB$24-1,$F36=BB$24),1,'4. CPI-tabel'!X$17))),'4. CPI-tabel'!X$17)</f>
        <v>1</v>
      </c>
      <c r="BC36" s="114">
        <f>IF(AND($D36="AD",OR($F36=2008,$F36=2009)),(IF($G36=1,IF(OR($F36=BC$24-2,$F36=BC$24-1,$F36=BC$24),1,'4. CPI-tabel'!Y$17),IF(OR($F36=BC$24-1,$F36=BC$24),1,'4. CPI-tabel'!Y$17))),'4. CPI-tabel'!Y$17)</f>
        <v>1</v>
      </c>
      <c r="BD36" s="114">
        <f>IF(AND($D36="AD",OR($F36=2008,$F36=2009)),(IF($G36=1,IF(OR($F36=BD$24-2,$F36=BD$24-1,$F36=BD$24),1,'4. CPI-tabel'!Z$17),IF(OR($F36=BD$24-1,$F36=BD$24),1,'4. CPI-tabel'!Z$17))),'4. CPI-tabel'!Z$17)</f>
        <v>1</v>
      </c>
      <c r="BE36" s="114">
        <f>IF(AND($D36="AD",OR($F36=2008,$F36=2009)),(IF($G36=1,IF(OR($F36=BE$24-2,$F36=BE$24-1,$F36=BE$24),1,'4. CPI-tabel'!AA$17),IF(OR($F36=BE$24-1,$F36=BE$24),1,'4. CPI-tabel'!AA$17))),'4. CPI-tabel'!AA$17)</f>
        <v>1</v>
      </c>
      <c r="BF36" s="114">
        <f>IF(AND($D36="AD",OR($F36=2008,$F36=2009)),(IF($G36=1,IF(OR($F36=BF$24-2,$F36=BF$24-1,$F36=BF$24),1,'4. CPI-tabel'!AB$17),IF(OR($F36=BF$24-1,$F36=BF$24),1,'4. CPI-tabel'!AB$17))),'4. CPI-tabel'!AB$17)</f>
        <v>1</v>
      </c>
      <c r="BG36" s="134"/>
      <c r="BH36" s="121"/>
      <c r="BI36" s="84">
        <f t="shared" si="7"/>
        <v>0</v>
      </c>
      <c r="BJ36" s="84">
        <f t="shared" si="8"/>
        <v>0</v>
      </c>
      <c r="BK36" s="84">
        <f t="shared" si="5"/>
        <v>0</v>
      </c>
      <c r="BL36" s="84">
        <f t="shared" si="5"/>
        <v>0</v>
      </c>
      <c r="BM36" s="84">
        <f t="shared" si="5"/>
        <v>0</v>
      </c>
      <c r="BN36" s="84">
        <f t="shared" si="5"/>
        <v>0</v>
      </c>
      <c r="BO36" s="84">
        <f t="shared" si="5"/>
        <v>0</v>
      </c>
      <c r="BP36" s="84">
        <f t="shared" si="5"/>
        <v>0</v>
      </c>
      <c r="BQ36" s="84">
        <f t="shared" si="5"/>
        <v>0</v>
      </c>
      <c r="BR36" s="84">
        <f t="shared" si="5"/>
        <v>0</v>
      </c>
      <c r="BS36" s="84">
        <f t="shared" si="5"/>
        <v>0</v>
      </c>
      <c r="BT36" s="84">
        <f t="shared" si="5"/>
        <v>0</v>
      </c>
      <c r="BU36" s="84">
        <f t="shared" si="5"/>
        <v>0</v>
      </c>
      <c r="BV36" s="84">
        <f t="shared" si="5"/>
        <v>0</v>
      </c>
      <c r="BW36" s="84">
        <f t="shared" si="5"/>
        <v>0</v>
      </c>
      <c r="BX36" s="84">
        <f t="shared" si="5"/>
        <v>0</v>
      </c>
      <c r="BY36" s="84">
        <f t="shared" si="5"/>
        <v>0</v>
      </c>
      <c r="BZ36" s="84">
        <f t="shared" si="5"/>
        <v>0</v>
      </c>
      <c r="CA36" s="84">
        <f t="shared" si="5"/>
        <v>233425895.67401919</v>
      </c>
      <c r="CB36" s="84">
        <f t="shared" si="5"/>
        <v>227201205.12271202</v>
      </c>
      <c r="CC36" s="84">
        <f t="shared" si="5"/>
        <v>221142506.31943971</v>
      </c>
      <c r="CD36" s="84">
        <f t="shared" si="5"/>
        <v>215245372.81758797</v>
      </c>
      <c r="CE36" s="84">
        <f t="shared" si="5"/>
        <v>209505496.20911896</v>
      </c>
    </row>
    <row r="37" spans="1:83" s="18" customFormat="1" x14ac:dyDescent="0.2">
      <c r="A37" s="62"/>
      <c r="B37" s="83">
        <f>'3. Investeringen'!B24</f>
        <v>13</v>
      </c>
      <c r="C37" s="83" t="str">
        <f>'3. Investeringen'!C24</f>
        <v>Nieuwe investeringen</v>
      </c>
      <c r="D37" s="83" t="str">
        <f>'3. Investeringen'!F24</f>
        <v>TD</v>
      </c>
      <c r="E37" s="83" t="str">
        <f t="shared" si="9"/>
        <v>Nieuwe investeringen TD</v>
      </c>
      <c r="F37" s="118">
        <f>'3. Investeringen'!L24</f>
        <v>2022</v>
      </c>
      <c r="G37" s="130">
        <f>'8. Afschrijvingen voor GAW'!G41</f>
        <v>0.5</v>
      </c>
      <c r="H37" s="83">
        <f>'3. Investeringen'!M24</f>
        <v>46195616.472904742</v>
      </c>
      <c r="J37" s="83">
        <f>'6. Investeringen per jaar'!I27</f>
        <v>1</v>
      </c>
      <c r="L37" s="83">
        <f>'8. Afschrijvingen voor GAW'!BF41</f>
        <v>0</v>
      </c>
      <c r="M37" s="83">
        <f>'8. Afschrijvingen voor GAW'!BG41</f>
        <v>0</v>
      </c>
      <c r="N37" s="83">
        <f>'8. Afschrijvingen voor GAW'!BH41</f>
        <v>0</v>
      </c>
      <c r="O37" s="83">
        <f>'8. Afschrijvingen voor GAW'!BI41</f>
        <v>0</v>
      </c>
      <c r="P37" s="83">
        <f>'8. Afschrijvingen voor GAW'!BJ41</f>
        <v>0</v>
      </c>
      <c r="Q37" s="83">
        <f>'8. Afschrijvingen voor GAW'!BK41</f>
        <v>0</v>
      </c>
      <c r="R37" s="83">
        <f>'8. Afschrijvingen voor GAW'!BL41</f>
        <v>0</v>
      </c>
      <c r="S37" s="83">
        <f>'8. Afschrijvingen voor GAW'!BM41</f>
        <v>0</v>
      </c>
      <c r="T37" s="83">
        <f>'8. Afschrijvingen voor GAW'!BN41</f>
        <v>0</v>
      </c>
      <c r="U37" s="83">
        <f>'8. Afschrijvingen voor GAW'!BO41</f>
        <v>0</v>
      </c>
      <c r="V37" s="83">
        <f>'8. Afschrijvingen voor GAW'!BP41</f>
        <v>0</v>
      </c>
      <c r="W37" s="83">
        <f>'8. Afschrijvingen voor GAW'!BQ41</f>
        <v>0</v>
      </c>
      <c r="X37" s="83">
        <f>'8. Afschrijvingen voor GAW'!BR41</f>
        <v>0</v>
      </c>
      <c r="Y37" s="83">
        <f>'8. Afschrijvingen voor GAW'!BS41</f>
        <v>0</v>
      </c>
      <c r="Z37" s="83">
        <f>'8. Afschrijvingen voor GAW'!BT41</f>
        <v>0</v>
      </c>
      <c r="AA37" s="83">
        <f>'8. Afschrijvingen voor GAW'!BU41</f>
        <v>0</v>
      </c>
      <c r="AB37" s="83">
        <f>'8. Afschrijvingen voor GAW'!BV41</f>
        <v>0</v>
      </c>
      <c r="AC37" s="83">
        <f>'8. Afschrijvingen voor GAW'!BW41</f>
        <v>0</v>
      </c>
      <c r="AD37" s="83">
        <f>'8. Afschrijvingen voor GAW'!BX41</f>
        <v>503952.17970441532</v>
      </c>
      <c r="AE37" s="83">
        <f>'8. Afschrijvingen voor GAW'!BY41</f>
        <v>996909.03912437079</v>
      </c>
      <c r="AF37" s="83">
        <f>'8. Afschrijvingen voor GAW'!BZ41</f>
        <v>975158.29645256628</v>
      </c>
      <c r="AG37" s="83">
        <f>'8. Afschrijvingen voor GAW'!CA41</f>
        <v>953882.11543905572</v>
      </c>
      <c r="AH37" s="83">
        <f>'8. Afschrijvingen voor GAW'!CB41</f>
        <v>933070.14201129449</v>
      </c>
      <c r="AJ37" s="114">
        <f>IF(AND($D37="AD",OR($F37=2008,$F37=2009)),(IF($G37=1,IF(OR($F37=AJ$24-2,$F37=AJ$24-1,$F37=AJ$24),1,'4. CPI-tabel'!F$17),IF(OR($F37=AJ$24-1,$F37=AJ$24),1,'4. CPI-tabel'!F$17))),'4. CPI-tabel'!F$17)</f>
        <v>1.0209999999999999</v>
      </c>
      <c r="AK37" s="114">
        <f>IF(AND($D37="AD",OR($F37=2008,$F37=2009)),(IF($G37=1,IF(OR($F37=AK$24-2,$F37=AK$24-1,$F37=AK$24),1,'4. CPI-tabel'!G$17),IF(OR($F37=AK$24-1,$F37=AK$24),1,'4. CPI-tabel'!G$17))),'4. CPI-tabel'!G$17)</f>
        <v>1.0109999999999999</v>
      </c>
      <c r="AL37" s="114">
        <f>IF(AND($D37="AD",OR($F37=2008,$F37=2009)),(IF($G37=1,IF(OR($F37=AL$24-2,$F37=AL$24-1,$F37=AL$24),1,'4. CPI-tabel'!H$17),IF(OR($F37=AL$24-1,$F37=AL$24),1,'4. CPI-tabel'!H$17))),'4. CPI-tabel'!H$17)</f>
        <v>1.018</v>
      </c>
      <c r="AM37" s="114">
        <f>IF(AND($D37="AD",OR($F37=2008,$F37=2009)),(IF($G37=1,IF(OR($F37=AM$24-2,$F37=AM$24-1,$F37=AM$24),1,'4. CPI-tabel'!I$17),IF(OR($F37=AM$24-1,$F37=AM$24),1,'4. CPI-tabel'!I$17))),'4. CPI-tabel'!I$17)</f>
        <v>1.014</v>
      </c>
      <c r="AN37" s="114">
        <f>IF(AND($D37="AD",OR($F37=2008,$F37=2009)),(IF($G37=1,IF(OR($F37=AN$24-2,$F37=AN$24-1,$F37=AN$24),1,'4. CPI-tabel'!J$17),IF(OR($F37=AN$24-1,$F37=AN$24),1,'4. CPI-tabel'!J$17))),'4. CPI-tabel'!J$17)</f>
        <v>1.0109999999999999</v>
      </c>
      <c r="AO37" s="114">
        <f>IF(AND($D37="AD",OR($F37=2008,$F37=2009)),(IF($G37=1,IF(OR($F37=AO$24-2,$F37=AO$24-1,$F37=AO$24),1,'4. CPI-tabel'!K$17),IF(OR($F37=AO$24-1,$F37=AO$24),1,'4. CPI-tabel'!K$17))),'4. CPI-tabel'!K$17)</f>
        <v>1.032</v>
      </c>
      <c r="AP37" s="114">
        <f>IF(AND($D37="AD",OR($F37=2008,$F37=2009)),(IF($G37=1,IF(OR($F37=AP$24-2,$F37=AP$24-1,$F37=AP$24),1,'4. CPI-tabel'!L$17),IF(OR($F37=AP$24-1,$F37=AP$24),1,'4. CPI-tabel'!L$17))),'4. CPI-tabel'!L$17)</f>
        <v>1.0029999999999999</v>
      </c>
      <c r="AQ37" s="114">
        <f>IF(AND($D37="AD",OR($F37=2008,$F37=2009)),(IF($G37=1,IF(OR($F37=AQ$24-2,$F37=AQ$24-1,$F37=AQ$24),1,'4. CPI-tabel'!M$17),IF(OR($F37=AQ$24-1,$F37=AQ$24),1,'4. CPI-tabel'!M$17))),'4. CPI-tabel'!M$17)</f>
        <v>1.0149999999999999</v>
      </c>
      <c r="AR37" s="114">
        <f>IF(AND($D37="AD",OR($F37=2008,$F37=2009)),(IF($G37=1,IF(OR($F37=AR$24-2,$F37=AR$24-1,$F37=AR$24),1,'4. CPI-tabel'!N$17),IF(OR($F37=AR$24-1,$F37=AR$24),1,'4. CPI-tabel'!N$17))),'4. CPI-tabel'!N$17)</f>
        <v>1.026</v>
      </c>
      <c r="AS37" s="114">
        <f>IF(AND($D37="AD",OR($F37=2008,$F37=2009)),(IF($G37=1,IF(OR($F37=AS$24-2,$F37=AS$24-1,$F37=AS$24),1,'4. CPI-tabel'!O$17),IF(OR($F37=AS$24-1,$F37=AS$24),1,'4. CPI-tabel'!O$17))),'4. CPI-tabel'!O$17)</f>
        <v>1.0229999999999999</v>
      </c>
      <c r="AT37" s="114">
        <f>IF(AND($D37="AD",OR($F37=2008,$F37=2009)),(IF($G37=1,IF(OR($F37=AT$24-2,$F37=AT$24-1,$F37=AT$24),1,'4. CPI-tabel'!P$17),IF(OR($F37=AT$24-1,$F37=AT$24),1,'4. CPI-tabel'!P$17))),'4. CPI-tabel'!P$17)</f>
        <v>1.028</v>
      </c>
      <c r="AU37" s="114">
        <f>IF(AND($D37="AD",OR($F37=2008,$F37=2009)),(IF($G37=1,IF(OR($F37=AU$24-2,$F37=AU$24-1,$F37=AU$24),1,'4. CPI-tabel'!Q$17),IF(OR($F37=AU$24-1,$F37=AU$24),1,'4. CPI-tabel'!Q$17))),'4. CPI-tabel'!Q$17)</f>
        <v>1.01</v>
      </c>
      <c r="AV37" s="114">
        <f>IF(AND($D37="AD",OR($F37=2008,$F37=2009)),(IF($G37=1,IF(OR($F37=AV$24-2,$F37=AV$24-1,$F37=AV$24),1,'4. CPI-tabel'!R$17),IF(OR($F37=AV$24-1,$F37=AV$24),1,'4. CPI-tabel'!R$17))),'4. CPI-tabel'!R$17)</f>
        <v>1.008</v>
      </c>
      <c r="AW37" s="114">
        <f>IF(AND($D37="AD",OR($F37=2008,$F37=2009)),(IF($G37=1,IF(OR($F37=AW$24-2,$F37=AW$24-1,$F37=AW$24),1,'4. CPI-tabel'!S$17),IF(OR($F37=AW$24-1,$F37=AW$24),1,'4. CPI-tabel'!S$17))),'4. CPI-tabel'!S$17)</f>
        <v>1.002</v>
      </c>
      <c r="AX37" s="114">
        <f>IF(AND($D37="AD",OR($F37=2008,$F37=2009)),(IF($G37=1,IF(OR($F37=AX$24-2,$F37=AX$24-1,$F37=AX$24),1,'4. CPI-tabel'!T$17),IF(OR($F37=AX$24-1,$F37=AX$24),1,'4. CPI-tabel'!T$17))),'4. CPI-tabel'!T$17)</f>
        <v>1.014</v>
      </c>
      <c r="AY37" s="114">
        <f>IF(AND($D37="AD",OR($F37=2008,$F37=2009)),(IF($G37=1,IF(OR($F37=AY$24-2,$F37=AY$24-1,$F37=AY$24),1,'4. CPI-tabel'!U$17),IF(OR($F37=AY$24-1,$F37=AY$24),1,'4. CPI-tabel'!U$17))),'4. CPI-tabel'!U$17)</f>
        <v>1.0209999999999999</v>
      </c>
      <c r="AZ37" s="114">
        <f>IF(AND($D37="AD",OR($F37=2008,$F37=2009)),(IF($G37=1,IF(OR($F37=AZ$24-2,$F37=AZ$24-1,$F37=AZ$24),1,'4. CPI-tabel'!V$17),IF(OR($F37=AZ$24-1,$F37=AZ$24),1,'4. CPI-tabel'!V$17))),'4. CPI-tabel'!V$17)</f>
        <v>1.028</v>
      </c>
      <c r="BA37" s="114">
        <f>IF(AND($D37="AD",OR($F37=2008,$F37=2009)),(IF($G37=1,IF(OR($F37=BA$24-2,$F37=BA$24-1,$F37=BA$24),1,'4. CPI-tabel'!W$17),IF(OR($F37=BA$24-1,$F37=BA$24),1,'4. CPI-tabel'!W$17))),'4. CPI-tabel'!W$17)</f>
        <v>1.0069999999999999</v>
      </c>
      <c r="BB37" s="114">
        <f>IF(AND($D37="AD",OR($F37=2008,$F37=2009)),(IF($G37=1,IF(OR($F37=BB$24-2,$F37=BB$24-1,$F37=BB$24),1,'4. CPI-tabel'!X$17),IF(OR($F37=BB$24-1,$F37=BB$24),1,'4. CPI-tabel'!X$17))),'4. CPI-tabel'!X$17)</f>
        <v>1</v>
      </c>
      <c r="BC37" s="114">
        <f>IF(AND($D37="AD",OR($F37=2008,$F37=2009)),(IF($G37=1,IF(OR($F37=BC$24-2,$F37=BC$24-1,$F37=BC$24),1,'4. CPI-tabel'!Y$17),IF(OR($F37=BC$24-1,$F37=BC$24),1,'4. CPI-tabel'!Y$17))),'4. CPI-tabel'!Y$17)</f>
        <v>1</v>
      </c>
      <c r="BD37" s="114">
        <f>IF(AND($D37="AD",OR($F37=2008,$F37=2009)),(IF($G37=1,IF(OR($F37=BD$24-2,$F37=BD$24-1,$F37=BD$24),1,'4. CPI-tabel'!Z$17),IF(OR($F37=BD$24-1,$F37=BD$24),1,'4. CPI-tabel'!Z$17))),'4. CPI-tabel'!Z$17)</f>
        <v>1</v>
      </c>
      <c r="BE37" s="114">
        <f>IF(AND($D37="AD",OR($F37=2008,$F37=2009)),(IF($G37=1,IF(OR($F37=BE$24-2,$F37=BE$24-1,$F37=BE$24),1,'4. CPI-tabel'!AA$17),IF(OR($F37=BE$24-1,$F37=BE$24),1,'4. CPI-tabel'!AA$17))),'4. CPI-tabel'!AA$17)</f>
        <v>1</v>
      </c>
      <c r="BF37" s="114">
        <f>IF(AND($D37="AD",OR($F37=2008,$F37=2009)),(IF($G37=1,IF(OR($F37=BF$24-2,$F37=BF$24-1,$F37=BF$24),1,'4. CPI-tabel'!AB$17),IF(OR($F37=BF$24-1,$F37=BF$24),1,'4. CPI-tabel'!AB$17))),'4. CPI-tabel'!AB$17)</f>
        <v>1</v>
      </c>
      <c r="BG37" s="134"/>
      <c r="BH37" s="121"/>
      <c r="BI37" s="84">
        <f t="shared" si="7"/>
        <v>0</v>
      </c>
      <c r="BJ37" s="84">
        <f t="shared" si="8"/>
        <v>0</v>
      </c>
      <c r="BK37" s="84">
        <f t="shared" si="5"/>
        <v>0</v>
      </c>
      <c r="BL37" s="84">
        <f t="shared" si="5"/>
        <v>0</v>
      </c>
      <c r="BM37" s="84">
        <f t="shared" si="5"/>
        <v>0</v>
      </c>
      <c r="BN37" s="84">
        <f t="shared" ref="BN37:BN72" si="10">IF(BN$24=$F37,$H37-Q37,IF(BN$24&gt;$F37,BM37*AO37-Q37,0))*$J37</f>
        <v>0</v>
      </c>
      <c r="BO37" s="84">
        <f t="shared" ref="BO37:BO72" si="11">IF(BO$24=$F37,$H37-R37,IF(BO$24&gt;$F37,BN37*AP37-R37,0))*$J37</f>
        <v>0</v>
      </c>
      <c r="BP37" s="84">
        <f t="shared" ref="BP37:BP72" si="12">IF(BP$24=$F37,$H37-S37,IF(BP$24&gt;$F37,BO37*AQ37-S37,0))*$J37</f>
        <v>0</v>
      </c>
      <c r="BQ37" s="84">
        <f t="shared" ref="BQ37:BQ72" si="13">IF(BQ$24=$F37,$H37-T37,IF(BQ$24&gt;$F37,BP37*AR37-T37,0))*$J37</f>
        <v>0</v>
      </c>
      <c r="BR37" s="84">
        <f t="shared" ref="BR37:BR72" si="14">IF(BR$24=$F37,$H37-U37,IF(BR$24&gt;$F37,BQ37*AS37-U37,0))*$J37</f>
        <v>0</v>
      </c>
      <c r="BS37" s="84">
        <f t="shared" ref="BS37:BS72" si="15">IF(BS$24=$F37,$H37-V37,IF(BS$24&gt;$F37,BR37*AT37-V37,0))*$J37</f>
        <v>0</v>
      </c>
      <c r="BT37" s="84">
        <f t="shared" ref="BT37:BT72" si="16">IF(BT$24=$F37,$H37-W37,IF(BT$24&gt;$F37,BS37*AU37-W37,0))*$J37</f>
        <v>0</v>
      </c>
      <c r="BU37" s="84">
        <f t="shared" ref="BU37:BU72" si="17">IF(BU$24=$F37,$H37-X37,IF(BU$24&gt;$F37,BT37*AV37-X37,0))*$J37</f>
        <v>0</v>
      </c>
      <c r="BV37" s="84">
        <f t="shared" ref="BV37:BV72" si="18">IF(BV$24=$F37,$H37-Y37,IF(BV$24&gt;$F37,BU37*AW37-Y37,0))*$J37</f>
        <v>0</v>
      </c>
      <c r="BW37" s="84">
        <f t="shared" ref="BW37:BW72" si="19">IF(BW$24=$F37,$H37-Z37,IF(BW$24&gt;$F37,BV37*AX37-Z37,0))*$J37</f>
        <v>0</v>
      </c>
      <c r="BX37" s="84">
        <f t="shared" ref="BX37:BX72" si="20">IF(BX$24=$F37,$H37-AA37,IF(BX$24&gt;$F37,BW37*AY37-AA37,0))*$J37</f>
        <v>0</v>
      </c>
      <c r="BY37" s="84">
        <f t="shared" ref="BY37:BY72" si="21">IF(BY$24=$F37,$H37-AB37,IF(BY$24&gt;$F37,BX37*AZ37-AB37,0))*$J37</f>
        <v>0</v>
      </c>
      <c r="BZ37" s="84">
        <f t="shared" ref="BZ37:BZ72" si="22">IF(BZ$24=$F37,$H37-AC37,IF(BZ$24&gt;$F37,BY37*BA37-AC37,0))*$J37</f>
        <v>0</v>
      </c>
      <c r="CA37" s="84">
        <f t="shared" ref="CA37:CA72" si="23">IF(CA$24=$F37,$H37-AD37,IF(CA$24&gt;$F37,BZ37*BB37-AD37,0))*$J37</f>
        <v>45691664.293200329</v>
      </c>
      <c r="CB37" s="84">
        <f t="shared" ref="CB37:CB72" si="24">IF(CB$24=$F37,$H37-AE37,IF(CB$24&gt;$F37,CA37*BC37-AE37,0))*$J37</f>
        <v>44694755.254075959</v>
      </c>
      <c r="CC37" s="84">
        <f t="shared" ref="CC37:CC72" si="25">IF(CC$24=$F37,$H37-AF37,IF(CC$24&gt;$F37,CB37*BD37-AF37,0))*$J37</f>
        <v>43719596.957623392</v>
      </c>
      <c r="CD37" s="84">
        <f t="shared" ref="CD37:CD72" si="26">IF(CD$24=$F37,$H37-AG37,IF(CD$24&gt;$F37,CC37*BE37-AG37,0))*$J37</f>
        <v>42765714.842184335</v>
      </c>
      <c r="CE37" s="84">
        <f t="shared" ref="CE37:CE72" si="27">IF(CE$24=$F37,$H37-AH37,IF(CE$24&gt;$F37,CD37*BF37-AH37,0))*$J37</f>
        <v>41832644.700173043</v>
      </c>
    </row>
    <row r="38" spans="1:83" s="18" customFormat="1" x14ac:dyDescent="0.2">
      <c r="A38" s="62"/>
      <c r="B38" s="83">
        <f>'3. Investeringen'!B25</f>
        <v>14</v>
      </c>
      <c r="C38" s="83" t="str">
        <f>'3. Investeringen'!C25</f>
        <v>Nieuwe investeringen</v>
      </c>
      <c r="D38" s="83" t="str">
        <f>'3. Investeringen'!F25</f>
        <v>TD</v>
      </c>
      <c r="E38" s="83" t="str">
        <f t="shared" si="9"/>
        <v>Nieuwe investeringen TD</v>
      </c>
      <c r="F38" s="118">
        <f>'3. Investeringen'!L25</f>
        <v>2022</v>
      </c>
      <c r="G38" s="130">
        <f>'8. Afschrijvingen voor GAW'!G42</f>
        <v>0.5</v>
      </c>
      <c r="H38" s="83">
        <f>'3. Investeringen'!M25</f>
        <v>341593.43028714455</v>
      </c>
      <c r="J38" s="83">
        <f>'6. Investeringen per jaar'!I28</f>
        <v>1</v>
      </c>
      <c r="L38" s="83">
        <f>'8. Afschrijvingen voor GAW'!BF42</f>
        <v>0</v>
      </c>
      <c r="M38" s="83">
        <f>'8. Afschrijvingen voor GAW'!BG42</f>
        <v>0</v>
      </c>
      <c r="N38" s="83">
        <f>'8. Afschrijvingen voor GAW'!BH42</f>
        <v>0</v>
      </c>
      <c r="O38" s="83">
        <f>'8. Afschrijvingen voor GAW'!BI42</f>
        <v>0</v>
      </c>
      <c r="P38" s="83">
        <f>'8. Afschrijvingen voor GAW'!BJ42</f>
        <v>0</v>
      </c>
      <c r="Q38" s="83">
        <f>'8. Afschrijvingen voor GAW'!BK42</f>
        <v>0</v>
      </c>
      <c r="R38" s="83">
        <f>'8. Afschrijvingen voor GAW'!BL42</f>
        <v>0</v>
      </c>
      <c r="S38" s="83">
        <f>'8. Afschrijvingen voor GAW'!BM42</f>
        <v>0</v>
      </c>
      <c r="T38" s="83">
        <f>'8. Afschrijvingen voor GAW'!BN42</f>
        <v>0</v>
      </c>
      <c r="U38" s="83">
        <f>'8. Afschrijvingen voor GAW'!BO42</f>
        <v>0</v>
      </c>
      <c r="V38" s="83">
        <f>'8. Afschrijvingen voor GAW'!BP42</f>
        <v>0</v>
      </c>
      <c r="W38" s="83">
        <f>'8. Afschrijvingen voor GAW'!BQ42</f>
        <v>0</v>
      </c>
      <c r="X38" s="83">
        <f>'8. Afschrijvingen voor GAW'!BR42</f>
        <v>0</v>
      </c>
      <c r="Y38" s="83">
        <f>'8. Afschrijvingen voor GAW'!BS42</f>
        <v>0</v>
      </c>
      <c r="Z38" s="83">
        <f>'8. Afschrijvingen voor GAW'!BT42</f>
        <v>0</v>
      </c>
      <c r="AA38" s="83">
        <f>'8. Afschrijvingen voor GAW'!BU42</f>
        <v>0</v>
      </c>
      <c r="AB38" s="83">
        <f>'8. Afschrijvingen voor GAW'!BV42</f>
        <v>0</v>
      </c>
      <c r="AC38" s="83">
        <f>'8. Afschrijvingen voor GAW'!BW42</f>
        <v>0</v>
      </c>
      <c r="AD38" s="83">
        <f>'8. Afschrijvingen voor GAW'!BX42</f>
        <v>0</v>
      </c>
      <c r="AE38" s="83">
        <f>'8. Afschrijvingen voor GAW'!BY42</f>
        <v>0</v>
      </c>
      <c r="AF38" s="83">
        <f>'8. Afschrijvingen voor GAW'!BZ42</f>
        <v>0</v>
      </c>
      <c r="AG38" s="83">
        <f>'8. Afschrijvingen voor GAW'!CA42</f>
        <v>0</v>
      </c>
      <c r="AH38" s="83">
        <f>'8. Afschrijvingen voor GAW'!CB42</f>
        <v>0</v>
      </c>
      <c r="AJ38" s="114">
        <f>IF(AND($D38="AD",OR($F38=2008,$F38=2009)),(IF($G38=1,IF(OR($F38=AJ$24-2,$F38=AJ$24-1,$F38=AJ$24),1,'4. CPI-tabel'!F$17),IF(OR($F38=AJ$24-1,$F38=AJ$24),1,'4. CPI-tabel'!F$17))),'4. CPI-tabel'!F$17)</f>
        <v>1.0209999999999999</v>
      </c>
      <c r="AK38" s="114">
        <f>IF(AND($D38="AD",OR($F38=2008,$F38=2009)),(IF($G38=1,IF(OR($F38=AK$24-2,$F38=AK$24-1,$F38=AK$24),1,'4. CPI-tabel'!G$17),IF(OR($F38=AK$24-1,$F38=AK$24),1,'4. CPI-tabel'!G$17))),'4. CPI-tabel'!G$17)</f>
        <v>1.0109999999999999</v>
      </c>
      <c r="AL38" s="114">
        <f>IF(AND($D38="AD",OR($F38=2008,$F38=2009)),(IF($G38=1,IF(OR($F38=AL$24-2,$F38=AL$24-1,$F38=AL$24),1,'4. CPI-tabel'!H$17),IF(OR($F38=AL$24-1,$F38=AL$24),1,'4. CPI-tabel'!H$17))),'4. CPI-tabel'!H$17)</f>
        <v>1.018</v>
      </c>
      <c r="AM38" s="114">
        <f>IF(AND($D38="AD",OR($F38=2008,$F38=2009)),(IF($G38=1,IF(OR($F38=AM$24-2,$F38=AM$24-1,$F38=AM$24),1,'4. CPI-tabel'!I$17),IF(OR($F38=AM$24-1,$F38=AM$24),1,'4. CPI-tabel'!I$17))),'4. CPI-tabel'!I$17)</f>
        <v>1.014</v>
      </c>
      <c r="AN38" s="114">
        <f>IF(AND($D38="AD",OR($F38=2008,$F38=2009)),(IF($G38=1,IF(OR($F38=AN$24-2,$F38=AN$24-1,$F38=AN$24),1,'4. CPI-tabel'!J$17),IF(OR($F38=AN$24-1,$F38=AN$24),1,'4. CPI-tabel'!J$17))),'4. CPI-tabel'!J$17)</f>
        <v>1.0109999999999999</v>
      </c>
      <c r="AO38" s="114">
        <f>IF(AND($D38="AD",OR($F38=2008,$F38=2009)),(IF($G38=1,IF(OR($F38=AO$24-2,$F38=AO$24-1,$F38=AO$24),1,'4. CPI-tabel'!K$17),IF(OR($F38=AO$24-1,$F38=AO$24),1,'4. CPI-tabel'!K$17))),'4. CPI-tabel'!K$17)</f>
        <v>1.032</v>
      </c>
      <c r="AP38" s="114">
        <f>IF(AND($D38="AD",OR($F38=2008,$F38=2009)),(IF($G38=1,IF(OR($F38=AP$24-2,$F38=AP$24-1,$F38=AP$24),1,'4. CPI-tabel'!L$17),IF(OR($F38=AP$24-1,$F38=AP$24),1,'4. CPI-tabel'!L$17))),'4. CPI-tabel'!L$17)</f>
        <v>1.0029999999999999</v>
      </c>
      <c r="AQ38" s="114">
        <f>IF(AND($D38="AD",OR($F38=2008,$F38=2009)),(IF($G38=1,IF(OR($F38=AQ$24-2,$F38=AQ$24-1,$F38=AQ$24),1,'4. CPI-tabel'!M$17),IF(OR($F38=AQ$24-1,$F38=AQ$24),1,'4. CPI-tabel'!M$17))),'4. CPI-tabel'!M$17)</f>
        <v>1.0149999999999999</v>
      </c>
      <c r="AR38" s="114">
        <f>IF(AND($D38="AD",OR($F38=2008,$F38=2009)),(IF($G38=1,IF(OR($F38=AR$24-2,$F38=AR$24-1,$F38=AR$24),1,'4. CPI-tabel'!N$17),IF(OR($F38=AR$24-1,$F38=AR$24),1,'4. CPI-tabel'!N$17))),'4. CPI-tabel'!N$17)</f>
        <v>1.026</v>
      </c>
      <c r="AS38" s="114">
        <f>IF(AND($D38="AD",OR($F38=2008,$F38=2009)),(IF($G38=1,IF(OR($F38=AS$24-2,$F38=AS$24-1,$F38=AS$24),1,'4. CPI-tabel'!O$17),IF(OR($F38=AS$24-1,$F38=AS$24),1,'4. CPI-tabel'!O$17))),'4. CPI-tabel'!O$17)</f>
        <v>1.0229999999999999</v>
      </c>
      <c r="AT38" s="114">
        <f>IF(AND($D38="AD",OR($F38=2008,$F38=2009)),(IF($G38=1,IF(OR($F38=AT$24-2,$F38=AT$24-1,$F38=AT$24),1,'4. CPI-tabel'!P$17),IF(OR($F38=AT$24-1,$F38=AT$24),1,'4. CPI-tabel'!P$17))),'4. CPI-tabel'!P$17)</f>
        <v>1.028</v>
      </c>
      <c r="AU38" s="114">
        <f>IF(AND($D38="AD",OR($F38=2008,$F38=2009)),(IF($G38=1,IF(OR($F38=AU$24-2,$F38=AU$24-1,$F38=AU$24),1,'4. CPI-tabel'!Q$17),IF(OR($F38=AU$24-1,$F38=AU$24),1,'4. CPI-tabel'!Q$17))),'4. CPI-tabel'!Q$17)</f>
        <v>1.01</v>
      </c>
      <c r="AV38" s="114">
        <f>IF(AND($D38="AD",OR($F38=2008,$F38=2009)),(IF($G38=1,IF(OR($F38=AV$24-2,$F38=AV$24-1,$F38=AV$24),1,'4. CPI-tabel'!R$17),IF(OR($F38=AV$24-1,$F38=AV$24),1,'4. CPI-tabel'!R$17))),'4. CPI-tabel'!R$17)</f>
        <v>1.008</v>
      </c>
      <c r="AW38" s="114">
        <f>IF(AND($D38="AD",OR($F38=2008,$F38=2009)),(IF($G38=1,IF(OR($F38=AW$24-2,$F38=AW$24-1,$F38=AW$24),1,'4. CPI-tabel'!S$17),IF(OR($F38=AW$24-1,$F38=AW$24),1,'4. CPI-tabel'!S$17))),'4. CPI-tabel'!S$17)</f>
        <v>1.002</v>
      </c>
      <c r="AX38" s="114">
        <f>IF(AND($D38="AD",OR($F38=2008,$F38=2009)),(IF($G38=1,IF(OR($F38=AX$24-2,$F38=AX$24-1,$F38=AX$24),1,'4. CPI-tabel'!T$17),IF(OR($F38=AX$24-1,$F38=AX$24),1,'4. CPI-tabel'!T$17))),'4. CPI-tabel'!T$17)</f>
        <v>1.014</v>
      </c>
      <c r="AY38" s="114">
        <f>IF(AND($D38="AD",OR($F38=2008,$F38=2009)),(IF($G38=1,IF(OR($F38=AY$24-2,$F38=AY$24-1,$F38=AY$24),1,'4. CPI-tabel'!U$17),IF(OR($F38=AY$24-1,$F38=AY$24),1,'4. CPI-tabel'!U$17))),'4. CPI-tabel'!U$17)</f>
        <v>1.0209999999999999</v>
      </c>
      <c r="AZ38" s="114">
        <f>IF(AND($D38="AD",OR($F38=2008,$F38=2009)),(IF($G38=1,IF(OR($F38=AZ$24-2,$F38=AZ$24-1,$F38=AZ$24),1,'4. CPI-tabel'!V$17),IF(OR($F38=AZ$24-1,$F38=AZ$24),1,'4. CPI-tabel'!V$17))),'4. CPI-tabel'!V$17)</f>
        <v>1.028</v>
      </c>
      <c r="BA38" s="114">
        <f>IF(AND($D38="AD",OR($F38=2008,$F38=2009)),(IF($G38=1,IF(OR($F38=BA$24-2,$F38=BA$24-1,$F38=BA$24),1,'4. CPI-tabel'!W$17),IF(OR($F38=BA$24-1,$F38=BA$24),1,'4. CPI-tabel'!W$17))),'4. CPI-tabel'!W$17)</f>
        <v>1.0069999999999999</v>
      </c>
      <c r="BB38" s="114">
        <f>IF(AND($D38="AD",OR($F38=2008,$F38=2009)),(IF($G38=1,IF(OR($F38=BB$24-2,$F38=BB$24-1,$F38=BB$24),1,'4. CPI-tabel'!X$17),IF(OR($F38=BB$24-1,$F38=BB$24),1,'4. CPI-tabel'!X$17))),'4. CPI-tabel'!X$17)</f>
        <v>1</v>
      </c>
      <c r="BC38" s="114">
        <f>IF(AND($D38="AD",OR($F38=2008,$F38=2009)),(IF($G38=1,IF(OR($F38=BC$24-2,$F38=BC$24-1,$F38=BC$24),1,'4. CPI-tabel'!Y$17),IF(OR($F38=BC$24-1,$F38=BC$24),1,'4. CPI-tabel'!Y$17))),'4. CPI-tabel'!Y$17)</f>
        <v>1</v>
      </c>
      <c r="BD38" s="114">
        <f>IF(AND($D38="AD",OR($F38=2008,$F38=2009)),(IF($G38=1,IF(OR($F38=BD$24-2,$F38=BD$24-1,$F38=BD$24),1,'4. CPI-tabel'!Z$17),IF(OR($F38=BD$24-1,$F38=BD$24),1,'4. CPI-tabel'!Z$17))),'4. CPI-tabel'!Z$17)</f>
        <v>1</v>
      </c>
      <c r="BE38" s="114">
        <f>IF(AND($D38="AD",OR($F38=2008,$F38=2009)),(IF($G38=1,IF(OR($F38=BE$24-2,$F38=BE$24-1,$F38=BE$24),1,'4. CPI-tabel'!AA$17),IF(OR($F38=BE$24-1,$F38=BE$24),1,'4. CPI-tabel'!AA$17))),'4. CPI-tabel'!AA$17)</f>
        <v>1</v>
      </c>
      <c r="BF38" s="114">
        <f>IF(AND($D38="AD",OR($F38=2008,$F38=2009)),(IF($G38=1,IF(OR($F38=BF$24-2,$F38=BF$24-1,$F38=BF$24),1,'4. CPI-tabel'!AB$17),IF(OR($F38=BF$24-1,$F38=BF$24),1,'4. CPI-tabel'!AB$17))),'4. CPI-tabel'!AB$17)</f>
        <v>1</v>
      </c>
      <c r="BG38" s="134"/>
      <c r="BH38" s="121"/>
      <c r="BI38" s="84">
        <f t="shared" si="7"/>
        <v>0</v>
      </c>
      <c r="BJ38" s="84">
        <f t="shared" si="8"/>
        <v>0</v>
      </c>
      <c r="BK38" s="84">
        <f t="shared" ref="BK38:BK72" si="28">IF(BK$24=$F38,$H38-N38,IF(BK$24&gt;$F38,BJ38*AL38-N38,0))*$J38</f>
        <v>0</v>
      </c>
      <c r="BL38" s="84">
        <f t="shared" ref="BL38:BL72" si="29">IF(BL$24=$F38,$H38-O38,IF(BL$24&gt;$F38,BK38*AM38-O38,0))*$J38</f>
        <v>0</v>
      </c>
      <c r="BM38" s="84">
        <f t="shared" ref="BM38:BM72" si="30">IF(BM$24=$F38,$H38-P38,IF(BM$24&gt;$F38,BL38*AN38-P38,0))*$J38</f>
        <v>0</v>
      </c>
      <c r="BN38" s="84">
        <f t="shared" si="10"/>
        <v>0</v>
      </c>
      <c r="BO38" s="84">
        <f t="shared" si="11"/>
        <v>0</v>
      </c>
      <c r="BP38" s="84">
        <f t="shared" si="12"/>
        <v>0</v>
      </c>
      <c r="BQ38" s="84">
        <f t="shared" si="13"/>
        <v>0</v>
      </c>
      <c r="BR38" s="84">
        <f t="shared" si="14"/>
        <v>0</v>
      </c>
      <c r="BS38" s="84">
        <f t="shared" si="15"/>
        <v>0</v>
      </c>
      <c r="BT38" s="84">
        <f t="shared" si="16"/>
        <v>0</v>
      </c>
      <c r="BU38" s="84">
        <f t="shared" si="17"/>
        <v>0</v>
      </c>
      <c r="BV38" s="84">
        <f t="shared" si="18"/>
        <v>0</v>
      </c>
      <c r="BW38" s="84">
        <f t="shared" si="19"/>
        <v>0</v>
      </c>
      <c r="BX38" s="84">
        <f t="shared" si="20"/>
        <v>0</v>
      </c>
      <c r="BY38" s="84">
        <f t="shared" si="21"/>
        <v>0</v>
      </c>
      <c r="BZ38" s="84">
        <f t="shared" si="22"/>
        <v>0</v>
      </c>
      <c r="CA38" s="84">
        <f t="shared" si="23"/>
        <v>341593.43028714455</v>
      </c>
      <c r="CB38" s="84">
        <f t="shared" si="24"/>
        <v>341593.43028714455</v>
      </c>
      <c r="CC38" s="84">
        <f t="shared" si="25"/>
        <v>341593.43028714455</v>
      </c>
      <c r="CD38" s="84">
        <f t="shared" si="26"/>
        <v>341593.43028714455</v>
      </c>
      <c r="CE38" s="84">
        <f t="shared" si="27"/>
        <v>341593.43028714455</v>
      </c>
    </row>
    <row r="39" spans="1:83" s="18" customFormat="1" x14ac:dyDescent="0.2">
      <c r="A39" s="62"/>
      <c r="B39" s="83">
        <f>'3. Investeringen'!B26</f>
        <v>15</v>
      </c>
      <c r="C39" s="83" t="str">
        <f>'3. Investeringen'!C26</f>
        <v>Nieuwe investeringen</v>
      </c>
      <c r="D39" s="83" t="str">
        <f>'3. Investeringen'!F26</f>
        <v>TD</v>
      </c>
      <c r="E39" s="83" t="str">
        <f t="shared" si="9"/>
        <v>Nieuwe investeringen TD</v>
      </c>
      <c r="F39" s="118">
        <f>'3. Investeringen'!L26</f>
        <v>2023</v>
      </c>
      <c r="G39" s="130">
        <f>'8. Afschrijvingen voor GAW'!G43</f>
        <v>0.5</v>
      </c>
      <c r="H39" s="83">
        <f>'3. Investeringen'!M26</f>
        <v>1483015.6602807511</v>
      </c>
      <c r="J39" s="83">
        <f>'6. Investeringen per jaar'!I29</f>
        <v>1</v>
      </c>
      <c r="L39" s="83">
        <f>'8. Afschrijvingen voor GAW'!BF43</f>
        <v>0</v>
      </c>
      <c r="M39" s="83">
        <f>'8. Afschrijvingen voor GAW'!BG43</f>
        <v>0</v>
      </c>
      <c r="N39" s="83">
        <f>'8. Afschrijvingen voor GAW'!BH43</f>
        <v>0</v>
      </c>
      <c r="O39" s="83">
        <f>'8. Afschrijvingen voor GAW'!BI43</f>
        <v>0</v>
      </c>
      <c r="P39" s="83">
        <f>'8. Afschrijvingen voor GAW'!BJ43</f>
        <v>0</v>
      </c>
      <c r="Q39" s="83">
        <f>'8. Afschrijvingen voor GAW'!BK43</f>
        <v>0</v>
      </c>
      <c r="R39" s="83">
        <f>'8. Afschrijvingen voor GAW'!BL43</f>
        <v>0</v>
      </c>
      <c r="S39" s="83">
        <f>'8. Afschrijvingen voor GAW'!BM43</f>
        <v>0</v>
      </c>
      <c r="T39" s="83">
        <f>'8. Afschrijvingen voor GAW'!BN43</f>
        <v>0</v>
      </c>
      <c r="U39" s="83">
        <f>'8. Afschrijvingen voor GAW'!BO43</f>
        <v>0</v>
      </c>
      <c r="V39" s="83">
        <f>'8. Afschrijvingen voor GAW'!BP43</f>
        <v>0</v>
      </c>
      <c r="W39" s="83">
        <f>'8. Afschrijvingen voor GAW'!BQ43</f>
        <v>0</v>
      </c>
      <c r="X39" s="83">
        <f>'8. Afschrijvingen voor GAW'!BR43</f>
        <v>0</v>
      </c>
      <c r="Y39" s="83">
        <f>'8. Afschrijvingen voor GAW'!BS43</f>
        <v>0</v>
      </c>
      <c r="Z39" s="83">
        <f>'8. Afschrijvingen voor GAW'!BT43</f>
        <v>0</v>
      </c>
      <c r="AA39" s="83">
        <f>'8. Afschrijvingen voor GAW'!BU43</f>
        <v>0</v>
      </c>
      <c r="AB39" s="83">
        <f>'8. Afschrijvingen voor GAW'!BV43</f>
        <v>0</v>
      </c>
      <c r="AC39" s="83">
        <f>'8. Afschrijvingen voor GAW'!BW43</f>
        <v>0</v>
      </c>
      <c r="AD39" s="83">
        <f>'8. Afschrijvingen voor GAW'!BX43</f>
        <v>0</v>
      </c>
      <c r="AE39" s="83">
        <f>'8. Afschrijvingen voor GAW'!BY43</f>
        <v>177961.87923369012</v>
      </c>
      <c r="AF39" s="83">
        <f>'8. Afschrijvingen voor GAW'!BZ43</f>
        <v>313212.9074512946</v>
      </c>
      <c r="AG39" s="83">
        <f>'8. Afschrijvingen voor GAW'!CA43</f>
        <v>283383.10674164753</v>
      </c>
      <c r="AH39" s="83">
        <f>'8. Afschrijvingen voor GAW'!CB43</f>
        <v>283383.10674164753</v>
      </c>
      <c r="AJ39" s="114">
        <f>IF(AND($D39="AD",OR($F39=2008,$F39=2009)),(IF($G39=1,IF(OR($F39=AJ$24-2,$F39=AJ$24-1,$F39=AJ$24),1,'4. CPI-tabel'!F$17),IF(OR($F39=AJ$24-1,$F39=AJ$24),1,'4. CPI-tabel'!F$17))),'4. CPI-tabel'!F$17)</f>
        <v>1.0209999999999999</v>
      </c>
      <c r="AK39" s="114">
        <f>IF(AND($D39="AD",OR($F39=2008,$F39=2009)),(IF($G39=1,IF(OR($F39=AK$24-2,$F39=AK$24-1,$F39=AK$24),1,'4. CPI-tabel'!G$17),IF(OR($F39=AK$24-1,$F39=AK$24),1,'4. CPI-tabel'!G$17))),'4. CPI-tabel'!G$17)</f>
        <v>1.0109999999999999</v>
      </c>
      <c r="AL39" s="114">
        <f>IF(AND($D39="AD",OR($F39=2008,$F39=2009)),(IF($G39=1,IF(OR($F39=AL$24-2,$F39=AL$24-1,$F39=AL$24),1,'4. CPI-tabel'!H$17),IF(OR($F39=AL$24-1,$F39=AL$24),1,'4. CPI-tabel'!H$17))),'4. CPI-tabel'!H$17)</f>
        <v>1.018</v>
      </c>
      <c r="AM39" s="114">
        <f>IF(AND($D39="AD",OR($F39=2008,$F39=2009)),(IF($G39=1,IF(OR($F39=AM$24-2,$F39=AM$24-1,$F39=AM$24),1,'4. CPI-tabel'!I$17),IF(OR($F39=AM$24-1,$F39=AM$24),1,'4. CPI-tabel'!I$17))),'4. CPI-tabel'!I$17)</f>
        <v>1.014</v>
      </c>
      <c r="AN39" s="114">
        <f>IF(AND($D39="AD",OR($F39=2008,$F39=2009)),(IF($G39=1,IF(OR($F39=AN$24-2,$F39=AN$24-1,$F39=AN$24),1,'4. CPI-tabel'!J$17),IF(OR($F39=AN$24-1,$F39=AN$24),1,'4. CPI-tabel'!J$17))),'4. CPI-tabel'!J$17)</f>
        <v>1.0109999999999999</v>
      </c>
      <c r="AO39" s="114">
        <f>IF(AND($D39="AD",OR($F39=2008,$F39=2009)),(IF($G39=1,IF(OR($F39=AO$24-2,$F39=AO$24-1,$F39=AO$24),1,'4. CPI-tabel'!K$17),IF(OR($F39=AO$24-1,$F39=AO$24),1,'4. CPI-tabel'!K$17))),'4. CPI-tabel'!K$17)</f>
        <v>1.032</v>
      </c>
      <c r="AP39" s="114">
        <f>IF(AND($D39="AD",OR($F39=2008,$F39=2009)),(IF($G39=1,IF(OR($F39=AP$24-2,$F39=AP$24-1,$F39=AP$24),1,'4. CPI-tabel'!L$17),IF(OR($F39=AP$24-1,$F39=AP$24),1,'4. CPI-tabel'!L$17))),'4. CPI-tabel'!L$17)</f>
        <v>1.0029999999999999</v>
      </c>
      <c r="AQ39" s="114">
        <f>IF(AND($D39="AD",OR($F39=2008,$F39=2009)),(IF($G39=1,IF(OR($F39=AQ$24-2,$F39=AQ$24-1,$F39=AQ$24),1,'4. CPI-tabel'!M$17),IF(OR($F39=AQ$24-1,$F39=AQ$24),1,'4. CPI-tabel'!M$17))),'4. CPI-tabel'!M$17)</f>
        <v>1.0149999999999999</v>
      </c>
      <c r="AR39" s="114">
        <f>IF(AND($D39="AD",OR($F39=2008,$F39=2009)),(IF($G39=1,IF(OR($F39=AR$24-2,$F39=AR$24-1,$F39=AR$24),1,'4. CPI-tabel'!N$17),IF(OR($F39=AR$24-1,$F39=AR$24),1,'4. CPI-tabel'!N$17))),'4. CPI-tabel'!N$17)</f>
        <v>1.026</v>
      </c>
      <c r="AS39" s="114">
        <f>IF(AND($D39="AD",OR($F39=2008,$F39=2009)),(IF($G39=1,IF(OR($F39=AS$24-2,$F39=AS$24-1,$F39=AS$24),1,'4. CPI-tabel'!O$17),IF(OR($F39=AS$24-1,$F39=AS$24),1,'4. CPI-tabel'!O$17))),'4. CPI-tabel'!O$17)</f>
        <v>1.0229999999999999</v>
      </c>
      <c r="AT39" s="114">
        <f>IF(AND($D39="AD",OR($F39=2008,$F39=2009)),(IF($G39=1,IF(OR($F39=AT$24-2,$F39=AT$24-1,$F39=AT$24),1,'4. CPI-tabel'!P$17),IF(OR($F39=AT$24-1,$F39=AT$24),1,'4. CPI-tabel'!P$17))),'4. CPI-tabel'!P$17)</f>
        <v>1.028</v>
      </c>
      <c r="AU39" s="114">
        <f>IF(AND($D39="AD",OR($F39=2008,$F39=2009)),(IF($G39=1,IF(OR($F39=AU$24-2,$F39=AU$24-1,$F39=AU$24),1,'4. CPI-tabel'!Q$17),IF(OR($F39=AU$24-1,$F39=AU$24),1,'4. CPI-tabel'!Q$17))),'4. CPI-tabel'!Q$17)</f>
        <v>1.01</v>
      </c>
      <c r="AV39" s="114">
        <f>IF(AND($D39="AD",OR($F39=2008,$F39=2009)),(IF($G39=1,IF(OR($F39=AV$24-2,$F39=AV$24-1,$F39=AV$24),1,'4. CPI-tabel'!R$17),IF(OR($F39=AV$24-1,$F39=AV$24),1,'4. CPI-tabel'!R$17))),'4. CPI-tabel'!R$17)</f>
        <v>1.008</v>
      </c>
      <c r="AW39" s="114">
        <f>IF(AND($D39="AD",OR($F39=2008,$F39=2009)),(IF($G39=1,IF(OR($F39=AW$24-2,$F39=AW$24-1,$F39=AW$24),1,'4. CPI-tabel'!S$17),IF(OR($F39=AW$24-1,$F39=AW$24),1,'4. CPI-tabel'!S$17))),'4. CPI-tabel'!S$17)</f>
        <v>1.002</v>
      </c>
      <c r="AX39" s="114">
        <f>IF(AND($D39="AD",OR($F39=2008,$F39=2009)),(IF($G39=1,IF(OR($F39=AX$24-2,$F39=AX$24-1,$F39=AX$24),1,'4. CPI-tabel'!T$17),IF(OR($F39=AX$24-1,$F39=AX$24),1,'4. CPI-tabel'!T$17))),'4. CPI-tabel'!T$17)</f>
        <v>1.014</v>
      </c>
      <c r="AY39" s="114">
        <f>IF(AND($D39="AD",OR($F39=2008,$F39=2009)),(IF($G39=1,IF(OR($F39=AY$24-2,$F39=AY$24-1,$F39=AY$24),1,'4. CPI-tabel'!U$17),IF(OR($F39=AY$24-1,$F39=AY$24),1,'4. CPI-tabel'!U$17))),'4. CPI-tabel'!U$17)</f>
        <v>1.0209999999999999</v>
      </c>
      <c r="AZ39" s="114">
        <f>IF(AND($D39="AD",OR($F39=2008,$F39=2009)),(IF($G39=1,IF(OR($F39=AZ$24-2,$F39=AZ$24-1,$F39=AZ$24),1,'4. CPI-tabel'!V$17),IF(OR($F39=AZ$24-1,$F39=AZ$24),1,'4. CPI-tabel'!V$17))),'4. CPI-tabel'!V$17)</f>
        <v>1.028</v>
      </c>
      <c r="BA39" s="114">
        <f>IF(AND($D39="AD",OR($F39=2008,$F39=2009)),(IF($G39=1,IF(OR($F39=BA$24-2,$F39=BA$24-1,$F39=BA$24),1,'4. CPI-tabel'!W$17),IF(OR($F39=BA$24-1,$F39=BA$24),1,'4. CPI-tabel'!W$17))),'4. CPI-tabel'!W$17)</f>
        <v>1.0069999999999999</v>
      </c>
      <c r="BB39" s="114">
        <f>IF(AND($D39="AD",OR($F39=2008,$F39=2009)),(IF($G39=1,IF(OR($F39=BB$24-2,$F39=BB$24-1,$F39=BB$24),1,'4. CPI-tabel'!X$17),IF(OR($F39=BB$24-1,$F39=BB$24),1,'4. CPI-tabel'!X$17))),'4. CPI-tabel'!X$17)</f>
        <v>1</v>
      </c>
      <c r="BC39" s="114">
        <f>IF(AND($D39="AD",OR($F39=2008,$F39=2009)),(IF($G39=1,IF(OR($F39=BC$24-2,$F39=BC$24-1,$F39=BC$24),1,'4. CPI-tabel'!Y$17),IF(OR($F39=BC$24-1,$F39=BC$24),1,'4. CPI-tabel'!Y$17))),'4. CPI-tabel'!Y$17)</f>
        <v>1</v>
      </c>
      <c r="BD39" s="114">
        <f>IF(AND($D39="AD",OR($F39=2008,$F39=2009)),(IF($G39=1,IF(OR($F39=BD$24-2,$F39=BD$24-1,$F39=BD$24),1,'4. CPI-tabel'!Z$17),IF(OR($F39=BD$24-1,$F39=BD$24),1,'4. CPI-tabel'!Z$17))),'4. CPI-tabel'!Z$17)</f>
        <v>1</v>
      </c>
      <c r="BE39" s="114">
        <f>IF(AND($D39="AD",OR($F39=2008,$F39=2009)),(IF($G39=1,IF(OR($F39=BE$24-2,$F39=BE$24-1,$F39=BE$24),1,'4. CPI-tabel'!AA$17),IF(OR($F39=BE$24-1,$F39=BE$24),1,'4. CPI-tabel'!AA$17))),'4. CPI-tabel'!AA$17)</f>
        <v>1</v>
      </c>
      <c r="BF39" s="114">
        <f>IF(AND($D39="AD",OR($F39=2008,$F39=2009)),(IF($G39=1,IF(OR($F39=BF$24-2,$F39=BF$24-1,$F39=BF$24),1,'4. CPI-tabel'!AB$17),IF(OR($F39=BF$24-1,$F39=BF$24),1,'4. CPI-tabel'!AB$17))),'4. CPI-tabel'!AB$17)</f>
        <v>1</v>
      </c>
      <c r="BG39" s="134"/>
      <c r="BH39" s="121"/>
      <c r="BI39" s="84">
        <f t="shared" si="7"/>
        <v>0</v>
      </c>
      <c r="BJ39" s="84">
        <f t="shared" si="8"/>
        <v>0</v>
      </c>
      <c r="BK39" s="84">
        <f t="shared" si="28"/>
        <v>0</v>
      </c>
      <c r="BL39" s="84">
        <f t="shared" si="29"/>
        <v>0</v>
      </c>
      <c r="BM39" s="84">
        <f t="shared" si="30"/>
        <v>0</v>
      </c>
      <c r="BN39" s="84">
        <f t="shared" si="10"/>
        <v>0</v>
      </c>
      <c r="BO39" s="84">
        <f t="shared" si="11"/>
        <v>0</v>
      </c>
      <c r="BP39" s="84">
        <f t="shared" si="12"/>
        <v>0</v>
      </c>
      <c r="BQ39" s="84">
        <f t="shared" si="13"/>
        <v>0</v>
      </c>
      <c r="BR39" s="84">
        <f t="shared" si="14"/>
        <v>0</v>
      </c>
      <c r="BS39" s="84">
        <f t="shared" si="15"/>
        <v>0</v>
      </c>
      <c r="BT39" s="84">
        <f t="shared" si="16"/>
        <v>0</v>
      </c>
      <c r="BU39" s="84">
        <f t="shared" si="17"/>
        <v>0</v>
      </c>
      <c r="BV39" s="84">
        <f t="shared" si="18"/>
        <v>0</v>
      </c>
      <c r="BW39" s="84">
        <f t="shared" si="19"/>
        <v>0</v>
      </c>
      <c r="BX39" s="84">
        <f t="shared" si="20"/>
        <v>0</v>
      </c>
      <c r="BY39" s="84">
        <f t="shared" si="21"/>
        <v>0</v>
      </c>
      <c r="BZ39" s="84">
        <f t="shared" si="22"/>
        <v>0</v>
      </c>
      <c r="CA39" s="84">
        <f t="shared" si="23"/>
        <v>0</v>
      </c>
      <c r="CB39" s="84">
        <f t="shared" si="24"/>
        <v>1305053.7810470609</v>
      </c>
      <c r="CC39" s="84">
        <f t="shared" si="25"/>
        <v>991840.87359576626</v>
      </c>
      <c r="CD39" s="84">
        <f t="shared" si="26"/>
        <v>708457.76685411879</v>
      </c>
      <c r="CE39" s="84">
        <f t="shared" si="27"/>
        <v>425074.66011247126</v>
      </c>
    </row>
    <row r="40" spans="1:83" s="18" customFormat="1" x14ac:dyDescent="0.2">
      <c r="A40" s="62"/>
      <c r="B40" s="83">
        <f>'3. Investeringen'!B27</f>
        <v>16</v>
      </c>
      <c r="C40" s="83" t="str">
        <f>'3. Investeringen'!C27</f>
        <v>Nieuwe investeringen</v>
      </c>
      <c r="D40" s="83" t="str">
        <f>'3. Investeringen'!F27</f>
        <v>TD</v>
      </c>
      <c r="E40" s="83" t="str">
        <f t="shared" si="9"/>
        <v>Nieuwe investeringen TD</v>
      </c>
      <c r="F40" s="118">
        <f>'3. Investeringen'!L27</f>
        <v>2023</v>
      </c>
      <c r="G40" s="130">
        <f>'8. Afschrijvingen voor GAW'!G44</f>
        <v>0.5</v>
      </c>
      <c r="H40" s="83">
        <f>'3. Investeringen'!M27</f>
        <v>784829.17333746841</v>
      </c>
      <c r="J40" s="83">
        <f>'6. Investeringen per jaar'!I30</f>
        <v>1</v>
      </c>
      <c r="L40" s="83">
        <f>'8. Afschrijvingen voor GAW'!BF44</f>
        <v>0</v>
      </c>
      <c r="M40" s="83">
        <f>'8. Afschrijvingen voor GAW'!BG44</f>
        <v>0</v>
      </c>
      <c r="N40" s="83">
        <f>'8. Afschrijvingen voor GAW'!BH44</f>
        <v>0</v>
      </c>
      <c r="O40" s="83">
        <f>'8. Afschrijvingen voor GAW'!BI44</f>
        <v>0</v>
      </c>
      <c r="P40" s="83">
        <f>'8. Afschrijvingen voor GAW'!BJ44</f>
        <v>0</v>
      </c>
      <c r="Q40" s="83">
        <f>'8. Afschrijvingen voor GAW'!BK44</f>
        <v>0</v>
      </c>
      <c r="R40" s="83">
        <f>'8. Afschrijvingen voor GAW'!BL44</f>
        <v>0</v>
      </c>
      <c r="S40" s="83">
        <f>'8. Afschrijvingen voor GAW'!BM44</f>
        <v>0</v>
      </c>
      <c r="T40" s="83">
        <f>'8. Afschrijvingen voor GAW'!BN44</f>
        <v>0</v>
      </c>
      <c r="U40" s="83">
        <f>'8. Afschrijvingen voor GAW'!BO44</f>
        <v>0</v>
      </c>
      <c r="V40" s="83">
        <f>'8. Afschrijvingen voor GAW'!BP44</f>
        <v>0</v>
      </c>
      <c r="W40" s="83">
        <f>'8. Afschrijvingen voor GAW'!BQ44</f>
        <v>0</v>
      </c>
      <c r="X40" s="83">
        <f>'8. Afschrijvingen voor GAW'!BR44</f>
        <v>0</v>
      </c>
      <c r="Y40" s="83">
        <f>'8. Afschrijvingen voor GAW'!BS44</f>
        <v>0</v>
      </c>
      <c r="Z40" s="83">
        <f>'8. Afschrijvingen voor GAW'!BT44</f>
        <v>0</v>
      </c>
      <c r="AA40" s="83">
        <f>'8. Afschrijvingen voor GAW'!BU44</f>
        <v>0</v>
      </c>
      <c r="AB40" s="83">
        <f>'8. Afschrijvingen voor GAW'!BV44</f>
        <v>0</v>
      </c>
      <c r="AC40" s="83">
        <f>'8. Afschrijvingen voor GAW'!BW44</f>
        <v>0</v>
      </c>
      <c r="AD40" s="83">
        <f>'8. Afschrijvingen voor GAW'!BX44</f>
        <v>0</v>
      </c>
      <c r="AE40" s="83">
        <f>'8. Afschrijvingen voor GAW'!BY44</f>
        <v>47089.7504002481</v>
      </c>
      <c r="AF40" s="83">
        <f>'8. Afschrijvingen voor GAW'!BZ44</f>
        <v>88528.730752466436</v>
      </c>
      <c r="AG40" s="83">
        <f>'8. Afschrijvingen voor GAW'!CA44</f>
        <v>77905.283062170463</v>
      </c>
      <c r="AH40" s="83">
        <f>'8. Afschrijvingen voor GAW'!CB44</f>
        <v>76174.054549677778</v>
      </c>
      <c r="AJ40" s="114">
        <f>IF(AND($D40="AD",OR($F40=2008,$F40=2009)),(IF($G40=1,IF(OR($F40=AJ$24-2,$F40=AJ$24-1,$F40=AJ$24),1,'4. CPI-tabel'!F$17),IF(OR($F40=AJ$24-1,$F40=AJ$24),1,'4. CPI-tabel'!F$17))),'4. CPI-tabel'!F$17)</f>
        <v>1.0209999999999999</v>
      </c>
      <c r="AK40" s="114">
        <f>IF(AND($D40="AD",OR($F40=2008,$F40=2009)),(IF($G40=1,IF(OR($F40=AK$24-2,$F40=AK$24-1,$F40=AK$24),1,'4. CPI-tabel'!G$17),IF(OR($F40=AK$24-1,$F40=AK$24),1,'4. CPI-tabel'!G$17))),'4. CPI-tabel'!G$17)</f>
        <v>1.0109999999999999</v>
      </c>
      <c r="AL40" s="114">
        <f>IF(AND($D40="AD",OR($F40=2008,$F40=2009)),(IF($G40=1,IF(OR($F40=AL$24-2,$F40=AL$24-1,$F40=AL$24),1,'4. CPI-tabel'!H$17),IF(OR($F40=AL$24-1,$F40=AL$24),1,'4. CPI-tabel'!H$17))),'4. CPI-tabel'!H$17)</f>
        <v>1.018</v>
      </c>
      <c r="AM40" s="114">
        <f>IF(AND($D40="AD",OR($F40=2008,$F40=2009)),(IF($G40=1,IF(OR($F40=AM$24-2,$F40=AM$24-1,$F40=AM$24),1,'4. CPI-tabel'!I$17),IF(OR($F40=AM$24-1,$F40=AM$24),1,'4. CPI-tabel'!I$17))),'4. CPI-tabel'!I$17)</f>
        <v>1.014</v>
      </c>
      <c r="AN40" s="114">
        <f>IF(AND($D40="AD",OR($F40=2008,$F40=2009)),(IF($G40=1,IF(OR($F40=AN$24-2,$F40=AN$24-1,$F40=AN$24),1,'4. CPI-tabel'!J$17),IF(OR($F40=AN$24-1,$F40=AN$24),1,'4. CPI-tabel'!J$17))),'4. CPI-tabel'!J$17)</f>
        <v>1.0109999999999999</v>
      </c>
      <c r="AO40" s="114">
        <f>IF(AND($D40="AD",OR($F40=2008,$F40=2009)),(IF($G40=1,IF(OR($F40=AO$24-2,$F40=AO$24-1,$F40=AO$24),1,'4. CPI-tabel'!K$17),IF(OR($F40=AO$24-1,$F40=AO$24),1,'4. CPI-tabel'!K$17))),'4. CPI-tabel'!K$17)</f>
        <v>1.032</v>
      </c>
      <c r="AP40" s="114">
        <f>IF(AND($D40="AD",OR($F40=2008,$F40=2009)),(IF($G40=1,IF(OR($F40=AP$24-2,$F40=AP$24-1,$F40=AP$24),1,'4. CPI-tabel'!L$17),IF(OR($F40=AP$24-1,$F40=AP$24),1,'4. CPI-tabel'!L$17))),'4. CPI-tabel'!L$17)</f>
        <v>1.0029999999999999</v>
      </c>
      <c r="AQ40" s="114">
        <f>IF(AND($D40="AD",OR($F40=2008,$F40=2009)),(IF($G40=1,IF(OR($F40=AQ$24-2,$F40=AQ$24-1,$F40=AQ$24),1,'4. CPI-tabel'!M$17),IF(OR($F40=AQ$24-1,$F40=AQ$24),1,'4. CPI-tabel'!M$17))),'4. CPI-tabel'!M$17)</f>
        <v>1.0149999999999999</v>
      </c>
      <c r="AR40" s="114">
        <f>IF(AND($D40="AD",OR($F40=2008,$F40=2009)),(IF($G40=1,IF(OR($F40=AR$24-2,$F40=AR$24-1,$F40=AR$24),1,'4. CPI-tabel'!N$17),IF(OR($F40=AR$24-1,$F40=AR$24),1,'4. CPI-tabel'!N$17))),'4. CPI-tabel'!N$17)</f>
        <v>1.026</v>
      </c>
      <c r="AS40" s="114">
        <f>IF(AND($D40="AD",OR($F40=2008,$F40=2009)),(IF($G40=1,IF(OR($F40=AS$24-2,$F40=AS$24-1,$F40=AS$24),1,'4. CPI-tabel'!O$17),IF(OR($F40=AS$24-1,$F40=AS$24),1,'4. CPI-tabel'!O$17))),'4. CPI-tabel'!O$17)</f>
        <v>1.0229999999999999</v>
      </c>
      <c r="AT40" s="114">
        <f>IF(AND($D40="AD",OR($F40=2008,$F40=2009)),(IF($G40=1,IF(OR($F40=AT$24-2,$F40=AT$24-1,$F40=AT$24),1,'4. CPI-tabel'!P$17),IF(OR($F40=AT$24-1,$F40=AT$24),1,'4. CPI-tabel'!P$17))),'4. CPI-tabel'!P$17)</f>
        <v>1.028</v>
      </c>
      <c r="AU40" s="114">
        <f>IF(AND($D40="AD",OR($F40=2008,$F40=2009)),(IF($G40=1,IF(OR($F40=AU$24-2,$F40=AU$24-1,$F40=AU$24),1,'4. CPI-tabel'!Q$17),IF(OR($F40=AU$24-1,$F40=AU$24),1,'4. CPI-tabel'!Q$17))),'4. CPI-tabel'!Q$17)</f>
        <v>1.01</v>
      </c>
      <c r="AV40" s="114">
        <f>IF(AND($D40="AD",OR($F40=2008,$F40=2009)),(IF($G40=1,IF(OR($F40=AV$24-2,$F40=AV$24-1,$F40=AV$24),1,'4. CPI-tabel'!R$17),IF(OR($F40=AV$24-1,$F40=AV$24),1,'4. CPI-tabel'!R$17))),'4. CPI-tabel'!R$17)</f>
        <v>1.008</v>
      </c>
      <c r="AW40" s="114">
        <f>IF(AND($D40="AD",OR($F40=2008,$F40=2009)),(IF($G40=1,IF(OR($F40=AW$24-2,$F40=AW$24-1,$F40=AW$24),1,'4. CPI-tabel'!S$17),IF(OR($F40=AW$24-1,$F40=AW$24),1,'4. CPI-tabel'!S$17))),'4. CPI-tabel'!S$17)</f>
        <v>1.002</v>
      </c>
      <c r="AX40" s="114">
        <f>IF(AND($D40="AD",OR($F40=2008,$F40=2009)),(IF($G40=1,IF(OR($F40=AX$24-2,$F40=AX$24-1,$F40=AX$24),1,'4. CPI-tabel'!T$17),IF(OR($F40=AX$24-1,$F40=AX$24),1,'4. CPI-tabel'!T$17))),'4. CPI-tabel'!T$17)</f>
        <v>1.014</v>
      </c>
      <c r="AY40" s="114">
        <f>IF(AND($D40="AD",OR($F40=2008,$F40=2009)),(IF($G40=1,IF(OR($F40=AY$24-2,$F40=AY$24-1,$F40=AY$24),1,'4. CPI-tabel'!U$17),IF(OR($F40=AY$24-1,$F40=AY$24),1,'4. CPI-tabel'!U$17))),'4. CPI-tabel'!U$17)</f>
        <v>1.0209999999999999</v>
      </c>
      <c r="AZ40" s="114">
        <f>IF(AND($D40="AD",OR($F40=2008,$F40=2009)),(IF($G40=1,IF(OR($F40=AZ$24-2,$F40=AZ$24-1,$F40=AZ$24),1,'4. CPI-tabel'!V$17),IF(OR($F40=AZ$24-1,$F40=AZ$24),1,'4. CPI-tabel'!V$17))),'4. CPI-tabel'!V$17)</f>
        <v>1.028</v>
      </c>
      <c r="BA40" s="114">
        <f>IF(AND($D40="AD",OR($F40=2008,$F40=2009)),(IF($G40=1,IF(OR($F40=BA$24-2,$F40=BA$24-1,$F40=BA$24),1,'4. CPI-tabel'!W$17),IF(OR($F40=BA$24-1,$F40=BA$24),1,'4. CPI-tabel'!W$17))),'4. CPI-tabel'!W$17)</f>
        <v>1.0069999999999999</v>
      </c>
      <c r="BB40" s="114">
        <f>IF(AND($D40="AD",OR($F40=2008,$F40=2009)),(IF($G40=1,IF(OR($F40=BB$24-2,$F40=BB$24-1,$F40=BB$24),1,'4. CPI-tabel'!X$17),IF(OR($F40=BB$24-1,$F40=BB$24),1,'4. CPI-tabel'!X$17))),'4. CPI-tabel'!X$17)</f>
        <v>1</v>
      </c>
      <c r="BC40" s="114">
        <f>IF(AND($D40="AD",OR($F40=2008,$F40=2009)),(IF($G40=1,IF(OR($F40=BC$24-2,$F40=BC$24-1,$F40=BC$24),1,'4. CPI-tabel'!Y$17),IF(OR($F40=BC$24-1,$F40=BC$24),1,'4. CPI-tabel'!Y$17))),'4. CPI-tabel'!Y$17)</f>
        <v>1</v>
      </c>
      <c r="BD40" s="114">
        <f>IF(AND($D40="AD",OR($F40=2008,$F40=2009)),(IF($G40=1,IF(OR($F40=BD$24-2,$F40=BD$24-1,$F40=BD$24),1,'4. CPI-tabel'!Z$17),IF(OR($F40=BD$24-1,$F40=BD$24),1,'4. CPI-tabel'!Z$17))),'4. CPI-tabel'!Z$17)</f>
        <v>1</v>
      </c>
      <c r="BE40" s="114">
        <f>IF(AND($D40="AD",OR($F40=2008,$F40=2009)),(IF($G40=1,IF(OR($F40=BE$24-2,$F40=BE$24-1,$F40=BE$24),1,'4. CPI-tabel'!AA$17),IF(OR($F40=BE$24-1,$F40=BE$24),1,'4. CPI-tabel'!AA$17))),'4. CPI-tabel'!AA$17)</f>
        <v>1</v>
      </c>
      <c r="BF40" s="114">
        <f>IF(AND($D40="AD",OR($F40=2008,$F40=2009)),(IF($G40=1,IF(OR($F40=BF$24-2,$F40=BF$24-1,$F40=BF$24),1,'4. CPI-tabel'!AB$17),IF(OR($F40=BF$24-1,$F40=BF$24),1,'4. CPI-tabel'!AB$17))),'4. CPI-tabel'!AB$17)</f>
        <v>1</v>
      </c>
      <c r="BG40" s="134"/>
      <c r="BH40" s="121"/>
      <c r="BI40" s="84">
        <f t="shared" si="7"/>
        <v>0</v>
      </c>
      <c r="BJ40" s="84">
        <f t="shared" si="8"/>
        <v>0</v>
      </c>
      <c r="BK40" s="84">
        <f t="shared" si="28"/>
        <v>0</v>
      </c>
      <c r="BL40" s="84">
        <f t="shared" si="29"/>
        <v>0</v>
      </c>
      <c r="BM40" s="84">
        <f t="shared" si="30"/>
        <v>0</v>
      </c>
      <c r="BN40" s="84">
        <f t="shared" si="10"/>
        <v>0</v>
      </c>
      <c r="BO40" s="84">
        <f t="shared" si="11"/>
        <v>0</v>
      </c>
      <c r="BP40" s="84">
        <f t="shared" si="12"/>
        <v>0</v>
      </c>
      <c r="BQ40" s="84">
        <f t="shared" si="13"/>
        <v>0</v>
      </c>
      <c r="BR40" s="84">
        <f t="shared" si="14"/>
        <v>0</v>
      </c>
      <c r="BS40" s="84">
        <f t="shared" si="15"/>
        <v>0</v>
      </c>
      <c r="BT40" s="84">
        <f t="shared" si="16"/>
        <v>0</v>
      </c>
      <c r="BU40" s="84">
        <f t="shared" si="17"/>
        <v>0</v>
      </c>
      <c r="BV40" s="84">
        <f t="shared" si="18"/>
        <v>0</v>
      </c>
      <c r="BW40" s="84">
        <f t="shared" si="19"/>
        <v>0</v>
      </c>
      <c r="BX40" s="84">
        <f t="shared" si="20"/>
        <v>0</v>
      </c>
      <c r="BY40" s="84">
        <f t="shared" si="21"/>
        <v>0</v>
      </c>
      <c r="BZ40" s="84">
        <f t="shared" si="22"/>
        <v>0</v>
      </c>
      <c r="CA40" s="84">
        <f t="shared" si="23"/>
        <v>0</v>
      </c>
      <c r="CB40" s="84">
        <f t="shared" si="24"/>
        <v>737739.42293722031</v>
      </c>
      <c r="CC40" s="84">
        <f t="shared" si="25"/>
        <v>649210.69218475383</v>
      </c>
      <c r="CD40" s="84">
        <f t="shared" si="26"/>
        <v>571305.40912258334</v>
      </c>
      <c r="CE40" s="84">
        <f t="shared" si="27"/>
        <v>495131.35457290558</v>
      </c>
    </row>
    <row r="41" spans="1:83" s="18" customFormat="1" x14ac:dyDescent="0.2">
      <c r="A41" s="62"/>
      <c r="B41" s="83">
        <f>'3. Investeringen'!B28</f>
        <v>17</v>
      </c>
      <c r="C41" s="83" t="str">
        <f>'3. Investeringen'!C28</f>
        <v>Nieuwe investeringen</v>
      </c>
      <c r="D41" s="83" t="str">
        <f>'3. Investeringen'!F28</f>
        <v>TD</v>
      </c>
      <c r="E41" s="83" t="str">
        <f t="shared" si="9"/>
        <v>Nieuwe investeringen TD</v>
      </c>
      <c r="F41" s="118">
        <f>'3. Investeringen'!L28</f>
        <v>2023</v>
      </c>
      <c r="G41" s="130">
        <f>'8. Afschrijvingen voor GAW'!G45</f>
        <v>0.5</v>
      </c>
      <c r="H41" s="83">
        <f>'3. Investeringen'!M28</f>
        <v>102667.43558664621</v>
      </c>
      <c r="J41" s="83">
        <f>'6. Investeringen per jaar'!I31</f>
        <v>1</v>
      </c>
      <c r="L41" s="83">
        <f>'8. Afschrijvingen voor GAW'!BF45</f>
        <v>0</v>
      </c>
      <c r="M41" s="83">
        <f>'8. Afschrijvingen voor GAW'!BG45</f>
        <v>0</v>
      </c>
      <c r="N41" s="83">
        <f>'8. Afschrijvingen voor GAW'!BH45</f>
        <v>0</v>
      </c>
      <c r="O41" s="83">
        <f>'8. Afschrijvingen voor GAW'!BI45</f>
        <v>0</v>
      </c>
      <c r="P41" s="83">
        <f>'8. Afschrijvingen voor GAW'!BJ45</f>
        <v>0</v>
      </c>
      <c r="Q41" s="83">
        <f>'8. Afschrijvingen voor GAW'!BK45</f>
        <v>0</v>
      </c>
      <c r="R41" s="83">
        <f>'8. Afschrijvingen voor GAW'!BL45</f>
        <v>0</v>
      </c>
      <c r="S41" s="83">
        <f>'8. Afschrijvingen voor GAW'!BM45</f>
        <v>0</v>
      </c>
      <c r="T41" s="83">
        <f>'8. Afschrijvingen voor GAW'!BN45</f>
        <v>0</v>
      </c>
      <c r="U41" s="83">
        <f>'8. Afschrijvingen voor GAW'!BO45</f>
        <v>0</v>
      </c>
      <c r="V41" s="83">
        <f>'8. Afschrijvingen voor GAW'!BP45</f>
        <v>0</v>
      </c>
      <c r="W41" s="83">
        <f>'8. Afschrijvingen voor GAW'!BQ45</f>
        <v>0</v>
      </c>
      <c r="X41" s="83">
        <f>'8. Afschrijvingen voor GAW'!BR45</f>
        <v>0</v>
      </c>
      <c r="Y41" s="83">
        <f>'8. Afschrijvingen voor GAW'!BS45</f>
        <v>0</v>
      </c>
      <c r="Z41" s="83">
        <f>'8. Afschrijvingen voor GAW'!BT45</f>
        <v>0</v>
      </c>
      <c r="AA41" s="83">
        <f>'8. Afschrijvingen voor GAW'!BU45</f>
        <v>0</v>
      </c>
      <c r="AB41" s="83">
        <f>'8. Afschrijvingen voor GAW'!BV45</f>
        <v>0</v>
      </c>
      <c r="AC41" s="83">
        <f>'8. Afschrijvingen voor GAW'!BW45</f>
        <v>0</v>
      </c>
      <c r="AD41" s="83">
        <f>'8. Afschrijvingen voor GAW'!BX45</f>
        <v>0</v>
      </c>
      <c r="AE41" s="83">
        <f>'8. Afschrijvingen voor GAW'!BY45</f>
        <v>2464.018454079509</v>
      </c>
      <c r="AF41" s="83">
        <f>'8. Afschrijvingen voor GAW'!BZ45</f>
        <v>4809.7640223632025</v>
      </c>
      <c r="AG41" s="83">
        <f>'8. Afschrijvingen voor GAW'!CA45</f>
        <v>4578.8953492897681</v>
      </c>
      <c r="AH41" s="83">
        <f>'8. Afschrijvingen voor GAW'!CB45</f>
        <v>4359.1083725238595</v>
      </c>
      <c r="AJ41" s="114">
        <f>IF(AND($D41="AD",OR($F41=2008,$F41=2009)),(IF($G41=1,IF(OR($F41=AJ$24-2,$F41=AJ$24-1,$F41=AJ$24),1,'4. CPI-tabel'!F$17),IF(OR($F41=AJ$24-1,$F41=AJ$24),1,'4. CPI-tabel'!F$17))),'4. CPI-tabel'!F$17)</f>
        <v>1.0209999999999999</v>
      </c>
      <c r="AK41" s="114">
        <f>IF(AND($D41="AD",OR($F41=2008,$F41=2009)),(IF($G41=1,IF(OR($F41=AK$24-2,$F41=AK$24-1,$F41=AK$24),1,'4. CPI-tabel'!G$17),IF(OR($F41=AK$24-1,$F41=AK$24),1,'4. CPI-tabel'!G$17))),'4. CPI-tabel'!G$17)</f>
        <v>1.0109999999999999</v>
      </c>
      <c r="AL41" s="114">
        <f>IF(AND($D41="AD",OR($F41=2008,$F41=2009)),(IF($G41=1,IF(OR($F41=AL$24-2,$F41=AL$24-1,$F41=AL$24),1,'4. CPI-tabel'!H$17),IF(OR($F41=AL$24-1,$F41=AL$24),1,'4. CPI-tabel'!H$17))),'4. CPI-tabel'!H$17)</f>
        <v>1.018</v>
      </c>
      <c r="AM41" s="114">
        <f>IF(AND($D41="AD",OR($F41=2008,$F41=2009)),(IF($G41=1,IF(OR($F41=AM$24-2,$F41=AM$24-1,$F41=AM$24),1,'4. CPI-tabel'!I$17),IF(OR($F41=AM$24-1,$F41=AM$24),1,'4. CPI-tabel'!I$17))),'4. CPI-tabel'!I$17)</f>
        <v>1.014</v>
      </c>
      <c r="AN41" s="114">
        <f>IF(AND($D41="AD",OR($F41=2008,$F41=2009)),(IF($G41=1,IF(OR($F41=AN$24-2,$F41=AN$24-1,$F41=AN$24),1,'4. CPI-tabel'!J$17),IF(OR($F41=AN$24-1,$F41=AN$24),1,'4. CPI-tabel'!J$17))),'4. CPI-tabel'!J$17)</f>
        <v>1.0109999999999999</v>
      </c>
      <c r="AO41" s="114">
        <f>IF(AND($D41="AD",OR($F41=2008,$F41=2009)),(IF($G41=1,IF(OR($F41=AO$24-2,$F41=AO$24-1,$F41=AO$24),1,'4. CPI-tabel'!K$17),IF(OR($F41=AO$24-1,$F41=AO$24),1,'4. CPI-tabel'!K$17))),'4. CPI-tabel'!K$17)</f>
        <v>1.032</v>
      </c>
      <c r="AP41" s="114">
        <f>IF(AND($D41="AD",OR($F41=2008,$F41=2009)),(IF($G41=1,IF(OR($F41=AP$24-2,$F41=AP$24-1,$F41=AP$24),1,'4. CPI-tabel'!L$17),IF(OR($F41=AP$24-1,$F41=AP$24),1,'4. CPI-tabel'!L$17))),'4. CPI-tabel'!L$17)</f>
        <v>1.0029999999999999</v>
      </c>
      <c r="AQ41" s="114">
        <f>IF(AND($D41="AD",OR($F41=2008,$F41=2009)),(IF($G41=1,IF(OR($F41=AQ$24-2,$F41=AQ$24-1,$F41=AQ$24),1,'4. CPI-tabel'!M$17),IF(OR($F41=AQ$24-1,$F41=AQ$24),1,'4. CPI-tabel'!M$17))),'4. CPI-tabel'!M$17)</f>
        <v>1.0149999999999999</v>
      </c>
      <c r="AR41" s="114">
        <f>IF(AND($D41="AD",OR($F41=2008,$F41=2009)),(IF($G41=1,IF(OR($F41=AR$24-2,$F41=AR$24-1,$F41=AR$24),1,'4. CPI-tabel'!N$17),IF(OR($F41=AR$24-1,$F41=AR$24),1,'4. CPI-tabel'!N$17))),'4. CPI-tabel'!N$17)</f>
        <v>1.026</v>
      </c>
      <c r="AS41" s="114">
        <f>IF(AND($D41="AD",OR($F41=2008,$F41=2009)),(IF($G41=1,IF(OR($F41=AS$24-2,$F41=AS$24-1,$F41=AS$24),1,'4. CPI-tabel'!O$17),IF(OR($F41=AS$24-1,$F41=AS$24),1,'4. CPI-tabel'!O$17))),'4. CPI-tabel'!O$17)</f>
        <v>1.0229999999999999</v>
      </c>
      <c r="AT41" s="114">
        <f>IF(AND($D41="AD",OR($F41=2008,$F41=2009)),(IF($G41=1,IF(OR($F41=AT$24-2,$F41=AT$24-1,$F41=AT$24),1,'4. CPI-tabel'!P$17),IF(OR($F41=AT$24-1,$F41=AT$24),1,'4. CPI-tabel'!P$17))),'4. CPI-tabel'!P$17)</f>
        <v>1.028</v>
      </c>
      <c r="AU41" s="114">
        <f>IF(AND($D41="AD",OR($F41=2008,$F41=2009)),(IF($G41=1,IF(OR($F41=AU$24-2,$F41=AU$24-1,$F41=AU$24),1,'4. CPI-tabel'!Q$17),IF(OR($F41=AU$24-1,$F41=AU$24),1,'4. CPI-tabel'!Q$17))),'4. CPI-tabel'!Q$17)</f>
        <v>1.01</v>
      </c>
      <c r="AV41" s="114">
        <f>IF(AND($D41="AD",OR($F41=2008,$F41=2009)),(IF($G41=1,IF(OR($F41=AV$24-2,$F41=AV$24-1,$F41=AV$24),1,'4. CPI-tabel'!R$17),IF(OR($F41=AV$24-1,$F41=AV$24),1,'4. CPI-tabel'!R$17))),'4. CPI-tabel'!R$17)</f>
        <v>1.008</v>
      </c>
      <c r="AW41" s="114">
        <f>IF(AND($D41="AD",OR($F41=2008,$F41=2009)),(IF($G41=1,IF(OR($F41=AW$24-2,$F41=AW$24-1,$F41=AW$24),1,'4. CPI-tabel'!S$17),IF(OR($F41=AW$24-1,$F41=AW$24),1,'4. CPI-tabel'!S$17))),'4. CPI-tabel'!S$17)</f>
        <v>1.002</v>
      </c>
      <c r="AX41" s="114">
        <f>IF(AND($D41="AD",OR($F41=2008,$F41=2009)),(IF($G41=1,IF(OR($F41=AX$24-2,$F41=AX$24-1,$F41=AX$24),1,'4. CPI-tabel'!T$17),IF(OR($F41=AX$24-1,$F41=AX$24),1,'4. CPI-tabel'!T$17))),'4. CPI-tabel'!T$17)</f>
        <v>1.014</v>
      </c>
      <c r="AY41" s="114">
        <f>IF(AND($D41="AD",OR($F41=2008,$F41=2009)),(IF($G41=1,IF(OR($F41=AY$24-2,$F41=AY$24-1,$F41=AY$24),1,'4. CPI-tabel'!U$17),IF(OR($F41=AY$24-1,$F41=AY$24),1,'4. CPI-tabel'!U$17))),'4. CPI-tabel'!U$17)</f>
        <v>1.0209999999999999</v>
      </c>
      <c r="AZ41" s="114">
        <f>IF(AND($D41="AD",OR($F41=2008,$F41=2009)),(IF($G41=1,IF(OR($F41=AZ$24-2,$F41=AZ$24-1,$F41=AZ$24),1,'4. CPI-tabel'!V$17),IF(OR($F41=AZ$24-1,$F41=AZ$24),1,'4. CPI-tabel'!V$17))),'4. CPI-tabel'!V$17)</f>
        <v>1.028</v>
      </c>
      <c r="BA41" s="114">
        <f>IF(AND($D41="AD",OR($F41=2008,$F41=2009)),(IF($G41=1,IF(OR($F41=BA$24-2,$F41=BA$24-1,$F41=BA$24),1,'4. CPI-tabel'!W$17),IF(OR($F41=BA$24-1,$F41=BA$24),1,'4. CPI-tabel'!W$17))),'4. CPI-tabel'!W$17)</f>
        <v>1.0069999999999999</v>
      </c>
      <c r="BB41" s="114">
        <f>IF(AND($D41="AD",OR($F41=2008,$F41=2009)),(IF($G41=1,IF(OR($F41=BB$24-2,$F41=BB$24-1,$F41=BB$24),1,'4. CPI-tabel'!X$17),IF(OR($F41=BB$24-1,$F41=BB$24),1,'4. CPI-tabel'!X$17))),'4. CPI-tabel'!X$17)</f>
        <v>1</v>
      </c>
      <c r="BC41" s="114">
        <f>IF(AND($D41="AD",OR($F41=2008,$F41=2009)),(IF($G41=1,IF(OR($F41=BC$24-2,$F41=BC$24-1,$F41=BC$24),1,'4. CPI-tabel'!Y$17),IF(OR($F41=BC$24-1,$F41=BC$24),1,'4. CPI-tabel'!Y$17))),'4. CPI-tabel'!Y$17)</f>
        <v>1</v>
      </c>
      <c r="BD41" s="114">
        <f>IF(AND($D41="AD",OR($F41=2008,$F41=2009)),(IF($G41=1,IF(OR($F41=BD$24-2,$F41=BD$24-1,$F41=BD$24),1,'4. CPI-tabel'!Z$17),IF(OR($F41=BD$24-1,$F41=BD$24),1,'4. CPI-tabel'!Z$17))),'4. CPI-tabel'!Z$17)</f>
        <v>1</v>
      </c>
      <c r="BE41" s="114">
        <f>IF(AND($D41="AD",OR($F41=2008,$F41=2009)),(IF($G41=1,IF(OR($F41=BE$24-2,$F41=BE$24-1,$F41=BE$24),1,'4. CPI-tabel'!AA$17),IF(OR($F41=BE$24-1,$F41=BE$24),1,'4. CPI-tabel'!AA$17))),'4. CPI-tabel'!AA$17)</f>
        <v>1</v>
      </c>
      <c r="BF41" s="114">
        <f>IF(AND($D41="AD",OR($F41=2008,$F41=2009)),(IF($G41=1,IF(OR($F41=BF$24-2,$F41=BF$24-1,$F41=BF$24),1,'4. CPI-tabel'!AB$17),IF(OR($F41=BF$24-1,$F41=BF$24),1,'4. CPI-tabel'!AB$17))),'4. CPI-tabel'!AB$17)</f>
        <v>1</v>
      </c>
      <c r="BG41" s="134"/>
      <c r="BH41" s="121"/>
      <c r="BI41" s="84">
        <f t="shared" si="7"/>
        <v>0</v>
      </c>
      <c r="BJ41" s="84">
        <f t="shared" si="8"/>
        <v>0</v>
      </c>
      <c r="BK41" s="84">
        <f t="shared" si="28"/>
        <v>0</v>
      </c>
      <c r="BL41" s="84">
        <f t="shared" si="29"/>
        <v>0</v>
      </c>
      <c r="BM41" s="84">
        <f t="shared" si="30"/>
        <v>0</v>
      </c>
      <c r="BN41" s="84">
        <f t="shared" si="10"/>
        <v>0</v>
      </c>
      <c r="BO41" s="84">
        <f t="shared" si="11"/>
        <v>0</v>
      </c>
      <c r="BP41" s="84">
        <f t="shared" si="12"/>
        <v>0</v>
      </c>
      <c r="BQ41" s="84">
        <f t="shared" si="13"/>
        <v>0</v>
      </c>
      <c r="BR41" s="84">
        <f t="shared" si="14"/>
        <v>0</v>
      </c>
      <c r="BS41" s="84">
        <f t="shared" si="15"/>
        <v>0</v>
      </c>
      <c r="BT41" s="84">
        <f t="shared" si="16"/>
        <v>0</v>
      </c>
      <c r="BU41" s="84">
        <f t="shared" si="17"/>
        <v>0</v>
      </c>
      <c r="BV41" s="84">
        <f t="shared" si="18"/>
        <v>0</v>
      </c>
      <c r="BW41" s="84">
        <f t="shared" si="19"/>
        <v>0</v>
      </c>
      <c r="BX41" s="84">
        <f t="shared" si="20"/>
        <v>0</v>
      </c>
      <c r="BY41" s="84">
        <f t="shared" si="21"/>
        <v>0</v>
      </c>
      <c r="BZ41" s="84">
        <f t="shared" si="22"/>
        <v>0</v>
      </c>
      <c r="CA41" s="84">
        <f t="shared" si="23"/>
        <v>0</v>
      </c>
      <c r="CB41" s="84">
        <f t="shared" si="24"/>
        <v>100203.41713256671</v>
      </c>
      <c r="CC41" s="84">
        <f t="shared" si="25"/>
        <v>95393.653110203508</v>
      </c>
      <c r="CD41" s="84">
        <f t="shared" si="26"/>
        <v>90814.757760913737</v>
      </c>
      <c r="CE41" s="84">
        <f t="shared" si="27"/>
        <v>86455.64938838988</v>
      </c>
    </row>
    <row r="42" spans="1:83" s="18" customFormat="1" x14ac:dyDescent="0.2">
      <c r="A42" s="62"/>
      <c r="B42" s="83">
        <f>'3. Investeringen'!B29</f>
        <v>18</v>
      </c>
      <c r="C42" s="83" t="str">
        <f>'3. Investeringen'!C29</f>
        <v>Nieuwe investeringen</v>
      </c>
      <c r="D42" s="83" t="str">
        <f>'3. Investeringen'!F29</f>
        <v>TD</v>
      </c>
      <c r="E42" s="83" t="str">
        <f t="shared" si="9"/>
        <v>Nieuwe investeringen TD</v>
      </c>
      <c r="F42" s="118">
        <f>'3. Investeringen'!L29</f>
        <v>2023</v>
      </c>
      <c r="G42" s="130">
        <f>'8. Afschrijvingen voor GAW'!G46</f>
        <v>0.5</v>
      </c>
      <c r="H42" s="83">
        <f>'3. Investeringen'!M29</f>
        <v>24486331.595545344</v>
      </c>
      <c r="J42" s="83">
        <f>'6. Investeringen per jaar'!I32</f>
        <v>1</v>
      </c>
      <c r="L42" s="83">
        <f>'8. Afschrijvingen voor GAW'!BF46</f>
        <v>0</v>
      </c>
      <c r="M42" s="83">
        <f>'8. Afschrijvingen voor GAW'!BG46</f>
        <v>0</v>
      </c>
      <c r="N42" s="83">
        <f>'8. Afschrijvingen voor GAW'!BH46</f>
        <v>0</v>
      </c>
      <c r="O42" s="83">
        <f>'8. Afschrijvingen voor GAW'!BI46</f>
        <v>0</v>
      </c>
      <c r="P42" s="83">
        <f>'8. Afschrijvingen voor GAW'!BJ46</f>
        <v>0</v>
      </c>
      <c r="Q42" s="83">
        <f>'8. Afschrijvingen voor GAW'!BK46</f>
        <v>0</v>
      </c>
      <c r="R42" s="83">
        <f>'8. Afschrijvingen voor GAW'!BL46</f>
        <v>0</v>
      </c>
      <c r="S42" s="83">
        <f>'8. Afschrijvingen voor GAW'!BM46</f>
        <v>0</v>
      </c>
      <c r="T42" s="83">
        <f>'8. Afschrijvingen voor GAW'!BN46</f>
        <v>0</v>
      </c>
      <c r="U42" s="83">
        <f>'8. Afschrijvingen voor GAW'!BO46</f>
        <v>0</v>
      </c>
      <c r="V42" s="83">
        <f>'8. Afschrijvingen voor GAW'!BP46</f>
        <v>0</v>
      </c>
      <c r="W42" s="83">
        <f>'8. Afschrijvingen voor GAW'!BQ46</f>
        <v>0</v>
      </c>
      <c r="X42" s="83">
        <f>'8. Afschrijvingen voor GAW'!BR46</f>
        <v>0</v>
      </c>
      <c r="Y42" s="83">
        <f>'8. Afschrijvingen voor GAW'!BS46</f>
        <v>0</v>
      </c>
      <c r="Z42" s="83">
        <f>'8. Afschrijvingen voor GAW'!BT46</f>
        <v>0</v>
      </c>
      <c r="AA42" s="83">
        <f>'8. Afschrijvingen voor GAW'!BU46</f>
        <v>0</v>
      </c>
      <c r="AB42" s="83">
        <f>'8. Afschrijvingen voor GAW'!BV46</f>
        <v>0</v>
      </c>
      <c r="AC42" s="83">
        <f>'8. Afschrijvingen voor GAW'!BW46</f>
        <v>0</v>
      </c>
      <c r="AD42" s="83">
        <f>'8. Afschrijvingen voor GAW'!BX46</f>
        <v>0</v>
      </c>
      <c r="AE42" s="83">
        <f>'8. Afschrijvingen voor GAW'!BY46</f>
        <v>489726.63191090687</v>
      </c>
      <c r="AF42" s="83">
        <f>'8. Afschrijvingen voor GAW'!BZ46</f>
        <v>959864.19854537759</v>
      </c>
      <c r="AG42" s="83">
        <f>'8. Afschrijvingen voor GAW'!CA46</f>
        <v>921469.63060356246</v>
      </c>
      <c r="AH42" s="83">
        <f>'8. Afschrijvingen voor GAW'!CB46</f>
        <v>884610.84537941997</v>
      </c>
      <c r="AJ42" s="114">
        <f>IF(AND($D42="AD",OR($F42=2008,$F42=2009)),(IF($G42=1,IF(OR($F42=AJ$24-2,$F42=AJ$24-1,$F42=AJ$24),1,'4. CPI-tabel'!F$17),IF(OR($F42=AJ$24-1,$F42=AJ$24),1,'4. CPI-tabel'!F$17))),'4. CPI-tabel'!F$17)</f>
        <v>1.0209999999999999</v>
      </c>
      <c r="AK42" s="114">
        <f>IF(AND($D42="AD",OR($F42=2008,$F42=2009)),(IF($G42=1,IF(OR($F42=AK$24-2,$F42=AK$24-1,$F42=AK$24),1,'4. CPI-tabel'!G$17),IF(OR($F42=AK$24-1,$F42=AK$24),1,'4. CPI-tabel'!G$17))),'4. CPI-tabel'!G$17)</f>
        <v>1.0109999999999999</v>
      </c>
      <c r="AL42" s="114">
        <f>IF(AND($D42="AD",OR($F42=2008,$F42=2009)),(IF($G42=1,IF(OR($F42=AL$24-2,$F42=AL$24-1,$F42=AL$24),1,'4. CPI-tabel'!H$17),IF(OR($F42=AL$24-1,$F42=AL$24),1,'4. CPI-tabel'!H$17))),'4. CPI-tabel'!H$17)</f>
        <v>1.018</v>
      </c>
      <c r="AM42" s="114">
        <f>IF(AND($D42="AD",OR($F42=2008,$F42=2009)),(IF($G42=1,IF(OR($F42=AM$24-2,$F42=AM$24-1,$F42=AM$24),1,'4. CPI-tabel'!I$17),IF(OR($F42=AM$24-1,$F42=AM$24),1,'4. CPI-tabel'!I$17))),'4. CPI-tabel'!I$17)</f>
        <v>1.014</v>
      </c>
      <c r="AN42" s="114">
        <f>IF(AND($D42="AD",OR($F42=2008,$F42=2009)),(IF($G42=1,IF(OR($F42=AN$24-2,$F42=AN$24-1,$F42=AN$24),1,'4. CPI-tabel'!J$17),IF(OR($F42=AN$24-1,$F42=AN$24),1,'4. CPI-tabel'!J$17))),'4. CPI-tabel'!J$17)</f>
        <v>1.0109999999999999</v>
      </c>
      <c r="AO42" s="114">
        <f>IF(AND($D42="AD",OR($F42=2008,$F42=2009)),(IF($G42=1,IF(OR($F42=AO$24-2,$F42=AO$24-1,$F42=AO$24),1,'4. CPI-tabel'!K$17),IF(OR($F42=AO$24-1,$F42=AO$24),1,'4. CPI-tabel'!K$17))),'4. CPI-tabel'!K$17)</f>
        <v>1.032</v>
      </c>
      <c r="AP42" s="114">
        <f>IF(AND($D42="AD",OR($F42=2008,$F42=2009)),(IF($G42=1,IF(OR($F42=AP$24-2,$F42=AP$24-1,$F42=AP$24),1,'4. CPI-tabel'!L$17),IF(OR($F42=AP$24-1,$F42=AP$24),1,'4. CPI-tabel'!L$17))),'4. CPI-tabel'!L$17)</f>
        <v>1.0029999999999999</v>
      </c>
      <c r="AQ42" s="114">
        <f>IF(AND($D42="AD",OR($F42=2008,$F42=2009)),(IF($G42=1,IF(OR($F42=AQ$24-2,$F42=AQ$24-1,$F42=AQ$24),1,'4. CPI-tabel'!M$17),IF(OR($F42=AQ$24-1,$F42=AQ$24),1,'4. CPI-tabel'!M$17))),'4. CPI-tabel'!M$17)</f>
        <v>1.0149999999999999</v>
      </c>
      <c r="AR42" s="114">
        <f>IF(AND($D42="AD",OR($F42=2008,$F42=2009)),(IF($G42=1,IF(OR($F42=AR$24-2,$F42=AR$24-1,$F42=AR$24),1,'4. CPI-tabel'!N$17),IF(OR($F42=AR$24-1,$F42=AR$24),1,'4. CPI-tabel'!N$17))),'4. CPI-tabel'!N$17)</f>
        <v>1.026</v>
      </c>
      <c r="AS42" s="114">
        <f>IF(AND($D42="AD",OR($F42=2008,$F42=2009)),(IF($G42=1,IF(OR($F42=AS$24-2,$F42=AS$24-1,$F42=AS$24),1,'4. CPI-tabel'!O$17),IF(OR($F42=AS$24-1,$F42=AS$24),1,'4. CPI-tabel'!O$17))),'4. CPI-tabel'!O$17)</f>
        <v>1.0229999999999999</v>
      </c>
      <c r="AT42" s="114">
        <f>IF(AND($D42="AD",OR($F42=2008,$F42=2009)),(IF($G42=1,IF(OR($F42=AT$24-2,$F42=AT$24-1,$F42=AT$24),1,'4. CPI-tabel'!P$17),IF(OR($F42=AT$24-1,$F42=AT$24),1,'4. CPI-tabel'!P$17))),'4. CPI-tabel'!P$17)</f>
        <v>1.028</v>
      </c>
      <c r="AU42" s="114">
        <f>IF(AND($D42="AD",OR($F42=2008,$F42=2009)),(IF($G42=1,IF(OR($F42=AU$24-2,$F42=AU$24-1,$F42=AU$24),1,'4. CPI-tabel'!Q$17),IF(OR($F42=AU$24-1,$F42=AU$24),1,'4. CPI-tabel'!Q$17))),'4. CPI-tabel'!Q$17)</f>
        <v>1.01</v>
      </c>
      <c r="AV42" s="114">
        <f>IF(AND($D42="AD",OR($F42=2008,$F42=2009)),(IF($G42=1,IF(OR($F42=AV$24-2,$F42=AV$24-1,$F42=AV$24),1,'4. CPI-tabel'!R$17),IF(OR($F42=AV$24-1,$F42=AV$24),1,'4. CPI-tabel'!R$17))),'4. CPI-tabel'!R$17)</f>
        <v>1.008</v>
      </c>
      <c r="AW42" s="114">
        <f>IF(AND($D42="AD",OR($F42=2008,$F42=2009)),(IF($G42=1,IF(OR($F42=AW$24-2,$F42=AW$24-1,$F42=AW$24),1,'4. CPI-tabel'!S$17),IF(OR($F42=AW$24-1,$F42=AW$24),1,'4. CPI-tabel'!S$17))),'4. CPI-tabel'!S$17)</f>
        <v>1.002</v>
      </c>
      <c r="AX42" s="114">
        <f>IF(AND($D42="AD",OR($F42=2008,$F42=2009)),(IF($G42=1,IF(OR($F42=AX$24-2,$F42=AX$24-1,$F42=AX$24),1,'4. CPI-tabel'!T$17),IF(OR($F42=AX$24-1,$F42=AX$24),1,'4. CPI-tabel'!T$17))),'4. CPI-tabel'!T$17)</f>
        <v>1.014</v>
      </c>
      <c r="AY42" s="114">
        <f>IF(AND($D42="AD",OR($F42=2008,$F42=2009)),(IF($G42=1,IF(OR($F42=AY$24-2,$F42=AY$24-1,$F42=AY$24),1,'4. CPI-tabel'!U$17),IF(OR($F42=AY$24-1,$F42=AY$24),1,'4. CPI-tabel'!U$17))),'4. CPI-tabel'!U$17)</f>
        <v>1.0209999999999999</v>
      </c>
      <c r="AZ42" s="114">
        <f>IF(AND($D42="AD",OR($F42=2008,$F42=2009)),(IF($G42=1,IF(OR($F42=AZ$24-2,$F42=AZ$24-1,$F42=AZ$24),1,'4. CPI-tabel'!V$17),IF(OR($F42=AZ$24-1,$F42=AZ$24),1,'4. CPI-tabel'!V$17))),'4. CPI-tabel'!V$17)</f>
        <v>1.028</v>
      </c>
      <c r="BA42" s="114">
        <f>IF(AND($D42="AD",OR($F42=2008,$F42=2009)),(IF($G42=1,IF(OR($F42=BA$24-2,$F42=BA$24-1,$F42=BA$24),1,'4. CPI-tabel'!W$17),IF(OR($F42=BA$24-1,$F42=BA$24),1,'4. CPI-tabel'!W$17))),'4. CPI-tabel'!W$17)</f>
        <v>1.0069999999999999</v>
      </c>
      <c r="BB42" s="114">
        <f>IF(AND($D42="AD",OR($F42=2008,$F42=2009)),(IF($G42=1,IF(OR($F42=BB$24-2,$F42=BB$24-1,$F42=BB$24),1,'4. CPI-tabel'!X$17),IF(OR($F42=BB$24-1,$F42=BB$24),1,'4. CPI-tabel'!X$17))),'4. CPI-tabel'!X$17)</f>
        <v>1</v>
      </c>
      <c r="BC42" s="114">
        <f>IF(AND($D42="AD",OR($F42=2008,$F42=2009)),(IF($G42=1,IF(OR($F42=BC$24-2,$F42=BC$24-1,$F42=BC$24),1,'4. CPI-tabel'!Y$17),IF(OR($F42=BC$24-1,$F42=BC$24),1,'4. CPI-tabel'!Y$17))),'4. CPI-tabel'!Y$17)</f>
        <v>1</v>
      </c>
      <c r="BD42" s="114">
        <f>IF(AND($D42="AD",OR($F42=2008,$F42=2009)),(IF($G42=1,IF(OR($F42=BD$24-2,$F42=BD$24-1,$F42=BD$24),1,'4. CPI-tabel'!Z$17),IF(OR($F42=BD$24-1,$F42=BD$24),1,'4. CPI-tabel'!Z$17))),'4. CPI-tabel'!Z$17)</f>
        <v>1</v>
      </c>
      <c r="BE42" s="114">
        <f>IF(AND($D42="AD",OR($F42=2008,$F42=2009)),(IF($G42=1,IF(OR($F42=BE$24-2,$F42=BE$24-1,$F42=BE$24),1,'4. CPI-tabel'!AA$17),IF(OR($F42=BE$24-1,$F42=BE$24),1,'4. CPI-tabel'!AA$17))),'4. CPI-tabel'!AA$17)</f>
        <v>1</v>
      </c>
      <c r="BF42" s="114">
        <f>IF(AND($D42="AD",OR($F42=2008,$F42=2009)),(IF($G42=1,IF(OR($F42=BF$24-2,$F42=BF$24-1,$F42=BF$24),1,'4. CPI-tabel'!AB$17),IF(OR($F42=BF$24-1,$F42=BF$24),1,'4. CPI-tabel'!AB$17))),'4. CPI-tabel'!AB$17)</f>
        <v>1</v>
      </c>
      <c r="BG42" s="134"/>
      <c r="BH42" s="121"/>
      <c r="BI42" s="84">
        <f t="shared" si="7"/>
        <v>0</v>
      </c>
      <c r="BJ42" s="84">
        <f t="shared" si="8"/>
        <v>0</v>
      </c>
      <c r="BK42" s="84">
        <f t="shared" si="28"/>
        <v>0</v>
      </c>
      <c r="BL42" s="84">
        <f t="shared" si="29"/>
        <v>0</v>
      </c>
      <c r="BM42" s="84">
        <f t="shared" si="30"/>
        <v>0</v>
      </c>
      <c r="BN42" s="84">
        <f t="shared" si="10"/>
        <v>0</v>
      </c>
      <c r="BO42" s="84">
        <f t="shared" si="11"/>
        <v>0</v>
      </c>
      <c r="BP42" s="84">
        <f t="shared" si="12"/>
        <v>0</v>
      </c>
      <c r="BQ42" s="84">
        <f t="shared" si="13"/>
        <v>0</v>
      </c>
      <c r="BR42" s="84">
        <f t="shared" si="14"/>
        <v>0</v>
      </c>
      <c r="BS42" s="84">
        <f t="shared" si="15"/>
        <v>0</v>
      </c>
      <c r="BT42" s="84">
        <f t="shared" si="16"/>
        <v>0</v>
      </c>
      <c r="BU42" s="84">
        <f t="shared" si="17"/>
        <v>0</v>
      </c>
      <c r="BV42" s="84">
        <f t="shared" si="18"/>
        <v>0</v>
      </c>
      <c r="BW42" s="84">
        <f t="shared" si="19"/>
        <v>0</v>
      </c>
      <c r="BX42" s="84">
        <f t="shared" si="20"/>
        <v>0</v>
      </c>
      <c r="BY42" s="84">
        <f t="shared" si="21"/>
        <v>0</v>
      </c>
      <c r="BZ42" s="84">
        <f t="shared" si="22"/>
        <v>0</v>
      </c>
      <c r="CA42" s="84">
        <f t="shared" si="23"/>
        <v>0</v>
      </c>
      <c r="CB42" s="84">
        <f t="shared" si="24"/>
        <v>23996604.963634439</v>
      </c>
      <c r="CC42" s="84">
        <f t="shared" si="25"/>
        <v>23036740.765089061</v>
      </c>
      <c r="CD42" s="84">
        <f t="shared" si="26"/>
        <v>22115271.134485498</v>
      </c>
      <c r="CE42" s="84">
        <f t="shared" si="27"/>
        <v>21230660.289106078</v>
      </c>
    </row>
    <row r="43" spans="1:83" s="18" customFormat="1" x14ac:dyDescent="0.2">
      <c r="A43" s="62"/>
      <c r="B43" s="83">
        <f>'3. Investeringen'!B30</f>
        <v>19</v>
      </c>
      <c r="C43" s="83" t="str">
        <f>'3. Investeringen'!C30</f>
        <v>Nieuwe investeringen</v>
      </c>
      <c r="D43" s="83" t="str">
        <f>'3. Investeringen'!F30</f>
        <v>TD</v>
      </c>
      <c r="E43" s="83" t="str">
        <f t="shared" si="9"/>
        <v>Nieuwe investeringen TD</v>
      </c>
      <c r="F43" s="118">
        <f>'3. Investeringen'!L30</f>
        <v>2023</v>
      </c>
      <c r="G43" s="130">
        <f>'8. Afschrijvingen voor GAW'!G47</f>
        <v>0.5</v>
      </c>
      <c r="H43" s="83">
        <f>'3. Investeringen'!M30</f>
        <v>240225948.40541407</v>
      </c>
      <c r="J43" s="83">
        <f>'6. Investeringen per jaar'!I33</f>
        <v>1</v>
      </c>
      <c r="L43" s="83">
        <f>'8. Afschrijvingen voor GAW'!BF47</f>
        <v>0</v>
      </c>
      <c r="M43" s="83">
        <f>'8. Afschrijvingen voor GAW'!BG47</f>
        <v>0</v>
      </c>
      <c r="N43" s="83">
        <f>'8. Afschrijvingen voor GAW'!BH47</f>
        <v>0</v>
      </c>
      <c r="O43" s="83">
        <f>'8. Afschrijvingen voor GAW'!BI47</f>
        <v>0</v>
      </c>
      <c r="P43" s="83">
        <f>'8. Afschrijvingen voor GAW'!BJ47</f>
        <v>0</v>
      </c>
      <c r="Q43" s="83">
        <f>'8. Afschrijvingen voor GAW'!BK47</f>
        <v>0</v>
      </c>
      <c r="R43" s="83">
        <f>'8. Afschrijvingen voor GAW'!BL47</f>
        <v>0</v>
      </c>
      <c r="S43" s="83">
        <f>'8. Afschrijvingen voor GAW'!BM47</f>
        <v>0</v>
      </c>
      <c r="T43" s="83">
        <f>'8. Afschrijvingen voor GAW'!BN47</f>
        <v>0</v>
      </c>
      <c r="U43" s="83">
        <f>'8. Afschrijvingen voor GAW'!BO47</f>
        <v>0</v>
      </c>
      <c r="V43" s="83">
        <f>'8. Afschrijvingen voor GAW'!BP47</f>
        <v>0</v>
      </c>
      <c r="W43" s="83">
        <f>'8. Afschrijvingen voor GAW'!BQ47</f>
        <v>0</v>
      </c>
      <c r="X43" s="83">
        <f>'8. Afschrijvingen voor GAW'!BR47</f>
        <v>0</v>
      </c>
      <c r="Y43" s="83">
        <f>'8. Afschrijvingen voor GAW'!BS47</f>
        <v>0</v>
      </c>
      <c r="Z43" s="83">
        <f>'8. Afschrijvingen voor GAW'!BT47</f>
        <v>0</v>
      </c>
      <c r="AA43" s="83">
        <f>'8. Afschrijvingen voor GAW'!BU47</f>
        <v>0</v>
      </c>
      <c r="AB43" s="83">
        <f>'8. Afschrijvingen voor GAW'!BV47</f>
        <v>0</v>
      </c>
      <c r="AC43" s="83">
        <f>'8. Afschrijvingen voor GAW'!BW47</f>
        <v>0</v>
      </c>
      <c r="AD43" s="83">
        <f>'8. Afschrijvingen voor GAW'!BX47</f>
        <v>0</v>
      </c>
      <c r="AE43" s="83">
        <f>'8. Afschrijvingen voor GAW'!BY47</f>
        <v>3203012.6454055207</v>
      </c>
      <c r="AF43" s="83">
        <f>'8. Afschrijvingen voor GAW'!BZ47</f>
        <v>6320611.6202668939</v>
      </c>
      <c r="AG43" s="83">
        <f>'8. Afschrijvingen voor GAW'!CA47</f>
        <v>6152061.9770597769</v>
      </c>
      <c r="AH43" s="83">
        <f>'8. Afschrijvingen voor GAW'!CB47</f>
        <v>5988006.9910048498</v>
      </c>
      <c r="AJ43" s="114">
        <f>IF(AND($D43="AD",OR($F43=2008,$F43=2009)),(IF($G43=1,IF(OR($F43=AJ$24-2,$F43=AJ$24-1,$F43=AJ$24),1,'4. CPI-tabel'!F$17),IF(OR($F43=AJ$24-1,$F43=AJ$24),1,'4. CPI-tabel'!F$17))),'4. CPI-tabel'!F$17)</f>
        <v>1.0209999999999999</v>
      </c>
      <c r="AK43" s="114">
        <f>IF(AND($D43="AD",OR($F43=2008,$F43=2009)),(IF($G43=1,IF(OR($F43=AK$24-2,$F43=AK$24-1,$F43=AK$24),1,'4. CPI-tabel'!G$17),IF(OR($F43=AK$24-1,$F43=AK$24),1,'4. CPI-tabel'!G$17))),'4. CPI-tabel'!G$17)</f>
        <v>1.0109999999999999</v>
      </c>
      <c r="AL43" s="114">
        <f>IF(AND($D43="AD",OR($F43=2008,$F43=2009)),(IF($G43=1,IF(OR($F43=AL$24-2,$F43=AL$24-1,$F43=AL$24),1,'4. CPI-tabel'!H$17),IF(OR($F43=AL$24-1,$F43=AL$24),1,'4. CPI-tabel'!H$17))),'4. CPI-tabel'!H$17)</f>
        <v>1.018</v>
      </c>
      <c r="AM43" s="114">
        <f>IF(AND($D43="AD",OR($F43=2008,$F43=2009)),(IF($G43=1,IF(OR($F43=AM$24-2,$F43=AM$24-1,$F43=AM$24),1,'4. CPI-tabel'!I$17),IF(OR($F43=AM$24-1,$F43=AM$24),1,'4. CPI-tabel'!I$17))),'4. CPI-tabel'!I$17)</f>
        <v>1.014</v>
      </c>
      <c r="AN43" s="114">
        <f>IF(AND($D43="AD",OR($F43=2008,$F43=2009)),(IF($G43=1,IF(OR($F43=AN$24-2,$F43=AN$24-1,$F43=AN$24),1,'4. CPI-tabel'!J$17),IF(OR($F43=AN$24-1,$F43=AN$24),1,'4. CPI-tabel'!J$17))),'4. CPI-tabel'!J$17)</f>
        <v>1.0109999999999999</v>
      </c>
      <c r="AO43" s="114">
        <f>IF(AND($D43="AD",OR($F43=2008,$F43=2009)),(IF($G43=1,IF(OR($F43=AO$24-2,$F43=AO$24-1,$F43=AO$24),1,'4. CPI-tabel'!K$17),IF(OR($F43=AO$24-1,$F43=AO$24),1,'4. CPI-tabel'!K$17))),'4. CPI-tabel'!K$17)</f>
        <v>1.032</v>
      </c>
      <c r="AP43" s="114">
        <f>IF(AND($D43="AD",OR($F43=2008,$F43=2009)),(IF($G43=1,IF(OR($F43=AP$24-2,$F43=AP$24-1,$F43=AP$24),1,'4. CPI-tabel'!L$17),IF(OR($F43=AP$24-1,$F43=AP$24),1,'4. CPI-tabel'!L$17))),'4. CPI-tabel'!L$17)</f>
        <v>1.0029999999999999</v>
      </c>
      <c r="AQ43" s="114">
        <f>IF(AND($D43="AD",OR($F43=2008,$F43=2009)),(IF($G43=1,IF(OR($F43=AQ$24-2,$F43=AQ$24-1,$F43=AQ$24),1,'4. CPI-tabel'!M$17),IF(OR($F43=AQ$24-1,$F43=AQ$24),1,'4. CPI-tabel'!M$17))),'4. CPI-tabel'!M$17)</f>
        <v>1.0149999999999999</v>
      </c>
      <c r="AR43" s="114">
        <f>IF(AND($D43="AD",OR($F43=2008,$F43=2009)),(IF($G43=1,IF(OR($F43=AR$24-2,$F43=AR$24-1,$F43=AR$24),1,'4. CPI-tabel'!N$17),IF(OR($F43=AR$24-1,$F43=AR$24),1,'4. CPI-tabel'!N$17))),'4. CPI-tabel'!N$17)</f>
        <v>1.026</v>
      </c>
      <c r="AS43" s="114">
        <f>IF(AND($D43="AD",OR($F43=2008,$F43=2009)),(IF($G43=1,IF(OR($F43=AS$24-2,$F43=AS$24-1,$F43=AS$24),1,'4. CPI-tabel'!O$17),IF(OR($F43=AS$24-1,$F43=AS$24),1,'4. CPI-tabel'!O$17))),'4. CPI-tabel'!O$17)</f>
        <v>1.0229999999999999</v>
      </c>
      <c r="AT43" s="114">
        <f>IF(AND($D43="AD",OR($F43=2008,$F43=2009)),(IF($G43=1,IF(OR($F43=AT$24-2,$F43=AT$24-1,$F43=AT$24),1,'4. CPI-tabel'!P$17),IF(OR($F43=AT$24-1,$F43=AT$24),1,'4. CPI-tabel'!P$17))),'4. CPI-tabel'!P$17)</f>
        <v>1.028</v>
      </c>
      <c r="AU43" s="114">
        <f>IF(AND($D43="AD",OR($F43=2008,$F43=2009)),(IF($G43=1,IF(OR($F43=AU$24-2,$F43=AU$24-1,$F43=AU$24),1,'4. CPI-tabel'!Q$17),IF(OR($F43=AU$24-1,$F43=AU$24),1,'4. CPI-tabel'!Q$17))),'4. CPI-tabel'!Q$17)</f>
        <v>1.01</v>
      </c>
      <c r="AV43" s="114">
        <f>IF(AND($D43="AD",OR($F43=2008,$F43=2009)),(IF($G43=1,IF(OR($F43=AV$24-2,$F43=AV$24-1,$F43=AV$24),1,'4. CPI-tabel'!R$17),IF(OR($F43=AV$24-1,$F43=AV$24),1,'4. CPI-tabel'!R$17))),'4. CPI-tabel'!R$17)</f>
        <v>1.008</v>
      </c>
      <c r="AW43" s="114">
        <f>IF(AND($D43="AD",OR($F43=2008,$F43=2009)),(IF($G43=1,IF(OR($F43=AW$24-2,$F43=AW$24-1,$F43=AW$24),1,'4. CPI-tabel'!S$17),IF(OR($F43=AW$24-1,$F43=AW$24),1,'4. CPI-tabel'!S$17))),'4. CPI-tabel'!S$17)</f>
        <v>1.002</v>
      </c>
      <c r="AX43" s="114">
        <f>IF(AND($D43="AD",OR($F43=2008,$F43=2009)),(IF($G43=1,IF(OR($F43=AX$24-2,$F43=AX$24-1,$F43=AX$24),1,'4. CPI-tabel'!T$17),IF(OR($F43=AX$24-1,$F43=AX$24),1,'4. CPI-tabel'!T$17))),'4. CPI-tabel'!T$17)</f>
        <v>1.014</v>
      </c>
      <c r="AY43" s="114">
        <f>IF(AND($D43="AD",OR($F43=2008,$F43=2009)),(IF($G43=1,IF(OR($F43=AY$24-2,$F43=AY$24-1,$F43=AY$24),1,'4. CPI-tabel'!U$17),IF(OR($F43=AY$24-1,$F43=AY$24),1,'4. CPI-tabel'!U$17))),'4. CPI-tabel'!U$17)</f>
        <v>1.0209999999999999</v>
      </c>
      <c r="AZ43" s="114">
        <f>IF(AND($D43="AD",OR($F43=2008,$F43=2009)),(IF($G43=1,IF(OR($F43=AZ$24-2,$F43=AZ$24-1,$F43=AZ$24),1,'4. CPI-tabel'!V$17),IF(OR($F43=AZ$24-1,$F43=AZ$24),1,'4. CPI-tabel'!V$17))),'4. CPI-tabel'!V$17)</f>
        <v>1.028</v>
      </c>
      <c r="BA43" s="114">
        <f>IF(AND($D43="AD",OR($F43=2008,$F43=2009)),(IF($G43=1,IF(OR($F43=BA$24-2,$F43=BA$24-1,$F43=BA$24),1,'4. CPI-tabel'!W$17),IF(OR($F43=BA$24-1,$F43=BA$24),1,'4. CPI-tabel'!W$17))),'4. CPI-tabel'!W$17)</f>
        <v>1.0069999999999999</v>
      </c>
      <c r="BB43" s="114">
        <f>IF(AND($D43="AD",OR($F43=2008,$F43=2009)),(IF($G43=1,IF(OR($F43=BB$24-2,$F43=BB$24-1,$F43=BB$24),1,'4. CPI-tabel'!X$17),IF(OR($F43=BB$24-1,$F43=BB$24),1,'4. CPI-tabel'!X$17))),'4. CPI-tabel'!X$17)</f>
        <v>1</v>
      </c>
      <c r="BC43" s="114">
        <f>IF(AND($D43="AD",OR($F43=2008,$F43=2009)),(IF($G43=1,IF(OR($F43=BC$24-2,$F43=BC$24-1,$F43=BC$24),1,'4. CPI-tabel'!Y$17),IF(OR($F43=BC$24-1,$F43=BC$24),1,'4. CPI-tabel'!Y$17))),'4. CPI-tabel'!Y$17)</f>
        <v>1</v>
      </c>
      <c r="BD43" s="114">
        <f>IF(AND($D43="AD",OR($F43=2008,$F43=2009)),(IF($G43=1,IF(OR($F43=BD$24-2,$F43=BD$24-1,$F43=BD$24),1,'4. CPI-tabel'!Z$17),IF(OR($F43=BD$24-1,$F43=BD$24),1,'4. CPI-tabel'!Z$17))),'4. CPI-tabel'!Z$17)</f>
        <v>1</v>
      </c>
      <c r="BE43" s="114">
        <f>IF(AND($D43="AD",OR($F43=2008,$F43=2009)),(IF($G43=1,IF(OR($F43=BE$24-2,$F43=BE$24-1,$F43=BE$24),1,'4. CPI-tabel'!AA$17),IF(OR($F43=BE$24-1,$F43=BE$24),1,'4. CPI-tabel'!AA$17))),'4. CPI-tabel'!AA$17)</f>
        <v>1</v>
      </c>
      <c r="BF43" s="114">
        <f>IF(AND($D43="AD",OR($F43=2008,$F43=2009)),(IF($G43=1,IF(OR($F43=BF$24-2,$F43=BF$24-1,$F43=BF$24),1,'4. CPI-tabel'!AB$17),IF(OR($F43=BF$24-1,$F43=BF$24),1,'4. CPI-tabel'!AB$17))),'4. CPI-tabel'!AB$17)</f>
        <v>1</v>
      </c>
      <c r="BG43" s="134"/>
      <c r="BH43" s="121"/>
      <c r="BI43" s="84">
        <f t="shared" si="7"/>
        <v>0</v>
      </c>
      <c r="BJ43" s="84">
        <f t="shared" si="8"/>
        <v>0</v>
      </c>
      <c r="BK43" s="84">
        <f t="shared" si="28"/>
        <v>0</v>
      </c>
      <c r="BL43" s="84">
        <f t="shared" si="29"/>
        <v>0</v>
      </c>
      <c r="BM43" s="84">
        <f t="shared" si="30"/>
        <v>0</v>
      </c>
      <c r="BN43" s="84">
        <f t="shared" si="10"/>
        <v>0</v>
      </c>
      <c r="BO43" s="84">
        <f t="shared" si="11"/>
        <v>0</v>
      </c>
      <c r="BP43" s="84">
        <f t="shared" si="12"/>
        <v>0</v>
      </c>
      <c r="BQ43" s="84">
        <f t="shared" si="13"/>
        <v>0</v>
      </c>
      <c r="BR43" s="84">
        <f t="shared" si="14"/>
        <v>0</v>
      </c>
      <c r="BS43" s="84">
        <f t="shared" si="15"/>
        <v>0</v>
      </c>
      <c r="BT43" s="84">
        <f t="shared" si="16"/>
        <v>0</v>
      </c>
      <c r="BU43" s="84">
        <f t="shared" si="17"/>
        <v>0</v>
      </c>
      <c r="BV43" s="84">
        <f t="shared" si="18"/>
        <v>0</v>
      </c>
      <c r="BW43" s="84">
        <f t="shared" si="19"/>
        <v>0</v>
      </c>
      <c r="BX43" s="84">
        <f t="shared" si="20"/>
        <v>0</v>
      </c>
      <c r="BY43" s="84">
        <f t="shared" si="21"/>
        <v>0</v>
      </c>
      <c r="BZ43" s="84">
        <f t="shared" si="22"/>
        <v>0</v>
      </c>
      <c r="CA43" s="84">
        <f t="shared" si="23"/>
        <v>0</v>
      </c>
      <c r="CB43" s="84">
        <f t="shared" si="24"/>
        <v>237022935.76000854</v>
      </c>
      <c r="CC43" s="84">
        <f t="shared" si="25"/>
        <v>230702324.13974166</v>
      </c>
      <c r="CD43" s="84">
        <f t="shared" si="26"/>
        <v>224550262.16268188</v>
      </c>
      <c r="CE43" s="84">
        <f t="shared" si="27"/>
        <v>218562255.17167702</v>
      </c>
    </row>
    <row r="44" spans="1:83" s="18" customFormat="1" x14ac:dyDescent="0.2">
      <c r="A44" s="62"/>
      <c r="B44" s="83">
        <f>'3. Investeringen'!B31</f>
        <v>20</v>
      </c>
      <c r="C44" s="83" t="str">
        <f>'3. Investeringen'!C31</f>
        <v>Nieuwe investeringen</v>
      </c>
      <c r="D44" s="83" t="str">
        <f>'3. Investeringen'!F31</f>
        <v>TD</v>
      </c>
      <c r="E44" s="83" t="str">
        <f t="shared" si="9"/>
        <v>Nieuwe investeringen TD</v>
      </c>
      <c r="F44" s="118">
        <f>'3. Investeringen'!L31</f>
        <v>2023</v>
      </c>
      <c r="G44" s="130">
        <f>'8. Afschrijvingen voor GAW'!G48</f>
        <v>0.5</v>
      </c>
      <c r="H44" s="83">
        <f>'3. Investeringen'!M31</f>
        <v>46907480.440568738</v>
      </c>
      <c r="J44" s="83">
        <f>'6. Investeringen per jaar'!I34</f>
        <v>1</v>
      </c>
      <c r="L44" s="83">
        <f>'8. Afschrijvingen voor GAW'!BF48</f>
        <v>0</v>
      </c>
      <c r="M44" s="83">
        <f>'8. Afschrijvingen voor GAW'!BG48</f>
        <v>0</v>
      </c>
      <c r="N44" s="83">
        <f>'8. Afschrijvingen voor GAW'!BH48</f>
        <v>0</v>
      </c>
      <c r="O44" s="83">
        <f>'8. Afschrijvingen voor GAW'!BI48</f>
        <v>0</v>
      </c>
      <c r="P44" s="83">
        <f>'8. Afschrijvingen voor GAW'!BJ48</f>
        <v>0</v>
      </c>
      <c r="Q44" s="83">
        <f>'8. Afschrijvingen voor GAW'!BK48</f>
        <v>0</v>
      </c>
      <c r="R44" s="83">
        <f>'8. Afschrijvingen voor GAW'!BL48</f>
        <v>0</v>
      </c>
      <c r="S44" s="83">
        <f>'8. Afschrijvingen voor GAW'!BM48</f>
        <v>0</v>
      </c>
      <c r="T44" s="83">
        <f>'8. Afschrijvingen voor GAW'!BN48</f>
        <v>0</v>
      </c>
      <c r="U44" s="83">
        <f>'8. Afschrijvingen voor GAW'!BO48</f>
        <v>0</v>
      </c>
      <c r="V44" s="83">
        <f>'8. Afschrijvingen voor GAW'!BP48</f>
        <v>0</v>
      </c>
      <c r="W44" s="83">
        <f>'8. Afschrijvingen voor GAW'!BQ48</f>
        <v>0</v>
      </c>
      <c r="X44" s="83">
        <f>'8. Afschrijvingen voor GAW'!BR48</f>
        <v>0</v>
      </c>
      <c r="Y44" s="83">
        <f>'8. Afschrijvingen voor GAW'!BS48</f>
        <v>0</v>
      </c>
      <c r="Z44" s="83">
        <f>'8. Afschrijvingen voor GAW'!BT48</f>
        <v>0</v>
      </c>
      <c r="AA44" s="83">
        <f>'8. Afschrijvingen voor GAW'!BU48</f>
        <v>0</v>
      </c>
      <c r="AB44" s="83">
        <f>'8. Afschrijvingen voor GAW'!BV48</f>
        <v>0</v>
      </c>
      <c r="AC44" s="83">
        <f>'8. Afschrijvingen voor GAW'!BW48</f>
        <v>0</v>
      </c>
      <c r="AD44" s="83">
        <f>'8. Afschrijvingen voor GAW'!BX48</f>
        <v>0</v>
      </c>
      <c r="AE44" s="83">
        <f>'8. Afschrijvingen voor GAW'!BY48</f>
        <v>511717.96844256803</v>
      </c>
      <c r="AF44" s="83">
        <f>'8. Afschrijvingen voor GAW'!BZ48</f>
        <v>1012271.1812100254</v>
      </c>
      <c r="AG44" s="83">
        <f>'8. Afschrijvingen voor GAW'!CA48</f>
        <v>990185.26452907943</v>
      </c>
      <c r="AH44" s="83">
        <f>'8. Afschrijvingen voor GAW'!CB48</f>
        <v>968581.22239389957</v>
      </c>
      <c r="AJ44" s="114">
        <f>IF(AND($D44="AD",OR($F44=2008,$F44=2009)),(IF($G44=1,IF(OR($F44=AJ$24-2,$F44=AJ$24-1,$F44=AJ$24),1,'4. CPI-tabel'!F$17),IF(OR($F44=AJ$24-1,$F44=AJ$24),1,'4. CPI-tabel'!F$17))),'4. CPI-tabel'!F$17)</f>
        <v>1.0209999999999999</v>
      </c>
      <c r="AK44" s="114">
        <f>IF(AND($D44="AD",OR($F44=2008,$F44=2009)),(IF($G44=1,IF(OR($F44=AK$24-2,$F44=AK$24-1,$F44=AK$24),1,'4. CPI-tabel'!G$17),IF(OR($F44=AK$24-1,$F44=AK$24),1,'4. CPI-tabel'!G$17))),'4. CPI-tabel'!G$17)</f>
        <v>1.0109999999999999</v>
      </c>
      <c r="AL44" s="114">
        <f>IF(AND($D44="AD",OR($F44=2008,$F44=2009)),(IF($G44=1,IF(OR($F44=AL$24-2,$F44=AL$24-1,$F44=AL$24),1,'4. CPI-tabel'!H$17),IF(OR($F44=AL$24-1,$F44=AL$24),1,'4. CPI-tabel'!H$17))),'4. CPI-tabel'!H$17)</f>
        <v>1.018</v>
      </c>
      <c r="AM44" s="114">
        <f>IF(AND($D44="AD",OR($F44=2008,$F44=2009)),(IF($G44=1,IF(OR($F44=AM$24-2,$F44=AM$24-1,$F44=AM$24),1,'4. CPI-tabel'!I$17),IF(OR($F44=AM$24-1,$F44=AM$24),1,'4. CPI-tabel'!I$17))),'4. CPI-tabel'!I$17)</f>
        <v>1.014</v>
      </c>
      <c r="AN44" s="114">
        <f>IF(AND($D44="AD",OR($F44=2008,$F44=2009)),(IF($G44=1,IF(OR($F44=AN$24-2,$F44=AN$24-1,$F44=AN$24),1,'4. CPI-tabel'!J$17),IF(OR($F44=AN$24-1,$F44=AN$24),1,'4. CPI-tabel'!J$17))),'4. CPI-tabel'!J$17)</f>
        <v>1.0109999999999999</v>
      </c>
      <c r="AO44" s="114">
        <f>IF(AND($D44="AD",OR($F44=2008,$F44=2009)),(IF($G44=1,IF(OR($F44=AO$24-2,$F44=AO$24-1,$F44=AO$24),1,'4. CPI-tabel'!K$17),IF(OR($F44=AO$24-1,$F44=AO$24),1,'4. CPI-tabel'!K$17))),'4. CPI-tabel'!K$17)</f>
        <v>1.032</v>
      </c>
      <c r="AP44" s="114">
        <f>IF(AND($D44="AD",OR($F44=2008,$F44=2009)),(IF($G44=1,IF(OR($F44=AP$24-2,$F44=AP$24-1,$F44=AP$24),1,'4. CPI-tabel'!L$17),IF(OR($F44=AP$24-1,$F44=AP$24),1,'4. CPI-tabel'!L$17))),'4. CPI-tabel'!L$17)</f>
        <v>1.0029999999999999</v>
      </c>
      <c r="AQ44" s="114">
        <f>IF(AND($D44="AD",OR($F44=2008,$F44=2009)),(IF($G44=1,IF(OR($F44=AQ$24-2,$F44=AQ$24-1,$F44=AQ$24),1,'4. CPI-tabel'!M$17),IF(OR($F44=AQ$24-1,$F44=AQ$24),1,'4. CPI-tabel'!M$17))),'4. CPI-tabel'!M$17)</f>
        <v>1.0149999999999999</v>
      </c>
      <c r="AR44" s="114">
        <f>IF(AND($D44="AD",OR($F44=2008,$F44=2009)),(IF($G44=1,IF(OR($F44=AR$24-2,$F44=AR$24-1,$F44=AR$24),1,'4. CPI-tabel'!N$17),IF(OR($F44=AR$24-1,$F44=AR$24),1,'4. CPI-tabel'!N$17))),'4. CPI-tabel'!N$17)</f>
        <v>1.026</v>
      </c>
      <c r="AS44" s="114">
        <f>IF(AND($D44="AD",OR($F44=2008,$F44=2009)),(IF($G44=1,IF(OR($F44=AS$24-2,$F44=AS$24-1,$F44=AS$24),1,'4. CPI-tabel'!O$17),IF(OR($F44=AS$24-1,$F44=AS$24),1,'4. CPI-tabel'!O$17))),'4. CPI-tabel'!O$17)</f>
        <v>1.0229999999999999</v>
      </c>
      <c r="AT44" s="114">
        <f>IF(AND($D44="AD",OR($F44=2008,$F44=2009)),(IF($G44=1,IF(OR($F44=AT$24-2,$F44=AT$24-1,$F44=AT$24),1,'4. CPI-tabel'!P$17),IF(OR($F44=AT$24-1,$F44=AT$24),1,'4. CPI-tabel'!P$17))),'4. CPI-tabel'!P$17)</f>
        <v>1.028</v>
      </c>
      <c r="AU44" s="114">
        <f>IF(AND($D44="AD",OR($F44=2008,$F44=2009)),(IF($G44=1,IF(OR($F44=AU$24-2,$F44=AU$24-1,$F44=AU$24),1,'4. CPI-tabel'!Q$17),IF(OR($F44=AU$24-1,$F44=AU$24),1,'4. CPI-tabel'!Q$17))),'4. CPI-tabel'!Q$17)</f>
        <v>1.01</v>
      </c>
      <c r="AV44" s="114">
        <f>IF(AND($D44="AD",OR($F44=2008,$F44=2009)),(IF($G44=1,IF(OR($F44=AV$24-2,$F44=AV$24-1,$F44=AV$24),1,'4. CPI-tabel'!R$17),IF(OR($F44=AV$24-1,$F44=AV$24),1,'4. CPI-tabel'!R$17))),'4. CPI-tabel'!R$17)</f>
        <v>1.008</v>
      </c>
      <c r="AW44" s="114">
        <f>IF(AND($D44="AD",OR($F44=2008,$F44=2009)),(IF($G44=1,IF(OR($F44=AW$24-2,$F44=AW$24-1,$F44=AW$24),1,'4. CPI-tabel'!S$17),IF(OR($F44=AW$24-1,$F44=AW$24),1,'4. CPI-tabel'!S$17))),'4. CPI-tabel'!S$17)</f>
        <v>1.002</v>
      </c>
      <c r="AX44" s="114">
        <f>IF(AND($D44="AD",OR($F44=2008,$F44=2009)),(IF($G44=1,IF(OR($F44=AX$24-2,$F44=AX$24-1,$F44=AX$24),1,'4. CPI-tabel'!T$17),IF(OR($F44=AX$24-1,$F44=AX$24),1,'4. CPI-tabel'!T$17))),'4. CPI-tabel'!T$17)</f>
        <v>1.014</v>
      </c>
      <c r="AY44" s="114">
        <f>IF(AND($D44="AD",OR($F44=2008,$F44=2009)),(IF($G44=1,IF(OR($F44=AY$24-2,$F44=AY$24-1,$F44=AY$24),1,'4. CPI-tabel'!U$17),IF(OR($F44=AY$24-1,$F44=AY$24),1,'4. CPI-tabel'!U$17))),'4. CPI-tabel'!U$17)</f>
        <v>1.0209999999999999</v>
      </c>
      <c r="AZ44" s="114">
        <f>IF(AND($D44="AD",OR($F44=2008,$F44=2009)),(IF($G44=1,IF(OR($F44=AZ$24-2,$F44=AZ$24-1,$F44=AZ$24),1,'4. CPI-tabel'!V$17),IF(OR($F44=AZ$24-1,$F44=AZ$24),1,'4. CPI-tabel'!V$17))),'4. CPI-tabel'!V$17)</f>
        <v>1.028</v>
      </c>
      <c r="BA44" s="114">
        <f>IF(AND($D44="AD",OR($F44=2008,$F44=2009)),(IF($G44=1,IF(OR($F44=BA$24-2,$F44=BA$24-1,$F44=BA$24),1,'4. CPI-tabel'!W$17),IF(OR($F44=BA$24-1,$F44=BA$24),1,'4. CPI-tabel'!W$17))),'4. CPI-tabel'!W$17)</f>
        <v>1.0069999999999999</v>
      </c>
      <c r="BB44" s="114">
        <f>IF(AND($D44="AD",OR($F44=2008,$F44=2009)),(IF($G44=1,IF(OR($F44=BB$24-2,$F44=BB$24-1,$F44=BB$24),1,'4. CPI-tabel'!X$17),IF(OR($F44=BB$24-1,$F44=BB$24),1,'4. CPI-tabel'!X$17))),'4. CPI-tabel'!X$17)</f>
        <v>1</v>
      </c>
      <c r="BC44" s="114">
        <f>IF(AND($D44="AD",OR($F44=2008,$F44=2009)),(IF($G44=1,IF(OR($F44=BC$24-2,$F44=BC$24-1,$F44=BC$24),1,'4. CPI-tabel'!Y$17),IF(OR($F44=BC$24-1,$F44=BC$24),1,'4. CPI-tabel'!Y$17))),'4. CPI-tabel'!Y$17)</f>
        <v>1</v>
      </c>
      <c r="BD44" s="114">
        <f>IF(AND($D44="AD",OR($F44=2008,$F44=2009)),(IF($G44=1,IF(OR($F44=BD$24-2,$F44=BD$24-1,$F44=BD$24),1,'4. CPI-tabel'!Z$17),IF(OR($F44=BD$24-1,$F44=BD$24),1,'4. CPI-tabel'!Z$17))),'4. CPI-tabel'!Z$17)</f>
        <v>1</v>
      </c>
      <c r="BE44" s="114">
        <f>IF(AND($D44="AD",OR($F44=2008,$F44=2009)),(IF($G44=1,IF(OR($F44=BE$24-2,$F44=BE$24-1,$F44=BE$24),1,'4. CPI-tabel'!AA$17),IF(OR($F44=BE$24-1,$F44=BE$24),1,'4. CPI-tabel'!AA$17))),'4. CPI-tabel'!AA$17)</f>
        <v>1</v>
      </c>
      <c r="BF44" s="114">
        <f>IF(AND($D44="AD",OR($F44=2008,$F44=2009)),(IF($G44=1,IF(OR($F44=BF$24-2,$F44=BF$24-1,$F44=BF$24),1,'4. CPI-tabel'!AB$17),IF(OR($F44=BF$24-1,$F44=BF$24),1,'4. CPI-tabel'!AB$17))),'4. CPI-tabel'!AB$17)</f>
        <v>1</v>
      </c>
      <c r="BG44" s="134"/>
      <c r="BH44" s="121"/>
      <c r="BI44" s="84">
        <f t="shared" si="7"/>
        <v>0</v>
      </c>
      <c r="BJ44" s="84">
        <f t="shared" si="8"/>
        <v>0</v>
      </c>
      <c r="BK44" s="84">
        <f t="shared" si="28"/>
        <v>0</v>
      </c>
      <c r="BL44" s="84">
        <f t="shared" si="29"/>
        <v>0</v>
      </c>
      <c r="BM44" s="84">
        <f t="shared" si="30"/>
        <v>0</v>
      </c>
      <c r="BN44" s="84">
        <f t="shared" si="10"/>
        <v>0</v>
      </c>
      <c r="BO44" s="84">
        <f t="shared" si="11"/>
        <v>0</v>
      </c>
      <c r="BP44" s="84">
        <f t="shared" si="12"/>
        <v>0</v>
      </c>
      <c r="BQ44" s="84">
        <f t="shared" si="13"/>
        <v>0</v>
      </c>
      <c r="BR44" s="84">
        <f t="shared" si="14"/>
        <v>0</v>
      </c>
      <c r="BS44" s="84">
        <f t="shared" si="15"/>
        <v>0</v>
      </c>
      <c r="BT44" s="84">
        <f t="shared" si="16"/>
        <v>0</v>
      </c>
      <c r="BU44" s="84">
        <f t="shared" si="17"/>
        <v>0</v>
      </c>
      <c r="BV44" s="84">
        <f t="shared" si="18"/>
        <v>0</v>
      </c>
      <c r="BW44" s="84">
        <f t="shared" si="19"/>
        <v>0</v>
      </c>
      <c r="BX44" s="84">
        <f t="shared" si="20"/>
        <v>0</v>
      </c>
      <c r="BY44" s="84">
        <f t="shared" si="21"/>
        <v>0</v>
      </c>
      <c r="BZ44" s="84">
        <f t="shared" si="22"/>
        <v>0</v>
      </c>
      <c r="CA44" s="84">
        <f t="shared" si="23"/>
        <v>0</v>
      </c>
      <c r="CB44" s="84">
        <f t="shared" si="24"/>
        <v>46395762.472126171</v>
      </c>
      <c r="CC44" s="84">
        <f t="shared" si="25"/>
        <v>45383491.290916145</v>
      </c>
      <c r="CD44" s="84">
        <f t="shared" si="26"/>
        <v>44393306.026387066</v>
      </c>
      <c r="CE44" s="84">
        <f t="shared" si="27"/>
        <v>43424724.803993165</v>
      </c>
    </row>
    <row r="45" spans="1:83" s="18" customFormat="1" x14ac:dyDescent="0.2">
      <c r="A45" s="62"/>
      <c r="B45" s="83">
        <f>'3. Investeringen'!B32</f>
        <v>21</v>
      </c>
      <c r="C45" s="83" t="str">
        <f>'3. Investeringen'!C32</f>
        <v>Nieuwe investeringen</v>
      </c>
      <c r="D45" s="83" t="str">
        <f>'3. Investeringen'!F32</f>
        <v>TD</v>
      </c>
      <c r="E45" s="83" t="str">
        <f t="shared" si="9"/>
        <v>Nieuwe investeringen TD</v>
      </c>
      <c r="F45" s="118">
        <f>'3. Investeringen'!L32</f>
        <v>2023</v>
      </c>
      <c r="G45" s="130">
        <f>'8. Afschrijvingen voor GAW'!G49</f>
        <v>0.5</v>
      </c>
      <c r="H45" s="83">
        <f>'3. Investeringen'!M32</f>
        <v>346857.30753737641</v>
      </c>
      <c r="J45" s="83">
        <f>'6. Investeringen per jaar'!I35</f>
        <v>1</v>
      </c>
      <c r="L45" s="83">
        <f>'8. Afschrijvingen voor GAW'!BF49</f>
        <v>0</v>
      </c>
      <c r="M45" s="83">
        <f>'8. Afschrijvingen voor GAW'!BG49</f>
        <v>0</v>
      </c>
      <c r="N45" s="83">
        <f>'8. Afschrijvingen voor GAW'!BH49</f>
        <v>0</v>
      </c>
      <c r="O45" s="83">
        <f>'8. Afschrijvingen voor GAW'!BI49</f>
        <v>0</v>
      </c>
      <c r="P45" s="83">
        <f>'8. Afschrijvingen voor GAW'!BJ49</f>
        <v>0</v>
      </c>
      <c r="Q45" s="83">
        <f>'8. Afschrijvingen voor GAW'!BK49</f>
        <v>0</v>
      </c>
      <c r="R45" s="83">
        <f>'8. Afschrijvingen voor GAW'!BL49</f>
        <v>0</v>
      </c>
      <c r="S45" s="83">
        <f>'8. Afschrijvingen voor GAW'!BM49</f>
        <v>0</v>
      </c>
      <c r="T45" s="83">
        <f>'8. Afschrijvingen voor GAW'!BN49</f>
        <v>0</v>
      </c>
      <c r="U45" s="83">
        <f>'8. Afschrijvingen voor GAW'!BO49</f>
        <v>0</v>
      </c>
      <c r="V45" s="83">
        <f>'8. Afschrijvingen voor GAW'!BP49</f>
        <v>0</v>
      </c>
      <c r="W45" s="83">
        <f>'8. Afschrijvingen voor GAW'!BQ49</f>
        <v>0</v>
      </c>
      <c r="X45" s="83">
        <f>'8. Afschrijvingen voor GAW'!BR49</f>
        <v>0</v>
      </c>
      <c r="Y45" s="83">
        <f>'8. Afschrijvingen voor GAW'!BS49</f>
        <v>0</v>
      </c>
      <c r="Z45" s="83">
        <f>'8. Afschrijvingen voor GAW'!BT49</f>
        <v>0</v>
      </c>
      <c r="AA45" s="83">
        <f>'8. Afschrijvingen voor GAW'!BU49</f>
        <v>0</v>
      </c>
      <c r="AB45" s="83">
        <f>'8. Afschrijvingen voor GAW'!BV49</f>
        <v>0</v>
      </c>
      <c r="AC45" s="83">
        <f>'8. Afschrijvingen voor GAW'!BW49</f>
        <v>0</v>
      </c>
      <c r="AD45" s="83">
        <f>'8. Afschrijvingen voor GAW'!BX49</f>
        <v>0</v>
      </c>
      <c r="AE45" s="83">
        <f>'8. Afschrijvingen voor GAW'!BY49</f>
        <v>0</v>
      </c>
      <c r="AF45" s="83">
        <f>'8. Afschrijvingen voor GAW'!BZ49</f>
        <v>0</v>
      </c>
      <c r="AG45" s="83">
        <f>'8. Afschrijvingen voor GAW'!CA49</f>
        <v>0</v>
      </c>
      <c r="AH45" s="83">
        <f>'8. Afschrijvingen voor GAW'!CB49</f>
        <v>0</v>
      </c>
      <c r="AJ45" s="114">
        <f>IF(AND($D45="AD",OR($F45=2008,$F45=2009)),(IF($G45=1,IF(OR($F45=AJ$24-2,$F45=AJ$24-1,$F45=AJ$24),1,'4. CPI-tabel'!F$17),IF(OR($F45=AJ$24-1,$F45=AJ$24),1,'4. CPI-tabel'!F$17))),'4. CPI-tabel'!F$17)</f>
        <v>1.0209999999999999</v>
      </c>
      <c r="AK45" s="114">
        <f>IF(AND($D45="AD",OR($F45=2008,$F45=2009)),(IF($G45=1,IF(OR($F45=AK$24-2,$F45=AK$24-1,$F45=AK$24),1,'4. CPI-tabel'!G$17),IF(OR($F45=AK$24-1,$F45=AK$24),1,'4. CPI-tabel'!G$17))),'4. CPI-tabel'!G$17)</f>
        <v>1.0109999999999999</v>
      </c>
      <c r="AL45" s="114">
        <f>IF(AND($D45="AD",OR($F45=2008,$F45=2009)),(IF($G45=1,IF(OR($F45=AL$24-2,$F45=AL$24-1,$F45=AL$24),1,'4. CPI-tabel'!H$17),IF(OR($F45=AL$24-1,$F45=AL$24),1,'4. CPI-tabel'!H$17))),'4. CPI-tabel'!H$17)</f>
        <v>1.018</v>
      </c>
      <c r="AM45" s="114">
        <f>IF(AND($D45="AD",OR($F45=2008,$F45=2009)),(IF($G45=1,IF(OR($F45=AM$24-2,$F45=AM$24-1,$F45=AM$24),1,'4. CPI-tabel'!I$17),IF(OR($F45=AM$24-1,$F45=AM$24),1,'4. CPI-tabel'!I$17))),'4. CPI-tabel'!I$17)</f>
        <v>1.014</v>
      </c>
      <c r="AN45" s="114">
        <f>IF(AND($D45="AD",OR($F45=2008,$F45=2009)),(IF($G45=1,IF(OR($F45=AN$24-2,$F45=AN$24-1,$F45=AN$24),1,'4. CPI-tabel'!J$17),IF(OR($F45=AN$24-1,$F45=AN$24),1,'4. CPI-tabel'!J$17))),'4. CPI-tabel'!J$17)</f>
        <v>1.0109999999999999</v>
      </c>
      <c r="AO45" s="114">
        <f>IF(AND($D45="AD",OR($F45=2008,$F45=2009)),(IF($G45=1,IF(OR($F45=AO$24-2,$F45=AO$24-1,$F45=AO$24),1,'4. CPI-tabel'!K$17),IF(OR($F45=AO$24-1,$F45=AO$24),1,'4. CPI-tabel'!K$17))),'4. CPI-tabel'!K$17)</f>
        <v>1.032</v>
      </c>
      <c r="AP45" s="114">
        <f>IF(AND($D45="AD",OR($F45=2008,$F45=2009)),(IF($G45=1,IF(OR($F45=AP$24-2,$F45=AP$24-1,$F45=AP$24),1,'4. CPI-tabel'!L$17),IF(OR($F45=AP$24-1,$F45=AP$24),1,'4. CPI-tabel'!L$17))),'4. CPI-tabel'!L$17)</f>
        <v>1.0029999999999999</v>
      </c>
      <c r="AQ45" s="114">
        <f>IF(AND($D45="AD",OR($F45=2008,$F45=2009)),(IF($G45=1,IF(OR($F45=AQ$24-2,$F45=AQ$24-1,$F45=AQ$24),1,'4. CPI-tabel'!M$17),IF(OR($F45=AQ$24-1,$F45=AQ$24),1,'4. CPI-tabel'!M$17))),'4. CPI-tabel'!M$17)</f>
        <v>1.0149999999999999</v>
      </c>
      <c r="AR45" s="114">
        <f>IF(AND($D45="AD",OR($F45=2008,$F45=2009)),(IF($G45=1,IF(OR($F45=AR$24-2,$F45=AR$24-1,$F45=AR$24),1,'4. CPI-tabel'!N$17),IF(OR($F45=AR$24-1,$F45=AR$24),1,'4. CPI-tabel'!N$17))),'4. CPI-tabel'!N$17)</f>
        <v>1.026</v>
      </c>
      <c r="AS45" s="114">
        <f>IF(AND($D45="AD",OR($F45=2008,$F45=2009)),(IF($G45=1,IF(OR($F45=AS$24-2,$F45=AS$24-1,$F45=AS$24),1,'4. CPI-tabel'!O$17),IF(OR($F45=AS$24-1,$F45=AS$24),1,'4. CPI-tabel'!O$17))),'4. CPI-tabel'!O$17)</f>
        <v>1.0229999999999999</v>
      </c>
      <c r="AT45" s="114">
        <f>IF(AND($D45="AD",OR($F45=2008,$F45=2009)),(IF($G45=1,IF(OR($F45=AT$24-2,$F45=AT$24-1,$F45=AT$24),1,'4. CPI-tabel'!P$17),IF(OR($F45=AT$24-1,$F45=AT$24),1,'4. CPI-tabel'!P$17))),'4. CPI-tabel'!P$17)</f>
        <v>1.028</v>
      </c>
      <c r="AU45" s="114">
        <f>IF(AND($D45="AD",OR($F45=2008,$F45=2009)),(IF($G45=1,IF(OR($F45=AU$24-2,$F45=AU$24-1,$F45=AU$24),1,'4. CPI-tabel'!Q$17),IF(OR($F45=AU$24-1,$F45=AU$24),1,'4. CPI-tabel'!Q$17))),'4. CPI-tabel'!Q$17)</f>
        <v>1.01</v>
      </c>
      <c r="AV45" s="114">
        <f>IF(AND($D45="AD",OR($F45=2008,$F45=2009)),(IF($G45=1,IF(OR($F45=AV$24-2,$F45=AV$24-1,$F45=AV$24),1,'4. CPI-tabel'!R$17),IF(OR($F45=AV$24-1,$F45=AV$24),1,'4. CPI-tabel'!R$17))),'4. CPI-tabel'!R$17)</f>
        <v>1.008</v>
      </c>
      <c r="AW45" s="114">
        <f>IF(AND($D45="AD",OR($F45=2008,$F45=2009)),(IF($G45=1,IF(OR($F45=AW$24-2,$F45=AW$24-1,$F45=AW$24),1,'4. CPI-tabel'!S$17),IF(OR($F45=AW$24-1,$F45=AW$24),1,'4. CPI-tabel'!S$17))),'4. CPI-tabel'!S$17)</f>
        <v>1.002</v>
      </c>
      <c r="AX45" s="114">
        <f>IF(AND($D45="AD",OR($F45=2008,$F45=2009)),(IF($G45=1,IF(OR($F45=AX$24-2,$F45=AX$24-1,$F45=AX$24),1,'4. CPI-tabel'!T$17),IF(OR($F45=AX$24-1,$F45=AX$24),1,'4. CPI-tabel'!T$17))),'4. CPI-tabel'!T$17)</f>
        <v>1.014</v>
      </c>
      <c r="AY45" s="114">
        <f>IF(AND($D45="AD",OR($F45=2008,$F45=2009)),(IF($G45=1,IF(OR($F45=AY$24-2,$F45=AY$24-1,$F45=AY$24),1,'4. CPI-tabel'!U$17),IF(OR($F45=AY$24-1,$F45=AY$24),1,'4. CPI-tabel'!U$17))),'4. CPI-tabel'!U$17)</f>
        <v>1.0209999999999999</v>
      </c>
      <c r="AZ45" s="114">
        <f>IF(AND($D45="AD",OR($F45=2008,$F45=2009)),(IF($G45=1,IF(OR($F45=AZ$24-2,$F45=AZ$24-1,$F45=AZ$24),1,'4. CPI-tabel'!V$17),IF(OR($F45=AZ$24-1,$F45=AZ$24),1,'4. CPI-tabel'!V$17))),'4. CPI-tabel'!V$17)</f>
        <v>1.028</v>
      </c>
      <c r="BA45" s="114">
        <f>IF(AND($D45="AD",OR($F45=2008,$F45=2009)),(IF($G45=1,IF(OR($F45=BA$24-2,$F45=BA$24-1,$F45=BA$24),1,'4. CPI-tabel'!W$17),IF(OR($F45=BA$24-1,$F45=BA$24),1,'4. CPI-tabel'!W$17))),'4. CPI-tabel'!W$17)</f>
        <v>1.0069999999999999</v>
      </c>
      <c r="BB45" s="114">
        <f>IF(AND($D45="AD",OR($F45=2008,$F45=2009)),(IF($G45=1,IF(OR($F45=BB$24-2,$F45=BB$24-1,$F45=BB$24),1,'4. CPI-tabel'!X$17),IF(OR($F45=BB$24-1,$F45=BB$24),1,'4. CPI-tabel'!X$17))),'4. CPI-tabel'!X$17)</f>
        <v>1</v>
      </c>
      <c r="BC45" s="114">
        <f>IF(AND($D45="AD",OR($F45=2008,$F45=2009)),(IF($G45=1,IF(OR($F45=BC$24-2,$F45=BC$24-1,$F45=BC$24),1,'4. CPI-tabel'!Y$17),IF(OR($F45=BC$24-1,$F45=BC$24),1,'4. CPI-tabel'!Y$17))),'4. CPI-tabel'!Y$17)</f>
        <v>1</v>
      </c>
      <c r="BD45" s="114">
        <f>IF(AND($D45="AD",OR($F45=2008,$F45=2009)),(IF($G45=1,IF(OR($F45=BD$24-2,$F45=BD$24-1,$F45=BD$24),1,'4. CPI-tabel'!Z$17),IF(OR($F45=BD$24-1,$F45=BD$24),1,'4. CPI-tabel'!Z$17))),'4. CPI-tabel'!Z$17)</f>
        <v>1</v>
      </c>
      <c r="BE45" s="114">
        <f>IF(AND($D45="AD",OR($F45=2008,$F45=2009)),(IF($G45=1,IF(OR($F45=BE$24-2,$F45=BE$24-1,$F45=BE$24),1,'4. CPI-tabel'!AA$17),IF(OR($F45=BE$24-1,$F45=BE$24),1,'4. CPI-tabel'!AA$17))),'4. CPI-tabel'!AA$17)</f>
        <v>1</v>
      </c>
      <c r="BF45" s="114">
        <f>IF(AND($D45="AD",OR($F45=2008,$F45=2009)),(IF($G45=1,IF(OR($F45=BF$24-2,$F45=BF$24-1,$F45=BF$24),1,'4. CPI-tabel'!AB$17),IF(OR($F45=BF$24-1,$F45=BF$24),1,'4. CPI-tabel'!AB$17))),'4. CPI-tabel'!AB$17)</f>
        <v>1</v>
      </c>
      <c r="BG45" s="134"/>
      <c r="BH45" s="121"/>
      <c r="BI45" s="84">
        <f t="shared" si="7"/>
        <v>0</v>
      </c>
      <c r="BJ45" s="84">
        <f t="shared" si="8"/>
        <v>0</v>
      </c>
      <c r="BK45" s="84">
        <f t="shared" si="28"/>
        <v>0</v>
      </c>
      <c r="BL45" s="84">
        <f t="shared" si="29"/>
        <v>0</v>
      </c>
      <c r="BM45" s="84">
        <f t="shared" si="30"/>
        <v>0</v>
      </c>
      <c r="BN45" s="84">
        <f t="shared" si="10"/>
        <v>0</v>
      </c>
      <c r="BO45" s="84">
        <f t="shared" si="11"/>
        <v>0</v>
      </c>
      <c r="BP45" s="84">
        <f t="shared" si="12"/>
        <v>0</v>
      </c>
      <c r="BQ45" s="84">
        <f t="shared" si="13"/>
        <v>0</v>
      </c>
      <c r="BR45" s="84">
        <f t="shared" si="14"/>
        <v>0</v>
      </c>
      <c r="BS45" s="84">
        <f t="shared" si="15"/>
        <v>0</v>
      </c>
      <c r="BT45" s="84">
        <f t="shared" si="16"/>
        <v>0</v>
      </c>
      <c r="BU45" s="84">
        <f t="shared" si="17"/>
        <v>0</v>
      </c>
      <c r="BV45" s="84">
        <f t="shared" si="18"/>
        <v>0</v>
      </c>
      <c r="BW45" s="84">
        <f t="shared" si="19"/>
        <v>0</v>
      </c>
      <c r="BX45" s="84">
        <f t="shared" si="20"/>
        <v>0</v>
      </c>
      <c r="BY45" s="84">
        <f t="shared" si="21"/>
        <v>0</v>
      </c>
      <c r="BZ45" s="84">
        <f t="shared" si="22"/>
        <v>0</v>
      </c>
      <c r="CA45" s="84">
        <f t="shared" si="23"/>
        <v>0</v>
      </c>
      <c r="CB45" s="84">
        <f t="shared" si="24"/>
        <v>346857.30753737641</v>
      </c>
      <c r="CC45" s="84">
        <f t="shared" si="25"/>
        <v>346857.30753737641</v>
      </c>
      <c r="CD45" s="84">
        <f t="shared" si="26"/>
        <v>346857.30753737641</v>
      </c>
      <c r="CE45" s="84">
        <f t="shared" si="27"/>
        <v>346857.30753737641</v>
      </c>
    </row>
    <row r="46" spans="1:83" s="18" customFormat="1" x14ac:dyDescent="0.2">
      <c r="A46" s="62"/>
      <c r="B46" s="83">
        <f>'3. Investeringen'!B33</f>
        <v>22</v>
      </c>
      <c r="C46" s="83" t="str">
        <f>'3. Investeringen'!C33</f>
        <v>Nieuwe investeringen</v>
      </c>
      <c r="D46" s="83" t="str">
        <f>'3. Investeringen'!F33</f>
        <v>TD</v>
      </c>
      <c r="E46" s="83" t="str">
        <f t="shared" si="9"/>
        <v>Nieuwe investeringen TD</v>
      </c>
      <c r="F46" s="118">
        <f>'3. Investeringen'!L33</f>
        <v>2024</v>
      </c>
      <c r="G46" s="130">
        <f>'8. Afschrijvingen voor GAW'!G50</f>
        <v>0.5</v>
      </c>
      <c r="H46" s="83">
        <f>'3. Investeringen'!M33</f>
        <v>1505868.5950966442</v>
      </c>
      <c r="J46" s="83">
        <f>'6. Investeringen per jaar'!I36</f>
        <v>1</v>
      </c>
      <c r="L46" s="83">
        <f>'8. Afschrijvingen voor GAW'!BF50</f>
        <v>0</v>
      </c>
      <c r="M46" s="83">
        <f>'8. Afschrijvingen voor GAW'!BG50</f>
        <v>0</v>
      </c>
      <c r="N46" s="83">
        <f>'8. Afschrijvingen voor GAW'!BH50</f>
        <v>0</v>
      </c>
      <c r="O46" s="83">
        <f>'8. Afschrijvingen voor GAW'!BI50</f>
        <v>0</v>
      </c>
      <c r="P46" s="83">
        <f>'8. Afschrijvingen voor GAW'!BJ50</f>
        <v>0</v>
      </c>
      <c r="Q46" s="83">
        <f>'8. Afschrijvingen voor GAW'!BK50</f>
        <v>0</v>
      </c>
      <c r="R46" s="83">
        <f>'8. Afschrijvingen voor GAW'!BL50</f>
        <v>0</v>
      </c>
      <c r="S46" s="83">
        <f>'8. Afschrijvingen voor GAW'!BM50</f>
        <v>0</v>
      </c>
      <c r="T46" s="83">
        <f>'8. Afschrijvingen voor GAW'!BN50</f>
        <v>0</v>
      </c>
      <c r="U46" s="83">
        <f>'8. Afschrijvingen voor GAW'!BO50</f>
        <v>0</v>
      </c>
      <c r="V46" s="83">
        <f>'8. Afschrijvingen voor GAW'!BP50</f>
        <v>0</v>
      </c>
      <c r="W46" s="83">
        <f>'8. Afschrijvingen voor GAW'!BQ50</f>
        <v>0</v>
      </c>
      <c r="X46" s="83">
        <f>'8. Afschrijvingen voor GAW'!BR50</f>
        <v>0</v>
      </c>
      <c r="Y46" s="83">
        <f>'8. Afschrijvingen voor GAW'!BS50</f>
        <v>0</v>
      </c>
      <c r="Z46" s="83">
        <f>'8. Afschrijvingen voor GAW'!BT50</f>
        <v>0</v>
      </c>
      <c r="AA46" s="83">
        <f>'8. Afschrijvingen voor GAW'!BU50</f>
        <v>0</v>
      </c>
      <c r="AB46" s="83">
        <f>'8. Afschrijvingen voor GAW'!BV50</f>
        <v>0</v>
      </c>
      <c r="AC46" s="83">
        <f>'8. Afschrijvingen voor GAW'!BW50</f>
        <v>0</v>
      </c>
      <c r="AD46" s="83">
        <f>'8. Afschrijvingen voor GAW'!BX50</f>
        <v>0</v>
      </c>
      <c r="AE46" s="83">
        <f>'8. Afschrijvingen voor GAW'!BY50</f>
        <v>0</v>
      </c>
      <c r="AF46" s="83">
        <f>'8. Afschrijvingen voor GAW'!BZ50</f>
        <v>180704.23141159731</v>
      </c>
      <c r="AG46" s="83">
        <f>'8. Afschrijvingen voor GAW'!CA50</f>
        <v>318039.44728441129</v>
      </c>
      <c r="AH46" s="83">
        <f>'8. Afschrijvingen voor GAW'!CB50</f>
        <v>287749.97611446737</v>
      </c>
      <c r="AJ46" s="114">
        <f>IF(AND($D46="AD",OR($F46=2008,$F46=2009)),(IF($G46=1,IF(OR($F46=AJ$24-2,$F46=AJ$24-1,$F46=AJ$24),1,'4. CPI-tabel'!F$17),IF(OR($F46=AJ$24-1,$F46=AJ$24),1,'4. CPI-tabel'!F$17))),'4. CPI-tabel'!F$17)</f>
        <v>1.0209999999999999</v>
      </c>
      <c r="AK46" s="114">
        <f>IF(AND($D46="AD",OR($F46=2008,$F46=2009)),(IF($G46=1,IF(OR($F46=AK$24-2,$F46=AK$24-1,$F46=AK$24),1,'4. CPI-tabel'!G$17),IF(OR($F46=AK$24-1,$F46=AK$24),1,'4. CPI-tabel'!G$17))),'4. CPI-tabel'!G$17)</f>
        <v>1.0109999999999999</v>
      </c>
      <c r="AL46" s="114">
        <f>IF(AND($D46="AD",OR($F46=2008,$F46=2009)),(IF($G46=1,IF(OR($F46=AL$24-2,$F46=AL$24-1,$F46=AL$24),1,'4. CPI-tabel'!H$17),IF(OR($F46=AL$24-1,$F46=AL$24),1,'4. CPI-tabel'!H$17))),'4. CPI-tabel'!H$17)</f>
        <v>1.018</v>
      </c>
      <c r="AM46" s="114">
        <f>IF(AND($D46="AD",OR($F46=2008,$F46=2009)),(IF($G46=1,IF(OR($F46=AM$24-2,$F46=AM$24-1,$F46=AM$24),1,'4. CPI-tabel'!I$17),IF(OR($F46=AM$24-1,$F46=AM$24),1,'4. CPI-tabel'!I$17))),'4. CPI-tabel'!I$17)</f>
        <v>1.014</v>
      </c>
      <c r="AN46" s="114">
        <f>IF(AND($D46="AD",OR($F46=2008,$F46=2009)),(IF($G46=1,IF(OR($F46=AN$24-2,$F46=AN$24-1,$F46=AN$24),1,'4. CPI-tabel'!J$17),IF(OR($F46=AN$24-1,$F46=AN$24),1,'4. CPI-tabel'!J$17))),'4. CPI-tabel'!J$17)</f>
        <v>1.0109999999999999</v>
      </c>
      <c r="AO46" s="114">
        <f>IF(AND($D46="AD",OR($F46=2008,$F46=2009)),(IF($G46=1,IF(OR($F46=AO$24-2,$F46=AO$24-1,$F46=AO$24),1,'4. CPI-tabel'!K$17),IF(OR($F46=AO$24-1,$F46=AO$24),1,'4. CPI-tabel'!K$17))),'4. CPI-tabel'!K$17)</f>
        <v>1.032</v>
      </c>
      <c r="AP46" s="114">
        <f>IF(AND($D46="AD",OR($F46=2008,$F46=2009)),(IF($G46=1,IF(OR($F46=AP$24-2,$F46=AP$24-1,$F46=AP$24),1,'4. CPI-tabel'!L$17),IF(OR($F46=AP$24-1,$F46=AP$24),1,'4. CPI-tabel'!L$17))),'4. CPI-tabel'!L$17)</f>
        <v>1.0029999999999999</v>
      </c>
      <c r="AQ46" s="114">
        <f>IF(AND($D46="AD",OR($F46=2008,$F46=2009)),(IF($G46=1,IF(OR($F46=AQ$24-2,$F46=AQ$24-1,$F46=AQ$24),1,'4. CPI-tabel'!M$17),IF(OR($F46=AQ$24-1,$F46=AQ$24),1,'4. CPI-tabel'!M$17))),'4. CPI-tabel'!M$17)</f>
        <v>1.0149999999999999</v>
      </c>
      <c r="AR46" s="114">
        <f>IF(AND($D46="AD",OR($F46=2008,$F46=2009)),(IF($G46=1,IF(OR($F46=AR$24-2,$F46=AR$24-1,$F46=AR$24),1,'4. CPI-tabel'!N$17),IF(OR($F46=AR$24-1,$F46=AR$24),1,'4. CPI-tabel'!N$17))),'4. CPI-tabel'!N$17)</f>
        <v>1.026</v>
      </c>
      <c r="AS46" s="114">
        <f>IF(AND($D46="AD",OR($F46=2008,$F46=2009)),(IF($G46=1,IF(OR($F46=AS$24-2,$F46=AS$24-1,$F46=AS$24),1,'4. CPI-tabel'!O$17),IF(OR($F46=AS$24-1,$F46=AS$24),1,'4. CPI-tabel'!O$17))),'4. CPI-tabel'!O$17)</f>
        <v>1.0229999999999999</v>
      </c>
      <c r="AT46" s="114">
        <f>IF(AND($D46="AD",OR($F46=2008,$F46=2009)),(IF($G46=1,IF(OR($F46=AT$24-2,$F46=AT$24-1,$F46=AT$24),1,'4. CPI-tabel'!P$17),IF(OR($F46=AT$24-1,$F46=AT$24),1,'4. CPI-tabel'!P$17))),'4. CPI-tabel'!P$17)</f>
        <v>1.028</v>
      </c>
      <c r="AU46" s="114">
        <f>IF(AND($D46="AD",OR($F46=2008,$F46=2009)),(IF($G46=1,IF(OR($F46=AU$24-2,$F46=AU$24-1,$F46=AU$24),1,'4. CPI-tabel'!Q$17),IF(OR($F46=AU$24-1,$F46=AU$24),1,'4. CPI-tabel'!Q$17))),'4. CPI-tabel'!Q$17)</f>
        <v>1.01</v>
      </c>
      <c r="AV46" s="114">
        <f>IF(AND($D46="AD",OR($F46=2008,$F46=2009)),(IF($G46=1,IF(OR($F46=AV$24-2,$F46=AV$24-1,$F46=AV$24),1,'4. CPI-tabel'!R$17),IF(OR($F46=AV$24-1,$F46=AV$24),1,'4. CPI-tabel'!R$17))),'4. CPI-tabel'!R$17)</f>
        <v>1.008</v>
      </c>
      <c r="AW46" s="114">
        <f>IF(AND($D46="AD",OR($F46=2008,$F46=2009)),(IF($G46=1,IF(OR($F46=AW$24-2,$F46=AW$24-1,$F46=AW$24),1,'4. CPI-tabel'!S$17),IF(OR($F46=AW$24-1,$F46=AW$24),1,'4. CPI-tabel'!S$17))),'4. CPI-tabel'!S$17)</f>
        <v>1.002</v>
      </c>
      <c r="AX46" s="114">
        <f>IF(AND($D46="AD",OR($F46=2008,$F46=2009)),(IF($G46=1,IF(OR($F46=AX$24-2,$F46=AX$24-1,$F46=AX$24),1,'4. CPI-tabel'!T$17),IF(OR($F46=AX$24-1,$F46=AX$24),1,'4. CPI-tabel'!T$17))),'4. CPI-tabel'!T$17)</f>
        <v>1.014</v>
      </c>
      <c r="AY46" s="114">
        <f>IF(AND($D46="AD",OR($F46=2008,$F46=2009)),(IF($G46=1,IF(OR($F46=AY$24-2,$F46=AY$24-1,$F46=AY$24),1,'4. CPI-tabel'!U$17),IF(OR($F46=AY$24-1,$F46=AY$24),1,'4. CPI-tabel'!U$17))),'4. CPI-tabel'!U$17)</f>
        <v>1.0209999999999999</v>
      </c>
      <c r="AZ46" s="114">
        <f>IF(AND($D46="AD",OR($F46=2008,$F46=2009)),(IF($G46=1,IF(OR($F46=AZ$24-2,$F46=AZ$24-1,$F46=AZ$24),1,'4. CPI-tabel'!V$17),IF(OR($F46=AZ$24-1,$F46=AZ$24),1,'4. CPI-tabel'!V$17))),'4. CPI-tabel'!V$17)</f>
        <v>1.028</v>
      </c>
      <c r="BA46" s="114">
        <f>IF(AND($D46="AD",OR($F46=2008,$F46=2009)),(IF($G46=1,IF(OR($F46=BA$24-2,$F46=BA$24-1,$F46=BA$24),1,'4. CPI-tabel'!W$17),IF(OR($F46=BA$24-1,$F46=BA$24),1,'4. CPI-tabel'!W$17))),'4. CPI-tabel'!W$17)</f>
        <v>1.0069999999999999</v>
      </c>
      <c r="BB46" s="114">
        <f>IF(AND($D46="AD",OR($F46=2008,$F46=2009)),(IF($G46=1,IF(OR($F46=BB$24-2,$F46=BB$24-1,$F46=BB$24),1,'4. CPI-tabel'!X$17),IF(OR($F46=BB$24-1,$F46=BB$24),1,'4. CPI-tabel'!X$17))),'4. CPI-tabel'!X$17)</f>
        <v>1</v>
      </c>
      <c r="BC46" s="114">
        <f>IF(AND($D46="AD",OR($F46=2008,$F46=2009)),(IF($G46=1,IF(OR($F46=BC$24-2,$F46=BC$24-1,$F46=BC$24),1,'4. CPI-tabel'!Y$17),IF(OR($F46=BC$24-1,$F46=BC$24),1,'4. CPI-tabel'!Y$17))),'4. CPI-tabel'!Y$17)</f>
        <v>1</v>
      </c>
      <c r="BD46" s="114">
        <f>IF(AND($D46="AD",OR($F46=2008,$F46=2009)),(IF($G46=1,IF(OR($F46=BD$24-2,$F46=BD$24-1,$F46=BD$24),1,'4. CPI-tabel'!Z$17),IF(OR($F46=BD$24-1,$F46=BD$24),1,'4. CPI-tabel'!Z$17))),'4. CPI-tabel'!Z$17)</f>
        <v>1</v>
      </c>
      <c r="BE46" s="114">
        <f>IF(AND($D46="AD",OR($F46=2008,$F46=2009)),(IF($G46=1,IF(OR($F46=BE$24-2,$F46=BE$24-1,$F46=BE$24),1,'4. CPI-tabel'!AA$17),IF(OR($F46=BE$24-1,$F46=BE$24),1,'4. CPI-tabel'!AA$17))),'4. CPI-tabel'!AA$17)</f>
        <v>1</v>
      </c>
      <c r="BF46" s="114">
        <f>IF(AND($D46="AD",OR($F46=2008,$F46=2009)),(IF($G46=1,IF(OR($F46=BF$24-2,$F46=BF$24-1,$F46=BF$24),1,'4. CPI-tabel'!AB$17),IF(OR($F46=BF$24-1,$F46=BF$24),1,'4. CPI-tabel'!AB$17))),'4. CPI-tabel'!AB$17)</f>
        <v>1</v>
      </c>
      <c r="BG46" s="134"/>
      <c r="BH46" s="121"/>
      <c r="BI46" s="84">
        <f t="shared" si="7"/>
        <v>0</v>
      </c>
      <c r="BJ46" s="84">
        <f t="shared" si="8"/>
        <v>0</v>
      </c>
      <c r="BK46" s="84">
        <f t="shared" si="28"/>
        <v>0</v>
      </c>
      <c r="BL46" s="84">
        <f t="shared" si="29"/>
        <v>0</v>
      </c>
      <c r="BM46" s="84">
        <f t="shared" si="30"/>
        <v>0</v>
      </c>
      <c r="BN46" s="84">
        <f t="shared" si="10"/>
        <v>0</v>
      </c>
      <c r="BO46" s="84">
        <f t="shared" si="11"/>
        <v>0</v>
      </c>
      <c r="BP46" s="84">
        <f t="shared" si="12"/>
        <v>0</v>
      </c>
      <c r="BQ46" s="84">
        <f t="shared" si="13"/>
        <v>0</v>
      </c>
      <c r="BR46" s="84">
        <f t="shared" si="14"/>
        <v>0</v>
      </c>
      <c r="BS46" s="84">
        <f t="shared" si="15"/>
        <v>0</v>
      </c>
      <c r="BT46" s="84">
        <f t="shared" si="16"/>
        <v>0</v>
      </c>
      <c r="BU46" s="84">
        <f t="shared" si="17"/>
        <v>0</v>
      </c>
      <c r="BV46" s="84">
        <f t="shared" si="18"/>
        <v>0</v>
      </c>
      <c r="BW46" s="84">
        <f t="shared" si="19"/>
        <v>0</v>
      </c>
      <c r="BX46" s="84">
        <f t="shared" si="20"/>
        <v>0</v>
      </c>
      <c r="BY46" s="84">
        <f t="shared" si="21"/>
        <v>0</v>
      </c>
      <c r="BZ46" s="84">
        <f t="shared" si="22"/>
        <v>0</v>
      </c>
      <c r="CA46" s="84">
        <f t="shared" si="23"/>
        <v>0</v>
      </c>
      <c r="CB46" s="84">
        <f t="shared" si="24"/>
        <v>0</v>
      </c>
      <c r="CC46" s="84">
        <f t="shared" si="25"/>
        <v>1325164.363685047</v>
      </c>
      <c r="CD46" s="84">
        <f t="shared" si="26"/>
        <v>1007124.9164006357</v>
      </c>
      <c r="CE46" s="84">
        <f t="shared" si="27"/>
        <v>719374.94028616836</v>
      </c>
    </row>
    <row r="47" spans="1:83" s="18" customFormat="1" x14ac:dyDescent="0.2">
      <c r="A47" s="62"/>
      <c r="B47" s="83">
        <f>'3. Investeringen'!B34</f>
        <v>23</v>
      </c>
      <c r="C47" s="83" t="str">
        <f>'3. Investeringen'!C34</f>
        <v>Nieuwe investeringen</v>
      </c>
      <c r="D47" s="83" t="str">
        <f>'3. Investeringen'!F34</f>
        <v>TD</v>
      </c>
      <c r="E47" s="83" t="str">
        <f t="shared" si="9"/>
        <v>Nieuwe investeringen TD</v>
      </c>
      <c r="F47" s="118">
        <f>'3. Investeringen'!L34</f>
        <v>2024</v>
      </c>
      <c r="G47" s="130">
        <f>'8. Afschrijvingen voor GAW'!G51</f>
        <v>0.5</v>
      </c>
      <c r="H47" s="83">
        <f>'3. Investeringen'!M34</f>
        <v>796923.21281409613</v>
      </c>
      <c r="J47" s="83">
        <f>'6. Investeringen per jaar'!I37</f>
        <v>1</v>
      </c>
      <c r="L47" s="83">
        <f>'8. Afschrijvingen voor GAW'!BF51</f>
        <v>0</v>
      </c>
      <c r="M47" s="83">
        <f>'8. Afschrijvingen voor GAW'!BG51</f>
        <v>0</v>
      </c>
      <c r="N47" s="83">
        <f>'8. Afschrijvingen voor GAW'!BH51</f>
        <v>0</v>
      </c>
      <c r="O47" s="83">
        <f>'8. Afschrijvingen voor GAW'!BI51</f>
        <v>0</v>
      </c>
      <c r="P47" s="83">
        <f>'8. Afschrijvingen voor GAW'!BJ51</f>
        <v>0</v>
      </c>
      <c r="Q47" s="83">
        <f>'8. Afschrijvingen voor GAW'!BK51</f>
        <v>0</v>
      </c>
      <c r="R47" s="83">
        <f>'8. Afschrijvingen voor GAW'!BL51</f>
        <v>0</v>
      </c>
      <c r="S47" s="83">
        <f>'8. Afschrijvingen voor GAW'!BM51</f>
        <v>0</v>
      </c>
      <c r="T47" s="83">
        <f>'8. Afschrijvingen voor GAW'!BN51</f>
        <v>0</v>
      </c>
      <c r="U47" s="83">
        <f>'8. Afschrijvingen voor GAW'!BO51</f>
        <v>0</v>
      </c>
      <c r="V47" s="83">
        <f>'8. Afschrijvingen voor GAW'!BP51</f>
        <v>0</v>
      </c>
      <c r="W47" s="83">
        <f>'8. Afschrijvingen voor GAW'!BQ51</f>
        <v>0</v>
      </c>
      <c r="X47" s="83">
        <f>'8. Afschrijvingen voor GAW'!BR51</f>
        <v>0</v>
      </c>
      <c r="Y47" s="83">
        <f>'8. Afschrijvingen voor GAW'!BS51</f>
        <v>0</v>
      </c>
      <c r="Z47" s="83">
        <f>'8. Afschrijvingen voor GAW'!BT51</f>
        <v>0</v>
      </c>
      <c r="AA47" s="83">
        <f>'8. Afschrijvingen voor GAW'!BU51</f>
        <v>0</v>
      </c>
      <c r="AB47" s="83">
        <f>'8. Afschrijvingen voor GAW'!BV51</f>
        <v>0</v>
      </c>
      <c r="AC47" s="83">
        <f>'8. Afschrijvingen voor GAW'!BW51</f>
        <v>0</v>
      </c>
      <c r="AD47" s="83">
        <f>'8. Afschrijvingen voor GAW'!BX51</f>
        <v>0</v>
      </c>
      <c r="AE47" s="83">
        <f>'8. Afschrijvingen voor GAW'!BY51</f>
        <v>0</v>
      </c>
      <c r="AF47" s="83">
        <f>'8. Afschrijvingen voor GAW'!BZ51</f>
        <v>47815.392768845762</v>
      </c>
      <c r="AG47" s="83">
        <f>'8. Afschrijvingen voor GAW'!CA51</f>
        <v>89892.938405430032</v>
      </c>
      <c r="AH47" s="83">
        <f>'8. Afschrijvingen voor GAW'!CB51</f>
        <v>79105.785796778437</v>
      </c>
      <c r="AJ47" s="114">
        <f>IF(AND($D47="AD",OR($F47=2008,$F47=2009)),(IF($G47=1,IF(OR($F47=AJ$24-2,$F47=AJ$24-1,$F47=AJ$24),1,'4. CPI-tabel'!F$17),IF(OR($F47=AJ$24-1,$F47=AJ$24),1,'4. CPI-tabel'!F$17))),'4. CPI-tabel'!F$17)</f>
        <v>1.0209999999999999</v>
      </c>
      <c r="AK47" s="114">
        <f>IF(AND($D47="AD",OR($F47=2008,$F47=2009)),(IF($G47=1,IF(OR($F47=AK$24-2,$F47=AK$24-1,$F47=AK$24),1,'4. CPI-tabel'!G$17),IF(OR($F47=AK$24-1,$F47=AK$24),1,'4. CPI-tabel'!G$17))),'4. CPI-tabel'!G$17)</f>
        <v>1.0109999999999999</v>
      </c>
      <c r="AL47" s="114">
        <f>IF(AND($D47="AD",OR($F47=2008,$F47=2009)),(IF($G47=1,IF(OR($F47=AL$24-2,$F47=AL$24-1,$F47=AL$24),1,'4. CPI-tabel'!H$17),IF(OR($F47=AL$24-1,$F47=AL$24),1,'4. CPI-tabel'!H$17))),'4. CPI-tabel'!H$17)</f>
        <v>1.018</v>
      </c>
      <c r="AM47" s="114">
        <f>IF(AND($D47="AD",OR($F47=2008,$F47=2009)),(IF($G47=1,IF(OR($F47=AM$24-2,$F47=AM$24-1,$F47=AM$24),1,'4. CPI-tabel'!I$17),IF(OR($F47=AM$24-1,$F47=AM$24),1,'4. CPI-tabel'!I$17))),'4. CPI-tabel'!I$17)</f>
        <v>1.014</v>
      </c>
      <c r="AN47" s="114">
        <f>IF(AND($D47="AD",OR($F47=2008,$F47=2009)),(IF($G47=1,IF(OR($F47=AN$24-2,$F47=AN$24-1,$F47=AN$24),1,'4. CPI-tabel'!J$17),IF(OR($F47=AN$24-1,$F47=AN$24),1,'4. CPI-tabel'!J$17))),'4. CPI-tabel'!J$17)</f>
        <v>1.0109999999999999</v>
      </c>
      <c r="AO47" s="114">
        <f>IF(AND($D47="AD",OR($F47=2008,$F47=2009)),(IF($G47=1,IF(OR($F47=AO$24-2,$F47=AO$24-1,$F47=AO$24),1,'4. CPI-tabel'!K$17),IF(OR($F47=AO$24-1,$F47=AO$24),1,'4. CPI-tabel'!K$17))),'4. CPI-tabel'!K$17)</f>
        <v>1.032</v>
      </c>
      <c r="AP47" s="114">
        <f>IF(AND($D47="AD",OR($F47=2008,$F47=2009)),(IF($G47=1,IF(OR($F47=AP$24-2,$F47=AP$24-1,$F47=AP$24),1,'4. CPI-tabel'!L$17),IF(OR($F47=AP$24-1,$F47=AP$24),1,'4. CPI-tabel'!L$17))),'4. CPI-tabel'!L$17)</f>
        <v>1.0029999999999999</v>
      </c>
      <c r="AQ47" s="114">
        <f>IF(AND($D47="AD",OR($F47=2008,$F47=2009)),(IF($G47=1,IF(OR($F47=AQ$24-2,$F47=AQ$24-1,$F47=AQ$24),1,'4. CPI-tabel'!M$17),IF(OR($F47=AQ$24-1,$F47=AQ$24),1,'4. CPI-tabel'!M$17))),'4. CPI-tabel'!M$17)</f>
        <v>1.0149999999999999</v>
      </c>
      <c r="AR47" s="114">
        <f>IF(AND($D47="AD",OR($F47=2008,$F47=2009)),(IF($G47=1,IF(OR($F47=AR$24-2,$F47=AR$24-1,$F47=AR$24),1,'4. CPI-tabel'!N$17),IF(OR($F47=AR$24-1,$F47=AR$24),1,'4. CPI-tabel'!N$17))),'4. CPI-tabel'!N$17)</f>
        <v>1.026</v>
      </c>
      <c r="AS47" s="114">
        <f>IF(AND($D47="AD",OR($F47=2008,$F47=2009)),(IF($G47=1,IF(OR($F47=AS$24-2,$F47=AS$24-1,$F47=AS$24),1,'4. CPI-tabel'!O$17),IF(OR($F47=AS$24-1,$F47=AS$24),1,'4. CPI-tabel'!O$17))),'4. CPI-tabel'!O$17)</f>
        <v>1.0229999999999999</v>
      </c>
      <c r="AT47" s="114">
        <f>IF(AND($D47="AD",OR($F47=2008,$F47=2009)),(IF($G47=1,IF(OR($F47=AT$24-2,$F47=AT$24-1,$F47=AT$24),1,'4. CPI-tabel'!P$17),IF(OR($F47=AT$24-1,$F47=AT$24),1,'4. CPI-tabel'!P$17))),'4. CPI-tabel'!P$17)</f>
        <v>1.028</v>
      </c>
      <c r="AU47" s="114">
        <f>IF(AND($D47="AD",OR($F47=2008,$F47=2009)),(IF($G47=1,IF(OR($F47=AU$24-2,$F47=AU$24-1,$F47=AU$24),1,'4. CPI-tabel'!Q$17),IF(OR($F47=AU$24-1,$F47=AU$24),1,'4. CPI-tabel'!Q$17))),'4. CPI-tabel'!Q$17)</f>
        <v>1.01</v>
      </c>
      <c r="AV47" s="114">
        <f>IF(AND($D47="AD",OR($F47=2008,$F47=2009)),(IF($G47=1,IF(OR($F47=AV$24-2,$F47=AV$24-1,$F47=AV$24),1,'4. CPI-tabel'!R$17),IF(OR($F47=AV$24-1,$F47=AV$24),1,'4. CPI-tabel'!R$17))),'4. CPI-tabel'!R$17)</f>
        <v>1.008</v>
      </c>
      <c r="AW47" s="114">
        <f>IF(AND($D47="AD",OR($F47=2008,$F47=2009)),(IF($G47=1,IF(OR($F47=AW$24-2,$F47=AW$24-1,$F47=AW$24),1,'4. CPI-tabel'!S$17),IF(OR($F47=AW$24-1,$F47=AW$24),1,'4. CPI-tabel'!S$17))),'4. CPI-tabel'!S$17)</f>
        <v>1.002</v>
      </c>
      <c r="AX47" s="114">
        <f>IF(AND($D47="AD",OR($F47=2008,$F47=2009)),(IF($G47=1,IF(OR($F47=AX$24-2,$F47=AX$24-1,$F47=AX$24),1,'4. CPI-tabel'!T$17),IF(OR($F47=AX$24-1,$F47=AX$24),1,'4. CPI-tabel'!T$17))),'4. CPI-tabel'!T$17)</f>
        <v>1.014</v>
      </c>
      <c r="AY47" s="114">
        <f>IF(AND($D47="AD",OR($F47=2008,$F47=2009)),(IF($G47=1,IF(OR($F47=AY$24-2,$F47=AY$24-1,$F47=AY$24),1,'4. CPI-tabel'!U$17),IF(OR($F47=AY$24-1,$F47=AY$24),1,'4. CPI-tabel'!U$17))),'4. CPI-tabel'!U$17)</f>
        <v>1.0209999999999999</v>
      </c>
      <c r="AZ47" s="114">
        <f>IF(AND($D47="AD",OR($F47=2008,$F47=2009)),(IF($G47=1,IF(OR($F47=AZ$24-2,$F47=AZ$24-1,$F47=AZ$24),1,'4. CPI-tabel'!V$17),IF(OR($F47=AZ$24-1,$F47=AZ$24),1,'4. CPI-tabel'!V$17))),'4. CPI-tabel'!V$17)</f>
        <v>1.028</v>
      </c>
      <c r="BA47" s="114">
        <f>IF(AND($D47="AD",OR($F47=2008,$F47=2009)),(IF($G47=1,IF(OR($F47=BA$24-2,$F47=BA$24-1,$F47=BA$24),1,'4. CPI-tabel'!W$17),IF(OR($F47=BA$24-1,$F47=BA$24),1,'4. CPI-tabel'!W$17))),'4. CPI-tabel'!W$17)</f>
        <v>1.0069999999999999</v>
      </c>
      <c r="BB47" s="114">
        <f>IF(AND($D47="AD",OR($F47=2008,$F47=2009)),(IF($G47=1,IF(OR($F47=BB$24-2,$F47=BB$24-1,$F47=BB$24),1,'4. CPI-tabel'!X$17),IF(OR($F47=BB$24-1,$F47=BB$24),1,'4. CPI-tabel'!X$17))),'4. CPI-tabel'!X$17)</f>
        <v>1</v>
      </c>
      <c r="BC47" s="114">
        <f>IF(AND($D47="AD",OR($F47=2008,$F47=2009)),(IF($G47=1,IF(OR($F47=BC$24-2,$F47=BC$24-1,$F47=BC$24),1,'4. CPI-tabel'!Y$17),IF(OR($F47=BC$24-1,$F47=BC$24),1,'4. CPI-tabel'!Y$17))),'4. CPI-tabel'!Y$17)</f>
        <v>1</v>
      </c>
      <c r="BD47" s="114">
        <f>IF(AND($D47="AD",OR($F47=2008,$F47=2009)),(IF($G47=1,IF(OR($F47=BD$24-2,$F47=BD$24-1,$F47=BD$24),1,'4. CPI-tabel'!Z$17),IF(OR($F47=BD$24-1,$F47=BD$24),1,'4. CPI-tabel'!Z$17))),'4. CPI-tabel'!Z$17)</f>
        <v>1</v>
      </c>
      <c r="BE47" s="114">
        <f>IF(AND($D47="AD",OR($F47=2008,$F47=2009)),(IF($G47=1,IF(OR($F47=BE$24-2,$F47=BE$24-1,$F47=BE$24),1,'4. CPI-tabel'!AA$17),IF(OR($F47=BE$24-1,$F47=BE$24),1,'4. CPI-tabel'!AA$17))),'4. CPI-tabel'!AA$17)</f>
        <v>1</v>
      </c>
      <c r="BF47" s="114">
        <f>IF(AND($D47="AD",OR($F47=2008,$F47=2009)),(IF($G47=1,IF(OR($F47=BF$24-2,$F47=BF$24-1,$F47=BF$24),1,'4. CPI-tabel'!AB$17),IF(OR($F47=BF$24-1,$F47=BF$24),1,'4. CPI-tabel'!AB$17))),'4. CPI-tabel'!AB$17)</f>
        <v>1</v>
      </c>
      <c r="BG47" s="134"/>
      <c r="BH47" s="121"/>
      <c r="BI47" s="84">
        <f t="shared" si="7"/>
        <v>0</v>
      </c>
      <c r="BJ47" s="84">
        <f t="shared" si="8"/>
        <v>0</v>
      </c>
      <c r="BK47" s="84">
        <f t="shared" si="28"/>
        <v>0</v>
      </c>
      <c r="BL47" s="84">
        <f t="shared" si="29"/>
        <v>0</v>
      </c>
      <c r="BM47" s="84">
        <f t="shared" si="30"/>
        <v>0</v>
      </c>
      <c r="BN47" s="84">
        <f t="shared" si="10"/>
        <v>0</v>
      </c>
      <c r="BO47" s="84">
        <f t="shared" si="11"/>
        <v>0</v>
      </c>
      <c r="BP47" s="84">
        <f t="shared" si="12"/>
        <v>0</v>
      </c>
      <c r="BQ47" s="84">
        <f t="shared" si="13"/>
        <v>0</v>
      </c>
      <c r="BR47" s="84">
        <f t="shared" si="14"/>
        <v>0</v>
      </c>
      <c r="BS47" s="84">
        <f t="shared" si="15"/>
        <v>0</v>
      </c>
      <c r="BT47" s="84">
        <f t="shared" si="16"/>
        <v>0</v>
      </c>
      <c r="BU47" s="84">
        <f t="shared" si="17"/>
        <v>0</v>
      </c>
      <c r="BV47" s="84">
        <f t="shared" si="18"/>
        <v>0</v>
      </c>
      <c r="BW47" s="84">
        <f t="shared" si="19"/>
        <v>0</v>
      </c>
      <c r="BX47" s="84">
        <f t="shared" si="20"/>
        <v>0</v>
      </c>
      <c r="BY47" s="84">
        <f t="shared" si="21"/>
        <v>0</v>
      </c>
      <c r="BZ47" s="84">
        <f t="shared" si="22"/>
        <v>0</v>
      </c>
      <c r="CA47" s="84">
        <f t="shared" si="23"/>
        <v>0</v>
      </c>
      <c r="CB47" s="84">
        <f t="shared" si="24"/>
        <v>0</v>
      </c>
      <c r="CC47" s="84">
        <f t="shared" si="25"/>
        <v>749107.82004525035</v>
      </c>
      <c r="CD47" s="84">
        <f t="shared" si="26"/>
        <v>659214.88163982029</v>
      </c>
      <c r="CE47" s="84">
        <f t="shared" si="27"/>
        <v>580109.0958430419</v>
      </c>
    </row>
    <row r="48" spans="1:83" s="18" customFormat="1" x14ac:dyDescent="0.2">
      <c r="A48" s="62"/>
      <c r="B48" s="83">
        <f>'3. Investeringen'!B35</f>
        <v>24</v>
      </c>
      <c r="C48" s="83" t="str">
        <f>'3. Investeringen'!C35</f>
        <v>Nieuwe investeringen</v>
      </c>
      <c r="D48" s="83" t="str">
        <f>'3. Investeringen'!F35</f>
        <v>TD</v>
      </c>
      <c r="E48" s="83" t="str">
        <f t="shared" si="9"/>
        <v>Nieuwe investeringen TD</v>
      </c>
      <c r="F48" s="118">
        <f>'3. Investeringen'!L35</f>
        <v>2024</v>
      </c>
      <c r="G48" s="130">
        <f>'8. Afschrijvingen voor GAW'!G52</f>
        <v>0.5</v>
      </c>
      <c r="H48" s="83">
        <f>'3. Investeringen'!M35</f>
        <v>104249.51747291056</v>
      </c>
      <c r="J48" s="83">
        <f>'6. Investeringen per jaar'!I38</f>
        <v>1</v>
      </c>
      <c r="L48" s="83">
        <f>'8. Afschrijvingen voor GAW'!BF52</f>
        <v>0</v>
      </c>
      <c r="M48" s="83">
        <f>'8. Afschrijvingen voor GAW'!BG52</f>
        <v>0</v>
      </c>
      <c r="N48" s="83">
        <f>'8. Afschrijvingen voor GAW'!BH52</f>
        <v>0</v>
      </c>
      <c r="O48" s="83">
        <f>'8. Afschrijvingen voor GAW'!BI52</f>
        <v>0</v>
      </c>
      <c r="P48" s="83">
        <f>'8. Afschrijvingen voor GAW'!BJ52</f>
        <v>0</v>
      </c>
      <c r="Q48" s="83">
        <f>'8. Afschrijvingen voor GAW'!BK52</f>
        <v>0</v>
      </c>
      <c r="R48" s="83">
        <f>'8. Afschrijvingen voor GAW'!BL52</f>
        <v>0</v>
      </c>
      <c r="S48" s="83">
        <f>'8. Afschrijvingen voor GAW'!BM52</f>
        <v>0</v>
      </c>
      <c r="T48" s="83">
        <f>'8. Afschrijvingen voor GAW'!BN52</f>
        <v>0</v>
      </c>
      <c r="U48" s="83">
        <f>'8. Afschrijvingen voor GAW'!BO52</f>
        <v>0</v>
      </c>
      <c r="V48" s="83">
        <f>'8. Afschrijvingen voor GAW'!BP52</f>
        <v>0</v>
      </c>
      <c r="W48" s="83">
        <f>'8. Afschrijvingen voor GAW'!BQ52</f>
        <v>0</v>
      </c>
      <c r="X48" s="83">
        <f>'8. Afschrijvingen voor GAW'!BR52</f>
        <v>0</v>
      </c>
      <c r="Y48" s="83">
        <f>'8. Afschrijvingen voor GAW'!BS52</f>
        <v>0</v>
      </c>
      <c r="Z48" s="83">
        <f>'8. Afschrijvingen voor GAW'!BT52</f>
        <v>0</v>
      </c>
      <c r="AA48" s="83">
        <f>'8. Afschrijvingen voor GAW'!BU52</f>
        <v>0</v>
      </c>
      <c r="AB48" s="83">
        <f>'8. Afschrijvingen voor GAW'!BV52</f>
        <v>0</v>
      </c>
      <c r="AC48" s="83">
        <f>'8. Afschrijvingen voor GAW'!BW52</f>
        <v>0</v>
      </c>
      <c r="AD48" s="83">
        <f>'8. Afschrijvingen voor GAW'!BX52</f>
        <v>0</v>
      </c>
      <c r="AE48" s="83">
        <f>'8. Afschrijvingen voor GAW'!BY52</f>
        <v>0</v>
      </c>
      <c r="AF48" s="83">
        <f>'8. Afschrijvingen voor GAW'!BZ52</f>
        <v>2501.9884193498538</v>
      </c>
      <c r="AG48" s="83">
        <f>'8. Afschrijvingen voor GAW'!CA52</f>
        <v>4883.8813945709144</v>
      </c>
      <c r="AH48" s="83">
        <f>'8. Afschrijvingen voor GAW'!CB52</f>
        <v>4649.4550876315107</v>
      </c>
      <c r="AJ48" s="114">
        <f>IF(AND($D48="AD",OR($F48=2008,$F48=2009)),(IF($G48=1,IF(OR($F48=AJ$24-2,$F48=AJ$24-1,$F48=AJ$24),1,'4. CPI-tabel'!F$17),IF(OR($F48=AJ$24-1,$F48=AJ$24),1,'4. CPI-tabel'!F$17))),'4. CPI-tabel'!F$17)</f>
        <v>1.0209999999999999</v>
      </c>
      <c r="AK48" s="114">
        <f>IF(AND($D48="AD",OR($F48=2008,$F48=2009)),(IF($G48=1,IF(OR($F48=AK$24-2,$F48=AK$24-1,$F48=AK$24),1,'4. CPI-tabel'!G$17),IF(OR($F48=AK$24-1,$F48=AK$24),1,'4. CPI-tabel'!G$17))),'4. CPI-tabel'!G$17)</f>
        <v>1.0109999999999999</v>
      </c>
      <c r="AL48" s="114">
        <f>IF(AND($D48="AD",OR($F48=2008,$F48=2009)),(IF($G48=1,IF(OR($F48=AL$24-2,$F48=AL$24-1,$F48=AL$24),1,'4. CPI-tabel'!H$17),IF(OR($F48=AL$24-1,$F48=AL$24),1,'4. CPI-tabel'!H$17))),'4. CPI-tabel'!H$17)</f>
        <v>1.018</v>
      </c>
      <c r="AM48" s="114">
        <f>IF(AND($D48="AD",OR($F48=2008,$F48=2009)),(IF($G48=1,IF(OR($F48=AM$24-2,$F48=AM$24-1,$F48=AM$24),1,'4. CPI-tabel'!I$17),IF(OR($F48=AM$24-1,$F48=AM$24),1,'4. CPI-tabel'!I$17))),'4. CPI-tabel'!I$17)</f>
        <v>1.014</v>
      </c>
      <c r="AN48" s="114">
        <f>IF(AND($D48="AD",OR($F48=2008,$F48=2009)),(IF($G48=1,IF(OR($F48=AN$24-2,$F48=AN$24-1,$F48=AN$24),1,'4. CPI-tabel'!J$17),IF(OR($F48=AN$24-1,$F48=AN$24),1,'4. CPI-tabel'!J$17))),'4. CPI-tabel'!J$17)</f>
        <v>1.0109999999999999</v>
      </c>
      <c r="AO48" s="114">
        <f>IF(AND($D48="AD",OR($F48=2008,$F48=2009)),(IF($G48=1,IF(OR($F48=AO$24-2,$F48=AO$24-1,$F48=AO$24),1,'4. CPI-tabel'!K$17),IF(OR($F48=AO$24-1,$F48=AO$24),1,'4. CPI-tabel'!K$17))),'4. CPI-tabel'!K$17)</f>
        <v>1.032</v>
      </c>
      <c r="AP48" s="114">
        <f>IF(AND($D48="AD",OR($F48=2008,$F48=2009)),(IF($G48=1,IF(OR($F48=AP$24-2,$F48=AP$24-1,$F48=AP$24),1,'4. CPI-tabel'!L$17),IF(OR($F48=AP$24-1,$F48=AP$24),1,'4. CPI-tabel'!L$17))),'4. CPI-tabel'!L$17)</f>
        <v>1.0029999999999999</v>
      </c>
      <c r="AQ48" s="114">
        <f>IF(AND($D48="AD",OR($F48=2008,$F48=2009)),(IF($G48=1,IF(OR($F48=AQ$24-2,$F48=AQ$24-1,$F48=AQ$24),1,'4. CPI-tabel'!M$17),IF(OR($F48=AQ$24-1,$F48=AQ$24),1,'4. CPI-tabel'!M$17))),'4. CPI-tabel'!M$17)</f>
        <v>1.0149999999999999</v>
      </c>
      <c r="AR48" s="114">
        <f>IF(AND($D48="AD",OR($F48=2008,$F48=2009)),(IF($G48=1,IF(OR($F48=AR$24-2,$F48=AR$24-1,$F48=AR$24),1,'4. CPI-tabel'!N$17),IF(OR($F48=AR$24-1,$F48=AR$24),1,'4. CPI-tabel'!N$17))),'4. CPI-tabel'!N$17)</f>
        <v>1.026</v>
      </c>
      <c r="AS48" s="114">
        <f>IF(AND($D48="AD",OR($F48=2008,$F48=2009)),(IF($G48=1,IF(OR($F48=AS$24-2,$F48=AS$24-1,$F48=AS$24),1,'4. CPI-tabel'!O$17),IF(OR($F48=AS$24-1,$F48=AS$24),1,'4. CPI-tabel'!O$17))),'4. CPI-tabel'!O$17)</f>
        <v>1.0229999999999999</v>
      </c>
      <c r="AT48" s="114">
        <f>IF(AND($D48="AD",OR($F48=2008,$F48=2009)),(IF($G48=1,IF(OR($F48=AT$24-2,$F48=AT$24-1,$F48=AT$24),1,'4. CPI-tabel'!P$17),IF(OR($F48=AT$24-1,$F48=AT$24),1,'4. CPI-tabel'!P$17))),'4. CPI-tabel'!P$17)</f>
        <v>1.028</v>
      </c>
      <c r="AU48" s="114">
        <f>IF(AND($D48="AD",OR($F48=2008,$F48=2009)),(IF($G48=1,IF(OR($F48=AU$24-2,$F48=AU$24-1,$F48=AU$24),1,'4. CPI-tabel'!Q$17),IF(OR($F48=AU$24-1,$F48=AU$24),1,'4. CPI-tabel'!Q$17))),'4. CPI-tabel'!Q$17)</f>
        <v>1.01</v>
      </c>
      <c r="AV48" s="114">
        <f>IF(AND($D48="AD",OR($F48=2008,$F48=2009)),(IF($G48=1,IF(OR($F48=AV$24-2,$F48=AV$24-1,$F48=AV$24),1,'4. CPI-tabel'!R$17),IF(OR($F48=AV$24-1,$F48=AV$24),1,'4. CPI-tabel'!R$17))),'4. CPI-tabel'!R$17)</f>
        <v>1.008</v>
      </c>
      <c r="AW48" s="114">
        <f>IF(AND($D48="AD",OR($F48=2008,$F48=2009)),(IF($G48=1,IF(OR($F48=AW$24-2,$F48=AW$24-1,$F48=AW$24),1,'4. CPI-tabel'!S$17),IF(OR($F48=AW$24-1,$F48=AW$24),1,'4. CPI-tabel'!S$17))),'4. CPI-tabel'!S$17)</f>
        <v>1.002</v>
      </c>
      <c r="AX48" s="114">
        <f>IF(AND($D48="AD",OR($F48=2008,$F48=2009)),(IF($G48=1,IF(OR($F48=AX$24-2,$F48=AX$24-1,$F48=AX$24),1,'4. CPI-tabel'!T$17),IF(OR($F48=AX$24-1,$F48=AX$24),1,'4. CPI-tabel'!T$17))),'4. CPI-tabel'!T$17)</f>
        <v>1.014</v>
      </c>
      <c r="AY48" s="114">
        <f>IF(AND($D48="AD",OR($F48=2008,$F48=2009)),(IF($G48=1,IF(OR($F48=AY$24-2,$F48=AY$24-1,$F48=AY$24),1,'4. CPI-tabel'!U$17),IF(OR($F48=AY$24-1,$F48=AY$24),1,'4. CPI-tabel'!U$17))),'4. CPI-tabel'!U$17)</f>
        <v>1.0209999999999999</v>
      </c>
      <c r="AZ48" s="114">
        <f>IF(AND($D48="AD",OR($F48=2008,$F48=2009)),(IF($G48=1,IF(OR($F48=AZ$24-2,$F48=AZ$24-1,$F48=AZ$24),1,'4. CPI-tabel'!V$17),IF(OR($F48=AZ$24-1,$F48=AZ$24),1,'4. CPI-tabel'!V$17))),'4. CPI-tabel'!V$17)</f>
        <v>1.028</v>
      </c>
      <c r="BA48" s="114">
        <f>IF(AND($D48="AD",OR($F48=2008,$F48=2009)),(IF($G48=1,IF(OR($F48=BA$24-2,$F48=BA$24-1,$F48=BA$24),1,'4. CPI-tabel'!W$17),IF(OR($F48=BA$24-1,$F48=BA$24),1,'4. CPI-tabel'!W$17))),'4. CPI-tabel'!W$17)</f>
        <v>1.0069999999999999</v>
      </c>
      <c r="BB48" s="114">
        <f>IF(AND($D48="AD",OR($F48=2008,$F48=2009)),(IF($G48=1,IF(OR($F48=BB$24-2,$F48=BB$24-1,$F48=BB$24),1,'4. CPI-tabel'!X$17),IF(OR($F48=BB$24-1,$F48=BB$24),1,'4. CPI-tabel'!X$17))),'4. CPI-tabel'!X$17)</f>
        <v>1</v>
      </c>
      <c r="BC48" s="114">
        <f>IF(AND($D48="AD",OR($F48=2008,$F48=2009)),(IF($G48=1,IF(OR($F48=BC$24-2,$F48=BC$24-1,$F48=BC$24),1,'4. CPI-tabel'!Y$17),IF(OR($F48=BC$24-1,$F48=BC$24),1,'4. CPI-tabel'!Y$17))),'4. CPI-tabel'!Y$17)</f>
        <v>1</v>
      </c>
      <c r="BD48" s="114">
        <f>IF(AND($D48="AD",OR($F48=2008,$F48=2009)),(IF($G48=1,IF(OR($F48=BD$24-2,$F48=BD$24-1,$F48=BD$24),1,'4. CPI-tabel'!Z$17),IF(OR($F48=BD$24-1,$F48=BD$24),1,'4. CPI-tabel'!Z$17))),'4. CPI-tabel'!Z$17)</f>
        <v>1</v>
      </c>
      <c r="BE48" s="114">
        <f>IF(AND($D48="AD",OR($F48=2008,$F48=2009)),(IF($G48=1,IF(OR($F48=BE$24-2,$F48=BE$24-1,$F48=BE$24),1,'4. CPI-tabel'!AA$17),IF(OR($F48=BE$24-1,$F48=BE$24),1,'4. CPI-tabel'!AA$17))),'4. CPI-tabel'!AA$17)</f>
        <v>1</v>
      </c>
      <c r="BF48" s="114">
        <f>IF(AND($D48="AD",OR($F48=2008,$F48=2009)),(IF($G48=1,IF(OR($F48=BF$24-2,$F48=BF$24-1,$F48=BF$24),1,'4. CPI-tabel'!AB$17),IF(OR($F48=BF$24-1,$F48=BF$24),1,'4. CPI-tabel'!AB$17))),'4. CPI-tabel'!AB$17)</f>
        <v>1</v>
      </c>
      <c r="BG48" s="134"/>
      <c r="BH48" s="121"/>
      <c r="BI48" s="84">
        <f t="shared" si="7"/>
        <v>0</v>
      </c>
      <c r="BJ48" s="84">
        <f t="shared" si="8"/>
        <v>0</v>
      </c>
      <c r="BK48" s="84">
        <f t="shared" si="28"/>
        <v>0</v>
      </c>
      <c r="BL48" s="84">
        <f t="shared" si="29"/>
        <v>0</v>
      </c>
      <c r="BM48" s="84">
        <f t="shared" si="30"/>
        <v>0</v>
      </c>
      <c r="BN48" s="84">
        <f t="shared" si="10"/>
        <v>0</v>
      </c>
      <c r="BO48" s="84">
        <f t="shared" si="11"/>
        <v>0</v>
      </c>
      <c r="BP48" s="84">
        <f t="shared" si="12"/>
        <v>0</v>
      </c>
      <c r="BQ48" s="84">
        <f t="shared" si="13"/>
        <v>0</v>
      </c>
      <c r="BR48" s="84">
        <f t="shared" si="14"/>
        <v>0</v>
      </c>
      <c r="BS48" s="84">
        <f t="shared" si="15"/>
        <v>0</v>
      </c>
      <c r="BT48" s="84">
        <f t="shared" si="16"/>
        <v>0</v>
      </c>
      <c r="BU48" s="84">
        <f t="shared" si="17"/>
        <v>0</v>
      </c>
      <c r="BV48" s="84">
        <f t="shared" si="18"/>
        <v>0</v>
      </c>
      <c r="BW48" s="84">
        <f t="shared" si="19"/>
        <v>0</v>
      </c>
      <c r="BX48" s="84">
        <f t="shared" si="20"/>
        <v>0</v>
      </c>
      <c r="BY48" s="84">
        <f t="shared" si="21"/>
        <v>0</v>
      </c>
      <c r="BZ48" s="84">
        <f t="shared" si="22"/>
        <v>0</v>
      </c>
      <c r="CA48" s="84">
        <f t="shared" si="23"/>
        <v>0</v>
      </c>
      <c r="CB48" s="84">
        <f t="shared" si="24"/>
        <v>0</v>
      </c>
      <c r="CC48" s="84">
        <f t="shared" si="25"/>
        <v>101747.52905356071</v>
      </c>
      <c r="CD48" s="84">
        <f t="shared" si="26"/>
        <v>96863.647658989794</v>
      </c>
      <c r="CE48" s="84">
        <f t="shared" si="27"/>
        <v>92214.19257135829</v>
      </c>
    </row>
    <row r="49" spans="1:83" s="18" customFormat="1" x14ac:dyDescent="0.2">
      <c r="A49" s="62"/>
      <c r="B49" s="83">
        <f>'3. Investeringen'!B36</f>
        <v>25</v>
      </c>
      <c r="C49" s="83" t="str">
        <f>'3. Investeringen'!C36</f>
        <v>Nieuwe investeringen</v>
      </c>
      <c r="D49" s="83" t="str">
        <f>'3. Investeringen'!F36</f>
        <v>TD</v>
      </c>
      <c r="E49" s="83" t="str">
        <f t="shared" si="9"/>
        <v>Nieuwe investeringen TD</v>
      </c>
      <c r="F49" s="118">
        <f>'3. Investeringen'!L36</f>
        <v>2024</v>
      </c>
      <c r="G49" s="130">
        <f>'8. Afschrijvingen voor GAW'!G53</f>
        <v>0.5</v>
      </c>
      <c r="H49" s="83">
        <f>'3. Investeringen'!M36</f>
        <v>24863660.409273051</v>
      </c>
      <c r="J49" s="83">
        <f>'6. Investeringen per jaar'!I39</f>
        <v>1</v>
      </c>
      <c r="L49" s="83">
        <f>'8. Afschrijvingen voor GAW'!BF53</f>
        <v>0</v>
      </c>
      <c r="M49" s="83">
        <f>'8. Afschrijvingen voor GAW'!BG53</f>
        <v>0</v>
      </c>
      <c r="N49" s="83">
        <f>'8. Afschrijvingen voor GAW'!BH53</f>
        <v>0</v>
      </c>
      <c r="O49" s="83">
        <f>'8. Afschrijvingen voor GAW'!BI53</f>
        <v>0</v>
      </c>
      <c r="P49" s="83">
        <f>'8. Afschrijvingen voor GAW'!BJ53</f>
        <v>0</v>
      </c>
      <c r="Q49" s="83">
        <f>'8. Afschrijvingen voor GAW'!BK53</f>
        <v>0</v>
      </c>
      <c r="R49" s="83">
        <f>'8. Afschrijvingen voor GAW'!BL53</f>
        <v>0</v>
      </c>
      <c r="S49" s="83">
        <f>'8. Afschrijvingen voor GAW'!BM53</f>
        <v>0</v>
      </c>
      <c r="T49" s="83">
        <f>'8. Afschrijvingen voor GAW'!BN53</f>
        <v>0</v>
      </c>
      <c r="U49" s="83">
        <f>'8. Afschrijvingen voor GAW'!BO53</f>
        <v>0</v>
      </c>
      <c r="V49" s="83">
        <f>'8. Afschrijvingen voor GAW'!BP53</f>
        <v>0</v>
      </c>
      <c r="W49" s="83">
        <f>'8. Afschrijvingen voor GAW'!BQ53</f>
        <v>0</v>
      </c>
      <c r="X49" s="83">
        <f>'8. Afschrijvingen voor GAW'!BR53</f>
        <v>0</v>
      </c>
      <c r="Y49" s="83">
        <f>'8. Afschrijvingen voor GAW'!BS53</f>
        <v>0</v>
      </c>
      <c r="Z49" s="83">
        <f>'8. Afschrijvingen voor GAW'!BT53</f>
        <v>0</v>
      </c>
      <c r="AA49" s="83">
        <f>'8. Afschrijvingen voor GAW'!BU53</f>
        <v>0</v>
      </c>
      <c r="AB49" s="83">
        <f>'8. Afschrijvingen voor GAW'!BV53</f>
        <v>0</v>
      </c>
      <c r="AC49" s="83">
        <f>'8. Afschrijvingen voor GAW'!BW53</f>
        <v>0</v>
      </c>
      <c r="AD49" s="83">
        <f>'8. Afschrijvingen voor GAW'!BX53</f>
        <v>0</v>
      </c>
      <c r="AE49" s="83">
        <f>'8. Afschrijvingen voor GAW'!BY53</f>
        <v>0</v>
      </c>
      <c r="AF49" s="83">
        <f>'8. Afschrijvingen voor GAW'!BZ53</f>
        <v>497273.208185461</v>
      </c>
      <c r="AG49" s="83">
        <f>'8. Afschrijvingen voor GAW'!CA53</f>
        <v>974655.4880435036</v>
      </c>
      <c r="AH49" s="83">
        <f>'8. Afschrijvingen voor GAW'!CB53</f>
        <v>935669.2685217635</v>
      </c>
      <c r="AJ49" s="114">
        <f>IF(AND($D49="AD",OR($F49=2008,$F49=2009)),(IF($G49=1,IF(OR($F49=AJ$24-2,$F49=AJ$24-1,$F49=AJ$24),1,'4. CPI-tabel'!F$17),IF(OR($F49=AJ$24-1,$F49=AJ$24),1,'4. CPI-tabel'!F$17))),'4. CPI-tabel'!F$17)</f>
        <v>1.0209999999999999</v>
      </c>
      <c r="AK49" s="114">
        <f>IF(AND($D49="AD",OR($F49=2008,$F49=2009)),(IF($G49=1,IF(OR($F49=AK$24-2,$F49=AK$24-1,$F49=AK$24),1,'4. CPI-tabel'!G$17),IF(OR($F49=AK$24-1,$F49=AK$24),1,'4. CPI-tabel'!G$17))),'4. CPI-tabel'!G$17)</f>
        <v>1.0109999999999999</v>
      </c>
      <c r="AL49" s="114">
        <f>IF(AND($D49="AD",OR($F49=2008,$F49=2009)),(IF($G49=1,IF(OR($F49=AL$24-2,$F49=AL$24-1,$F49=AL$24),1,'4. CPI-tabel'!H$17),IF(OR($F49=AL$24-1,$F49=AL$24),1,'4. CPI-tabel'!H$17))),'4. CPI-tabel'!H$17)</f>
        <v>1.018</v>
      </c>
      <c r="AM49" s="114">
        <f>IF(AND($D49="AD",OR($F49=2008,$F49=2009)),(IF($G49=1,IF(OR($F49=AM$24-2,$F49=AM$24-1,$F49=AM$24),1,'4. CPI-tabel'!I$17),IF(OR($F49=AM$24-1,$F49=AM$24),1,'4. CPI-tabel'!I$17))),'4. CPI-tabel'!I$17)</f>
        <v>1.014</v>
      </c>
      <c r="AN49" s="114">
        <f>IF(AND($D49="AD",OR($F49=2008,$F49=2009)),(IF($G49=1,IF(OR($F49=AN$24-2,$F49=AN$24-1,$F49=AN$24),1,'4. CPI-tabel'!J$17),IF(OR($F49=AN$24-1,$F49=AN$24),1,'4. CPI-tabel'!J$17))),'4. CPI-tabel'!J$17)</f>
        <v>1.0109999999999999</v>
      </c>
      <c r="AO49" s="114">
        <f>IF(AND($D49="AD",OR($F49=2008,$F49=2009)),(IF($G49=1,IF(OR($F49=AO$24-2,$F49=AO$24-1,$F49=AO$24),1,'4. CPI-tabel'!K$17),IF(OR($F49=AO$24-1,$F49=AO$24),1,'4. CPI-tabel'!K$17))),'4. CPI-tabel'!K$17)</f>
        <v>1.032</v>
      </c>
      <c r="AP49" s="114">
        <f>IF(AND($D49="AD",OR($F49=2008,$F49=2009)),(IF($G49=1,IF(OR($F49=AP$24-2,$F49=AP$24-1,$F49=AP$24),1,'4. CPI-tabel'!L$17),IF(OR($F49=AP$24-1,$F49=AP$24),1,'4. CPI-tabel'!L$17))),'4. CPI-tabel'!L$17)</f>
        <v>1.0029999999999999</v>
      </c>
      <c r="AQ49" s="114">
        <f>IF(AND($D49="AD",OR($F49=2008,$F49=2009)),(IF($G49=1,IF(OR($F49=AQ$24-2,$F49=AQ$24-1,$F49=AQ$24),1,'4. CPI-tabel'!M$17),IF(OR($F49=AQ$24-1,$F49=AQ$24),1,'4. CPI-tabel'!M$17))),'4. CPI-tabel'!M$17)</f>
        <v>1.0149999999999999</v>
      </c>
      <c r="AR49" s="114">
        <f>IF(AND($D49="AD",OR($F49=2008,$F49=2009)),(IF($G49=1,IF(OR($F49=AR$24-2,$F49=AR$24-1,$F49=AR$24),1,'4. CPI-tabel'!N$17),IF(OR($F49=AR$24-1,$F49=AR$24),1,'4. CPI-tabel'!N$17))),'4. CPI-tabel'!N$17)</f>
        <v>1.026</v>
      </c>
      <c r="AS49" s="114">
        <f>IF(AND($D49="AD",OR($F49=2008,$F49=2009)),(IF($G49=1,IF(OR($F49=AS$24-2,$F49=AS$24-1,$F49=AS$24),1,'4. CPI-tabel'!O$17),IF(OR($F49=AS$24-1,$F49=AS$24),1,'4. CPI-tabel'!O$17))),'4. CPI-tabel'!O$17)</f>
        <v>1.0229999999999999</v>
      </c>
      <c r="AT49" s="114">
        <f>IF(AND($D49="AD",OR($F49=2008,$F49=2009)),(IF($G49=1,IF(OR($F49=AT$24-2,$F49=AT$24-1,$F49=AT$24),1,'4. CPI-tabel'!P$17),IF(OR($F49=AT$24-1,$F49=AT$24),1,'4. CPI-tabel'!P$17))),'4. CPI-tabel'!P$17)</f>
        <v>1.028</v>
      </c>
      <c r="AU49" s="114">
        <f>IF(AND($D49="AD",OR($F49=2008,$F49=2009)),(IF($G49=1,IF(OR($F49=AU$24-2,$F49=AU$24-1,$F49=AU$24),1,'4. CPI-tabel'!Q$17),IF(OR($F49=AU$24-1,$F49=AU$24),1,'4. CPI-tabel'!Q$17))),'4. CPI-tabel'!Q$17)</f>
        <v>1.01</v>
      </c>
      <c r="AV49" s="114">
        <f>IF(AND($D49="AD",OR($F49=2008,$F49=2009)),(IF($G49=1,IF(OR($F49=AV$24-2,$F49=AV$24-1,$F49=AV$24),1,'4. CPI-tabel'!R$17),IF(OR($F49=AV$24-1,$F49=AV$24),1,'4. CPI-tabel'!R$17))),'4. CPI-tabel'!R$17)</f>
        <v>1.008</v>
      </c>
      <c r="AW49" s="114">
        <f>IF(AND($D49="AD",OR($F49=2008,$F49=2009)),(IF($G49=1,IF(OR($F49=AW$24-2,$F49=AW$24-1,$F49=AW$24),1,'4. CPI-tabel'!S$17),IF(OR($F49=AW$24-1,$F49=AW$24),1,'4. CPI-tabel'!S$17))),'4. CPI-tabel'!S$17)</f>
        <v>1.002</v>
      </c>
      <c r="AX49" s="114">
        <f>IF(AND($D49="AD",OR($F49=2008,$F49=2009)),(IF($G49=1,IF(OR($F49=AX$24-2,$F49=AX$24-1,$F49=AX$24),1,'4. CPI-tabel'!T$17),IF(OR($F49=AX$24-1,$F49=AX$24),1,'4. CPI-tabel'!T$17))),'4. CPI-tabel'!T$17)</f>
        <v>1.014</v>
      </c>
      <c r="AY49" s="114">
        <f>IF(AND($D49="AD",OR($F49=2008,$F49=2009)),(IF($G49=1,IF(OR($F49=AY$24-2,$F49=AY$24-1,$F49=AY$24),1,'4. CPI-tabel'!U$17),IF(OR($F49=AY$24-1,$F49=AY$24),1,'4. CPI-tabel'!U$17))),'4. CPI-tabel'!U$17)</f>
        <v>1.0209999999999999</v>
      </c>
      <c r="AZ49" s="114">
        <f>IF(AND($D49="AD",OR($F49=2008,$F49=2009)),(IF($G49=1,IF(OR($F49=AZ$24-2,$F49=AZ$24-1,$F49=AZ$24),1,'4. CPI-tabel'!V$17),IF(OR($F49=AZ$24-1,$F49=AZ$24),1,'4. CPI-tabel'!V$17))),'4. CPI-tabel'!V$17)</f>
        <v>1.028</v>
      </c>
      <c r="BA49" s="114">
        <f>IF(AND($D49="AD",OR($F49=2008,$F49=2009)),(IF($G49=1,IF(OR($F49=BA$24-2,$F49=BA$24-1,$F49=BA$24),1,'4. CPI-tabel'!W$17),IF(OR($F49=BA$24-1,$F49=BA$24),1,'4. CPI-tabel'!W$17))),'4. CPI-tabel'!W$17)</f>
        <v>1.0069999999999999</v>
      </c>
      <c r="BB49" s="114">
        <f>IF(AND($D49="AD",OR($F49=2008,$F49=2009)),(IF($G49=1,IF(OR($F49=BB$24-2,$F49=BB$24-1,$F49=BB$24),1,'4. CPI-tabel'!X$17),IF(OR($F49=BB$24-1,$F49=BB$24),1,'4. CPI-tabel'!X$17))),'4. CPI-tabel'!X$17)</f>
        <v>1</v>
      </c>
      <c r="BC49" s="114">
        <f>IF(AND($D49="AD",OR($F49=2008,$F49=2009)),(IF($G49=1,IF(OR($F49=BC$24-2,$F49=BC$24-1,$F49=BC$24),1,'4. CPI-tabel'!Y$17),IF(OR($F49=BC$24-1,$F49=BC$24),1,'4. CPI-tabel'!Y$17))),'4. CPI-tabel'!Y$17)</f>
        <v>1</v>
      </c>
      <c r="BD49" s="114">
        <f>IF(AND($D49="AD",OR($F49=2008,$F49=2009)),(IF($G49=1,IF(OR($F49=BD$24-2,$F49=BD$24-1,$F49=BD$24),1,'4. CPI-tabel'!Z$17),IF(OR($F49=BD$24-1,$F49=BD$24),1,'4. CPI-tabel'!Z$17))),'4. CPI-tabel'!Z$17)</f>
        <v>1</v>
      </c>
      <c r="BE49" s="114">
        <f>IF(AND($D49="AD",OR($F49=2008,$F49=2009)),(IF($G49=1,IF(OR($F49=BE$24-2,$F49=BE$24-1,$F49=BE$24),1,'4. CPI-tabel'!AA$17),IF(OR($F49=BE$24-1,$F49=BE$24),1,'4. CPI-tabel'!AA$17))),'4. CPI-tabel'!AA$17)</f>
        <v>1</v>
      </c>
      <c r="BF49" s="114">
        <f>IF(AND($D49="AD",OR($F49=2008,$F49=2009)),(IF($G49=1,IF(OR($F49=BF$24-2,$F49=BF$24-1,$F49=BF$24),1,'4. CPI-tabel'!AB$17),IF(OR($F49=BF$24-1,$F49=BF$24),1,'4. CPI-tabel'!AB$17))),'4. CPI-tabel'!AB$17)</f>
        <v>1</v>
      </c>
      <c r="BG49" s="134"/>
      <c r="BH49" s="121"/>
      <c r="BI49" s="84">
        <f t="shared" si="7"/>
        <v>0</v>
      </c>
      <c r="BJ49" s="84">
        <f t="shared" si="8"/>
        <v>0</v>
      </c>
      <c r="BK49" s="84">
        <f t="shared" si="28"/>
        <v>0</v>
      </c>
      <c r="BL49" s="84">
        <f t="shared" si="29"/>
        <v>0</v>
      </c>
      <c r="BM49" s="84">
        <f t="shared" si="30"/>
        <v>0</v>
      </c>
      <c r="BN49" s="84">
        <f t="shared" si="10"/>
        <v>0</v>
      </c>
      <c r="BO49" s="84">
        <f t="shared" si="11"/>
        <v>0</v>
      </c>
      <c r="BP49" s="84">
        <f t="shared" si="12"/>
        <v>0</v>
      </c>
      <c r="BQ49" s="84">
        <f t="shared" si="13"/>
        <v>0</v>
      </c>
      <c r="BR49" s="84">
        <f t="shared" si="14"/>
        <v>0</v>
      </c>
      <c r="BS49" s="84">
        <f t="shared" si="15"/>
        <v>0</v>
      </c>
      <c r="BT49" s="84">
        <f t="shared" si="16"/>
        <v>0</v>
      </c>
      <c r="BU49" s="84">
        <f t="shared" si="17"/>
        <v>0</v>
      </c>
      <c r="BV49" s="84">
        <f t="shared" si="18"/>
        <v>0</v>
      </c>
      <c r="BW49" s="84">
        <f t="shared" si="19"/>
        <v>0</v>
      </c>
      <c r="BX49" s="84">
        <f t="shared" si="20"/>
        <v>0</v>
      </c>
      <c r="BY49" s="84">
        <f t="shared" si="21"/>
        <v>0</v>
      </c>
      <c r="BZ49" s="84">
        <f t="shared" si="22"/>
        <v>0</v>
      </c>
      <c r="CA49" s="84">
        <f t="shared" si="23"/>
        <v>0</v>
      </c>
      <c r="CB49" s="84">
        <f t="shared" si="24"/>
        <v>0</v>
      </c>
      <c r="CC49" s="84">
        <f t="shared" si="25"/>
        <v>24366387.20108759</v>
      </c>
      <c r="CD49" s="84">
        <f t="shared" si="26"/>
        <v>23391731.713044088</v>
      </c>
      <c r="CE49" s="84">
        <f t="shared" si="27"/>
        <v>22456062.444522325</v>
      </c>
    </row>
    <row r="50" spans="1:83" s="18" customFormat="1" x14ac:dyDescent="0.2">
      <c r="A50" s="62"/>
      <c r="B50" s="83">
        <f>'3. Investeringen'!B37</f>
        <v>26</v>
      </c>
      <c r="C50" s="83" t="str">
        <f>'3. Investeringen'!C37</f>
        <v>Nieuwe investeringen</v>
      </c>
      <c r="D50" s="83" t="str">
        <f>'3. Investeringen'!F37</f>
        <v>TD</v>
      </c>
      <c r="E50" s="83" t="str">
        <f t="shared" si="9"/>
        <v>Nieuwe investeringen TD</v>
      </c>
      <c r="F50" s="118">
        <f>'3. Investeringen'!L37</f>
        <v>2024</v>
      </c>
      <c r="G50" s="130">
        <f>'8. Afschrijvingen voor GAW'!G54</f>
        <v>0.5</v>
      </c>
      <c r="H50" s="83">
        <f>'3. Investeringen'!M37</f>
        <v>243927775.76100367</v>
      </c>
      <c r="J50" s="83">
        <f>'6. Investeringen per jaar'!I40</f>
        <v>1</v>
      </c>
      <c r="L50" s="83">
        <f>'8. Afschrijvingen voor GAW'!BF54</f>
        <v>0</v>
      </c>
      <c r="M50" s="83">
        <f>'8. Afschrijvingen voor GAW'!BG54</f>
        <v>0</v>
      </c>
      <c r="N50" s="83">
        <f>'8. Afschrijvingen voor GAW'!BH54</f>
        <v>0</v>
      </c>
      <c r="O50" s="83">
        <f>'8. Afschrijvingen voor GAW'!BI54</f>
        <v>0</v>
      </c>
      <c r="P50" s="83">
        <f>'8. Afschrijvingen voor GAW'!BJ54</f>
        <v>0</v>
      </c>
      <c r="Q50" s="83">
        <f>'8. Afschrijvingen voor GAW'!BK54</f>
        <v>0</v>
      </c>
      <c r="R50" s="83">
        <f>'8. Afschrijvingen voor GAW'!BL54</f>
        <v>0</v>
      </c>
      <c r="S50" s="83">
        <f>'8. Afschrijvingen voor GAW'!BM54</f>
        <v>0</v>
      </c>
      <c r="T50" s="83">
        <f>'8. Afschrijvingen voor GAW'!BN54</f>
        <v>0</v>
      </c>
      <c r="U50" s="83">
        <f>'8. Afschrijvingen voor GAW'!BO54</f>
        <v>0</v>
      </c>
      <c r="V50" s="83">
        <f>'8. Afschrijvingen voor GAW'!BP54</f>
        <v>0</v>
      </c>
      <c r="W50" s="83">
        <f>'8. Afschrijvingen voor GAW'!BQ54</f>
        <v>0</v>
      </c>
      <c r="X50" s="83">
        <f>'8. Afschrijvingen voor GAW'!BR54</f>
        <v>0</v>
      </c>
      <c r="Y50" s="83">
        <f>'8. Afschrijvingen voor GAW'!BS54</f>
        <v>0</v>
      </c>
      <c r="Z50" s="83">
        <f>'8. Afschrijvingen voor GAW'!BT54</f>
        <v>0</v>
      </c>
      <c r="AA50" s="83">
        <f>'8. Afschrijvingen voor GAW'!BU54</f>
        <v>0</v>
      </c>
      <c r="AB50" s="83">
        <f>'8. Afschrijvingen voor GAW'!BV54</f>
        <v>0</v>
      </c>
      <c r="AC50" s="83">
        <f>'8. Afschrijvingen voor GAW'!BW54</f>
        <v>0</v>
      </c>
      <c r="AD50" s="83">
        <f>'8. Afschrijvingen voor GAW'!BX54</f>
        <v>0</v>
      </c>
      <c r="AE50" s="83">
        <f>'8. Afschrijvingen voor GAW'!BY54</f>
        <v>0</v>
      </c>
      <c r="AF50" s="83">
        <f>'8. Afschrijvingen voor GAW'!BZ54</f>
        <v>3252370.3434800487</v>
      </c>
      <c r="AG50" s="83">
        <f>'8. Afschrijvingen voor GAW'!CA54</f>
        <v>6418010.8111339631</v>
      </c>
      <c r="AH50" s="83">
        <f>'8. Afschrijvingen voor GAW'!CB54</f>
        <v>6246863.8561703907</v>
      </c>
      <c r="AJ50" s="114">
        <f>IF(AND($D50="AD",OR($F50=2008,$F50=2009)),(IF($G50=1,IF(OR($F50=AJ$24-2,$F50=AJ$24-1,$F50=AJ$24),1,'4. CPI-tabel'!F$17),IF(OR($F50=AJ$24-1,$F50=AJ$24),1,'4. CPI-tabel'!F$17))),'4. CPI-tabel'!F$17)</f>
        <v>1.0209999999999999</v>
      </c>
      <c r="AK50" s="114">
        <f>IF(AND($D50="AD",OR($F50=2008,$F50=2009)),(IF($G50=1,IF(OR($F50=AK$24-2,$F50=AK$24-1,$F50=AK$24),1,'4. CPI-tabel'!G$17),IF(OR($F50=AK$24-1,$F50=AK$24),1,'4. CPI-tabel'!G$17))),'4. CPI-tabel'!G$17)</f>
        <v>1.0109999999999999</v>
      </c>
      <c r="AL50" s="114">
        <f>IF(AND($D50="AD",OR($F50=2008,$F50=2009)),(IF($G50=1,IF(OR($F50=AL$24-2,$F50=AL$24-1,$F50=AL$24),1,'4. CPI-tabel'!H$17),IF(OR($F50=AL$24-1,$F50=AL$24),1,'4. CPI-tabel'!H$17))),'4. CPI-tabel'!H$17)</f>
        <v>1.018</v>
      </c>
      <c r="AM50" s="114">
        <f>IF(AND($D50="AD",OR($F50=2008,$F50=2009)),(IF($G50=1,IF(OR($F50=AM$24-2,$F50=AM$24-1,$F50=AM$24),1,'4. CPI-tabel'!I$17),IF(OR($F50=AM$24-1,$F50=AM$24),1,'4. CPI-tabel'!I$17))),'4. CPI-tabel'!I$17)</f>
        <v>1.014</v>
      </c>
      <c r="AN50" s="114">
        <f>IF(AND($D50="AD",OR($F50=2008,$F50=2009)),(IF($G50=1,IF(OR($F50=AN$24-2,$F50=AN$24-1,$F50=AN$24),1,'4. CPI-tabel'!J$17),IF(OR($F50=AN$24-1,$F50=AN$24),1,'4. CPI-tabel'!J$17))),'4. CPI-tabel'!J$17)</f>
        <v>1.0109999999999999</v>
      </c>
      <c r="AO50" s="114">
        <f>IF(AND($D50="AD",OR($F50=2008,$F50=2009)),(IF($G50=1,IF(OR($F50=AO$24-2,$F50=AO$24-1,$F50=AO$24),1,'4. CPI-tabel'!K$17),IF(OR($F50=AO$24-1,$F50=AO$24),1,'4. CPI-tabel'!K$17))),'4. CPI-tabel'!K$17)</f>
        <v>1.032</v>
      </c>
      <c r="AP50" s="114">
        <f>IF(AND($D50="AD",OR($F50=2008,$F50=2009)),(IF($G50=1,IF(OR($F50=AP$24-2,$F50=AP$24-1,$F50=AP$24),1,'4. CPI-tabel'!L$17),IF(OR($F50=AP$24-1,$F50=AP$24),1,'4. CPI-tabel'!L$17))),'4. CPI-tabel'!L$17)</f>
        <v>1.0029999999999999</v>
      </c>
      <c r="AQ50" s="114">
        <f>IF(AND($D50="AD",OR($F50=2008,$F50=2009)),(IF($G50=1,IF(OR($F50=AQ$24-2,$F50=AQ$24-1,$F50=AQ$24),1,'4. CPI-tabel'!M$17),IF(OR($F50=AQ$24-1,$F50=AQ$24),1,'4. CPI-tabel'!M$17))),'4. CPI-tabel'!M$17)</f>
        <v>1.0149999999999999</v>
      </c>
      <c r="AR50" s="114">
        <f>IF(AND($D50="AD",OR($F50=2008,$F50=2009)),(IF($G50=1,IF(OR($F50=AR$24-2,$F50=AR$24-1,$F50=AR$24),1,'4. CPI-tabel'!N$17),IF(OR($F50=AR$24-1,$F50=AR$24),1,'4. CPI-tabel'!N$17))),'4. CPI-tabel'!N$17)</f>
        <v>1.026</v>
      </c>
      <c r="AS50" s="114">
        <f>IF(AND($D50="AD",OR($F50=2008,$F50=2009)),(IF($G50=1,IF(OR($F50=AS$24-2,$F50=AS$24-1,$F50=AS$24),1,'4. CPI-tabel'!O$17),IF(OR($F50=AS$24-1,$F50=AS$24),1,'4. CPI-tabel'!O$17))),'4. CPI-tabel'!O$17)</f>
        <v>1.0229999999999999</v>
      </c>
      <c r="AT50" s="114">
        <f>IF(AND($D50="AD",OR($F50=2008,$F50=2009)),(IF($G50=1,IF(OR($F50=AT$24-2,$F50=AT$24-1,$F50=AT$24),1,'4. CPI-tabel'!P$17),IF(OR($F50=AT$24-1,$F50=AT$24),1,'4. CPI-tabel'!P$17))),'4. CPI-tabel'!P$17)</f>
        <v>1.028</v>
      </c>
      <c r="AU50" s="114">
        <f>IF(AND($D50="AD",OR($F50=2008,$F50=2009)),(IF($G50=1,IF(OR($F50=AU$24-2,$F50=AU$24-1,$F50=AU$24),1,'4. CPI-tabel'!Q$17),IF(OR($F50=AU$24-1,$F50=AU$24),1,'4. CPI-tabel'!Q$17))),'4. CPI-tabel'!Q$17)</f>
        <v>1.01</v>
      </c>
      <c r="AV50" s="114">
        <f>IF(AND($D50="AD",OR($F50=2008,$F50=2009)),(IF($G50=1,IF(OR($F50=AV$24-2,$F50=AV$24-1,$F50=AV$24),1,'4. CPI-tabel'!R$17),IF(OR($F50=AV$24-1,$F50=AV$24),1,'4. CPI-tabel'!R$17))),'4. CPI-tabel'!R$17)</f>
        <v>1.008</v>
      </c>
      <c r="AW50" s="114">
        <f>IF(AND($D50="AD",OR($F50=2008,$F50=2009)),(IF($G50=1,IF(OR($F50=AW$24-2,$F50=AW$24-1,$F50=AW$24),1,'4. CPI-tabel'!S$17),IF(OR($F50=AW$24-1,$F50=AW$24),1,'4. CPI-tabel'!S$17))),'4. CPI-tabel'!S$17)</f>
        <v>1.002</v>
      </c>
      <c r="AX50" s="114">
        <f>IF(AND($D50="AD",OR($F50=2008,$F50=2009)),(IF($G50=1,IF(OR($F50=AX$24-2,$F50=AX$24-1,$F50=AX$24),1,'4. CPI-tabel'!T$17),IF(OR($F50=AX$24-1,$F50=AX$24),1,'4. CPI-tabel'!T$17))),'4. CPI-tabel'!T$17)</f>
        <v>1.014</v>
      </c>
      <c r="AY50" s="114">
        <f>IF(AND($D50="AD",OR($F50=2008,$F50=2009)),(IF($G50=1,IF(OR($F50=AY$24-2,$F50=AY$24-1,$F50=AY$24),1,'4. CPI-tabel'!U$17),IF(OR($F50=AY$24-1,$F50=AY$24),1,'4. CPI-tabel'!U$17))),'4. CPI-tabel'!U$17)</f>
        <v>1.0209999999999999</v>
      </c>
      <c r="AZ50" s="114">
        <f>IF(AND($D50="AD",OR($F50=2008,$F50=2009)),(IF($G50=1,IF(OR($F50=AZ$24-2,$F50=AZ$24-1,$F50=AZ$24),1,'4. CPI-tabel'!V$17),IF(OR($F50=AZ$24-1,$F50=AZ$24),1,'4. CPI-tabel'!V$17))),'4. CPI-tabel'!V$17)</f>
        <v>1.028</v>
      </c>
      <c r="BA50" s="114">
        <f>IF(AND($D50="AD",OR($F50=2008,$F50=2009)),(IF($G50=1,IF(OR($F50=BA$24-2,$F50=BA$24-1,$F50=BA$24),1,'4. CPI-tabel'!W$17),IF(OR($F50=BA$24-1,$F50=BA$24),1,'4. CPI-tabel'!W$17))),'4. CPI-tabel'!W$17)</f>
        <v>1.0069999999999999</v>
      </c>
      <c r="BB50" s="114">
        <f>IF(AND($D50="AD",OR($F50=2008,$F50=2009)),(IF($G50=1,IF(OR($F50=BB$24-2,$F50=BB$24-1,$F50=BB$24),1,'4. CPI-tabel'!X$17),IF(OR($F50=BB$24-1,$F50=BB$24),1,'4. CPI-tabel'!X$17))),'4. CPI-tabel'!X$17)</f>
        <v>1</v>
      </c>
      <c r="BC50" s="114">
        <f>IF(AND($D50="AD",OR($F50=2008,$F50=2009)),(IF($G50=1,IF(OR($F50=BC$24-2,$F50=BC$24-1,$F50=BC$24),1,'4. CPI-tabel'!Y$17),IF(OR($F50=BC$24-1,$F50=BC$24),1,'4. CPI-tabel'!Y$17))),'4. CPI-tabel'!Y$17)</f>
        <v>1</v>
      </c>
      <c r="BD50" s="114">
        <f>IF(AND($D50="AD",OR($F50=2008,$F50=2009)),(IF($G50=1,IF(OR($F50=BD$24-2,$F50=BD$24-1,$F50=BD$24),1,'4. CPI-tabel'!Z$17),IF(OR($F50=BD$24-1,$F50=BD$24),1,'4. CPI-tabel'!Z$17))),'4. CPI-tabel'!Z$17)</f>
        <v>1</v>
      </c>
      <c r="BE50" s="114">
        <f>IF(AND($D50="AD",OR($F50=2008,$F50=2009)),(IF($G50=1,IF(OR($F50=BE$24-2,$F50=BE$24-1,$F50=BE$24),1,'4. CPI-tabel'!AA$17),IF(OR($F50=BE$24-1,$F50=BE$24),1,'4. CPI-tabel'!AA$17))),'4. CPI-tabel'!AA$17)</f>
        <v>1</v>
      </c>
      <c r="BF50" s="114">
        <f>IF(AND($D50="AD",OR($F50=2008,$F50=2009)),(IF($G50=1,IF(OR($F50=BF$24-2,$F50=BF$24-1,$F50=BF$24),1,'4. CPI-tabel'!AB$17),IF(OR($F50=BF$24-1,$F50=BF$24),1,'4. CPI-tabel'!AB$17))),'4. CPI-tabel'!AB$17)</f>
        <v>1</v>
      </c>
      <c r="BG50" s="134"/>
      <c r="BH50" s="121"/>
      <c r="BI50" s="84">
        <f t="shared" si="7"/>
        <v>0</v>
      </c>
      <c r="BJ50" s="84">
        <f t="shared" si="8"/>
        <v>0</v>
      </c>
      <c r="BK50" s="84">
        <f t="shared" si="28"/>
        <v>0</v>
      </c>
      <c r="BL50" s="84">
        <f t="shared" si="29"/>
        <v>0</v>
      </c>
      <c r="BM50" s="84">
        <f t="shared" si="30"/>
        <v>0</v>
      </c>
      <c r="BN50" s="84">
        <f t="shared" si="10"/>
        <v>0</v>
      </c>
      <c r="BO50" s="84">
        <f t="shared" si="11"/>
        <v>0</v>
      </c>
      <c r="BP50" s="84">
        <f t="shared" si="12"/>
        <v>0</v>
      </c>
      <c r="BQ50" s="84">
        <f t="shared" si="13"/>
        <v>0</v>
      </c>
      <c r="BR50" s="84">
        <f t="shared" si="14"/>
        <v>0</v>
      </c>
      <c r="BS50" s="84">
        <f t="shared" si="15"/>
        <v>0</v>
      </c>
      <c r="BT50" s="84">
        <f t="shared" si="16"/>
        <v>0</v>
      </c>
      <c r="BU50" s="84">
        <f t="shared" si="17"/>
        <v>0</v>
      </c>
      <c r="BV50" s="84">
        <f t="shared" si="18"/>
        <v>0</v>
      </c>
      <c r="BW50" s="84">
        <f t="shared" si="19"/>
        <v>0</v>
      </c>
      <c r="BX50" s="84">
        <f t="shared" si="20"/>
        <v>0</v>
      </c>
      <c r="BY50" s="84">
        <f t="shared" si="21"/>
        <v>0</v>
      </c>
      <c r="BZ50" s="84">
        <f t="shared" si="22"/>
        <v>0</v>
      </c>
      <c r="CA50" s="84">
        <f t="shared" si="23"/>
        <v>0</v>
      </c>
      <c r="CB50" s="84">
        <f t="shared" si="24"/>
        <v>0</v>
      </c>
      <c r="CC50" s="84">
        <f t="shared" si="25"/>
        <v>240675405.41752362</v>
      </c>
      <c r="CD50" s="84">
        <f t="shared" si="26"/>
        <v>234257394.60638967</v>
      </c>
      <c r="CE50" s="84">
        <f t="shared" si="27"/>
        <v>228010530.75021929</v>
      </c>
    </row>
    <row r="51" spans="1:83" s="18" customFormat="1" x14ac:dyDescent="0.2">
      <c r="A51" s="62"/>
      <c r="B51" s="83">
        <f>'3. Investeringen'!B38</f>
        <v>27</v>
      </c>
      <c r="C51" s="83" t="str">
        <f>'3. Investeringen'!C38</f>
        <v>Nieuwe investeringen</v>
      </c>
      <c r="D51" s="83" t="str">
        <f>'3. Investeringen'!F38</f>
        <v>TD</v>
      </c>
      <c r="E51" s="83" t="str">
        <f t="shared" si="9"/>
        <v>Nieuwe investeringen TD</v>
      </c>
      <c r="F51" s="118">
        <f>'3. Investeringen'!L38</f>
        <v>2024</v>
      </c>
      <c r="G51" s="130">
        <f>'8. Afschrijvingen voor GAW'!G55</f>
        <v>0.5</v>
      </c>
      <c r="H51" s="83">
        <f>'3. Investeringen'!M38</f>
        <v>47630314.070446365</v>
      </c>
      <c r="J51" s="83">
        <f>'6. Investeringen per jaar'!I41</f>
        <v>1</v>
      </c>
      <c r="L51" s="83">
        <f>'8. Afschrijvingen voor GAW'!BF55</f>
        <v>0</v>
      </c>
      <c r="M51" s="83">
        <f>'8. Afschrijvingen voor GAW'!BG55</f>
        <v>0</v>
      </c>
      <c r="N51" s="83">
        <f>'8. Afschrijvingen voor GAW'!BH55</f>
        <v>0</v>
      </c>
      <c r="O51" s="83">
        <f>'8. Afschrijvingen voor GAW'!BI55</f>
        <v>0</v>
      </c>
      <c r="P51" s="83">
        <f>'8. Afschrijvingen voor GAW'!BJ55</f>
        <v>0</v>
      </c>
      <c r="Q51" s="83">
        <f>'8. Afschrijvingen voor GAW'!BK55</f>
        <v>0</v>
      </c>
      <c r="R51" s="83">
        <f>'8. Afschrijvingen voor GAW'!BL55</f>
        <v>0</v>
      </c>
      <c r="S51" s="83">
        <f>'8. Afschrijvingen voor GAW'!BM55</f>
        <v>0</v>
      </c>
      <c r="T51" s="83">
        <f>'8. Afschrijvingen voor GAW'!BN55</f>
        <v>0</v>
      </c>
      <c r="U51" s="83">
        <f>'8. Afschrijvingen voor GAW'!BO55</f>
        <v>0</v>
      </c>
      <c r="V51" s="83">
        <f>'8. Afschrijvingen voor GAW'!BP55</f>
        <v>0</v>
      </c>
      <c r="W51" s="83">
        <f>'8. Afschrijvingen voor GAW'!BQ55</f>
        <v>0</v>
      </c>
      <c r="X51" s="83">
        <f>'8. Afschrijvingen voor GAW'!BR55</f>
        <v>0</v>
      </c>
      <c r="Y51" s="83">
        <f>'8. Afschrijvingen voor GAW'!BS55</f>
        <v>0</v>
      </c>
      <c r="Z51" s="83">
        <f>'8. Afschrijvingen voor GAW'!BT55</f>
        <v>0</v>
      </c>
      <c r="AA51" s="83">
        <f>'8. Afschrijvingen voor GAW'!BU55</f>
        <v>0</v>
      </c>
      <c r="AB51" s="83">
        <f>'8. Afschrijvingen voor GAW'!BV55</f>
        <v>0</v>
      </c>
      <c r="AC51" s="83">
        <f>'8. Afschrijvingen voor GAW'!BW55</f>
        <v>0</v>
      </c>
      <c r="AD51" s="83">
        <f>'8. Afschrijvingen voor GAW'!BX55</f>
        <v>0</v>
      </c>
      <c r="AE51" s="83">
        <f>'8. Afschrijvingen voor GAW'!BY55</f>
        <v>0</v>
      </c>
      <c r="AF51" s="83">
        <f>'8. Afschrijvingen voor GAW'!BZ55</f>
        <v>519603.42622305121</v>
      </c>
      <c r="AG51" s="83">
        <f>'8. Afschrijvingen voor GAW'!CA55</f>
        <v>1027870.0504194176</v>
      </c>
      <c r="AH51" s="83">
        <f>'8. Afschrijvingen voor GAW'!CB55</f>
        <v>1005443.794773903</v>
      </c>
      <c r="AJ51" s="114">
        <f>IF(AND($D51="AD",OR($F51=2008,$F51=2009)),(IF($G51=1,IF(OR($F51=AJ$24-2,$F51=AJ$24-1,$F51=AJ$24),1,'4. CPI-tabel'!F$17),IF(OR($F51=AJ$24-1,$F51=AJ$24),1,'4. CPI-tabel'!F$17))),'4. CPI-tabel'!F$17)</f>
        <v>1.0209999999999999</v>
      </c>
      <c r="AK51" s="114">
        <f>IF(AND($D51="AD",OR($F51=2008,$F51=2009)),(IF($G51=1,IF(OR($F51=AK$24-2,$F51=AK$24-1,$F51=AK$24),1,'4. CPI-tabel'!G$17),IF(OR($F51=AK$24-1,$F51=AK$24),1,'4. CPI-tabel'!G$17))),'4. CPI-tabel'!G$17)</f>
        <v>1.0109999999999999</v>
      </c>
      <c r="AL51" s="114">
        <f>IF(AND($D51="AD",OR($F51=2008,$F51=2009)),(IF($G51=1,IF(OR($F51=AL$24-2,$F51=AL$24-1,$F51=AL$24),1,'4. CPI-tabel'!H$17),IF(OR($F51=AL$24-1,$F51=AL$24),1,'4. CPI-tabel'!H$17))),'4. CPI-tabel'!H$17)</f>
        <v>1.018</v>
      </c>
      <c r="AM51" s="114">
        <f>IF(AND($D51="AD",OR($F51=2008,$F51=2009)),(IF($G51=1,IF(OR($F51=AM$24-2,$F51=AM$24-1,$F51=AM$24),1,'4. CPI-tabel'!I$17),IF(OR($F51=AM$24-1,$F51=AM$24),1,'4. CPI-tabel'!I$17))),'4. CPI-tabel'!I$17)</f>
        <v>1.014</v>
      </c>
      <c r="AN51" s="114">
        <f>IF(AND($D51="AD",OR($F51=2008,$F51=2009)),(IF($G51=1,IF(OR($F51=AN$24-2,$F51=AN$24-1,$F51=AN$24),1,'4. CPI-tabel'!J$17),IF(OR($F51=AN$24-1,$F51=AN$24),1,'4. CPI-tabel'!J$17))),'4. CPI-tabel'!J$17)</f>
        <v>1.0109999999999999</v>
      </c>
      <c r="AO51" s="114">
        <f>IF(AND($D51="AD",OR($F51=2008,$F51=2009)),(IF($G51=1,IF(OR($F51=AO$24-2,$F51=AO$24-1,$F51=AO$24),1,'4. CPI-tabel'!K$17),IF(OR($F51=AO$24-1,$F51=AO$24),1,'4. CPI-tabel'!K$17))),'4. CPI-tabel'!K$17)</f>
        <v>1.032</v>
      </c>
      <c r="AP51" s="114">
        <f>IF(AND($D51="AD",OR($F51=2008,$F51=2009)),(IF($G51=1,IF(OR($F51=AP$24-2,$F51=AP$24-1,$F51=AP$24),1,'4. CPI-tabel'!L$17),IF(OR($F51=AP$24-1,$F51=AP$24),1,'4. CPI-tabel'!L$17))),'4. CPI-tabel'!L$17)</f>
        <v>1.0029999999999999</v>
      </c>
      <c r="AQ51" s="114">
        <f>IF(AND($D51="AD",OR($F51=2008,$F51=2009)),(IF($G51=1,IF(OR($F51=AQ$24-2,$F51=AQ$24-1,$F51=AQ$24),1,'4. CPI-tabel'!M$17),IF(OR($F51=AQ$24-1,$F51=AQ$24),1,'4. CPI-tabel'!M$17))),'4. CPI-tabel'!M$17)</f>
        <v>1.0149999999999999</v>
      </c>
      <c r="AR51" s="114">
        <f>IF(AND($D51="AD",OR($F51=2008,$F51=2009)),(IF($G51=1,IF(OR($F51=AR$24-2,$F51=AR$24-1,$F51=AR$24),1,'4. CPI-tabel'!N$17),IF(OR($F51=AR$24-1,$F51=AR$24),1,'4. CPI-tabel'!N$17))),'4. CPI-tabel'!N$17)</f>
        <v>1.026</v>
      </c>
      <c r="AS51" s="114">
        <f>IF(AND($D51="AD",OR($F51=2008,$F51=2009)),(IF($G51=1,IF(OR($F51=AS$24-2,$F51=AS$24-1,$F51=AS$24),1,'4. CPI-tabel'!O$17),IF(OR($F51=AS$24-1,$F51=AS$24),1,'4. CPI-tabel'!O$17))),'4. CPI-tabel'!O$17)</f>
        <v>1.0229999999999999</v>
      </c>
      <c r="AT51" s="114">
        <f>IF(AND($D51="AD",OR($F51=2008,$F51=2009)),(IF($G51=1,IF(OR($F51=AT$24-2,$F51=AT$24-1,$F51=AT$24),1,'4. CPI-tabel'!P$17),IF(OR($F51=AT$24-1,$F51=AT$24),1,'4. CPI-tabel'!P$17))),'4. CPI-tabel'!P$17)</f>
        <v>1.028</v>
      </c>
      <c r="AU51" s="114">
        <f>IF(AND($D51="AD",OR($F51=2008,$F51=2009)),(IF($G51=1,IF(OR($F51=AU$24-2,$F51=AU$24-1,$F51=AU$24),1,'4. CPI-tabel'!Q$17),IF(OR($F51=AU$24-1,$F51=AU$24),1,'4. CPI-tabel'!Q$17))),'4. CPI-tabel'!Q$17)</f>
        <v>1.01</v>
      </c>
      <c r="AV51" s="114">
        <f>IF(AND($D51="AD",OR($F51=2008,$F51=2009)),(IF($G51=1,IF(OR($F51=AV$24-2,$F51=AV$24-1,$F51=AV$24),1,'4. CPI-tabel'!R$17),IF(OR($F51=AV$24-1,$F51=AV$24),1,'4. CPI-tabel'!R$17))),'4. CPI-tabel'!R$17)</f>
        <v>1.008</v>
      </c>
      <c r="AW51" s="114">
        <f>IF(AND($D51="AD",OR($F51=2008,$F51=2009)),(IF($G51=1,IF(OR($F51=AW$24-2,$F51=AW$24-1,$F51=AW$24),1,'4. CPI-tabel'!S$17),IF(OR($F51=AW$24-1,$F51=AW$24),1,'4. CPI-tabel'!S$17))),'4. CPI-tabel'!S$17)</f>
        <v>1.002</v>
      </c>
      <c r="AX51" s="114">
        <f>IF(AND($D51="AD",OR($F51=2008,$F51=2009)),(IF($G51=1,IF(OR($F51=AX$24-2,$F51=AX$24-1,$F51=AX$24),1,'4. CPI-tabel'!T$17),IF(OR($F51=AX$24-1,$F51=AX$24),1,'4. CPI-tabel'!T$17))),'4. CPI-tabel'!T$17)</f>
        <v>1.014</v>
      </c>
      <c r="AY51" s="114">
        <f>IF(AND($D51="AD",OR($F51=2008,$F51=2009)),(IF($G51=1,IF(OR($F51=AY$24-2,$F51=AY$24-1,$F51=AY$24),1,'4. CPI-tabel'!U$17),IF(OR($F51=AY$24-1,$F51=AY$24),1,'4. CPI-tabel'!U$17))),'4. CPI-tabel'!U$17)</f>
        <v>1.0209999999999999</v>
      </c>
      <c r="AZ51" s="114">
        <f>IF(AND($D51="AD",OR($F51=2008,$F51=2009)),(IF($G51=1,IF(OR($F51=AZ$24-2,$F51=AZ$24-1,$F51=AZ$24),1,'4. CPI-tabel'!V$17),IF(OR($F51=AZ$24-1,$F51=AZ$24),1,'4. CPI-tabel'!V$17))),'4. CPI-tabel'!V$17)</f>
        <v>1.028</v>
      </c>
      <c r="BA51" s="114">
        <f>IF(AND($D51="AD",OR($F51=2008,$F51=2009)),(IF($G51=1,IF(OR($F51=BA$24-2,$F51=BA$24-1,$F51=BA$24),1,'4. CPI-tabel'!W$17),IF(OR($F51=BA$24-1,$F51=BA$24),1,'4. CPI-tabel'!W$17))),'4. CPI-tabel'!W$17)</f>
        <v>1.0069999999999999</v>
      </c>
      <c r="BB51" s="114">
        <f>IF(AND($D51="AD",OR($F51=2008,$F51=2009)),(IF($G51=1,IF(OR($F51=BB$24-2,$F51=BB$24-1,$F51=BB$24),1,'4. CPI-tabel'!X$17),IF(OR($F51=BB$24-1,$F51=BB$24),1,'4. CPI-tabel'!X$17))),'4. CPI-tabel'!X$17)</f>
        <v>1</v>
      </c>
      <c r="BC51" s="114">
        <f>IF(AND($D51="AD",OR($F51=2008,$F51=2009)),(IF($G51=1,IF(OR($F51=BC$24-2,$F51=BC$24-1,$F51=BC$24),1,'4. CPI-tabel'!Y$17),IF(OR($F51=BC$24-1,$F51=BC$24),1,'4. CPI-tabel'!Y$17))),'4. CPI-tabel'!Y$17)</f>
        <v>1</v>
      </c>
      <c r="BD51" s="114">
        <f>IF(AND($D51="AD",OR($F51=2008,$F51=2009)),(IF($G51=1,IF(OR($F51=BD$24-2,$F51=BD$24-1,$F51=BD$24),1,'4. CPI-tabel'!Z$17),IF(OR($F51=BD$24-1,$F51=BD$24),1,'4. CPI-tabel'!Z$17))),'4. CPI-tabel'!Z$17)</f>
        <v>1</v>
      </c>
      <c r="BE51" s="114">
        <f>IF(AND($D51="AD",OR($F51=2008,$F51=2009)),(IF($G51=1,IF(OR($F51=BE$24-2,$F51=BE$24-1,$F51=BE$24),1,'4. CPI-tabel'!AA$17),IF(OR($F51=BE$24-1,$F51=BE$24),1,'4. CPI-tabel'!AA$17))),'4. CPI-tabel'!AA$17)</f>
        <v>1</v>
      </c>
      <c r="BF51" s="114">
        <f>IF(AND($D51="AD",OR($F51=2008,$F51=2009)),(IF($G51=1,IF(OR($F51=BF$24-2,$F51=BF$24-1,$F51=BF$24),1,'4. CPI-tabel'!AB$17),IF(OR($F51=BF$24-1,$F51=BF$24),1,'4. CPI-tabel'!AB$17))),'4. CPI-tabel'!AB$17)</f>
        <v>1</v>
      </c>
      <c r="BG51" s="134"/>
      <c r="BH51" s="121"/>
      <c r="BI51" s="84">
        <f t="shared" si="7"/>
        <v>0</v>
      </c>
      <c r="BJ51" s="84">
        <f t="shared" si="8"/>
        <v>0</v>
      </c>
      <c r="BK51" s="84">
        <f t="shared" si="28"/>
        <v>0</v>
      </c>
      <c r="BL51" s="84">
        <f t="shared" si="29"/>
        <v>0</v>
      </c>
      <c r="BM51" s="84">
        <f t="shared" si="30"/>
        <v>0</v>
      </c>
      <c r="BN51" s="84">
        <f t="shared" si="10"/>
        <v>0</v>
      </c>
      <c r="BO51" s="84">
        <f t="shared" si="11"/>
        <v>0</v>
      </c>
      <c r="BP51" s="84">
        <f t="shared" si="12"/>
        <v>0</v>
      </c>
      <c r="BQ51" s="84">
        <f t="shared" si="13"/>
        <v>0</v>
      </c>
      <c r="BR51" s="84">
        <f t="shared" si="14"/>
        <v>0</v>
      </c>
      <c r="BS51" s="84">
        <f t="shared" si="15"/>
        <v>0</v>
      </c>
      <c r="BT51" s="84">
        <f t="shared" si="16"/>
        <v>0</v>
      </c>
      <c r="BU51" s="84">
        <f t="shared" si="17"/>
        <v>0</v>
      </c>
      <c r="BV51" s="84">
        <f t="shared" si="18"/>
        <v>0</v>
      </c>
      <c r="BW51" s="84">
        <f t="shared" si="19"/>
        <v>0</v>
      </c>
      <c r="BX51" s="84">
        <f t="shared" si="20"/>
        <v>0</v>
      </c>
      <c r="BY51" s="84">
        <f t="shared" si="21"/>
        <v>0</v>
      </c>
      <c r="BZ51" s="84">
        <f t="shared" si="22"/>
        <v>0</v>
      </c>
      <c r="CA51" s="84">
        <f t="shared" si="23"/>
        <v>0</v>
      </c>
      <c r="CB51" s="84">
        <f t="shared" si="24"/>
        <v>0</v>
      </c>
      <c r="CC51" s="84">
        <f t="shared" si="25"/>
        <v>47110710.64422331</v>
      </c>
      <c r="CD51" s="84">
        <f t="shared" si="26"/>
        <v>46082840.59380389</v>
      </c>
      <c r="CE51" s="84">
        <f t="shared" si="27"/>
        <v>45077396.799029984</v>
      </c>
    </row>
    <row r="52" spans="1:83" s="18" customFormat="1" x14ac:dyDescent="0.2">
      <c r="A52" s="62"/>
      <c r="B52" s="83">
        <f>'3. Investeringen'!B39</f>
        <v>28</v>
      </c>
      <c r="C52" s="83" t="str">
        <f>'3. Investeringen'!C39</f>
        <v>Nieuwe investeringen</v>
      </c>
      <c r="D52" s="83" t="str">
        <f>'3. Investeringen'!F39</f>
        <v>TD</v>
      </c>
      <c r="E52" s="83" t="str">
        <f t="shared" si="9"/>
        <v>Nieuwe investeringen TD</v>
      </c>
      <c r="F52" s="118">
        <f>'3. Investeringen'!L39</f>
        <v>2024</v>
      </c>
      <c r="G52" s="130">
        <f>'8. Afschrijvingen voor GAW'!G56</f>
        <v>0.5</v>
      </c>
      <c r="H52" s="83">
        <f>'3. Investeringen'!M39</f>
        <v>352202.29994161532</v>
      </c>
      <c r="J52" s="83">
        <f>'6. Investeringen per jaar'!I42</f>
        <v>1</v>
      </c>
      <c r="L52" s="83">
        <f>'8. Afschrijvingen voor GAW'!BF56</f>
        <v>0</v>
      </c>
      <c r="M52" s="83">
        <f>'8. Afschrijvingen voor GAW'!BG56</f>
        <v>0</v>
      </c>
      <c r="N52" s="83">
        <f>'8. Afschrijvingen voor GAW'!BH56</f>
        <v>0</v>
      </c>
      <c r="O52" s="83">
        <f>'8. Afschrijvingen voor GAW'!BI56</f>
        <v>0</v>
      </c>
      <c r="P52" s="83">
        <f>'8. Afschrijvingen voor GAW'!BJ56</f>
        <v>0</v>
      </c>
      <c r="Q52" s="83">
        <f>'8. Afschrijvingen voor GAW'!BK56</f>
        <v>0</v>
      </c>
      <c r="R52" s="83">
        <f>'8. Afschrijvingen voor GAW'!BL56</f>
        <v>0</v>
      </c>
      <c r="S52" s="83">
        <f>'8. Afschrijvingen voor GAW'!BM56</f>
        <v>0</v>
      </c>
      <c r="T52" s="83">
        <f>'8. Afschrijvingen voor GAW'!BN56</f>
        <v>0</v>
      </c>
      <c r="U52" s="83">
        <f>'8. Afschrijvingen voor GAW'!BO56</f>
        <v>0</v>
      </c>
      <c r="V52" s="83">
        <f>'8. Afschrijvingen voor GAW'!BP56</f>
        <v>0</v>
      </c>
      <c r="W52" s="83">
        <f>'8. Afschrijvingen voor GAW'!BQ56</f>
        <v>0</v>
      </c>
      <c r="X52" s="83">
        <f>'8. Afschrijvingen voor GAW'!BR56</f>
        <v>0</v>
      </c>
      <c r="Y52" s="83">
        <f>'8. Afschrijvingen voor GAW'!BS56</f>
        <v>0</v>
      </c>
      <c r="Z52" s="83">
        <f>'8. Afschrijvingen voor GAW'!BT56</f>
        <v>0</v>
      </c>
      <c r="AA52" s="83">
        <f>'8. Afschrijvingen voor GAW'!BU56</f>
        <v>0</v>
      </c>
      <c r="AB52" s="83">
        <f>'8. Afschrijvingen voor GAW'!BV56</f>
        <v>0</v>
      </c>
      <c r="AC52" s="83">
        <f>'8. Afschrijvingen voor GAW'!BW56</f>
        <v>0</v>
      </c>
      <c r="AD52" s="83">
        <f>'8. Afschrijvingen voor GAW'!BX56</f>
        <v>0</v>
      </c>
      <c r="AE52" s="83">
        <f>'8. Afschrijvingen voor GAW'!BY56</f>
        <v>0</v>
      </c>
      <c r="AF52" s="83">
        <f>'8. Afschrijvingen voor GAW'!BZ56</f>
        <v>0</v>
      </c>
      <c r="AG52" s="83">
        <f>'8. Afschrijvingen voor GAW'!CA56</f>
        <v>0</v>
      </c>
      <c r="AH52" s="83">
        <f>'8. Afschrijvingen voor GAW'!CB56</f>
        <v>0</v>
      </c>
      <c r="AJ52" s="114">
        <f>IF(AND($D52="AD",OR($F52=2008,$F52=2009)),(IF($G52=1,IF(OR($F52=AJ$24-2,$F52=AJ$24-1,$F52=AJ$24),1,'4. CPI-tabel'!F$17),IF(OR($F52=AJ$24-1,$F52=AJ$24),1,'4. CPI-tabel'!F$17))),'4. CPI-tabel'!F$17)</f>
        <v>1.0209999999999999</v>
      </c>
      <c r="AK52" s="114">
        <f>IF(AND($D52="AD",OR($F52=2008,$F52=2009)),(IF($G52=1,IF(OR($F52=AK$24-2,$F52=AK$24-1,$F52=AK$24),1,'4. CPI-tabel'!G$17),IF(OR($F52=AK$24-1,$F52=AK$24),1,'4. CPI-tabel'!G$17))),'4. CPI-tabel'!G$17)</f>
        <v>1.0109999999999999</v>
      </c>
      <c r="AL52" s="114">
        <f>IF(AND($D52="AD",OR($F52=2008,$F52=2009)),(IF($G52=1,IF(OR($F52=AL$24-2,$F52=AL$24-1,$F52=AL$24),1,'4. CPI-tabel'!H$17),IF(OR($F52=AL$24-1,$F52=AL$24),1,'4. CPI-tabel'!H$17))),'4. CPI-tabel'!H$17)</f>
        <v>1.018</v>
      </c>
      <c r="AM52" s="114">
        <f>IF(AND($D52="AD",OR($F52=2008,$F52=2009)),(IF($G52=1,IF(OR($F52=AM$24-2,$F52=AM$24-1,$F52=AM$24),1,'4. CPI-tabel'!I$17),IF(OR($F52=AM$24-1,$F52=AM$24),1,'4. CPI-tabel'!I$17))),'4. CPI-tabel'!I$17)</f>
        <v>1.014</v>
      </c>
      <c r="AN52" s="114">
        <f>IF(AND($D52="AD",OR($F52=2008,$F52=2009)),(IF($G52=1,IF(OR($F52=AN$24-2,$F52=AN$24-1,$F52=AN$24),1,'4. CPI-tabel'!J$17),IF(OR($F52=AN$24-1,$F52=AN$24),1,'4. CPI-tabel'!J$17))),'4. CPI-tabel'!J$17)</f>
        <v>1.0109999999999999</v>
      </c>
      <c r="AO52" s="114">
        <f>IF(AND($D52="AD",OR($F52=2008,$F52=2009)),(IF($G52=1,IF(OR($F52=AO$24-2,$F52=AO$24-1,$F52=AO$24),1,'4. CPI-tabel'!K$17),IF(OR($F52=AO$24-1,$F52=AO$24),1,'4. CPI-tabel'!K$17))),'4. CPI-tabel'!K$17)</f>
        <v>1.032</v>
      </c>
      <c r="AP52" s="114">
        <f>IF(AND($D52="AD",OR($F52=2008,$F52=2009)),(IF($G52=1,IF(OR($F52=AP$24-2,$F52=AP$24-1,$F52=AP$24),1,'4. CPI-tabel'!L$17),IF(OR($F52=AP$24-1,$F52=AP$24),1,'4. CPI-tabel'!L$17))),'4. CPI-tabel'!L$17)</f>
        <v>1.0029999999999999</v>
      </c>
      <c r="AQ52" s="114">
        <f>IF(AND($D52="AD",OR($F52=2008,$F52=2009)),(IF($G52=1,IF(OR($F52=AQ$24-2,$F52=AQ$24-1,$F52=AQ$24),1,'4. CPI-tabel'!M$17),IF(OR($F52=AQ$24-1,$F52=AQ$24),1,'4. CPI-tabel'!M$17))),'4. CPI-tabel'!M$17)</f>
        <v>1.0149999999999999</v>
      </c>
      <c r="AR52" s="114">
        <f>IF(AND($D52="AD",OR($F52=2008,$F52=2009)),(IF($G52=1,IF(OR($F52=AR$24-2,$F52=AR$24-1,$F52=AR$24),1,'4. CPI-tabel'!N$17),IF(OR($F52=AR$24-1,$F52=AR$24),1,'4. CPI-tabel'!N$17))),'4. CPI-tabel'!N$17)</f>
        <v>1.026</v>
      </c>
      <c r="AS52" s="114">
        <f>IF(AND($D52="AD",OR($F52=2008,$F52=2009)),(IF($G52=1,IF(OR($F52=AS$24-2,$F52=AS$24-1,$F52=AS$24),1,'4. CPI-tabel'!O$17),IF(OR($F52=AS$24-1,$F52=AS$24),1,'4. CPI-tabel'!O$17))),'4. CPI-tabel'!O$17)</f>
        <v>1.0229999999999999</v>
      </c>
      <c r="AT52" s="114">
        <f>IF(AND($D52="AD",OR($F52=2008,$F52=2009)),(IF($G52=1,IF(OR($F52=AT$24-2,$F52=AT$24-1,$F52=AT$24),1,'4. CPI-tabel'!P$17),IF(OR($F52=AT$24-1,$F52=AT$24),1,'4. CPI-tabel'!P$17))),'4. CPI-tabel'!P$17)</f>
        <v>1.028</v>
      </c>
      <c r="AU52" s="114">
        <f>IF(AND($D52="AD",OR($F52=2008,$F52=2009)),(IF($G52=1,IF(OR($F52=AU$24-2,$F52=AU$24-1,$F52=AU$24),1,'4. CPI-tabel'!Q$17),IF(OR($F52=AU$24-1,$F52=AU$24),1,'4. CPI-tabel'!Q$17))),'4. CPI-tabel'!Q$17)</f>
        <v>1.01</v>
      </c>
      <c r="AV52" s="114">
        <f>IF(AND($D52="AD",OR($F52=2008,$F52=2009)),(IF($G52=1,IF(OR($F52=AV$24-2,$F52=AV$24-1,$F52=AV$24),1,'4. CPI-tabel'!R$17),IF(OR($F52=AV$24-1,$F52=AV$24),1,'4. CPI-tabel'!R$17))),'4. CPI-tabel'!R$17)</f>
        <v>1.008</v>
      </c>
      <c r="AW52" s="114">
        <f>IF(AND($D52="AD",OR($F52=2008,$F52=2009)),(IF($G52=1,IF(OR($F52=AW$24-2,$F52=AW$24-1,$F52=AW$24),1,'4. CPI-tabel'!S$17),IF(OR($F52=AW$24-1,$F52=AW$24),1,'4. CPI-tabel'!S$17))),'4. CPI-tabel'!S$17)</f>
        <v>1.002</v>
      </c>
      <c r="AX52" s="114">
        <f>IF(AND($D52="AD",OR($F52=2008,$F52=2009)),(IF($G52=1,IF(OR($F52=AX$24-2,$F52=AX$24-1,$F52=AX$24),1,'4. CPI-tabel'!T$17),IF(OR($F52=AX$24-1,$F52=AX$24),1,'4. CPI-tabel'!T$17))),'4. CPI-tabel'!T$17)</f>
        <v>1.014</v>
      </c>
      <c r="AY52" s="114">
        <f>IF(AND($D52="AD",OR($F52=2008,$F52=2009)),(IF($G52=1,IF(OR($F52=AY$24-2,$F52=AY$24-1,$F52=AY$24),1,'4. CPI-tabel'!U$17),IF(OR($F52=AY$24-1,$F52=AY$24),1,'4. CPI-tabel'!U$17))),'4. CPI-tabel'!U$17)</f>
        <v>1.0209999999999999</v>
      </c>
      <c r="AZ52" s="114">
        <f>IF(AND($D52="AD",OR($F52=2008,$F52=2009)),(IF($G52=1,IF(OR($F52=AZ$24-2,$F52=AZ$24-1,$F52=AZ$24),1,'4. CPI-tabel'!V$17),IF(OR($F52=AZ$24-1,$F52=AZ$24),1,'4. CPI-tabel'!V$17))),'4. CPI-tabel'!V$17)</f>
        <v>1.028</v>
      </c>
      <c r="BA52" s="114">
        <f>IF(AND($D52="AD",OR($F52=2008,$F52=2009)),(IF($G52=1,IF(OR($F52=BA$24-2,$F52=BA$24-1,$F52=BA$24),1,'4. CPI-tabel'!W$17),IF(OR($F52=BA$24-1,$F52=BA$24),1,'4. CPI-tabel'!W$17))),'4. CPI-tabel'!W$17)</f>
        <v>1.0069999999999999</v>
      </c>
      <c r="BB52" s="114">
        <f>IF(AND($D52="AD",OR($F52=2008,$F52=2009)),(IF($G52=1,IF(OR($F52=BB$24-2,$F52=BB$24-1,$F52=BB$24),1,'4. CPI-tabel'!X$17),IF(OR($F52=BB$24-1,$F52=BB$24),1,'4. CPI-tabel'!X$17))),'4. CPI-tabel'!X$17)</f>
        <v>1</v>
      </c>
      <c r="BC52" s="114">
        <f>IF(AND($D52="AD",OR($F52=2008,$F52=2009)),(IF($G52=1,IF(OR($F52=BC$24-2,$F52=BC$24-1,$F52=BC$24),1,'4. CPI-tabel'!Y$17),IF(OR($F52=BC$24-1,$F52=BC$24),1,'4. CPI-tabel'!Y$17))),'4. CPI-tabel'!Y$17)</f>
        <v>1</v>
      </c>
      <c r="BD52" s="114">
        <f>IF(AND($D52="AD",OR($F52=2008,$F52=2009)),(IF($G52=1,IF(OR($F52=BD$24-2,$F52=BD$24-1,$F52=BD$24),1,'4. CPI-tabel'!Z$17),IF(OR($F52=BD$24-1,$F52=BD$24),1,'4. CPI-tabel'!Z$17))),'4. CPI-tabel'!Z$17)</f>
        <v>1</v>
      </c>
      <c r="BE52" s="114">
        <f>IF(AND($D52="AD",OR($F52=2008,$F52=2009)),(IF($G52=1,IF(OR($F52=BE$24-2,$F52=BE$24-1,$F52=BE$24),1,'4. CPI-tabel'!AA$17),IF(OR($F52=BE$24-1,$F52=BE$24),1,'4. CPI-tabel'!AA$17))),'4. CPI-tabel'!AA$17)</f>
        <v>1</v>
      </c>
      <c r="BF52" s="114">
        <f>IF(AND($D52="AD",OR($F52=2008,$F52=2009)),(IF($G52=1,IF(OR($F52=BF$24-2,$F52=BF$24-1,$F52=BF$24),1,'4. CPI-tabel'!AB$17),IF(OR($F52=BF$24-1,$F52=BF$24),1,'4. CPI-tabel'!AB$17))),'4. CPI-tabel'!AB$17)</f>
        <v>1</v>
      </c>
      <c r="BG52" s="134"/>
      <c r="BH52" s="121"/>
      <c r="BI52" s="84">
        <f t="shared" si="7"/>
        <v>0</v>
      </c>
      <c r="BJ52" s="84">
        <f t="shared" si="8"/>
        <v>0</v>
      </c>
      <c r="BK52" s="84">
        <f t="shared" si="28"/>
        <v>0</v>
      </c>
      <c r="BL52" s="84">
        <f t="shared" si="29"/>
        <v>0</v>
      </c>
      <c r="BM52" s="84">
        <f t="shared" si="30"/>
        <v>0</v>
      </c>
      <c r="BN52" s="84">
        <f t="shared" si="10"/>
        <v>0</v>
      </c>
      <c r="BO52" s="84">
        <f t="shared" si="11"/>
        <v>0</v>
      </c>
      <c r="BP52" s="84">
        <f t="shared" si="12"/>
        <v>0</v>
      </c>
      <c r="BQ52" s="84">
        <f t="shared" si="13"/>
        <v>0</v>
      </c>
      <c r="BR52" s="84">
        <f t="shared" si="14"/>
        <v>0</v>
      </c>
      <c r="BS52" s="84">
        <f t="shared" si="15"/>
        <v>0</v>
      </c>
      <c r="BT52" s="84">
        <f t="shared" si="16"/>
        <v>0</v>
      </c>
      <c r="BU52" s="84">
        <f t="shared" si="17"/>
        <v>0</v>
      </c>
      <c r="BV52" s="84">
        <f t="shared" si="18"/>
        <v>0</v>
      </c>
      <c r="BW52" s="84">
        <f t="shared" si="19"/>
        <v>0</v>
      </c>
      <c r="BX52" s="84">
        <f t="shared" si="20"/>
        <v>0</v>
      </c>
      <c r="BY52" s="84">
        <f t="shared" si="21"/>
        <v>0</v>
      </c>
      <c r="BZ52" s="84">
        <f t="shared" si="22"/>
        <v>0</v>
      </c>
      <c r="CA52" s="84">
        <f t="shared" si="23"/>
        <v>0</v>
      </c>
      <c r="CB52" s="84">
        <f t="shared" si="24"/>
        <v>0</v>
      </c>
      <c r="CC52" s="84">
        <f t="shared" si="25"/>
        <v>352202.29994161532</v>
      </c>
      <c r="CD52" s="84">
        <f t="shared" si="26"/>
        <v>352202.29994161532</v>
      </c>
      <c r="CE52" s="84">
        <f t="shared" si="27"/>
        <v>352202.29994161532</v>
      </c>
    </row>
    <row r="53" spans="1:83" s="18" customFormat="1" x14ac:dyDescent="0.2">
      <c r="A53" s="62"/>
      <c r="B53" s="83">
        <f>'3. Investeringen'!B40</f>
        <v>29</v>
      </c>
      <c r="C53" s="83" t="str">
        <f>'3. Investeringen'!C40</f>
        <v>Nieuwe investeringen</v>
      </c>
      <c r="D53" s="83" t="str">
        <f>'3. Investeringen'!F40</f>
        <v>TD</v>
      </c>
      <c r="E53" s="83" t="str">
        <f t="shared" si="9"/>
        <v>Nieuwe investeringen TD</v>
      </c>
      <c r="F53" s="118">
        <f>'3. Investeringen'!L40</f>
        <v>2025</v>
      </c>
      <c r="G53" s="130">
        <f>'8. Afschrijvingen voor GAW'!G57</f>
        <v>0.5</v>
      </c>
      <c r="H53" s="83">
        <f>'3. Investeringen'!M40</f>
        <v>1529073.6884525225</v>
      </c>
      <c r="J53" s="83">
        <f>'6. Investeringen per jaar'!I43</f>
        <v>1</v>
      </c>
      <c r="L53" s="83">
        <f>'8. Afschrijvingen voor GAW'!BF57</f>
        <v>0</v>
      </c>
      <c r="M53" s="83">
        <f>'8. Afschrijvingen voor GAW'!BG57</f>
        <v>0</v>
      </c>
      <c r="N53" s="83">
        <f>'8. Afschrijvingen voor GAW'!BH57</f>
        <v>0</v>
      </c>
      <c r="O53" s="83">
        <f>'8. Afschrijvingen voor GAW'!BI57</f>
        <v>0</v>
      </c>
      <c r="P53" s="83">
        <f>'8. Afschrijvingen voor GAW'!BJ57</f>
        <v>0</v>
      </c>
      <c r="Q53" s="83">
        <f>'8. Afschrijvingen voor GAW'!BK57</f>
        <v>0</v>
      </c>
      <c r="R53" s="83">
        <f>'8. Afschrijvingen voor GAW'!BL57</f>
        <v>0</v>
      </c>
      <c r="S53" s="83">
        <f>'8. Afschrijvingen voor GAW'!BM57</f>
        <v>0</v>
      </c>
      <c r="T53" s="83">
        <f>'8. Afschrijvingen voor GAW'!BN57</f>
        <v>0</v>
      </c>
      <c r="U53" s="83">
        <f>'8. Afschrijvingen voor GAW'!BO57</f>
        <v>0</v>
      </c>
      <c r="V53" s="83">
        <f>'8. Afschrijvingen voor GAW'!BP57</f>
        <v>0</v>
      </c>
      <c r="W53" s="83">
        <f>'8. Afschrijvingen voor GAW'!BQ57</f>
        <v>0</v>
      </c>
      <c r="X53" s="83">
        <f>'8. Afschrijvingen voor GAW'!BR57</f>
        <v>0</v>
      </c>
      <c r="Y53" s="83">
        <f>'8. Afschrijvingen voor GAW'!BS57</f>
        <v>0</v>
      </c>
      <c r="Z53" s="83">
        <f>'8. Afschrijvingen voor GAW'!BT57</f>
        <v>0</v>
      </c>
      <c r="AA53" s="83">
        <f>'8. Afschrijvingen voor GAW'!BU57</f>
        <v>0</v>
      </c>
      <c r="AB53" s="83">
        <f>'8. Afschrijvingen voor GAW'!BV57</f>
        <v>0</v>
      </c>
      <c r="AC53" s="83">
        <f>'8. Afschrijvingen voor GAW'!BW57</f>
        <v>0</v>
      </c>
      <c r="AD53" s="83">
        <f>'8. Afschrijvingen voor GAW'!BX57</f>
        <v>0</v>
      </c>
      <c r="AE53" s="83">
        <f>'8. Afschrijvingen voor GAW'!BY57</f>
        <v>0</v>
      </c>
      <c r="AF53" s="83">
        <f>'8. Afschrijvingen voor GAW'!BZ57</f>
        <v>0</v>
      </c>
      <c r="AG53" s="83">
        <f>'8. Afschrijvingen voor GAW'!CA57</f>
        <v>183488.8426143027</v>
      </c>
      <c r="AH53" s="83">
        <f>'8. Afschrijvingen voor GAW'!CB57</f>
        <v>322940.36300117278</v>
      </c>
      <c r="AJ53" s="114">
        <f>IF(AND($D53="AD",OR($F53=2008,$F53=2009)),(IF($G53=1,IF(OR($F53=AJ$24-2,$F53=AJ$24-1,$F53=AJ$24),1,'4. CPI-tabel'!F$17),IF(OR($F53=AJ$24-1,$F53=AJ$24),1,'4. CPI-tabel'!F$17))),'4. CPI-tabel'!F$17)</f>
        <v>1.0209999999999999</v>
      </c>
      <c r="AK53" s="114">
        <f>IF(AND($D53="AD",OR($F53=2008,$F53=2009)),(IF($G53=1,IF(OR($F53=AK$24-2,$F53=AK$24-1,$F53=AK$24),1,'4. CPI-tabel'!G$17),IF(OR($F53=AK$24-1,$F53=AK$24),1,'4. CPI-tabel'!G$17))),'4. CPI-tabel'!G$17)</f>
        <v>1.0109999999999999</v>
      </c>
      <c r="AL53" s="114">
        <f>IF(AND($D53="AD",OR($F53=2008,$F53=2009)),(IF($G53=1,IF(OR($F53=AL$24-2,$F53=AL$24-1,$F53=AL$24),1,'4. CPI-tabel'!H$17),IF(OR($F53=AL$24-1,$F53=AL$24),1,'4. CPI-tabel'!H$17))),'4. CPI-tabel'!H$17)</f>
        <v>1.018</v>
      </c>
      <c r="AM53" s="114">
        <f>IF(AND($D53="AD",OR($F53=2008,$F53=2009)),(IF($G53=1,IF(OR($F53=AM$24-2,$F53=AM$24-1,$F53=AM$24),1,'4. CPI-tabel'!I$17),IF(OR($F53=AM$24-1,$F53=AM$24),1,'4. CPI-tabel'!I$17))),'4. CPI-tabel'!I$17)</f>
        <v>1.014</v>
      </c>
      <c r="AN53" s="114">
        <f>IF(AND($D53="AD",OR($F53=2008,$F53=2009)),(IF($G53=1,IF(OR($F53=AN$24-2,$F53=AN$24-1,$F53=AN$24),1,'4. CPI-tabel'!J$17),IF(OR($F53=AN$24-1,$F53=AN$24),1,'4. CPI-tabel'!J$17))),'4. CPI-tabel'!J$17)</f>
        <v>1.0109999999999999</v>
      </c>
      <c r="AO53" s="114">
        <f>IF(AND($D53="AD",OR($F53=2008,$F53=2009)),(IF($G53=1,IF(OR($F53=AO$24-2,$F53=AO$24-1,$F53=AO$24),1,'4. CPI-tabel'!K$17),IF(OR($F53=AO$24-1,$F53=AO$24),1,'4. CPI-tabel'!K$17))),'4. CPI-tabel'!K$17)</f>
        <v>1.032</v>
      </c>
      <c r="AP53" s="114">
        <f>IF(AND($D53="AD",OR($F53=2008,$F53=2009)),(IF($G53=1,IF(OR($F53=AP$24-2,$F53=AP$24-1,$F53=AP$24),1,'4. CPI-tabel'!L$17),IF(OR($F53=AP$24-1,$F53=AP$24),1,'4. CPI-tabel'!L$17))),'4. CPI-tabel'!L$17)</f>
        <v>1.0029999999999999</v>
      </c>
      <c r="AQ53" s="114">
        <f>IF(AND($D53="AD",OR($F53=2008,$F53=2009)),(IF($G53=1,IF(OR($F53=AQ$24-2,$F53=AQ$24-1,$F53=AQ$24),1,'4. CPI-tabel'!M$17),IF(OR($F53=AQ$24-1,$F53=AQ$24),1,'4. CPI-tabel'!M$17))),'4. CPI-tabel'!M$17)</f>
        <v>1.0149999999999999</v>
      </c>
      <c r="AR53" s="114">
        <f>IF(AND($D53="AD",OR($F53=2008,$F53=2009)),(IF($G53=1,IF(OR($F53=AR$24-2,$F53=AR$24-1,$F53=AR$24),1,'4. CPI-tabel'!N$17),IF(OR($F53=AR$24-1,$F53=AR$24),1,'4. CPI-tabel'!N$17))),'4. CPI-tabel'!N$17)</f>
        <v>1.026</v>
      </c>
      <c r="AS53" s="114">
        <f>IF(AND($D53="AD",OR($F53=2008,$F53=2009)),(IF($G53=1,IF(OR($F53=AS$24-2,$F53=AS$24-1,$F53=AS$24),1,'4. CPI-tabel'!O$17),IF(OR($F53=AS$24-1,$F53=AS$24),1,'4. CPI-tabel'!O$17))),'4. CPI-tabel'!O$17)</f>
        <v>1.0229999999999999</v>
      </c>
      <c r="AT53" s="114">
        <f>IF(AND($D53="AD",OR($F53=2008,$F53=2009)),(IF($G53=1,IF(OR($F53=AT$24-2,$F53=AT$24-1,$F53=AT$24),1,'4. CPI-tabel'!P$17),IF(OR($F53=AT$24-1,$F53=AT$24),1,'4. CPI-tabel'!P$17))),'4. CPI-tabel'!P$17)</f>
        <v>1.028</v>
      </c>
      <c r="AU53" s="114">
        <f>IF(AND($D53="AD",OR($F53=2008,$F53=2009)),(IF($G53=1,IF(OR($F53=AU$24-2,$F53=AU$24-1,$F53=AU$24),1,'4. CPI-tabel'!Q$17),IF(OR($F53=AU$24-1,$F53=AU$24),1,'4. CPI-tabel'!Q$17))),'4. CPI-tabel'!Q$17)</f>
        <v>1.01</v>
      </c>
      <c r="AV53" s="114">
        <f>IF(AND($D53="AD",OR($F53=2008,$F53=2009)),(IF($G53=1,IF(OR($F53=AV$24-2,$F53=AV$24-1,$F53=AV$24),1,'4. CPI-tabel'!R$17),IF(OR($F53=AV$24-1,$F53=AV$24),1,'4. CPI-tabel'!R$17))),'4. CPI-tabel'!R$17)</f>
        <v>1.008</v>
      </c>
      <c r="AW53" s="114">
        <f>IF(AND($D53="AD",OR($F53=2008,$F53=2009)),(IF($G53=1,IF(OR($F53=AW$24-2,$F53=AW$24-1,$F53=AW$24),1,'4. CPI-tabel'!S$17),IF(OR($F53=AW$24-1,$F53=AW$24),1,'4. CPI-tabel'!S$17))),'4. CPI-tabel'!S$17)</f>
        <v>1.002</v>
      </c>
      <c r="AX53" s="114">
        <f>IF(AND($D53="AD",OR($F53=2008,$F53=2009)),(IF($G53=1,IF(OR($F53=AX$24-2,$F53=AX$24-1,$F53=AX$24),1,'4. CPI-tabel'!T$17),IF(OR($F53=AX$24-1,$F53=AX$24),1,'4. CPI-tabel'!T$17))),'4. CPI-tabel'!T$17)</f>
        <v>1.014</v>
      </c>
      <c r="AY53" s="114">
        <f>IF(AND($D53="AD",OR($F53=2008,$F53=2009)),(IF($G53=1,IF(OR($F53=AY$24-2,$F53=AY$24-1,$F53=AY$24),1,'4. CPI-tabel'!U$17),IF(OR($F53=AY$24-1,$F53=AY$24),1,'4. CPI-tabel'!U$17))),'4. CPI-tabel'!U$17)</f>
        <v>1.0209999999999999</v>
      </c>
      <c r="AZ53" s="114">
        <f>IF(AND($D53="AD",OR($F53=2008,$F53=2009)),(IF($G53=1,IF(OR($F53=AZ$24-2,$F53=AZ$24-1,$F53=AZ$24),1,'4. CPI-tabel'!V$17),IF(OR($F53=AZ$24-1,$F53=AZ$24),1,'4. CPI-tabel'!V$17))),'4. CPI-tabel'!V$17)</f>
        <v>1.028</v>
      </c>
      <c r="BA53" s="114">
        <f>IF(AND($D53="AD",OR($F53=2008,$F53=2009)),(IF($G53=1,IF(OR($F53=BA$24-2,$F53=BA$24-1,$F53=BA$24),1,'4. CPI-tabel'!W$17),IF(OR($F53=BA$24-1,$F53=BA$24),1,'4. CPI-tabel'!W$17))),'4. CPI-tabel'!W$17)</f>
        <v>1.0069999999999999</v>
      </c>
      <c r="BB53" s="114">
        <f>IF(AND($D53="AD",OR($F53=2008,$F53=2009)),(IF($G53=1,IF(OR($F53=BB$24-2,$F53=BB$24-1,$F53=BB$24),1,'4. CPI-tabel'!X$17),IF(OR($F53=BB$24-1,$F53=BB$24),1,'4. CPI-tabel'!X$17))),'4. CPI-tabel'!X$17)</f>
        <v>1</v>
      </c>
      <c r="BC53" s="114">
        <f>IF(AND($D53="AD",OR($F53=2008,$F53=2009)),(IF($G53=1,IF(OR($F53=BC$24-2,$F53=BC$24-1,$F53=BC$24),1,'4. CPI-tabel'!Y$17),IF(OR($F53=BC$24-1,$F53=BC$24),1,'4. CPI-tabel'!Y$17))),'4. CPI-tabel'!Y$17)</f>
        <v>1</v>
      </c>
      <c r="BD53" s="114">
        <f>IF(AND($D53="AD",OR($F53=2008,$F53=2009)),(IF($G53=1,IF(OR($F53=BD$24-2,$F53=BD$24-1,$F53=BD$24),1,'4. CPI-tabel'!Z$17),IF(OR($F53=BD$24-1,$F53=BD$24),1,'4. CPI-tabel'!Z$17))),'4. CPI-tabel'!Z$17)</f>
        <v>1</v>
      </c>
      <c r="BE53" s="114">
        <f>IF(AND($D53="AD",OR($F53=2008,$F53=2009)),(IF($G53=1,IF(OR($F53=BE$24-2,$F53=BE$24-1,$F53=BE$24),1,'4. CPI-tabel'!AA$17),IF(OR($F53=BE$24-1,$F53=BE$24),1,'4. CPI-tabel'!AA$17))),'4. CPI-tabel'!AA$17)</f>
        <v>1</v>
      </c>
      <c r="BF53" s="114">
        <f>IF(AND($D53="AD",OR($F53=2008,$F53=2009)),(IF($G53=1,IF(OR($F53=BF$24-2,$F53=BF$24-1,$F53=BF$24),1,'4. CPI-tabel'!AB$17),IF(OR($F53=BF$24-1,$F53=BF$24),1,'4. CPI-tabel'!AB$17))),'4. CPI-tabel'!AB$17)</f>
        <v>1</v>
      </c>
      <c r="BG53" s="134"/>
      <c r="BH53" s="121"/>
      <c r="BI53" s="84">
        <f t="shared" si="7"/>
        <v>0</v>
      </c>
      <c r="BJ53" s="84">
        <f t="shared" si="8"/>
        <v>0</v>
      </c>
      <c r="BK53" s="84">
        <f t="shared" si="28"/>
        <v>0</v>
      </c>
      <c r="BL53" s="84">
        <f t="shared" si="29"/>
        <v>0</v>
      </c>
      <c r="BM53" s="84">
        <f t="shared" si="30"/>
        <v>0</v>
      </c>
      <c r="BN53" s="84">
        <f t="shared" si="10"/>
        <v>0</v>
      </c>
      <c r="BO53" s="84">
        <f t="shared" si="11"/>
        <v>0</v>
      </c>
      <c r="BP53" s="84">
        <f t="shared" si="12"/>
        <v>0</v>
      </c>
      <c r="BQ53" s="84">
        <f t="shared" si="13"/>
        <v>0</v>
      </c>
      <c r="BR53" s="84">
        <f t="shared" si="14"/>
        <v>0</v>
      </c>
      <c r="BS53" s="84">
        <f t="shared" si="15"/>
        <v>0</v>
      </c>
      <c r="BT53" s="84">
        <f t="shared" si="16"/>
        <v>0</v>
      </c>
      <c r="BU53" s="84">
        <f t="shared" si="17"/>
        <v>0</v>
      </c>
      <c r="BV53" s="84">
        <f t="shared" si="18"/>
        <v>0</v>
      </c>
      <c r="BW53" s="84">
        <f t="shared" si="19"/>
        <v>0</v>
      </c>
      <c r="BX53" s="84">
        <f t="shared" si="20"/>
        <v>0</v>
      </c>
      <c r="BY53" s="84">
        <f t="shared" si="21"/>
        <v>0</v>
      </c>
      <c r="BZ53" s="84">
        <f t="shared" si="22"/>
        <v>0</v>
      </c>
      <c r="CA53" s="84">
        <f t="shared" si="23"/>
        <v>0</v>
      </c>
      <c r="CB53" s="84">
        <f t="shared" si="24"/>
        <v>0</v>
      </c>
      <c r="CC53" s="84">
        <f t="shared" si="25"/>
        <v>0</v>
      </c>
      <c r="CD53" s="84">
        <f t="shared" si="26"/>
        <v>1345584.8458382199</v>
      </c>
      <c r="CE53" s="84">
        <f t="shared" si="27"/>
        <v>1022644.4828370471</v>
      </c>
    </row>
    <row r="54" spans="1:83" s="18" customFormat="1" x14ac:dyDescent="0.2">
      <c r="A54" s="62"/>
      <c r="B54" s="83">
        <f>'3. Investeringen'!B41</f>
        <v>30</v>
      </c>
      <c r="C54" s="83" t="str">
        <f>'3. Investeringen'!C41</f>
        <v>Nieuwe investeringen</v>
      </c>
      <c r="D54" s="83" t="str">
        <f>'3. Investeringen'!F41</f>
        <v>TD</v>
      </c>
      <c r="E54" s="83" t="str">
        <f t="shared" si="9"/>
        <v>Nieuwe investeringen TD</v>
      </c>
      <c r="F54" s="118">
        <f>'3. Investeringen'!L41</f>
        <v>2025</v>
      </c>
      <c r="G54" s="130">
        <f>'8. Afschrijvingen voor GAW'!G58</f>
        <v>0.5</v>
      </c>
      <c r="H54" s="83">
        <f>'3. Investeringen'!M41</f>
        <v>809203.61869481695</v>
      </c>
      <c r="J54" s="83">
        <f>'6. Investeringen per jaar'!I44</f>
        <v>1</v>
      </c>
      <c r="L54" s="83">
        <f>'8. Afschrijvingen voor GAW'!BF58</f>
        <v>0</v>
      </c>
      <c r="M54" s="83">
        <f>'8. Afschrijvingen voor GAW'!BG58</f>
        <v>0</v>
      </c>
      <c r="N54" s="83">
        <f>'8. Afschrijvingen voor GAW'!BH58</f>
        <v>0</v>
      </c>
      <c r="O54" s="83">
        <f>'8. Afschrijvingen voor GAW'!BI58</f>
        <v>0</v>
      </c>
      <c r="P54" s="83">
        <f>'8. Afschrijvingen voor GAW'!BJ58</f>
        <v>0</v>
      </c>
      <c r="Q54" s="83">
        <f>'8. Afschrijvingen voor GAW'!BK58</f>
        <v>0</v>
      </c>
      <c r="R54" s="83">
        <f>'8. Afschrijvingen voor GAW'!BL58</f>
        <v>0</v>
      </c>
      <c r="S54" s="83">
        <f>'8. Afschrijvingen voor GAW'!BM58</f>
        <v>0</v>
      </c>
      <c r="T54" s="83">
        <f>'8. Afschrijvingen voor GAW'!BN58</f>
        <v>0</v>
      </c>
      <c r="U54" s="83">
        <f>'8. Afschrijvingen voor GAW'!BO58</f>
        <v>0</v>
      </c>
      <c r="V54" s="83">
        <f>'8. Afschrijvingen voor GAW'!BP58</f>
        <v>0</v>
      </c>
      <c r="W54" s="83">
        <f>'8. Afschrijvingen voor GAW'!BQ58</f>
        <v>0</v>
      </c>
      <c r="X54" s="83">
        <f>'8. Afschrijvingen voor GAW'!BR58</f>
        <v>0</v>
      </c>
      <c r="Y54" s="83">
        <f>'8. Afschrijvingen voor GAW'!BS58</f>
        <v>0</v>
      </c>
      <c r="Z54" s="83">
        <f>'8. Afschrijvingen voor GAW'!BT58</f>
        <v>0</v>
      </c>
      <c r="AA54" s="83">
        <f>'8. Afschrijvingen voor GAW'!BU58</f>
        <v>0</v>
      </c>
      <c r="AB54" s="83">
        <f>'8. Afschrijvingen voor GAW'!BV58</f>
        <v>0</v>
      </c>
      <c r="AC54" s="83">
        <f>'8. Afschrijvingen voor GAW'!BW58</f>
        <v>0</v>
      </c>
      <c r="AD54" s="83">
        <f>'8. Afschrijvingen voor GAW'!BX58</f>
        <v>0</v>
      </c>
      <c r="AE54" s="83">
        <f>'8. Afschrijvingen voor GAW'!BY58</f>
        <v>0</v>
      </c>
      <c r="AF54" s="83">
        <f>'8. Afschrijvingen voor GAW'!BZ58</f>
        <v>0</v>
      </c>
      <c r="AG54" s="83">
        <f>'8. Afschrijvingen voor GAW'!CA58</f>
        <v>48552.217121689013</v>
      </c>
      <c r="AH54" s="83">
        <f>'8. Afschrijvingen voor GAW'!CB58</f>
        <v>91278.168188775351</v>
      </c>
      <c r="AJ54" s="114">
        <f>IF(AND($D54="AD",OR($F54=2008,$F54=2009)),(IF($G54=1,IF(OR($F54=AJ$24-2,$F54=AJ$24-1,$F54=AJ$24),1,'4. CPI-tabel'!F$17),IF(OR($F54=AJ$24-1,$F54=AJ$24),1,'4. CPI-tabel'!F$17))),'4. CPI-tabel'!F$17)</f>
        <v>1.0209999999999999</v>
      </c>
      <c r="AK54" s="114">
        <f>IF(AND($D54="AD",OR($F54=2008,$F54=2009)),(IF($G54=1,IF(OR($F54=AK$24-2,$F54=AK$24-1,$F54=AK$24),1,'4. CPI-tabel'!G$17),IF(OR($F54=AK$24-1,$F54=AK$24),1,'4. CPI-tabel'!G$17))),'4. CPI-tabel'!G$17)</f>
        <v>1.0109999999999999</v>
      </c>
      <c r="AL54" s="114">
        <f>IF(AND($D54="AD",OR($F54=2008,$F54=2009)),(IF($G54=1,IF(OR($F54=AL$24-2,$F54=AL$24-1,$F54=AL$24),1,'4. CPI-tabel'!H$17),IF(OR($F54=AL$24-1,$F54=AL$24),1,'4. CPI-tabel'!H$17))),'4. CPI-tabel'!H$17)</f>
        <v>1.018</v>
      </c>
      <c r="AM54" s="114">
        <f>IF(AND($D54="AD",OR($F54=2008,$F54=2009)),(IF($G54=1,IF(OR($F54=AM$24-2,$F54=AM$24-1,$F54=AM$24),1,'4. CPI-tabel'!I$17),IF(OR($F54=AM$24-1,$F54=AM$24),1,'4. CPI-tabel'!I$17))),'4. CPI-tabel'!I$17)</f>
        <v>1.014</v>
      </c>
      <c r="AN54" s="114">
        <f>IF(AND($D54="AD",OR($F54=2008,$F54=2009)),(IF($G54=1,IF(OR($F54=AN$24-2,$F54=AN$24-1,$F54=AN$24),1,'4. CPI-tabel'!J$17),IF(OR($F54=AN$24-1,$F54=AN$24),1,'4. CPI-tabel'!J$17))),'4. CPI-tabel'!J$17)</f>
        <v>1.0109999999999999</v>
      </c>
      <c r="AO54" s="114">
        <f>IF(AND($D54="AD",OR($F54=2008,$F54=2009)),(IF($G54=1,IF(OR($F54=AO$24-2,$F54=AO$24-1,$F54=AO$24),1,'4. CPI-tabel'!K$17),IF(OR($F54=AO$24-1,$F54=AO$24),1,'4. CPI-tabel'!K$17))),'4. CPI-tabel'!K$17)</f>
        <v>1.032</v>
      </c>
      <c r="AP54" s="114">
        <f>IF(AND($D54="AD",OR($F54=2008,$F54=2009)),(IF($G54=1,IF(OR($F54=AP$24-2,$F54=AP$24-1,$F54=AP$24),1,'4. CPI-tabel'!L$17),IF(OR($F54=AP$24-1,$F54=AP$24),1,'4. CPI-tabel'!L$17))),'4. CPI-tabel'!L$17)</f>
        <v>1.0029999999999999</v>
      </c>
      <c r="AQ54" s="114">
        <f>IF(AND($D54="AD",OR($F54=2008,$F54=2009)),(IF($G54=1,IF(OR($F54=AQ$24-2,$F54=AQ$24-1,$F54=AQ$24),1,'4. CPI-tabel'!M$17),IF(OR($F54=AQ$24-1,$F54=AQ$24),1,'4. CPI-tabel'!M$17))),'4. CPI-tabel'!M$17)</f>
        <v>1.0149999999999999</v>
      </c>
      <c r="AR54" s="114">
        <f>IF(AND($D54="AD",OR($F54=2008,$F54=2009)),(IF($G54=1,IF(OR($F54=AR$24-2,$F54=AR$24-1,$F54=AR$24),1,'4. CPI-tabel'!N$17),IF(OR($F54=AR$24-1,$F54=AR$24),1,'4. CPI-tabel'!N$17))),'4. CPI-tabel'!N$17)</f>
        <v>1.026</v>
      </c>
      <c r="AS54" s="114">
        <f>IF(AND($D54="AD",OR($F54=2008,$F54=2009)),(IF($G54=1,IF(OR($F54=AS$24-2,$F54=AS$24-1,$F54=AS$24),1,'4. CPI-tabel'!O$17),IF(OR($F54=AS$24-1,$F54=AS$24),1,'4. CPI-tabel'!O$17))),'4. CPI-tabel'!O$17)</f>
        <v>1.0229999999999999</v>
      </c>
      <c r="AT54" s="114">
        <f>IF(AND($D54="AD",OR($F54=2008,$F54=2009)),(IF($G54=1,IF(OR($F54=AT$24-2,$F54=AT$24-1,$F54=AT$24),1,'4. CPI-tabel'!P$17),IF(OR($F54=AT$24-1,$F54=AT$24),1,'4. CPI-tabel'!P$17))),'4. CPI-tabel'!P$17)</f>
        <v>1.028</v>
      </c>
      <c r="AU54" s="114">
        <f>IF(AND($D54="AD",OR($F54=2008,$F54=2009)),(IF($G54=1,IF(OR($F54=AU$24-2,$F54=AU$24-1,$F54=AU$24),1,'4. CPI-tabel'!Q$17),IF(OR($F54=AU$24-1,$F54=AU$24),1,'4. CPI-tabel'!Q$17))),'4. CPI-tabel'!Q$17)</f>
        <v>1.01</v>
      </c>
      <c r="AV54" s="114">
        <f>IF(AND($D54="AD",OR($F54=2008,$F54=2009)),(IF($G54=1,IF(OR($F54=AV$24-2,$F54=AV$24-1,$F54=AV$24),1,'4. CPI-tabel'!R$17),IF(OR($F54=AV$24-1,$F54=AV$24),1,'4. CPI-tabel'!R$17))),'4. CPI-tabel'!R$17)</f>
        <v>1.008</v>
      </c>
      <c r="AW54" s="114">
        <f>IF(AND($D54="AD",OR($F54=2008,$F54=2009)),(IF($G54=1,IF(OR($F54=AW$24-2,$F54=AW$24-1,$F54=AW$24),1,'4. CPI-tabel'!S$17),IF(OR($F54=AW$24-1,$F54=AW$24),1,'4. CPI-tabel'!S$17))),'4. CPI-tabel'!S$17)</f>
        <v>1.002</v>
      </c>
      <c r="AX54" s="114">
        <f>IF(AND($D54="AD",OR($F54=2008,$F54=2009)),(IF($G54=1,IF(OR($F54=AX$24-2,$F54=AX$24-1,$F54=AX$24),1,'4. CPI-tabel'!T$17),IF(OR($F54=AX$24-1,$F54=AX$24),1,'4. CPI-tabel'!T$17))),'4. CPI-tabel'!T$17)</f>
        <v>1.014</v>
      </c>
      <c r="AY54" s="114">
        <f>IF(AND($D54="AD",OR($F54=2008,$F54=2009)),(IF($G54=1,IF(OR($F54=AY$24-2,$F54=AY$24-1,$F54=AY$24),1,'4. CPI-tabel'!U$17),IF(OR($F54=AY$24-1,$F54=AY$24),1,'4. CPI-tabel'!U$17))),'4. CPI-tabel'!U$17)</f>
        <v>1.0209999999999999</v>
      </c>
      <c r="AZ54" s="114">
        <f>IF(AND($D54="AD",OR($F54=2008,$F54=2009)),(IF($G54=1,IF(OR($F54=AZ$24-2,$F54=AZ$24-1,$F54=AZ$24),1,'4. CPI-tabel'!V$17),IF(OR($F54=AZ$24-1,$F54=AZ$24),1,'4. CPI-tabel'!V$17))),'4. CPI-tabel'!V$17)</f>
        <v>1.028</v>
      </c>
      <c r="BA54" s="114">
        <f>IF(AND($D54="AD",OR($F54=2008,$F54=2009)),(IF($G54=1,IF(OR($F54=BA$24-2,$F54=BA$24-1,$F54=BA$24),1,'4. CPI-tabel'!W$17),IF(OR($F54=BA$24-1,$F54=BA$24),1,'4. CPI-tabel'!W$17))),'4. CPI-tabel'!W$17)</f>
        <v>1.0069999999999999</v>
      </c>
      <c r="BB54" s="114">
        <f>IF(AND($D54="AD",OR($F54=2008,$F54=2009)),(IF($G54=1,IF(OR($F54=BB$24-2,$F54=BB$24-1,$F54=BB$24),1,'4. CPI-tabel'!X$17),IF(OR($F54=BB$24-1,$F54=BB$24),1,'4. CPI-tabel'!X$17))),'4. CPI-tabel'!X$17)</f>
        <v>1</v>
      </c>
      <c r="BC54" s="114">
        <f>IF(AND($D54="AD",OR($F54=2008,$F54=2009)),(IF($G54=1,IF(OR($F54=BC$24-2,$F54=BC$24-1,$F54=BC$24),1,'4. CPI-tabel'!Y$17),IF(OR($F54=BC$24-1,$F54=BC$24),1,'4. CPI-tabel'!Y$17))),'4. CPI-tabel'!Y$17)</f>
        <v>1</v>
      </c>
      <c r="BD54" s="114">
        <f>IF(AND($D54="AD",OR($F54=2008,$F54=2009)),(IF($G54=1,IF(OR($F54=BD$24-2,$F54=BD$24-1,$F54=BD$24),1,'4. CPI-tabel'!Z$17),IF(OR($F54=BD$24-1,$F54=BD$24),1,'4. CPI-tabel'!Z$17))),'4. CPI-tabel'!Z$17)</f>
        <v>1</v>
      </c>
      <c r="BE54" s="114">
        <f>IF(AND($D54="AD",OR($F54=2008,$F54=2009)),(IF($G54=1,IF(OR($F54=BE$24-2,$F54=BE$24-1,$F54=BE$24),1,'4. CPI-tabel'!AA$17),IF(OR($F54=BE$24-1,$F54=BE$24),1,'4. CPI-tabel'!AA$17))),'4. CPI-tabel'!AA$17)</f>
        <v>1</v>
      </c>
      <c r="BF54" s="114">
        <f>IF(AND($D54="AD",OR($F54=2008,$F54=2009)),(IF($G54=1,IF(OR($F54=BF$24-2,$F54=BF$24-1,$F54=BF$24),1,'4. CPI-tabel'!AB$17),IF(OR($F54=BF$24-1,$F54=BF$24),1,'4. CPI-tabel'!AB$17))),'4. CPI-tabel'!AB$17)</f>
        <v>1</v>
      </c>
      <c r="BG54" s="134"/>
      <c r="BH54" s="121"/>
      <c r="BI54" s="84">
        <f t="shared" si="7"/>
        <v>0</v>
      </c>
      <c r="BJ54" s="84">
        <f t="shared" si="8"/>
        <v>0</v>
      </c>
      <c r="BK54" s="84">
        <f t="shared" si="28"/>
        <v>0</v>
      </c>
      <c r="BL54" s="84">
        <f t="shared" si="29"/>
        <v>0</v>
      </c>
      <c r="BM54" s="84">
        <f t="shared" si="30"/>
        <v>0</v>
      </c>
      <c r="BN54" s="84">
        <f t="shared" si="10"/>
        <v>0</v>
      </c>
      <c r="BO54" s="84">
        <f t="shared" si="11"/>
        <v>0</v>
      </c>
      <c r="BP54" s="84">
        <f t="shared" si="12"/>
        <v>0</v>
      </c>
      <c r="BQ54" s="84">
        <f t="shared" si="13"/>
        <v>0</v>
      </c>
      <c r="BR54" s="84">
        <f t="shared" si="14"/>
        <v>0</v>
      </c>
      <c r="BS54" s="84">
        <f t="shared" si="15"/>
        <v>0</v>
      </c>
      <c r="BT54" s="84">
        <f t="shared" si="16"/>
        <v>0</v>
      </c>
      <c r="BU54" s="84">
        <f t="shared" si="17"/>
        <v>0</v>
      </c>
      <c r="BV54" s="84">
        <f t="shared" si="18"/>
        <v>0</v>
      </c>
      <c r="BW54" s="84">
        <f t="shared" si="19"/>
        <v>0</v>
      </c>
      <c r="BX54" s="84">
        <f t="shared" si="20"/>
        <v>0</v>
      </c>
      <c r="BY54" s="84">
        <f t="shared" si="21"/>
        <v>0</v>
      </c>
      <c r="BZ54" s="84">
        <f t="shared" si="22"/>
        <v>0</v>
      </c>
      <c r="CA54" s="84">
        <f t="shared" si="23"/>
        <v>0</v>
      </c>
      <c r="CB54" s="84">
        <f t="shared" si="24"/>
        <v>0</v>
      </c>
      <c r="CC54" s="84">
        <f t="shared" si="25"/>
        <v>0</v>
      </c>
      <c r="CD54" s="84">
        <f t="shared" si="26"/>
        <v>760651.40157312795</v>
      </c>
      <c r="CE54" s="84">
        <f t="shared" si="27"/>
        <v>669373.23338435264</v>
      </c>
    </row>
    <row r="55" spans="1:83" s="18" customFormat="1" x14ac:dyDescent="0.2">
      <c r="A55" s="62"/>
      <c r="B55" s="83">
        <f>'3. Investeringen'!B42</f>
        <v>31</v>
      </c>
      <c r="C55" s="83" t="str">
        <f>'3. Investeringen'!C42</f>
        <v>Nieuwe investeringen</v>
      </c>
      <c r="D55" s="83" t="str">
        <f>'3. Investeringen'!F42</f>
        <v>TD</v>
      </c>
      <c r="E55" s="83" t="str">
        <f t="shared" si="9"/>
        <v>Nieuwe investeringen TD</v>
      </c>
      <c r="F55" s="118">
        <f>'3. Investeringen'!L42</f>
        <v>2025</v>
      </c>
      <c r="G55" s="130">
        <f>'8. Afschrijvingen voor GAW'!G59</f>
        <v>0.5</v>
      </c>
      <c r="H55" s="83">
        <f>'3. Investeringen'!M42</f>
        <v>105855.97888205423</v>
      </c>
      <c r="J55" s="83">
        <f>'6. Investeringen per jaar'!I45</f>
        <v>1</v>
      </c>
      <c r="L55" s="83">
        <f>'8. Afschrijvingen voor GAW'!BF59</f>
        <v>0</v>
      </c>
      <c r="M55" s="83">
        <f>'8. Afschrijvingen voor GAW'!BG59</f>
        <v>0</v>
      </c>
      <c r="N55" s="83">
        <f>'8. Afschrijvingen voor GAW'!BH59</f>
        <v>0</v>
      </c>
      <c r="O55" s="83">
        <f>'8. Afschrijvingen voor GAW'!BI59</f>
        <v>0</v>
      </c>
      <c r="P55" s="83">
        <f>'8. Afschrijvingen voor GAW'!BJ59</f>
        <v>0</v>
      </c>
      <c r="Q55" s="83">
        <f>'8. Afschrijvingen voor GAW'!BK59</f>
        <v>0</v>
      </c>
      <c r="R55" s="83">
        <f>'8. Afschrijvingen voor GAW'!BL59</f>
        <v>0</v>
      </c>
      <c r="S55" s="83">
        <f>'8. Afschrijvingen voor GAW'!BM59</f>
        <v>0</v>
      </c>
      <c r="T55" s="83">
        <f>'8. Afschrijvingen voor GAW'!BN59</f>
        <v>0</v>
      </c>
      <c r="U55" s="83">
        <f>'8. Afschrijvingen voor GAW'!BO59</f>
        <v>0</v>
      </c>
      <c r="V55" s="83">
        <f>'8. Afschrijvingen voor GAW'!BP59</f>
        <v>0</v>
      </c>
      <c r="W55" s="83">
        <f>'8. Afschrijvingen voor GAW'!BQ59</f>
        <v>0</v>
      </c>
      <c r="X55" s="83">
        <f>'8. Afschrijvingen voor GAW'!BR59</f>
        <v>0</v>
      </c>
      <c r="Y55" s="83">
        <f>'8. Afschrijvingen voor GAW'!BS59</f>
        <v>0</v>
      </c>
      <c r="Z55" s="83">
        <f>'8. Afschrijvingen voor GAW'!BT59</f>
        <v>0</v>
      </c>
      <c r="AA55" s="83">
        <f>'8. Afschrijvingen voor GAW'!BU59</f>
        <v>0</v>
      </c>
      <c r="AB55" s="83">
        <f>'8. Afschrijvingen voor GAW'!BV59</f>
        <v>0</v>
      </c>
      <c r="AC55" s="83">
        <f>'8. Afschrijvingen voor GAW'!BW59</f>
        <v>0</v>
      </c>
      <c r="AD55" s="83">
        <f>'8. Afschrijvingen voor GAW'!BX59</f>
        <v>0</v>
      </c>
      <c r="AE55" s="83">
        <f>'8. Afschrijvingen voor GAW'!BY59</f>
        <v>0</v>
      </c>
      <c r="AF55" s="83">
        <f>'8. Afschrijvingen voor GAW'!BZ59</f>
        <v>0</v>
      </c>
      <c r="AG55" s="83">
        <f>'8. Afschrijvingen voor GAW'!CA59</f>
        <v>2540.5434931693017</v>
      </c>
      <c r="AH55" s="83">
        <f>'8. Afschrijvingen voor GAW'!CB59</f>
        <v>4959.1408986664765</v>
      </c>
      <c r="AJ55" s="114">
        <f>IF(AND($D55="AD",OR($F55=2008,$F55=2009)),(IF($G55=1,IF(OR($F55=AJ$24-2,$F55=AJ$24-1,$F55=AJ$24),1,'4. CPI-tabel'!F$17),IF(OR($F55=AJ$24-1,$F55=AJ$24),1,'4. CPI-tabel'!F$17))),'4. CPI-tabel'!F$17)</f>
        <v>1.0209999999999999</v>
      </c>
      <c r="AK55" s="114">
        <f>IF(AND($D55="AD",OR($F55=2008,$F55=2009)),(IF($G55=1,IF(OR($F55=AK$24-2,$F55=AK$24-1,$F55=AK$24),1,'4. CPI-tabel'!G$17),IF(OR($F55=AK$24-1,$F55=AK$24),1,'4. CPI-tabel'!G$17))),'4. CPI-tabel'!G$17)</f>
        <v>1.0109999999999999</v>
      </c>
      <c r="AL55" s="114">
        <f>IF(AND($D55="AD",OR($F55=2008,$F55=2009)),(IF($G55=1,IF(OR($F55=AL$24-2,$F55=AL$24-1,$F55=AL$24),1,'4. CPI-tabel'!H$17),IF(OR($F55=AL$24-1,$F55=AL$24),1,'4. CPI-tabel'!H$17))),'4. CPI-tabel'!H$17)</f>
        <v>1.018</v>
      </c>
      <c r="AM55" s="114">
        <f>IF(AND($D55="AD",OR($F55=2008,$F55=2009)),(IF($G55=1,IF(OR($F55=AM$24-2,$F55=AM$24-1,$F55=AM$24),1,'4. CPI-tabel'!I$17),IF(OR($F55=AM$24-1,$F55=AM$24),1,'4. CPI-tabel'!I$17))),'4. CPI-tabel'!I$17)</f>
        <v>1.014</v>
      </c>
      <c r="AN55" s="114">
        <f>IF(AND($D55="AD",OR($F55=2008,$F55=2009)),(IF($G55=1,IF(OR($F55=AN$24-2,$F55=AN$24-1,$F55=AN$24),1,'4. CPI-tabel'!J$17),IF(OR($F55=AN$24-1,$F55=AN$24),1,'4. CPI-tabel'!J$17))),'4. CPI-tabel'!J$17)</f>
        <v>1.0109999999999999</v>
      </c>
      <c r="AO55" s="114">
        <f>IF(AND($D55="AD",OR($F55=2008,$F55=2009)),(IF($G55=1,IF(OR($F55=AO$24-2,$F55=AO$24-1,$F55=AO$24),1,'4. CPI-tabel'!K$17),IF(OR($F55=AO$24-1,$F55=AO$24),1,'4. CPI-tabel'!K$17))),'4. CPI-tabel'!K$17)</f>
        <v>1.032</v>
      </c>
      <c r="AP55" s="114">
        <f>IF(AND($D55="AD",OR($F55=2008,$F55=2009)),(IF($G55=1,IF(OR($F55=AP$24-2,$F55=AP$24-1,$F55=AP$24),1,'4. CPI-tabel'!L$17),IF(OR($F55=AP$24-1,$F55=AP$24),1,'4. CPI-tabel'!L$17))),'4. CPI-tabel'!L$17)</f>
        <v>1.0029999999999999</v>
      </c>
      <c r="AQ55" s="114">
        <f>IF(AND($D55="AD",OR($F55=2008,$F55=2009)),(IF($G55=1,IF(OR($F55=AQ$24-2,$F55=AQ$24-1,$F55=AQ$24),1,'4. CPI-tabel'!M$17),IF(OR($F55=AQ$24-1,$F55=AQ$24),1,'4. CPI-tabel'!M$17))),'4. CPI-tabel'!M$17)</f>
        <v>1.0149999999999999</v>
      </c>
      <c r="AR55" s="114">
        <f>IF(AND($D55="AD",OR($F55=2008,$F55=2009)),(IF($G55=1,IF(OR($F55=AR$24-2,$F55=AR$24-1,$F55=AR$24),1,'4. CPI-tabel'!N$17),IF(OR($F55=AR$24-1,$F55=AR$24),1,'4. CPI-tabel'!N$17))),'4. CPI-tabel'!N$17)</f>
        <v>1.026</v>
      </c>
      <c r="AS55" s="114">
        <f>IF(AND($D55="AD",OR($F55=2008,$F55=2009)),(IF($G55=1,IF(OR($F55=AS$24-2,$F55=AS$24-1,$F55=AS$24),1,'4. CPI-tabel'!O$17),IF(OR($F55=AS$24-1,$F55=AS$24),1,'4. CPI-tabel'!O$17))),'4. CPI-tabel'!O$17)</f>
        <v>1.0229999999999999</v>
      </c>
      <c r="AT55" s="114">
        <f>IF(AND($D55="AD",OR($F55=2008,$F55=2009)),(IF($G55=1,IF(OR($F55=AT$24-2,$F55=AT$24-1,$F55=AT$24),1,'4. CPI-tabel'!P$17),IF(OR($F55=AT$24-1,$F55=AT$24),1,'4. CPI-tabel'!P$17))),'4. CPI-tabel'!P$17)</f>
        <v>1.028</v>
      </c>
      <c r="AU55" s="114">
        <f>IF(AND($D55="AD",OR($F55=2008,$F55=2009)),(IF($G55=1,IF(OR($F55=AU$24-2,$F55=AU$24-1,$F55=AU$24),1,'4. CPI-tabel'!Q$17),IF(OR($F55=AU$24-1,$F55=AU$24),1,'4. CPI-tabel'!Q$17))),'4. CPI-tabel'!Q$17)</f>
        <v>1.01</v>
      </c>
      <c r="AV55" s="114">
        <f>IF(AND($D55="AD",OR($F55=2008,$F55=2009)),(IF($G55=1,IF(OR($F55=AV$24-2,$F55=AV$24-1,$F55=AV$24),1,'4. CPI-tabel'!R$17),IF(OR($F55=AV$24-1,$F55=AV$24),1,'4. CPI-tabel'!R$17))),'4. CPI-tabel'!R$17)</f>
        <v>1.008</v>
      </c>
      <c r="AW55" s="114">
        <f>IF(AND($D55="AD",OR($F55=2008,$F55=2009)),(IF($G55=1,IF(OR($F55=AW$24-2,$F55=AW$24-1,$F55=AW$24),1,'4. CPI-tabel'!S$17),IF(OR($F55=AW$24-1,$F55=AW$24),1,'4. CPI-tabel'!S$17))),'4. CPI-tabel'!S$17)</f>
        <v>1.002</v>
      </c>
      <c r="AX55" s="114">
        <f>IF(AND($D55="AD",OR($F55=2008,$F55=2009)),(IF($G55=1,IF(OR($F55=AX$24-2,$F55=AX$24-1,$F55=AX$24),1,'4. CPI-tabel'!T$17),IF(OR($F55=AX$24-1,$F55=AX$24),1,'4. CPI-tabel'!T$17))),'4. CPI-tabel'!T$17)</f>
        <v>1.014</v>
      </c>
      <c r="AY55" s="114">
        <f>IF(AND($D55="AD",OR($F55=2008,$F55=2009)),(IF($G55=1,IF(OR($F55=AY$24-2,$F55=AY$24-1,$F55=AY$24),1,'4. CPI-tabel'!U$17),IF(OR($F55=AY$24-1,$F55=AY$24),1,'4. CPI-tabel'!U$17))),'4. CPI-tabel'!U$17)</f>
        <v>1.0209999999999999</v>
      </c>
      <c r="AZ55" s="114">
        <f>IF(AND($D55="AD",OR($F55=2008,$F55=2009)),(IF($G55=1,IF(OR($F55=AZ$24-2,$F55=AZ$24-1,$F55=AZ$24),1,'4. CPI-tabel'!V$17),IF(OR($F55=AZ$24-1,$F55=AZ$24),1,'4. CPI-tabel'!V$17))),'4. CPI-tabel'!V$17)</f>
        <v>1.028</v>
      </c>
      <c r="BA55" s="114">
        <f>IF(AND($D55="AD",OR($F55=2008,$F55=2009)),(IF($G55=1,IF(OR($F55=BA$24-2,$F55=BA$24-1,$F55=BA$24),1,'4. CPI-tabel'!W$17),IF(OR($F55=BA$24-1,$F55=BA$24),1,'4. CPI-tabel'!W$17))),'4. CPI-tabel'!W$17)</f>
        <v>1.0069999999999999</v>
      </c>
      <c r="BB55" s="114">
        <f>IF(AND($D55="AD",OR($F55=2008,$F55=2009)),(IF($G55=1,IF(OR($F55=BB$24-2,$F55=BB$24-1,$F55=BB$24),1,'4. CPI-tabel'!X$17),IF(OR($F55=BB$24-1,$F55=BB$24),1,'4. CPI-tabel'!X$17))),'4. CPI-tabel'!X$17)</f>
        <v>1</v>
      </c>
      <c r="BC55" s="114">
        <f>IF(AND($D55="AD",OR($F55=2008,$F55=2009)),(IF($G55=1,IF(OR($F55=BC$24-2,$F55=BC$24-1,$F55=BC$24),1,'4. CPI-tabel'!Y$17),IF(OR($F55=BC$24-1,$F55=BC$24),1,'4. CPI-tabel'!Y$17))),'4. CPI-tabel'!Y$17)</f>
        <v>1</v>
      </c>
      <c r="BD55" s="114">
        <f>IF(AND($D55="AD",OR($F55=2008,$F55=2009)),(IF($G55=1,IF(OR($F55=BD$24-2,$F55=BD$24-1,$F55=BD$24),1,'4. CPI-tabel'!Z$17),IF(OR($F55=BD$24-1,$F55=BD$24),1,'4. CPI-tabel'!Z$17))),'4. CPI-tabel'!Z$17)</f>
        <v>1</v>
      </c>
      <c r="BE55" s="114">
        <f>IF(AND($D55="AD",OR($F55=2008,$F55=2009)),(IF($G55=1,IF(OR($F55=BE$24-2,$F55=BE$24-1,$F55=BE$24),1,'4. CPI-tabel'!AA$17),IF(OR($F55=BE$24-1,$F55=BE$24),1,'4. CPI-tabel'!AA$17))),'4. CPI-tabel'!AA$17)</f>
        <v>1</v>
      </c>
      <c r="BF55" s="114">
        <f>IF(AND($D55="AD",OR($F55=2008,$F55=2009)),(IF($G55=1,IF(OR($F55=BF$24-2,$F55=BF$24-1,$F55=BF$24),1,'4. CPI-tabel'!AB$17),IF(OR($F55=BF$24-1,$F55=BF$24),1,'4. CPI-tabel'!AB$17))),'4. CPI-tabel'!AB$17)</f>
        <v>1</v>
      </c>
      <c r="BG55" s="134"/>
      <c r="BH55" s="121"/>
      <c r="BI55" s="84">
        <f t="shared" si="7"/>
        <v>0</v>
      </c>
      <c r="BJ55" s="84">
        <f t="shared" si="8"/>
        <v>0</v>
      </c>
      <c r="BK55" s="84">
        <f t="shared" si="28"/>
        <v>0</v>
      </c>
      <c r="BL55" s="84">
        <f t="shared" si="29"/>
        <v>0</v>
      </c>
      <c r="BM55" s="84">
        <f t="shared" si="30"/>
        <v>0</v>
      </c>
      <c r="BN55" s="84">
        <f t="shared" si="10"/>
        <v>0</v>
      </c>
      <c r="BO55" s="84">
        <f t="shared" si="11"/>
        <v>0</v>
      </c>
      <c r="BP55" s="84">
        <f t="shared" si="12"/>
        <v>0</v>
      </c>
      <c r="BQ55" s="84">
        <f t="shared" si="13"/>
        <v>0</v>
      </c>
      <c r="BR55" s="84">
        <f t="shared" si="14"/>
        <v>0</v>
      </c>
      <c r="BS55" s="84">
        <f t="shared" si="15"/>
        <v>0</v>
      </c>
      <c r="BT55" s="84">
        <f t="shared" si="16"/>
        <v>0</v>
      </c>
      <c r="BU55" s="84">
        <f t="shared" si="17"/>
        <v>0</v>
      </c>
      <c r="BV55" s="84">
        <f t="shared" si="18"/>
        <v>0</v>
      </c>
      <c r="BW55" s="84">
        <f t="shared" si="19"/>
        <v>0</v>
      </c>
      <c r="BX55" s="84">
        <f t="shared" si="20"/>
        <v>0</v>
      </c>
      <c r="BY55" s="84">
        <f t="shared" si="21"/>
        <v>0</v>
      </c>
      <c r="BZ55" s="84">
        <f t="shared" si="22"/>
        <v>0</v>
      </c>
      <c r="CA55" s="84">
        <f t="shared" si="23"/>
        <v>0</v>
      </c>
      <c r="CB55" s="84">
        <f t="shared" si="24"/>
        <v>0</v>
      </c>
      <c r="CC55" s="84">
        <f t="shared" si="25"/>
        <v>0</v>
      </c>
      <c r="CD55" s="84">
        <f t="shared" si="26"/>
        <v>103315.43538888493</v>
      </c>
      <c r="CE55" s="84">
        <f t="shared" si="27"/>
        <v>98356.294490218454</v>
      </c>
    </row>
    <row r="56" spans="1:83" s="18" customFormat="1" x14ac:dyDescent="0.2">
      <c r="A56" s="62"/>
      <c r="B56" s="83">
        <f>'3. Investeringen'!B43</f>
        <v>32</v>
      </c>
      <c r="C56" s="83" t="str">
        <f>'3. Investeringen'!C43</f>
        <v>Nieuwe investeringen</v>
      </c>
      <c r="D56" s="83" t="str">
        <f>'3. Investeringen'!F43</f>
        <v>TD</v>
      </c>
      <c r="E56" s="83" t="str">
        <f t="shared" si="9"/>
        <v>Nieuwe investeringen TD</v>
      </c>
      <c r="F56" s="118">
        <f>'3. Investeringen'!L43</f>
        <v>2025</v>
      </c>
      <c r="G56" s="130">
        <f>'8. Afschrijvingen voor GAW'!G60</f>
        <v>0.5</v>
      </c>
      <c r="H56" s="83">
        <f>'3. Investeringen'!M43</f>
        <v>25246803.774401143</v>
      </c>
      <c r="J56" s="83">
        <f>'6. Investeringen per jaar'!I46</f>
        <v>1</v>
      </c>
      <c r="L56" s="83">
        <f>'8. Afschrijvingen voor GAW'!BF60</f>
        <v>0</v>
      </c>
      <c r="M56" s="83">
        <f>'8. Afschrijvingen voor GAW'!BG60</f>
        <v>0</v>
      </c>
      <c r="N56" s="83">
        <f>'8. Afschrijvingen voor GAW'!BH60</f>
        <v>0</v>
      </c>
      <c r="O56" s="83">
        <f>'8. Afschrijvingen voor GAW'!BI60</f>
        <v>0</v>
      </c>
      <c r="P56" s="83">
        <f>'8. Afschrijvingen voor GAW'!BJ60</f>
        <v>0</v>
      </c>
      <c r="Q56" s="83">
        <f>'8. Afschrijvingen voor GAW'!BK60</f>
        <v>0</v>
      </c>
      <c r="R56" s="83">
        <f>'8. Afschrijvingen voor GAW'!BL60</f>
        <v>0</v>
      </c>
      <c r="S56" s="83">
        <f>'8. Afschrijvingen voor GAW'!BM60</f>
        <v>0</v>
      </c>
      <c r="T56" s="83">
        <f>'8. Afschrijvingen voor GAW'!BN60</f>
        <v>0</v>
      </c>
      <c r="U56" s="83">
        <f>'8. Afschrijvingen voor GAW'!BO60</f>
        <v>0</v>
      </c>
      <c r="V56" s="83">
        <f>'8. Afschrijvingen voor GAW'!BP60</f>
        <v>0</v>
      </c>
      <c r="W56" s="83">
        <f>'8. Afschrijvingen voor GAW'!BQ60</f>
        <v>0</v>
      </c>
      <c r="X56" s="83">
        <f>'8. Afschrijvingen voor GAW'!BR60</f>
        <v>0</v>
      </c>
      <c r="Y56" s="83">
        <f>'8. Afschrijvingen voor GAW'!BS60</f>
        <v>0</v>
      </c>
      <c r="Z56" s="83">
        <f>'8. Afschrijvingen voor GAW'!BT60</f>
        <v>0</v>
      </c>
      <c r="AA56" s="83">
        <f>'8. Afschrijvingen voor GAW'!BU60</f>
        <v>0</v>
      </c>
      <c r="AB56" s="83">
        <f>'8. Afschrijvingen voor GAW'!BV60</f>
        <v>0</v>
      </c>
      <c r="AC56" s="83">
        <f>'8. Afschrijvingen voor GAW'!BW60</f>
        <v>0</v>
      </c>
      <c r="AD56" s="83">
        <f>'8. Afschrijvingen voor GAW'!BX60</f>
        <v>0</v>
      </c>
      <c r="AE56" s="83">
        <f>'8. Afschrijvingen voor GAW'!BY60</f>
        <v>0</v>
      </c>
      <c r="AF56" s="83">
        <f>'8. Afschrijvingen voor GAW'!BZ60</f>
        <v>0</v>
      </c>
      <c r="AG56" s="83">
        <f>'8. Afschrijvingen voor GAW'!CA60</f>
        <v>504936.07548802288</v>
      </c>
      <c r="AH56" s="83">
        <f>'8. Afschrijvingen voor GAW'!CB60</f>
        <v>989674.7079565248</v>
      </c>
      <c r="AJ56" s="114">
        <f>IF(AND($D56="AD",OR($F56=2008,$F56=2009)),(IF($G56=1,IF(OR($F56=AJ$24-2,$F56=AJ$24-1,$F56=AJ$24),1,'4. CPI-tabel'!F$17),IF(OR($F56=AJ$24-1,$F56=AJ$24),1,'4. CPI-tabel'!F$17))),'4. CPI-tabel'!F$17)</f>
        <v>1.0209999999999999</v>
      </c>
      <c r="AK56" s="114">
        <f>IF(AND($D56="AD",OR($F56=2008,$F56=2009)),(IF($G56=1,IF(OR($F56=AK$24-2,$F56=AK$24-1,$F56=AK$24),1,'4. CPI-tabel'!G$17),IF(OR($F56=AK$24-1,$F56=AK$24),1,'4. CPI-tabel'!G$17))),'4. CPI-tabel'!G$17)</f>
        <v>1.0109999999999999</v>
      </c>
      <c r="AL56" s="114">
        <f>IF(AND($D56="AD",OR($F56=2008,$F56=2009)),(IF($G56=1,IF(OR($F56=AL$24-2,$F56=AL$24-1,$F56=AL$24),1,'4. CPI-tabel'!H$17),IF(OR($F56=AL$24-1,$F56=AL$24),1,'4. CPI-tabel'!H$17))),'4. CPI-tabel'!H$17)</f>
        <v>1.018</v>
      </c>
      <c r="AM56" s="114">
        <f>IF(AND($D56="AD",OR($F56=2008,$F56=2009)),(IF($G56=1,IF(OR($F56=AM$24-2,$F56=AM$24-1,$F56=AM$24),1,'4. CPI-tabel'!I$17),IF(OR($F56=AM$24-1,$F56=AM$24),1,'4. CPI-tabel'!I$17))),'4. CPI-tabel'!I$17)</f>
        <v>1.014</v>
      </c>
      <c r="AN56" s="114">
        <f>IF(AND($D56="AD",OR($F56=2008,$F56=2009)),(IF($G56=1,IF(OR($F56=AN$24-2,$F56=AN$24-1,$F56=AN$24),1,'4. CPI-tabel'!J$17),IF(OR($F56=AN$24-1,$F56=AN$24),1,'4. CPI-tabel'!J$17))),'4. CPI-tabel'!J$17)</f>
        <v>1.0109999999999999</v>
      </c>
      <c r="AO56" s="114">
        <f>IF(AND($D56="AD",OR($F56=2008,$F56=2009)),(IF($G56=1,IF(OR($F56=AO$24-2,$F56=AO$24-1,$F56=AO$24),1,'4. CPI-tabel'!K$17),IF(OR($F56=AO$24-1,$F56=AO$24),1,'4. CPI-tabel'!K$17))),'4. CPI-tabel'!K$17)</f>
        <v>1.032</v>
      </c>
      <c r="AP56" s="114">
        <f>IF(AND($D56="AD",OR($F56=2008,$F56=2009)),(IF($G56=1,IF(OR($F56=AP$24-2,$F56=AP$24-1,$F56=AP$24),1,'4. CPI-tabel'!L$17),IF(OR($F56=AP$24-1,$F56=AP$24),1,'4. CPI-tabel'!L$17))),'4. CPI-tabel'!L$17)</f>
        <v>1.0029999999999999</v>
      </c>
      <c r="AQ56" s="114">
        <f>IF(AND($D56="AD",OR($F56=2008,$F56=2009)),(IF($G56=1,IF(OR($F56=AQ$24-2,$F56=AQ$24-1,$F56=AQ$24),1,'4. CPI-tabel'!M$17),IF(OR($F56=AQ$24-1,$F56=AQ$24),1,'4. CPI-tabel'!M$17))),'4. CPI-tabel'!M$17)</f>
        <v>1.0149999999999999</v>
      </c>
      <c r="AR56" s="114">
        <f>IF(AND($D56="AD",OR($F56=2008,$F56=2009)),(IF($G56=1,IF(OR($F56=AR$24-2,$F56=AR$24-1,$F56=AR$24),1,'4. CPI-tabel'!N$17),IF(OR($F56=AR$24-1,$F56=AR$24),1,'4. CPI-tabel'!N$17))),'4. CPI-tabel'!N$17)</f>
        <v>1.026</v>
      </c>
      <c r="AS56" s="114">
        <f>IF(AND($D56="AD",OR($F56=2008,$F56=2009)),(IF($G56=1,IF(OR($F56=AS$24-2,$F56=AS$24-1,$F56=AS$24),1,'4. CPI-tabel'!O$17),IF(OR($F56=AS$24-1,$F56=AS$24),1,'4. CPI-tabel'!O$17))),'4. CPI-tabel'!O$17)</f>
        <v>1.0229999999999999</v>
      </c>
      <c r="AT56" s="114">
        <f>IF(AND($D56="AD",OR($F56=2008,$F56=2009)),(IF($G56=1,IF(OR($F56=AT$24-2,$F56=AT$24-1,$F56=AT$24),1,'4. CPI-tabel'!P$17),IF(OR($F56=AT$24-1,$F56=AT$24),1,'4. CPI-tabel'!P$17))),'4. CPI-tabel'!P$17)</f>
        <v>1.028</v>
      </c>
      <c r="AU56" s="114">
        <f>IF(AND($D56="AD",OR($F56=2008,$F56=2009)),(IF($G56=1,IF(OR($F56=AU$24-2,$F56=AU$24-1,$F56=AU$24),1,'4. CPI-tabel'!Q$17),IF(OR($F56=AU$24-1,$F56=AU$24),1,'4. CPI-tabel'!Q$17))),'4. CPI-tabel'!Q$17)</f>
        <v>1.01</v>
      </c>
      <c r="AV56" s="114">
        <f>IF(AND($D56="AD",OR($F56=2008,$F56=2009)),(IF($G56=1,IF(OR($F56=AV$24-2,$F56=AV$24-1,$F56=AV$24),1,'4. CPI-tabel'!R$17),IF(OR($F56=AV$24-1,$F56=AV$24),1,'4. CPI-tabel'!R$17))),'4. CPI-tabel'!R$17)</f>
        <v>1.008</v>
      </c>
      <c r="AW56" s="114">
        <f>IF(AND($D56="AD",OR($F56=2008,$F56=2009)),(IF($G56=1,IF(OR($F56=AW$24-2,$F56=AW$24-1,$F56=AW$24),1,'4. CPI-tabel'!S$17),IF(OR($F56=AW$24-1,$F56=AW$24),1,'4. CPI-tabel'!S$17))),'4. CPI-tabel'!S$17)</f>
        <v>1.002</v>
      </c>
      <c r="AX56" s="114">
        <f>IF(AND($D56="AD",OR($F56=2008,$F56=2009)),(IF($G56=1,IF(OR($F56=AX$24-2,$F56=AX$24-1,$F56=AX$24),1,'4. CPI-tabel'!T$17),IF(OR($F56=AX$24-1,$F56=AX$24),1,'4. CPI-tabel'!T$17))),'4. CPI-tabel'!T$17)</f>
        <v>1.014</v>
      </c>
      <c r="AY56" s="114">
        <f>IF(AND($D56="AD",OR($F56=2008,$F56=2009)),(IF($G56=1,IF(OR($F56=AY$24-2,$F56=AY$24-1,$F56=AY$24),1,'4. CPI-tabel'!U$17),IF(OR($F56=AY$24-1,$F56=AY$24),1,'4. CPI-tabel'!U$17))),'4. CPI-tabel'!U$17)</f>
        <v>1.0209999999999999</v>
      </c>
      <c r="AZ56" s="114">
        <f>IF(AND($D56="AD",OR($F56=2008,$F56=2009)),(IF($G56=1,IF(OR($F56=AZ$24-2,$F56=AZ$24-1,$F56=AZ$24),1,'4. CPI-tabel'!V$17),IF(OR($F56=AZ$24-1,$F56=AZ$24),1,'4. CPI-tabel'!V$17))),'4. CPI-tabel'!V$17)</f>
        <v>1.028</v>
      </c>
      <c r="BA56" s="114">
        <f>IF(AND($D56="AD",OR($F56=2008,$F56=2009)),(IF($G56=1,IF(OR($F56=BA$24-2,$F56=BA$24-1,$F56=BA$24),1,'4. CPI-tabel'!W$17),IF(OR($F56=BA$24-1,$F56=BA$24),1,'4. CPI-tabel'!W$17))),'4. CPI-tabel'!W$17)</f>
        <v>1.0069999999999999</v>
      </c>
      <c r="BB56" s="114">
        <f>IF(AND($D56="AD",OR($F56=2008,$F56=2009)),(IF($G56=1,IF(OR($F56=BB$24-2,$F56=BB$24-1,$F56=BB$24),1,'4. CPI-tabel'!X$17),IF(OR($F56=BB$24-1,$F56=BB$24),1,'4. CPI-tabel'!X$17))),'4. CPI-tabel'!X$17)</f>
        <v>1</v>
      </c>
      <c r="BC56" s="114">
        <f>IF(AND($D56="AD",OR($F56=2008,$F56=2009)),(IF($G56=1,IF(OR($F56=BC$24-2,$F56=BC$24-1,$F56=BC$24),1,'4. CPI-tabel'!Y$17),IF(OR($F56=BC$24-1,$F56=BC$24),1,'4. CPI-tabel'!Y$17))),'4. CPI-tabel'!Y$17)</f>
        <v>1</v>
      </c>
      <c r="BD56" s="114">
        <f>IF(AND($D56="AD",OR($F56=2008,$F56=2009)),(IF($G56=1,IF(OR($F56=BD$24-2,$F56=BD$24-1,$F56=BD$24),1,'4. CPI-tabel'!Z$17),IF(OR($F56=BD$24-1,$F56=BD$24),1,'4. CPI-tabel'!Z$17))),'4. CPI-tabel'!Z$17)</f>
        <v>1</v>
      </c>
      <c r="BE56" s="114">
        <f>IF(AND($D56="AD",OR($F56=2008,$F56=2009)),(IF($G56=1,IF(OR($F56=BE$24-2,$F56=BE$24-1,$F56=BE$24),1,'4. CPI-tabel'!AA$17),IF(OR($F56=BE$24-1,$F56=BE$24),1,'4. CPI-tabel'!AA$17))),'4. CPI-tabel'!AA$17)</f>
        <v>1</v>
      </c>
      <c r="BF56" s="114">
        <f>IF(AND($D56="AD",OR($F56=2008,$F56=2009)),(IF($G56=1,IF(OR($F56=BF$24-2,$F56=BF$24-1,$F56=BF$24),1,'4. CPI-tabel'!AB$17),IF(OR($F56=BF$24-1,$F56=BF$24),1,'4. CPI-tabel'!AB$17))),'4. CPI-tabel'!AB$17)</f>
        <v>1</v>
      </c>
      <c r="BG56" s="134"/>
      <c r="BH56" s="121"/>
      <c r="BI56" s="84">
        <f t="shared" si="7"/>
        <v>0</v>
      </c>
      <c r="BJ56" s="84">
        <f t="shared" si="8"/>
        <v>0</v>
      </c>
      <c r="BK56" s="84">
        <f t="shared" si="28"/>
        <v>0</v>
      </c>
      <c r="BL56" s="84">
        <f t="shared" si="29"/>
        <v>0</v>
      </c>
      <c r="BM56" s="84">
        <f t="shared" si="30"/>
        <v>0</v>
      </c>
      <c r="BN56" s="84">
        <f t="shared" si="10"/>
        <v>0</v>
      </c>
      <c r="BO56" s="84">
        <f t="shared" si="11"/>
        <v>0</v>
      </c>
      <c r="BP56" s="84">
        <f t="shared" si="12"/>
        <v>0</v>
      </c>
      <c r="BQ56" s="84">
        <f t="shared" si="13"/>
        <v>0</v>
      </c>
      <c r="BR56" s="84">
        <f t="shared" si="14"/>
        <v>0</v>
      </c>
      <c r="BS56" s="84">
        <f t="shared" si="15"/>
        <v>0</v>
      </c>
      <c r="BT56" s="84">
        <f t="shared" si="16"/>
        <v>0</v>
      </c>
      <c r="BU56" s="84">
        <f t="shared" si="17"/>
        <v>0</v>
      </c>
      <c r="BV56" s="84">
        <f t="shared" si="18"/>
        <v>0</v>
      </c>
      <c r="BW56" s="84">
        <f t="shared" si="19"/>
        <v>0</v>
      </c>
      <c r="BX56" s="84">
        <f t="shared" si="20"/>
        <v>0</v>
      </c>
      <c r="BY56" s="84">
        <f t="shared" si="21"/>
        <v>0</v>
      </c>
      <c r="BZ56" s="84">
        <f t="shared" si="22"/>
        <v>0</v>
      </c>
      <c r="CA56" s="84">
        <f t="shared" si="23"/>
        <v>0</v>
      </c>
      <c r="CB56" s="84">
        <f t="shared" si="24"/>
        <v>0</v>
      </c>
      <c r="CC56" s="84">
        <f t="shared" si="25"/>
        <v>0</v>
      </c>
      <c r="CD56" s="84">
        <f t="shared" si="26"/>
        <v>24741867.69891312</v>
      </c>
      <c r="CE56" s="84">
        <f t="shared" si="27"/>
        <v>23752192.990956593</v>
      </c>
    </row>
    <row r="57" spans="1:83" s="18" customFormat="1" x14ac:dyDescent="0.2">
      <c r="A57" s="62"/>
      <c r="B57" s="83">
        <f>'3. Investeringen'!B44</f>
        <v>33</v>
      </c>
      <c r="C57" s="83" t="str">
        <f>'3. Investeringen'!C44</f>
        <v>Nieuwe investeringen</v>
      </c>
      <c r="D57" s="83" t="str">
        <f>'3. Investeringen'!F44</f>
        <v>TD</v>
      </c>
      <c r="E57" s="83" t="str">
        <f t="shared" si="9"/>
        <v>Nieuwe investeringen TD</v>
      </c>
      <c r="F57" s="118">
        <f>'3. Investeringen'!L44</f>
        <v>2025</v>
      </c>
      <c r="G57" s="130">
        <f>'8. Afschrijvingen voor GAW'!G61</f>
        <v>0.5</v>
      </c>
      <c r="H57" s="83">
        <f>'3. Investeringen'!M44</f>
        <v>247686647.43616638</v>
      </c>
      <c r="J57" s="83">
        <f>'6. Investeringen per jaar'!I47</f>
        <v>1</v>
      </c>
      <c r="L57" s="83">
        <f>'8. Afschrijvingen voor GAW'!BF61</f>
        <v>0</v>
      </c>
      <c r="M57" s="83">
        <f>'8. Afschrijvingen voor GAW'!BG61</f>
        <v>0</v>
      </c>
      <c r="N57" s="83">
        <f>'8. Afschrijvingen voor GAW'!BH61</f>
        <v>0</v>
      </c>
      <c r="O57" s="83">
        <f>'8. Afschrijvingen voor GAW'!BI61</f>
        <v>0</v>
      </c>
      <c r="P57" s="83">
        <f>'8. Afschrijvingen voor GAW'!BJ61</f>
        <v>0</v>
      </c>
      <c r="Q57" s="83">
        <f>'8. Afschrijvingen voor GAW'!BK61</f>
        <v>0</v>
      </c>
      <c r="R57" s="83">
        <f>'8. Afschrijvingen voor GAW'!BL61</f>
        <v>0</v>
      </c>
      <c r="S57" s="83">
        <f>'8. Afschrijvingen voor GAW'!BM61</f>
        <v>0</v>
      </c>
      <c r="T57" s="83">
        <f>'8. Afschrijvingen voor GAW'!BN61</f>
        <v>0</v>
      </c>
      <c r="U57" s="83">
        <f>'8. Afschrijvingen voor GAW'!BO61</f>
        <v>0</v>
      </c>
      <c r="V57" s="83">
        <f>'8. Afschrijvingen voor GAW'!BP61</f>
        <v>0</v>
      </c>
      <c r="W57" s="83">
        <f>'8. Afschrijvingen voor GAW'!BQ61</f>
        <v>0</v>
      </c>
      <c r="X57" s="83">
        <f>'8. Afschrijvingen voor GAW'!BR61</f>
        <v>0</v>
      </c>
      <c r="Y57" s="83">
        <f>'8. Afschrijvingen voor GAW'!BS61</f>
        <v>0</v>
      </c>
      <c r="Z57" s="83">
        <f>'8. Afschrijvingen voor GAW'!BT61</f>
        <v>0</v>
      </c>
      <c r="AA57" s="83">
        <f>'8. Afschrijvingen voor GAW'!BU61</f>
        <v>0</v>
      </c>
      <c r="AB57" s="83">
        <f>'8. Afschrijvingen voor GAW'!BV61</f>
        <v>0</v>
      </c>
      <c r="AC57" s="83">
        <f>'8. Afschrijvingen voor GAW'!BW61</f>
        <v>0</v>
      </c>
      <c r="AD57" s="83">
        <f>'8. Afschrijvingen voor GAW'!BX61</f>
        <v>0</v>
      </c>
      <c r="AE57" s="83">
        <f>'8. Afschrijvingen voor GAW'!BY61</f>
        <v>0</v>
      </c>
      <c r="AF57" s="83">
        <f>'8. Afschrijvingen voor GAW'!BZ61</f>
        <v>0</v>
      </c>
      <c r="AG57" s="83">
        <f>'8. Afschrijvingen voor GAW'!CA61</f>
        <v>3302488.6324822181</v>
      </c>
      <c r="AH57" s="83">
        <f>'8. Afschrijvingen voor GAW'!CB61</f>
        <v>6516910.9014315763</v>
      </c>
      <c r="AJ57" s="114">
        <f>IF(AND($D57="AD",OR($F57=2008,$F57=2009)),(IF($G57=1,IF(OR($F57=AJ$24-2,$F57=AJ$24-1,$F57=AJ$24),1,'4. CPI-tabel'!F$17),IF(OR($F57=AJ$24-1,$F57=AJ$24),1,'4. CPI-tabel'!F$17))),'4. CPI-tabel'!F$17)</f>
        <v>1.0209999999999999</v>
      </c>
      <c r="AK57" s="114">
        <f>IF(AND($D57="AD",OR($F57=2008,$F57=2009)),(IF($G57=1,IF(OR($F57=AK$24-2,$F57=AK$24-1,$F57=AK$24),1,'4. CPI-tabel'!G$17),IF(OR($F57=AK$24-1,$F57=AK$24),1,'4. CPI-tabel'!G$17))),'4. CPI-tabel'!G$17)</f>
        <v>1.0109999999999999</v>
      </c>
      <c r="AL57" s="114">
        <f>IF(AND($D57="AD",OR($F57=2008,$F57=2009)),(IF($G57=1,IF(OR($F57=AL$24-2,$F57=AL$24-1,$F57=AL$24),1,'4. CPI-tabel'!H$17),IF(OR($F57=AL$24-1,$F57=AL$24),1,'4. CPI-tabel'!H$17))),'4. CPI-tabel'!H$17)</f>
        <v>1.018</v>
      </c>
      <c r="AM57" s="114">
        <f>IF(AND($D57="AD",OR($F57=2008,$F57=2009)),(IF($G57=1,IF(OR($F57=AM$24-2,$F57=AM$24-1,$F57=AM$24),1,'4. CPI-tabel'!I$17),IF(OR($F57=AM$24-1,$F57=AM$24),1,'4. CPI-tabel'!I$17))),'4. CPI-tabel'!I$17)</f>
        <v>1.014</v>
      </c>
      <c r="AN57" s="114">
        <f>IF(AND($D57="AD",OR($F57=2008,$F57=2009)),(IF($G57=1,IF(OR($F57=AN$24-2,$F57=AN$24-1,$F57=AN$24),1,'4. CPI-tabel'!J$17),IF(OR($F57=AN$24-1,$F57=AN$24),1,'4. CPI-tabel'!J$17))),'4. CPI-tabel'!J$17)</f>
        <v>1.0109999999999999</v>
      </c>
      <c r="AO57" s="114">
        <f>IF(AND($D57="AD",OR($F57=2008,$F57=2009)),(IF($G57=1,IF(OR($F57=AO$24-2,$F57=AO$24-1,$F57=AO$24),1,'4. CPI-tabel'!K$17),IF(OR($F57=AO$24-1,$F57=AO$24),1,'4. CPI-tabel'!K$17))),'4. CPI-tabel'!K$17)</f>
        <v>1.032</v>
      </c>
      <c r="AP57" s="114">
        <f>IF(AND($D57="AD",OR($F57=2008,$F57=2009)),(IF($G57=1,IF(OR($F57=AP$24-2,$F57=AP$24-1,$F57=AP$24),1,'4. CPI-tabel'!L$17),IF(OR($F57=AP$24-1,$F57=AP$24),1,'4. CPI-tabel'!L$17))),'4. CPI-tabel'!L$17)</f>
        <v>1.0029999999999999</v>
      </c>
      <c r="AQ57" s="114">
        <f>IF(AND($D57="AD",OR($F57=2008,$F57=2009)),(IF($G57=1,IF(OR($F57=AQ$24-2,$F57=AQ$24-1,$F57=AQ$24),1,'4. CPI-tabel'!M$17),IF(OR($F57=AQ$24-1,$F57=AQ$24),1,'4. CPI-tabel'!M$17))),'4. CPI-tabel'!M$17)</f>
        <v>1.0149999999999999</v>
      </c>
      <c r="AR57" s="114">
        <f>IF(AND($D57="AD",OR($F57=2008,$F57=2009)),(IF($G57=1,IF(OR($F57=AR$24-2,$F57=AR$24-1,$F57=AR$24),1,'4. CPI-tabel'!N$17),IF(OR($F57=AR$24-1,$F57=AR$24),1,'4. CPI-tabel'!N$17))),'4. CPI-tabel'!N$17)</f>
        <v>1.026</v>
      </c>
      <c r="AS57" s="114">
        <f>IF(AND($D57="AD",OR($F57=2008,$F57=2009)),(IF($G57=1,IF(OR($F57=AS$24-2,$F57=AS$24-1,$F57=AS$24),1,'4. CPI-tabel'!O$17),IF(OR($F57=AS$24-1,$F57=AS$24),1,'4. CPI-tabel'!O$17))),'4. CPI-tabel'!O$17)</f>
        <v>1.0229999999999999</v>
      </c>
      <c r="AT57" s="114">
        <f>IF(AND($D57="AD",OR($F57=2008,$F57=2009)),(IF($G57=1,IF(OR($F57=AT$24-2,$F57=AT$24-1,$F57=AT$24),1,'4. CPI-tabel'!P$17),IF(OR($F57=AT$24-1,$F57=AT$24),1,'4. CPI-tabel'!P$17))),'4. CPI-tabel'!P$17)</f>
        <v>1.028</v>
      </c>
      <c r="AU57" s="114">
        <f>IF(AND($D57="AD",OR($F57=2008,$F57=2009)),(IF($G57=1,IF(OR($F57=AU$24-2,$F57=AU$24-1,$F57=AU$24),1,'4. CPI-tabel'!Q$17),IF(OR($F57=AU$24-1,$F57=AU$24),1,'4. CPI-tabel'!Q$17))),'4. CPI-tabel'!Q$17)</f>
        <v>1.01</v>
      </c>
      <c r="AV57" s="114">
        <f>IF(AND($D57="AD",OR($F57=2008,$F57=2009)),(IF($G57=1,IF(OR($F57=AV$24-2,$F57=AV$24-1,$F57=AV$24),1,'4. CPI-tabel'!R$17),IF(OR($F57=AV$24-1,$F57=AV$24),1,'4. CPI-tabel'!R$17))),'4. CPI-tabel'!R$17)</f>
        <v>1.008</v>
      </c>
      <c r="AW57" s="114">
        <f>IF(AND($D57="AD",OR($F57=2008,$F57=2009)),(IF($G57=1,IF(OR($F57=AW$24-2,$F57=AW$24-1,$F57=AW$24),1,'4. CPI-tabel'!S$17),IF(OR($F57=AW$24-1,$F57=AW$24),1,'4. CPI-tabel'!S$17))),'4. CPI-tabel'!S$17)</f>
        <v>1.002</v>
      </c>
      <c r="AX57" s="114">
        <f>IF(AND($D57="AD",OR($F57=2008,$F57=2009)),(IF($G57=1,IF(OR($F57=AX$24-2,$F57=AX$24-1,$F57=AX$24),1,'4. CPI-tabel'!T$17),IF(OR($F57=AX$24-1,$F57=AX$24),1,'4. CPI-tabel'!T$17))),'4. CPI-tabel'!T$17)</f>
        <v>1.014</v>
      </c>
      <c r="AY57" s="114">
        <f>IF(AND($D57="AD",OR($F57=2008,$F57=2009)),(IF($G57=1,IF(OR($F57=AY$24-2,$F57=AY$24-1,$F57=AY$24),1,'4. CPI-tabel'!U$17),IF(OR($F57=AY$24-1,$F57=AY$24),1,'4. CPI-tabel'!U$17))),'4. CPI-tabel'!U$17)</f>
        <v>1.0209999999999999</v>
      </c>
      <c r="AZ57" s="114">
        <f>IF(AND($D57="AD",OR($F57=2008,$F57=2009)),(IF($G57=1,IF(OR($F57=AZ$24-2,$F57=AZ$24-1,$F57=AZ$24),1,'4. CPI-tabel'!V$17),IF(OR($F57=AZ$24-1,$F57=AZ$24),1,'4. CPI-tabel'!V$17))),'4. CPI-tabel'!V$17)</f>
        <v>1.028</v>
      </c>
      <c r="BA57" s="114">
        <f>IF(AND($D57="AD",OR($F57=2008,$F57=2009)),(IF($G57=1,IF(OR($F57=BA$24-2,$F57=BA$24-1,$F57=BA$24),1,'4. CPI-tabel'!W$17),IF(OR($F57=BA$24-1,$F57=BA$24),1,'4. CPI-tabel'!W$17))),'4. CPI-tabel'!W$17)</f>
        <v>1.0069999999999999</v>
      </c>
      <c r="BB57" s="114">
        <f>IF(AND($D57="AD",OR($F57=2008,$F57=2009)),(IF($G57=1,IF(OR($F57=BB$24-2,$F57=BB$24-1,$F57=BB$24),1,'4. CPI-tabel'!X$17),IF(OR($F57=BB$24-1,$F57=BB$24),1,'4. CPI-tabel'!X$17))),'4. CPI-tabel'!X$17)</f>
        <v>1</v>
      </c>
      <c r="BC57" s="114">
        <f>IF(AND($D57="AD",OR($F57=2008,$F57=2009)),(IF($G57=1,IF(OR($F57=BC$24-2,$F57=BC$24-1,$F57=BC$24),1,'4. CPI-tabel'!Y$17),IF(OR($F57=BC$24-1,$F57=BC$24),1,'4. CPI-tabel'!Y$17))),'4. CPI-tabel'!Y$17)</f>
        <v>1</v>
      </c>
      <c r="BD57" s="114">
        <f>IF(AND($D57="AD",OR($F57=2008,$F57=2009)),(IF($G57=1,IF(OR($F57=BD$24-2,$F57=BD$24-1,$F57=BD$24),1,'4. CPI-tabel'!Z$17),IF(OR($F57=BD$24-1,$F57=BD$24),1,'4. CPI-tabel'!Z$17))),'4. CPI-tabel'!Z$17)</f>
        <v>1</v>
      </c>
      <c r="BE57" s="114">
        <f>IF(AND($D57="AD",OR($F57=2008,$F57=2009)),(IF($G57=1,IF(OR($F57=BE$24-2,$F57=BE$24-1,$F57=BE$24),1,'4. CPI-tabel'!AA$17),IF(OR($F57=BE$24-1,$F57=BE$24),1,'4. CPI-tabel'!AA$17))),'4. CPI-tabel'!AA$17)</f>
        <v>1</v>
      </c>
      <c r="BF57" s="114">
        <f>IF(AND($D57="AD",OR($F57=2008,$F57=2009)),(IF($G57=1,IF(OR($F57=BF$24-2,$F57=BF$24-1,$F57=BF$24),1,'4. CPI-tabel'!AB$17),IF(OR($F57=BF$24-1,$F57=BF$24),1,'4. CPI-tabel'!AB$17))),'4. CPI-tabel'!AB$17)</f>
        <v>1</v>
      </c>
      <c r="BG57" s="134"/>
      <c r="BH57" s="121"/>
      <c r="BI57" s="84">
        <f t="shared" si="7"/>
        <v>0</v>
      </c>
      <c r="BJ57" s="84">
        <f t="shared" si="8"/>
        <v>0</v>
      </c>
      <c r="BK57" s="84">
        <f t="shared" si="28"/>
        <v>0</v>
      </c>
      <c r="BL57" s="84">
        <f t="shared" si="29"/>
        <v>0</v>
      </c>
      <c r="BM57" s="84">
        <f t="shared" si="30"/>
        <v>0</v>
      </c>
      <c r="BN57" s="84">
        <f t="shared" si="10"/>
        <v>0</v>
      </c>
      <c r="BO57" s="84">
        <f t="shared" si="11"/>
        <v>0</v>
      </c>
      <c r="BP57" s="84">
        <f t="shared" si="12"/>
        <v>0</v>
      </c>
      <c r="BQ57" s="84">
        <f t="shared" si="13"/>
        <v>0</v>
      </c>
      <c r="BR57" s="84">
        <f t="shared" si="14"/>
        <v>0</v>
      </c>
      <c r="BS57" s="84">
        <f t="shared" si="15"/>
        <v>0</v>
      </c>
      <c r="BT57" s="84">
        <f t="shared" si="16"/>
        <v>0</v>
      </c>
      <c r="BU57" s="84">
        <f t="shared" si="17"/>
        <v>0</v>
      </c>
      <c r="BV57" s="84">
        <f t="shared" si="18"/>
        <v>0</v>
      </c>
      <c r="BW57" s="84">
        <f t="shared" si="19"/>
        <v>0</v>
      </c>
      <c r="BX57" s="84">
        <f t="shared" si="20"/>
        <v>0</v>
      </c>
      <c r="BY57" s="84">
        <f t="shared" si="21"/>
        <v>0</v>
      </c>
      <c r="BZ57" s="84">
        <f t="shared" si="22"/>
        <v>0</v>
      </c>
      <c r="CA57" s="84">
        <f t="shared" si="23"/>
        <v>0</v>
      </c>
      <c r="CB57" s="84">
        <f t="shared" si="24"/>
        <v>0</v>
      </c>
      <c r="CC57" s="84">
        <f t="shared" si="25"/>
        <v>0</v>
      </c>
      <c r="CD57" s="84">
        <f t="shared" si="26"/>
        <v>244384158.80368415</v>
      </c>
      <c r="CE57" s="84">
        <f t="shared" si="27"/>
        <v>237867247.90225255</v>
      </c>
    </row>
    <row r="58" spans="1:83" s="18" customFormat="1" x14ac:dyDescent="0.2">
      <c r="A58" s="62"/>
      <c r="B58" s="83">
        <f>'3. Investeringen'!B45</f>
        <v>34</v>
      </c>
      <c r="C58" s="83" t="str">
        <f>'3. Investeringen'!C45</f>
        <v>Nieuwe investeringen</v>
      </c>
      <c r="D58" s="83" t="str">
        <f>'3. Investeringen'!F45</f>
        <v>TD</v>
      </c>
      <c r="E58" s="83" t="str">
        <f t="shared" si="9"/>
        <v>Nieuwe investeringen TD</v>
      </c>
      <c r="F58" s="118">
        <f>'3. Investeringen'!L45</f>
        <v>2025</v>
      </c>
      <c r="G58" s="130">
        <f>'8. Afschrijvingen voor GAW'!G62</f>
        <v>0.5</v>
      </c>
      <c r="H58" s="83">
        <f>'3. Investeringen'!M45</f>
        <v>48364286.402543224</v>
      </c>
      <c r="J58" s="83">
        <f>'6. Investeringen per jaar'!I48</f>
        <v>1</v>
      </c>
      <c r="L58" s="83">
        <f>'8. Afschrijvingen voor GAW'!BF62</f>
        <v>0</v>
      </c>
      <c r="M58" s="83">
        <f>'8. Afschrijvingen voor GAW'!BG62</f>
        <v>0</v>
      </c>
      <c r="N58" s="83">
        <f>'8. Afschrijvingen voor GAW'!BH62</f>
        <v>0</v>
      </c>
      <c r="O58" s="83">
        <f>'8. Afschrijvingen voor GAW'!BI62</f>
        <v>0</v>
      </c>
      <c r="P58" s="83">
        <f>'8. Afschrijvingen voor GAW'!BJ62</f>
        <v>0</v>
      </c>
      <c r="Q58" s="83">
        <f>'8. Afschrijvingen voor GAW'!BK62</f>
        <v>0</v>
      </c>
      <c r="R58" s="83">
        <f>'8. Afschrijvingen voor GAW'!BL62</f>
        <v>0</v>
      </c>
      <c r="S58" s="83">
        <f>'8. Afschrijvingen voor GAW'!BM62</f>
        <v>0</v>
      </c>
      <c r="T58" s="83">
        <f>'8. Afschrijvingen voor GAW'!BN62</f>
        <v>0</v>
      </c>
      <c r="U58" s="83">
        <f>'8. Afschrijvingen voor GAW'!BO62</f>
        <v>0</v>
      </c>
      <c r="V58" s="83">
        <f>'8. Afschrijvingen voor GAW'!BP62</f>
        <v>0</v>
      </c>
      <c r="W58" s="83">
        <f>'8. Afschrijvingen voor GAW'!BQ62</f>
        <v>0</v>
      </c>
      <c r="X58" s="83">
        <f>'8. Afschrijvingen voor GAW'!BR62</f>
        <v>0</v>
      </c>
      <c r="Y58" s="83">
        <f>'8. Afschrijvingen voor GAW'!BS62</f>
        <v>0</v>
      </c>
      <c r="Z58" s="83">
        <f>'8. Afschrijvingen voor GAW'!BT62</f>
        <v>0</v>
      </c>
      <c r="AA58" s="83">
        <f>'8. Afschrijvingen voor GAW'!BU62</f>
        <v>0</v>
      </c>
      <c r="AB58" s="83">
        <f>'8. Afschrijvingen voor GAW'!BV62</f>
        <v>0</v>
      </c>
      <c r="AC58" s="83">
        <f>'8. Afschrijvingen voor GAW'!BW62</f>
        <v>0</v>
      </c>
      <c r="AD58" s="83">
        <f>'8. Afschrijvingen voor GAW'!BX62</f>
        <v>0</v>
      </c>
      <c r="AE58" s="83">
        <f>'8. Afschrijvingen voor GAW'!BY62</f>
        <v>0</v>
      </c>
      <c r="AF58" s="83">
        <f>'8. Afschrijvingen voor GAW'!BZ62</f>
        <v>0</v>
      </c>
      <c r="AG58" s="83">
        <f>'8. Afschrijvingen voor GAW'!CA62</f>
        <v>527610.39711865329</v>
      </c>
      <c r="AH58" s="83">
        <f>'8. Afschrijvingen voor GAW'!CB62</f>
        <v>1043709.2946638088</v>
      </c>
      <c r="AJ58" s="114">
        <f>IF(AND($D58="AD",OR($F58=2008,$F58=2009)),(IF($G58=1,IF(OR($F58=AJ$24-2,$F58=AJ$24-1,$F58=AJ$24),1,'4. CPI-tabel'!F$17),IF(OR($F58=AJ$24-1,$F58=AJ$24),1,'4. CPI-tabel'!F$17))),'4. CPI-tabel'!F$17)</f>
        <v>1.0209999999999999</v>
      </c>
      <c r="AK58" s="114">
        <f>IF(AND($D58="AD",OR($F58=2008,$F58=2009)),(IF($G58=1,IF(OR($F58=AK$24-2,$F58=AK$24-1,$F58=AK$24),1,'4. CPI-tabel'!G$17),IF(OR($F58=AK$24-1,$F58=AK$24),1,'4. CPI-tabel'!G$17))),'4. CPI-tabel'!G$17)</f>
        <v>1.0109999999999999</v>
      </c>
      <c r="AL58" s="114">
        <f>IF(AND($D58="AD",OR($F58=2008,$F58=2009)),(IF($G58=1,IF(OR($F58=AL$24-2,$F58=AL$24-1,$F58=AL$24),1,'4. CPI-tabel'!H$17),IF(OR($F58=AL$24-1,$F58=AL$24),1,'4. CPI-tabel'!H$17))),'4. CPI-tabel'!H$17)</f>
        <v>1.018</v>
      </c>
      <c r="AM58" s="114">
        <f>IF(AND($D58="AD",OR($F58=2008,$F58=2009)),(IF($G58=1,IF(OR($F58=AM$24-2,$F58=AM$24-1,$F58=AM$24),1,'4. CPI-tabel'!I$17),IF(OR($F58=AM$24-1,$F58=AM$24),1,'4. CPI-tabel'!I$17))),'4. CPI-tabel'!I$17)</f>
        <v>1.014</v>
      </c>
      <c r="AN58" s="114">
        <f>IF(AND($D58="AD",OR($F58=2008,$F58=2009)),(IF($G58=1,IF(OR($F58=AN$24-2,$F58=AN$24-1,$F58=AN$24),1,'4. CPI-tabel'!J$17),IF(OR($F58=AN$24-1,$F58=AN$24),1,'4. CPI-tabel'!J$17))),'4. CPI-tabel'!J$17)</f>
        <v>1.0109999999999999</v>
      </c>
      <c r="AO58" s="114">
        <f>IF(AND($D58="AD",OR($F58=2008,$F58=2009)),(IF($G58=1,IF(OR($F58=AO$24-2,$F58=AO$24-1,$F58=AO$24),1,'4. CPI-tabel'!K$17),IF(OR($F58=AO$24-1,$F58=AO$24),1,'4. CPI-tabel'!K$17))),'4. CPI-tabel'!K$17)</f>
        <v>1.032</v>
      </c>
      <c r="AP58" s="114">
        <f>IF(AND($D58="AD",OR($F58=2008,$F58=2009)),(IF($G58=1,IF(OR($F58=AP$24-2,$F58=AP$24-1,$F58=AP$24),1,'4. CPI-tabel'!L$17),IF(OR($F58=AP$24-1,$F58=AP$24),1,'4. CPI-tabel'!L$17))),'4. CPI-tabel'!L$17)</f>
        <v>1.0029999999999999</v>
      </c>
      <c r="AQ58" s="114">
        <f>IF(AND($D58="AD",OR($F58=2008,$F58=2009)),(IF($G58=1,IF(OR($F58=AQ$24-2,$F58=AQ$24-1,$F58=AQ$24),1,'4. CPI-tabel'!M$17),IF(OR($F58=AQ$24-1,$F58=AQ$24),1,'4. CPI-tabel'!M$17))),'4. CPI-tabel'!M$17)</f>
        <v>1.0149999999999999</v>
      </c>
      <c r="AR58" s="114">
        <f>IF(AND($D58="AD",OR($F58=2008,$F58=2009)),(IF($G58=1,IF(OR($F58=AR$24-2,$F58=AR$24-1,$F58=AR$24),1,'4. CPI-tabel'!N$17),IF(OR($F58=AR$24-1,$F58=AR$24),1,'4. CPI-tabel'!N$17))),'4. CPI-tabel'!N$17)</f>
        <v>1.026</v>
      </c>
      <c r="AS58" s="114">
        <f>IF(AND($D58="AD",OR($F58=2008,$F58=2009)),(IF($G58=1,IF(OR($F58=AS$24-2,$F58=AS$24-1,$F58=AS$24),1,'4. CPI-tabel'!O$17),IF(OR($F58=AS$24-1,$F58=AS$24),1,'4. CPI-tabel'!O$17))),'4. CPI-tabel'!O$17)</f>
        <v>1.0229999999999999</v>
      </c>
      <c r="AT58" s="114">
        <f>IF(AND($D58="AD",OR($F58=2008,$F58=2009)),(IF($G58=1,IF(OR($F58=AT$24-2,$F58=AT$24-1,$F58=AT$24),1,'4. CPI-tabel'!P$17),IF(OR($F58=AT$24-1,$F58=AT$24),1,'4. CPI-tabel'!P$17))),'4. CPI-tabel'!P$17)</f>
        <v>1.028</v>
      </c>
      <c r="AU58" s="114">
        <f>IF(AND($D58="AD",OR($F58=2008,$F58=2009)),(IF($G58=1,IF(OR($F58=AU$24-2,$F58=AU$24-1,$F58=AU$24),1,'4. CPI-tabel'!Q$17),IF(OR($F58=AU$24-1,$F58=AU$24),1,'4. CPI-tabel'!Q$17))),'4. CPI-tabel'!Q$17)</f>
        <v>1.01</v>
      </c>
      <c r="AV58" s="114">
        <f>IF(AND($D58="AD",OR($F58=2008,$F58=2009)),(IF($G58=1,IF(OR($F58=AV$24-2,$F58=AV$24-1,$F58=AV$24),1,'4. CPI-tabel'!R$17),IF(OR($F58=AV$24-1,$F58=AV$24),1,'4. CPI-tabel'!R$17))),'4. CPI-tabel'!R$17)</f>
        <v>1.008</v>
      </c>
      <c r="AW58" s="114">
        <f>IF(AND($D58="AD",OR($F58=2008,$F58=2009)),(IF($G58=1,IF(OR($F58=AW$24-2,$F58=AW$24-1,$F58=AW$24),1,'4. CPI-tabel'!S$17),IF(OR($F58=AW$24-1,$F58=AW$24),1,'4. CPI-tabel'!S$17))),'4. CPI-tabel'!S$17)</f>
        <v>1.002</v>
      </c>
      <c r="AX58" s="114">
        <f>IF(AND($D58="AD",OR($F58=2008,$F58=2009)),(IF($G58=1,IF(OR($F58=AX$24-2,$F58=AX$24-1,$F58=AX$24),1,'4. CPI-tabel'!T$17),IF(OR($F58=AX$24-1,$F58=AX$24),1,'4. CPI-tabel'!T$17))),'4. CPI-tabel'!T$17)</f>
        <v>1.014</v>
      </c>
      <c r="AY58" s="114">
        <f>IF(AND($D58="AD",OR($F58=2008,$F58=2009)),(IF($G58=1,IF(OR($F58=AY$24-2,$F58=AY$24-1,$F58=AY$24),1,'4. CPI-tabel'!U$17),IF(OR($F58=AY$24-1,$F58=AY$24),1,'4. CPI-tabel'!U$17))),'4. CPI-tabel'!U$17)</f>
        <v>1.0209999999999999</v>
      </c>
      <c r="AZ58" s="114">
        <f>IF(AND($D58="AD",OR($F58=2008,$F58=2009)),(IF($G58=1,IF(OR($F58=AZ$24-2,$F58=AZ$24-1,$F58=AZ$24),1,'4. CPI-tabel'!V$17),IF(OR($F58=AZ$24-1,$F58=AZ$24),1,'4. CPI-tabel'!V$17))),'4. CPI-tabel'!V$17)</f>
        <v>1.028</v>
      </c>
      <c r="BA58" s="114">
        <f>IF(AND($D58="AD",OR($F58=2008,$F58=2009)),(IF($G58=1,IF(OR($F58=BA$24-2,$F58=BA$24-1,$F58=BA$24),1,'4. CPI-tabel'!W$17),IF(OR($F58=BA$24-1,$F58=BA$24),1,'4. CPI-tabel'!W$17))),'4. CPI-tabel'!W$17)</f>
        <v>1.0069999999999999</v>
      </c>
      <c r="BB58" s="114">
        <f>IF(AND($D58="AD",OR($F58=2008,$F58=2009)),(IF($G58=1,IF(OR($F58=BB$24-2,$F58=BB$24-1,$F58=BB$24),1,'4. CPI-tabel'!X$17),IF(OR($F58=BB$24-1,$F58=BB$24),1,'4. CPI-tabel'!X$17))),'4. CPI-tabel'!X$17)</f>
        <v>1</v>
      </c>
      <c r="BC58" s="114">
        <f>IF(AND($D58="AD",OR($F58=2008,$F58=2009)),(IF($G58=1,IF(OR($F58=BC$24-2,$F58=BC$24-1,$F58=BC$24),1,'4. CPI-tabel'!Y$17),IF(OR($F58=BC$24-1,$F58=BC$24),1,'4. CPI-tabel'!Y$17))),'4. CPI-tabel'!Y$17)</f>
        <v>1</v>
      </c>
      <c r="BD58" s="114">
        <f>IF(AND($D58="AD",OR($F58=2008,$F58=2009)),(IF($G58=1,IF(OR($F58=BD$24-2,$F58=BD$24-1,$F58=BD$24),1,'4. CPI-tabel'!Z$17),IF(OR($F58=BD$24-1,$F58=BD$24),1,'4. CPI-tabel'!Z$17))),'4. CPI-tabel'!Z$17)</f>
        <v>1</v>
      </c>
      <c r="BE58" s="114">
        <f>IF(AND($D58="AD",OR($F58=2008,$F58=2009)),(IF($G58=1,IF(OR($F58=BE$24-2,$F58=BE$24-1,$F58=BE$24),1,'4. CPI-tabel'!AA$17),IF(OR($F58=BE$24-1,$F58=BE$24),1,'4. CPI-tabel'!AA$17))),'4. CPI-tabel'!AA$17)</f>
        <v>1</v>
      </c>
      <c r="BF58" s="114">
        <f>IF(AND($D58="AD",OR($F58=2008,$F58=2009)),(IF($G58=1,IF(OR($F58=BF$24-2,$F58=BF$24-1,$F58=BF$24),1,'4. CPI-tabel'!AB$17),IF(OR($F58=BF$24-1,$F58=BF$24),1,'4. CPI-tabel'!AB$17))),'4. CPI-tabel'!AB$17)</f>
        <v>1</v>
      </c>
      <c r="BG58" s="134"/>
      <c r="BH58" s="121"/>
      <c r="BI58" s="84">
        <f t="shared" si="7"/>
        <v>0</v>
      </c>
      <c r="BJ58" s="84">
        <f t="shared" si="8"/>
        <v>0</v>
      </c>
      <c r="BK58" s="84">
        <f t="shared" si="28"/>
        <v>0</v>
      </c>
      <c r="BL58" s="84">
        <f t="shared" si="29"/>
        <v>0</v>
      </c>
      <c r="BM58" s="84">
        <f t="shared" si="30"/>
        <v>0</v>
      </c>
      <c r="BN58" s="84">
        <f t="shared" si="10"/>
        <v>0</v>
      </c>
      <c r="BO58" s="84">
        <f t="shared" si="11"/>
        <v>0</v>
      </c>
      <c r="BP58" s="84">
        <f t="shared" si="12"/>
        <v>0</v>
      </c>
      <c r="BQ58" s="84">
        <f t="shared" si="13"/>
        <v>0</v>
      </c>
      <c r="BR58" s="84">
        <f t="shared" si="14"/>
        <v>0</v>
      </c>
      <c r="BS58" s="84">
        <f t="shared" si="15"/>
        <v>0</v>
      </c>
      <c r="BT58" s="84">
        <f t="shared" si="16"/>
        <v>0</v>
      </c>
      <c r="BU58" s="84">
        <f t="shared" si="17"/>
        <v>0</v>
      </c>
      <c r="BV58" s="84">
        <f t="shared" si="18"/>
        <v>0</v>
      </c>
      <c r="BW58" s="84">
        <f t="shared" si="19"/>
        <v>0</v>
      </c>
      <c r="BX58" s="84">
        <f t="shared" si="20"/>
        <v>0</v>
      </c>
      <c r="BY58" s="84">
        <f t="shared" si="21"/>
        <v>0</v>
      </c>
      <c r="BZ58" s="84">
        <f t="shared" si="22"/>
        <v>0</v>
      </c>
      <c r="CA58" s="84">
        <f t="shared" si="23"/>
        <v>0</v>
      </c>
      <c r="CB58" s="84">
        <f t="shared" si="24"/>
        <v>0</v>
      </c>
      <c r="CC58" s="84">
        <f t="shared" si="25"/>
        <v>0</v>
      </c>
      <c r="CD58" s="84">
        <f t="shared" si="26"/>
        <v>47836676.005424574</v>
      </c>
      <c r="CE58" s="84">
        <f t="shared" si="27"/>
        <v>46792966.710760765</v>
      </c>
    </row>
    <row r="59" spans="1:83" s="18" customFormat="1" x14ac:dyDescent="0.2">
      <c r="A59" s="62"/>
      <c r="B59" s="83">
        <f>'3. Investeringen'!B46</f>
        <v>35</v>
      </c>
      <c r="C59" s="83" t="str">
        <f>'3. Investeringen'!C46</f>
        <v>Nieuwe investeringen</v>
      </c>
      <c r="D59" s="83" t="str">
        <f>'3. Investeringen'!F46</f>
        <v>TD</v>
      </c>
      <c r="E59" s="83" t="str">
        <f t="shared" si="9"/>
        <v>Nieuwe investeringen TD</v>
      </c>
      <c r="F59" s="118">
        <f>'3. Investeringen'!L46</f>
        <v>2025</v>
      </c>
      <c r="G59" s="130">
        <f>'8. Afschrijvingen voor GAW'!G63</f>
        <v>0.5</v>
      </c>
      <c r="H59" s="83">
        <f>'3. Investeringen'!M46</f>
        <v>357629.65746597864</v>
      </c>
      <c r="J59" s="83">
        <f>'6. Investeringen per jaar'!I49</f>
        <v>1</v>
      </c>
      <c r="L59" s="83">
        <f>'8. Afschrijvingen voor GAW'!BF63</f>
        <v>0</v>
      </c>
      <c r="M59" s="83">
        <f>'8. Afschrijvingen voor GAW'!BG63</f>
        <v>0</v>
      </c>
      <c r="N59" s="83">
        <f>'8. Afschrijvingen voor GAW'!BH63</f>
        <v>0</v>
      </c>
      <c r="O59" s="83">
        <f>'8. Afschrijvingen voor GAW'!BI63</f>
        <v>0</v>
      </c>
      <c r="P59" s="83">
        <f>'8. Afschrijvingen voor GAW'!BJ63</f>
        <v>0</v>
      </c>
      <c r="Q59" s="83">
        <f>'8. Afschrijvingen voor GAW'!BK63</f>
        <v>0</v>
      </c>
      <c r="R59" s="83">
        <f>'8. Afschrijvingen voor GAW'!BL63</f>
        <v>0</v>
      </c>
      <c r="S59" s="83">
        <f>'8. Afschrijvingen voor GAW'!BM63</f>
        <v>0</v>
      </c>
      <c r="T59" s="83">
        <f>'8. Afschrijvingen voor GAW'!BN63</f>
        <v>0</v>
      </c>
      <c r="U59" s="83">
        <f>'8. Afschrijvingen voor GAW'!BO63</f>
        <v>0</v>
      </c>
      <c r="V59" s="83">
        <f>'8. Afschrijvingen voor GAW'!BP63</f>
        <v>0</v>
      </c>
      <c r="W59" s="83">
        <f>'8. Afschrijvingen voor GAW'!BQ63</f>
        <v>0</v>
      </c>
      <c r="X59" s="83">
        <f>'8. Afschrijvingen voor GAW'!BR63</f>
        <v>0</v>
      </c>
      <c r="Y59" s="83">
        <f>'8. Afschrijvingen voor GAW'!BS63</f>
        <v>0</v>
      </c>
      <c r="Z59" s="83">
        <f>'8. Afschrijvingen voor GAW'!BT63</f>
        <v>0</v>
      </c>
      <c r="AA59" s="83">
        <f>'8. Afschrijvingen voor GAW'!BU63</f>
        <v>0</v>
      </c>
      <c r="AB59" s="83">
        <f>'8. Afschrijvingen voor GAW'!BV63</f>
        <v>0</v>
      </c>
      <c r="AC59" s="83">
        <f>'8. Afschrijvingen voor GAW'!BW63</f>
        <v>0</v>
      </c>
      <c r="AD59" s="83">
        <f>'8. Afschrijvingen voor GAW'!BX63</f>
        <v>0</v>
      </c>
      <c r="AE59" s="83">
        <f>'8. Afschrijvingen voor GAW'!BY63</f>
        <v>0</v>
      </c>
      <c r="AF59" s="83">
        <f>'8. Afschrijvingen voor GAW'!BZ63</f>
        <v>0</v>
      </c>
      <c r="AG59" s="83">
        <f>'8. Afschrijvingen voor GAW'!CA63</f>
        <v>0</v>
      </c>
      <c r="AH59" s="83">
        <f>'8. Afschrijvingen voor GAW'!CB63</f>
        <v>0</v>
      </c>
      <c r="AJ59" s="114">
        <f>IF(AND($D59="AD",OR($F59=2008,$F59=2009)),(IF($G59=1,IF(OR($F59=AJ$24-2,$F59=AJ$24-1,$F59=AJ$24),1,'4. CPI-tabel'!F$17),IF(OR($F59=AJ$24-1,$F59=AJ$24),1,'4. CPI-tabel'!F$17))),'4. CPI-tabel'!F$17)</f>
        <v>1.0209999999999999</v>
      </c>
      <c r="AK59" s="114">
        <f>IF(AND($D59="AD",OR($F59=2008,$F59=2009)),(IF($G59=1,IF(OR($F59=AK$24-2,$F59=AK$24-1,$F59=AK$24),1,'4. CPI-tabel'!G$17),IF(OR($F59=AK$24-1,$F59=AK$24),1,'4. CPI-tabel'!G$17))),'4. CPI-tabel'!G$17)</f>
        <v>1.0109999999999999</v>
      </c>
      <c r="AL59" s="114">
        <f>IF(AND($D59="AD",OR($F59=2008,$F59=2009)),(IF($G59=1,IF(OR($F59=AL$24-2,$F59=AL$24-1,$F59=AL$24),1,'4. CPI-tabel'!H$17),IF(OR($F59=AL$24-1,$F59=AL$24),1,'4. CPI-tabel'!H$17))),'4. CPI-tabel'!H$17)</f>
        <v>1.018</v>
      </c>
      <c r="AM59" s="114">
        <f>IF(AND($D59="AD",OR($F59=2008,$F59=2009)),(IF($G59=1,IF(OR($F59=AM$24-2,$F59=AM$24-1,$F59=AM$24),1,'4. CPI-tabel'!I$17),IF(OR($F59=AM$24-1,$F59=AM$24),1,'4. CPI-tabel'!I$17))),'4. CPI-tabel'!I$17)</f>
        <v>1.014</v>
      </c>
      <c r="AN59" s="114">
        <f>IF(AND($D59="AD",OR($F59=2008,$F59=2009)),(IF($G59=1,IF(OR($F59=AN$24-2,$F59=AN$24-1,$F59=AN$24),1,'4. CPI-tabel'!J$17),IF(OR($F59=AN$24-1,$F59=AN$24),1,'4. CPI-tabel'!J$17))),'4. CPI-tabel'!J$17)</f>
        <v>1.0109999999999999</v>
      </c>
      <c r="AO59" s="114">
        <f>IF(AND($D59="AD",OR($F59=2008,$F59=2009)),(IF($G59=1,IF(OR($F59=AO$24-2,$F59=AO$24-1,$F59=AO$24),1,'4. CPI-tabel'!K$17),IF(OR($F59=AO$24-1,$F59=AO$24),1,'4. CPI-tabel'!K$17))),'4. CPI-tabel'!K$17)</f>
        <v>1.032</v>
      </c>
      <c r="AP59" s="114">
        <f>IF(AND($D59="AD",OR($F59=2008,$F59=2009)),(IF($G59=1,IF(OR($F59=AP$24-2,$F59=AP$24-1,$F59=AP$24),1,'4. CPI-tabel'!L$17),IF(OR($F59=AP$24-1,$F59=AP$24),1,'4. CPI-tabel'!L$17))),'4. CPI-tabel'!L$17)</f>
        <v>1.0029999999999999</v>
      </c>
      <c r="AQ59" s="114">
        <f>IF(AND($D59="AD",OR($F59=2008,$F59=2009)),(IF($G59=1,IF(OR($F59=AQ$24-2,$F59=AQ$24-1,$F59=AQ$24),1,'4. CPI-tabel'!M$17),IF(OR($F59=AQ$24-1,$F59=AQ$24),1,'4. CPI-tabel'!M$17))),'4. CPI-tabel'!M$17)</f>
        <v>1.0149999999999999</v>
      </c>
      <c r="AR59" s="114">
        <f>IF(AND($D59="AD",OR($F59=2008,$F59=2009)),(IF($G59=1,IF(OR($F59=AR$24-2,$F59=AR$24-1,$F59=AR$24),1,'4. CPI-tabel'!N$17),IF(OR($F59=AR$24-1,$F59=AR$24),1,'4. CPI-tabel'!N$17))),'4. CPI-tabel'!N$17)</f>
        <v>1.026</v>
      </c>
      <c r="AS59" s="114">
        <f>IF(AND($D59="AD",OR($F59=2008,$F59=2009)),(IF($G59=1,IF(OR($F59=AS$24-2,$F59=AS$24-1,$F59=AS$24),1,'4. CPI-tabel'!O$17),IF(OR($F59=AS$24-1,$F59=AS$24),1,'4. CPI-tabel'!O$17))),'4. CPI-tabel'!O$17)</f>
        <v>1.0229999999999999</v>
      </c>
      <c r="AT59" s="114">
        <f>IF(AND($D59="AD",OR($F59=2008,$F59=2009)),(IF($G59=1,IF(OR($F59=AT$24-2,$F59=AT$24-1,$F59=AT$24),1,'4. CPI-tabel'!P$17),IF(OR($F59=AT$24-1,$F59=AT$24),1,'4. CPI-tabel'!P$17))),'4. CPI-tabel'!P$17)</f>
        <v>1.028</v>
      </c>
      <c r="AU59" s="114">
        <f>IF(AND($D59="AD",OR($F59=2008,$F59=2009)),(IF($G59=1,IF(OR($F59=AU$24-2,$F59=AU$24-1,$F59=AU$24),1,'4. CPI-tabel'!Q$17),IF(OR($F59=AU$24-1,$F59=AU$24),1,'4. CPI-tabel'!Q$17))),'4. CPI-tabel'!Q$17)</f>
        <v>1.01</v>
      </c>
      <c r="AV59" s="114">
        <f>IF(AND($D59="AD",OR($F59=2008,$F59=2009)),(IF($G59=1,IF(OR($F59=AV$24-2,$F59=AV$24-1,$F59=AV$24),1,'4. CPI-tabel'!R$17),IF(OR($F59=AV$24-1,$F59=AV$24),1,'4. CPI-tabel'!R$17))),'4. CPI-tabel'!R$17)</f>
        <v>1.008</v>
      </c>
      <c r="AW59" s="114">
        <f>IF(AND($D59="AD",OR($F59=2008,$F59=2009)),(IF($G59=1,IF(OR($F59=AW$24-2,$F59=AW$24-1,$F59=AW$24),1,'4. CPI-tabel'!S$17),IF(OR($F59=AW$24-1,$F59=AW$24),1,'4. CPI-tabel'!S$17))),'4. CPI-tabel'!S$17)</f>
        <v>1.002</v>
      </c>
      <c r="AX59" s="114">
        <f>IF(AND($D59="AD",OR($F59=2008,$F59=2009)),(IF($G59=1,IF(OR($F59=AX$24-2,$F59=AX$24-1,$F59=AX$24),1,'4. CPI-tabel'!T$17),IF(OR($F59=AX$24-1,$F59=AX$24),1,'4. CPI-tabel'!T$17))),'4. CPI-tabel'!T$17)</f>
        <v>1.014</v>
      </c>
      <c r="AY59" s="114">
        <f>IF(AND($D59="AD",OR($F59=2008,$F59=2009)),(IF($G59=1,IF(OR($F59=AY$24-2,$F59=AY$24-1,$F59=AY$24),1,'4. CPI-tabel'!U$17),IF(OR($F59=AY$24-1,$F59=AY$24),1,'4. CPI-tabel'!U$17))),'4. CPI-tabel'!U$17)</f>
        <v>1.0209999999999999</v>
      </c>
      <c r="AZ59" s="114">
        <f>IF(AND($D59="AD",OR($F59=2008,$F59=2009)),(IF($G59=1,IF(OR($F59=AZ$24-2,$F59=AZ$24-1,$F59=AZ$24),1,'4. CPI-tabel'!V$17),IF(OR($F59=AZ$24-1,$F59=AZ$24),1,'4. CPI-tabel'!V$17))),'4. CPI-tabel'!V$17)</f>
        <v>1.028</v>
      </c>
      <c r="BA59" s="114">
        <f>IF(AND($D59="AD",OR($F59=2008,$F59=2009)),(IF($G59=1,IF(OR($F59=BA$24-2,$F59=BA$24-1,$F59=BA$24),1,'4. CPI-tabel'!W$17),IF(OR($F59=BA$24-1,$F59=BA$24),1,'4. CPI-tabel'!W$17))),'4. CPI-tabel'!W$17)</f>
        <v>1.0069999999999999</v>
      </c>
      <c r="BB59" s="114">
        <f>IF(AND($D59="AD",OR($F59=2008,$F59=2009)),(IF($G59=1,IF(OR($F59=BB$24-2,$F59=BB$24-1,$F59=BB$24),1,'4. CPI-tabel'!X$17),IF(OR($F59=BB$24-1,$F59=BB$24),1,'4. CPI-tabel'!X$17))),'4. CPI-tabel'!X$17)</f>
        <v>1</v>
      </c>
      <c r="BC59" s="114">
        <f>IF(AND($D59="AD",OR($F59=2008,$F59=2009)),(IF($G59=1,IF(OR($F59=BC$24-2,$F59=BC$24-1,$F59=BC$24),1,'4. CPI-tabel'!Y$17),IF(OR($F59=BC$24-1,$F59=BC$24),1,'4. CPI-tabel'!Y$17))),'4. CPI-tabel'!Y$17)</f>
        <v>1</v>
      </c>
      <c r="BD59" s="114">
        <f>IF(AND($D59="AD",OR($F59=2008,$F59=2009)),(IF($G59=1,IF(OR($F59=BD$24-2,$F59=BD$24-1,$F59=BD$24),1,'4. CPI-tabel'!Z$17),IF(OR($F59=BD$24-1,$F59=BD$24),1,'4. CPI-tabel'!Z$17))),'4. CPI-tabel'!Z$17)</f>
        <v>1</v>
      </c>
      <c r="BE59" s="114">
        <f>IF(AND($D59="AD",OR($F59=2008,$F59=2009)),(IF($G59=1,IF(OR($F59=BE$24-2,$F59=BE$24-1,$F59=BE$24),1,'4. CPI-tabel'!AA$17),IF(OR($F59=BE$24-1,$F59=BE$24),1,'4. CPI-tabel'!AA$17))),'4. CPI-tabel'!AA$17)</f>
        <v>1</v>
      </c>
      <c r="BF59" s="114">
        <f>IF(AND($D59="AD",OR($F59=2008,$F59=2009)),(IF($G59=1,IF(OR($F59=BF$24-2,$F59=BF$24-1,$F59=BF$24),1,'4. CPI-tabel'!AB$17),IF(OR($F59=BF$24-1,$F59=BF$24),1,'4. CPI-tabel'!AB$17))),'4. CPI-tabel'!AB$17)</f>
        <v>1</v>
      </c>
      <c r="BG59" s="134"/>
      <c r="BH59" s="121"/>
      <c r="BI59" s="84">
        <f t="shared" si="7"/>
        <v>0</v>
      </c>
      <c r="BJ59" s="84">
        <f t="shared" si="8"/>
        <v>0</v>
      </c>
      <c r="BK59" s="84">
        <f t="shared" si="28"/>
        <v>0</v>
      </c>
      <c r="BL59" s="84">
        <f t="shared" si="29"/>
        <v>0</v>
      </c>
      <c r="BM59" s="84">
        <f t="shared" si="30"/>
        <v>0</v>
      </c>
      <c r="BN59" s="84">
        <f t="shared" si="10"/>
        <v>0</v>
      </c>
      <c r="BO59" s="84">
        <f t="shared" si="11"/>
        <v>0</v>
      </c>
      <c r="BP59" s="84">
        <f t="shared" si="12"/>
        <v>0</v>
      </c>
      <c r="BQ59" s="84">
        <f t="shared" si="13"/>
        <v>0</v>
      </c>
      <c r="BR59" s="84">
        <f t="shared" si="14"/>
        <v>0</v>
      </c>
      <c r="BS59" s="84">
        <f t="shared" si="15"/>
        <v>0</v>
      </c>
      <c r="BT59" s="84">
        <f t="shared" si="16"/>
        <v>0</v>
      </c>
      <c r="BU59" s="84">
        <f t="shared" si="17"/>
        <v>0</v>
      </c>
      <c r="BV59" s="84">
        <f t="shared" si="18"/>
        <v>0</v>
      </c>
      <c r="BW59" s="84">
        <f t="shared" si="19"/>
        <v>0</v>
      </c>
      <c r="BX59" s="84">
        <f t="shared" si="20"/>
        <v>0</v>
      </c>
      <c r="BY59" s="84">
        <f t="shared" si="21"/>
        <v>0</v>
      </c>
      <c r="BZ59" s="84">
        <f t="shared" si="22"/>
        <v>0</v>
      </c>
      <c r="CA59" s="84">
        <f t="shared" si="23"/>
        <v>0</v>
      </c>
      <c r="CB59" s="84">
        <f t="shared" si="24"/>
        <v>0</v>
      </c>
      <c r="CC59" s="84">
        <f t="shared" si="25"/>
        <v>0</v>
      </c>
      <c r="CD59" s="84">
        <f t="shared" si="26"/>
        <v>357629.65746597864</v>
      </c>
      <c r="CE59" s="84">
        <f t="shared" si="27"/>
        <v>357629.65746597864</v>
      </c>
    </row>
    <row r="60" spans="1:83" s="18" customFormat="1" x14ac:dyDescent="0.2">
      <c r="A60" s="62"/>
      <c r="B60" s="83">
        <f>'3. Investeringen'!B47</f>
        <v>36</v>
      </c>
      <c r="C60" s="83" t="str">
        <f>'3. Investeringen'!C47</f>
        <v>Nieuwe investeringen</v>
      </c>
      <c r="D60" s="83" t="str">
        <f>'3. Investeringen'!F47</f>
        <v>TD</v>
      </c>
      <c r="E60" s="83" t="str">
        <f t="shared" si="9"/>
        <v>Nieuwe investeringen TD</v>
      </c>
      <c r="F60" s="118">
        <f>'3. Investeringen'!L47</f>
        <v>2026</v>
      </c>
      <c r="G60" s="130">
        <f>'8. Afschrijvingen voor GAW'!G64</f>
        <v>0.5</v>
      </c>
      <c r="H60" s="83">
        <f>'3. Investeringen'!M47</f>
        <v>1552636.3670315791</v>
      </c>
      <c r="J60" s="83">
        <f>'6. Investeringen per jaar'!I50</f>
        <v>1</v>
      </c>
      <c r="L60" s="83">
        <f>'8. Afschrijvingen voor GAW'!BF64</f>
        <v>0</v>
      </c>
      <c r="M60" s="83">
        <f>'8. Afschrijvingen voor GAW'!BG64</f>
        <v>0</v>
      </c>
      <c r="N60" s="83">
        <f>'8. Afschrijvingen voor GAW'!BH64</f>
        <v>0</v>
      </c>
      <c r="O60" s="83">
        <f>'8. Afschrijvingen voor GAW'!BI64</f>
        <v>0</v>
      </c>
      <c r="P60" s="83">
        <f>'8. Afschrijvingen voor GAW'!BJ64</f>
        <v>0</v>
      </c>
      <c r="Q60" s="83">
        <f>'8. Afschrijvingen voor GAW'!BK64</f>
        <v>0</v>
      </c>
      <c r="R60" s="83">
        <f>'8. Afschrijvingen voor GAW'!BL64</f>
        <v>0</v>
      </c>
      <c r="S60" s="83">
        <f>'8. Afschrijvingen voor GAW'!BM64</f>
        <v>0</v>
      </c>
      <c r="T60" s="83">
        <f>'8. Afschrijvingen voor GAW'!BN64</f>
        <v>0</v>
      </c>
      <c r="U60" s="83">
        <f>'8. Afschrijvingen voor GAW'!BO64</f>
        <v>0</v>
      </c>
      <c r="V60" s="83">
        <f>'8. Afschrijvingen voor GAW'!BP64</f>
        <v>0</v>
      </c>
      <c r="W60" s="83">
        <f>'8. Afschrijvingen voor GAW'!BQ64</f>
        <v>0</v>
      </c>
      <c r="X60" s="83">
        <f>'8. Afschrijvingen voor GAW'!BR64</f>
        <v>0</v>
      </c>
      <c r="Y60" s="83">
        <f>'8. Afschrijvingen voor GAW'!BS64</f>
        <v>0</v>
      </c>
      <c r="Z60" s="83">
        <f>'8. Afschrijvingen voor GAW'!BT64</f>
        <v>0</v>
      </c>
      <c r="AA60" s="83">
        <f>'8. Afschrijvingen voor GAW'!BU64</f>
        <v>0</v>
      </c>
      <c r="AB60" s="83">
        <f>'8. Afschrijvingen voor GAW'!BV64</f>
        <v>0</v>
      </c>
      <c r="AC60" s="83">
        <f>'8. Afschrijvingen voor GAW'!BW64</f>
        <v>0</v>
      </c>
      <c r="AD60" s="83">
        <f>'8. Afschrijvingen voor GAW'!BX64</f>
        <v>0</v>
      </c>
      <c r="AE60" s="83">
        <f>'8. Afschrijvingen voor GAW'!BY64</f>
        <v>0</v>
      </c>
      <c r="AF60" s="83">
        <f>'8. Afschrijvingen voor GAW'!BZ64</f>
        <v>0</v>
      </c>
      <c r="AG60" s="83">
        <f>'8. Afschrijvingen voor GAW'!CA64</f>
        <v>0</v>
      </c>
      <c r="AH60" s="83">
        <f>'8. Afschrijvingen voor GAW'!CB64</f>
        <v>186316.36404378948</v>
      </c>
      <c r="AJ60" s="114">
        <f>IF(AND($D60="AD",OR($F60=2008,$F60=2009)),(IF($G60=1,IF(OR($F60=AJ$24-2,$F60=AJ$24-1,$F60=AJ$24),1,'4. CPI-tabel'!F$17),IF(OR($F60=AJ$24-1,$F60=AJ$24),1,'4. CPI-tabel'!F$17))),'4. CPI-tabel'!F$17)</f>
        <v>1.0209999999999999</v>
      </c>
      <c r="AK60" s="114">
        <f>IF(AND($D60="AD",OR($F60=2008,$F60=2009)),(IF($G60=1,IF(OR($F60=AK$24-2,$F60=AK$24-1,$F60=AK$24),1,'4. CPI-tabel'!G$17),IF(OR($F60=AK$24-1,$F60=AK$24),1,'4. CPI-tabel'!G$17))),'4. CPI-tabel'!G$17)</f>
        <v>1.0109999999999999</v>
      </c>
      <c r="AL60" s="114">
        <f>IF(AND($D60="AD",OR($F60=2008,$F60=2009)),(IF($G60=1,IF(OR($F60=AL$24-2,$F60=AL$24-1,$F60=AL$24),1,'4. CPI-tabel'!H$17),IF(OR($F60=AL$24-1,$F60=AL$24),1,'4. CPI-tabel'!H$17))),'4. CPI-tabel'!H$17)</f>
        <v>1.018</v>
      </c>
      <c r="AM60" s="114">
        <f>IF(AND($D60="AD",OR($F60=2008,$F60=2009)),(IF($G60=1,IF(OR($F60=AM$24-2,$F60=AM$24-1,$F60=AM$24),1,'4. CPI-tabel'!I$17),IF(OR($F60=AM$24-1,$F60=AM$24),1,'4. CPI-tabel'!I$17))),'4. CPI-tabel'!I$17)</f>
        <v>1.014</v>
      </c>
      <c r="AN60" s="114">
        <f>IF(AND($D60="AD",OR($F60=2008,$F60=2009)),(IF($G60=1,IF(OR($F60=AN$24-2,$F60=AN$24-1,$F60=AN$24),1,'4. CPI-tabel'!J$17),IF(OR($F60=AN$24-1,$F60=AN$24),1,'4. CPI-tabel'!J$17))),'4. CPI-tabel'!J$17)</f>
        <v>1.0109999999999999</v>
      </c>
      <c r="AO60" s="114">
        <f>IF(AND($D60="AD",OR($F60=2008,$F60=2009)),(IF($G60=1,IF(OR($F60=AO$24-2,$F60=AO$24-1,$F60=AO$24),1,'4. CPI-tabel'!K$17),IF(OR($F60=AO$24-1,$F60=AO$24),1,'4. CPI-tabel'!K$17))),'4. CPI-tabel'!K$17)</f>
        <v>1.032</v>
      </c>
      <c r="AP60" s="114">
        <f>IF(AND($D60="AD",OR($F60=2008,$F60=2009)),(IF($G60=1,IF(OR($F60=AP$24-2,$F60=AP$24-1,$F60=AP$24),1,'4. CPI-tabel'!L$17),IF(OR($F60=AP$24-1,$F60=AP$24),1,'4. CPI-tabel'!L$17))),'4. CPI-tabel'!L$17)</f>
        <v>1.0029999999999999</v>
      </c>
      <c r="AQ60" s="114">
        <f>IF(AND($D60="AD",OR($F60=2008,$F60=2009)),(IF($G60=1,IF(OR($F60=AQ$24-2,$F60=AQ$24-1,$F60=AQ$24),1,'4. CPI-tabel'!M$17),IF(OR($F60=AQ$24-1,$F60=AQ$24),1,'4. CPI-tabel'!M$17))),'4. CPI-tabel'!M$17)</f>
        <v>1.0149999999999999</v>
      </c>
      <c r="AR60" s="114">
        <f>IF(AND($D60="AD",OR($F60=2008,$F60=2009)),(IF($G60=1,IF(OR($F60=AR$24-2,$F60=AR$24-1,$F60=AR$24),1,'4. CPI-tabel'!N$17),IF(OR($F60=AR$24-1,$F60=AR$24),1,'4. CPI-tabel'!N$17))),'4. CPI-tabel'!N$17)</f>
        <v>1.026</v>
      </c>
      <c r="AS60" s="114">
        <f>IF(AND($D60="AD",OR($F60=2008,$F60=2009)),(IF($G60=1,IF(OR($F60=AS$24-2,$F60=AS$24-1,$F60=AS$24),1,'4. CPI-tabel'!O$17),IF(OR($F60=AS$24-1,$F60=AS$24),1,'4. CPI-tabel'!O$17))),'4. CPI-tabel'!O$17)</f>
        <v>1.0229999999999999</v>
      </c>
      <c r="AT60" s="114">
        <f>IF(AND($D60="AD",OR($F60=2008,$F60=2009)),(IF($G60=1,IF(OR($F60=AT$24-2,$F60=AT$24-1,$F60=AT$24),1,'4. CPI-tabel'!P$17),IF(OR($F60=AT$24-1,$F60=AT$24),1,'4. CPI-tabel'!P$17))),'4. CPI-tabel'!P$17)</f>
        <v>1.028</v>
      </c>
      <c r="AU60" s="114">
        <f>IF(AND($D60="AD",OR($F60=2008,$F60=2009)),(IF($G60=1,IF(OR($F60=AU$24-2,$F60=AU$24-1,$F60=AU$24),1,'4. CPI-tabel'!Q$17),IF(OR($F60=AU$24-1,$F60=AU$24),1,'4. CPI-tabel'!Q$17))),'4. CPI-tabel'!Q$17)</f>
        <v>1.01</v>
      </c>
      <c r="AV60" s="114">
        <f>IF(AND($D60="AD",OR($F60=2008,$F60=2009)),(IF($G60=1,IF(OR($F60=AV$24-2,$F60=AV$24-1,$F60=AV$24),1,'4. CPI-tabel'!R$17),IF(OR($F60=AV$24-1,$F60=AV$24),1,'4. CPI-tabel'!R$17))),'4. CPI-tabel'!R$17)</f>
        <v>1.008</v>
      </c>
      <c r="AW60" s="114">
        <f>IF(AND($D60="AD",OR($F60=2008,$F60=2009)),(IF($G60=1,IF(OR($F60=AW$24-2,$F60=AW$24-1,$F60=AW$24),1,'4. CPI-tabel'!S$17),IF(OR($F60=AW$24-1,$F60=AW$24),1,'4. CPI-tabel'!S$17))),'4. CPI-tabel'!S$17)</f>
        <v>1.002</v>
      </c>
      <c r="AX60" s="114">
        <f>IF(AND($D60="AD",OR($F60=2008,$F60=2009)),(IF($G60=1,IF(OR($F60=AX$24-2,$F60=AX$24-1,$F60=AX$24),1,'4. CPI-tabel'!T$17),IF(OR($F60=AX$24-1,$F60=AX$24),1,'4. CPI-tabel'!T$17))),'4. CPI-tabel'!T$17)</f>
        <v>1.014</v>
      </c>
      <c r="AY60" s="114">
        <f>IF(AND($D60="AD",OR($F60=2008,$F60=2009)),(IF($G60=1,IF(OR($F60=AY$24-2,$F60=AY$24-1,$F60=AY$24),1,'4. CPI-tabel'!U$17),IF(OR($F60=AY$24-1,$F60=AY$24),1,'4. CPI-tabel'!U$17))),'4. CPI-tabel'!U$17)</f>
        <v>1.0209999999999999</v>
      </c>
      <c r="AZ60" s="114">
        <f>IF(AND($D60="AD",OR($F60=2008,$F60=2009)),(IF($G60=1,IF(OR($F60=AZ$24-2,$F60=AZ$24-1,$F60=AZ$24),1,'4. CPI-tabel'!V$17),IF(OR($F60=AZ$24-1,$F60=AZ$24),1,'4. CPI-tabel'!V$17))),'4. CPI-tabel'!V$17)</f>
        <v>1.028</v>
      </c>
      <c r="BA60" s="114">
        <f>IF(AND($D60="AD",OR($F60=2008,$F60=2009)),(IF($G60=1,IF(OR($F60=BA$24-2,$F60=BA$24-1,$F60=BA$24),1,'4. CPI-tabel'!W$17),IF(OR($F60=BA$24-1,$F60=BA$24),1,'4. CPI-tabel'!W$17))),'4. CPI-tabel'!W$17)</f>
        <v>1.0069999999999999</v>
      </c>
      <c r="BB60" s="114">
        <f>IF(AND($D60="AD",OR($F60=2008,$F60=2009)),(IF($G60=1,IF(OR($F60=BB$24-2,$F60=BB$24-1,$F60=BB$24),1,'4. CPI-tabel'!X$17),IF(OR($F60=BB$24-1,$F60=BB$24),1,'4. CPI-tabel'!X$17))),'4. CPI-tabel'!X$17)</f>
        <v>1</v>
      </c>
      <c r="BC60" s="114">
        <f>IF(AND($D60="AD",OR($F60=2008,$F60=2009)),(IF($G60=1,IF(OR($F60=BC$24-2,$F60=BC$24-1,$F60=BC$24),1,'4. CPI-tabel'!Y$17),IF(OR($F60=BC$24-1,$F60=BC$24),1,'4. CPI-tabel'!Y$17))),'4. CPI-tabel'!Y$17)</f>
        <v>1</v>
      </c>
      <c r="BD60" s="114">
        <f>IF(AND($D60="AD",OR($F60=2008,$F60=2009)),(IF($G60=1,IF(OR($F60=BD$24-2,$F60=BD$24-1,$F60=BD$24),1,'4. CPI-tabel'!Z$17),IF(OR($F60=BD$24-1,$F60=BD$24),1,'4. CPI-tabel'!Z$17))),'4. CPI-tabel'!Z$17)</f>
        <v>1</v>
      </c>
      <c r="BE60" s="114">
        <f>IF(AND($D60="AD",OR($F60=2008,$F60=2009)),(IF($G60=1,IF(OR($F60=BE$24-2,$F60=BE$24-1,$F60=BE$24),1,'4. CPI-tabel'!AA$17),IF(OR($F60=BE$24-1,$F60=BE$24),1,'4. CPI-tabel'!AA$17))),'4. CPI-tabel'!AA$17)</f>
        <v>1</v>
      </c>
      <c r="BF60" s="114">
        <f>IF(AND($D60="AD",OR($F60=2008,$F60=2009)),(IF($G60=1,IF(OR($F60=BF$24-2,$F60=BF$24-1,$F60=BF$24),1,'4. CPI-tabel'!AB$17),IF(OR($F60=BF$24-1,$F60=BF$24),1,'4. CPI-tabel'!AB$17))),'4. CPI-tabel'!AB$17)</f>
        <v>1</v>
      </c>
      <c r="BG60" s="134"/>
      <c r="BH60" s="121"/>
      <c r="BI60" s="84">
        <f t="shared" si="7"/>
        <v>0</v>
      </c>
      <c r="BJ60" s="84">
        <f t="shared" si="8"/>
        <v>0</v>
      </c>
      <c r="BK60" s="84">
        <f t="shared" si="28"/>
        <v>0</v>
      </c>
      <c r="BL60" s="84">
        <f t="shared" si="29"/>
        <v>0</v>
      </c>
      <c r="BM60" s="84">
        <f t="shared" si="30"/>
        <v>0</v>
      </c>
      <c r="BN60" s="84">
        <f t="shared" si="10"/>
        <v>0</v>
      </c>
      <c r="BO60" s="84">
        <f t="shared" si="11"/>
        <v>0</v>
      </c>
      <c r="BP60" s="84">
        <f t="shared" si="12"/>
        <v>0</v>
      </c>
      <c r="BQ60" s="84">
        <f t="shared" si="13"/>
        <v>0</v>
      </c>
      <c r="BR60" s="84">
        <f t="shared" si="14"/>
        <v>0</v>
      </c>
      <c r="BS60" s="84">
        <f t="shared" si="15"/>
        <v>0</v>
      </c>
      <c r="BT60" s="84">
        <f t="shared" si="16"/>
        <v>0</v>
      </c>
      <c r="BU60" s="84">
        <f t="shared" si="17"/>
        <v>0</v>
      </c>
      <c r="BV60" s="84">
        <f t="shared" si="18"/>
        <v>0</v>
      </c>
      <c r="BW60" s="84">
        <f t="shared" si="19"/>
        <v>0</v>
      </c>
      <c r="BX60" s="84">
        <f t="shared" si="20"/>
        <v>0</v>
      </c>
      <c r="BY60" s="84">
        <f t="shared" si="21"/>
        <v>0</v>
      </c>
      <c r="BZ60" s="84">
        <f t="shared" si="22"/>
        <v>0</v>
      </c>
      <c r="CA60" s="84">
        <f t="shared" si="23"/>
        <v>0</v>
      </c>
      <c r="CB60" s="84">
        <f t="shared" si="24"/>
        <v>0</v>
      </c>
      <c r="CC60" s="84">
        <f t="shared" si="25"/>
        <v>0</v>
      </c>
      <c r="CD60" s="84">
        <f t="shared" si="26"/>
        <v>0</v>
      </c>
      <c r="CE60" s="84">
        <f t="shared" si="27"/>
        <v>1366320.0029877897</v>
      </c>
    </row>
    <row r="61" spans="1:83" s="18" customFormat="1" x14ac:dyDescent="0.2">
      <c r="A61" s="62"/>
      <c r="B61" s="83">
        <f>'3. Investeringen'!B48</f>
        <v>37</v>
      </c>
      <c r="C61" s="83" t="str">
        <f>'3. Investeringen'!C48</f>
        <v>Nieuwe investeringen</v>
      </c>
      <c r="D61" s="83" t="str">
        <f>'3. Investeringen'!F48</f>
        <v>TD</v>
      </c>
      <c r="E61" s="83" t="str">
        <f t="shared" si="9"/>
        <v>Nieuwe investeringen TD</v>
      </c>
      <c r="F61" s="118">
        <f>'3. Investeringen'!L48</f>
        <v>2026</v>
      </c>
      <c r="G61" s="130">
        <f>'8. Afschrijvingen voor GAW'!G65</f>
        <v>0.5</v>
      </c>
      <c r="H61" s="83">
        <f>'3. Investeringen'!M48</f>
        <v>821673.26284362969</v>
      </c>
      <c r="J61" s="83">
        <f>'6. Investeringen per jaar'!I51</f>
        <v>1</v>
      </c>
      <c r="L61" s="83">
        <f>'8. Afschrijvingen voor GAW'!BF65</f>
        <v>0</v>
      </c>
      <c r="M61" s="83">
        <f>'8. Afschrijvingen voor GAW'!BG65</f>
        <v>0</v>
      </c>
      <c r="N61" s="83">
        <f>'8. Afschrijvingen voor GAW'!BH65</f>
        <v>0</v>
      </c>
      <c r="O61" s="83">
        <f>'8. Afschrijvingen voor GAW'!BI65</f>
        <v>0</v>
      </c>
      <c r="P61" s="83">
        <f>'8. Afschrijvingen voor GAW'!BJ65</f>
        <v>0</v>
      </c>
      <c r="Q61" s="83">
        <f>'8. Afschrijvingen voor GAW'!BK65</f>
        <v>0</v>
      </c>
      <c r="R61" s="83">
        <f>'8. Afschrijvingen voor GAW'!BL65</f>
        <v>0</v>
      </c>
      <c r="S61" s="83">
        <f>'8. Afschrijvingen voor GAW'!BM65</f>
        <v>0</v>
      </c>
      <c r="T61" s="83">
        <f>'8. Afschrijvingen voor GAW'!BN65</f>
        <v>0</v>
      </c>
      <c r="U61" s="83">
        <f>'8. Afschrijvingen voor GAW'!BO65</f>
        <v>0</v>
      </c>
      <c r="V61" s="83">
        <f>'8. Afschrijvingen voor GAW'!BP65</f>
        <v>0</v>
      </c>
      <c r="W61" s="83">
        <f>'8. Afschrijvingen voor GAW'!BQ65</f>
        <v>0</v>
      </c>
      <c r="X61" s="83">
        <f>'8. Afschrijvingen voor GAW'!BR65</f>
        <v>0</v>
      </c>
      <c r="Y61" s="83">
        <f>'8. Afschrijvingen voor GAW'!BS65</f>
        <v>0</v>
      </c>
      <c r="Z61" s="83">
        <f>'8. Afschrijvingen voor GAW'!BT65</f>
        <v>0</v>
      </c>
      <c r="AA61" s="83">
        <f>'8. Afschrijvingen voor GAW'!BU65</f>
        <v>0</v>
      </c>
      <c r="AB61" s="83">
        <f>'8. Afschrijvingen voor GAW'!BV65</f>
        <v>0</v>
      </c>
      <c r="AC61" s="83">
        <f>'8. Afschrijvingen voor GAW'!BW65</f>
        <v>0</v>
      </c>
      <c r="AD61" s="83">
        <f>'8. Afschrijvingen voor GAW'!BX65</f>
        <v>0</v>
      </c>
      <c r="AE61" s="83">
        <f>'8. Afschrijvingen voor GAW'!BY65</f>
        <v>0</v>
      </c>
      <c r="AF61" s="83">
        <f>'8. Afschrijvingen voor GAW'!BZ65</f>
        <v>0</v>
      </c>
      <c r="AG61" s="83">
        <f>'8. Afschrijvingen voor GAW'!CA65</f>
        <v>0</v>
      </c>
      <c r="AH61" s="83">
        <f>'8. Afschrijvingen voor GAW'!CB65</f>
        <v>49300.395770617783</v>
      </c>
      <c r="AJ61" s="114">
        <f>IF(AND($D61="AD",OR($F61=2008,$F61=2009)),(IF($G61=1,IF(OR($F61=AJ$24-2,$F61=AJ$24-1,$F61=AJ$24),1,'4. CPI-tabel'!F$17),IF(OR($F61=AJ$24-1,$F61=AJ$24),1,'4. CPI-tabel'!F$17))),'4. CPI-tabel'!F$17)</f>
        <v>1.0209999999999999</v>
      </c>
      <c r="AK61" s="114">
        <f>IF(AND($D61="AD",OR($F61=2008,$F61=2009)),(IF($G61=1,IF(OR($F61=AK$24-2,$F61=AK$24-1,$F61=AK$24),1,'4. CPI-tabel'!G$17),IF(OR($F61=AK$24-1,$F61=AK$24),1,'4. CPI-tabel'!G$17))),'4. CPI-tabel'!G$17)</f>
        <v>1.0109999999999999</v>
      </c>
      <c r="AL61" s="114">
        <f>IF(AND($D61="AD",OR($F61=2008,$F61=2009)),(IF($G61=1,IF(OR($F61=AL$24-2,$F61=AL$24-1,$F61=AL$24),1,'4. CPI-tabel'!H$17),IF(OR($F61=AL$24-1,$F61=AL$24),1,'4. CPI-tabel'!H$17))),'4. CPI-tabel'!H$17)</f>
        <v>1.018</v>
      </c>
      <c r="AM61" s="114">
        <f>IF(AND($D61="AD",OR($F61=2008,$F61=2009)),(IF($G61=1,IF(OR($F61=AM$24-2,$F61=AM$24-1,$F61=AM$24),1,'4. CPI-tabel'!I$17),IF(OR($F61=AM$24-1,$F61=AM$24),1,'4. CPI-tabel'!I$17))),'4. CPI-tabel'!I$17)</f>
        <v>1.014</v>
      </c>
      <c r="AN61" s="114">
        <f>IF(AND($D61="AD",OR($F61=2008,$F61=2009)),(IF($G61=1,IF(OR($F61=AN$24-2,$F61=AN$24-1,$F61=AN$24),1,'4. CPI-tabel'!J$17),IF(OR($F61=AN$24-1,$F61=AN$24),1,'4. CPI-tabel'!J$17))),'4. CPI-tabel'!J$17)</f>
        <v>1.0109999999999999</v>
      </c>
      <c r="AO61" s="114">
        <f>IF(AND($D61="AD",OR($F61=2008,$F61=2009)),(IF($G61=1,IF(OR($F61=AO$24-2,$F61=AO$24-1,$F61=AO$24),1,'4. CPI-tabel'!K$17),IF(OR($F61=AO$24-1,$F61=AO$24),1,'4. CPI-tabel'!K$17))),'4. CPI-tabel'!K$17)</f>
        <v>1.032</v>
      </c>
      <c r="AP61" s="114">
        <f>IF(AND($D61="AD",OR($F61=2008,$F61=2009)),(IF($G61=1,IF(OR($F61=AP$24-2,$F61=AP$24-1,$F61=AP$24),1,'4. CPI-tabel'!L$17),IF(OR($F61=AP$24-1,$F61=AP$24),1,'4. CPI-tabel'!L$17))),'4. CPI-tabel'!L$17)</f>
        <v>1.0029999999999999</v>
      </c>
      <c r="AQ61" s="114">
        <f>IF(AND($D61="AD",OR($F61=2008,$F61=2009)),(IF($G61=1,IF(OR($F61=AQ$24-2,$F61=AQ$24-1,$F61=AQ$24),1,'4. CPI-tabel'!M$17),IF(OR($F61=AQ$24-1,$F61=AQ$24),1,'4. CPI-tabel'!M$17))),'4. CPI-tabel'!M$17)</f>
        <v>1.0149999999999999</v>
      </c>
      <c r="AR61" s="114">
        <f>IF(AND($D61="AD",OR($F61=2008,$F61=2009)),(IF($G61=1,IF(OR($F61=AR$24-2,$F61=AR$24-1,$F61=AR$24),1,'4. CPI-tabel'!N$17),IF(OR($F61=AR$24-1,$F61=AR$24),1,'4. CPI-tabel'!N$17))),'4. CPI-tabel'!N$17)</f>
        <v>1.026</v>
      </c>
      <c r="AS61" s="114">
        <f>IF(AND($D61="AD",OR($F61=2008,$F61=2009)),(IF($G61=1,IF(OR($F61=AS$24-2,$F61=AS$24-1,$F61=AS$24),1,'4. CPI-tabel'!O$17),IF(OR($F61=AS$24-1,$F61=AS$24),1,'4. CPI-tabel'!O$17))),'4. CPI-tabel'!O$17)</f>
        <v>1.0229999999999999</v>
      </c>
      <c r="AT61" s="114">
        <f>IF(AND($D61="AD",OR($F61=2008,$F61=2009)),(IF($G61=1,IF(OR($F61=AT$24-2,$F61=AT$24-1,$F61=AT$24),1,'4. CPI-tabel'!P$17),IF(OR($F61=AT$24-1,$F61=AT$24),1,'4. CPI-tabel'!P$17))),'4. CPI-tabel'!P$17)</f>
        <v>1.028</v>
      </c>
      <c r="AU61" s="114">
        <f>IF(AND($D61="AD",OR($F61=2008,$F61=2009)),(IF($G61=1,IF(OR($F61=AU$24-2,$F61=AU$24-1,$F61=AU$24),1,'4. CPI-tabel'!Q$17),IF(OR($F61=AU$24-1,$F61=AU$24),1,'4. CPI-tabel'!Q$17))),'4. CPI-tabel'!Q$17)</f>
        <v>1.01</v>
      </c>
      <c r="AV61" s="114">
        <f>IF(AND($D61="AD",OR($F61=2008,$F61=2009)),(IF($G61=1,IF(OR($F61=AV$24-2,$F61=AV$24-1,$F61=AV$24),1,'4. CPI-tabel'!R$17),IF(OR($F61=AV$24-1,$F61=AV$24),1,'4. CPI-tabel'!R$17))),'4. CPI-tabel'!R$17)</f>
        <v>1.008</v>
      </c>
      <c r="AW61" s="114">
        <f>IF(AND($D61="AD",OR($F61=2008,$F61=2009)),(IF($G61=1,IF(OR($F61=AW$24-2,$F61=AW$24-1,$F61=AW$24),1,'4. CPI-tabel'!S$17),IF(OR($F61=AW$24-1,$F61=AW$24),1,'4. CPI-tabel'!S$17))),'4. CPI-tabel'!S$17)</f>
        <v>1.002</v>
      </c>
      <c r="AX61" s="114">
        <f>IF(AND($D61="AD",OR($F61=2008,$F61=2009)),(IF($G61=1,IF(OR($F61=AX$24-2,$F61=AX$24-1,$F61=AX$24),1,'4. CPI-tabel'!T$17),IF(OR($F61=AX$24-1,$F61=AX$24),1,'4. CPI-tabel'!T$17))),'4. CPI-tabel'!T$17)</f>
        <v>1.014</v>
      </c>
      <c r="AY61" s="114">
        <f>IF(AND($D61="AD",OR($F61=2008,$F61=2009)),(IF($G61=1,IF(OR($F61=AY$24-2,$F61=AY$24-1,$F61=AY$24),1,'4. CPI-tabel'!U$17),IF(OR($F61=AY$24-1,$F61=AY$24),1,'4. CPI-tabel'!U$17))),'4. CPI-tabel'!U$17)</f>
        <v>1.0209999999999999</v>
      </c>
      <c r="AZ61" s="114">
        <f>IF(AND($D61="AD",OR($F61=2008,$F61=2009)),(IF($G61=1,IF(OR($F61=AZ$24-2,$F61=AZ$24-1,$F61=AZ$24),1,'4. CPI-tabel'!V$17),IF(OR($F61=AZ$24-1,$F61=AZ$24),1,'4. CPI-tabel'!V$17))),'4. CPI-tabel'!V$17)</f>
        <v>1.028</v>
      </c>
      <c r="BA61" s="114">
        <f>IF(AND($D61="AD",OR($F61=2008,$F61=2009)),(IF($G61=1,IF(OR($F61=BA$24-2,$F61=BA$24-1,$F61=BA$24),1,'4. CPI-tabel'!W$17),IF(OR($F61=BA$24-1,$F61=BA$24),1,'4. CPI-tabel'!W$17))),'4. CPI-tabel'!W$17)</f>
        <v>1.0069999999999999</v>
      </c>
      <c r="BB61" s="114">
        <f>IF(AND($D61="AD",OR($F61=2008,$F61=2009)),(IF($G61=1,IF(OR($F61=BB$24-2,$F61=BB$24-1,$F61=BB$24),1,'4. CPI-tabel'!X$17),IF(OR($F61=BB$24-1,$F61=BB$24),1,'4. CPI-tabel'!X$17))),'4. CPI-tabel'!X$17)</f>
        <v>1</v>
      </c>
      <c r="BC61" s="114">
        <f>IF(AND($D61="AD",OR($F61=2008,$F61=2009)),(IF($G61=1,IF(OR($F61=BC$24-2,$F61=BC$24-1,$F61=BC$24),1,'4. CPI-tabel'!Y$17),IF(OR($F61=BC$24-1,$F61=BC$24),1,'4. CPI-tabel'!Y$17))),'4. CPI-tabel'!Y$17)</f>
        <v>1</v>
      </c>
      <c r="BD61" s="114">
        <f>IF(AND($D61="AD",OR($F61=2008,$F61=2009)),(IF($G61=1,IF(OR($F61=BD$24-2,$F61=BD$24-1,$F61=BD$24),1,'4. CPI-tabel'!Z$17),IF(OR($F61=BD$24-1,$F61=BD$24),1,'4. CPI-tabel'!Z$17))),'4. CPI-tabel'!Z$17)</f>
        <v>1</v>
      </c>
      <c r="BE61" s="114">
        <f>IF(AND($D61="AD",OR($F61=2008,$F61=2009)),(IF($G61=1,IF(OR($F61=BE$24-2,$F61=BE$24-1,$F61=BE$24),1,'4. CPI-tabel'!AA$17),IF(OR($F61=BE$24-1,$F61=BE$24),1,'4. CPI-tabel'!AA$17))),'4. CPI-tabel'!AA$17)</f>
        <v>1</v>
      </c>
      <c r="BF61" s="114">
        <f>IF(AND($D61="AD",OR($F61=2008,$F61=2009)),(IF($G61=1,IF(OR($F61=BF$24-2,$F61=BF$24-1,$F61=BF$24),1,'4. CPI-tabel'!AB$17),IF(OR($F61=BF$24-1,$F61=BF$24),1,'4. CPI-tabel'!AB$17))),'4. CPI-tabel'!AB$17)</f>
        <v>1</v>
      </c>
      <c r="BG61" s="134"/>
      <c r="BH61" s="121"/>
      <c r="BI61" s="84">
        <f t="shared" si="7"/>
        <v>0</v>
      </c>
      <c r="BJ61" s="84">
        <f t="shared" si="8"/>
        <v>0</v>
      </c>
      <c r="BK61" s="84">
        <f t="shared" si="28"/>
        <v>0</v>
      </c>
      <c r="BL61" s="84">
        <f t="shared" si="29"/>
        <v>0</v>
      </c>
      <c r="BM61" s="84">
        <f t="shared" si="30"/>
        <v>0</v>
      </c>
      <c r="BN61" s="84">
        <f t="shared" si="10"/>
        <v>0</v>
      </c>
      <c r="BO61" s="84">
        <f t="shared" si="11"/>
        <v>0</v>
      </c>
      <c r="BP61" s="84">
        <f t="shared" si="12"/>
        <v>0</v>
      </c>
      <c r="BQ61" s="84">
        <f t="shared" si="13"/>
        <v>0</v>
      </c>
      <c r="BR61" s="84">
        <f t="shared" si="14"/>
        <v>0</v>
      </c>
      <c r="BS61" s="84">
        <f t="shared" si="15"/>
        <v>0</v>
      </c>
      <c r="BT61" s="84">
        <f t="shared" si="16"/>
        <v>0</v>
      </c>
      <c r="BU61" s="84">
        <f t="shared" si="17"/>
        <v>0</v>
      </c>
      <c r="BV61" s="84">
        <f t="shared" si="18"/>
        <v>0</v>
      </c>
      <c r="BW61" s="84">
        <f t="shared" si="19"/>
        <v>0</v>
      </c>
      <c r="BX61" s="84">
        <f t="shared" si="20"/>
        <v>0</v>
      </c>
      <c r="BY61" s="84">
        <f t="shared" si="21"/>
        <v>0</v>
      </c>
      <c r="BZ61" s="84">
        <f t="shared" si="22"/>
        <v>0</v>
      </c>
      <c r="CA61" s="84">
        <f t="shared" si="23"/>
        <v>0</v>
      </c>
      <c r="CB61" s="84">
        <f t="shared" si="24"/>
        <v>0</v>
      </c>
      <c r="CC61" s="84">
        <f t="shared" si="25"/>
        <v>0</v>
      </c>
      <c r="CD61" s="84">
        <f t="shared" si="26"/>
        <v>0</v>
      </c>
      <c r="CE61" s="84">
        <f t="shared" si="27"/>
        <v>772372.86707301193</v>
      </c>
    </row>
    <row r="62" spans="1:83" s="18" customFormat="1" x14ac:dyDescent="0.2">
      <c r="A62" s="62"/>
      <c r="B62" s="83">
        <f>'3. Investeringen'!B49</f>
        <v>38</v>
      </c>
      <c r="C62" s="83" t="str">
        <f>'3. Investeringen'!C49</f>
        <v>Nieuwe investeringen</v>
      </c>
      <c r="D62" s="83" t="str">
        <f>'3. Investeringen'!F49</f>
        <v>TD</v>
      </c>
      <c r="E62" s="83" t="str">
        <f t="shared" si="9"/>
        <v>Nieuwe investeringen TD</v>
      </c>
      <c r="F62" s="118">
        <f>'3. Investeringen'!L49</f>
        <v>2026</v>
      </c>
      <c r="G62" s="130">
        <f>'8. Afschrijvingen voor GAW'!G66</f>
        <v>0.5</v>
      </c>
      <c r="H62" s="83">
        <f>'3. Investeringen'!M49</f>
        <v>107487.19549699286</v>
      </c>
      <c r="J62" s="83">
        <f>'6. Investeringen per jaar'!I52</f>
        <v>1</v>
      </c>
      <c r="L62" s="83">
        <f>'8. Afschrijvingen voor GAW'!BF66</f>
        <v>0</v>
      </c>
      <c r="M62" s="83">
        <f>'8. Afschrijvingen voor GAW'!BG66</f>
        <v>0</v>
      </c>
      <c r="N62" s="83">
        <f>'8. Afschrijvingen voor GAW'!BH66</f>
        <v>0</v>
      </c>
      <c r="O62" s="83">
        <f>'8. Afschrijvingen voor GAW'!BI66</f>
        <v>0</v>
      </c>
      <c r="P62" s="83">
        <f>'8. Afschrijvingen voor GAW'!BJ66</f>
        <v>0</v>
      </c>
      <c r="Q62" s="83">
        <f>'8. Afschrijvingen voor GAW'!BK66</f>
        <v>0</v>
      </c>
      <c r="R62" s="83">
        <f>'8. Afschrijvingen voor GAW'!BL66</f>
        <v>0</v>
      </c>
      <c r="S62" s="83">
        <f>'8. Afschrijvingen voor GAW'!BM66</f>
        <v>0</v>
      </c>
      <c r="T62" s="83">
        <f>'8. Afschrijvingen voor GAW'!BN66</f>
        <v>0</v>
      </c>
      <c r="U62" s="83">
        <f>'8. Afschrijvingen voor GAW'!BO66</f>
        <v>0</v>
      </c>
      <c r="V62" s="83">
        <f>'8. Afschrijvingen voor GAW'!BP66</f>
        <v>0</v>
      </c>
      <c r="W62" s="83">
        <f>'8. Afschrijvingen voor GAW'!BQ66</f>
        <v>0</v>
      </c>
      <c r="X62" s="83">
        <f>'8. Afschrijvingen voor GAW'!BR66</f>
        <v>0</v>
      </c>
      <c r="Y62" s="83">
        <f>'8. Afschrijvingen voor GAW'!BS66</f>
        <v>0</v>
      </c>
      <c r="Z62" s="83">
        <f>'8. Afschrijvingen voor GAW'!BT66</f>
        <v>0</v>
      </c>
      <c r="AA62" s="83">
        <f>'8. Afschrijvingen voor GAW'!BU66</f>
        <v>0</v>
      </c>
      <c r="AB62" s="83">
        <f>'8. Afschrijvingen voor GAW'!BV66</f>
        <v>0</v>
      </c>
      <c r="AC62" s="83">
        <f>'8. Afschrijvingen voor GAW'!BW66</f>
        <v>0</v>
      </c>
      <c r="AD62" s="83">
        <f>'8. Afschrijvingen voor GAW'!BX66</f>
        <v>0</v>
      </c>
      <c r="AE62" s="83">
        <f>'8. Afschrijvingen voor GAW'!BY66</f>
        <v>0</v>
      </c>
      <c r="AF62" s="83">
        <f>'8. Afschrijvingen voor GAW'!BZ66</f>
        <v>0</v>
      </c>
      <c r="AG62" s="83">
        <f>'8. Afschrijvingen voor GAW'!CA66</f>
        <v>0</v>
      </c>
      <c r="AH62" s="83">
        <f>'8. Afschrijvingen voor GAW'!CB66</f>
        <v>2579.6926919278289</v>
      </c>
      <c r="AJ62" s="114">
        <f>IF(AND($D62="AD",OR($F62=2008,$F62=2009)),(IF($G62=1,IF(OR($F62=AJ$24-2,$F62=AJ$24-1,$F62=AJ$24),1,'4. CPI-tabel'!F$17),IF(OR($F62=AJ$24-1,$F62=AJ$24),1,'4. CPI-tabel'!F$17))),'4. CPI-tabel'!F$17)</f>
        <v>1.0209999999999999</v>
      </c>
      <c r="AK62" s="114">
        <f>IF(AND($D62="AD",OR($F62=2008,$F62=2009)),(IF($G62=1,IF(OR($F62=AK$24-2,$F62=AK$24-1,$F62=AK$24),1,'4. CPI-tabel'!G$17),IF(OR($F62=AK$24-1,$F62=AK$24),1,'4. CPI-tabel'!G$17))),'4. CPI-tabel'!G$17)</f>
        <v>1.0109999999999999</v>
      </c>
      <c r="AL62" s="114">
        <f>IF(AND($D62="AD",OR($F62=2008,$F62=2009)),(IF($G62=1,IF(OR($F62=AL$24-2,$F62=AL$24-1,$F62=AL$24),1,'4. CPI-tabel'!H$17),IF(OR($F62=AL$24-1,$F62=AL$24),1,'4. CPI-tabel'!H$17))),'4. CPI-tabel'!H$17)</f>
        <v>1.018</v>
      </c>
      <c r="AM62" s="114">
        <f>IF(AND($D62="AD",OR($F62=2008,$F62=2009)),(IF($G62=1,IF(OR($F62=AM$24-2,$F62=AM$24-1,$F62=AM$24),1,'4. CPI-tabel'!I$17),IF(OR($F62=AM$24-1,$F62=AM$24),1,'4. CPI-tabel'!I$17))),'4. CPI-tabel'!I$17)</f>
        <v>1.014</v>
      </c>
      <c r="AN62" s="114">
        <f>IF(AND($D62="AD",OR($F62=2008,$F62=2009)),(IF($G62=1,IF(OR($F62=AN$24-2,$F62=AN$24-1,$F62=AN$24),1,'4. CPI-tabel'!J$17),IF(OR($F62=AN$24-1,$F62=AN$24),1,'4. CPI-tabel'!J$17))),'4. CPI-tabel'!J$17)</f>
        <v>1.0109999999999999</v>
      </c>
      <c r="AO62" s="114">
        <f>IF(AND($D62="AD",OR($F62=2008,$F62=2009)),(IF($G62=1,IF(OR($F62=AO$24-2,$F62=AO$24-1,$F62=AO$24),1,'4. CPI-tabel'!K$17),IF(OR($F62=AO$24-1,$F62=AO$24),1,'4. CPI-tabel'!K$17))),'4. CPI-tabel'!K$17)</f>
        <v>1.032</v>
      </c>
      <c r="AP62" s="114">
        <f>IF(AND($D62="AD",OR($F62=2008,$F62=2009)),(IF($G62=1,IF(OR($F62=AP$24-2,$F62=AP$24-1,$F62=AP$24),1,'4. CPI-tabel'!L$17),IF(OR($F62=AP$24-1,$F62=AP$24),1,'4. CPI-tabel'!L$17))),'4. CPI-tabel'!L$17)</f>
        <v>1.0029999999999999</v>
      </c>
      <c r="AQ62" s="114">
        <f>IF(AND($D62="AD",OR($F62=2008,$F62=2009)),(IF($G62=1,IF(OR($F62=AQ$24-2,$F62=AQ$24-1,$F62=AQ$24),1,'4. CPI-tabel'!M$17),IF(OR($F62=AQ$24-1,$F62=AQ$24),1,'4. CPI-tabel'!M$17))),'4. CPI-tabel'!M$17)</f>
        <v>1.0149999999999999</v>
      </c>
      <c r="AR62" s="114">
        <f>IF(AND($D62="AD",OR($F62=2008,$F62=2009)),(IF($G62=1,IF(OR($F62=AR$24-2,$F62=AR$24-1,$F62=AR$24),1,'4. CPI-tabel'!N$17),IF(OR($F62=AR$24-1,$F62=AR$24),1,'4. CPI-tabel'!N$17))),'4. CPI-tabel'!N$17)</f>
        <v>1.026</v>
      </c>
      <c r="AS62" s="114">
        <f>IF(AND($D62="AD",OR($F62=2008,$F62=2009)),(IF($G62=1,IF(OR($F62=AS$24-2,$F62=AS$24-1,$F62=AS$24),1,'4. CPI-tabel'!O$17),IF(OR($F62=AS$24-1,$F62=AS$24),1,'4. CPI-tabel'!O$17))),'4. CPI-tabel'!O$17)</f>
        <v>1.0229999999999999</v>
      </c>
      <c r="AT62" s="114">
        <f>IF(AND($D62="AD",OR($F62=2008,$F62=2009)),(IF($G62=1,IF(OR($F62=AT$24-2,$F62=AT$24-1,$F62=AT$24),1,'4. CPI-tabel'!P$17),IF(OR($F62=AT$24-1,$F62=AT$24),1,'4. CPI-tabel'!P$17))),'4. CPI-tabel'!P$17)</f>
        <v>1.028</v>
      </c>
      <c r="AU62" s="114">
        <f>IF(AND($D62="AD",OR($F62=2008,$F62=2009)),(IF($G62=1,IF(OR($F62=AU$24-2,$F62=AU$24-1,$F62=AU$24),1,'4. CPI-tabel'!Q$17),IF(OR($F62=AU$24-1,$F62=AU$24),1,'4. CPI-tabel'!Q$17))),'4. CPI-tabel'!Q$17)</f>
        <v>1.01</v>
      </c>
      <c r="AV62" s="114">
        <f>IF(AND($D62="AD",OR($F62=2008,$F62=2009)),(IF($G62=1,IF(OR($F62=AV$24-2,$F62=AV$24-1,$F62=AV$24),1,'4. CPI-tabel'!R$17),IF(OR($F62=AV$24-1,$F62=AV$24),1,'4. CPI-tabel'!R$17))),'4. CPI-tabel'!R$17)</f>
        <v>1.008</v>
      </c>
      <c r="AW62" s="114">
        <f>IF(AND($D62="AD",OR($F62=2008,$F62=2009)),(IF($G62=1,IF(OR($F62=AW$24-2,$F62=AW$24-1,$F62=AW$24),1,'4. CPI-tabel'!S$17),IF(OR($F62=AW$24-1,$F62=AW$24),1,'4. CPI-tabel'!S$17))),'4. CPI-tabel'!S$17)</f>
        <v>1.002</v>
      </c>
      <c r="AX62" s="114">
        <f>IF(AND($D62="AD",OR($F62=2008,$F62=2009)),(IF($G62=1,IF(OR($F62=AX$24-2,$F62=AX$24-1,$F62=AX$24),1,'4. CPI-tabel'!T$17),IF(OR($F62=AX$24-1,$F62=AX$24),1,'4. CPI-tabel'!T$17))),'4. CPI-tabel'!T$17)</f>
        <v>1.014</v>
      </c>
      <c r="AY62" s="114">
        <f>IF(AND($D62="AD",OR($F62=2008,$F62=2009)),(IF($G62=1,IF(OR($F62=AY$24-2,$F62=AY$24-1,$F62=AY$24),1,'4. CPI-tabel'!U$17),IF(OR($F62=AY$24-1,$F62=AY$24),1,'4. CPI-tabel'!U$17))),'4. CPI-tabel'!U$17)</f>
        <v>1.0209999999999999</v>
      </c>
      <c r="AZ62" s="114">
        <f>IF(AND($D62="AD",OR($F62=2008,$F62=2009)),(IF($G62=1,IF(OR($F62=AZ$24-2,$F62=AZ$24-1,$F62=AZ$24),1,'4. CPI-tabel'!V$17),IF(OR($F62=AZ$24-1,$F62=AZ$24),1,'4. CPI-tabel'!V$17))),'4. CPI-tabel'!V$17)</f>
        <v>1.028</v>
      </c>
      <c r="BA62" s="114">
        <f>IF(AND($D62="AD",OR($F62=2008,$F62=2009)),(IF($G62=1,IF(OR($F62=BA$24-2,$F62=BA$24-1,$F62=BA$24),1,'4. CPI-tabel'!W$17),IF(OR($F62=BA$24-1,$F62=BA$24),1,'4. CPI-tabel'!W$17))),'4. CPI-tabel'!W$17)</f>
        <v>1.0069999999999999</v>
      </c>
      <c r="BB62" s="114">
        <f>IF(AND($D62="AD",OR($F62=2008,$F62=2009)),(IF($G62=1,IF(OR($F62=BB$24-2,$F62=BB$24-1,$F62=BB$24),1,'4. CPI-tabel'!X$17),IF(OR($F62=BB$24-1,$F62=BB$24),1,'4. CPI-tabel'!X$17))),'4. CPI-tabel'!X$17)</f>
        <v>1</v>
      </c>
      <c r="BC62" s="114">
        <f>IF(AND($D62="AD",OR($F62=2008,$F62=2009)),(IF($G62=1,IF(OR($F62=BC$24-2,$F62=BC$24-1,$F62=BC$24),1,'4. CPI-tabel'!Y$17),IF(OR($F62=BC$24-1,$F62=BC$24),1,'4. CPI-tabel'!Y$17))),'4. CPI-tabel'!Y$17)</f>
        <v>1</v>
      </c>
      <c r="BD62" s="114">
        <f>IF(AND($D62="AD",OR($F62=2008,$F62=2009)),(IF($G62=1,IF(OR($F62=BD$24-2,$F62=BD$24-1,$F62=BD$24),1,'4. CPI-tabel'!Z$17),IF(OR($F62=BD$24-1,$F62=BD$24),1,'4. CPI-tabel'!Z$17))),'4. CPI-tabel'!Z$17)</f>
        <v>1</v>
      </c>
      <c r="BE62" s="114">
        <f>IF(AND($D62="AD",OR($F62=2008,$F62=2009)),(IF($G62=1,IF(OR($F62=BE$24-2,$F62=BE$24-1,$F62=BE$24),1,'4. CPI-tabel'!AA$17),IF(OR($F62=BE$24-1,$F62=BE$24),1,'4. CPI-tabel'!AA$17))),'4. CPI-tabel'!AA$17)</f>
        <v>1</v>
      </c>
      <c r="BF62" s="114">
        <f>IF(AND($D62="AD",OR($F62=2008,$F62=2009)),(IF($G62=1,IF(OR($F62=BF$24-2,$F62=BF$24-1,$F62=BF$24),1,'4. CPI-tabel'!AB$17),IF(OR($F62=BF$24-1,$F62=BF$24),1,'4. CPI-tabel'!AB$17))),'4. CPI-tabel'!AB$17)</f>
        <v>1</v>
      </c>
      <c r="BG62" s="134"/>
      <c r="BH62" s="121"/>
      <c r="BI62" s="84">
        <f t="shared" si="7"/>
        <v>0</v>
      </c>
      <c r="BJ62" s="84">
        <f t="shared" si="8"/>
        <v>0</v>
      </c>
      <c r="BK62" s="84">
        <f t="shared" si="28"/>
        <v>0</v>
      </c>
      <c r="BL62" s="84">
        <f t="shared" si="29"/>
        <v>0</v>
      </c>
      <c r="BM62" s="84">
        <f t="shared" si="30"/>
        <v>0</v>
      </c>
      <c r="BN62" s="84">
        <f t="shared" si="10"/>
        <v>0</v>
      </c>
      <c r="BO62" s="84">
        <f t="shared" si="11"/>
        <v>0</v>
      </c>
      <c r="BP62" s="84">
        <f t="shared" si="12"/>
        <v>0</v>
      </c>
      <c r="BQ62" s="84">
        <f t="shared" si="13"/>
        <v>0</v>
      </c>
      <c r="BR62" s="84">
        <f t="shared" si="14"/>
        <v>0</v>
      </c>
      <c r="BS62" s="84">
        <f t="shared" si="15"/>
        <v>0</v>
      </c>
      <c r="BT62" s="84">
        <f t="shared" si="16"/>
        <v>0</v>
      </c>
      <c r="BU62" s="84">
        <f t="shared" si="17"/>
        <v>0</v>
      </c>
      <c r="BV62" s="84">
        <f t="shared" si="18"/>
        <v>0</v>
      </c>
      <c r="BW62" s="84">
        <f t="shared" si="19"/>
        <v>0</v>
      </c>
      <c r="BX62" s="84">
        <f t="shared" si="20"/>
        <v>0</v>
      </c>
      <c r="BY62" s="84">
        <f t="shared" si="21"/>
        <v>0</v>
      </c>
      <c r="BZ62" s="84">
        <f t="shared" si="22"/>
        <v>0</v>
      </c>
      <c r="CA62" s="84">
        <f t="shared" si="23"/>
        <v>0</v>
      </c>
      <c r="CB62" s="84">
        <f t="shared" si="24"/>
        <v>0</v>
      </c>
      <c r="CC62" s="84">
        <f t="shared" si="25"/>
        <v>0</v>
      </c>
      <c r="CD62" s="84">
        <f t="shared" si="26"/>
        <v>0</v>
      </c>
      <c r="CE62" s="84">
        <f t="shared" si="27"/>
        <v>104907.50280506503</v>
      </c>
    </row>
    <row r="63" spans="1:83" s="18" customFormat="1" x14ac:dyDescent="0.2">
      <c r="A63" s="62"/>
      <c r="B63" s="83">
        <f>'3. Investeringen'!B50</f>
        <v>39</v>
      </c>
      <c r="C63" s="83" t="str">
        <f>'3. Investeringen'!C50</f>
        <v>Nieuwe investeringen</v>
      </c>
      <c r="D63" s="83" t="str">
        <f>'3. Investeringen'!F50</f>
        <v>TD</v>
      </c>
      <c r="E63" s="83" t="str">
        <f t="shared" si="9"/>
        <v>Nieuwe investeringen TD</v>
      </c>
      <c r="F63" s="118">
        <f>'3. Investeringen'!L50</f>
        <v>2026</v>
      </c>
      <c r="G63" s="130">
        <f>'8. Afschrijvingen voor GAW'!G67</f>
        <v>0.5</v>
      </c>
      <c r="H63" s="83">
        <f>'3. Investeringen'!M50</f>
        <v>25635851.291847326</v>
      </c>
      <c r="J63" s="83">
        <f>'6. Investeringen per jaar'!I53</f>
        <v>1</v>
      </c>
      <c r="L63" s="83">
        <f>'8. Afschrijvingen voor GAW'!BF67</f>
        <v>0</v>
      </c>
      <c r="M63" s="83">
        <f>'8. Afschrijvingen voor GAW'!BG67</f>
        <v>0</v>
      </c>
      <c r="N63" s="83">
        <f>'8. Afschrijvingen voor GAW'!BH67</f>
        <v>0</v>
      </c>
      <c r="O63" s="83">
        <f>'8. Afschrijvingen voor GAW'!BI67</f>
        <v>0</v>
      </c>
      <c r="P63" s="83">
        <f>'8. Afschrijvingen voor GAW'!BJ67</f>
        <v>0</v>
      </c>
      <c r="Q63" s="83">
        <f>'8. Afschrijvingen voor GAW'!BK67</f>
        <v>0</v>
      </c>
      <c r="R63" s="83">
        <f>'8. Afschrijvingen voor GAW'!BL67</f>
        <v>0</v>
      </c>
      <c r="S63" s="83">
        <f>'8. Afschrijvingen voor GAW'!BM67</f>
        <v>0</v>
      </c>
      <c r="T63" s="83">
        <f>'8. Afschrijvingen voor GAW'!BN67</f>
        <v>0</v>
      </c>
      <c r="U63" s="83">
        <f>'8. Afschrijvingen voor GAW'!BO67</f>
        <v>0</v>
      </c>
      <c r="V63" s="83">
        <f>'8. Afschrijvingen voor GAW'!BP67</f>
        <v>0</v>
      </c>
      <c r="W63" s="83">
        <f>'8. Afschrijvingen voor GAW'!BQ67</f>
        <v>0</v>
      </c>
      <c r="X63" s="83">
        <f>'8. Afschrijvingen voor GAW'!BR67</f>
        <v>0</v>
      </c>
      <c r="Y63" s="83">
        <f>'8. Afschrijvingen voor GAW'!BS67</f>
        <v>0</v>
      </c>
      <c r="Z63" s="83">
        <f>'8. Afschrijvingen voor GAW'!BT67</f>
        <v>0</v>
      </c>
      <c r="AA63" s="83">
        <f>'8. Afschrijvingen voor GAW'!BU67</f>
        <v>0</v>
      </c>
      <c r="AB63" s="83">
        <f>'8. Afschrijvingen voor GAW'!BV67</f>
        <v>0</v>
      </c>
      <c r="AC63" s="83">
        <f>'8. Afschrijvingen voor GAW'!BW67</f>
        <v>0</v>
      </c>
      <c r="AD63" s="83">
        <f>'8. Afschrijvingen voor GAW'!BX67</f>
        <v>0</v>
      </c>
      <c r="AE63" s="83">
        <f>'8. Afschrijvingen voor GAW'!BY67</f>
        <v>0</v>
      </c>
      <c r="AF63" s="83">
        <f>'8. Afschrijvingen voor GAW'!BZ67</f>
        <v>0</v>
      </c>
      <c r="AG63" s="83">
        <f>'8. Afschrijvingen voor GAW'!CA67</f>
        <v>0</v>
      </c>
      <c r="AH63" s="83">
        <f>'8. Afschrijvingen voor GAW'!CB67</f>
        <v>512717.0258369465</v>
      </c>
      <c r="AJ63" s="114">
        <f>IF(AND($D63="AD",OR($F63=2008,$F63=2009)),(IF($G63=1,IF(OR($F63=AJ$24-2,$F63=AJ$24-1,$F63=AJ$24),1,'4. CPI-tabel'!F$17),IF(OR($F63=AJ$24-1,$F63=AJ$24),1,'4. CPI-tabel'!F$17))),'4. CPI-tabel'!F$17)</f>
        <v>1.0209999999999999</v>
      </c>
      <c r="AK63" s="114">
        <f>IF(AND($D63="AD",OR($F63=2008,$F63=2009)),(IF($G63=1,IF(OR($F63=AK$24-2,$F63=AK$24-1,$F63=AK$24),1,'4. CPI-tabel'!G$17),IF(OR($F63=AK$24-1,$F63=AK$24),1,'4. CPI-tabel'!G$17))),'4. CPI-tabel'!G$17)</f>
        <v>1.0109999999999999</v>
      </c>
      <c r="AL63" s="114">
        <f>IF(AND($D63="AD",OR($F63=2008,$F63=2009)),(IF($G63=1,IF(OR($F63=AL$24-2,$F63=AL$24-1,$F63=AL$24),1,'4. CPI-tabel'!H$17),IF(OR($F63=AL$24-1,$F63=AL$24),1,'4. CPI-tabel'!H$17))),'4. CPI-tabel'!H$17)</f>
        <v>1.018</v>
      </c>
      <c r="AM63" s="114">
        <f>IF(AND($D63="AD",OR($F63=2008,$F63=2009)),(IF($G63=1,IF(OR($F63=AM$24-2,$F63=AM$24-1,$F63=AM$24),1,'4. CPI-tabel'!I$17),IF(OR($F63=AM$24-1,$F63=AM$24),1,'4. CPI-tabel'!I$17))),'4. CPI-tabel'!I$17)</f>
        <v>1.014</v>
      </c>
      <c r="AN63" s="114">
        <f>IF(AND($D63="AD",OR($F63=2008,$F63=2009)),(IF($G63=1,IF(OR($F63=AN$24-2,$F63=AN$24-1,$F63=AN$24),1,'4. CPI-tabel'!J$17),IF(OR($F63=AN$24-1,$F63=AN$24),1,'4. CPI-tabel'!J$17))),'4. CPI-tabel'!J$17)</f>
        <v>1.0109999999999999</v>
      </c>
      <c r="AO63" s="114">
        <f>IF(AND($D63="AD",OR($F63=2008,$F63=2009)),(IF($G63=1,IF(OR($F63=AO$24-2,$F63=AO$24-1,$F63=AO$24),1,'4. CPI-tabel'!K$17),IF(OR($F63=AO$24-1,$F63=AO$24),1,'4. CPI-tabel'!K$17))),'4. CPI-tabel'!K$17)</f>
        <v>1.032</v>
      </c>
      <c r="AP63" s="114">
        <f>IF(AND($D63="AD",OR($F63=2008,$F63=2009)),(IF($G63=1,IF(OR($F63=AP$24-2,$F63=AP$24-1,$F63=AP$24),1,'4. CPI-tabel'!L$17),IF(OR($F63=AP$24-1,$F63=AP$24),1,'4. CPI-tabel'!L$17))),'4. CPI-tabel'!L$17)</f>
        <v>1.0029999999999999</v>
      </c>
      <c r="AQ63" s="114">
        <f>IF(AND($D63="AD",OR($F63=2008,$F63=2009)),(IF($G63=1,IF(OR($F63=AQ$24-2,$F63=AQ$24-1,$F63=AQ$24),1,'4. CPI-tabel'!M$17),IF(OR($F63=AQ$24-1,$F63=AQ$24),1,'4. CPI-tabel'!M$17))),'4. CPI-tabel'!M$17)</f>
        <v>1.0149999999999999</v>
      </c>
      <c r="AR63" s="114">
        <f>IF(AND($D63="AD",OR($F63=2008,$F63=2009)),(IF($G63=1,IF(OR($F63=AR$24-2,$F63=AR$24-1,$F63=AR$24),1,'4. CPI-tabel'!N$17),IF(OR($F63=AR$24-1,$F63=AR$24),1,'4. CPI-tabel'!N$17))),'4. CPI-tabel'!N$17)</f>
        <v>1.026</v>
      </c>
      <c r="AS63" s="114">
        <f>IF(AND($D63="AD",OR($F63=2008,$F63=2009)),(IF($G63=1,IF(OR($F63=AS$24-2,$F63=AS$24-1,$F63=AS$24),1,'4. CPI-tabel'!O$17),IF(OR($F63=AS$24-1,$F63=AS$24),1,'4. CPI-tabel'!O$17))),'4. CPI-tabel'!O$17)</f>
        <v>1.0229999999999999</v>
      </c>
      <c r="AT63" s="114">
        <f>IF(AND($D63="AD",OR($F63=2008,$F63=2009)),(IF($G63=1,IF(OR($F63=AT$24-2,$F63=AT$24-1,$F63=AT$24),1,'4. CPI-tabel'!P$17),IF(OR($F63=AT$24-1,$F63=AT$24),1,'4. CPI-tabel'!P$17))),'4. CPI-tabel'!P$17)</f>
        <v>1.028</v>
      </c>
      <c r="AU63" s="114">
        <f>IF(AND($D63="AD",OR($F63=2008,$F63=2009)),(IF($G63=1,IF(OR($F63=AU$24-2,$F63=AU$24-1,$F63=AU$24),1,'4. CPI-tabel'!Q$17),IF(OR($F63=AU$24-1,$F63=AU$24),1,'4. CPI-tabel'!Q$17))),'4. CPI-tabel'!Q$17)</f>
        <v>1.01</v>
      </c>
      <c r="AV63" s="114">
        <f>IF(AND($D63="AD",OR($F63=2008,$F63=2009)),(IF($G63=1,IF(OR($F63=AV$24-2,$F63=AV$24-1,$F63=AV$24),1,'4. CPI-tabel'!R$17),IF(OR($F63=AV$24-1,$F63=AV$24),1,'4. CPI-tabel'!R$17))),'4. CPI-tabel'!R$17)</f>
        <v>1.008</v>
      </c>
      <c r="AW63" s="114">
        <f>IF(AND($D63="AD",OR($F63=2008,$F63=2009)),(IF($G63=1,IF(OR($F63=AW$24-2,$F63=AW$24-1,$F63=AW$24),1,'4. CPI-tabel'!S$17),IF(OR($F63=AW$24-1,$F63=AW$24),1,'4. CPI-tabel'!S$17))),'4. CPI-tabel'!S$17)</f>
        <v>1.002</v>
      </c>
      <c r="AX63" s="114">
        <f>IF(AND($D63="AD",OR($F63=2008,$F63=2009)),(IF($G63=1,IF(OR($F63=AX$24-2,$F63=AX$24-1,$F63=AX$24),1,'4. CPI-tabel'!T$17),IF(OR($F63=AX$24-1,$F63=AX$24),1,'4. CPI-tabel'!T$17))),'4. CPI-tabel'!T$17)</f>
        <v>1.014</v>
      </c>
      <c r="AY63" s="114">
        <f>IF(AND($D63="AD",OR($F63=2008,$F63=2009)),(IF($G63=1,IF(OR($F63=AY$24-2,$F63=AY$24-1,$F63=AY$24),1,'4. CPI-tabel'!U$17),IF(OR($F63=AY$24-1,$F63=AY$24),1,'4. CPI-tabel'!U$17))),'4. CPI-tabel'!U$17)</f>
        <v>1.0209999999999999</v>
      </c>
      <c r="AZ63" s="114">
        <f>IF(AND($D63="AD",OR($F63=2008,$F63=2009)),(IF($G63=1,IF(OR($F63=AZ$24-2,$F63=AZ$24-1,$F63=AZ$24),1,'4. CPI-tabel'!V$17),IF(OR($F63=AZ$24-1,$F63=AZ$24),1,'4. CPI-tabel'!V$17))),'4. CPI-tabel'!V$17)</f>
        <v>1.028</v>
      </c>
      <c r="BA63" s="114">
        <f>IF(AND($D63="AD",OR($F63=2008,$F63=2009)),(IF($G63=1,IF(OR($F63=BA$24-2,$F63=BA$24-1,$F63=BA$24),1,'4. CPI-tabel'!W$17),IF(OR($F63=BA$24-1,$F63=BA$24),1,'4. CPI-tabel'!W$17))),'4. CPI-tabel'!W$17)</f>
        <v>1.0069999999999999</v>
      </c>
      <c r="BB63" s="114">
        <f>IF(AND($D63="AD",OR($F63=2008,$F63=2009)),(IF($G63=1,IF(OR($F63=BB$24-2,$F63=BB$24-1,$F63=BB$24),1,'4. CPI-tabel'!X$17),IF(OR($F63=BB$24-1,$F63=BB$24),1,'4. CPI-tabel'!X$17))),'4. CPI-tabel'!X$17)</f>
        <v>1</v>
      </c>
      <c r="BC63" s="114">
        <f>IF(AND($D63="AD",OR($F63=2008,$F63=2009)),(IF($G63=1,IF(OR($F63=BC$24-2,$F63=BC$24-1,$F63=BC$24),1,'4. CPI-tabel'!Y$17),IF(OR($F63=BC$24-1,$F63=BC$24),1,'4. CPI-tabel'!Y$17))),'4. CPI-tabel'!Y$17)</f>
        <v>1</v>
      </c>
      <c r="BD63" s="114">
        <f>IF(AND($D63="AD",OR($F63=2008,$F63=2009)),(IF($G63=1,IF(OR($F63=BD$24-2,$F63=BD$24-1,$F63=BD$24),1,'4. CPI-tabel'!Z$17),IF(OR($F63=BD$24-1,$F63=BD$24),1,'4. CPI-tabel'!Z$17))),'4. CPI-tabel'!Z$17)</f>
        <v>1</v>
      </c>
      <c r="BE63" s="114">
        <f>IF(AND($D63="AD",OR($F63=2008,$F63=2009)),(IF($G63=1,IF(OR($F63=BE$24-2,$F63=BE$24-1,$F63=BE$24),1,'4. CPI-tabel'!AA$17),IF(OR($F63=BE$24-1,$F63=BE$24),1,'4. CPI-tabel'!AA$17))),'4. CPI-tabel'!AA$17)</f>
        <v>1</v>
      </c>
      <c r="BF63" s="114">
        <f>IF(AND($D63="AD",OR($F63=2008,$F63=2009)),(IF($G63=1,IF(OR($F63=BF$24-2,$F63=BF$24-1,$F63=BF$24),1,'4. CPI-tabel'!AB$17),IF(OR($F63=BF$24-1,$F63=BF$24),1,'4. CPI-tabel'!AB$17))),'4. CPI-tabel'!AB$17)</f>
        <v>1</v>
      </c>
      <c r="BG63" s="134"/>
      <c r="BH63" s="121"/>
      <c r="BI63" s="84">
        <f t="shared" si="7"/>
        <v>0</v>
      </c>
      <c r="BJ63" s="84">
        <f t="shared" si="8"/>
        <v>0</v>
      </c>
      <c r="BK63" s="84">
        <f t="shared" si="28"/>
        <v>0</v>
      </c>
      <c r="BL63" s="84">
        <f t="shared" si="29"/>
        <v>0</v>
      </c>
      <c r="BM63" s="84">
        <f t="shared" si="30"/>
        <v>0</v>
      </c>
      <c r="BN63" s="84">
        <f t="shared" si="10"/>
        <v>0</v>
      </c>
      <c r="BO63" s="84">
        <f t="shared" si="11"/>
        <v>0</v>
      </c>
      <c r="BP63" s="84">
        <f t="shared" si="12"/>
        <v>0</v>
      </c>
      <c r="BQ63" s="84">
        <f t="shared" si="13"/>
        <v>0</v>
      </c>
      <c r="BR63" s="84">
        <f t="shared" si="14"/>
        <v>0</v>
      </c>
      <c r="BS63" s="84">
        <f t="shared" si="15"/>
        <v>0</v>
      </c>
      <c r="BT63" s="84">
        <f t="shared" si="16"/>
        <v>0</v>
      </c>
      <c r="BU63" s="84">
        <f t="shared" si="17"/>
        <v>0</v>
      </c>
      <c r="BV63" s="84">
        <f t="shared" si="18"/>
        <v>0</v>
      </c>
      <c r="BW63" s="84">
        <f t="shared" si="19"/>
        <v>0</v>
      </c>
      <c r="BX63" s="84">
        <f t="shared" si="20"/>
        <v>0</v>
      </c>
      <c r="BY63" s="84">
        <f t="shared" si="21"/>
        <v>0</v>
      </c>
      <c r="BZ63" s="84">
        <f t="shared" si="22"/>
        <v>0</v>
      </c>
      <c r="CA63" s="84">
        <f t="shared" si="23"/>
        <v>0</v>
      </c>
      <c r="CB63" s="84">
        <f t="shared" si="24"/>
        <v>0</v>
      </c>
      <c r="CC63" s="84">
        <f t="shared" si="25"/>
        <v>0</v>
      </c>
      <c r="CD63" s="84">
        <f t="shared" si="26"/>
        <v>0</v>
      </c>
      <c r="CE63" s="84">
        <f t="shared" si="27"/>
        <v>25123134.266010378</v>
      </c>
    </row>
    <row r="64" spans="1:83" s="18" customFormat="1" x14ac:dyDescent="0.2">
      <c r="A64" s="62"/>
      <c r="B64" s="83">
        <f>'3. Investeringen'!B51</f>
        <v>40</v>
      </c>
      <c r="C64" s="83" t="str">
        <f>'3. Investeringen'!C51</f>
        <v>Nieuwe investeringen</v>
      </c>
      <c r="D64" s="83" t="str">
        <f>'3. Investeringen'!F51</f>
        <v>TD</v>
      </c>
      <c r="E64" s="83" t="str">
        <f t="shared" si="9"/>
        <v>Nieuwe investeringen TD</v>
      </c>
      <c r="F64" s="118">
        <f>'3. Investeringen'!L51</f>
        <v>2026</v>
      </c>
      <c r="G64" s="130">
        <f>'8. Afschrijvingen voor GAW'!G68</f>
        <v>0.5</v>
      </c>
      <c r="H64" s="83">
        <f>'3. Investeringen'!M51</f>
        <v>251503442.47092298</v>
      </c>
      <c r="J64" s="83">
        <f>'6. Investeringen per jaar'!I54</f>
        <v>1</v>
      </c>
      <c r="L64" s="83">
        <f>'8. Afschrijvingen voor GAW'!BF68</f>
        <v>0</v>
      </c>
      <c r="M64" s="83">
        <f>'8. Afschrijvingen voor GAW'!BG68</f>
        <v>0</v>
      </c>
      <c r="N64" s="83">
        <f>'8. Afschrijvingen voor GAW'!BH68</f>
        <v>0</v>
      </c>
      <c r="O64" s="83">
        <f>'8. Afschrijvingen voor GAW'!BI68</f>
        <v>0</v>
      </c>
      <c r="P64" s="83">
        <f>'8. Afschrijvingen voor GAW'!BJ68</f>
        <v>0</v>
      </c>
      <c r="Q64" s="83">
        <f>'8. Afschrijvingen voor GAW'!BK68</f>
        <v>0</v>
      </c>
      <c r="R64" s="83">
        <f>'8. Afschrijvingen voor GAW'!BL68</f>
        <v>0</v>
      </c>
      <c r="S64" s="83">
        <f>'8. Afschrijvingen voor GAW'!BM68</f>
        <v>0</v>
      </c>
      <c r="T64" s="83">
        <f>'8. Afschrijvingen voor GAW'!BN68</f>
        <v>0</v>
      </c>
      <c r="U64" s="83">
        <f>'8. Afschrijvingen voor GAW'!BO68</f>
        <v>0</v>
      </c>
      <c r="V64" s="83">
        <f>'8. Afschrijvingen voor GAW'!BP68</f>
        <v>0</v>
      </c>
      <c r="W64" s="83">
        <f>'8. Afschrijvingen voor GAW'!BQ68</f>
        <v>0</v>
      </c>
      <c r="X64" s="83">
        <f>'8. Afschrijvingen voor GAW'!BR68</f>
        <v>0</v>
      </c>
      <c r="Y64" s="83">
        <f>'8. Afschrijvingen voor GAW'!BS68</f>
        <v>0</v>
      </c>
      <c r="Z64" s="83">
        <f>'8. Afschrijvingen voor GAW'!BT68</f>
        <v>0</v>
      </c>
      <c r="AA64" s="83">
        <f>'8. Afschrijvingen voor GAW'!BU68</f>
        <v>0</v>
      </c>
      <c r="AB64" s="83">
        <f>'8. Afschrijvingen voor GAW'!BV68</f>
        <v>0</v>
      </c>
      <c r="AC64" s="83">
        <f>'8. Afschrijvingen voor GAW'!BW68</f>
        <v>0</v>
      </c>
      <c r="AD64" s="83">
        <f>'8. Afschrijvingen voor GAW'!BX68</f>
        <v>0</v>
      </c>
      <c r="AE64" s="83">
        <f>'8. Afschrijvingen voor GAW'!BY68</f>
        <v>0</v>
      </c>
      <c r="AF64" s="83">
        <f>'8. Afschrijvingen voor GAW'!BZ68</f>
        <v>0</v>
      </c>
      <c r="AG64" s="83">
        <f>'8. Afschrijvingen voor GAW'!CA68</f>
        <v>0</v>
      </c>
      <c r="AH64" s="83">
        <f>'8. Afschrijvingen voor GAW'!CB68</f>
        <v>3353379.2329456396</v>
      </c>
      <c r="AJ64" s="114">
        <f>IF(AND($D64="AD",OR($F64=2008,$F64=2009)),(IF($G64=1,IF(OR($F64=AJ$24-2,$F64=AJ$24-1,$F64=AJ$24),1,'4. CPI-tabel'!F$17),IF(OR($F64=AJ$24-1,$F64=AJ$24),1,'4. CPI-tabel'!F$17))),'4. CPI-tabel'!F$17)</f>
        <v>1.0209999999999999</v>
      </c>
      <c r="AK64" s="114">
        <f>IF(AND($D64="AD",OR($F64=2008,$F64=2009)),(IF($G64=1,IF(OR($F64=AK$24-2,$F64=AK$24-1,$F64=AK$24),1,'4. CPI-tabel'!G$17),IF(OR($F64=AK$24-1,$F64=AK$24),1,'4. CPI-tabel'!G$17))),'4. CPI-tabel'!G$17)</f>
        <v>1.0109999999999999</v>
      </c>
      <c r="AL64" s="114">
        <f>IF(AND($D64="AD",OR($F64=2008,$F64=2009)),(IF($G64=1,IF(OR($F64=AL$24-2,$F64=AL$24-1,$F64=AL$24),1,'4. CPI-tabel'!H$17),IF(OR($F64=AL$24-1,$F64=AL$24),1,'4. CPI-tabel'!H$17))),'4. CPI-tabel'!H$17)</f>
        <v>1.018</v>
      </c>
      <c r="AM64" s="114">
        <f>IF(AND($D64="AD",OR($F64=2008,$F64=2009)),(IF($G64=1,IF(OR($F64=AM$24-2,$F64=AM$24-1,$F64=AM$24),1,'4. CPI-tabel'!I$17),IF(OR($F64=AM$24-1,$F64=AM$24),1,'4. CPI-tabel'!I$17))),'4. CPI-tabel'!I$17)</f>
        <v>1.014</v>
      </c>
      <c r="AN64" s="114">
        <f>IF(AND($D64="AD",OR($F64=2008,$F64=2009)),(IF($G64=1,IF(OR($F64=AN$24-2,$F64=AN$24-1,$F64=AN$24),1,'4. CPI-tabel'!J$17),IF(OR($F64=AN$24-1,$F64=AN$24),1,'4. CPI-tabel'!J$17))),'4. CPI-tabel'!J$17)</f>
        <v>1.0109999999999999</v>
      </c>
      <c r="AO64" s="114">
        <f>IF(AND($D64="AD",OR($F64=2008,$F64=2009)),(IF($G64=1,IF(OR($F64=AO$24-2,$F64=AO$24-1,$F64=AO$24),1,'4. CPI-tabel'!K$17),IF(OR($F64=AO$24-1,$F64=AO$24),1,'4. CPI-tabel'!K$17))),'4. CPI-tabel'!K$17)</f>
        <v>1.032</v>
      </c>
      <c r="AP64" s="114">
        <f>IF(AND($D64="AD",OR($F64=2008,$F64=2009)),(IF($G64=1,IF(OR($F64=AP$24-2,$F64=AP$24-1,$F64=AP$24),1,'4. CPI-tabel'!L$17),IF(OR($F64=AP$24-1,$F64=AP$24),1,'4. CPI-tabel'!L$17))),'4. CPI-tabel'!L$17)</f>
        <v>1.0029999999999999</v>
      </c>
      <c r="AQ64" s="114">
        <f>IF(AND($D64="AD",OR($F64=2008,$F64=2009)),(IF($G64=1,IF(OR($F64=AQ$24-2,$F64=AQ$24-1,$F64=AQ$24),1,'4. CPI-tabel'!M$17),IF(OR($F64=AQ$24-1,$F64=AQ$24),1,'4. CPI-tabel'!M$17))),'4. CPI-tabel'!M$17)</f>
        <v>1.0149999999999999</v>
      </c>
      <c r="AR64" s="114">
        <f>IF(AND($D64="AD",OR($F64=2008,$F64=2009)),(IF($G64=1,IF(OR($F64=AR$24-2,$F64=AR$24-1,$F64=AR$24),1,'4. CPI-tabel'!N$17),IF(OR($F64=AR$24-1,$F64=AR$24),1,'4. CPI-tabel'!N$17))),'4. CPI-tabel'!N$17)</f>
        <v>1.026</v>
      </c>
      <c r="AS64" s="114">
        <f>IF(AND($D64="AD",OR($F64=2008,$F64=2009)),(IF($G64=1,IF(OR($F64=AS$24-2,$F64=AS$24-1,$F64=AS$24),1,'4. CPI-tabel'!O$17),IF(OR($F64=AS$24-1,$F64=AS$24),1,'4. CPI-tabel'!O$17))),'4. CPI-tabel'!O$17)</f>
        <v>1.0229999999999999</v>
      </c>
      <c r="AT64" s="114">
        <f>IF(AND($D64="AD",OR($F64=2008,$F64=2009)),(IF($G64=1,IF(OR($F64=AT$24-2,$F64=AT$24-1,$F64=AT$24),1,'4. CPI-tabel'!P$17),IF(OR($F64=AT$24-1,$F64=AT$24),1,'4. CPI-tabel'!P$17))),'4. CPI-tabel'!P$17)</f>
        <v>1.028</v>
      </c>
      <c r="AU64" s="114">
        <f>IF(AND($D64="AD",OR($F64=2008,$F64=2009)),(IF($G64=1,IF(OR($F64=AU$24-2,$F64=AU$24-1,$F64=AU$24),1,'4. CPI-tabel'!Q$17),IF(OR($F64=AU$24-1,$F64=AU$24),1,'4. CPI-tabel'!Q$17))),'4. CPI-tabel'!Q$17)</f>
        <v>1.01</v>
      </c>
      <c r="AV64" s="114">
        <f>IF(AND($D64="AD",OR($F64=2008,$F64=2009)),(IF($G64=1,IF(OR($F64=AV$24-2,$F64=AV$24-1,$F64=AV$24),1,'4. CPI-tabel'!R$17),IF(OR($F64=AV$24-1,$F64=AV$24),1,'4. CPI-tabel'!R$17))),'4. CPI-tabel'!R$17)</f>
        <v>1.008</v>
      </c>
      <c r="AW64" s="114">
        <f>IF(AND($D64="AD",OR($F64=2008,$F64=2009)),(IF($G64=1,IF(OR($F64=AW$24-2,$F64=AW$24-1,$F64=AW$24),1,'4. CPI-tabel'!S$17),IF(OR($F64=AW$24-1,$F64=AW$24),1,'4. CPI-tabel'!S$17))),'4. CPI-tabel'!S$17)</f>
        <v>1.002</v>
      </c>
      <c r="AX64" s="114">
        <f>IF(AND($D64="AD",OR($F64=2008,$F64=2009)),(IF($G64=1,IF(OR($F64=AX$24-2,$F64=AX$24-1,$F64=AX$24),1,'4. CPI-tabel'!T$17),IF(OR($F64=AX$24-1,$F64=AX$24),1,'4. CPI-tabel'!T$17))),'4. CPI-tabel'!T$17)</f>
        <v>1.014</v>
      </c>
      <c r="AY64" s="114">
        <f>IF(AND($D64="AD",OR($F64=2008,$F64=2009)),(IF($G64=1,IF(OR($F64=AY$24-2,$F64=AY$24-1,$F64=AY$24),1,'4. CPI-tabel'!U$17),IF(OR($F64=AY$24-1,$F64=AY$24),1,'4. CPI-tabel'!U$17))),'4. CPI-tabel'!U$17)</f>
        <v>1.0209999999999999</v>
      </c>
      <c r="AZ64" s="114">
        <f>IF(AND($D64="AD",OR($F64=2008,$F64=2009)),(IF($G64=1,IF(OR($F64=AZ$24-2,$F64=AZ$24-1,$F64=AZ$24),1,'4. CPI-tabel'!V$17),IF(OR($F64=AZ$24-1,$F64=AZ$24),1,'4. CPI-tabel'!V$17))),'4. CPI-tabel'!V$17)</f>
        <v>1.028</v>
      </c>
      <c r="BA64" s="114">
        <f>IF(AND($D64="AD",OR($F64=2008,$F64=2009)),(IF($G64=1,IF(OR($F64=BA$24-2,$F64=BA$24-1,$F64=BA$24),1,'4. CPI-tabel'!W$17),IF(OR($F64=BA$24-1,$F64=BA$24),1,'4. CPI-tabel'!W$17))),'4. CPI-tabel'!W$17)</f>
        <v>1.0069999999999999</v>
      </c>
      <c r="BB64" s="114">
        <f>IF(AND($D64="AD",OR($F64=2008,$F64=2009)),(IF($G64=1,IF(OR($F64=BB$24-2,$F64=BB$24-1,$F64=BB$24),1,'4. CPI-tabel'!X$17),IF(OR($F64=BB$24-1,$F64=BB$24),1,'4. CPI-tabel'!X$17))),'4. CPI-tabel'!X$17)</f>
        <v>1</v>
      </c>
      <c r="BC64" s="114">
        <f>IF(AND($D64="AD",OR($F64=2008,$F64=2009)),(IF($G64=1,IF(OR($F64=BC$24-2,$F64=BC$24-1,$F64=BC$24),1,'4. CPI-tabel'!Y$17),IF(OR($F64=BC$24-1,$F64=BC$24),1,'4. CPI-tabel'!Y$17))),'4. CPI-tabel'!Y$17)</f>
        <v>1</v>
      </c>
      <c r="BD64" s="114">
        <f>IF(AND($D64="AD",OR($F64=2008,$F64=2009)),(IF($G64=1,IF(OR($F64=BD$24-2,$F64=BD$24-1,$F64=BD$24),1,'4. CPI-tabel'!Z$17),IF(OR($F64=BD$24-1,$F64=BD$24),1,'4. CPI-tabel'!Z$17))),'4. CPI-tabel'!Z$17)</f>
        <v>1</v>
      </c>
      <c r="BE64" s="114">
        <f>IF(AND($D64="AD",OR($F64=2008,$F64=2009)),(IF($G64=1,IF(OR($F64=BE$24-2,$F64=BE$24-1,$F64=BE$24),1,'4. CPI-tabel'!AA$17),IF(OR($F64=BE$24-1,$F64=BE$24),1,'4. CPI-tabel'!AA$17))),'4. CPI-tabel'!AA$17)</f>
        <v>1</v>
      </c>
      <c r="BF64" s="114">
        <f>IF(AND($D64="AD",OR($F64=2008,$F64=2009)),(IF($G64=1,IF(OR($F64=BF$24-2,$F64=BF$24-1,$F64=BF$24),1,'4. CPI-tabel'!AB$17),IF(OR($F64=BF$24-1,$F64=BF$24),1,'4. CPI-tabel'!AB$17))),'4. CPI-tabel'!AB$17)</f>
        <v>1</v>
      </c>
      <c r="BG64" s="134"/>
      <c r="BH64" s="121"/>
      <c r="BI64" s="84">
        <f t="shared" si="7"/>
        <v>0</v>
      </c>
      <c r="BJ64" s="84">
        <f t="shared" si="8"/>
        <v>0</v>
      </c>
      <c r="BK64" s="84">
        <f t="shared" si="28"/>
        <v>0</v>
      </c>
      <c r="BL64" s="84">
        <f t="shared" si="29"/>
        <v>0</v>
      </c>
      <c r="BM64" s="84">
        <f t="shared" si="30"/>
        <v>0</v>
      </c>
      <c r="BN64" s="84">
        <f t="shared" si="10"/>
        <v>0</v>
      </c>
      <c r="BO64" s="84">
        <f t="shared" si="11"/>
        <v>0</v>
      </c>
      <c r="BP64" s="84">
        <f t="shared" si="12"/>
        <v>0</v>
      </c>
      <c r="BQ64" s="84">
        <f t="shared" si="13"/>
        <v>0</v>
      </c>
      <c r="BR64" s="84">
        <f t="shared" si="14"/>
        <v>0</v>
      </c>
      <c r="BS64" s="84">
        <f t="shared" si="15"/>
        <v>0</v>
      </c>
      <c r="BT64" s="84">
        <f t="shared" si="16"/>
        <v>0</v>
      </c>
      <c r="BU64" s="84">
        <f t="shared" si="17"/>
        <v>0</v>
      </c>
      <c r="BV64" s="84">
        <f t="shared" si="18"/>
        <v>0</v>
      </c>
      <c r="BW64" s="84">
        <f t="shared" si="19"/>
        <v>0</v>
      </c>
      <c r="BX64" s="84">
        <f t="shared" si="20"/>
        <v>0</v>
      </c>
      <c r="BY64" s="84">
        <f t="shared" si="21"/>
        <v>0</v>
      </c>
      <c r="BZ64" s="84">
        <f t="shared" si="22"/>
        <v>0</v>
      </c>
      <c r="CA64" s="84">
        <f t="shared" si="23"/>
        <v>0</v>
      </c>
      <c r="CB64" s="84">
        <f t="shared" si="24"/>
        <v>0</v>
      </c>
      <c r="CC64" s="84">
        <f t="shared" si="25"/>
        <v>0</v>
      </c>
      <c r="CD64" s="84">
        <f t="shared" si="26"/>
        <v>0</v>
      </c>
      <c r="CE64" s="84">
        <f t="shared" si="27"/>
        <v>248150063.23797733</v>
      </c>
    </row>
    <row r="65" spans="1:83" s="18" customFormat="1" x14ac:dyDescent="0.2">
      <c r="A65" s="62"/>
      <c r="B65" s="83">
        <f>'3. Investeringen'!B52</f>
        <v>41</v>
      </c>
      <c r="C65" s="83" t="str">
        <f>'3. Investeringen'!C52</f>
        <v>Nieuwe investeringen</v>
      </c>
      <c r="D65" s="83" t="str">
        <f>'3. Investeringen'!F52</f>
        <v>TD</v>
      </c>
      <c r="E65" s="83" t="str">
        <f t="shared" si="9"/>
        <v>Nieuwe investeringen TD</v>
      </c>
      <c r="F65" s="118">
        <f>'3. Investeringen'!L52</f>
        <v>2026</v>
      </c>
      <c r="G65" s="130">
        <f>'8. Afschrijvingen voor GAW'!G69</f>
        <v>0.5</v>
      </c>
      <c r="H65" s="83">
        <f>'3. Investeringen'!M52</f>
        <v>49109569.081733055</v>
      </c>
      <c r="J65" s="83">
        <f>'6. Investeringen per jaar'!I55</f>
        <v>1</v>
      </c>
      <c r="L65" s="83">
        <f>'8. Afschrijvingen voor GAW'!BF69</f>
        <v>0</v>
      </c>
      <c r="M65" s="83">
        <f>'8. Afschrijvingen voor GAW'!BG69</f>
        <v>0</v>
      </c>
      <c r="N65" s="83">
        <f>'8. Afschrijvingen voor GAW'!BH69</f>
        <v>0</v>
      </c>
      <c r="O65" s="83">
        <f>'8. Afschrijvingen voor GAW'!BI69</f>
        <v>0</v>
      </c>
      <c r="P65" s="83">
        <f>'8. Afschrijvingen voor GAW'!BJ69</f>
        <v>0</v>
      </c>
      <c r="Q65" s="83">
        <f>'8. Afschrijvingen voor GAW'!BK69</f>
        <v>0</v>
      </c>
      <c r="R65" s="83">
        <f>'8. Afschrijvingen voor GAW'!BL69</f>
        <v>0</v>
      </c>
      <c r="S65" s="83">
        <f>'8. Afschrijvingen voor GAW'!BM69</f>
        <v>0</v>
      </c>
      <c r="T65" s="83">
        <f>'8. Afschrijvingen voor GAW'!BN69</f>
        <v>0</v>
      </c>
      <c r="U65" s="83">
        <f>'8. Afschrijvingen voor GAW'!BO69</f>
        <v>0</v>
      </c>
      <c r="V65" s="83">
        <f>'8. Afschrijvingen voor GAW'!BP69</f>
        <v>0</v>
      </c>
      <c r="W65" s="83">
        <f>'8. Afschrijvingen voor GAW'!BQ69</f>
        <v>0</v>
      </c>
      <c r="X65" s="83">
        <f>'8. Afschrijvingen voor GAW'!BR69</f>
        <v>0</v>
      </c>
      <c r="Y65" s="83">
        <f>'8. Afschrijvingen voor GAW'!BS69</f>
        <v>0</v>
      </c>
      <c r="Z65" s="83">
        <f>'8. Afschrijvingen voor GAW'!BT69</f>
        <v>0</v>
      </c>
      <c r="AA65" s="83">
        <f>'8. Afschrijvingen voor GAW'!BU69</f>
        <v>0</v>
      </c>
      <c r="AB65" s="83">
        <f>'8. Afschrijvingen voor GAW'!BV69</f>
        <v>0</v>
      </c>
      <c r="AC65" s="83">
        <f>'8. Afschrijvingen voor GAW'!BW69</f>
        <v>0</v>
      </c>
      <c r="AD65" s="83">
        <f>'8. Afschrijvingen voor GAW'!BX69</f>
        <v>0</v>
      </c>
      <c r="AE65" s="83">
        <f>'8. Afschrijvingen voor GAW'!BY69</f>
        <v>0</v>
      </c>
      <c r="AF65" s="83">
        <f>'8. Afschrijvingen voor GAW'!BZ69</f>
        <v>0</v>
      </c>
      <c r="AG65" s="83">
        <f>'8. Afschrijvingen voor GAW'!CA69</f>
        <v>0</v>
      </c>
      <c r="AH65" s="83">
        <f>'8. Afschrijvingen voor GAW'!CB69</f>
        <v>535740.75361890602</v>
      </c>
      <c r="AJ65" s="114">
        <f>IF(AND($D65="AD",OR($F65=2008,$F65=2009)),(IF($G65=1,IF(OR($F65=AJ$24-2,$F65=AJ$24-1,$F65=AJ$24),1,'4. CPI-tabel'!F$17),IF(OR($F65=AJ$24-1,$F65=AJ$24),1,'4. CPI-tabel'!F$17))),'4. CPI-tabel'!F$17)</f>
        <v>1.0209999999999999</v>
      </c>
      <c r="AK65" s="114">
        <f>IF(AND($D65="AD",OR($F65=2008,$F65=2009)),(IF($G65=1,IF(OR($F65=AK$24-2,$F65=AK$24-1,$F65=AK$24),1,'4. CPI-tabel'!G$17),IF(OR($F65=AK$24-1,$F65=AK$24),1,'4. CPI-tabel'!G$17))),'4. CPI-tabel'!G$17)</f>
        <v>1.0109999999999999</v>
      </c>
      <c r="AL65" s="114">
        <f>IF(AND($D65="AD",OR($F65=2008,$F65=2009)),(IF($G65=1,IF(OR($F65=AL$24-2,$F65=AL$24-1,$F65=AL$24),1,'4. CPI-tabel'!H$17),IF(OR($F65=AL$24-1,$F65=AL$24),1,'4. CPI-tabel'!H$17))),'4. CPI-tabel'!H$17)</f>
        <v>1.018</v>
      </c>
      <c r="AM65" s="114">
        <f>IF(AND($D65="AD",OR($F65=2008,$F65=2009)),(IF($G65=1,IF(OR($F65=AM$24-2,$F65=AM$24-1,$F65=AM$24),1,'4. CPI-tabel'!I$17),IF(OR($F65=AM$24-1,$F65=AM$24),1,'4. CPI-tabel'!I$17))),'4. CPI-tabel'!I$17)</f>
        <v>1.014</v>
      </c>
      <c r="AN65" s="114">
        <f>IF(AND($D65="AD",OR($F65=2008,$F65=2009)),(IF($G65=1,IF(OR($F65=AN$24-2,$F65=AN$24-1,$F65=AN$24),1,'4. CPI-tabel'!J$17),IF(OR($F65=AN$24-1,$F65=AN$24),1,'4. CPI-tabel'!J$17))),'4. CPI-tabel'!J$17)</f>
        <v>1.0109999999999999</v>
      </c>
      <c r="AO65" s="114">
        <f>IF(AND($D65="AD",OR($F65=2008,$F65=2009)),(IF($G65=1,IF(OR($F65=AO$24-2,$F65=AO$24-1,$F65=AO$24),1,'4. CPI-tabel'!K$17),IF(OR($F65=AO$24-1,$F65=AO$24),1,'4. CPI-tabel'!K$17))),'4. CPI-tabel'!K$17)</f>
        <v>1.032</v>
      </c>
      <c r="AP65" s="114">
        <f>IF(AND($D65="AD",OR($F65=2008,$F65=2009)),(IF($G65=1,IF(OR($F65=AP$24-2,$F65=AP$24-1,$F65=AP$24),1,'4. CPI-tabel'!L$17),IF(OR($F65=AP$24-1,$F65=AP$24),1,'4. CPI-tabel'!L$17))),'4. CPI-tabel'!L$17)</f>
        <v>1.0029999999999999</v>
      </c>
      <c r="AQ65" s="114">
        <f>IF(AND($D65="AD",OR($F65=2008,$F65=2009)),(IF($G65=1,IF(OR($F65=AQ$24-2,$F65=AQ$24-1,$F65=AQ$24),1,'4. CPI-tabel'!M$17),IF(OR($F65=AQ$24-1,$F65=AQ$24),1,'4. CPI-tabel'!M$17))),'4. CPI-tabel'!M$17)</f>
        <v>1.0149999999999999</v>
      </c>
      <c r="AR65" s="114">
        <f>IF(AND($D65="AD",OR($F65=2008,$F65=2009)),(IF($G65=1,IF(OR($F65=AR$24-2,$F65=AR$24-1,$F65=AR$24),1,'4. CPI-tabel'!N$17),IF(OR($F65=AR$24-1,$F65=AR$24),1,'4. CPI-tabel'!N$17))),'4. CPI-tabel'!N$17)</f>
        <v>1.026</v>
      </c>
      <c r="AS65" s="114">
        <f>IF(AND($D65="AD",OR($F65=2008,$F65=2009)),(IF($G65=1,IF(OR($F65=AS$24-2,$F65=AS$24-1,$F65=AS$24),1,'4. CPI-tabel'!O$17),IF(OR($F65=AS$24-1,$F65=AS$24),1,'4. CPI-tabel'!O$17))),'4. CPI-tabel'!O$17)</f>
        <v>1.0229999999999999</v>
      </c>
      <c r="AT65" s="114">
        <f>IF(AND($D65="AD",OR($F65=2008,$F65=2009)),(IF($G65=1,IF(OR($F65=AT$24-2,$F65=AT$24-1,$F65=AT$24),1,'4. CPI-tabel'!P$17),IF(OR($F65=AT$24-1,$F65=AT$24),1,'4. CPI-tabel'!P$17))),'4. CPI-tabel'!P$17)</f>
        <v>1.028</v>
      </c>
      <c r="AU65" s="114">
        <f>IF(AND($D65="AD",OR($F65=2008,$F65=2009)),(IF($G65=1,IF(OR($F65=AU$24-2,$F65=AU$24-1,$F65=AU$24),1,'4. CPI-tabel'!Q$17),IF(OR($F65=AU$24-1,$F65=AU$24),1,'4. CPI-tabel'!Q$17))),'4. CPI-tabel'!Q$17)</f>
        <v>1.01</v>
      </c>
      <c r="AV65" s="114">
        <f>IF(AND($D65="AD",OR($F65=2008,$F65=2009)),(IF($G65=1,IF(OR($F65=AV$24-2,$F65=AV$24-1,$F65=AV$24),1,'4. CPI-tabel'!R$17),IF(OR($F65=AV$24-1,$F65=AV$24),1,'4. CPI-tabel'!R$17))),'4. CPI-tabel'!R$17)</f>
        <v>1.008</v>
      </c>
      <c r="AW65" s="114">
        <f>IF(AND($D65="AD",OR($F65=2008,$F65=2009)),(IF($G65=1,IF(OR($F65=AW$24-2,$F65=AW$24-1,$F65=AW$24),1,'4. CPI-tabel'!S$17),IF(OR($F65=AW$24-1,$F65=AW$24),1,'4. CPI-tabel'!S$17))),'4. CPI-tabel'!S$17)</f>
        <v>1.002</v>
      </c>
      <c r="AX65" s="114">
        <f>IF(AND($D65="AD",OR($F65=2008,$F65=2009)),(IF($G65=1,IF(OR($F65=AX$24-2,$F65=AX$24-1,$F65=AX$24),1,'4. CPI-tabel'!T$17),IF(OR($F65=AX$24-1,$F65=AX$24),1,'4. CPI-tabel'!T$17))),'4. CPI-tabel'!T$17)</f>
        <v>1.014</v>
      </c>
      <c r="AY65" s="114">
        <f>IF(AND($D65="AD",OR($F65=2008,$F65=2009)),(IF($G65=1,IF(OR($F65=AY$24-2,$F65=AY$24-1,$F65=AY$24),1,'4. CPI-tabel'!U$17),IF(OR($F65=AY$24-1,$F65=AY$24),1,'4. CPI-tabel'!U$17))),'4. CPI-tabel'!U$17)</f>
        <v>1.0209999999999999</v>
      </c>
      <c r="AZ65" s="114">
        <f>IF(AND($D65="AD",OR($F65=2008,$F65=2009)),(IF($G65=1,IF(OR($F65=AZ$24-2,$F65=AZ$24-1,$F65=AZ$24),1,'4. CPI-tabel'!V$17),IF(OR($F65=AZ$24-1,$F65=AZ$24),1,'4. CPI-tabel'!V$17))),'4. CPI-tabel'!V$17)</f>
        <v>1.028</v>
      </c>
      <c r="BA65" s="114">
        <f>IF(AND($D65="AD",OR($F65=2008,$F65=2009)),(IF($G65=1,IF(OR($F65=BA$24-2,$F65=BA$24-1,$F65=BA$24),1,'4. CPI-tabel'!W$17),IF(OR($F65=BA$24-1,$F65=BA$24),1,'4. CPI-tabel'!W$17))),'4. CPI-tabel'!W$17)</f>
        <v>1.0069999999999999</v>
      </c>
      <c r="BB65" s="114">
        <f>IF(AND($D65="AD",OR($F65=2008,$F65=2009)),(IF($G65=1,IF(OR($F65=BB$24-2,$F65=BB$24-1,$F65=BB$24),1,'4. CPI-tabel'!X$17),IF(OR($F65=BB$24-1,$F65=BB$24),1,'4. CPI-tabel'!X$17))),'4. CPI-tabel'!X$17)</f>
        <v>1</v>
      </c>
      <c r="BC65" s="114">
        <f>IF(AND($D65="AD",OR($F65=2008,$F65=2009)),(IF($G65=1,IF(OR($F65=BC$24-2,$F65=BC$24-1,$F65=BC$24),1,'4. CPI-tabel'!Y$17),IF(OR($F65=BC$24-1,$F65=BC$24),1,'4. CPI-tabel'!Y$17))),'4. CPI-tabel'!Y$17)</f>
        <v>1</v>
      </c>
      <c r="BD65" s="114">
        <f>IF(AND($D65="AD",OR($F65=2008,$F65=2009)),(IF($G65=1,IF(OR($F65=BD$24-2,$F65=BD$24-1,$F65=BD$24),1,'4. CPI-tabel'!Z$17),IF(OR($F65=BD$24-1,$F65=BD$24),1,'4. CPI-tabel'!Z$17))),'4. CPI-tabel'!Z$17)</f>
        <v>1</v>
      </c>
      <c r="BE65" s="114">
        <f>IF(AND($D65="AD",OR($F65=2008,$F65=2009)),(IF($G65=1,IF(OR($F65=BE$24-2,$F65=BE$24-1,$F65=BE$24),1,'4. CPI-tabel'!AA$17),IF(OR($F65=BE$24-1,$F65=BE$24),1,'4. CPI-tabel'!AA$17))),'4. CPI-tabel'!AA$17)</f>
        <v>1</v>
      </c>
      <c r="BF65" s="114">
        <f>IF(AND($D65="AD",OR($F65=2008,$F65=2009)),(IF($G65=1,IF(OR($F65=BF$24-2,$F65=BF$24-1,$F65=BF$24),1,'4. CPI-tabel'!AB$17),IF(OR($F65=BF$24-1,$F65=BF$24),1,'4. CPI-tabel'!AB$17))),'4. CPI-tabel'!AB$17)</f>
        <v>1</v>
      </c>
      <c r="BG65" s="134"/>
      <c r="BH65" s="121"/>
      <c r="BI65" s="84">
        <f t="shared" si="7"/>
        <v>0</v>
      </c>
      <c r="BJ65" s="84">
        <f t="shared" si="8"/>
        <v>0</v>
      </c>
      <c r="BK65" s="84">
        <f t="shared" si="28"/>
        <v>0</v>
      </c>
      <c r="BL65" s="84">
        <f t="shared" si="29"/>
        <v>0</v>
      </c>
      <c r="BM65" s="84">
        <f t="shared" si="30"/>
        <v>0</v>
      </c>
      <c r="BN65" s="84">
        <f t="shared" si="10"/>
        <v>0</v>
      </c>
      <c r="BO65" s="84">
        <f t="shared" si="11"/>
        <v>0</v>
      </c>
      <c r="BP65" s="84">
        <f t="shared" si="12"/>
        <v>0</v>
      </c>
      <c r="BQ65" s="84">
        <f t="shared" si="13"/>
        <v>0</v>
      </c>
      <c r="BR65" s="84">
        <f t="shared" si="14"/>
        <v>0</v>
      </c>
      <c r="BS65" s="84">
        <f t="shared" si="15"/>
        <v>0</v>
      </c>
      <c r="BT65" s="84">
        <f t="shared" si="16"/>
        <v>0</v>
      </c>
      <c r="BU65" s="84">
        <f t="shared" si="17"/>
        <v>0</v>
      </c>
      <c r="BV65" s="84">
        <f t="shared" si="18"/>
        <v>0</v>
      </c>
      <c r="BW65" s="84">
        <f t="shared" si="19"/>
        <v>0</v>
      </c>
      <c r="BX65" s="84">
        <f t="shared" si="20"/>
        <v>0</v>
      </c>
      <c r="BY65" s="84">
        <f t="shared" si="21"/>
        <v>0</v>
      </c>
      <c r="BZ65" s="84">
        <f t="shared" si="22"/>
        <v>0</v>
      </c>
      <c r="CA65" s="84">
        <f t="shared" si="23"/>
        <v>0</v>
      </c>
      <c r="CB65" s="84">
        <f t="shared" si="24"/>
        <v>0</v>
      </c>
      <c r="CC65" s="84">
        <f t="shared" si="25"/>
        <v>0</v>
      </c>
      <c r="CD65" s="84">
        <f t="shared" si="26"/>
        <v>0</v>
      </c>
      <c r="CE65" s="84">
        <f t="shared" si="27"/>
        <v>48573828.328114152</v>
      </c>
    </row>
    <row r="66" spans="1:83" s="18" customFormat="1" x14ac:dyDescent="0.2">
      <c r="A66" s="62"/>
      <c r="B66" s="83">
        <f>'3. Investeringen'!B53</f>
        <v>42</v>
      </c>
      <c r="C66" s="83" t="str">
        <f>'3. Investeringen'!C53</f>
        <v>Nieuwe investeringen</v>
      </c>
      <c r="D66" s="83" t="str">
        <f>'3. Investeringen'!F53</f>
        <v>TD</v>
      </c>
      <c r="E66" s="83" t="str">
        <f t="shared" si="9"/>
        <v>Nieuwe investeringen TD</v>
      </c>
      <c r="F66" s="118">
        <f>'3. Investeringen'!L53</f>
        <v>2026</v>
      </c>
      <c r="G66" s="130">
        <f>'8. Afschrijvingen voor GAW'!G70</f>
        <v>0.5</v>
      </c>
      <c r="H66" s="83">
        <f>'3. Investeringen'!M53</f>
        <v>363140.64933827822</v>
      </c>
      <c r="J66" s="83">
        <f>'6. Investeringen per jaar'!I56</f>
        <v>1</v>
      </c>
      <c r="L66" s="83">
        <f>'8. Afschrijvingen voor GAW'!BF70</f>
        <v>0</v>
      </c>
      <c r="M66" s="83">
        <f>'8. Afschrijvingen voor GAW'!BG70</f>
        <v>0</v>
      </c>
      <c r="N66" s="83">
        <f>'8. Afschrijvingen voor GAW'!BH70</f>
        <v>0</v>
      </c>
      <c r="O66" s="83">
        <f>'8. Afschrijvingen voor GAW'!BI70</f>
        <v>0</v>
      </c>
      <c r="P66" s="83">
        <f>'8. Afschrijvingen voor GAW'!BJ70</f>
        <v>0</v>
      </c>
      <c r="Q66" s="83">
        <f>'8. Afschrijvingen voor GAW'!BK70</f>
        <v>0</v>
      </c>
      <c r="R66" s="83">
        <f>'8. Afschrijvingen voor GAW'!BL70</f>
        <v>0</v>
      </c>
      <c r="S66" s="83">
        <f>'8. Afschrijvingen voor GAW'!BM70</f>
        <v>0</v>
      </c>
      <c r="T66" s="83">
        <f>'8. Afschrijvingen voor GAW'!BN70</f>
        <v>0</v>
      </c>
      <c r="U66" s="83">
        <f>'8. Afschrijvingen voor GAW'!BO70</f>
        <v>0</v>
      </c>
      <c r="V66" s="83">
        <f>'8. Afschrijvingen voor GAW'!BP70</f>
        <v>0</v>
      </c>
      <c r="W66" s="83">
        <f>'8. Afschrijvingen voor GAW'!BQ70</f>
        <v>0</v>
      </c>
      <c r="X66" s="83">
        <f>'8. Afschrijvingen voor GAW'!BR70</f>
        <v>0</v>
      </c>
      <c r="Y66" s="83">
        <f>'8. Afschrijvingen voor GAW'!BS70</f>
        <v>0</v>
      </c>
      <c r="Z66" s="83">
        <f>'8. Afschrijvingen voor GAW'!BT70</f>
        <v>0</v>
      </c>
      <c r="AA66" s="83">
        <f>'8. Afschrijvingen voor GAW'!BU70</f>
        <v>0</v>
      </c>
      <c r="AB66" s="83">
        <f>'8. Afschrijvingen voor GAW'!BV70</f>
        <v>0</v>
      </c>
      <c r="AC66" s="83">
        <f>'8. Afschrijvingen voor GAW'!BW70</f>
        <v>0</v>
      </c>
      <c r="AD66" s="83">
        <f>'8. Afschrijvingen voor GAW'!BX70</f>
        <v>0</v>
      </c>
      <c r="AE66" s="83">
        <f>'8. Afschrijvingen voor GAW'!BY70</f>
        <v>0</v>
      </c>
      <c r="AF66" s="83">
        <f>'8. Afschrijvingen voor GAW'!BZ70</f>
        <v>0</v>
      </c>
      <c r="AG66" s="83">
        <f>'8. Afschrijvingen voor GAW'!CA70</f>
        <v>0</v>
      </c>
      <c r="AH66" s="83">
        <f>'8. Afschrijvingen voor GAW'!CB70</f>
        <v>0</v>
      </c>
      <c r="AJ66" s="114">
        <f>IF(AND($D66="AD",OR($F66=2008,$F66=2009)),(IF($G66=1,IF(OR($F66=AJ$24-2,$F66=AJ$24-1,$F66=AJ$24),1,'4. CPI-tabel'!F$17),IF(OR($F66=AJ$24-1,$F66=AJ$24),1,'4. CPI-tabel'!F$17))),'4. CPI-tabel'!F$17)</f>
        <v>1.0209999999999999</v>
      </c>
      <c r="AK66" s="114">
        <f>IF(AND($D66="AD",OR($F66=2008,$F66=2009)),(IF($G66=1,IF(OR($F66=AK$24-2,$F66=AK$24-1,$F66=AK$24),1,'4. CPI-tabel'!G$17),IF(OR($F66=AK$24-1,$F66=AK$24),1,'4. CPI-tabel'!G$17))),'4. CPI-tabel'!G$17)</f>
        <v>1.0109999999999999</v>
      </c>
      <c r="AL66" s="114">
        <f>IF(AND($D66="AD",OR($F66=2008,$F66=2009)),(IF($G66=1,IF(OR($F66=AL$24-2,$F66=AL$24-1,$F66=AL$24),1,'4. CPI-tabel'!H$17),IF(OR($F66=AL$24-1,$F66=AL$24),1,'4. CPI-tabel'!H$17))),'4. CPI-tabel'!H$17)</f>
        <v>1.018</v>
      </c>
      <c r="AM66" s="114">
        <f>IF(AND($D66="AD",OR($F66=2008,$F66=2009)),(IF($G66=1,IF(OR($F66=AM$24-2,$F66=AM$24-1,$F66=AM$24),1,'4. CPI-tabel'!I$17),IF(OR($F66=AM$24-1,$F66=AM$24),1,'4. CPI-tabel'!I$17))),'4. CPI-tabel'!I$17)</f>
        <v>1.014</v>
      </c>
      <c r="AN66" s="114">
        <f>IF(AND($D66="AD",OR($F66=2008,$F66=2009)),(IF($G66=1,IF(OR($F66=AN$24-2,$F66=AN$24-1,$F66=AN$24),1,'4. CPI-tabel'!J$17),IF(OR($F66=AN$24-1,$F66=AN$24),1,'4. CPI-tabel'!J$17))),'4. CPI-tabel'!J$17)</f>
        <v>1.0109999999999999</v>
      </c>
      <c r="AO66" s="114">
        <f>IF(AND($D66="AD",OR($F66=2008,$F66=2009)),(IF($G66=1,IF(OR($F66=AO$24-2,$F66=AO$24-1,$F66=AO$24),1,'4. CPI-tabel'!K$17),IF(OR($F66=AO$24-1,$F66=AO$24),1,'4. CPI-tabel'!K$17))),'4. CPI-tabel'!K$17)</f>
        <v>1.032</v>
      </c>
      <c r="AP66" s="114">
        <f>IF(AND($D66="AD",OR($F66=2008,$F66=2009)),(IF($G66=1,IF(OR($F66=AP$24-2,$F66=AP$24-1,$F66=AP$24),1,'4. CPI-tabel'!L$17),IF(OR($F66=AP$24-1,$F66=AP$24),1,'4. CPI-tabel'!L$17))),'4. CPI-tabel'!L$17)</f>
        <v>1.0029999999999999</v>
      </c>
      <c r="AQ66" s="114">
        <f>IF(AND($D66="AD",OR($F66=2008,$F66=2009)),(IF($G66=1,IF(OR($F66=AQ$24-2,$F66=AQ$24-1,$F66=AQ$24),1,'4. CPI-tabel'!M$17),IF(OR($F66=AQ$24-1,$F66=AQ$24),1,'4. CPI-tabel'!M$17))),'4. CPI-tabel'!M$17)</f>
        <v>1.0149999999999999</v>
      </c>
      <c r="AR66" s="114">
        <f>IF(AND($D66="AD",OR($F66=2008,$F66=2009)),(IF($G66=1,IF(OR($F66=AR$24-2,$F66=AR$24-1,$F66=AR$24),1,'4. CPI-tabel'!N$17),IF(OR($F66=AR$24-1,$F66=AR$24),1,'4. CPI-tabel'!N$17))),'4. CPI-tabel'!N$17)</f>
        <v>1.026</v>
      </c>
      <c r="AS66" s="114">
        <f>IF(AND($D66="AD",OR($F66=2008,$F66=2009)),(IF($G66=1,IF(OR($F66=AS$24-2,$F66=AS$24-1,$F66=AS$24),1,'4. CPI-tabel'!O$17),IF(OR($F66=AS$24-1,$F66=AS$24),1,'4. CPI-tabel'!O$17))),'4. CPI-tabel'!O$17)</f>
        <v>1.0229999999999999</v>
      </c>
      <c r="AT66" s="114">
        <f>IF(AND($D66="AD",OR($F66=2008,$F66=2009)),(IF($G66=1,IF(OR($F66=AT$24-2,$F66=AT$24-1,$F66=AT$24),1,'4. CPI-tabel'!P$17),IF(OR($F66=AT$24-1,$F66=AT$24),1,'4. CPI-tabel'!P$17))),'4. CPI-tabel'!P$17)</f>
        <v>1.028</v>
      </c>
      <c r="AU66" s="114">
        <f>IF(AND($D66="AD",OR($F66=2008,$F66=2009)),(IF($G66=1,IF(OR($F66=AU$24-2,$F66=AU$24-1,$F66=AU$24),1,'4. CPI-tabel'!Q$17),IF(OR($F66=AU$24-1,$F66=AU$24),1,'4. CPI-tabel'!Q$17))),'4. CPI-tabel'!Q$17)</f>
        <v>1.01</v>
      </c>
      <c r="AV66" s="114">
        <f>IF(AND($D66="AD",OR($F66=2008,$F66=2009)),(IF($G66=1,IF(OR($F66=AV$24-2,$F66=AV$24-1,$F66=AV$24),1,'4. CPI-tabel'!R$17),IF(OR($F66=AV$24-1,$F66=AV$24),1,'4. CPI-tabel'!R$17))),'4. CPI-tabel'!R$17)</f>
        <v>1.008</v>
      </c>
      <c r="AW66" s="114">
        <f>IF(AND($D66="AD",OR($F66=2008,$F66=2009)),(IF($G66=1,IF(OR($F66=AW$24-2,$F66=AW$24-1,$F66=AW$24),1,'4. CPI-tabel'!S$17),IF(OR($F66=AW$24-1,$F66=AW$24),1,'4. CPI-tabel'!S$17))),'4. CPI-tabel'!S$17)</f>
        <v>1.002</v>
      </c>
      <c r="AX66" s="114">
        <f>IF(AND($D66="AD",OR($F66=2008,$F66=2009)),(IF($G66=1,IF(OR($F66=AX$24-2,$F66=AX$24-1,$F66=AX$24),1,'4. CPI-tabel'!T$17),IF(OR($F66=AX$24-1,$F66=AX$24),1,'4. CPI-tabel'!T$17))),'4. CPI-tabel'!T$17)</f>
        <v>1.014</v>
      </c>
      <c r="AY66" s="114">
        <f>IF(AND($D66="AD",OR($F66=2008,$F66=2009)),(IF($G66=1,IF(OR($F66=AY$24-2,$F66=AY$24-1,$F66=AY$24),1,'4. CPI-tabel'!U$17),IF(OR($F66=AY$24-1,$F66=AY$24),1,'4. CPI-tabel'!U$17))),'4. CPI-tabel'!U$17)</f>
        <v>1.0209999999999999</v>
      </c>
      <c r="AZ66" s="114">
        <f>IF(AND($D66="AD",OR($F66=2008,$F66=2009)),(IF($G66=1,IF(OR($F66=AZ$24-2,$F66=AZ$24-1,$F66=AZ$24),1,'4. CPI-tabel'!V$17),IF(OR($F66=AZ$24-1,$F66=AZ$24),1,'4. CPI-tabel'!V$17))),'4. CPI-tabel'!V$17)</f>
        <v>1.028</v>
      </c>
      <c r="BA66" s="114">
        <f>IF(AND($D66="AD",OR($F66=2008,$F66=2009)),(IF($G66=1,IF(OR($F66=BA$24-2,$F66=BA$24-1,$F66=BA$24),1,'4. CPI-tabel'!W$17),IF(OR($F66=BA$24-1,$F66=BA$24),1,'4. CPI-tabel'!W$17))),'4. CPI-tabel'!W$17)</f>
        <v>1.0069999999999999</v>
      </c>
      <c r="BB66" s="114">
        <f>IF(AND($D66="AD",OR($F66=2008,$F66=2009)),(IF($G66=1,IF(OR($F66=BB$24-2,$F66=BB$24-1,$F66=BB$24),1,'4. CPI-tabel'!X$17),IF(OR($F66=BB$24-1,$F66=BB$24),1,'4. CPI-tabel'!X$17))),'4. CPI-tabel'!X$17)</f>
        <v>1</v>
      </c>
      <c r="BC66" s="114">
        <f>IF(AND($D66="AD",OR($F66=2008,$F66=2009)),(IF($G66=1,IF(OR($F66=BC$24-2,$F66=BC$24-1,$F66=BC$24),1,'4. CPI-tabel'!Y$17),IF(OR($F66=BC$24-1,$F66=BC$24),1,'4. CPI-tabel'!Y$17))),'4. CPI-tabel'!Y$17)</f>
        <v>1</v>
      </c>
      <c r="BD66" s="114">
        <f>IF(AND($D66="AD",OR($F66=2008,$F66=2009)),(IF($G66=1,IF(OR($F66=BD$24-2,$F66=BD$24-1,$F66=BD$24),1,'4. CPI-tabel'!Z$17),IF(OR($F66=BD$24-1,$F66=BD$24),1,'4. CPI-tabel'!Z$17))),'4. CPI-tabel'!Z$17)</f>
        <v>1</v>
      </c>
      <c r="BE66" s="114">
        <f>IF(AND($D66="AD",OR($F66=2008,$F66=2009)),(IF($G66=1,IF(OR($F66=BE$24-2,$F66=BE$24-1,$F66=BE$24),1,'4. CPI-tabel'!AA$17),IF(OR($F66=BE$24-1,$F66=BE$24),1,'4. CPI-tabel'!AA$17))),'4. CPI-tabel'!AA$17)</f>
        <v>1</v>
      </c>
      <c r="BF66" s="114">
        <f>IF(AND($D66="AD",OR($F66=2008,$F66=2009)),(IF($G66=1,IF(OR($F66=BF$24-2,$F66=BF$24-1,$F66=BF$24),1,'4. CPI-tabel'!AB$17),IF(OR($F66=BF$24-1,$F66=BF$24),1,'4. CPI-tabel'!AB$17))),'4. CPI-tabel'!AB$17)</f>
        <v>1</v>
      </c>
      <c r="BG66" s="134"/>
      <c r="BH66" s="121"/>
      <c r="BI66" s="84">
        <f t="shared" si="7"/>
        <v>0</v>
      </c>
      <c r="BJ66" s="84">
        <f t="shared" si="8"/>
        <v>0</v>
      </c>
      <c r="BK66" s="84">
        <f t="shared" si="28"/>
        <v>0</v>
      </c>
      <c r="BL66" s="84">
        <f t="shared" si="29"/>
        <v>0</v>
      </c>
      <c r="BM66" s="84">
        <f t="shared" si="30"/>
        <v>0</v>
      </c>
      <c r="BN66" s="84">
        <f t="shared" si="10"/>
        <v>0</v>
      </c>
      <c r="BO66" s="84">
        <f t="shared" si="11"/>
        <v>0</v>
      </c>
      <c r="BP66" s="84">
        <f t="shared" si="12"/>
        <v>0</v>
      </c>
      <c r="BQ66" s="84">
        <f t="shared" si="13"/>
        <v>0</v>
      </c>
      <c r="BR66" s="84">
        <f t="shared" si="14"/>
        <v>0</v>
      </c>
      <c r="BS66" s="84">
        <f t="shared" si="15"/>
        <v>0</v>
      </c>
      <c r="BT66" s="84">
        <f t="shared" si="16"/>
        <v>0</v>
      </c>
      <c r="BU66" s="84">
        <f t="shared" si="17"/>
        <v>0</v>
      </c>
      <c r="BV66" s="84">
        <f t="shared" si="18"/>
        <v>0</v>
      </c>
      <c r="BW66" s="84">
        <f t="shared" si="19"/>
        <v>0</v>
      </c>
      <c r="BX66" s="84">
        <f t="shared" si="20"/>
        <v>0</v>
      </c>
      <c r="BY66" s="84">
        <f t="shared" si="21"/>
        <v>0</v>
      </c>
      <c r="BZ66" s="84">
        <f t="shared" si="22"/>
        <v>0</v>
      </c>
      <c r="CA66" s="84">
        <f t="shared" si="23"/>
        <v>0</v>
      </c>
      <c r="CB66" s="84">
        <f t="shared" si="24"/>
        <v>0</v>
      </c>
      <c r="CC66" s="84">
        <f t="shared" si="25"/>
        <v>0</v>
      </c>
      <c r="CD66" s="84">
        <f t="shared" si="26"/>
        <v>0</v>
      </c>
      <c r="CE66" s="84">
        <f t="shared" si="27"/>
        <v>363140.64933827822</v>
      </c>
    </row>
    <row r="67" spans="1:83" s="18" customFormat="1" x14ac:dyDescent="0.2">
      <c r="A67" s="62"/>
      <c r="B67" s="83">
        <f>'3. Investeringen'!B54</f>
        <v>43</v>
      </c>
      <c r="C67" s="83" t="str">
        <f>'3. Investeringen'!C54</f>
        <v>Nieuwe investeringen</v>
      </c>
      <c r="D67" s="83" t="str">
        <f>'3. Investeringen'!F54</f>
        <v>AD</v>
      </c>
      <c r="E67" s="83" t="str">
        <f t="shared" si="9"/>
        <v>Nieuwe investeringen AD</v>
      </c>
      <c r="F67" s="118">
        <f>'3. Investeringen'!L54</f>
        <v>2021</v>
      </c>
      <c r="G67" s="130">
        <f>'8. Afschrijvingen voor GAW'!G71</f>
        <v>0.5</v>
      </c>
      <c r="H67" s="83">
        <f>'3. Investeringen'!M54</f>
        <v>129027683.91733634</v>
      </c>
      <c r="J67" s="83">
        <f>'6. Investeringen per jaar'!I57</f>
        <v>1</v>
      </c>
      <c r="L67" s="83">
        <f>'8. Afschrijvingen voor GAW'!BF71</f>
        <v>0</v>
      </c>
      <c r="M67" s="83">
        <f>'8. Afschrijvingen voor GAW'!BG71</f>
        <v>0</v>
      </c>
      <c r="N67" s="83">
        <f>'8. Afschrijvingen voor GAW'!BH71</f>
        <v>0</v>
      </c>
      <c r="O67" s="83">
        <f>'8. Afschrijvingen voor GAW'!BI71</f>
        <v>0</v>
      </c>
      <c r="P67" s="83">
        <f>'8. Afschrijvingen voor GAW'!BJ71</f>
        <v>0</v>
      </c>
      <c r="Q67" s="83">
        <f>'8. Afschrijvingen voor GAW'!BK71</f>
        <v>0</v>
      </c>
      <c r="R67" s="83">
        <f>'8. Afschrijvingen voor GAW'!BL71</f>
        <v>0</v>
      </c>
      <c r="S67" s="83">
        <f>'8. Afschrijvingen voor GAW'!BM71</f>
        <v>0</v>
      </c>
      <c r="T67" s="83">
        <f>'8. Afschrijvingen voor GAW'!BN71</f>
        <v>0</v>
      </c>
      <c r="U67" s="83">
        <f>'8. Afschrijvingen voor GAW'!BO71</f>
        <v>0</v>
      </c>
      <c r="V67" s="83">
        <f>'8. Afschrijvingen voor GAW'!BP71</f>
        <v>0</v>
      </c>
      <c r="W67" s="83">
        <f>'8. Afschrijvingen voor GAW'!BQ71</f>
        <v>0</v>
      </c>
      <c r="X67" s="83">
        <f>'8. Afschrijvingen voor GAW'!BR71</f>
        <v>0</v>
      </c>
      <c r="Y67" s="83">
        <f>'8. Afschrijvingen voor GAW'!BS71</f>
        <v>0</v>
      </c>
      <c r="Z67" s="83">
        <f>'8. Afschrijvingen voor GAW'!BT71</f>
        <v>0</v>
      </c>
      <c r="AA67" s="83">
        <f>'8. Afschrijvingen voor GAW'!BU71</f>
        <v>0</v>
      </c>
      <c r="AB67" s="83">
        <f>'8. Afschrijvingen voor GAW'!BV71</f>
        <v>0</v>
      </c>
      <c r="AC67" s="83">
        <f>'8. Afschrijvingen voor GAW'!BW71</f>
        <v>1654201.0758632864</v>
      </c>
      <c r="AD67" s="83">
        <f>'8. Afschrijvingen voor GAW'!BX71</f>
        <v>3970082.5820718873</v>
      </c>
      <c r="AE67" s="83">
        <f>'8. Afschrijvingen voor GAW'!BY71</f>
        <v>3846339.7483449718</v>
      </c>
      <c r="AF67" s="83">
        <f>'8. Afschrijvingen voor GAW'!BZ71</f>
        <v>3726453.8341108426</v>
      </c>
      <c r="AG67" s="83">
        <f>'8. Afschrijvingen voor GAW'!CA71</f>
        <v>3610304.6236969982</v>
      </c>
      <c r="AH67" s="83">
        <f>'8. Afschrijvingen voor GAW'!CB71</f>
        <v>3497775.6484129359</v>
      </c>
      <c r="AJ67" s="114">
        <f>IF(AND($D67="AD",OR($F67=2008,$F67=2009)),(IF($G67=1,IF(OR($F67=AJ$24-2,$F67=AJ$24-1,$F67=AJ$24),1,'4. CPI-tabel'!F$17),IF(OR($F67=AJ$24-1,$F67=AJ$24),1,'4. CPI-tabel'!F$17))),'4. CPI-tabel'!F$17)</f>
        <v>1.0209999999999999</v>
      </c>
      <c r="AK67" s="114">
        <f>IF(AND($D67="AD",OR($F67=2008,$F67=2009)),(IF($G67=1,IF(OR($F67=AK$24-2,$F67=AK$24-1,$F67=AK$24),1,'4. CPI-tabel'!G$17),IF(OR($F67=AK$24-1,$F67=AK$24),1,'4. CPI-tabel'!G$17))),'4. CPI-tabel'!G$17)</f>
        <v>1.0109999999999999</v>
      </c>
      <c r="AL67" s="114">
        <f>IF(AND($D67="AD",OR($F67=2008,$F67=2009)),(IF($G67=1,IF(OR($F67=AL$24-2,$F67=AL$24-1,$F67=AL$24),1,'4. CPI-tabel'!H$17),IF(OR($F67=AL$24-1,$F67=AL$24),1,'4. CPI-tabel'!H$17))),'4. CPI-tabel'!H$17)</f>
        <v>1.018</v>
      </c>
      <c r="AM67" s="114">
        <f>IF(AND($D67="AD",OR($F67=2008,$F67=2009)),(IF($G67=1,IF(OR($F67=AM$24-2,$F67=AM$24-1,$F67=AM$24),1,'4. CPI-tabel'!I$17),IF(OR($F67=AM$24-1,$F67=AM$24),1,'4. CPI-tabel'!I$17))),'4. CPI-tabel'!I$17)</f>
        <v>1.014</v>
      </c>
      <c r="AN67" s="114">
        <f>IF(AND($D67="AD",OR($F67=2008,$F67=2009)),(IF($G67=1,IF(OR($F67=AN$24-2,$F67=AN$24-1,$F67=AN$24),1,'4. CPI-tabel'!J$17),IF(OR($F67=AN$24-1,$F67=AN$24),1,'4. CPI-tabel'!J$17))),'4. CPI-tabel'!J$17)</f>
        <v>1.0109999999999999</v>
      </c>
      <c r="AO67" s="114">
        <f>IF(AND($D67="AD",OR($F67=2008,$F67=2009)),(IF($G67=1,IF(OR($F67=AO$24-2,$F67=AO$24-1,$F67=AO$24),1,'4. CPI-tabel'!K$17),IF(OR($F67=AO$24-1,$F67=AO$24),1,'4. CPI-tabel'!K$17))),'4. CPI-tabel'!K$17)</f>
        <v>1.032</v>
      </c>
      <c r="AP67" s="114">
        <f>IF(AND($D67="AD",OR($F67=2008,$F67=2009)),(IF($G67=1,IF(OR($F67=AP$24-2,$F67=AP$24-1,$F67=AP$24),1,'4. CPI-tabel'!L$17),IF(OR($F67=AP$24-1,$F67=AP$24),1,'4. CPI-tabel'!L$17))),'4. CPI-tabel'!L$17)</f>
        <v>1.0029999999999999</v>
      </c>
      <c r="AQ67" s="114">
        <f>IF(AND($D67="AD",OR($F67=2008,$F67=2009)),(IF($G67=1,IF(OR($F67=AQ$24-2,$F67=AQ$24-1,$F67=AQ$24),1,'4. CPI-tabel'!M$17),IF(OR($F67=AQ$24-1,$F67=AQ$24),1,'4. CPI-tabel'!M$17))),'4. CPI-tabel'!M$17)</f>
        <v>1.0149999999999999</v>
      </c>
      <c r="AR67" s="114">
        <f>IF(AND($D67="AD",OR($F67=2008,$F67=2009)),(IF($G67=1,IF(OR($F67=AR$24-2,$F67=AR$24-1,$F67=AR$24),1,'4. CPI-tabel'!N$17),IF(OR($F67=AR$24-1,$F67=AR$24),1,'4. CPI-tabel'!N$17))),'4. CPI-tabel'!N$17)</f>
        <v>1.026</v>
      </c>
      <c r="AS67" s="114">
        <f>IF(AND($D67="AD",OR($F67=2008,$F67=2009)),(IF($G67=1,IF(OR($F67=AS$24-2,$F67=AS$24-1,$F67=AS$24),1,'4. CPI-tabel'!O$17),IF(OR($F67=AS$24-1,$F67=AS$24),1,'4. CPI-tabel'!O$17))),'4. CPI-tabel'!O$17)</f>
        <v>1.0229999999999999</v>
      </c>
      <c r="AT67" s="114">
        <f>IF(AND($D67="AD",OR($F67=2008,$F67=2009)),(IF($G67=1,IF(OR($F67=AT$24-2,$F67=AT$24-1,$F67=AT$24),1,'4. CPI-tabel'!P$17),IF(OR($F67=AT$24-1,$F67=AT$24),1,'4. CPI-tabel'!P$17))),'4. CPI-tabel'!P$17)</f>
        <v>1.028</v>
      </c>
      <c r="AU67" s="114">
        <f>IF(AND($D67="AD",OR($F67=2008,$F67=2009)),(IF($G67=1,IF(OR($F67=AU$24-2,$F67=AU$24-1,$F67=AU$24),1,'4. CPI-tabel'!Q$17),IF(OR($F67=AU$24-1,$F67=AU$24),1,'4. CPI-tabel'!Q$17))),'4. CPI-tabel'!Q$17)</f>
        <v>1.01</v>
      </c>
      <c r="AV67" s="114">
        <f>IF(AND($D67="AD",OR($F67=2008,$F67=2009)),(IF($G67=1,IF(OR($F67=AV$24-2,$F67=AV$24-1,$F67=AV$24),1,'4. CPI-tabel'!R$17),IF(OR($F67=AV$24-1,$F67=AV$24),1,'4. CPI-tabel'!R$17))),'4. CPI-tabel'!R$17)</f>
        <v>1.008</v>
      </c>
      <c r="AW67" s="114">
        <f>IF(AND($D67="AD",OR($F67=2008,$F67=2009)),(IF($G67=1,IF(OR($F67=AW$24-2,$F67=AW$24-1,$F67=AW$24),1,'4. CPI-tabel'!S$17),IF(OR($F67=AW$24-1,$F67=AW$24),1,'4. CPI-tabel'!S$17))),'4. CPI-tabel'!S$17)</f>
        <v>1.002</v>
      </c>
      <c r="AX67" s="114">
        <f>IF(AND($D67="AD",OR($F67=2008,$F67=2009)),(IF($G67=1,IF(OR($F67=AX$24-2,$F67=AX$24-1,$F67=AX$24),1,'4. CPI-tabel'!T$17),IF(OR($F67=AX$24-1,$F67=AX$24),1,'4. CPI-tabel'!T$17))),'4. CPI-tabel'!T$17)</f>
        <v>1.014</v>
      </c>
      <c r="AY67" s="114">
        <f>IF(AND($D67="AD",OR($F67=2008,$F67=2009)),(IF($G67=1,IF(OR($F67=AY$24-2,$F67=AY$24-1,$F67=AY$24),1,'4. CPI-tabel'!U$17),IF(OR($F67=AY$24-1,$F67=AY$24),1,'4. CPI-tabel'!U$17))),'4. CPI-tabel'!U$17)</f>
        <v>1.0209999999999999</v>
      </c>
      <c r="AZ67" s="114">
        <f>IF(AND($D67="AD",OR($F67=2008,$F67=2009)),(IF($G67=1,IF(OR($F67=AZ$24-2,$F67=AZ$24-1,$F67=AZ$24),1,'4. CPI-tabel'!V$17),IF(OR($F67=AZ$24-1,$F67=AZ$24),1,'4. CPI-tabel'!V$17))),'4. CPI-tabel'!V$17)</f>
        <v>1.028</v>
      </c>
      <c r="BA67" s="114">
        <f>IF(AND($D67="AD",OR($F67=2008,$F67=2009)),(IF($G67=1,IF(OR($F67=BA$24-2,$F67=BA$24-1,$F67=BA$24),1,'4. CPI-tabel'!W$17),IF(OR($F67=BA$24-1,$F67=BA$24),1,'4. CPI-tabel'!W$17))),'4. CPI-tabel'!W$17)</f>
        <v>1.0069999999999999</v>
      </c>
      <c r="BB67" s="114">
        <f>IF(AND($D67="AD",OR($F67=2008,$F67=2009)),(IF($G67=1,IF(OR($F67=BB$24-2,$F67=BB$24-1,$F67=BB$24),1,'4. CPI-tabel'!X$17),IF(OR($F67=BB$24-1,$F67=BB$24),1,'4. CPI-tabel'!X$17))),'4. CPI-tabel'!X$17)</f>
        <v>1</v>
      </c>
      <c r="BC67" s="114">
        <f>IF(AND($D67="AD",OR($F67=2008,$F67=2009)),(IF($G67=1,IF(OR($F67=BC$24-2,$F67=BC$24-1,$F67=BC$24),1,'4. CPI-tabel'!Y$17),IF(OR($F67=BC$24-1,$F67=BC$24),1,'4. CPI-tabel'!Y$17))),'4. CPI-tabel'!Y$17)</f>
        <v>1</v>
      </c>
      <c r="BD67" s="114">
        <f>IF(AND($D67="AD",OR($F67=2008,$F67=2009)),(IF($G67=1,IF(OR($F67=BD$24-2,$F67=BD$24-1,$F67=BD$24),1,'4. CPI-tabel'!Z$17),IF(OR($F67=BD$24-1,$F67=BD$24),1,'4. CPI-tabel'!Z$17))),'4. CPI-tabel'!Z$17)</f>
        <v>1</v>
      </c>
      <c r="BE67" s="114">
        <f>IF(AND($D67="AD",OR($F67=2008,$F67=2009)),(IF($G67=1,IF(OR($F67=BE$24-2,$F67=BE$24-1,$F67=BE$24),1,'4. CPI-tabel'!AA$17),IF(OR($F67=BE$24-1,$F67=BE$24),1,'4. CPI-tabel'!AA$17))),'4. CPI-tabel'!AA$17)</f>
        <v>1</v>
      </c>
      <c r="BF67" s="114">
        <f>IF(AND($D67="AD",OR($F67=2008,$F67=2009)),(IF($G67=1,IF(OR($F67=BF$24-2,$F67=BF$24-1,$F67=BF$24),1,'4. CPI-tabel'!AB$17),IF(OR($F67=BF$24-1,$F67=BF$24),1,'4. CPI-tabel'!AB$17))),'4. CPI-tabel'!AB$17)</f>
        <v>1</v>
      </c>
      <c r="BG67" s="134"/>
      <c r="BH67" s="121"/>
      <c r="BI67" s="84">
        <f t="shared" si="7"/>
        <v>0</v>
      </c>
      <c r="BJ67" s="84">
        <f t="shared" si="8"/>
        <v>0</v>
      </c>
      <c r="BK67" s="84">
        <f t="shared" si="28"/>
        <v>0</v>
      </c>
      <c r="BL67" s="84">
        <f t="shared" si="29"/>
        <v>0</v>
      </c>
      <c r="BM67" s="84">
        <f t="shared" si="30"/>
        <v>0</v>
      </c>
      <c r="BN67" s="84">
        <f t="shared" si="10"/>
        <v>0</v>
      </c>
      <c r="BO67" s="84">
        <f t="shared" si="11"/>
        <v>0</v>
      </c>
      <c r="BP67" s="84">
        <f t="shared" si="12"/>
        <v>0</v>
      </c>
      <c r="BQ67" s="84">
        <f t="shared" si="13"/>
        <v>0</v>
      </c>
      <c r="BR67" s="84">
        <f t="shared" si="14"/>
        <v>0</v>
      </c>
      <c r="BS67" s="84">
        <f t="shared" si="15"/>
        <v>0</v>
      </c>
      <c r="BT67" s="84">
        <f t="shared" si="16"/>
        <v>0</v>
      </c>
      <c r="BU67" s="84">
        <f t="shared" si="17"/>
        <v>0</v>
      </c>
      <c r="BV67" s="84">
        <f t="shared" si="18"/>
        <v>0</v>
      </c>
      <c r="BW67" s="84">
        <f t="shared" si="19"/>
        <v>0</v>
      </c>
      <c r="BX67" s="84">
        <f t="shared" si="20"/>
        <v>0</v>
      </c>
      <c r="BY67" s="84">
        <f t="shared" si="21"/>
        <v>0</v>
      </c>
      <c r="BZ67" s="84">
        <f t="shared" si="22"/>
        <v>127373482.84147306</v>
      </c>
      <c r="CA67" s="84">
        <f t="shared" si="23"/>
        <v>123403400.25940117</v>
      </c>
      <c r="CB67" s="84">
        <f t="shared" si="24"/>
        <v>119557060.5110562</v>
      </c>
      <c r="CC67" s="84">
        <f t="shared" si="25"/>
        <v>115830606.67694536</v>
      </c>
      <c r="CD67" s="84">
        <f t="shared" si="26"/>
        <v>112220302.05324836</v>
      </c>
      <c r="CE67" s="84">
        <f t="shared" si="27"/>
        <v>108722526.40483542</v>
      </c>
    </row>
    <row r="68" spans="1:83" s="18" customFormat="1" x14ac:dyDescent="0.2">
      <c r="A68" s="62"/>
      <c r="B68" s="83">
        <f>'3. Investeringen'!B55</f>
        <v>44</v>
      </c>
      <c r="C68" s="83" t="str">
        <f>'3. Investeringen'!C55</f>
        <v>Nieuwe investeringen</v>
      </c>
      <c r="D68" s="83" t="str">
        <f>'3. Investeringen'!F55</f>
        <v>AD</v>
      </c>
      <c r="E68" s="83" t="str">
        <f t="shared" si="9"/>
        <v>Nieuwe investeringen AD</v>
      </c>
      <c r="F68" s="118">
        <f>'3. Investeringen'!L55</f>
        <v>2022</v>
      </c>
      <c r="G68" s="130">
        <f>'8. Afschrijvingen voor GAW'!G72</f>
        <v>0.5</v>
      </c>
      <c r="H68" s="83">
        <f>'3. Investeringen'!M55</f>
        <v>135445097.26560557</v>
      </c>
      <c r="J68" s="83">
        <f>'6. Investeringen per jaar'!I58</f>
        <v>1</v>
      </c>
      <c r="L68" s="83">
        <f>'8. Afschrijvingen voor GAW'!BF72</f>
        <v>0</v>
      </c>
      <c r="M68" s="83">
        <f>'8. Afschrijvingen voor GAW'!BG72</f>
        <v>0</v>
      </c>
      <c r="N68" s="83">
        <f>'8. Afschrijvingen voor GAW'!BH72</f>
        <v>0</v>
      </c>
      <c r="O68" s="83">
        <f>'8. Afschrijvingen voor GAW'!BI72</f>
        <v>0</v>
      </c>
      <c r="P68" s="83">
        <f>'8. Afschrijvingen voor GAW'!BJ72</f>
        <v>0</v>
      </c>
      <c r="Q68" s="83">
        <f>'8. Afschrijvingen voor GAW'!BK72</f>
        <v>0</v>
      </c>
      <c r="R68" s="83">
        <f>'8. Afschrijvingen voor GAW'!BL72</f>
        <v>0</v>
      </c>
      <c r="S68" s="83">
        <f>'8. Afschrijvingen voor GAW'!BM72</f>
        <v>0</v>
      </c>
      <c r="T68" s="83">
        <f>'8. Afschrijvingen voor GAW'!BN72</f>
        <v>0</v>
      </c>
      <c r="U68" s="83">
        <f>'8. Afschrijvingen voor GAW'!BO72</f>
        <v>0</v>
      </c>
      <c r="V68" s="83">
        <f>'8. Afschrijvingen voor GAW'!BP72</f>
        <v>0</v>
      </c>
      <c r="W68" s="83">
        <f>'8. Afschrijvingen voor GAW'!BQ72</f>
        <v>0</v>
      </c>
      <c r="X68" s="83">
        <f>'8. Afschrijvingen voor GAW'!BR72</f>
        <v>0</v>
      </c>
      <c r="Y68" s="83">
        <f>'8. Afschrijvingen voor GAW'!BS72</f>
        <v>0</v>
      </c>
      <c r="Z68" s="83">
        <f>'8. Afschrijvingen voor GAW'!BT72</f>
        <v>0</v>
      </c>
      <c r="AA68" s="83">
        <f>'8. Afschrijvingen voor GAW'!BU72</f>
        <v>0</v>
      </c>
      <c r="AB68" s="83">
        <f>'8. Afschrijvingen voor GAW'!BV72</f>
        <v>0</v>
      </c>
      <c r="AC68" s="83">
        <f>'8. Afschrijvingen voor GAW'!BW72</f>
        <v>0</v>
      </c>
      <c r="AD68" s="83">
        <f>'8. Afschrijvingen voor GAW'!BX72</f>
        <v>2083770.7271631625</v>
      </c>
      <c r="AE68" s="83">
        <f>'8. Afschrijvingen voor GAW'!BY72</f>
        <v>4103425.4319520737</v>
      </c>
      <c r="AF68" s="83">
        <f>'8. Afschrijvingen voor GAW'!BZ72</f>
        <v>3977166.18789201</v>
      </c>
      <c r="AG68" s="83">
        <f>'8. Afschrijvingen voor GAW'!CA72</f>
        <v>3854791.8436491792</v>
      </c>
      <c r="AH68" s="83">
        <f>'8. Afschrijvingen voor GAW'!CB72</f>
        <v>3736182.8638445889</v>
      </c>
      <c r="AJ68" s="114">
        <f>IF(AND($D68="AD",OR($F68=2008,$F68=2009)),(IF($G68=1,IF(OR($F68=AJ$24-2,$F68=AJ$24-1,$F68=AJ$24),1,'4. CPI-tabel'!F$17),IF(OR($F68=AJ$24-1,$F68=AJ$24),1,'4. CPI-tabel'!F$17))),'4. CPI-tabel'!F$17)</f>
        <v>1.0209999999999999</v>
      </c>
      <c r="AK68" s="114">
        <f>IF(AND($D68="AD",OR($F68=2008,$F68=2009)),(IF($G68=1,IF(OR($F68=AK$24-2,$F68=AK$24-1,$F68=AK$24),1,'4. CPI-tabel'!G$17),IF(OR($F68=AK$24-1,$F68=AK$24),1,'4. CPI-tabel'!G$17))),'4. CPI-tabel'!G$17)</f>
        <v>1.0109999999999999</v>
      </c>
      <c r="AL68" s="114">
        <f>IF(AND($D68="AD",OR($F68=2008,$F68=2009)),(IF($G68=1,IF(OR($F68=AL$24-2,$F68=AL$24-1,$F68=AL$24),1,'4. CPI-tabel'!H$17),IF(OR($F68=AL$24-1,$F68=AL$24),1,'4. CPI-tabel'!H$17))),'4. CPI-tabel'!H$17)</f>
        <v>1.018</v>
      </c>
      <c r="AM68" s="114">
        <f>IF(AND($D68="AD",OR($F68=2008,$F68=2009)),(IF($G68=1,IF(OR($F68=AM$24-2,$F68=AM$24-1,$F68=AM$24),1,'4. CPI-tabel'!I$17),IF(OR($F68=AM$24-1,$F68=AM$24),1,'4. CPI-tabel'!I$17))),'4. CPI-tabel'!I$17)</f>
        <v>1.014</v>
      </c>
      <c r="AN68" s="114">
        <f>IF(AND($D68="AD",OR($F68=2008,$F68=2009)),(IF($G68=1,IF(OR($F68=AN$24-2,$F68=AN$24-1,$F68=AN$24),1,'4. CPI-tabel'!J$17),IF(OR($F68=AN$24-1,$F68=AN$24),1,'4. CPI-tabel'!J$17))),'4. CPI-tabel'!J$17)</f>
        <v>1.0109999999999999</v>
      </c>
      <c r="AO68" s="114">
        <f>IF(AND($D68="AD",OR($F68=2008,$F68=2009)),(IF($G68=1,IF(OR($F68=AO$24-2,$F68=AO$24-1,$F68=AO$24),1,'4. CPI-tabel'!K$17),IF(OR($F68=AO$24-1,$F68=AO$24),1,'4. CPI-tabel'!K$17))),'4. CPI-tabel'!K$17)</f>
        <v>1.032</v>
      </c>
      <c r="AP68" s="114">
        <f>IF(AND($D68="AD",OR($F68=2008,$F68=2009)),(IF($G68=1,IF(OR($F68=AP$24-2,$F68=AP$24-1,$F68=AP$24),1,'4. CPI-tabel'!L$17),IF(OR($F68=AP$24-1,$F68=AP$24),1,'4. CPI-tabel'!L$17))),'4. CPI-tabel'!L$17)</f>
        <v>1.0029999999999999</v>
      </c>
      <c r="AQ68" s="114">
        <f>IF(AND($D68="AD",OR($F68=2008,$F68=2009)),(IF($G68=1,IF(OR($F68=AQ$24-2,$F68=AQ$24-1,$F68=AQ$24),1,'4. CPI-tabel'!M$17),IF(OR($F68=AQ$24-1,$F68=AQ$24),1,'4. CPI-tabel'!M$17))),'4. CPI-tabel'!M$17)</f>
        <v>1.0149999999999999</v>
      </c>
      <c r="AR68" s="114">
        <f>IF(AND($D68="AD",OR($F68=2008,$F68=2009)),(IF($G68=1,IF(OR($F68=AR$24-2,$F68=AR$24-1,$F68=AR$24),1,'4. CPI-tabel'!N$17),IF(OR($F68=AR$24-1,$F68=AR$24),1,'4. CPI-tabel'!N$17))),'4. CPI-tabel'!N$17)</f>
        <v>1.026</v>
      </c>
      <c r="AS68" s="114">
        <f>IF(AND($D68="AD",OR($F68=2008,$F68=2009)),(IF($G68=1,IF(OR($F68=AS$24-2,$F68=AS$24-1,$F68=AS$24),1,'4. CPI-tabel'!O$17),IF(OR($F68=AS$24-1,$F68=AS$24),1,'4. CPI-tabel'!O$17))),'4. CPI-tabel'!O$17)</f>
        <v>1.0229999999999999</v>
      </c>
      <c r="AT68" s="114">
        <f>IF(AND($D68="AD",OR($F68=2008,$F68=2009)),(IF($G68=1,IF(OR($F68=AT$24-2,$F68=AT$24-1,$F68=AT$24),1,'4. CPI-tabel'!P$17),IF(OR($F68=AT$24-1,$F68=AT$24),1,'4. CPI-tabel'!P$17))),'4. CPI-tabel'!P$17)</f>
        <v>1.028</v>
      </c>
      <c r="AU68" s="114">
        <f>IF(AND($D68="AD",OR($F68=2008,$F68=2009)),(IF($G68=1,IF(OR($F68=AU$24-2,$F68=AU$24-1,$F68=AU$24),1,'4. CPI-tabel'!Q$17),IF(OR($F68=AU$24-1,$F68=AU$24),1,'4. CPI-tabel'!Q$17))),'4. CPI-tabel'!Q$17)</f>
        <v>1.01</v>
      </c>
      <c r="AV68" s="114">
        <f>IF(AND($D68="AD",OR($F68=2008,$F68=2009)),(IF($G68=1,IF(OR($F68=AV$24-2,$F68=AV$24-1,$F68=AV$24),1,'4. CPI-tabel'!R$17),IF(OR($F68=AV$24-1,$F68=AV$24),1,'4. CPI-tabel'!R$17))),'4. CPI-tabel'!R$17)</f>
        <v>1.008</v>
      </c>
      <c r="AW68" s="114">
        <f>IF(AND($D68="AD",OR($F68=2008,$F68=2009)),(IF($G68=1,IF(OR($F68=AW$24-2,$F68=AW$24-1,$F68=AW$24),1,'4. CPI-tabel'!S$17),IF(OR($F68=AW$24-1,$F68=AW$24),1,'4. CPI-tabel'!S$17))),'4. CPI-tabel'!S$17)</f>
        <v>1.002</v>
      </c>
      <c r="AX68" s="114">
        <f>IF(AND($D68="AD",OR($F68=2008,$F68=2009)),(IF($G68=1,IF(OR($F68=AX$24-2,$F68=AX$24-1,$F68=AX$24),1,'4. CPI-tabel'!T$17),IF(OR($F68=AX$24-1,$F68=AX$24),1,'4. CPI-tabel'!T$17))),'4. CPI-tabel'!T$17)</f>
        <v>1.014</v>
      </c>
      <c r="AY68" s="114">
        <f>IF(AND($D68="AD",OR($F68=2008,$F68=2009)),(IF($G68=1,IF(OR($F68=AY$24-2,$F68=AY$24-1,$F68=AY$24),1,'4. CPI-tabel'!U$17),IF(OR($F68=AY$24-1,$F68=AY$24),1,'4. CPI-tabel'!U$17))),'4. CPI-tabel'!U$17)</f>
        <v>1.0209999999999999</v>
      </c>
      <c r="AZ68" s="114">
        <f>IF(AND($D68="AD",OR($F68=2008,$F68=2009)),(IF($G68=1,IF(OR($F68=AZ$24-2,$F68=AZ$24-1,$F68=AZ$24),1,'4. CPI-tabel'!V$17),IF(OR($F68=AZ$24-1,$F68=AZ$24),1,'4. CPI-tabel'!V$17))),'4. CPI-tabel'!V$17)</f>
        <v>1.028</v>
      </c>
      <c r="BA68" s="114">
        <f>IF(AND($D68="AD",OR($F68=2008,$F68=2009)),(IF($G68=1,IF(OR($F68=BA$24-2,$F68=BA$24-1,$F68=BA$24),1,'4. CPI-tabel'!W$17),IF(OR($F68=BA$24-1,$F68=BA$24),1,'4. CPI-tabel'!W$17))),'4. CPI-tabel'!W$17)</f>
        <v>1.0069999999999999</v>
      </c>
      <c r="BB68" s="114">
        <f>IF(AND($D68="AD",OR($F68=2008,$F68=2009)),(IF($G68=1,IF(OR($F68=BB$24-2,$F68=BB$24-1,$F68=BB$24),1,'4. CPI-tabel'!X$17),IF(OR($F68=BB$24-1,$F68=BB$24),1,'4. CPI-tabel'!X$17))),'4. CPI-tabel'!X$17)</f>
        <v>1</v>
      </c>
      <c r="BC68" s="114">
        <f>IF(AND($D68="AD",OR($F68=2008,$F68=2009)),(IF($G68=1,IF(OR($F68=BC$24-2,$F68=BC$24-1,$F68=BC$24),1,'4. CPI-tabel'!Y$17),IF(OR($F68=BC$24-1,$F68=BC$24),1,'4. CPI-tabel'!Y$17))),'4. CPI-tabel'!Y$17)</f>
        <v>1</v>
      </c>
      <c r="BD68" s="114">
        <f>IF(AND($D68="AD",OR($F68=2008,$F68=2009)),(IF($G68=1,IF(OR($F68=BD$24-2,$F68=BD$24-1,$F68=BD$24),1,'4. CPI-tabel'!Z$17),IF(OR($F68=BD$24-1,$F68=BD$24),1,'4. CPI-tabel'!Z$17))),'4. CPI-tabel'!Z$17)</f>
        <v>1</v>
      </c>
      <c r="BE68" s="114">
        <f>IF(AND($D68="AD",OR($F68=2008,$F68=2009)),(IF($G68=1,IF(OR($F68=BE$24-2,$F68=BE$24-1,$F68=BE$24),1,'4. CPI-tabel'!AA$17),IF(OR($F68=BE$24-1,$F68=BE$24),1,'4. CPI-tabel'!AA$17))),'4. CPI-tabel'!AA$17)</f>
        <v>1</v>
      </c>
      <c r="BF68" s="114">
        <f>IF(AND($D68="AD",OR($F68=2008,$F68=2009)),(IF($G68=1,IF(OR($F68=BF$24-2,$F68=BF$24-1,$F68=BF$24),1,'4. CPI-tabel'!AB$17),IF(OR($F68=BF$24-1,$F68=BF$24),1,'4. CPI-tabel'!AB$17))),'4. CPI-tabel'!AB$17)</f>
        <v>1</v>
      </c>
      <c r="BG68" s="134"/>
      <c r="BH68" s="121"/>
      <c r="BI68" s="84">
        <f t="shared" si="7"/>
        <v>0</v>
      </c>
      <c r="BJ68" s="84">
        <f t="shared" si="8"/>
        <v>0</v>
      </c>
      <c r="BK68" s="84">
        <f t="shared" si="28"/>
        <v>0</v>
      </c>
      <c r="BL68" s="84">
        <f t="shared" si="29"/>
        <v>0</v>
      </c>
      <c r="BM68" s="84">
        <f t="shared" si="30"/>
        <v>0</v>
      </c>
      <c r="BN68" s="84">
        <f t="shared" si="10"/>
        <v>0</v>
      </c>
      <c r="BO68" s="84">
        <f t="shared" si="11"/>
        <v>0</v>
      </c>
      <c r="BP68" s="84">
        <f t="shared" si="12"/>
        <v>0</v>
      </c>
      <c r="BQ68" s="84">
        <f t="shared" si="13"/>
        <v>0</v>
      </c>
      <c r="BR68" s="84">
        <f t="shared" si="14"/>
        <v>0</v>
      </c>
      <c r="BS68" s="84">
        <f t="shared" si="15"/>
        <v>0</v>
      </c>
      <c r="BT68" s="84">
        <f t="shared" si="16"/>
        <v>0</v>
      </c>
      <c r="BU68" s="84">
        <f t="shared" si="17"/>
        <v>0</v>
      </c>
      <c r="BV68" s="84">
        <f t="shared" si="18"/>
        <v>0</v>
      </c>
      <c r="BW68" s="84">
        <f t="shared" si="19"/>
        <v>0</v>
      </c>
      <c r="BX68" s="84">
        <f t="shared" si="20"/>
        <v>0</v>
      </c>
      <c r="BY68" s="84">
        <f t="shared" si="21"/>
        <v>0</v>
      </c>
      <c r="BZ68" s="84">
        <f t="shared" si="22"/>
        <v>0</v>
      </c>
      <c r="CA68" s="84">
        <f t="shared" si="23"/>
        <v>133361326.5384424</v>
      </c>
      <c r="CB68" s="84">
        <f t="shared" si="24"/>
        <v>129257901.10649033</v>
      </c>
      <c r="CC68" s="84">
        <f t="shared" si="25"/>
        <v>125280734.91859832</v>
      </c>
      <c r="CD68" s="84">
        <f t="shared" si="26"/>
        <v>121425943.07494915</v>
      </c>
      <c r="CE68" s="84">
        <f t="shared" si="27"/>
        <v>117689760.21110456</v>
      </c>
    </row>
    <row r="69" spans="1:83" s="18" customFormat="1" x14ac:dyDescent="0.2">
      <c r="A69" s="62"/>
      <c r="B69" s="83">
        <f>'3. Investeringen'!B56</f>
        <v>45</v>
      </c>
      <c r="C69" s="83" t="str">
        <f>'3. Investeringen'!C56</f>
        <v>Nieuwe investeringen</v>
      </c>
      <c r="D69" s="83" t="str">
        <f>'3. Investeringen'!F56</f>
        <v>AD</v>
      </c>
      <c r="E69" s="83" t="str">
        <f t="shared" si="9"/>
        <v>Nieuwe investeringen AD</v>
      </c>
      <c r="F69" s="118">
        <f>'3. Investeringen'!L56</f>
        <v>2023</v>
      </c>
      <c r="G69" s="130">
        <f>'8. Afschrijvingen voor GAW'!G73</f>
        <v>0.5</v>
      </c>
      <c r="H69" s="83">
        <f>'3. Investeringen'!M56</f>
        <v>142181691.68286872</v>
      </c>
      <c r="J69" s="83">
        <f>'6. Investeringen per jaar'!I59</f>
        <v>1</v>
      </c>
      <c r="L69" s="83">
        <f>'8. Afschrijvingen voor GAW'!BF73</f>
        <v>0</v>
      </c>
      <c r="M69" s="83">
        <f>'8. Afschrijvingen voor GAW'!BG73</f>
        <v>0</v>
      </c>
      <c r="N69" s="83">
        <f>'8. Afschrijvingen voor GAW'!BH73</f>
        <v>0</v>
      </c>
      <c r="O69" s="83">
        <f>'8. Afschrijvingen voor GAW'!BI73</f>
        <v>0</v>
      </c>
      <c r="P69" s="83">
        <f>'8. Afschrijvingen voor GAW'!BJ73</f>
        <v>0</v>
      </c>
      <c r="Q69" s="83">
        <f>'8. Afschrijvingen voor GAW'!BK73</f>
        <v>0</v>
      </c>
      <c r="R69" s="83">
        <f>'8. Afschrijvingen voor GAW'!BL73</f>
        <v>0</v>
      </c>
      <c r="S69" s="83">
        <f>'8. Afschrijvingen voor GAW'!BM73</f>
        <v>0</v>
      </c>
      <c r="T69" s="83">
        <f>'8. Afschrijvingen voor GAW'!BN73</f>
        <v>0</v>
      </c>
      <c r="U69" s="83">
        <f>'8. Afschrijvingen voor GAW'!BO73</f>
        <v>0</v>
      </c>
      <c r="V69" s="83">
        <f>'8. Afschrijvingen voor GAW'!BP73</f>
        <v>0</v>
      </c>
      <c r="W69" s="83">
        <f>'8. Afschrijvingen voor GAW'!BQ73</f>
        <v>0</v>
      </c>
      <c r="X69" s="83">
        <f>'8. Afschrijvingen voor GAW'!BR73</f>
        <v>0</v>
      </c>
      <c r="Y69" s="83">
        <f>'8. Afschrijvingen voor GAW'!BS73</f>
        <v>0</v>
      </c>
      <c r="Z69" s="83">
        <f>'8. Afschrijvingen voor GAW'!BT73</f>
        <v>0</v>
      </c>
      <c r="AA69" s="83">
        <f>'8. Afschrijvingen voor GAW'!BU73</f>
        <v>0</v>
      </c>
      <c r="AB69" s="83">
        <f>'8. Afschrijvingen voor GAW'!BV73</f>
        <v>0</v>
      </c>
      <c r="AC69" s="83">
        <f>'8. Afschrijvingen voor GAW'!BW73</f>
        <v>0</v>
      </c>
      <c r="AD69" s="83">
        <f>'8. Afschrijvingen voor GAW'!BX73</f>
        <v>0</v>
      </c>
      <c r="AE69" s="83">
        <f>'8. Afschrijvingen voor GAW'!BY73</f>
        <v>2187410.6412749034</v>
      </c>
      <c r="AF69" s="83">
        <f>'8. Afschrijvingen voor GAW'!BZ73</f>
        <v>4307516.3397413483</v>
      </c>
      <c r="AG69" s="83">
        <f>'8. Afschrijvingen voor GAW'!CA73</f>
        <v>4174977.3754416141</v>
      </c>
      <c r="AH69" s="83">
        <f>'8. Afschrijvingen voor GAW'!CB73</f>
        <v>4046516.5331203341</v>
      </c>
      <c r="AJ69" s="114">
        <f>IF(AND($D69="AD",OR($F69=2008,$F69=2009)),(IF($G69=1,IF(OR($F69=AJ$24-2,$F69=AJ$24-1,$F69=AJ$24),1,'4. CPI-tabel'!F$17),IF(OR($F69=AJ$24-1,$F69=AJ$24),1,'4. CPI-tabel'!F$17))),'4. CPI-tabel'!F$17)</f>
        <v>1.0209999999999999</v>
      </c>
      <c r="AK69" s="114">
        <f>IF(AND($D69="AD",OR($F69=2008,$F69=2009)),(IF($G69=1,IF(OR($F69=AK$24-2,$F69=AK$24-1,$F69=AK$24),1,'4. CPI-tabel'!G$17),IF(OR($F69=AK$24-1,$F69=AK$24),1,'4. CPI-tabel'!G$17))),'4. CPI-tabel'!G$17)</f>
        <v>1.0109999999999999</v>
      </c>
      <c r="AL69" s="114">
        <f>IF(AND($D69="AD",OR($F69=2008,$F69=2009)),(IF($G69=1,IF(OR($F69=AL$24-2,$F69=AL$24-1,$F69=AL$24),1,'4. CPI-tabel'!H$17),IF(OR($F69=AL$24-1,$F69=AL$24),1,'4. CPI-tabel'!H$17))),'4. CPI-tabel'!H$17)</f>
        <v>1.018</v>
      </c>
      <c r="AM69" s="114">
        <f>IF(AND($D69="AD",OR($F69=2008,$F69=2009)),(IF($G69=1,IF(OR($F69=AM$24-2,$F69=AM$24-1,$F69=AM$24),1,'4. CPI-tabel'!I$17),IF(OR($F69=AM$24-1,$F69=AM$24),1,'4. CPI-tabel'!I$17))),'4. CPI-tabel'!I$17)</f>
        <v>1.014</v>
      </c>
      <c r="AN69" s="114">
        <f>IF(AND($D69="AD",OR($F69=2008,$F69=2009)),(IF($G69=1,IF(OR($F69=AN$24-2,$F69=AN$24-1,$F69=AN$24),1,'4. CPI-tabel'!J$17),IF(OR($F69=AN$24-1,$F69=AN$24),1,'4. CPI-tabel'!J$17))),'4. CPI-tabel'!J$17)</f>
        <v>1.0109999999999999</v>
      </c>
      <c r="AO69" s="114">
        <f>IF(AND($D69="AD",OR($F69=2008,$F69=2009)),(IF($G69=1,IF(OR($F69=AO$24-2,$F69=AO$24-1,$F69=AO$24),1,'4. CPI-tabel'!K$17),IF(OR($F69=AO$24-1,$F69=AO$24),1,'4. CPI-tabel'!K$17))),'4. CPI-tabel'!K$17)</f>
        <v>1.032</v>
      </c>
      <c r="AP69" s="114">
        <f>IF(AND($D69="AD",OR($F69=2008,$F69=2009)),(IF($G69=1,IF(OR($F69=AP$24-2,$F69=AP$24-1,$F69=AP$24),1,'4. CPI-tabel'!L$17),IF(OR($F69=AP$24-1,$F69=AP$24),1,'4. CPI-tabel'!L$17))),'4. CPI-tabel'!L$17)</f>
        <v>1.0029999999999999</v>
      </c>
      <c r="AQ69" s="114">
        <f>IF(AND($D69="AD",OR($F69=2008,$F69=2009)),(IF($G69=1,IF(OR($F69=AQ$24-2,$F69=AQ$24-1,$F69=AQ$24),1,'4. CPI-tabel'!M$17),IF(OR($F69=AQ$24-1,$F69=AQ$24),1,'4. CPI-tabel'!M$17))),'4. CPI-tabel'!M$17)</f>
        <v>1.0149999999999999</v>
      </c>
      <c r="AR69" s="114">
        <f>IF(AND($D69="AD",OR($F69=2008,$F69=2009)),(IF($G69=1,IF(OR($F69=AR$24-2,$F69=AR$24-1,$F69=AR$24),1,'4. CPI-tabel'!N$17),IF(OR($F69=AR$24-1,$F69=AR$24),1,'4. CPI-tabel'!N$17))),'4. CPI-tabel'!N$17)</f>
        <v>1.026</v>
      </c>
      <c r="AS69" s="114">
        <f>IF(AND($D69="AD",OR($F69=2008,$F69=2009)),(IF($G69=1,IF(OR($F69=AS$24-2,$F69=AS$24-1,$F69=AS$24),1,'4. CPI-tabel'!O$17),IF(OR($F69=AS$24-1,$F69=AS$24),1,'4. CPI-tabel'!O$17))),'4. CPI-tabel'!O$17)</f>
        <v>1.0229999999999999</v>
      </c>
      <c r="AT69" s="114">
        <f>IF(AND($D69="AD",OR($F69=2008,$F69=2009)),(IF($G69=1,IF(OR($F69=AT$24-2,$F69=AT$24-1,$F69=AT$24),1,'4. CPI-tabel'!P$17),IF(OR($F69=AT$24-1,$F69=AT$24),1,'4. CPI-tabel'!P$17))),'4. CPI-tabel'!P$17)</f>
        <v>1.028</v>
      </c>
      <c r="AU69" s="114">
        <f>IF(AND($D69="AD",OR($F69=2008,$F69=2009)),(IF($G69=1,IF(OR($F69=AU$24-2,$F69=AU$24-1,$F69=AU$24),1,'4. CPI-tabel'!Q$17),IF(OR($F69=AU$24-1,$F69=AU$24),1,'4. CPI-tabel'!Q$17))),'4. CPI-tabel'!Q$17)</f>
        <v>1.01</v>
      </c>
      <c r="AV69" s="114">
        <f>IF(AND($D69="AD",OR($F69=2008,$F69=2009)),(IF($G69=1,IF(OR($F69=AV$24-2,$F69=AV$24-1,$F69=AV$24),1,'4. CPI-tabel'!R$17),IF(OR($F69=AV$24-1,$F69=AV$24),1,'4. CPI-tabel'!R$17))),'4. CPI-tabel'!R$17)</f>
        <v>1.008</v>
      </c>
      <c r="AW69" s="114">
        <f>IF(AND($D69="AD",OR($F69=2008,$F69=2009)),(IF($G69=1,IF(OR($F69=AW$24-2,$F69=AW$24-1,$F69=AW$24),1,'4. CPI-tabel'!S$17),IF(OR($F69=AW$24-1,$F69=AW$24),1,'4. CPI-tabel'!S$17))),'4. CPI-tabel'!S$17)</f>
        <v>1.002</v>
      </c>
      <c r="AX69" s="114">
        <f>IF(AND($D69="AD",OR($F69=2008,$F69=2009)),(IF($G69=1,IF(OR($F69=AX$24-2,$F69=AX$24-1,$F69=AX$24),1,'4. CPI-tabel'!T$17),IF(OR($F69=AX$24-1,$F69=AX$24),1,'4. CPI-tabel'!T$17))),'4. CPI-tabel'!T$17)</f>
        <v>1.014</v>
      </c>
      <c r="AY69" s="114">
        <f>IF(AND($D69="AD",OR($F69=2008,$F69=2009)),(IF($G69=1,IF(OR($F69=AY$24-2,$F69=AY$24-1,$F69=AY$24),1,'4. CPI-tabel'!U$17),IF(OR($F69=AY$24-1,$F69=AY$24),1,'4. CPI-tabel'!U$17))),'4. CPI-tabel'!U$17)</f>
        <v>1.0209999999999999</v>
      </c>
      <c r="AZ69" s="114">
        <f>IF(AND($D69="AD",OR($F69=2008,$F69=2009)),(IF($G69=1,IF(OR($F69=AZ$24-2,$F69=AZ$24-1,$F69=AZ$24),1,'4. CPI-tabel'!V$17),IF(OR($F69=AZ$24-1,$F69=AZ$24),1,'4. CPI-tabel'!V$17))),'4. CPI-tabel'!V$17)</f>
        <v>1.028</v>
      </c>
      <c r="BA69" s="114">
        <f>IF(AND($D69="AD",OR($F69=2008,$F69=2009)),(IF($G69=1,IF(OR($F69=BA$24-2,$F69=BA$24-1,$F69=BA$24),1,'4. CPI-tabel'!W$17),IF(OR($F69=BA$24-1,$F69=BA$24),1,'4. CPI-tabel'!W$17))),'4. CPI-tabel'!W$17)</f>
        <v>1.0069999999999999</v>
      </c>
      <c r="BB69" s="114">
        <f>IF(AND($D69="AD",OR($F69=2008,$F69=2009)),(IF($G69=1,IF(OR($F69=BB$24-2,$F69=BB$24-1,$F69=BB$24),1,'4. CPI-tabel'!X$17),IF(OR($F69=BB$24-1,$F69=BB$24),1,'4. CPI-tabel'!X$17))),'4. CPI-tabel'!X$17)</f>
        <v>1</v>
      </c>
      <c r="BC69" s="114">
        <f>IF(AND($D69="AD",OR($F69=2008,$F69=2009)),(IF($G69=1,IF(OR($F69=BC$24-2,$F69=BC$24-1,$F69=BC$24),1,'4. CPI-tabel'!Y$17),IF(OR($F69=BC$24-1,$F69=BC$24),1,'4. CPI-tabel'!Y$17))),'4. CPI-tabel'!Y$17)</f>
        <v>1</v>
      </c>
      <c r="BD69" s="114">
        <f>IF(AND($D69="AD",OR($F69=2008,$F69=2009)),(IF($G69=1,IF(OR($F69=BD$24-2,$F69=BD$24-1,$F69=BD$24),1,'4. CPI-tabel'!Z$17),IF(OR($F69=BD$24-1,$F69=BD$24),1,'4. CPI-tabel'!Z$17))),'4. CPI-tabel'!Z$17)</f>
        <v>1</v>
      </c>
      <c r="BE69" s="114">
        <f>IF(AND($D69="AD",OR($F69=2008,$F69=2009)),(IF($G69=1,IF(OR($F69=BE$24-2,$F69=BE$24-1,$F69=BE$24),1,'4. CPI-tabel'!AA$17),IF(OR($F69=BE$24-1,$F69=BE$24),1,'4. CPI-tabel'!AA$17))),'4. CPI-tabel'!AA$17)</f>
        <v>1</v>
      </c>
      <c r="BF69" s="114">
        <f>IF(AND($D69="AD",OR($F69=2008,$F69=2009)),(IF($G69=1,IF(OR($F69=BF$24-2,$F69=BF$24-1,$F69=BF$24),1,'4. CPI-tabel'!AB$17),IF(OR($F69=BF$24-1,$F69=BF$24),1,'4. CPI-tabel'!AB$17))),'4. CPI-tabel'!AB$17)</f>
        <v>1</v>
      </c>
      <c r="BG69" s="134"/>
      <c r="BH69" s="121"/>
      <c r="BI69" s="84">
        <f t="shared" si="7"/>
        <v>0</v>
      </c>
      <c r="BJ69" s="84">
        <f t="shared" si="8"/>
        <v>0</v>
      </c>
      <c r="BK69" s="84">
        <f t="shared" si="28"/>
        <v>0</v>
      </c>
      <c r="BL69" s="84">
        <f t="shared" si="29"/>
        <v>0</v>
      </c>
      <c r="BM69" s="84">
        <f t="shared" si="30"/>
        <v>0</v>
      </c>
      <c r="BN69" s="84">
        <f t="shared" si="10"/>
        <v>0</v>
      </c>
      <c r="BO69" s="84">
        <f t="shared" si="11"/>
        <v>0</v>
      </c>
      <c r="BP69" s="84">
        <f t="shared" si="12"/>
        <v>0</v>
      </c>
      <c r="BQ69" s="84">
        <f t="shared" si="13"/>
        <v>0</v>
      </c>
      <c r="BR69" s="84">
        <f t="shared" si="14"/>
        <v>0</v>
      </c>
      <c r="BS69" s="84">
        <f t="shared" si="15"/>
        <v>0</v>
      </c>
      <c r="BT69" s="84">
        <f t="shared" si="16"/>
        <v>0</v>
      </c>
      <c r="BU69" s="84">
        <f t="shared" si="17"/>
        <v>0</v>
      </c>
      <c r="BV69" s="84">
        <f t="shared" si="18"/>
        <v>0</v>
      </c>
      <c r="BW69" s="84">
        <f t="shared" si="19"/>
        <v>0</v>
      </c>
      <c r="BX69" s="84">
        <f t="shared" si="20"/>
        <v>0</v>
      </c>
      <c r="BY69" s="84">
        <f t="shared" si="21"/>
        <v>0</v>
      </c>
      <c r="BZ69" s="84">
        <f t="shared" si="22"/>
        <v>0</v>
      </c>
      <c r="CA69" s="84">
        <f t="shared" si="23"/>
        <v>0</v>
      </c>
      <c r="CB69" s="84">
        <f t="shared" si="24"/>
        <v>139994281.04159382</v>
      </c>
      <c r="CC69" s="84">
        <f t="shared" si="25"/>
        <v>135686764.70185247</v>
      </c>
      <c r="CD69" s="84">
        <f t="shared" si="26"/>
        <v>131511787.32641086</v>
      </c>
      <c r="CE69" s="84">
        <f t="shared" si="27"/>
        <v>127465270.79329053</v>
      </c>
    </row>
    <row r="70" spans="1:83" s="18" customFormat="1" x14ac:dyDescent="0.2">
      <c r="A70" s="62"/>
      <c r="B70" s="83">
        <f>'3. Investeringen'!B57</f>
        <v>46</v>
      </c>
      <c r="C70" s="83" t="str">
        <f>'3. Investeringen'!C57</f>
        <v>Nieuwe investeringen</v>
      </c>
      <c r="D70" s="83" t="str">
        <f>'3. Investeringen'!F57</f>
        <v>AD</v>
      </c>
      <c r="E70" s="83" t="str">
        <f t="shared" si="9"/>
        <v>Nieuwe investeringen AD</v>
      </c>
      <c r="F70" s="118">
        <f>'3. Investeringen'!L57</f>
        <v>2024</v>
      </c>
      <c r="G70" s="130">
        <f>'8. Afschrijvingen voor GAW'!G74</f>
        <v>0.5</v>
      </c>
      <c r="H70" s="83">
        <f>'3. Investeringen'!M57</f>
        <v>149253342.18749771</v>
      </c>
      <c r="J70" s="83">
        <f>'6. Investeringen per jaar'!I60</f>
        <v>1</v>
      </c>
      <c r="L70" s="83">
        <f>'8. Afschrijvingen voor GAW'!BF74</f>
        <v>0</v>
      </c>
      <c r="M70" s="83">
        <f>'8. Afschrijvingen voor GAW'!BG74</f>
        <v>0</v>
      </c>
      <c r="N70" s="83">
        <f>'8. Afschrijvingen voor GAW'!BH74</f>
        <v>0</v>
      </c>
      <c r="O70" s="83">
        <f>'8. Afschrijvingen voor GAW'!BI74</f>
        <v>0</v>
      </c>
      <c r="P70" s="83">
        <f>'8. Afschrijvingen voor GAW'!BJ74</f>
        <v>0</v>
      </c>
      <c r="Q70" s="83">
        <f>'8. Afschrijvingen voor GAW'!BK74</f>
        <v>0</v>
      </c>
      <c r="R70" s="83">
        <f>'8. Afschrijvingen voor GAW'!BL74</f>
        <v>0</v>
      </c>
      <c r="S70" s="83">
        <f>'8. Afschrijvingen voor GAW'!BM74</f>
        <v>0</v>
      </c>
      <c r="T70" s="83">
        <f>'8. Afschrijvingen voor GAW'!BN74</f>
        <v>0</v>
      </c>
      <c r="U70" s="83">
        <f>'8. Afschrijvingen voor GAW'!BO74</f>
        <v>0</v>
      </c>
      <c r="V70" s="83">
        <f>'8. Afschrijvingen voor GAW'!BP74</f>
        <v>0</v>
      </c>
      <c r="W70" s="83">
        <f>'8. Afschrijvingen voor GAW'!BQ74</f>
        <v>0</v>
      </c>
      <c r="X70" s="83">
        <f>'8. Afschrijvingen voor GAW'!BR74</f>
        <v>0</v>
      </c>
      <c r="Y70" s="83">
        <f>'8. Afschrijvingen voor GAW'!BS74</f>
        <v>0</v>
      </c>
      <c r="Z70" s="83">
        <f>'8. Afschrijvingen voor GAW'!BT74</f>
        <v>0</v>
      </c>
      <c r="AA70" s="83">
        <f>'8. Afschrijvingen voor GAW'!BU74</f>
        <v>0</v>
      </c>
      <c r="AB70" s="83">
        <f>'8. Afschrijvingen voor GAW'!BV74</f>
        <v>0</v>
      </c>
      <c r="AC70" s="83">
        <f>'8. Afschrijvingen voor GAW'!BW74</f>
        <v>0</v>
      </c>
      <c r="AD70" s="83">
        <f>'8. Afschrijvingen voor GAW'!BX74</f>
        <v>0</v>
      </c>
      <c r="AE70" s="83">
        <f>'8. Afschrijvingen voor GAW'!BY74</f>
        <v>0</v>
      </c>
      <c r="AF70" s="83">
        <f>'8. Afschrijvingen voor GAW'!BZ74</f>
        <v>2296205.2644230416</v>
      </c>
      <c r="AG70" s="83">
        <f>'8. Afschrijvingen voor GAW'!CA74</f>
        <v>4521758.0591715276</v>
      </c>
      <c r="AH70" s="83">
        <f>'8. Afschrijvingen voor GAW'!CB74</f>
        <v>4382627.0419662502</v>
      </c>
      <c r="AJ70" s="114">
        <f>IF(AND($D70="AD",OR($F70=2008,$F70=2009)),(IF($G70=1,IF(OR($F70=AJ$24-2,$F70=AJ$24-1,$F70=AJ$24),1,'4. CPI-tabel'!F$17),IF(OR($F70=AJ$24-1,$F70=AJ$24),1,'4. CPI-tabel'!F$17))),'4. CPI-tabel'!F$17)</f>
        <v>1.0209999999999999</v>
      </c>
      <c r="AK70" s="114">
        <f>IF(AND($D70="AD",OR($F70=2008,$F70=2009)),(IF($G70=1,IF(OR($F70=AK$24-2,$F70=AK$24-1,$F70=AK$24),1,'4. CPI-tabel'!G$17),IF(OR($F70=AK$24-1,$F70=AK$24),1,'4. CPI-tabel'!G$17))),'4. CPI-tabel'!G$17)</f>
        <v>1.0109999999999999</v>
      </c>
      <c r="AL70" s="114">
        <f>IF(AND($D70="AD",OR($F70=2008,$F70=2009)),(IF($G70=1,IF(OR($F70=AL$24-2,$F70=AL$24-1,$F70=AL$24),1,'4. CPI-tabel'!H$17),IF(OR($F70=AL$24-1,$F70=AL$24),1,'4. CPI-tabel'!H$17))),'4. CPI-tabel'!H$17)</f>
        <v>1.018</v>
      </c>
      <c r="AM70" s="114">
        <f>IF(AND($D70="AD",OR($F70=2008,$F70=2009)),(IF($G70=1,IF(OR($F70=AM$24-2,$F70=AM$24-1,$F70=AM$24),1,'4. CPI-tabel'!I$17),IF(OR($F70=AM$24-1,$F70=AM$24),1,'4. CPI-tabel'!I$17))),'4. CPI-tabel'!I$17)</f>
        <v>1.014</v>
      </c>
      <c r="AN70" s="114">
        <f>IF(AND($D70="AD",OR($F70=2008,$F70=2009)),(IF($G70=1,IF(OR($F70=AN$24-2,$F70=AN$24-1,$F70=AN$24),1,'4. CPI-tabel'!J$17),IF(OR($F70=AN$24-1,$F70=AN$24),1,'4. CPI-tabel'!J$17))),'4. CPI-tabel'!J$17)</f>
        <v>1.0109999999999999</v>
      </c>
      <c r="AO70" s="114">
        <f>IF(AND($D70="AD",OR($F70=2008,$F70=2009)),(IF($G70=1,IF(OR($F70=AO$24-2,$F70=AO$24-1,$F70=AO$24),1,'4. CPI-tabel'!K$17),IF(OR($F70=AO$24-1,$F70=AO$24),1,'4. CPI-tabel'!K$17))),'4. CPI-tabel'!K$17)</f>
        <v>1.032</v>
      </c>
      <c r="AP70" s="114">
        <f>IF(AND($D70="AD",OR($F70=2008,$F70=2009)),(IF($G70=1,IF(OR($F70=AP$24-2,$F70=AP$24-1,$F70=AP$24),1,'4. CPI-tabel'!L$17),IF(OR($F70=AP$24-1,$F70=AP$24),1,'4. CPI-tabel'!L$17))),'4. CPI-tabel'!L$17)</f>
        <v>1.0029999999999999</v>
      </c>
      <c r="AQ70" s="114">
        <f>IF(AND($D70="AD",OR($F70=2008,$F70=2009)),(IF($G70=1,IF(OR($F70=AQ$24-2,$F70=AQ$24-1,$F70=AQ$24),1,'4. CPI-tabel'!M$17),IF(OR($F70=AQ$24-1,$F70=AQ$24),1,'4. CPI-tabel'!M$17))),'4. CPI-tabel'!M$17)</f>
        <v>1.0149999999999999</v>
      </c>
      <c r="AR70" s="114">
        <f>IF(AND($D70="AD",OR($F70=2008,$F70=2009)),(IF($G70=1,IF(OR($F70=AR$24-2,$F70=AR$24-1,$F70=AR$24),1,'4. CPI-tabel'!N$17),IF(OR($F70=AR$24-1,$F70=AR$24),1,'4. CPI-tabel'!N$17))),'4. CPI-tabel'!N$17)</f>
        <v>1.026</v>
      </c>
      <c r="AS70" s="114">
        <f>IF(AND($D70="AD",OR($F70=2008,$F70=2009)),(IF($G70=1,IF(OR($F70=AS$24-2,$F70=AS$24-1,$F70=AS$24),1,'4. CPI-tabel'!O$17),IF(OR($F70=AS$24-1,$F70=AS$24),1,'4. CPI-tabel'!O$17))),'4. CPI-tabel'!O$17)</f>
        <v>1.0229999999999999</v>
      </c>
      <c r="AT70" s="114">
        <f>IF(AND($D70="AD",OR($F70=2008,$F70=2009)),(IF($G70=1,IF(OR($F70=AT$24-2,$F70=AT$24-1,$F70=AT$24),1,'4. CPI-tabel'!P$17),IF(OR($F70=AT$24-1,$F70=AT$24),1,'4. CPI-tabel'!P$17))),'4. CPI-tabel'!P$17)</f>
        <v>1.028</v>
      </c>
      <c r="AU70" s="114">
        <f>IF(AND($D70="AD",OR($F70=2008,$F70=2009)),(IF($G70=1,IF(OR($F70=AU$24-2,$F70=AU$24-1,$F70=AU$24),1,'4. CPI-tabel'!Q$17),IF(OR($F70=AU$24-1,$F70=AU$24),1,'4. CPI-tabel'!Q$17))),'4. CPI-tabel'!Q$17)</f>
        <v>1.01</v>
      </c>
      <c r="AV70" s="114">
        <f>IF(AND($D70="AD",OR($F70=2008,$F70=2009)),(IF($G70=1,IF(OR($F70=AV$24-2,$F70=AV$24-1,$F70=AV$24),1,'4. CPI-tabel'!R$17),IF(OR($F70=AV$24-1,$F70=AV$24),1,'4. CPI-tabel'!R$17))),'4. CPI-tabel'!R$17)</f>
        <v>1.008</v>
      </c>
      <c r="AW70" s="114">
        <f>IF(AND($D70="AD",OR($F70=2008,$F70=2009)),(IF($G70=1,IF(OR($F70=AW$24-2,$F70=AW$24-1,$F70=AW$24),1,'4. CPI-tabel'!S$17),IF(OR($F70=AW$24-1,$F70=AW$24),1,'4. CPI-tabel'!S$17))),'4. CPI-tabel'!S$17)</f>
        <v>1.002</v>
      </c>
      <c r="AX70" s="114">
        <f>IF(AND($D70="AD",OR($F70=2008,$F70=2009)),(IF($G70=1,IF(OR($F70=AX$24-2,$F70=AX$24-1,$F70=AX$24),1,'4. CPI-tabel'!T$17),IF(OR($F70=AX$24-1,$F70=AX$24),1,'4. CPI-tabel'!T$17))),'4. CPI-tabel'!T$17)</f>
        <v>1.014</v>
      </c>
      <c r="AY70" s="114">
        <f>IF(AND($D70="AD",OR($F70=2008,$F70=2009)),(IF($G70=1,IF(OR($F70=AY$24-2,$F70=AY$24-1,$F70=AY$24),1,'4. CPI-tabel'!U$17),IF(OR($F70=AY$24-1,$F70=AY$24),1,'4. CPI-tabel'!U$17))),'4. CPI-tabel'!U$17)</f>
        <v>1.0209999999999999</v>
      </c>
      <c r="AZ70" s="114">
        <f>IF(AND($D70="AD",OR($F70=2008,$F70=2009)),(IF($G70=1,IF(OR($F70=AZ$24-2,$F70=AZ$24-1,$F70=AZ$24),1,'4. CPI-tabel'!V$17),IF(OR($F70=AZ$24-1,$F70=AZ$24),1,'4. CPI-tabel'!V$17))),'4. CPI-tabel'!V$17)</f>
        <v>1.028</v>
      </c>
      <c r="BA70" s="114">
        <f>IF(AND($D70="AD",OR($F70=2008,$F70=2009)),(IF($G70=1,IF(OR($F70=BA$24-2,$F70=BA$24-1,$F70=BA$24),1,'4. CPI-tabel'!W$17),IF(OR($F70=BA$24-1,$F70=BA$24),1,'4. CPI-tabel'!W$17))),'4. CPI-tabel'!W$17)</f>
        <v>1.0069999999999999</v>
      </c>
      <c r="BB70" s="114">
        <f>IF(AND($D70="AD",OR($F70=2008,$F70=2009)),(IF($G70=1,IF(OR($F70=BB$24-2,$F70=BB$24-1,$F70=BB$24),1,'4. CPI-tabel'!X$17),IF(OR($F70=BB$24-1,$F70=BB$24),1,'4. CPI-tabel'!X$17))),'4. CPI-tabel'!X$17)</f>
        <v>1</v>
      </c>
      <c r="BC70" s="114">
        <f>IF(AND($D70="AD",OR($F70=2008,$F70=2009)),(IF($G70=1,IF(OR($F70=BC$24-2,$F70=BC$24-1,$F70=BC$24),1,'4. CPI-tabel'!Y$17),IF(OR($F70=BC$24-1,$F70=BC$24),1,'4. CPI-tabel'!Y$17))),'4. CPI-tabel'!Y$17)</f>
        <v>1</v>
      </c>
      <c r="BD70" s="114">
        <f>IF(AND($D70="AD",OR($F70=2008,$F70=2009)),(IF($G70=1,IF(OR($F70=BD$24-2,$F70=BD$24-1,$F70=BD$24),1,'4. CPI-tabel'!Z$17),IF(OR($F70=BD$24-1,$F70=BD$24),1,'4. CPI-tabel'!Z$17))),'4. CPI-tabel'!Z$17)</f>
        <v>1</v>
      </c>
      <c r="BE70" s="114">
        <f>IF(AND($D70="AD",OR($F70=2008,$F70=2009)),(IF($G70=1,IF(OR($F70=BE$24-2,$F70=BE$24-1,$F70=BE$24),1,'4. CPI-tabel'!AA$17),IF(OR($F70=BE$24-1,$F70=BE$24),1,'4. CPI-tabel'!AA$17))),'4. CPI-tabel'!AA$17)</f>
        <v>1</v>
      </c>
      <c r="BF70" s="114">
        <f>IF(AND($D70="AD",OR($F70=2008,$F70=2009)),(IF($G70=1,IF(OR($F70=BF$24-2,$F70=BF$24-1,$F70=BF$24),1,'4. CPI-tabel'!AB$17),IF(OR($F70=BF$24-1,$F70=BF$24),1,'4. CPI-tabel'!AB$17))),'4. CPI-tabel'!AB$17)</f>
        <v>1</v>
      </c>
      <c r="BG70" s="134"/>
      <c r="BH70" s="121"/>
      <c r="BI70" s="84">
        <f t="shared" si="7"/>
        <v>0</v>
      </c>
      <c r="BJ70" s="84">
        <f t="shared" si="8"/>
        <v>0</v>
      </c>
      <c r="BK70" s="84">
        <f t="shared" si="28"/>
        <v>0</v>
      </c>
      <c r="BL70" s="84">
        <f t="shared" si="29"/>
        <v>0</v>
      </c>
      <c r="BM70" s="84">
        <f t="shared" si="30"/>
        <v>0</v>
      </c>
      <c r="BN70" s="84">
        <f t="shared" si="10"/>
        <v>0</v>
      </c>
      <c r="BO70" s="84">
        <f t="shared" si="11"/>
        <v>0</v>
      </c>
      <c r="BP70" s="84">
        <f t="shared" si="12"/>
        <v>0</v>
      </c>
      <c r="BQ70" s="84">
        <f t="shared" si="13"/>
        <v>0</v>
      </c>
      <c r="BR70" s="84">
        <f t="shared" si="14"/>
        <v>0</v>
      </c>
      <c r="BS70" s="84">
        <f t="shared" si="15"/>
        <v>0</v>
      </c>
      <c r="BT70" s="84">
        <f t="shared" si="16"/>
        <v>0</v>
      </c>
      <c r="BU70" s="84">
        <f t="shared" si="17"/>
        <v>0</v>
      </c>
      <c r="BV70" s="84">
        <f t="shared" si="18"/>
        <v>0</v>
      </c>
      <c r="BW70" s="84">
        <f t="shared" si="19"/>
        <v>0</v>
      </c>
      <c r="BX70" s="84">
        <f t="shared" si="20"/>
        <v>0</v>
      </c>
      <c r="BY70" s="84">
        <f t="shared" si="21"/>
        <v>0</v>
      </c>
      <c r="BZ70" s="84">
        <f t="shared" si="22"/>
        <v>0</v>
      </c>
      <c r="CA70" s="84">
        <f t="shared" si="23"/>
        <v>0</v>
      </c>
      <c r="CB70" s="84">
        <f t="shared" si="24"/>
        <v>0</v>
      </c>
      <c r="CC70" s="84">
        <f t="shared" si="25"/>
        <v>146957136.92307466</v>
      </c>
      <c r="CD70" s="84">
        <f t="shared" si="26"/>
        <v>142435378.86390314</v>
      </c>
      <c r="CE70" s="84">
        <f t="shared" si="27"/>
        <v>138052751.82193688</v>
      </c>
    </row>
    <row r="71" spans="1:83" s="18" customFormat="1" x14ac:dyDescent="0.2">
      <c r="A71" s="62"/>
      <c r="B71" s="83">
        <f>'3. Investeringen'!B58</f>
        <v>47</v>
      </c>
      <c r="C71" s="83" t="str">
        <f>'3. Investeringen'!C58</f>
        <v>Nieuwe investeringen</v>
      </c>
      <c r="D71" s="83" t="str">
        <f>'3. Investeringen'!F58</f>
        <v>AD</v>
      </c>
      <c r="E71" s="83" t="str">
        <f t="shared" si="9"/>
        <v>Nieuwe investeringen AD</v>
      </c>
      <c r="F71" s="118">
        <f>'3. Investeringen'!L58</f>
        <v>2025</v>
      </c>
      <c r="G71" s="130">
        <f>'8. Afschrijvingen voor GAW'!G75</f>
        <v>0.5</v>
      </c>
      <c r="H71" s="83">
        <f>'3. Investeringen'!M58</f>
        <v>156676713.36915421</v>
      </c>
      <c r="J71" s="83">
        <f>'6. Investeringen per jaar'!I61</f>
        <v>1</v>
      </c>
      <c r="L71" s="83">
        <f>'8. Afschrijvingen voor GAW'!BF75</f>
        <v>0</v>
      </c>
      <c r="M71" s="83">
        <f>'8. Afschrijvingen voor GAW'!BG75</f>
        <v>0</v>
      </c>
      <c r="N71" s="83">
        <f>'8. Afschrijvingen voor GAW'!BH75</f>
        <v>0</v>
      </c>
      <c r="O71" s="83">
        <f>'8. Afschrijvingen voor GAW'!BI75</f>
        <v>0</v>
      </c>
      <c r="P71" s="83">
        <f>'8. Afschrijvingen voor GAW'!BJ75</f>
        <v>0</v>
      </c>
      <c r="Q71" s="83">
        <f>'8. Afschrijvingen voor GAW'!BK75</f>
        <v>0</v>
      </c>
      <c r="R71" s="83">
        <f>'8. Afschrijvingen voor GAW'!BL75</f>
        <v>0</v>
      </c>
      <c r="S71" s="83">
        <f>'8. Afschrijvingen voor GAW'!BM75</f>
        <v>0</v>
      </c>
      <c r="T71" s="83">
        <f>'8. Afschrijvingen voor GAW'!BN75</f>
        <v>0</v>
      </c>
      <c r="U71" s="83">
        <f>'8. Afschrijvingen voor GAW'!BO75</f>
        <v>0</v>
      </c>
      <c r="V71" s="83">
        <f>'8. Afschrijvingen voor GAW'!BP75</f>
        <v>0</v>
      </c>
      <c r="W71" s="83">
        <f>'8. Afschrijvingen voor GAW'!BQ75</f>
        <v>0</v>
      </c>
      <c r="X71" s="83">
        <f>'8. Afschrijvingen voor GAW'!BR75</f>
        <v>0</v>
      </c>
      <c r="Y71" s="83">
        <f>'8. Afschrijvingen voor GAW'!BS75</f>
        <v>0</v>
      </c>
      <c r="Z71" s="83">
        <f>'8. Afschrijvingen voor GAW'!BT75</f>
        <v>0</v>
      </c>
      <c r="AA71" s="83">
        <f>'8. Afschrijvingen voor GAW'!BU75</f>
        <v>0</v>
      </c>
      <c r="AB71" s="83">
        <f>'8. Afschrijvingen voor GAW'!BV75</f>
        <v>0</v>
      </c>
      <c r="AC71" s="83">
        <f>'8. Afschrijvingen voor GAW'!BW75</f>
        <v>0</v>
      </c>
      <c r="AD71" s="83">
        <f>'8. Afschrijvingen voor GAW'!BX75</f>
        <v>0</v>
      </c>
      <c r="AE71" s="83">
        <f>'8. Afschrijvingen voor GAW'!BY75</f>
        <v>0</v>
      </c>
      <c r="AF71" s="83">
        <f>'8. Afschrijvingen voor GAW'!BZ75</f>
        <v>0</v>
      </c>
      <c r="AG71" s="83">
        <f>'8. Afschrijvingen voor GAW'!CA75</f>
        <v>2410410.9749100646</v>
      </c>
      <c r="AH71" s="83">
        <f>'8. Afschrijvingen voor GAW'!CB75</f>
        <v>4746655.4582844358</v>
      </c>
      <c r="AJ71" s="114">
        <f>IF(AND($D71="AD",OR($F71=2008,$F71=2009)),(IF($G71=1,IF(OR($F71=AJ$24-2,$F71=AJ$24-1,$F71=AJ$24),1,'4. CPI-tabel'!F$17),IF(OR($F71=AJ$24-1,$F71=AJ$24),1,'4. CPI-tabel'!F$17))),'4. CPI-tabel'!F$17)</f>
        <v>1.0209999999999999</v>
      </c>
      <c r="AK71" s="114">
        <f>IF(AND($D71="AD",OR($F71=2008,$F71=2009)),(IF($G71=1,IF(OR($F71=AK$24-2,$F71=AK$24-1,$F71=AK$24),1,'4. CPI-tabel'!G$17),IF(OR($F71=AK$24-1,$F71=AK$24),1,'4. CPI-tabel'!G$17))),'4. CPI-tabel'!G$17)</f>
        <v>1.0109999999999999</v>
      </c>
      <c r="AL71" s="114">
        <f>IF(AND($D71="AD",OR($F71=2008,$F71=2009)),(IF($G71=1,IF(OR($F71=AL$24-2,$F71=AL$24-1,$F71=AL$24),1,'4. CPI-tabel'!H$17),IF(OR($F71=AL$24-1,$F71=AL$24),1,'4. CPI-tabel'!H$17))),'4. CPI-tabel'!H$17)</f>
        <v>1.018</v>
      </c>
      <c r="AM71" s="114">
        <f>IF(AND($D71="AD",OR($F71=2008,$F71=2009)),(IF($G71=1,IF(OR($F71=AM$24-2,$F71=AM$24-1,$F71=AM$24),1,'4. CPI-tabel'!I$17),IF(OR($F71=AM$24-1,$F71=AM$24),1,'4. CPI-tabel'!I$17))),'4. CPI-tabel'!I$17)</f>
        <v>1.014</v>
      </c>
      <c r="AN71" s="114">
        <f>IF(AND($D71="AD",OR($F71=2008,$F71=2009)),(IF($G71=1,IF(OR($F71=AN$24-2,$F71=AN$24-1,$F71=AN$24),1,'4. CPI-tabel'!J$17),IF(OR($F71=AN$24-1,$F71=AN$24),1,'4. CPI-tabel'!J$17))),'4. CPI-tabel'!J$17)</f>
        <v>1.0109999999999999</v>
      </c>
      <c r="AO71" s="114">
        <f>IF(AND($D71="AD",OR($F71=2008,$F71=2009)),(IF($G71=1,IF(OR($F71=AO$24-2,$F71=AO$24-1,$F71=AO$24),1,'4. CPI-tabel'!K$17),IF(OR($F71=AO$24-1,$F71=AO$24),1,'4. CPI-tabel'!K$17))),'4. CPI-tabel'!K$17)</f>
        <v>1.032</v>
      </c>
      <c r="AP71" s="114">
        <f>IF(AND($D71="AD",OR($F71=2008,$F71=2009)),(IF($G71=1,IF(OR($F71=AP$24-2,$F71=AP$24-1,$F71=AP$24),1,'4. CPI-tabel'!L$17),IF(OR($F71=AP$24-1,$F71=AP$24),1,'4. CPI-tabel'!L$17))),'4. CPI-tabel'!L$17)</f>
        <v>1.0029999999999999</v>
      </c>
      <c r="AQ71" s="114">
        <f>IF(AND($D71="AD",OR($F71=2008,$F71=2009)),(IF($G71=1,IF(OR($F71=AQ$24-2,$F71=AQ$24-1,$F71=AQ$24),1,'4. CPI-tabel'!M$17),IF(OR($F71=AQ$24-1,$F71=AQ$24),1,'4. CPI-tabel'!M$17))),'4. CPI-tabel'!M$17)</f>
        <v>1.0149999999999999</v>
      </c>
      <c r="AR71" s="114">
        <f>IF(AND($D71="AD",OR($F71=2008,$F71=2009)),(IF($G71=1,IF(OR($F71=AR$24-2,$F71=AR$24-1,$F71=AR$24),1,'4. CPI-tabel'!N$17),IF(OR($F71=AR$24-1,$F71=AR$24),1,'4. CPI-tabel'!N$17))),'4. CPI-tabel'!N$17)</f>
        <v>1.026</v>
      </c>
      <c r="AS71" s="114">
        <f>IF(AND($D71="AD",OR($F71=2008,$F71=2009)),(IF($G71=1,IF(OR($F71=AS$24-2,$F71=AS$24-1,$F71=AS$24),1,'4. CPI-tabel'!O$17),IF(OR($F71=AS$24-1,$F71=AS$24),1,'4. CPI-tabel'!O$17))),'4. CPI-tabel'!O$17)</f>
        <v>1.0229999999999999</v>
      </c>
      <c r="AT71" s="114">
        <f>IF(AND($D71="AD",OR($F71=2008,$F71=2009)),(IF($G71=1,IF(OR($F71=AT$24-2,$F71=AT$24-1,$F71=AT$24),1,'4. CPI-tabel'!P$17),IF(OR($F71=AT$24-1,$F71=AT$24),1,'4. CPI-tabel'!P$17))),'4. CPI-tabel'!P$17)</f>
        <v>1.028</v>
      </c>
      <c r="AU71" s="114">
        <f>IF(AND($D71="AD",OR($F71=2008,$F71=2009)),(IF($G71=1,IF(OR($F71=AU$24-2,$F71=AU$24-1,$F71=AU$24),1,'4. CPI-tabel'!Q$17),IF(OR($F71=AU$24-1,$F71=AU$24),1,'4. CPI-tabel'!Q$17))),'4. CPI-tabel'!Q$17)</f>
        <v>1.01</v>
      </c>
      <c r="AV71" s="114">
        <f>IF(AND($D71="AD",OR($F71=2008,$F71=2009)),(IF($G71=1,IF(OR($F71=AV$24-2,$F71=AV$24-1,$F71=AV$24),1,'4. CPI-tabel'!R$17),IF(OR($F71=AV$24-1,$F71=AV$24),1,'4. CPI-tabel'!R$17))),'4. CPI-tabel'!R$17)</f>
        <v>1.008</v>
      </c>
      <c r="AW71" s="114">
        <f>IF(AND($D71="AD",OR($F71=2008,$F71=2009)),(IF($G71=1,IF(OR($F71=AW$24-2,$F71=AW$24-1,$F71=AW$24),1,'4. CPI-tabel'!S$17),IF(OR($F71=AW$24-1,$F71=AW$24),1,'4. CPI-tabel'!S$17))),'4. CPI-tabel'!S$17)</f>
        <v>1.002</v>
      </c>
      <c r="AX71" s="114">
        <f>IF(AND($D71="AD",OR($F71=2008,$F71=2009)),(IF($G71=1,IF(OR($F71=AX$24-2,$F71=AX$24-1,$F71=AX$24),1,'4. CPI-tabel'!T$17),IF(OR($F71=AX$24-1,$F71=AX$24),1,'4. CPI-tabel'!T$17))),'4. CPI-tabel'!T$17)</f>
        <v>1.014</v>
      </c>
      <c r="AY71" s="114">
        <f>IF(AND($D71="AD",OR($F71=2008,$F71=2009)),(IF($G71=1,IF(OR($F71=AY$24-2,$F71=AY$24-1,$F71=AY$24),1,'4. CPI-tabel'!U$17),IF(OR($F71=AY$24-1,$F71=AY$24),1,'4. CPI-tabel'!U$17))),'4. CPI-tabel'!U$17)</f>
        <v>1.0209999999999999</v>
      </c>
      <c r="AZ71" s="114">
        <f>IF(AND($D71="AD",OR($F71=2008,$F71=2009)),(IF($G71=1,IF(OR($F71=AZ$24-2,$F71=AZ$24-1,$F71=AZ$24),1,'4. CPI-tabel'!V$17),IF(OR($F71=AZ$24-1,$F71=AZ$24),1,'4. CPI-tabel'!V$17))),'4. CPI-tabel'!V$17)</f>
        <v>1.028</v>
      </c>
      <c r="BA71" s="114">
        <f>IF(AND($D71="AD",OR($F71=2008,$F71=2009)),(IF($G71=1,IF(OR($F71=BA$24-2,$F71=BA$24-1,$F71=BA$24),1,'4. CPI-tabel'!W$17),IF(OR($F71=BA$24-1,$F71=BA$24),1,'4. CPI-tabel'!W$17))),'4. CPI-tabel'!W$17)</f>
        <v>1.0069999999999999</v>
      </c>
      <c r="BB71" s="114">
        <f>IF(AND($D71="AD",OR($F71=2008,$F71=2009)),(IF($G71=1,IF(OR($F71=BB$24-2,$F71=BB$24-1,$F71=BB$24),1,'4. CPI-tabel'!X$17),IF(OR($F71=BB$24-1,$F71=BB$24),1,'4. CPI-tabel'!X$17))),'4. CPI-tabel'!X$17)</f>
        <v>1</v>
      </c>
      <c r="BC71" s="114">
        <f>IF(AND($D71="AD",OR($F71=2008,$F71=2009)),(IF($G71=1,IF(OR($F71=BC$24-2,$F71=BC$24-1,$F71=BC$24),1,'4. CPI-tabel'!Y$17),IF(OR($F71=BC$24-1,$F71=BC$24),1,'4. CPI-tabel'!Y$17))),'4. CPI-tabel'!Y$17)</f>
        <v>1</v>
      </c>
      <c r="BD71" s="114">
        <f>IF(AND($D71="AD",OR($F71=2008,$F71=2009)),(IF($G71=1,IF(OR($F71=BD$24-2,$F71=BD$24-1,$F71=BD$24),1,'4. CPI-tabel'!Z$17),IF(OR($F71=BD$24-1,$F71=BD$24),1,'4. CPI-tabel'!Z$17))),'4. CPI-tabel'!Z$17)</f>
        <v>1</v>
      </c>
      <c r="BE71" s="114">
        <f>IF(AND($D71="AD",OR($F71=2008,$F71=2009)),(IF($G71=1,IF(OR($F71=BE$24-2,$F71=BE$24-1,$F71=BE$24),1,'4. CPI-tabel'!AA$17),IF(OR($F71=BE$24-1,$F71=BE$24),1,'4. CPI-tabel'!AA$17))),'4. CPI-tabel'!AA$17)</f>
        <v>1</v>
      </c>
      <c r="BF71" s="114">
        <f>IF(AND($D71="AD",OR($F71=2008,$F71=2009)),(IF($G71=1,IF(OR($F71=BF$24-2,$F71=BF$24-1,$F71=BF$24),1,'4. CPI-tabel'!AB$17),IF(OR($F71=BF$24-1,$F71=BF$24),1,'4. CPI-tabel'!AB$17))),'4. CPI-tabel'!AB$17)</f>
        <v>1</v>
      </c>
      <c r="BG71" s="134"/>
      <c r="BH71" s="121"/>
      <c r="BI71" s="84">
        <f t="shared" si="7"/>
        <v>0</v>
      </c>
      <c r="BJ71" s="84">
        <f t="shared" si="8"/>
        <v>0</v>
      </c>
      <c r="BK71" s="84">
        <f t="shared" si="28"/>
        <v>0</v>
      </c>
      <c r="BL71" s="84">
        <f t="shared" si="29"/>
        <v>0</v>
      </c>
      <c r="BM71" s="84">
        <f t="shared" si="30"/>
        <v>0</v>
      </c>
      <c r="BN71" s="84">
        <f t="shared" si="10"/>
        <v>0</v>
      </c>
      <c r="BO71" s="84">
        <f t="shared" si="11"/>
        <v>0</v>
      </c>
      <c r="BP71" s="84">
        <f t="shared" si="12"/>
        <v>0</v>
      </c>
      <c r="BQ71" s="84">
        <f t="shared" si="13"/>
        <v>0</v>
      </c>
      <c r="BR71" s="84">
        <f t="shared" si="14"/>
        <v>0</v>
      </c>
      <c r="BS71" s="84">
        <f t="shared" si="15"/>
        <v>0</v>
      </c>
      <c r="BT71" s="84">
        <f t="shared" si="16"/>
        <v>0</v>
      </c>
      <c r="BU71" s="84">
        <f t="shared" si="17"/>
        <v>0</v>
      </c>
      <c r="BV71" s="84">
        <f t="shared" si="18"/>
        <v>0</v>
      </c>
      <c r="BW71" s="84">
        <f t="shared" si="19"/>
        <v>0</v>
      </c>
      <c r="BX71" s="84">
        <f t="shared" si="20"/>
        <v>0</v>
      </c>
      <c r="BY71" s="84">
        <f t="shared" si="21"/>
        <v>0</v>
      </c>
      <c r="BZ71" s="84">
        <f t="shared" si="22"/>
        <v>0</v>
      </c>
      <c r="CA71" s="84">
        <f t="shared" si="23"/>
        <v>0</v>
      </c>
      <c r="CB71" s="84">
        <f t="shared" si="24"/>
        <v>0</v>
      </c>
      <c r="CC71" s="84">
        <f t="shared" si="25"/>
        <v>0</v>
      </c>
      <c r="CD71" s="84">
        <f t="shared" si="26"/>
        <v>154266302.39424416</v>
      </c>
      <c r="CE71" s="84">
        <f t="shared" si="27"/>
        <v>149519646.93595973</v>
      </c>
    </row>
    <row r="72" spans="1:83" s="18" customFormat="1" x14ac:dyDescent="0.2">
      <c r="A72" s="62"/>
      <c r="B72" s="83">
        <f>'3. Investeringen'!B59</f>
        <v>48</v>
      </c>
      <c r="C72" s="83" t="str">
        <f>'3. Investeringen'!C59</f>
        <v>Nieuwe investeringen</v>
      </c>
      <c r="D72" s="83" t="str">
        <f>'3. Investeringen'!F59</f>
        <v>AD</v>
      </c>
      <c r="E72" s="83" t="str">
        <f t="shared" si="9"/>
        <v>Nieuwe investeringen AD</v>
      </c>
      <c r="F72" s="118">
        <f>'3. Investeringen'!L59</f>
        <v>2026</v>
      </c>
      <c r="G72" s="130">
        <f>'8. Afschrijvingen voor GAW'!G76</f>
        <v>0.5</v>
      </c>
      <c r="H72" s="83">
        <f>'3. Investeringen'!M59</f>
        <v>164469298.65947318</v>
      </c>
      <c r="J72" s="83">
        <f>'6. Investeringen per jaar'!I62</f>
        <v>1</v>
      </c>
      <c r="L72" s="83">
        <f>'8. Afschrijvingen voor GAW'!BF76</f>
        <v>0</v>
      </c>
      <c r="M72" s="83">
        <f>'8. Afschrijvingen voor GAW'!BG76</f>
        <v>0</v>
      </c>
      <c r="N72" s="83">
        <f>'8. Afschrijvingen voor GAW'!BH76</f>
        <v>0</v>
      </c>
      <c r="O72" s="83">
        <f>'8. Afschrijvingen voor GAW'!BI76</f>
        <v>0</v>
      </c>
      <c r="P72" s="83">
        <f>'8. Afschrijvingen voor GAW'!BJ76</f>
        <v>0</v>
      </c>
      <c r="Q72" s="83">
        <f>'8. Afschrijvingen voor GAW'!BK76</f>
        <v>0</v>
      </c>
      <c r="R72" s="83">
        <f>'8. Afschrijvingen voor GAW'!BL76</f>
        <v>0</v>
      </c>
      <c r="S72" s="83">
        <f>'8. Afschrijvingen voor GAW'!BM76</f>
        <v>0</v>
      </c>
      <c r="T72" s="83">
        <f>'8. Afschrijvingen voor GAW'!BN76</f>
        <v>0</v>
      </c>
      <c r="U72" s="83">
        <f>'8. Afschrijvingen voor GAW'!BO76</f>
        <v>0</v>
      </c>
      <c r="V72" s="83">
        <f>'8. Afschrijvingen voor GAW'!BP76</f>
        <v>0</v>
      </c>
      <c r="W72" s="83">
        <f>'8. Afschrijvingen voor GAW'!BQ76</f>
        <v>0</v>
      </c>
      <c r="X72" s="83">
        <f>'8. Afschrijvingen voor GAW'!BR76</f>
        <v>0</v>
      </c>
      <c r="Y72" s="83">
        <f>'8. Afschrijvingen voor GAW'!BS76</f>
        <v>0</v>
      </c>
      <c r="Z72" s="83">
        <f>'8. Afschrijvingen voor GAW'!BT76</f>
        <v>0</v>
      </c>
      <c r="AA72" s="83">
        <f>'8. Afschrijvingen voor GAW'!BU76</f>
        <v>0</v>
      </c>
      <c r="AB72" s="83">
        <f>'8. Afschrijvingen voor GAW'!BV76</f>
        <v>0</v>
      </c>
      <c r="AC72" s="83">
        <f>'8. Afschrijvingen voor GAW'!BW76</f>
        <v>0</v>
      </c>
      <c r="AD72" s="83">
        <f>'8. Afschrijvingen voor GAW'!BX76</f>
        <v>0</v>
      </c>
      <c r="AE72" s="83">
        <f>'8. Afschrijvingen voor GAW'!BY76</f>
        <v>0</v>
      </c>
      <c r="AF72" s="83">
        <f>'8. Afschrijvingen voor GAW'!BZ76</f>
        <v>0</v>
      </c>
      <c r="AG72" s="83">
        <f>'8. Afschrijvingen voor GAW'!CA76</f>
        <v>0</v>
      </c>
      <c r="AH72" s="83">
        <f>'8. Afschrijvingen voor GAW'!CB76</f>
        <v>2530296.9024534333</v>
      </c>
      <c r="AJ72" s="114">
        <f>IF(AND($D72="AD",OR($F72=2008,$F72=2009)),(IF($G72=1,IF(OR($F72=AJ$24-2,$F72=AJ$24-1,$F72=AJ$24),1,'4. CPI-tabel'!F$17),IF(OR($F72=AJ$24-1,$F72=AJ$24),1,'4. CPI-tabel'!F$17))),'4. CPI-tabel'!F$17)</f>
        <v>1.0209999999999999</v>
      </c>
      <c r="AK72" s="114">
        <f>IF(AND($D72="AD",OR($F72=2008,$F72=2009)),(IF($G72=1,IF(OR($F72=AK$24-2,$F72=AK$24-1,$F72=AK$24),1,'4. CPI-tabel'!G$17),IF(OR($F72=AK$24-1,$F72=AK$24),1,'4. CPI-tabel'!G$17))),'4. CPI-tabel'!G$17)</f>
        <v>1.0109999999999999</v>
      </c>
      <c r="AL72" s="114">
        <f>IF(AND($D72="AD",OR($F72=2008,$F72=2009)),(IF($G72=1,IF(OR($F72=AL$24-2,$F72=AL$24-1,$F72=AL$24),1,'4. CPI-tabel'!H$17),IF(OR($F72=AL$24-1,$F72=AL$24),1,'4. CPI-tabel'!H$17))),'4. CPI-tabel'!H$17)</f>
        <v>1.018</v>
      </c>
      <c r="AM72" s="114">
        <f>IF(AND($D72="AD",OR($F72=2008,$F72=2009)),(IF($G72=1,IF(OR($F72=AM$24-2,$F72=AM$24-1,$F72=AM$24),1,'4. CPI-tabel'!I$17),IF(OR($F72=AM$24-1,$F72=AM$24),1,'4. CPI-tabel'!I$17))),'4. CPI-tabel'!I$17)</f>
        <v>1.014</v>
      </c>
      <c r="AN72" s="114">
        <f>IF(AND($D72="AD",OR($F72=2008,$F72=2009)),(IF($G72=1,IF(OR($F72=AN$24-2,$F72=AN$24-1,$F72=AN$24),1,'4. CPI-tabel'!J$17),IF(OR($F72=AN$24-1,$F72=AN$24),1,'4. CPI-tabel'!J$17))),'4. CPI-tabel'!J$17)</f>
        <v>1.0109999999999999</v>
      </c>
      <c r="AO72" s="114">
        <f>IF(AND($D72="AD",OR($F72=2008,$F72=2009)),(IF($G72=1,IF(OR($F72=AO$24-2,$F72=AO$24-1,$F72=AO$24),1,'4. CPI-tabel'!K$17),IF(OR($F72=AO$24-1,$F72=AO$24),1,'4. CPI-tabel'!K$17))),'4. CPI-tabel'!K$17)</f>
        <v>1.032</v>
      </c>
      <c r="AP72" s="114">
        <f>IF(AND($D72="AD",OR($F72=2008,$F72=2009)),(IF($G72=1,IF(OR($F72=AP$24-2,$F72=AP$24-1,$F72=AP$24),1,'4. CPI-tabel'!L$17),IF(OR($F72=AP$24-1,$F72=AP$24),1,'4. CPI-tabel'!L$17))),'4. CPI-tabel'!L$17)</f>
        <v>1.0029999999999999</v>
      </c>
      <c r="AQ72" s="114">
        <f>IF(AND($D72="AD",OR($F72=2008,$F72=2009)),(IF($G72=1,IF(OR($F72=AQ$24-2,$F72=AQ$24-1,$F72=AQ$24),1,'4. CPI-tabel'!M$17),IF(OR($F72=AQ$24-1,$F72=AQ$24),1,'4. CPI-tabel'!M$17))),'4. CPI-tabel'!M$17)</f>
        <v>1.0149999999999999</v>
      </c>
      <c r="AR72" s="114">
        <f>IF(AND($D72="AD",OR($F72=2008,$F72=2009)),(IF($G72=1,IF(OR($F72=AR$24-2,$F72=AR$24-1,$F72=AR$24),1,'4. CPI-tabel'!N$17),IF(OR($F72=AR$24-1,$F72=AR$24),1,'4. CPI-tabel'!N$17))),'4. CPI-tabel'!N$17)</f>
        <v>1.026</v>
      </c>
      <c r="AS72" s="114">
        <f>IF(AND($D72="AD",OR($F72=2008,$F72=2009)),(IF($G72=1,IF(OR($F72=AS$24-2,$F72=AS$24-1,$F72=AS$24),1,'4. CPI-tabel'!O$17),IF(OR($F72=AS$24-1,$F72=AS$24),1,'4. CPI-tabel'!O$17))),'4. CPI-tabel'!O$17)</f>
        <v>1.0229999999999999</v>
      </c>
      <c r="AT72" s="114">
        <f>IF(AND($D72="AD",OR($F72=2008,$F72=2009)),(IF($G72=1,IF(OR($F72=AT$24-2,$F72=AT$24-1,$F72=AT$24),1,'4. CPI-tabel'!P$17),IF(OR($F72=AT$24-1,$F72=AT$24),1,'4. CPI-tabel'!P$17))),'4. CPI-tabel'!P$17)</f>
        <v>1.028</v>
      </c>
      <c r="AU72" s="114">
        <f>IF(AND($D72="AD",OR($F72=2008,$F72=2009)),(IF($G72=1,IF(OR($F72=AU$24-2,$F72=AU$24-1,$F72=AU$24),1,'4. CPI-tabel'!Q$17),IF(OR($F72=AU$24-1,$F72=AU$24),1,'4. CPI-tabel'!Q$17))),'4. CPI-tabel'!Q$17)</f>
        <v>1.01</v>
      </c>
      <c r="AV72" s="114">
        <f>IF(AND($D72="AD",OR($F72=2008,$F72=2009)),(IF($G72=1,IF(OR($F72=AV$24-2,$F72=AV$24-1,$F72=AV$24),1,'4. CPI-tabel'!R$17),IF(OR($F72=AV$24-1,$F72=AV$24),1,'4. CPI-tabel'!R$17))),'4. CPI-tabel'!R$17)</f>
        <v>1.008</v>
      </c>
      <c r="AW72" s="114">
        <f>IF(AND($D72="AD",OR($F72=2008,$F72=2009)),(IF($G72=1,IF(OR($F72=AW$24-2,$F72=AW$24-1,$F72=AW$24),1,'4. CPI-tabel'!S$17),IF(OR($F72=AW$24-1,$F72=AW$24),1,'4. CPI-tabel'!S$17))),'4. CPI-tabel'!S$17)</f>
        <v>1.002</v>
      </c>
      <c r="AX72" s="114">
        <f>IF(AND($D72="AD",OR($F72=2008,$F72=2009)),(IF($G72=1,IF(OR($F72=AX$24-2,$F72=AX$24-1,$F72=AX$24),1,'4. CPI-tabel'!T$17),IF(OR($F72=AX$24-1,$F72=AX$24),1,'4. CPI-tabel'!T$17))),'4. CPI-tabel'!T$17)</f>
        <v>1.014</v>
      </c>
      <c r="AY72" s="114">
        <f>IF(AND($D72="AD",OR($F72=2008,$F72=2009)),(IF($G72=1,IF(OR($F72=AY$24-2,$F72=AY$24-1,$F72=AY$24),1,'4. CPI-tabel'!U$17),IF(OR($F72=AY$24-1,$F72=AY$24),1,'4. CPI-tabel'!U$17))),'4. CPI-tabel'!U$17)</f>
        <v>1.0209999999999999</v>
      </c>
      <c r="AZ72" s="114">
        <f>IF(AND($D72="AD",OR($F72=2008,$F72=2009)),(IF($G72=1,IF(OR($F72=AZ$24-2,$F72=AZ$24-1,$F72=AZ$24),1,'4. CPI-tabel'!V$17),IF(OR($F72=AZ$24-1,$F72=AZ$24),1,'4. CPI-tabel'!V$17))),'4. CPI-tabel'!V$17)</f>
        <v>1.028</v>
      </c>
      <c r="BA72" s="114">
        <f>IF(AND($D72="AD",OR($F72=2008,$F72=2009)),(IF($G72=1,IF(OR($F72=BA$24-2,$F72=BA$24-1,$F72=BA$24),1,'4. CPI-tabel'!W$17),IF(OR($F72=BA$24-1,$F72=BA$24),1,'4. CPI-tabel'!W$17))),'4. CPI-tabel'!W$17)</f>
        <v>1.0069999999999999</v>
      </c>
      <c r="BB72" s="114">
        <f>IF(AND($D72="AD",OR($F72=2008,$F72=2009)),(IF($G72=1,IF(OR($F72=BB$24-2,$F72=BB$24-1,$F72=BB$24),1,'4. CPI-tabel'!X$17),IF(OR($F72=BB$24-1,$F72=BB$24),1,'4. CPI-tabel'!X$17))),'4. CPI-tabel'!X$17)</f>
        <v>1</v>
      </c>
      <c r="BC72" s="114">
        <f>IF(AND($D72="AD",OR($F72=2008,$F72=2009)),(IF($G72=1,IF(OR($F72=BC$24-2,$F72=BC$24-1,$F72=BC$24),1,'4. CPI-tabel'!Y$17),IF(OR($F72=BC$24-1,$F72=BC$24),1,'4. CPI-tabel'!Y$17))),'4. CPI-tabel'!Y$17)</f>
        <v>1</v>
      </c>
      <c r="BD72" s="114">
        <f>IF(AND($D72="AD",OR($F72=2008,$F72=2009)),(IF($G72=1,IF(OR($F72=BD$24-2,$F72=BD$24-1,$F72=BD$24),1,'4. CPI-tabel'!Z$17),IF(OR($F72=BD$24-1,$F72=BD$24),1,'4. CPI-tabel'!Z$17))),'4. CPI-tabel'!Z$17)</f>
        <v>1</v>
      </c>
      <c r="BE72" s="114">
        <f>IF(AND($D72="AD",OR($F72=2008,$F72=2009)),(IF($G72=1,IF(OR($F72=BE$24-2,$F72=BE$24-1,$F72=BE$24),1,'4. CPI-tabel'!AA$17),IF(OR($F72=BE$24-1,$F72=BE$24),1,'4. CPI-tabel'!AA$17))),'4. CPI-tabel'!AA$17)</f>
        <v>1</v>
      </c>
      <c r="BF72" s="114">
        <f>IF(AND($D72="AD",OR($F72=2008,$F72=2009)),(IF($G72=1,IF(OR($F72=BF$24-2,$F72=BF$24-1,$F72=BF$24),1,'4. CPI-tabel'!AB$17),IF(OR($F72=BF$24-1,$F72=BF$24),1,'4. CPI-tabel'!AB$17))),'4. CPI-tabel'!AB$17)</f>
        <v>1</v>
      </c>
      <c r="BG72" s="134"/>
      <c r="BH72" s="121"/>
      <c r="BI72" s="84">
        <f t="shared" si="7"/>
        <v>0</v>
      </c>
      <c r="BJ72" s="84">
        <f t="shared" si="8"/>
        <v>0</v>
      </c>
      <c r="BK72" s="84">
        <f t="shared" si="28"/>
        <v>0</v>
      </c>
      <c r="BL72" s="84">
        <f t="shared" si="29"/>
        <v>0</v>
      </c>
      <c r="BM72" s="84">
        <f t="shared" si="30"/>
        <v>0</v>
      </c>
      <c r="BN72" s="84">
        <f t="shared" si="10"/>
        <v>0</v>
      </c>
      <c r="BO72" s="84">
        <f t="shared" si="11"/>
        <v>0</v>
      </c>
      <c r="BP72" s="84">
        <f t="shared" si="12"/>
        <v>0</v>
      </c>
      <c r="BQ72" s="84">
        <f t="shared" si="13"/>
        <v>0</v>
      </c>
      <c r="BR72" s="84">
        <f t="shared" si="14"/>
        <v>0</v>
      </c>
      <c r="BS72" s="84">
        <f t="shared" si="15"/>
        <v>0</v>
      </c>
      <c r="BT72" s="84">
        <f t="shared" si="16"/>
        <v>0</v>
      </c>
      <c r="BU72" s="84">
        <f t="shared" si="17"/>
        <v>0</v>
      </c>
      <c r="BV72" s="84">
        <f t="shared" si="18"/>
        <v>0</v>
      </c>
      <c r="BW72" s="84">
        <f t="shared" si="19"/>
        <v>0</v>
      </c>
      <c r="BX72" s="84">
        <f t="shared" si="20"/>
        <v>0</v>
      </c>
      <c r="BY72" s="84">
        <f t="shared" si="21"/>
        <v>0</v>
      </c>
      <c r="BZ72" s="84">
        <f t="shared" si="22"/>
        <v>0</v>
      </c>
      <c r="CA72" s="84">
        <f t="shared" si="23"/>
        <v>0</v>
      </c>
      <c r="CB72" s="84">
        <f t="shared" si="24"/>
        <v>0</v>
      </c>
      <c r="CC72" s="84">
        <f t="shared" si="25"/>
        <v>0</v>
      </c>
      <c r="CD72" s="84">
        <f t="shared" si="26"/>
        <v>0</v>
      </c>
      <c r="CE72" s="84">
        <f t="shared" si="27"/>
        <v>161939001.75701976</v>
      </c>
    </row>
    <row r="73" spans="1:83" s="76" customFormat="1" x14ac:dyDescent="0.2">
      <c r="G73" s="129"/>
      <c r="AI73" s="138"/>
      <c r="AJ73" s="129"/>
      <c r="AK73" s="129"/>
      <c r="AL73" s="129"/>
      <c r="AM73" s="129"/>
      <c r="AN73" s="129"/>
      <c r="AO73" s="129"/>
      <c r="AP73" s="129"/>
      <c r="AQ73" s="129"/>
      <c r="AR73" s="129"/>
      <c r="AS73" s="129"/>
      <c r="AT73" s="129"/>
      <c r="AU73" s="129"/>
      <c r="AV73" s="129"/>
      <c r="AW73" s="129"/>
      <c r="AX73" s="129"/>
      <c r="AY73" s="129"/>
      <c r="AZ73" s="129"/>
      <c r="BA73" s="129"/>
      <c r="BB73" s="129"/>
      <c r="BC73" s="129"/>
      <c r="BD73" s="129"/>
      <c r="BE73" s="129"/>
      <c r="BF73" s="129"/>
      <c r="BG73" s="79"/>
      <c r="BH73" s="129"/>
    </row>
    <row r="74" spans="1:83" s="76" customFormat="1" x14ac:dyDescent="0.2">
      <c r="G74" s="129"/>
      <c r="AI74" s="138"/>
      <c r="AJ74" s="129"/>
      <c r="AK74" s="129"/>
      <c r="AL74" s="129"/>
      <c r="AM74" s="129"/>
      <c r="AN74" s="129"/>
      <c r="AO74" s="129"/>
      <c r="AP74" s="129"/>
      <c r="AQ74" s="129"/>
      <c r="AR74" s="129"/>
      <c r="AS74" s="129"/>
      <c r="AT74" s="129"/>
      <c r="AU74" s="129"/>
      <c r="AV74" s="129"/>
      <c r="AW74" s="129"/>
      <c r="AX74" s="129"/>
      <c r="AY74" s="129"/>
      <c r="AZ74" s="129"/>
      <c r="BA74" s="129"/>
      <c r="BB74" s="129"/>
      <c r="BC74" s="129"/>
      <c r="BD74" s="129"/>
      <c r="BE74" s="129"/>
      <c r="BF74" s="129"/>
      <c r="BG74" s="79"/>
      <c r="BH74" s="129"/>
    </row>
    <row r="75" spans="1:83" s="76" customFormat="1" x14ac:dyDescent="0.2">
      <c r="G75" s="129"/>
      <c r="AI75" s="138"/>
      <c r="AJ75" s="129"/>
      <c r="AK75" s="129"/>
      <c r="AL75" s="129"/>
      <c r="AM75" s="129"/>
      <c r="AN75" s="129"/>
      <c r="AO75" s="129"/>
      <c r="AP75" s="129"/>
      <c r="AQ75" s="129"/>
      <c r="AR75" s="129"/>
      <c r="AS75" s="129"/>
      <c r="AT75" s="129"/>
      <c r="AU75" s="129"/>
      <c r="AV75" s="129"/>
      <c r="AW75" s="129"/>
      <c r="AX75" s="129"/>
      <c r="AY75" s="129"/>
      <c r="AZ75" s="129"/>
      <c r="BA75" s="129"/>
      <c r="BB75" s="129"/>
      <c r="BC75" s="129"/>
      <c r="BD75" s="129"/>
      <c r="BE75" s="129"/>
      <c r="BF75" s="129"/>
      <c r="BG75" s="79"/>
      <c r="BH75" s="129"/>
    </row>
    <row r="76" spans="1:83" s="76" customFormat="1" x14ac:dyDescent="0.2">
      <c r="G76" s="129"/>
      <c r="AI76" s="138"/>
      <c r="AJ76" s="129"/>
      <c r="AK76" s="129"/>
      <c r="AL76" s="129"/>
      <c r="AM76" s="129"/>
      <c r="AN76" s="129"/>
      <c r="AO76" s="129"/>
      <c r="AP76" s="129"/>
      <c r="AQ76" s="129"/>
      <c r="AR76" s="129"/>
      <c r="AS76" s="129"/>
      <c r="AT76" s="129"/>
      <c r="AU76" s="129"/>
      <c r="AV76" s="129"/>
      <c r="AW76" s="129"/>
      <c r="AX76" s="129"/>
      <c r="AY76" s="129"/>
      <c r="AZ76" s="129"/>
      <c r="BA76" s="129"/>
      <c r="BB76" s="129"/>
      <c r="BC76" s="129"/>
      <c r="BD76" s="129"/>
      <c r="BE76" s="129"/>
      <c r="BF76" s="129"/>
      <c r="BG76" s="79"/>
      <c r="BH76" s="129"/>
    </row>
    <row r="77" spans="1:83" s="76" customFormat="1" x14ac:dyDescent="0.2">
      <c r="G77" s="129"/>
      <c r="AI77" s="138"/>
      <c r="AJ77" s="129"/>
      <c r="AK77" s="129"/>
      <c r="AL77" s="129"/>
      <c r="AM77" s="129"/>
      <c r="AN77" s="129"/>
      <c r="AO77" s="129"/>
      <c r="AP77" s="129"/>
      <c r="AQ77" s="129"/>
      <c r="AR77" s="129"/>
      <c r="AS77" s="129"/>
      <c r="AT77" s="129"/>
      <c r="AU77" s="129"/>
      <c r="AV77" s="129"/>
      <c r="AW77" s="129"/>
      <c r="AX77" s="129"/>
      <c r="AY77" s="129"/>
      <c r="AZ77" s="129"/>
      <c r="BA77" s="129"/>
      <c r="BB77" s="129"/>
      <c r="BC77" s="129"/>
      <c r="BD77" s="129"/>
      <c r="BE77" s="129"/>
      <c r="BF77" s="129"/>
      <c r="BG77" s="79"/>
      <c r="BH77" s="129"/>
    </row>
    <row r="78" spans="1:83" s="76" customFormat="1" x14ac:dyDescent="0.2">
      <c r="G78" s="129"/>
      <c r="AI78" s="138"/>
      <c r="AJ78" s="129"/>
      <c r="AK78" s="129"/>
      <c r="AL78" s="129"/>
      <c r="AM78" s="129"/>
      <c r="AN78" s="129"/>
      <c r="AO78" s="129"/>
      <c r="AP78" s="129"/>
      <c r="AQ78" s="129"/>
      <c r="AR78" s="129"/>
      <c r="AS78" s="129"/>
      <c r="AT78" s="129"/>
      <c r="AU78" s="129"/>
      <c r="AV78" s="129"/>
      <c r="AW78" s="129"/>
      <c r="AX78" s="129"/>
      <c r="AY78" s="129"/>
      <c r="AZ78" s="129"/>
      <c r="BA78" s="129"/>
      <c r="BB78" s="129"/>
      <c r="BC78" s="129"/>
      <c r="BD78" s="129"/>
      <c r="BE78" s="129"/>
      <c r="BF78" s="129"/>
      <c r="BG78" s="79"/>
      <c r="BH78" s="129"/>
    </row>
    <row r="79" spans="1:83" s="76" customFormat="1" x14ac:dyDescent="0.2">
      <c r="G79" s="129"/>
      <c r="AI79" s="138"/>
      <c r="AJ79" s="129"/>
      <c r="AK79" s="129"/>
      <c r="AL79" s="129"/>
      <c r="AM79" s="129"/>
      <c r="AN79" s="129"/>
      <c r="AO79" s="129"/>
      <c r="AP79" s="129"/>
      <c r="AQ79" s="129"/>
      <c r="AR79" s="129"/>
      <c r="AS79" s="129"/>
      <c r="AT79" s="129"/>
      <c r="AU79" s="129"/>
      <c r="AV79" s="129"/>
      <c r="AW79" s="129"/>
      <c r="AX79" s="129"/>
      <c r="AY79" s="129"/>
      <c r="AZ79" s="129"/>
      <c r="BA79" s="129"/>
      <c r="BB79" s="129"/>
      <c r="BC79" s="129"/>
      <c r="BD79" s="129"/>
      <c r="BE79" s="129"/>
      <c r="BF79" s="129"/>
      <c r="BG79" s="79"/>
      <c r="BH79" s="129"/>
    </row>
    <row r="80" spans="1:83" s="76" customFormat="1" x14ac:dyDescent="0.2">
      <c r="G80" s="129"/>
      <c r="AI80" s="138"/>
      <c r="AJ80" s="129"/>
      <c r="AK80" s="129"/>
      <c r="AL80" s="129"/>
      <c r="AM80" s="129"/>
      <c r="AN80" s="129"/>
      <c r="AO80" s="129"/>
      <c r="AP80" s="129"/>
      <c r="AQ80" s="129"/>
      <c r="AR80" s="129"/>
      <c r="AS80" s="129"/>
      <c r="AT80" s="129"/>
      <c r="AU80" s="129"/>
      <c r="AV80" s="129"/>
      <c r="AW80" s="129"/>
      <c r="AX80" s="129"/>
      <c r="AY80" s="129"/>
      <c r="AZ80" s="129"/>
      <c r="BA80" s="129"/>
      <c r="BB80" s="129"/>
      <c r="BC80" s="129"/>
      <c r="BD80" s="129"/>
      <c r="BE80" s="129"/>
      <c r="BF80" s="129"/>
      <c r="BG80" s="79"/>
      <c r="BH80" s="129"/>
    </row>
    <row r="81" spans="7:60" s="76" customFormat="1" x14ac:dyDescent="0.2">
      <c r="G81" s="129"/>
      <c r="AI81" s="138"/>
      <c r="AJ81" s="129"/>
      <c r="AK81" s="129"/>
      <c r="AL81" s="129"/>
      <c r="AM81" s="129"/>
      <c r="AN81" s="129"/>
      <c r="AO81" s="129"/>
      <c r="AP81" s="129"/>
      <c r="AQ81" s="129"/>
      <c r="AR81" s="129"/>
      <c r="AS81" s="129"/>
      <c r="AT81" s="129"/>
      <c r="AU81" s="129"/>
      <c r="AV81" s="129"/>
      <c r="AW81" s="129"/>
      <c r="AX81" s="129"/>
      <c r="AY81" s="129"/>
      <c r="AZ81" s="129"/>
      <c r="BA81" s="129"/>
      <c r="BB81" s="129"/>
      <c r="BC81" s="129"/>
      <c r="BD81" s="129"/>
      <c r="BE81" s="129"/>
      <c r="BF81" s="129"/>
      <c r="BG81" s="79"/>
      <c r="BH81" s="129"/>
    </row>
    <row r="82" spans="7:60" s="76" customFormat="1" x14ac:dyDescent="0.2">
      <c r="G82" s="129"/>
      <c r="AI82" s="138"/>
      <c r="AJ82" s="129"/>
      <c r="AK82" s="129"/>
      <c r="AL82" s="129"/>
      <c r="AM82" s="129"/>
      <c r="AN82" s="129"/>
      <c r="AO82" s="129"/>
      <c r="AP82" s="129"/>
      <c r="AQ82" s="129"/>
      <c r="AR82" s="129"/>
      <c r="AS82" s="129"/>
      <c r="AT82" s="129"/>
      <c r="AU82" s="129"/>
      <c r="AV82" s="129"/>
      <c r="AW82" s="129"/>
      <c r="AX82" s="129"/>
      <c r="AY82" s="129"/>
      <c r="AZ82" s="129"/>
      <c r="BA82" s="129"/>
      <c r="BB82" s="129"/>
      <c r="BC82" s="129"/>
      <c r="BD82" s="129"/>
      <c r="BE82" s="129"/>
      <c r="BF82" s="129"/>
      <c r="BG82" s="79"/>
      <c r="BH82" s="129"/>
    </row>
    <row r="83" spans="7:60" s="76" customFormat="1" x14ac:dyDescent="0.2">
      <c r="G83" s="129"/>
      <c r="AI83" s="138"/>
      <c r="AJ83" s="129"/>
      <c r="AK83" s="129"/>
      <c r="AL83" s="129"/>
      <c r="AM83" s="129"/>
      <c r="AN83" s="129"/>
      <c r="AO83" s="129"/>
      <c r="AP83" s="129"/>
      <c r="AQ83" s="129"/>
      <c r="AR83" s="129"/>
      <c r="AS83" s="129"/>
      <c r="AT83" s="129"/>
      <c r="AU83" s="129"/>
      <c r="AV83" s="129"/>
      <c r="AW83" s="129"/>
      <c r="AX83" s="129"/>
      <c r="AY83" s="129"/>
      <c r="AZ83" s="129"/>
      <c r="BA83" s="129"/>
      <c r="BB83" s="129"/>
      <c r="BC83" s="129"/>
      <c r="BD83" s="129"/>
      <c r="BE83" s="129"/>
      <c r="BF83" s="129"/>
      <c r="BG83" s="79"/>
      <c r="BH83" s="129"/>
    </row>
    <row r="84" spans="7:60" s="76" customFormat="1" x14ac:dyDescent="0.2">
      <c r="G84" s="129"/>
      <c r="AI84" s="138"/>
      <c r="AJ84" s="129"/>
      <c r="AK84" s="129"/>
      <c r="AL84" s="129"/>
      <c r="AM84" s="129"/>
      <c r="AN84" s="129"/>
      <c r="AO84" s="129"/>
      <c r="AP84" s="129"/>
      <c r="AQ84" s="129"/>
      <c r="AR84" s="129"/>
      <c r="AS84" s="129"/>
      <c r="AT84" s="129"/>
      <c r="AU84" s="129"/>
      <c r="AV84" s="129"/>
      <c r="AW84" s="129"/>
      <c r="AX84" s="129"/>
      <c r="AY84" s="129"/>
      <c r="AZ84" s="129"/>
      <c r="BA84" s="129"/>
      <c r="BB84" s="129"/>
      <c r="BC84" s="129"/>
      <c r="BD84" s="129"/>
      <c r="BE84" s="129"/>
      <c r="BF84" s="129"/>
      <c r="BG84" s="79"/>
      <c r="BH84" s="129"/>
    </row>
    <row r="85" spans="7:60" s="76" customFormat="1" x14ac:dyDescent="0.2">
      <c r="G85" s="129"/>
      <c r="AI85" s="138"/>
      <c r="AJ85" s="129"/>
      <c r="AK85" s="129"/>
      <c r="AL85" s="129"/>
      <c r="AM85" s="129"/>
      <c r="AN85" s="129"/>
      <c r="AO85" s="129"/>
      <c r="AP85" s="129"/>
      <c r="AQ85" s="129"/>
      <c r="AR85" s="129"/>
      <c r="AS85" s="129"/>
      <c r="AT85" s="129"/>
      <c r="AU85" s="129"/>
      <c r="AV85" s="129"/>
      <c r="AW85" s="129"/>
      <c r="AX85" s="129"/>
      <c r="AY85" s="129"/>
      <c r="AZ85" s="129"/>
      <c r="BA85" s="129"/>
      <c r="BB85" s="129"/>
      <c r="BC85" s="129"/>
      <c r="BD85" s="129"/>
      <c r="BE85" s="129"/>
      <c r="BF85" s="129"/>
      <c r="BG85" s="79"/>
      <c r="BH85" s="129"/>
    </row>
    <row r="86" spans="7:60" s="76" customFormat="1" x14ac:dyDescent="0.2">
      <c r="G86" s="129"/>
      <c r="AI86" s="138"/>
      <c r="AJ86" s="129"/>
      <c r="AK86" s="129"/>
      <c r="AL86" s="129"/>
      <c r="AM86" s="129"/>
      <c r="AN86" s="129"/>
      <c r="AO86" s="129"/>
      <c r="AP86" s="129"/>
      <c r="AQ86" s="129"/>
      <c r="AR86" s="129"/>
      <c r="AS86" s="129"/>
      <c r="AT86" s="129"/>
      <c r="AU86" s="129"/>
      <c r="AV86" s="129"/>
      <c r="AW86" s="129"/>
      <c r="AX86" s="129"/>
      <c r="AY86" s="129"/>
      <c r="AZ86" s="129"/>
      <c r="BA86" s="129"/>
      <c r="BB86" s="129"/>
      <c r="BC86" s="129"/>
      <c r="BD86" s="129"/>
      <c r="BE86" s="129"/>
      <c r="BF86" s="129"/>
      <c r="BG86" s="79"/>
      <c r="BH86" s="129"/>
    </row>
    <row r="87" spans="7:60" s="76" customFormat="1" x14ac:dyDescent="0.2">
      <c r="G87" s="129"/>
      <c r="AI87" s="138"/>
      <c r="AJ87" s="129"/>
      <c r="AK87" s="129"/>
      <c r="AL87" s="129"/>
      <c r="AM87" s="129"/>
      <c r="AN87" s="129"/>
      <c r="AO87" s="129"/>
      <c r="AP87" s="129"/>
      <c r="AQ87" s="129"/>
      <c r="AR87" s="129"/>
      <c r="AS87" s="129"/>
      <c r="AT87" s="129"/>
      <c r="AU87" s="129"/>
      <c r="AV87" s="129"/>
      <c r="AW87" s="129"/>
      <c r="AX87" s="129"/>
      <c r="AY87" s="129"/>
      <c r="AZ87" s="129"/>
      <c r="BA87" s="129"/>
      <c r="BB87" s="129"/>
      <c r="BC87" s="129"/>
      <c r="BD87" s="129"/>
      <c r="BE87" s="129"/>
      <c r="BF87" s="129"/>
      <c r="BG87" s="79"/>
      <c r="BH87" s="129"/>
    </row>
    <row r="88" spans="7:60" s="76" customFormat="1" x14ac:dyDescent="0.2">
      <c r="G88" s="129"/>
      <c r="AI88" s="138"/>
      <c r="AJ88" s="129"/>
      <c r="AK88" s="129"/>
      <c r="AL88" s="129"/>
      <c r="AM88" s="129"/>
      <c r="AN88" s="129"/>
      <c r="AO88" s="129"/>
      <c r="AP88" s="129"/>
      <c r="AQ88" s="129"/>
      <c r="AR88" s="129"/>
      <c r="AS88" s="129"/>
      <c r="AT88" s="129"/>
      <c r="AU88" s="129"/>
      <c r="AV88" s="129"/>
      <c r="AW88" s="129"/>
      <c r="AX88" s="129"/>
      <c r="AY88" s="129"/>
      <c r="AZ88" s="129"/>
      <c r="BA88" s="129"/>
      <c r="BB88" s="129"/>
      <c r="BC88" s="129"/>
      <c r="BD88" s="129"/>
      <c r="BE88" s="129"/>
      <c r="BF88" s="129"/>
      <c r="BG88" s="79"/>
      <c r="BH88" s="129"/>
    </row>
    <row r="89" spans="7:60" s="76" customFormat="1" x14ac:dyDescent="0.2">
      <c r="G89" s="129"/>
      <c r="AI89" s="138"/>
      <c r="AJ89" s="129"/>
      <c r="AK89" s="129"/>
      <c r="AL89" s="129"/>
      <c r="AM89" s="129"/>
      <c r="AN89" s="129"/>
      <c r="AO89" s="129"/>
      <c r="AP89" s="129"/>
      <c r="AQ89" s="129"/>
      <c r="AR89" s="129"/>
      <c r="AS89" s="129"/>
      <c r="AT89" s="129"/>
      <c r="AU89" s="129"/>
      <c r="AV89" s="129"/>
      <c r="AW89" s="129"/>
      <c r="AX89" s="129"/>
      <c r="AY89" s="129"/>
      <c r="AZ89" s="129"/>
      <c r="BA89" s="129"/>
      <c r="BB89" s="129"/>
      <c r="BC89" s="129"/>
      <c r="BD89" s="129"/>
      <c r="BE89" s="129"/>
      <c r="BF89" s="129"/>
      <c r="BG89" s="79"/>
      <c r="BH89" s="129"/>
    </row>
    <row r="90" spans="7:60" s="76" customFormat="1" x14ac:dyDescent="0.2">
      <c r="G90" s="129"/>
      <c r="AI90" s="138"/>
      <c r="AJ90" s="129"/>
      <c r="AK90" s="129"/>
      <c r="AL90" s="129"/>
      <c r="AM90" s="129"/>
      <c r="AN90" s="129"/>
      <c r="AO90" s="129"/>
      <c r="AP90" s="129"/>
      <c r="AQ90" s="129"/>
      <c r="AR90" s="129"/>
      <c r="AS90" s="129"/>
      <c r="AT90" s="129"/>
      <c r="AU90" s="129"/>
      <c r="AV90" s="129"/>
      <c r="AW90" s="129"/>
      <c r="AX90" s="129"/>
      <c r="AY90" s="129"/>
      <c r="AZ90" s="129"/>
      <c r="BA90" s="129"/>
      <c r="BB90" s="129"/>
      <c r="BC90" s="129"/>
      <c r="BD90" s="129"/>
      <c r="BE90" s="129"/>
      <c r="BF90" s="129"/>
      <c r="BG90" s="79"/>
      <c r="BH90" s="129"/>
    </row>
    <row r="91" spans="7:60" s="76" customFormat="1" x14ac:dyDescent="0.2">
      <c r="G91" s="129"/>
      <c r="AI91" s="138"/>
      <c r="AJ91" s="129"/>
      <c r="AK91" s="129"/>
      <c r="AL91" s="129"/>
      <c r="AM91" s="129"/>
      <c r="AN91" s="129"/>
      <c r="AO91" s="129"/>
      <c r="AP91" s="129"/>
      <c r="AQ91" s="129"/>
      <c r="AR91" s="129"/>
      <c r="AS91" s="129"/>
      <c r="AT91" s="129"/>
      <c r="AU91" s="129"/>
      <c r="AV91" s="129"/>
      <c r="AW91" s="129"/>
      <c r="AX91" s="129"/>
      <c r="AY91" s="129"/>
      <c r="AZ91" s="129"/>
      <c r="BA91" s="129"/>
      <c r="BB91" s="129"/>
      <c r="BC91" s="129"/>
      <c r="BD91" s="129"/>
      <c r="BE91" s="129"/>
      <c r="BF91" s="129"/>
      <c r="BG91" s="79"/>
      <c r="BH91" s="129"/>
    </row>
    <row r="92" spans="7:60" s="76" customFormat="1" x14ac:dyDescent="0.2">
      <c r="G92" s="129"/>
      <c r="AI92" s="138"/>
      <c r="AJ92" s="129"/>
      <c r="AK92" s="129"/>
      <c r="AL92" s="129"/>
      <c r="AM92" s="129"/>
      <c r="AN92" s="129"/>
      <c r="AO92" s="129"/>
      <c r="AP92" s="129"/>
      <c r="AQ92" s="129"/>
      <c r="AR92" s="129"/>
      <c r="AS92" s="129"/>
      <c r="AT92" s="129"/>
      <c r="AU92" s="129"/>
      <c r="AV92" s="129"/>
      <c r="AW92" s="129"/>
      <c r="AX92" s="129"/>
      <c r="AY92" s="129"/>
      <c r="AZ92" s="129"/>
      <c r="BA92" s="129"/>
      <c r="BB92" s="129"/>
      <c r="BC92" s="129"/>
      <c r="BD92" s="129"/>
      <c r="BE92" s="129"/>
      <c r="BF92" s="129"/>
      <c r="BG92" s="79"/>
      <c r="BH92" s="129"/>
    </row>
    <row r="93" spans="7:60" s="76" customFormat="1" x14ac:dyDescent="0.2">
      <c r="G93" s="129"/>
      <c r="AI93" s="138"/>
      <c r="AJ93" s="129"/>
      <c r="AK93" s="129"/>
      <c r="AL93" s="129"/>
      <c r="AM93" s="129"/>
      <c r="AN93" s="129"/>
      <c r="AO93" s="129"/>
      <c r="AP93" s="129"/>
      <c r="AQ93" s="129"/>
      <c r="AR93" s="129"/>
      <c r="AS93" s="129"/>
      <c r="AT93" s="129"/>
      <c r="AU93" s="129"/>
      <c r="AV93" s="129"/>
      <c r="AW93" s="129"/>
      <c r="AX93" s="129"/>
      <c r="AY93" s="129"/>
      <c r="AZ93" s="129"/>
      <c r="BA93" s="129"/>
      <c r="BB93" s="129"/>
      <c r="BC93" s="129"/>
      <c r="BD93" s="129"/>
      <c r="BE93" s="129"/>
      <c r="BF93" s="129"/>
      <c r="BG93" s="79"/>
      <c r="BH93" s="129"/>
    </row>
    <row r="94" spans="7:60" s="76" customFormat="1" x14ac:dyDescent="0.2">
      <c r="G94" s="129"/>
      <c r="AI94" s="138"/>
      <c r="AJ94" s="129"/>
      <c r="AK94" s="129"/>
      <c r="AL94" s="129"/>
      <c r="AM94" s="129"/>
      <c r="AN94" s="129"/>
      <c r="AO94" s="129"/>
      <c r="AP94" s="129"/>
      <c r="AQ94" s="129"/>
      <c r="AR94" s="129"/>
      <c r="AS94" s="129"/>
      <c r="AT94" s="129"/>
      <c r="AU94" s="129"/>
      <c r="AV94" s="129"/>
      <c r="AW94" s="129"/>
      <c r="AX94" s="129"/>
      <c r="AY94" s="129"/>
      <c r="AZ94" s="129"/>
      <c r="BA94" s="129"/>
      <c r="BB94" s="129"/>
      <c r="BC94" s="129"/>
      <c r="BD94" s="129"/>
      <c r="BE94" s="129"/>
      <c r="BF94" s="129"/>
      <c r="BG94" s="79"/>
      <c r="BH94" s="129"/>
    </row>
    <row r="95" spans="7:60" s="76" customFormat="1" x14ac:dyDescent="0.2">
      <c r="G95" s="129"/>
      <c r="AI95" s="138"/>
      <c r="AJ95" s="129"/>
      <c r="AK95" s="129"/>
      <c r="AL95" s="129"/>
      <c r="AM95" s="129"/>
      <c r="AN95" s="129"/>
      <c r="AO95" s="129"/>
      <c r="AP95" s="129"/>
      <c r="AQ95" s="129"/>
      <c r="AR95" s="129"/>
      <c r="AS95" s="129"/>
      <c r="AT95" s="129"/>
      <c r="AU95" s="129"/>
      <c r="AV95" s="129"/>
      <c r="AW95" s="129"/>
      <c r="AX95" s="129"/>
      <c r="AY95" s="129"/>
      <c r="AZ95" s="129"/>
      <c r="BA95" s="129"/>
      <c r="BB95" s="129"/>
      <c r="BC95" s="129"/>
      <c r="BD95" s="129"/>
      <c r="BE95" s="129"/>
      <c r="BF95" s="129"/>
      <c r="BG95" s="79"/>
      <c r="BH95" s="129"/>
    </row>
    <row r="96" spans="7:60" s="76" customFormat="1" x14ac:dyDescent="0.2">
      <c r="G96" s="129"/>
      <c r="AI96" s="138"/>
      <c r="AJ96" s="129"/>
      <c r="AK96" s="129"/>
      <c r="AL96" s="129"/>
      <c r="AM96" s="129"/>
      <c r="AN96" s="129"/>
      <c r="AO96" s="129"/>
      <c r="AP96" s="129"/>
      <c r="AQ96" s="129"/>
      <c r="AR96" s="129"/>
      <c r="AS96" s="129"/>
      <c r="AT96" s="129"/>
      <c r="AU96" s="129"/>
      <c r="AV96" s="129"/>
      <c r="AW96" s="129"/>
      <c r="AX96" s="129"/>
      <c r="AY96" s="129"/>
      <c r="AZ96" s="129"/>
      <c r="BA96" s="129"/>
      <c r="BB96" s="129"/>
      <c r="BC96" s="129"/>
      <c r="BD96" s="129"/>
      <c r="BE96" s="129"/>
      <c r="BF96" s="129"/>
      <c r="BG96" s="79"/>
      <c r="BH96" s="129"/>
    </row>
    <row r="97" spans="7:60" s="76" customFormat="1" x14ac:dyDescent="0.2">
      <c r="G97" s="129"/>
      <c r="AI97" s="138"/>
      <c r="AJ97" s="129"/>
      <c r="AK97" s="129"/>
      <c r="AL97" s="129"/>
      <c r="AM97" s="129"/>
      <c r="AN97" s="129"/>
      <c r="AO97" s="129"/>
      <c r="AP97" s="129"/>
      <c r="AQ97" s="129"/>
      <c r="AR97" s="129"/>
      <c r="AS97" s="129"/>
      <c r="AT97" s="129"/>
      <c r="AU97" s="129"/>
      <c r="AV97" s="129"/>
      <c r="AW97" s="129"/>
      <c r="AX97" s="129"/>
      <c r="AY97" s="129"/>
      <c r="AZ97" s="129"/>
      <c r="BA97" s="129"/>
      <c r="BB97" s="129"/>
      <c r="BC97" s="129"/>
      <c r="BD97" s="129"/>
      <c r="BE97" s="129"/>
      <c r="BF97" s="129"/>
      <c r="BG97" s="79"/>
      <c r="BH97" s="129"/>
    </row>
    <row r="98" spans="7:60" s="76" customFormat="1" x14ac:dyDescent="0.2">
      <c r="G98" s="129"/>
      <c r="AI98" s="138"/>
      <c r="AJ98" s="129"/>
      <c r="AK98" s="129"/>
      <c r="AL98" s="129"/>
      <c r="AM98" s="129"/>
      <c r="AN98" s="129"/>
      <c r="AO98" s="129"/>
      <c r="AP98" s="129"/>
      <c r="AQ98" s="129"/>
      <c r="AR98" s="129"/>
      <c r="AS98" s="129"/>
      <c r="AT98" s="129"/>
      <c r="AU98" s="129"/>
      <c r="AV98" s="129"/>
      <c r="AW98" s="129"/>
      <c r="AX98" s="129"/>
      <c r="AY98" s="129"/>
      <c r="AZ98" s="129"/>
      <c r="BA98" s="129"/>
      <c r="BB98" s="129"/>
      <c r="BC98" s="129"/>
      <c r="BD98" s="129"/>
      <c r="BE98" s="129"/>
      <c r="BF98" s="129"/>
      <c r="BG98" s="79"/>
      <c r="BH98" s="129"/>
    </row>
    <row r="99" spans="7:60" s="76" customFormat="1" x14ac:dyDescent="0.2">
      <c r="G99" s="129"/>
      <c r="AI99" s="138"/>
      <c r="AJ99" s="129"/>
      <c r="AK99" s="129"/>
      <c r="AL99" s="129"/>
      <c r="AM99" s="129"/>
      <c r="AN99" s="129"/>
      <c r="AO99" s="129"/>
      <c r="AP99" s="129"/>
      <c r="AQ99" s="129"/>
      <c r="AR99" s="129"/>
      <c r="AS99" s="129"/>
      <c r="AT99" s="129"/>
      <c r="AU99" s="129"/>
      <c r="AV99" s="129"/>
      <c r="AW99" s="129"/>
      <c r="AX99" s="129"/>
      <c r="AY99" s="129"/>
      <c r="AZ99" s="129"/>
      <c r="BA99" s="129"/>
      <c r="BB99" s="129"/>
      <c r="BC99" s="129"/>
      <c r="BD99" s="129"/>
      <c r="BE99" s="129"/>
      <c r="BF99" s="129"/>
      <c r="BG99" s="79"/>
      <c r="BH99" s="129"/>
    </row>
    <row r="100" spans="7:60" s="76" customFormat="1" x14ac:dyDescent="0.2">
      <c r="G100" s="129"/>
      <c r="AI100" s="138"/>
      <c r="AJ100" s="129"/>
      <c r="AK100" s="129"/>
      <c r="AL100" s="129"/>
      <c r="AM100" s="129"/>
      <c r="AN100" s="129"/>
      <c r="AO100" s="129"/>
      <c r="AP100" s="129"/>
      <c r="AQ100" s="129"/>
      <c r="AR100" s="129"/>
      <c r="AS100" s="129"/>
      <c r="AT100" s="129"/>
      <c r="AU100" s="129"/>
      <c r="AV100" s="129"/>
      <c r="AW100" s="129"/>
      <c r="AX100" s="129"/>
      <c r="AY100" s="129"/>
      <c r="AZ100" s="129"/>
      <c r="BA100" s="129"/>
      <c r="BB100" s="129"/>
      <c r="BC100" s="129"/>
      <c r="BD100" s="129"/>
      <c r="BE100" s="129"/>
      <c r="BF100" s="129"/>
      <c r="BG100" s="79"/>
      <c r="BH100" s="129"/>
    </row>
    <row r="101" spans="7:60" s="76" customFormat="1" x14ac:dyDescent="0.2">
      <c r="G101" s="129"/>
      <c r="AI101" s="138"/>
      <c r="AJ101" s="129"/>
      <c r="AK101" s="129"/>
      <c r="AL101" s="129"/>
      <c r="AM101" s="129"/>
      <c r="AN101" s="129"/>
      <c r="AO101" s="129"/>
      <c r="AP101" s="129"/>
      <c r="AQ101" s="129"/>
      <c r="AR101" s="129"/>
      <c r="AS101" s="129"/>
      <c r="AT101" s="129"/>
      <c r="AU101" s="129"/>
      <c r="AV101" s="129"/>
      <c r="AW101" s="129"/>
      <c r="AX101" s="129"/>
      <c r="AY101" s="129"/>
      <c r="AZ101" s="129"/>
      <c r="BA101" s="129"/>
      <c r="BB101" s="129"/>
      <c r="BC101" s="129"/>
      <c r="BD101" s="129"/>
      <c r="BE101" s="129"/>
      <c r="BF101" s="129"/>
      <c r="BG101" s="79"/>
      <c r="BH101" s="129"/>
    </row>
    <row r="102" spans="7:60" s="76" customFormat="1" x14ac:dyDescent="0.2">
      <c r="G102" s="129"/>
      <c r="AI102" s="138"/>
      <c r="AJ102" s="129"/>
      <c r="AK102" s="129"/>
      <c r="AL102" s="129"/>
      <c r="AM102" s="129"/>
      <c r="AN102" s="129"/>
      <c r="AO102" s="129"/>
      <c r="AP102" s="129"/>
      <c r="AQ102" s="129"/>
      <c r="AR102" s="129"/>
      <c r="AS102" s="129"/>
      <c r="AT102" s="129"/>
      <c r="AU102" s="129"/>
      <c r="AV102" s="129"/>
      <c r="AW102" s="129"/>
      <c r="AX102" s="129"/>
      <c r="AY102" s="129"/>
      <c r="AZ102" s="129"/>
      <c r="BA102" s="129"/>
      <c r="BB102" s="129"/>
      <c r="BC102" s="129"/>
      <c r="BD102" s="129"/>
      <c r="BE102" s="129"/>
      <c r="BF102" s="129"/>
      <c r="BG102" s="79"/>
      <c r="BH102" s="129"/>
    </row>
    <row r="103" spans="7:60" s="76" customFormat="1" x14ac:dyDescent="0.2">
      <c r="G103" s="129"/>
      <c r="AI103" s="138"/>
      <c r="AJ103" s="129"/>
      <c r="AK103" s="129"/>
      <c r="AL103" s="129"/>
      <c r="AM103" s="129"/>
      <c r="AN103" s="129"/>
      <c r="AO103" s="129"/>
      <c r="AP103" s="129"/>
      <c r="AQ103" s="129"/>
      <c r="AR103" s="129"/>
      <c r="AS103" s="129"/>
      <c r="AT103" s="129"/>
      <c r="AU103" s="129"/>
      <c r="AV103" s="129"/>
      <c r="AW103" s="129"/>
      <c r="AX103" s="129"/>
      <c r="AY103" s="129"/>
      <c r="AZ103" s="129"/>
      <c r="BA103" s="129"/>
      <c r="BB103" s="129"/>
      <c r="BC103" s="129"/>
      <c r="BD103" s="129"/>
      <c r="BE103" s="129"/>
      <c r="BF103" s="129"/>
      <c r="BG103" s="79"/>
      <c r="BH103" s="129"/>
    </row>
    <row r="104" spans="7:60" s="76" customFormat="1" x14ac:dyDescent="0.2">
      <c r="G104" s="129"/>
      <c r="AI104" s="138"/>
      <c r="AJ104" s="129"/>
      <c r="AK104" s="129"/>
      <c r="AL104" s="129"/>
      <c r="AM104" s="129"/>
      <c r="AN104" s="129"/>
      <c r="AO104" s="129"/>
      <c r="AP104" s="129"/>
      <c r="AQ104" s="129"/>
      <c r="AR104" s="129"/>
      <c r="AS104" s="129"/>
      <c r="AT104" s="129"/>
      <c r="AU104" s="129"/>
      <c r="AV104" s="129"/>
      <c r="AW104" s="129"/>
      <c r="AX104" s="129"/>
      <c r="AY104" s="129"/>
      <c r="AZ104" s="129"/>
      <c r="BA104" s="129"/>
      <c r="BB104" s="129"/>
      <c r="BC104" s="129"/>
      <c r="BD104" s="129"/>
      <c r="BE104" s="129"/>
      <c r="BF104" s="129"/>
      <c r="BG104" s="79"/>
      <c r="BH104" s="129"/>
    </row>
    <row r="105" spans="7:60" s="76" customFormat="1" x14ac:dyDescent="0.2">
      <c r="G105" s="129"/>
      <c r="AI105" s="138"/>
      <c r="AJ105" s="129"/>
      <c r="AK105" s="129"/>
      <c r="AL105" s="129"/>
      <c r="AM105" s="129"/>
      <c r="AN105" s="129"/>
      <c r="AO105" s="129"/>
      <c r="AP105" s="129"/>
      <c r="AQ105" s="129"/>
      <c r="AR105" s="129"/>
      <c r="AS105" s="129"/>
      <c r="AT105" s="129"/>
      <c r="AU105" s="129"/>
      <c r="AV105" s="129"/>
      <c r="AW105" s="129"/>
      <c r="AX105" s="129"/>
      <c r="AY105" s="129"/>
      <c r="AZ105" s="129"/>
      <c r="BA105" s="129"/>
      <c r="BB105" s="129"/>
      <c r="BC105" s="129"/>
      <c r="BD105" s="129"/>
      <c r="BE105" s="129"/>
      <c r="BF105" s="129"/>
      <c r="BG105" s="79"/>
      <c r="BH105" s="129"/>
    </row>
    <row r="106" spans="7:60" s="76" customFormat="1" x14ac:dyDescent="0.2">
      <c r="G106" s="129"/>
      <c r="AI106" s="138"/>
      <c r="AJ106" s="129"/>
      <c r="AK106" s="129"/>
      <c r="AL106" s="129"/>
      <c r="AM106" s="129"/>
      <c r="AN106" s="129"/>
      <c r="AO106" s="129"/>
      <c r="AP106" s="129"/>
      <c r="AQ106" s="129"/>
      <c r="AR106" s="129"/>
      <c r="AS106" s="129"/>
      <c r="AT106" s="129"/>
      <c r="AU106" s="129"/>
      <c r="AV106" s="129"/>
      <c r="AW106" s="129"/>
      <c r="AX106" s="129"/>
      <c r="AY106" s="129"/>
      <c r="AZ106" s="129"/>
      <c r="BA106" s="129"/>
      <c r="BB106" s="129"/>
      <c r="BC106" s="129"/>
      <c r="BD106" s="129"/>
      <c r="BE106" s="129"/>
      <c r="BF106" s="129"/>
      <c r="BG106" s="79"/>
      <c r="BH106" s="129"/>
    </row>
    <row r="107" spans="7:60" s="76" customFormat="1" x14ac:dyDescent="0.2">
      <c r="G107" s="129"/>
      <c r="AI107" s="138"/>
      <c r="AJ107" s="129"/>
      <c r="AK107" s="129"/>
      <c r="AL107" s="129"/>
      <c r="AM107" s="129"/>
      <c r="AN107" s="129"/>
      <c r="AO107" s="129"/>
      <c r="AP107" s="129"/>
      <c r="AQ107" s="129"/>
      <c r="AR107" s="129"/>
      <c r="AS107" s="129"/>
      <c r="AT107" s="129"/>
      <c r="AU107" s="129"/>
      <c r="AV107" s="129"/>
      <c r="AW107" s="129"/>
      <c r="AX107" s="129"/>
      <c r="AY107" s="129"/>
      <c r="AZ107" s="129"/>
      <c r="BA107" s="129"/>
      <c r="BB107" s="129"/>
      <c r="BC107" s="129"/>
      <c r="BD107" s="129"/>
      <c r="BE107" s="129"/>
      <c r="BF107" s="129"/>
      <c r="BG107" s="79"/>
      <c r="BH107" s="129"/>
    </row>
    <row r="108" spans="7:60" s="76" customFormat="1" x14ac:dyDescent="0.2">
      <c r="G108" s="129"/>
      <c r="AI108" s="138"/>
      <c r="AJ108" s="129"/>
      <c r="AK108" s="129"/>
      <c r="AL108" s="129"/>
      <c r="AM108" s="129"/>
      <c r="AN108" s="129"/>
      <c r="AO108" s="129"/>
      <c r="AP108" s="129"/>
      <c r="AQ108" s="129"/>
      <c r="AR108" s="129"/>
      <c r="AS108" s="129"/>
      <c r="AT108" s="129"/>
      <c r="AU108" s="129"/>
      <c r="AV108" s="129"/>
      <c r="AW108" s="129"/>
      <c r="AX108" s="129"/>
      <c r="AY108" s="129"/>
      <c r="AZ108" s="129"/>
      <c r="BA108" s="129"/>
      <c r="BB108" s="129"/>
      <c r="BC108" s="129"/>
      <c r="BD108" s="129"/>
      <c r="BE108" s="129"/>
      <c r="BF108" s="129"/>
      <c r="BG108" s="79"/>
      <c r="BH108" s="129"/>
    </row>
    <row r="109" spans="7:60" s="76" customFormat="1" x14ac:dyDescent="0.2">
      <c r="G109" s="129"/>
      <c r="AI109" s="138"/>
      <c r="AJ109" s="129"/>
      <c r="AK109" s="129"/>
      <c r="AL109" s="129"/>
      <c r="AM109" s="129"/>
      <c r="AN109" s="129"/>
      <c r="AO109" s="129"/>
      <c r="AP109" s="129"/>
      <c r="AQ109" s="129"/>
      <c r="AR109" s="129"/>
      <c r="AS109" s="129"/>
      <c r="AT109" s="129"/>
      <c r="AU109" s="129"/>
      <c r="AV109" s="129"/>
      <c r="AW109" s="129"/>
      <c r="AX109" s="129"/>
      <c r="AY109" s="129"/>
      <c r="AZ109" s="129"/>
      <c r="BA109" s="129"/>
      <c r="BB109" s="129"/>
      <c r="BC109" s="129"/>
      <c r="BD109" s="129"/>
      <c r="BE109" s="129"/>
      <c r="BF109" s="129"/>
      <c r="BG109" s="79"/>
      <c r="BH109" s="129"/>
    </row>
    <row r="110" spans="7:60" s="76" customFormat="1" x14ac:dyDescent="0.2">
      <c r="G110" s="129"/>
      <c r="AI110" s="138"/>
      <c r="AJ110" s="129"/>
      <c r="AK110" s="129"/>
      <c r="AL110" s="129"/>
      <c r="AM110" s="129"/>
      <c r="AN110" s="129"/>
      <c r="AO110" s="129"/>
      <c r="AP110" s="129"/>
      <c r="AQ110" s="129"/>
      <c r="AR110" s="129"/>
      <c r="AS110" s="129"/>
      <c r="AT110" s="129"/>
      <c r="AU110" s="129"/>
      <c r="AV110" s="129"/>
      <c r="AW110" s="129"/>
      <c r="AX110" s="129"/>
      <c r="AY110" s="129"/>
      <c r="AZ110" s="129"/>
      <c r="BA110" s="129"/>
      <c r="BB110" s="129"/>
      <c r="BC110" s="129"/>
      <c r="BD110" s="129"/>
      <c r="BE110" s="129"/>
      <c r="BF110" s="129"/>
      <c r="BG110" s="79"/>
      <c r="BH110" s="129"/>
    </row>
    <row r="111" spans="7:60" s="76" customFormat="1" x14ac:dyDescent="0.2">
      <c r="G111" s="129"/>
      <c r="AI111" s="138"/>
      <c r="AJ111" s="129"/>
      <c r="AK111" s="129"/>
      <c r="AL111" s="129"/>
      <c r="AM111" s="129"/>
      <c r="AN111" s="129"/>
      <c r="AO111" s="129"/>
      <c r="AP111" s="129"/>
      <c r="AQ111" s="129"/>
      <c r="AR111" s="129"/>
      <c r="AS111" s="129"/>
      <c r="AT111" s="129"/>
      <c r="AU111" s="129"/>
      <c r="AV111" s="129"/>
      <c r="AW111" s="129"/>
      <c r="AX111" s="129"/>
      <c r="AY111" s="129"/>
      <c r="AZ111" s="129"/>
      <c r="BA111" s="129"/>
      <c r="BB111" s="129"/>
      <c r="BC111" s="129"/>
      <c r="BD111" s="129"/>
      <c r="BE111" s="129"/>
      <c r="BF111" s="129"/>
      <c r="BG111" s="79"/>
      <c r="BH111" s="129"/>
    </row>
    <row r="112" spans="7:60" s="76" customFormat="1" x14ac:dyDescent="0.2">
      <c r="G112" s="129"/>
      <c r="AI112" s="138"/>
      <c r="AJ112" s="129"/>
      <c r="AK112" s="129"/>
      <c r="AL112" s="129"/>
      <c r="AM112" s="129"/>
      <c r="AN112" s="129"/>
      <c r="AO112" s="129"/>
      <c r="AP112" s="129"/>
      <c r="AQ112" s="129"/>
      <c r="AR112" s="129"/>
      <c r="AS112" s="129"/>
      <c r="AT112" s="129"/>
      <c r="AU112" s="129"/>
      <c r="AV112" s="129"/>
      <c r="AW112" s="129"/>
      <c r="AX112" s="129"/>
      <c r="AY112" s="129"/>
      <c r="AZ112" s="129"/>
      <c r="BA112" s="129"/>
      <c r="BB112" s="129"/>
      <c r="BC112" s="129"/>
      <c r="BD112" s="129"/>
      <c r="BE112" s="129"/>
      <c r="BF112" s="129"/>
      <c r="BG112" s="79"/>
      <c r="BH112" s="129"/>
    </row>
    <row r="113" spans="7:60" s="76" customFormat="1" x14ac:dyDescent="0.2">
      <c r="G113" s="129"/>
      <c r="AI113" s="138"/>
      <c r="AJ113" s="129"/>
      <c r="AK113" s="129"/>
      <c r="AL113" s="129"/>
      <c r="AM113" s="129"/>
      <c r="AN113" s="129"/>
      <c r="AO113" s="129"/>
      <c r="AP113" s="129"/>
      <c r="AQ113" s="129"/>
      <c r="AR113" s="129"/>
      <c r="AS113" s="129"/>
      <c r="AT113" s="129"/>
      <c r="AU113" s="129"/>
      <c r="AV113" s="129"/>
      <c r="AW113" s="129"/>
      <c r="AX113" s="129"/>
      <c r="AY113" s="129"/>
      <c r="AZ113" s="129"/>
      <c r="BA113" s="129"/>
      <c r="BB113" s="129"/>
      <c r="BC113" s="129"/>
      <c r="BD113" s="129"/>
      <c r="BE113" s="129"/>
      <c r="BF113" s="129"/>
      <c r="BG113" s="79"/>
      <c r="BH113" s="129"/>
    </row>
    <row r="114" spans="7:60" s="76" customFormat="1" x14ac:dyDescent="0.2">
      <c r="G114" s="129"/>
      <c r="AI114" s="138"/>
      <c r="AJ114" s="129"/>
      <c r="AK114" s="129"/>
      <c r="AL114" s="129"/>
      <c r="AM114" s="129"/>
      <c r="AN114" s="129"/>
      <c r="AO114" s="129"/>
      <c r="AP114" s="129"/>
      <c r="AQ114" s="129"/>
      <c r="AR114" s="129"/>
      <c r="AS114" s="129"/>
      <c r="AT114" s="129"/>
      <c r="AU114" s="129"/>
      <c r="AV114" s="129"/>
      <c r="AW114" s="129"/>
      <c r="AX114" s="129"/>
      <c r="AY114" s="129"/>
      <c r="AZ114" s="129"/>
      <c r="BA114" s="129"/>
      <c r="BB114" s="129"/>
      <c r="BC114" s="129"/>
      <c r="BD114" s="129"/>
      <c r="BE114" s="129"/>
      <c r="BF114" s="129"/>
      <c r="BG114" s="79"/>
      <c r="BH114" s="129"/>
    </row>
    <row r="115" spans="7:60" s="76" customFormat="1" x14ac:dyDescent="0.2">
      <c r="G115" s="129"/>
      <c r="AI115" s="138"/>
      <c r="AJ115" s="129"/>
      <c r="AK115" s="129"/>
      <c r="AL115" s="129"/>
      <c r="AM115" s="129"/>
      <c r="AN115" s="129"/>
      <c r="AO115" s="129"/>
      <c r="AP115" s="129"/>
      <c r="AQ115" s="129"/>
      <c r="AR115" s="129"/>
      <c r="AS115" s="129"/>
      <c r="AT115" s="129"/>
      <c r="AU115" s="129"/>
      <c r="AV115" s="129"/>
      <c r="AW115" s="129"/>
      <c r="AX115" s="129"/>
      <c r="AY115" s="129"/>
      <c r="AZ115" s="129"/>
      <c r="BA115" s="129"/>
      <c r="BB115" s="129"/>
      <c r="BC115" s="129"/>
      <c r="BD115" s="129"/>
      <c r="BE115" s="129"/>
      <c r="BF115" s="129"/>
      <c r="BG115" s="79"/>
      <c r="BH115" s="129"/>
    </row>
    <row r="116" spans="7:60" s="76" customFormat="1" x14ac:dyDescent="0.2">
      <c r="G116" s="129"/>
      <c r="AI116" s="138"/>
      <c r="AJ116" s="129"/>
      <c r="AK116" s="129"/>
      <c r="AL116" s="129"/>
      <c r="AM116" s="129"/>
      <c r="AN116" s="129"/>
      <c r="AO116" s="129"/>
      <c r="AP116" s="129"/>
      <c r="AQ116" s="129"/>
      <c r="AR116" s="129"/>
      <c r="AS116" s="129"/>
      <c r="AT116" s="129"/>
      <c r="AU116" s="129"/>
      <c r="AV116" s="129"/>
      <c r="AW116" s="129"/>
      <c r="AX116" s="129"/>
      <c r="AY116" s="129"/>
      <c r="AZ116" s="129"/>
      <c r="BA116" s="129"/>
      <c r="BB116" s="129"/>
      <c r="BC116" s="129"/>
      <c r="BD116" s="129"/>
      <c r="BE116" s="129"/>
      <c r="BF116" s="129"/>
      <c r="BG116" s="79"/>
      <c r="BH116" s="129"/>
    </row>
    <row r="117" spans="7:60" s="76" customFormat="1" x14ac:dyDescent="0.2">
      <c r="G117" s="129"/>
      <c r="AI117" s="138"/>
      <c r="AJ117" s="129"/>
      <c r="AK117" s="129"/>
      <c r="AL117" s="129"/>
      <c r="AM117" s="129"/>
      <c r="AN117" s="129"/>
      <c r="AO117" s="129"/>
      <c r="AP117" s="129"/>
      <c r="AQ117" s="129"/>
      <c r="AR117" s="129"/>
      <c r="AS117" s="129"/>
      <c r="AT117" s="129"/>
      <c r="AU117" s="129"/>
      <c r="AV117" s="129"/>
      <c r="AW117" s="129"/>
      <c r="AX117" s="129"/>
      <c r="AY117" s="129"/>
      <c r="AZ117" s="129"/>
      <c r="BA117" s="129"/>
      <c r="BB117" s="129"/>
      <c r="BC117" s="129"/>
      <c r="BD117" s="129"/>
      <c r="BE117" s="129"/>
      <c r="BF117" s="129"/>
      <c r="BG117" s="79"/>
      <c r="BH117" s="129"/>
    </row>
    <row r="118" spans="7:60" s="76" customFormat="1" x14ac:dyDescent="0.2">
      <c r="G118" s="129"/>
      <c r="AI118" s="138"/>
      <c r="AJ118" s="129"/>
      <c r="AK118" s="129"/>
      <c r="AL118" s="129"/>
      <c r="AM118" s="129"/>
      <c r="AN118" s="129"/>
      <c r="AO118" s="129"/>
      <c r="AP118" s="129"/>
      <c r="AQ118" s="129"/>
      <c r="AR118" s="129"/>
      <c r="AS118" s="129"/>
      <c r="AT118" s="129"/>
      <c r="AU118" s="129"/>
      <c r="AV118" s="129"/>
      <c r="AW118" s="129"/>
      <c r="AX118" s="129"/>
      <c r="AY118" s="129"/>
      <c r="AZ118" s="129"/>
      <c r="BA118" s="129"/>
      <c r="BB118" s="129"/>
      <c r="BC118" s="129"/>
      <c r="BD118" s="129"/>
      <c r="BE118" s="129"/>
      <c r="BF118" s="129"/>
      <c r="BG118" s="79"/>
      <c r="BH118" s="129"/>
    </row>
    <row r="119" spans="7:60" s="76" customFormat="1" x14ac:dyDescent="0.2">
      <c r="G119" s="129"/>
      <c r="AI119" s="138"/>
      <c r="AJ119" s="129"/>
      <c r="AK119" s="129"/>
      <c r="AL119" s="129"/>
      <c r="AM119" s="129"/>
      <c r="AN119" s="129"/>
      <c r="AO119" s="129"/>
      <c r="AP119" s="129"/>
      <c r="AQ119" s="129"/>
      <c r="AR119" s="129"/>
      <c r="AS119" s="129"/>
      <c r="AT119" s="129"/>
      <c r="AU119" s="129"/>
      <c r="AV119" s="129"/>
      <c r="AW119" s="129"/>
      <c r="AX119" s="129"/>
      <c r="AY119" s="129"/>
      <c r="AZ119" s="129"/>
      <c r="BA119" s="129"/>
      <c r="BB119" s="129"/>
      <c r="BC119" s="129"/>
      <c r="BD119" s="129"/>
      <c r="BE119" s="129"/>
      <c r="BF119" s="129"/>
      <c r="BG119" s="79"/>
      <c r="BH119" s="129"/>
    </row>
    <row r="120" spans="7:60" s="76" customFormat="1" x14ac:dyDescent="0.2">
      <c r="G120" s="129"/>
      <c r="AI120" s="138"/>
      <c r="AJ120" s="129"/>
      <c r="AK120" s="129"/>
      <c r="AL120" s="129"/>
      <c r="AM120" s="129"/>
      <c r="AN120" s="129"/>
      <c r="AO120" s="129"/>
      <c r="AP120" s="129"/>
      <c r="AQ120" s="129"/>
      <c r="AR120" s="129"/>
      <c r="AS120" s="129"/>
      <c r="AT120" s="129"/>
      <c r="AU120" s="129"/>
      <c r="AV120" s="129"/>
      <c r="AW120" s="129"/>
      <c r="AX120" s="129"/>
      <c r="AY120" s="129"/>
      <c r="AZ120" s="129"/>
      <c r="BA120" s="129"/>
      <c r="BB120" s="129"/>
      <c r="BC120" s="129"/>
      <c r="BD120" s="129"/>
      <c r="BE120" s="129"/>
      <c r="BF120" s="129"/>
      <c r="BG120" s="79"/>
      <c r="BH120" s="129"/>
    </row>
    <row r="121" spans="7:60" s="76" customFormat="1" x14ac:dyDescent="0.2">
      <c r="G121" s="129"/>
      <c r="AI121" s="138"/>
      <c r="AJ121" s="129"/>
      <c r="AK121" s="129"/>
      <c r="AL121" s="129"/>
      <c r="AM121" s="129"/>
      <c r="AN121" s="129"/>
      <c r="AO121" s="129"/>
      <c r="AP121" s="129"/>
      <c r="AQ121" s="129"/>
      <c r="AR121" s="129"/>
      <c r="AS121" s="129"/>
      <c r="AT121" s="129"/>
      <c r="AU121" s="129"/>
      <c r="AV121" s="129"/>
      <c r="AW121" s="129"/>
      <c r="AX121" s="129"/>
      <c r="AY121" s="129"/>
      <c r="AZ121" s="129"/>
      <c r="BA121" s="129"/>
      <c r="BB121" s="129"/>
      <c r="BC121" s="129"/>
      <c r="BD121" s="129"/>
      <c r="BE121" s="129"/>
      <c r="BF121" s="129"/>
      <c r="BG121" s="79"/>
      <c r="BH121" s="129"/>
    </row>
    <row r="122" spans="7:60" s="76" customFormat="1" x14ac:dyDescent="0.2">
      <c r="G122" s="129"/>
      <c r="AI122" s="138"/>
      <c r="AJ122" s="129"/>
      <c r="AK122" s="129"/>
      <c r="AL122" s="129"/>
      <c r="AM122" s="129"/>
      <c r="AN122" s="129"/>
      <c r="AO122" s="129"/>
      <c r="AP122" s="129"/>
      <c r="AQ122" s="129"/>
      <c r="AR122" s="129"/>
      <c r="AS122" s="129"/>
      <c r="AT122" s="129"/>
      <c r="AU122" s="129"/>
      <c r="AV122" s="129"/>
      <c r="AW122" s="129"/>
      <c r="AX122" s="129"/>
      <c r="AY122" s="129"/>
      <c r="AZ122" s="129"/>
      <c r="BA122" s="129"/>
      <c r="BB122" s="129"/>
      <c r="BC122" s="129"/>
      <c r="BD122" s="129"/>
      <c r="BE122" s="129"/>
      <c r="BF122" s="129"/>
      <c r="BG122" s="79"/>
      <c r="BH122" s="129"/>
    </row>
    <row r="123" spans="7:60" s="76" customFormat="1" x14ac:dyDescent="0.2">
      <c r="G123" s="129"/>
      <c r="AI123" s="138"/>
      <c r="AJ123" s="129"/>
      <c r="AK123" s="129"/>
      <c r="AL123" s="129"/>
      <c r="AM123" s="129"/>
      <c r="AN123" s="129"/>
      <c r="AO123" s="129"/>
      <c r="AP123" s="129"/>
      <c r="AQ123" s="129"/>
      <c r="AR123" s="129"/>
      <c r="AS123" s="129"/>
      <c r="AT123" s="129"/>
      <c r="AU123" s="129"/>
      <c r="AV123" s="129"/>
      <c r="AW123" s="129"/>
      <c r="AX123" s="129"/>
      <c r="AY123" s="129"/>
      <c r="AZ123" s="129"/>
      <c r="BA123" s="129"/>
      <c r="BB123" s="129"/>
      <c r="BC123" s="129"/>
      <c r="BD123" s="129"/>
      <c r="BE123" s="129"/>
      <c r="BF123" s="129"/>
      <c r="BG123" s="79"/>
      <c r="BH123" s="129"/>
    </row>
    <row r="124" spans="7:60" s="76" customFormat="1" x14ac:dyDescent="0.2">
      <c r="G124" s="129"/>
      <c r="AI124" s="138"/>
      <c r="AJ124" s="129"/>
      <c r="AK124" s="129"/>
      <c r="AL124" s="129"/>
      <c r="AM124" s="129"/>
      <c r="AN124" s="129"/>
      <c r="AO124" s="129"/>
      <c r="AP124" s="129"/>
      <c r="AQ124" s="129"/>
      <c r="AR124" s="129"/>
      <c r="AS124" s="129"/>
      <c r="AT124" s="129"/>
      <c r="AU124" s="129"/>
      <c r="AV124" s="129"/>
      <c r="AW124" s="129"/>
      <c r="AX124" s="129"/>
      <c r="AY124" s="129"/>
      <c r="AZ124" s="129"/>
      <c r="BA124" s="129"/>
      <c r="BB124" s="129"/>
      <c r="BC124" s="129"/>
      <c r="BD124" s="129"/>
      <c r="BE124" s="129"/>
      <c r="BF124" s="129"/>
      <c r="BG124" s="79"/>
      <c r="BH124" s="129"/>
    </row>
    <row r="125" spans="7:60" s="76" customFormat="1" x14ac:dyDescent="0.2">
      <c r="G125" s="129"/>
      <c r="AI125" s="138"/>
      <c r="AJ125" s="129"/>
      <c r="AK125" s="129"/>
      <c r="AL125" s="129"/>
      <c r="AM125" s="129"/>
      <c r="AN125" s="129"/>
      <c r="AO125" s="129"/>
      <c r="AP125" s="129"/>
      <c r="AQ125" s="129"/>
      <c r="AR125" s="129"/>
      <c r="AS125" s="129"/>
      <c r="AT125" s="129"/>
      <c r="AU125" s="129"/>
      <c r="AV125" s="129"/>
      <c r="AW125" s="129"/>
      <c r="AX125" s="129"/>
      <c r="AY125" s="129"/>
      <c r="AZ125" s="129"/>
      <c r="BA125" s="129"/>
      <c r="BB125" s="129"/>
      <c r="BC125" s="129"/>
      <c r="BD125" s="129"/>
      <c r="BE125" s="129"/>
      <c r="BF125" s="129"/>
      <c r="BG125" s="79"/>
      <c r="BH125" s="129"/>
    </row>
    <row r="126" spans="7:60" s="76" customFormat="1" x14ac:dyDescent="0.2">
      <c r="G126" s="129"/>
      <c r="AI126" s="138"/>
      <c r="AJ126" s="129"/>
      <c r="AK126" s="129"/>
      <c r="AL126" s="129"/>
      <c r="AM126" s="129"/>
      <c r="AN126" s="129"/>
      <c r="AO126" s="129"/>
      <c r="AP126" s="129"/>
      <c r="AQ126" s="129"/>
      <c r="AR126" s="129"/>
      <c r="AS126" s="129"/>
      <c r="AT126" s="129"/>
      <c r="AU126" s="129"/>
      <c r="AV126" s="129"/>
      <c r="AW126" s="129"/>
      <c r="AX126" s="129"/>
      <c r="AY126" s="129"/>
      <c r="AZ126" s="129"/>
      <c r="BA126" s="129"/>
      <c r="BB126" s="129"/>
      <c r="BC126" s="129"/>
      <c r="BD126" s="129"/>
      <c r="BE126" s="129"/>
      <c r="BF126" s="129"/>
      <c r="BG126" s="79"/>
      <c r="BH126" s="129"/>
    </row>
    <row r="127" spans="7:60" s="76" customFormat="1" x14ac:dyDescent="0.2">
      <c r="G127" s="129"/>
      <c r="AI127" s="138"/>
      <c r="AJ127" s="129"/>
      <c r="AK127" s="129"/>
      <c r="AL127" s="129"/>
      <c r="AM127" s="129"/>
      <c r="AN127" s="129"/>
      <c r="AO127" s="129"/>
      <c r="AP127" s="129"/>
      <c r="AQ127" s="129"/>
      <c r="AR127" s="129"/>
      <c r="AS127" s="129"/>
      <c r="AT127" s="129"/>
      <c r="AU127" s="129"/>
      <c r="AV127" s="129"/>
      <c r="AW127" s="129"/>
      <c r="AX127" s="129"/>
      <c r="AY127" s="129"/>
      <c r="AZ127" s="129"/>
      <c r="BA127" s="129"/>
      <c r="BB127" s="129"/>
      <c r="BC127" s="129"/>
      <c r="BD127" s="129"/>
      <c r="BE127" s="129"/>
      <c r="BF127" s="129"/>
      <c r="BG127" s="79"/>
      <c r="BH127" s="129"/>
    </row>
    <row r="128" spans="7:60" s="76" customFormat="1" x14ac:dyDescent="0.2">
      <c r="G128" s="129"/>
      <c r="AI128" s="138"/>
      <c r="AJ128" s="129"/>
      <c r="AK128" s="129"/>
      <c r="AL128" s="129"/>
      <c r="AM128" s="129"/>
      <c r="AN128" s="129"/>
      <c r="AO128" s="129"/>
      <c r="AP128" s="129"/>
      <c r="AQ128" s="129"/>
      <c r="AR128" s="129"/>
      <c r="AS128" s="129"/>
      <c r="AT128" s="129"/>
      <c r="AU128" s="129"/>
      <c r="AV128" s="129"/>
      <c r="AW128" s="129"/>
      <c r="AX128" s="129"/>
      <c r="AY128" s="129"/>
      <c r="AZ128" s="129"/>
      <c r="BA128" s="129"/>
      <c r="BB128" s="129"/>
      <c r="BC128" s="129"/>
      <c r="BD128" s="129"/>
      <c r="BE128" s="129"/>
      <c r="BF128" s="129"/>
      <c r="BG128" s="79"/>
      <c r="BH128" s="129"/>
    </row>
    <row r="129" spans="7:60" s="76" customFormat="1" x14ac:dyDescent="0.2">
      <c r="G129" s="129"/>
      <c r="AI129" s="138"/>
      <c r="AJ129" s="129"/>
      <c r="AK129" s="129"/>
      <c r="AL129" s="129"/>
      <c r="AM129" s="129"/>
      <c r="AN129" s="129"/>
      <c r="AO129" s="129"/>
      <c r="AP129" s="129"/>
      <c r="AQ129" s="129"/>
      <c r="AR129" s="129"/>
      <c r="AS129" s="129"/>
      <c r="AT129" s="129"/>
      <c r="AU129" s="129"/>
      <c r="AV129" s="129"/>
      <c r="AW129" s="129"/>
      <c r="AX129" s="129"/>
      <c r="AY129" s="129"/>
      <c r="AZ129" s="129"/>
      <c r="BA129" s="129"/>
      <c r="BB129" s="129"/>
      <c r="BC129" s="129"/>
      <c r="BD129" s="129"/>
      <c r="BE129" s="129"/>
      <c r="BF129" s="129"/>
      <c r="BG129" s="79"/>
      <c r="BH129" s="129"/>
    </row>
    <row r="130" spans="7:60" s="76" customFormat="1" x14ac:dyDescent="0.2">
      <c r="G130" s="129"/>
      <c r="AI130" s="138"/>
      <c r="AJ130" s="129"/>
      <c r="AK130" s="129"/>
      <c r="AL130" s="129"/>
      <c r="AM130" s="129"/>
      <c r="AN130" s="129"/>
      <c r="AO130" s="129"/>
      <c r="AP130" s="129"/>
      <c r="AQ130" s="129"/>
      <c r="AR130" s="129"/>
      <c r="AS130" s="129"/>
      <c r="AT130" s="129"/>
      <c r="AU130" s="129"/>
      <c r="AV130" s="129"/>
      <c r="AW130" s="129"/>
      <c r="AX130" s="129"/>
      <c r="AY130" s="129"/>
      <c r="AZ130" s="129"/>
      <c r="BA130" s="129"/>
      <c r="BB130" s="129"/>
      <c r="BC130" s="129"/>
      <c r="BD130" s="129"/>
      <c r="BE130" s="129"/>
      <c r="BF130" s="129"/>
      <c r="BG130" s="79"/>
      <c r="BH130" s="129"/>
    </row>
    <row r="131" spans="7:60" s="76" customFormat="1" x14ac:dyDescent="0.2">
      <c r="G131" s="129"/>
      <c r="AI131" s="138"/>
      <c r="AJ131" s="129"/>
      <c r="AK131" s="129"/>
      <c r="AL131" s="129"/>
      <c r="AM131" s="129"/>
      <c r="AN131" s="129"/>
      <c r="AO131" s="129"/>
      <c r="AP131" s="129"/>
      <c r="AQ131" s="129"/>
      <c r="AR131" s="129"/>
      <c r="AS131" s="129"/>
      <c r="AT131" s="129"/>
      <c r="AU131" s="129"/>
      <c r="AV131" s="129"/>
      <c r="AW131" s="129"/>
      <c r="AX131" s="129"/>
      <c r="AY131" s="129"/>
      <c r="AZ131" s="129"/>
      <c r="BA131" s="129"/>
      <c r="BB131" s="129"/>
      <c r="BC131" s="129"/>
      <c r="BD131" s="129"/>
      <c r="BE131" s="129"/>
      <c r="BF131" s="129"/>
      <c r="BG131" s="79"/>
      <c r="BH131" s="129"/>
    </row>
    <row r="132" spans="7:60" s="76" customFormat="1" x14ac:dyDescent="0.2">
      <c r="G132" s="129"/>
      <c r="AI132" s="138"/>
      <c r="AJ132" s="129"/>
      <c r="AK132" s="129"/>
      <c r="AL132" s="129"/>
      <c r="AM132" s="129"/>
      <c r="AN132" s="129"/>
      <c r="AO132" s="129"/>
      <c r="AP132" s="129"/>
      <c r="AQ132" s="129"/>
      <c r="AR132" s="129"/>
      <c r="AS132" s="129"/>
      <c r="AT132" s="129"/>
      <c r="AU132" s="129"/>
      <c r="AV132" s="129"/>
      <c r="AW132" s="129"/>
      <c r="AX132" s="129"/>
      <c r="AY132" s="129"/>
      <c r="AZ132" s="129"/>
      <c r="BA132" s="129"/>
      <c r="BB132" s="129"/>
      <c r="BC132" s="129"/>
      <c r="BD132" s="129"/>
      <c r="BE132" s="129"/>
      <c r="BF132" s="129"/>
      <c r="BG132" s="79"/>
      <c r="BH132" s="129"/>
    </row>
    <row r="133" spans="7:60" s="76" customFormat="1" x14ac:dyDescent="0.2">
      <c r="G133" s="129"/>
      <c r="AI133" s="138"/>
      <c r="AJ133" s="129"/>
      <c r="AK133" s="129"/>
      <c r="AL133" s="129"/>
      <c r="AM133" s="129"/>
      <c r="AN133" s="129"/>
      <c r="AO133" s="129"/>
      <c r="AP133" s="129"/>
      <c r="AQ133" s="129"/>
      <c r="AR133" s="129"/>
      <c r="AS133" s="129"/>
      <c r="AT133" s="129"/>
      <c r="AU133" s="129"/>
      <c r="AV133" s="129"/>
      <c r="AW133" s="129"/>
      <c r="AX133" s="129"/>
      <c r="AY133" s="129"/>
      <c r="AZ133" s="129"/>
      <c r="BA133" s="129"/>
      <c r="BB133" s="129"/>
      <c r="BC133" s="129"/>
      <c r="BD133" s="129"/>
      <c r="BE133" s="129"/>
      <c r="BF133" s="129"/>
      <c r="BG133" s="79"/>
      <c r="BH133" s="129"/>
    </row>
    <row r="134" spans="7:60" s="76" customFormat="1" x14ac:dyDescent="0.2">
      <c r="G134" s="129"/>
      <c r="AI134" s="138"/>
      <c r="AJ134" s="129"/>
      <c r="AK134" s="129"/>
      <c r="AL134" s="129"/>
      <c r="AM134" s="129"/>
      <c r="AN134" s="129"/>
      <c r="AO134" s="129"/>
      <c r="AP134" s="129"/>
      <c r="AQ134" s="129"/>
      <c r="AR134" s="129"/>
      <c r="AS134" s="129"/>
      <c r="AT134" s="129"/>
      <c r="AU134" s="129"/>
      <c r="AV134" s="129"/>
      <c r="AW134" s="129"/>
      <c r="AX134" s="129"/>
      <c r="AY134" s="129"/>
      <c r="AZ134" s="129"/>
      <c r="BA134" s="129"/>
      <c r="BB134" s="129"/>
      <c r="BC134" s="129"/>
      <c r="BD134" s="129"/>
      <c r="BE134" s="129"/>
      <c r="BF134" s="129"/>
      <c r="BG134" s="79"/>
      <c r="BH134" s="129"/>
    </row>
    <row r="135" spans="7:60" s="76" customFormat="1" x14ac:dyDescent="0.2">
      <c r="G135" s="129"/>
      <c r="AI135" s="138"/>
      <c r="AJ135" s="129"/>
      <c r="AK135" s="129"/>
      <c r="AL135" s="129"/>
      <c r="AM135" s="129"/>
      <c r="AN135" s="129"/>
      <c r="AO135" s="129"/>
      <c r="AP135" s="129"/>
      <c r="AQ135" s="129"/>
      <c r="AR135" s="129"/>
      <c r="AS135" s="129"/>
      <c r="AT135" s="129"/>
      <c r="AU135" s="129"/>
      <c r="AV135" s="129"/>
      <c r="AW135" s="129"/>
      <c r="AX135" s="129"/>
      <c r="AY135" s="129"/>
      <c r="AZ135" s="129"/>
      <c r="BA135" s="129"/>
      <c r="BB135" s="129"/>
      <c r="BC135" s="129"/>
      <c r="BD135" s="129"/>
      <c r="BE135" s="129"/>
      <c r="BF135" s="129"/>
      <c r="BG135" s="79"/>
      <c r="BH135" s="129"/>
    </row>
    <row r="136" spans="7:60" s="76" customFormat="1" x14ac:dyDescent="0.2">
      <c r="G136" s="129"/>
      <c r="AI136" s="138"/>
      <c r="AJ136" s="129"/>
      <c r="AK136" s="129"/>
      <c r="AL136" s="129"/>
      <c r="AM136" s="129"/>
      <c r="AN136" s="129"/>
      <c r="AO136" s="129"/>
      <c r="AP136" s="129"/>
      <c r="AQ136" s="129"/>
      <c r="AR136" s="129"/>
      <c r="AS136" s="129"/>
      <c r="AT136" s="129"/>
      <c r="AU136" s="129"/>
      <c r="AV136" s="129"/>
      <c r="AW136" s="129"/>
      <c r="AX136" s="129"/>
      <c r="AY136" s="129"/>
      <c r="AZ136" s="129"/>
      <c r="BA136" s="129"/>
      <c r="BB136" s="129"/>
      <c r="BC136" s="129"/>
      <c r="BD136" s="129"/>
      <c r="BE136" s="129"/>
      <c r="BF136" s="129"/>
      <c r="BG136" s="79"/>
      <c r="BH136" s="129"/>
    </row>
    <row r="137" spans="7:60" s="76" customFormat="1" x14ac:dyDescent="0.2">
      <c r="G137" s="129"/>
      <c r="AI137" s="138"/>
      <c r="AJ137" s="129"/>
      <c r="AK137" s="129"/>
      <c r="AL137" s="129"/>
      <c r="AM137" s="129"/>
      <c r="AN137" s="129"/>
      <c r="AO137" s="129"/>
      <c r="AP137" s="129"/>
      <c r="AQ137" s="129"/>
      <c r="AR137" s="129"/>
      <c r="AS137" s="129"/>
      <c r="AT137" s="129"/>
      <c r="AU137" s="129"/>
      <c r="AV137" s="129"/>
      <c r="AW137" s="129"/>
      <c r="AX137" s="129"/>
      <c r="AY137" s="129"/>
      <c r="AZ137" s="129"/>
      <c r="BA137" s="129"/>
      <c r="BB137" s="129"/>
      <c r="BC137" s="129"/>
      <c r="BD137" s="129"/>
      <c r="BE137" s="129"/>
      <c r="BF137" s="129"/>
      <c r="BG137" s="79"/>
      <c r="BH137" s="129"/>
    </row>
    <row r="138" spans="7:60" s="76" customFormat="1" x14ac:dyDescent="0.2">
      <c r="G138" s="129"/>
      <c r="AI138" s="138"/>
      <c r="AJ138" s="129"/>
      <c r="AK138" s="129"/>
      <c r="AL138" s="129"/>
      <c r="AM138" s="129"/>
      <c r="AN138" s="129"/>
      <c r="AO138" s="129"/>
      <c r="AP138" s="129"/>
      <c r="AQ138" s="129"/>
      <c r="AR138" s="129"/>
      <c r="AS138" s="129"/>
      <c r="AT138" s="129"/>
      <c r="AU138" s="129"/>
      <c r="AV138" s="129"/>
      <c r="AW138" s="129"/>
      <c r="AX138" s="129"/>
      <c r="AY138" s="129"/>
      <c r="AZ138" s="129"/>
      <c r="BA138" s="129"/>
      <c r="BB138" s="129"/>
      <c r="BC138" s="129"/>
      <c r="BD138" s="129"/>
      <c r="BE138" s="129"/>
      <c r="BF138" s="129"/>
      <c r="BG138" s="79"/>
      <c r="BH138" s="129"/>
    </row>
    <row r="139" spans="7:60" s="76" customFormat="1" x14ac:dyDescent="0.2">
      <c r="G139" s="129"/>
      <c r="AI139" s="138"/>
      <c r="AJ139" s="129"/>
      <c r="AK139" s="129"/>
      <c r="AL139" s="129"/>
      <c r="AM139" s="129"/>
      <c r="AN139" s="129"/>
      <c r="AO139" s="129"/>
      <c r="AP139" s="129"/>
      <c r="AQ139" s="129"/>
      <c r="AR139" s="129"/>
      <c r="AS139" s="129"/>
      <c r="AT139" s="129"/>
      <c r="AU139" s="129"/>
      <c r="AV139" s="129"/>
      <c r="AW139" s="129"/>
      <c r="AX139" s="129"/>
      <c r="AY139" s="129"/>
      <c r="AZ139" s="129"/>
      <c r="BA139" s="129"/>
      <c r="BB139" s="129"/>
      <c r="BC139" s="129"/>
      <c r="BD139" s="129"/>
      <c r="BE139" s="129"/>
      <c r="BF139" s="129"/>
      <c r="BG139" s="79"/>
      <c r="BH139" s="129"/>
    </row>
    <row r="140" spans="7:60" s="76" customFormat="1" x14ac:dyDescent="0.2">
      <c r="G140" s="129"/>
      <c r="AI140" s="138"/>
      <c r="AJ140" s="129"/>
      <c r="AK140" s="129"/>
      <c r="AL140" s="129"/>
      <c r="AM140" s="129"/>
      <c r="AN140" s="129"/>
      <c r="AO140" s="129"/>
      <c r="AP140" s="129"/>
      <c r="AQ140" s="129"/>
      <c r="AR140" s="129"/>
      <c r="AS140" s="129"/>
      <c r="AT140" s="129"/>
      <c r="AU140" s="129"/>
      <c r="AV140" s="129"/>
      <c r="AW140" s="129"/>
      <c r="AX140" s="129"/>
      <c r="AY140" s="129"/>
      <c r="AZ140" s="129"/>
      <c r="BA140" s="129"/>
      <c r="BB140" s="129"/>
      <c r="BC140" s="129"/>
      <c r="BD140" s="129"/>
      <c r="BE140" s="129"/>
      <c r="BF140" s="129"/>
      <c r="BG140" s="79"/>
      <c r="BH140" s="129"/>
    </row>
    <row r="141" spans="7:60" s="76" customFormat="1" x14ac:dyDescent="0.2">
      <c r="G141" s="129"/>
      <c r="AI141" s="138"/>
      <c r="AJ141" s="129"/>
      <c r="AK141" s="129"/>
      <c r="AL141" s="129"/>
      <c r="AM141" s="129"/>
      <c r="AN141" s="129"/>
      <c r="AO141" s="129"/>
      <c r="AP141" s="129"/>
      <c r="AQ141" s="129"/>
      <c r="AR141" s="129"/>
      <c r="AS141" s="129"/>
      <c r="AT141" s="129"/>
      <c r="AU141" s="129"/>
      <c r="AV141" s="129"/>
      <c r="AW141" s="129"/>
      <c r="AX141" s="129"/>
      <c r="AY141" s="129"/>
      <c r="AZ141" s="129"/>
      <c r="BA141" s="129"/>
      <c r="BB141" s="129"/>
      <c r="BC141" s="129"/>
      <c r="BD141" s="129"/>
      <c r="BE141" s="129"/>
      <c r="BF141" s="129"/>
      <c r="BG141" s="79"/>
      <c r="BH141" s="129"/>
    </row>
    <row r="142" spans="7:60" s="76" customFormat="1" x14ac:dyDescent="0.2">
      <c r="G142" s="129"/>
      <c r="AI142" s="138"/>
      <c r="AJ142" s="129"/>
      <c r="AK142" s="129"/>
      <c r="AL142" s="129"/>
      <c r="AM142" s="129"/>
      <c r="AN142" s="129"/>
      <c r="AO142" s="129"/>
      <c r="AP142" s="129"/>
      <c r="AQ142" s="129"/>
      <c r="AR142" s="129"/>
      <c r="AS142" s="129"/>
      <c r="AT142" s="129"/>
      <c r="AU142" s="129"/>
      <c r="AV142" s="129"/>
      <c r="AW142" s="129"/>
      <c r="AX142" s="129"/>
      <c r="AY142" s="129"/>
      <c r="AZ142" s="129"/>
      <c r="BA142" s="129"/>
      <c r="BB142" s="129"/>
      <c r="BC142" s="129"/>
      <c r="BD142" s="129"/>
      <c r="BE142" s="129"/>
      <c r="BF142" s="129"/>
      <c r="BG142" s="79"/>
      <c r="BH142" s="129"/>
    </row>
    <row r="143" spans="7:60" s="76" customFormat="1" x14ac:dyDescent="0.2">
      <c r="G143" s="129"/>
      <c r="AI143" s="138"/>
      <c r="AJ143" s="129"/>
      <c r="AK143" s="129"/>
      <c r="AL143" s="129"/>
      <c r="AM143" s="129"/>
      <c r="AN143" s="129"/>
      <c r="AO143" s="129"/>
      <c r="AP143" s="129"/>
      <c r="AQ143" s="129"/>
      <c r="AR143" s="129"/>
      <c r="AS143" s="129"/>
      <c r="AT143" s="129"/>
      <c r="AU143" s="129"/>
      <c r="AV143" s="129"/>
      <c r="AW143" s="129"/>
      <c r="AX143" s="129"/>
      <c r="AY143" s="129"/>
      <c r="AZ143" s="129"/>
      <c r="BA143" s="129"/>
      <c r="BB143" s="129"/>
      <c r="BC143" s="129"/>
      <c r="BD143" s="129"/>
      <c r="BE143" s="129"/>
      <c r="BF143" s="129"/>
      <c r="BG143" s="79"/>
      <c r="BH143" s="129"/>
    </row>
    <row r="144" spans="7:60" s="76" customFormat="1" x14ac:dyDescent="0.2">
      <c r="G144" s="129"/>
      <c r="AI144" s="138"/>
      <c r="AJ144" s="129"/>
      <c r="AK144" s="129"/>
      <c r="AL144" s="129"/>
      <c r="AM144" s="129"/>
      <c r="AN144" s="129"/>
      <c r="AO144" s="129"/>
      <c r="AP144" s="129"/>
      <c r="AQ144" s="129"/>
      <c r="AR144" s="129"/>
      <c r="AS144" s="129"/>
      <c r="AT144" s="129"/>
      <c r="AU144" s="129"/>
      <c r="AV144" s="129"/>
      <c r="AW144" s="129"/>
      <c r="AX144" s="129"/>
      <c r="AY144" s="129"/>
      <c r="AZ144" s="129"/>
      <c r="BA144" s="129"/>
      <c r="BB144" s="129"/>
      <c r="BC144" s="129"/>
      <c r="BD144" s="129"/>
      <c r="BE144" s="129"/>
      <c r="BF144" s="129"/>
      <c r="BG144" s="79"/>
      <c r="BH144" s="129"/>
    </row>
    <row r="145" spans="7:60" s="76" customFormat="1" x14ac:dyDescent="0.2">
      <c r="G145" s="129"/>
      <c r="AI145" s="138"/>
      <c r="AJ145" s="129"/>
      <c r="AK145" s="129"/>
      <c r="AL145" s="129"/>
      <c r="AM145" s="129"/>
      <c r="AN145" s="129"/>
      <c r="AO145" s="129"/>
      <c r="AP145" s="129"/>
      <c r="AQ145" s="129"/>
      <c r="AR145" s="129"/>
      <c r="AS145" s="129"/>
      <c r="AT145" s="129"/>
      <c r="AU145" s="129"/>
      <c r="AV145" s="129"/>
      <c r="AW145" s="129"/>
      <c r="AX145" s="129"/>
      <c r="AY145" s="129"/>
      <c r="AZ145" s="129"/>
      <c r="BA145" s="129"/>
      <c r="BB145" s="129"/>
      <c r="BC145" s="129"/>
      <c r="BD145" s="129"/>
      <c r="BE145" s="129"/>
      <c r="BF145" s="129"/>
      <c r="BG145" s="79"/>
      <c r="BH145" s="129"/>
    </row>
    <row r="146" spans="7:60" s="76" customFormat="1" x14ac:dyDescent="0.2">
      <c r="G146" s="129"/>
      <c r="AI146" s="138"/>
      <c r="AJ146" s="129"/>
      <c r="AK146" s="129"/>
      <c r="AL146" s="129"/>
      <c r="AM146" s="129"/>
      <c r="AN146" s="129"/>
      <c r="AO146" s="129"/>
      <c r="AP146" s="129"/>
      <c r="AQ146" s="129"/>
      <c r="AR146" s="129"/>
      <c r="AS146" s="129"/>
      <c r="AT146" s="129"/>
      <c r="AU146" s="129"/>
      <c r="AV146" s="129"/>
      <c r="AW146" s="129"/>
      <c r="AX146" s="129"/>
      <c r="AY146" s="129"/>
      <c r="AZ146" s="129"/>
      <c r="BA146" s="129"/>
      <c r="BB146" s="129"/>
      <c r="BC146" s="129"/>
      <c r="BD146" s="129"/>
      <c r="BE146" s="129"/>
      <c r="BF146" s="129"/>
      <c r="BG146" s="79"/>
      <c r="BH146" s="129"/>
    </row>
    <row r="147" spans="7:60" s="76" customFormat="1" x14ac:dyDescent="0.2">
      <c r="G147" s="129"/>
      <c r="AI147" s="138"/>
      <c r="AJ147" s="129"/>
      <c r="AK147" s="129"/>
      <c r="AL147" s="129"/>
      <c r="AM147" s="129"/>
      <c r="AN147" s="129"/>
      <c r="AO147" s="129"/>
      <c r="AP147" s="129"/>
      <c r="AQ147" s="129"/>
      <c r="AR147" s="129"/>
      <c r="AS147" s="129"/>
      <c r="AT147" s="129"/>
      <c r="AU147" s="129"/>
      <c r="AV147" s="129"/>
      <c r="AW147" s="129"/>
      <c r="AX147" s="129"/>
      <c r="AY147" s="129"/>
      <c r="AZ147" s="129"/>
      <c r="BA147" s="129"/>
      <c r="BB147" s="129"/>
      <c r="BC147" s="129"/>
      <c r="BD147" s="129"/>
      <c r="BE147" s="129"/>
      <c r="BF147" s="129"/>
      <c r="BG147" s="79"/>
      <c r="BH147" s="129"/>
    </row>
    <row r="148" spans="7:60" s="76" customFormat="1" x14ac:dyDescent="0.2">
      <c r="G148" s="129"/>
      <c r="AI148" s="138"/>
      <c r="AJ148" s="129"/>
      <c r="AK148" s="129"/>
      <c r="AL148" s="129"/>
      <c r="AM148" s="129"/>
      <c r="AN148" s="129"/>
      <c r="AO148" s="129"/>
      <c r="AP148" s="129"/>
      <c r="AQ148" s="129"/>
      <c r="AR148" s="129"/>
      <c r="AS148" s="129"/>
      <c r="AT148" s="129"/>
      <c r="AU148" s="129"/>
      <c r="AV148" s="129"/>
      <c r="AW148" s="129"/>
      <c r="AX148" s="129"/>
      <c r="AY148" s="129"/>
      <c r="AZ148" s="129"/>
      <c r="BA148" s="129"/>
      <c r="BB148" s="129"/>
      <c r="BC148" s="129"/>
      <c r="BD148" s="129"/>
      <c r="BE148" s="129"/>
      <c r="BF148" s="129"/>
      <c r="BG148" s="79"/>
      <c r="BH148" s="129"/>
    </row>
    <row r="149" spans="7:60" s="76" customFormat="1" x14ac:dyDescent="0.2">
      <c r="G149" s="129"/>
      <c r="AI149" s="138"/>
      <c r="AJ149" s="129"/>
      <c r="AK149" s="129"/>
      <c r="AL149" s="129"/>
      <c r="AM149" s="129"/>
      <c r="AN149" s="129"/>
      <c r="AO149" s="129"/>
      <c r="AP149" s="129"/>
      <c r="AQ149" s="129"/>
      <c r="AR149" s="129"/>
      <c r="AS149" s="129"/>
      <c r="AT149" s="129"/>
      <c r="AU149" s="129"/>
      <c r="AV149" s="129"/>
      <c r="AW149" s="129"/>
      <c r="AX149" s="129"/>
      <c r="AY149" s="129"/>
      <c r="AZ149" s="129"/>
      <c r="BA149" s="129"/>
      <c r="BB149" s="129"/>
      <c r="BC149" s="129"/>
      <c r="BD149" s="129"/>
      <c r="BE149" s="129"/>
      <c r="BF149" s="129"/>
      <c r="BG149" s="79"/>
      <c r="BH149" s="129"/>
    </row>
    <row r="150" spans="7:60" s="76" customFormat="1" x14ac:dyDescent="0.2">
      <c r="G150" s="129"/>
      <c r="AI150" s="138"/>
      <c r="AJ150" s="129"/>
      <c r="AK150" s="129"/>
      <c r="AL150" s="129"/>
      <c r="AM150" s="129"/>
      <c r="AN150" s="129"/>
      <c r="AO150" s="129"/>
      <c r="AP150" s="129"/>
      <c r="AQ150" s="129"/>
      <c r="AR150" s="129"/>
      <c r="AS150" s="129"/>
      <c r="AT150" s="129"/>
      <c r="AU150" s="129"/>
      <c r="AV150" s="129"/>
      <c r="AW150" s="129"/>
      <c r="AX150" s="129"/>
      <c r="AY150" s="129"/>
      <c r="AZ150" s="129"/>
      <c r="BA150" s="129"/>
      <c r="BB150" s="129"/>
      <c r="BC150" s="129"/>
      <c r="BD150" s="129"/>
      <c r="BE150" s="129"/>
      <c r="BF150" s="129"/>
      <c r="BG150" s="79"/>
      <c r="BH150" s="129"/>
    </row>
    <row r="151" spans="7:60" s="76" customFormat="1" x14ac:dyDescent="0.2">
      <c r="G151" s="129"/>
      <c r="AI151" s="138"/>
      <c r="AJ151" s="129"/>
      <c r="AK151" s="129"/>
      <c r="AL151" s="129"/>
      <c r="AM151" s="129"/>
      <c r="AN151" s="129"/>
      <c r="AO151" s="129"/>
      <c r="AP151" s="129"/>
      <c r="AQ151" s="129"/>
      <c r="AR151" s="129"/>
      <c r="AS151" s="129"/>
      <c r="AT151" s="129"/>
      <c r="AU151" s="129"/>
      <c r="AV151" s="129"/>
      <c r="AW151" s="129"/>
      <c r="AX151" s="129"/>
      <c r="AY151" s="129"/>
      <c r="AZ151" s="129"/>
      <c r="BA151" s="129"/>
      <c r="BB151" s="129"/>
      <c r="BC151" s="129"/>
      <c r="BD151" s="129"/>
      <c r="BE151" s="129"/>
      <c r="BF151" s="129"/>
      <c r="BG151" s="79"/>
      <c r="BH151" s="129"/>
    </row>
    <row r="152" spans="7:60" s="76" customFormat="1" x14ac:dyDescent="0.2">
      <c r="G152" s="129"/>
      <c r="AI152" s="138"/>
      <c r="AJ152" s="129"/>
      <c r="AK152" s="129"/>
      <c r="AL152" s="129"/>
      <c r="AM152" s="129"/>
      <c r="AN152" s="129"/>
      <c r="AO152" s="129"/>
      <c r="AP152" s="129"/>
      <c r="AQ152" s="129"/>
      <c r="AR152" s="129"/>
      <c r="AS152" s="129"/>
      <c r="AT152" s="129"/>
      <c r="AU152" s="129"/>
      <c r="AV152" s="129"/>
      <c r="AW152" s="129"/>
      <c r="AX152" s="129"/>
      <c r="AY152" s="129"/>
      <c r="AZ152" s="129"/>
      <c r="BA152" s="129"/>
      <c r="BB152" s="129"/>
      <c r="BC152" s="129"/>
      <c r="BD152" s="129"/>
      <c r="BE152" s="129"/>
      <c r="BF152" s="129"/>
      <c r="BG152" s="79"/>
      <c r="BH152" s="129"/>
    </row>
    <row r="153" spans="7:60" s="76" customFormat="1" x14ac:dyDescent="0.2">
      <c r="G153" s="129"/>
      <c r="AI153" s="138"/>
      <c r="AJ153" s="129"/>
      <c r="AK153" s="129"/>
      <c r="AL153" s="129"/>
      <c r="AM153" s="129"/>
      <c r="AN153" s="129"/>
      <c r="AO153" s="129"/>
      <c r="AP153" s="129"/>
      <c r="AQ153" s="129"/>
      <c r="AR153" s="129"/>
      <c r="AS153" s="129"/>
      <c r="AT153" s="129"/>
      <c r="AU153" s="129"/>
      <c r="AV153" s="129"/>
      <c r="AW153" s="129"/>
      <c r="AX153" s="129"/>
      <c r="AY153" s="129"/>
      <c r="AZ153" s="129"/>
      <c r="BA153" s="129"/>
      <c r="BB153" s="129"/>
      <c r="BC153" s="129"/>
      <c r="BD153" s="129"/>
      <c r="BE153" s="129"/>
      <c r="BF153" s="129"/>
      <c r="BG153" s="79"/>
      <c r="BH153" s="129"/>
    </row>
    <row r="154" spans="7:60" s="76" customFormat="1" x14ac:dyDescent="0.2">
      <c r="G154" s="129"/>
      <c r="AI154" s="138"/>
      <c r="AJ154" s="129"/>
      <c r="AK154" s="129"/>
      <c r="AL154" s="129"/>
      <c r="AM154" s="129"/>
      <c r="AN154" s="129"/>
      <c r="AO154" s="129"/>
      <c r="AP154" s="129"/>
      <c r="AQ154" s="129"/>
      <c r="AR154" s="129"/>
      <c r="AS154" s="129"/>
      <c r="AT154" s="129"/>
      <c r="AU154" s="129"/>
      <c r="AV154" s="129"/>
      <c r="AW154" s="129"/>
      <c r="AX154" s="129"/>
      <c r="AY154" s="129"/>
      <c r="AZ154" s="129"/>
      <c r="BA154" s="129"/>
      <c r="BB154" s="129"/>
      <c r="BC154" s="129"/>
      <c r="BD154" s="129"/>
      <c r="BE154" s="129"/>
      <c r="BF154" s="129"/>
      <c r="BG154" s="79"/>
      <c r="BH154" s="129"/>
    </row>
    <row r="155" spans="7:60" s="76" customFormat="1" x14ac:dyDescent="0.2">
      <c r="G155" s="129"/>
      <c r="AI155" s="138"/>
      <c r="AJ155" s="129"/>
      <c r="AK155" s="129"/>
      <c r="AL155" s="129"/>
      <c r="AM155" s="129"/>
      <c r="AN155" s="129"/>
      <c r="AO155" s="129"/>
      <c r="AP155" s="129"/>
      <c r="AQ155" s="129"/>
      <c r="AR155" s="129"/>
      <c r="AS155" s="129"/>
      <c r="AT155" s="129"/>
      <c r="AU155" s="129"/>
      <c r="AV155" s="129"/>
      <c r="AW155" s="129"/>
      <c r="AX155" s="129"/>
      <c r="AY155" s="129"/>
      <c r="AZ155" s="129"/>
      <c r="BA155" s="129"/>
      <c r="BB155" s="129"/>
      <c r="BC155" s="129"/>
      <c r="BD155" s="129"/>
      <c r="BE155" s="129"/>
      <c r="BF155" s="129"/>
      <c r="BG155" s="79"/>
      <c r="BH155" s="129"/>
    </row>
    <row r="156" spans="7:60" s="76" customFormat="1" x14ac:dyDescent="0.2">
      <c r="G156" s="129"/>
      <c r="AI156" s="138"/>
      <c r="AJ156" s="129"/>
      <c r="AK156" s="129"/>
      <c r="AL156" s="129"/>
      <c r="AM156" s="129"/>
      <c r="AN156" s="129"/>
      <c r="AO156" s="129"/>
      <c r="AP156" s="129"/>
      <c r="AQ156" s="129"/>
      <c r="AR156" s="129"/>
      <c r="AS156" s="129"/>
      <c r="AT156" s="129"/>
      <c r="AU156" s="129"/>
      <c r="AV156" s="129"/>
      <c r="AW156" s="129"/>
      <c r="AX156" s="129"/>
      <c r="AY156" s="129"/>
      <c r="AZ156" s="129"/>
      <c r="BA156" s="129"/>
      <c r="BB156" s="129"/>
      <c r="BC156" s="129"/>
      <c r="BD156" s="129"/>
      <c r="BE156" s="129"/>
      <c r="BF156" s="129"/>
      <c r="BG156" s="79"/>
      <c r="BH156" s="129"/>
    </row>
    <row r="157" spans="7:60" s="76" customFormat="1" x14ac:dyDescent="0.2">
      <c r="G157" s="129"/>
      <c r="AI157" s="138"/>
      <c r="AJ157" s="129"/>
      <c r="AK157" s="129"/>
      <c r="AL157" s="129"/>
      <c r="AM157" s="129"/>
      <c r="AN157" s="129"/>
      <c r="AO157" s="129"/>
      <c r="AP157" s="129"/>
      <c r="AQ157" s="129"/>
      <c r="AR157" s="129"/>
      <c r="AS157" s="129"/>
      <c r="AT157" s="129"/>
      <c r="AU157" s="129"/>
      <c r="AV157" s="129"/>
      <c r="AW157" s="129"/>
      <c r="AX157" s="129"/>
      <c r="AY157" s="129"/>
      <c r="AZ157" s="129"/>
      <c r="BA157" s="129"/>
      <c r="BB157" s="129"/>
      <c r="BC157" s="129"/>
      <c r="BD157" s="129"/>
      <c r="BE157" s="129"/>
      <c r="BF157" s="129"/>
      <c r="BG157" s="79"/>
      <c r="BH157" s="129"/>
    </row>
    <row r="158" spans="7:60" s="76" customFormat="1" x14ac:dyDescent="0.2">
      <c r="G158" s="129"/>
      <c r="AI158" s="138"/>
      <c r="AJ158" s="129"/>
      <c r="AK158" s="129"/>
      <c r="AL158" s="129"/>
      <c r="AM158" s="129"/>
      <c r="AN158" s="129"/>
      <c r="AO158" s="129"/>
      <c r="AP158" s="129"/>
      <c r="AQ158" s="129"/>
      <c r="AR158" s="129"/>
      <c r="AS158" s="129"/>
      <c r="AT158" s="129"/>
      <c r="AU158" s="129"/>
      <c r="AV158" s="129"/>
      <c r="AW158" s="129"/>
      <c r="AX158" s="129"/>
      <c r="AY158" s="129"/>
      <c r="AZ158" s="129"/>
      <c r="BA158" s="129"/>
      <c r="BB158" s="129"/>
      <c r="BC158" s="129"/>
      <c r="BD158" s="129"/>
      <c r="BE158" s="129"/>
      <c r="BF158" s="129"/>
      <c r="BG158" s="79"/>
      <c r="BH158" s="129"/>
    </row>
    <row r="159" spans="7:60" s="76" customFormat="1" x14ac:dyDescent="0.2">
      <c r="G159" s="129"/>
      <c r="AI159" s="138"/>
      <c r="AJ159" s="129"/>
      <c r="AK159" s="129"/>
      <c r="AL159" s="129"/>
      <c r="AM159" s="129"/>
      <c r="AN159" s="129"/>
      <c r="AO159" s="129"/>
      <c r="AP159" s="129"/>
      <c r="AQ159" s="129"/>
      <c r="AR159" s="129"/>
      <c r="AS159" s="129"/>
      <c r="AT159" s="129"/>
      <c r="AU159" s="129"/>
      <c r="AV159" s="129"/>
      <c r="AW159" s="129"/>
      <c r="AX159" s="129"/>
      <c r="AY159" s="129"/>
      <c r="AZ159" s="129"/>
      <c r="BA159" s="129"/>
      <c r="BB159" s="129"/>
      <c r="BC159" s="129"/>
      <c r="BD159" s="129"/>
      <c r="BE159" s="129"/>
      <c r="BF159" s="129"/>
      <c r="BG159" s="79"/>
      <c r="BH159" s="129"/>
    </row>
    <row r="160" spans="7:60" s="76" customFormat="1" x14ac:dyDescent="0.2">
      <c r="G160" s="129"/>
      <c r="AI160" s="138"/>
      <c r="AJ160" s="129"/>
      <c r="AK160" s="129"/>
      <c r="AL160" s="129"/>
      <c r="AM160" s="129"/>
      <c r="AN160" s="129"/>
      <c r="AO160" s="129"/>
      <c r="AP160" s="129"/>
      <c r="AQ160" s="129"/>
      <c r="AR160" s="129"/>
      <c r="AS160" s="129"/>
      <c r="AT160" s="129"/>
      <c r="AU160" s="129"/>
      <c r="AV160" s="129"/>
      <c r="AW160" s="129"/>
      <c r="AX160" s="129"/>
      <c r="AY160" s="129"/>
      <c r="AZ160" s="129"/>
      <c r="BA160" s="129"/>
      <c r="BB160" s="129"/>
      <c r="BC160" s="129"/>
      <c r="BD160" s="129"/>
      <c r="BE160" s="129"/>
      <c r="BF160" s="129"/>
      <c r="BG160" s="79"/>
      <c r="BH160" s="129"/>
    </row>
    <row r="161" spans="7:60" s="76" customFormat="1" x14ac:dyDescent="0.2">
      <c r="G161" s="129"/>
      <c r="AI161" s="138"/>
      <c r="AJ161" s="129"/>
      <c r="AK161" s="129"/>
      <c r="AL161" s="129"/>
      <c r="AM161" s="129"/>
      <c r="AN161" s="129"/>
      <c r="AO161" s="129"/>
      <c r="AP161" s="129"/>
      <c r="AQ161" s="129"/>
      <c r="AR161" s="129"/>
      <c r="AS161" s="129"/>
      <c r="AT161" s="129"/>
      <c r="AU161" s="129"/>
      <c r="AV161" s="129"/>
      <c r="AW161" s="129"/>
      <c r="AX161" s="129"/>
      <c r="AY161" s="129"/>
      <c r="AZ161" s="129"/>
      <c r="BA161" s="129"/>
      <c r="BB161" s="129"/>
      <c r="BC161" s="129"/>
      <c r="BD161" s="129"/>
      <c r="BE161" s="129"/>
      <c r="BF161" s="129"/>
      <c r="BG161" s="79"/>
      <c r="BH161" s="129"/>
    </row>
    <row r="162" spans="7:60" s="76" customFormat="1" x14ac:dyDescent="0.2">
      <c r="G162" s="129"/>
      <c r="AI162" s="138"/>
      <c r="AJ162" s="129"/>
      <c r="AK162" s="129"/>
      <c r="AL162" s="129"/>
      <c r="AM162" s="129"/>
      <c r="AN162" s="129"/>
      <c r="AO162" s="129"/>
      <c r="AP162" s="129"/>
      <c r="AQ162" s="129"/>
      <c r="AR162" s="129"/>
      <c r="AS162" s="129"/>
      <c r="AT162" s="129"/>
      <c r="AU162" s="129"/>
      <c r="AV162" s="129"/>
      <c r="AW162" s="129"/>
      <c r="AX162" s="129"/>
      <c r="AY162" s="129"/>
      <c r="AZ162" s="129"/>
      <c r="BA162" s="129"/>
      <c r="BB162" s="129"/>
      <c r="BC162" s="129"/>
      <c r="BD162" s="129"/>
      <c r="BE162" s="129"/>
      <c r="BF162" s="129"/>
      <c r="BG162" s="79"/>
      <c r="BH162" s="129"/>
    </row>
    <row r="163" spans="7:60" s="76" customFormat="1" x14ac:dyDescent="0.2">
      <c r="G163" s="129"/>
      <c r="AI163" s="138"/>
      <c r="AJ163" s="129"/>
      <c r="AK163" s="129"/>
      <c r="AL163" s="129"/>
      <c r="AM163" s="129"/>
      <c r="AN163" s="129"/>
      <c r="AO163" s="129"/>
      <c r="AP163" s="129"/>
      <c r="AQ163" s="129"/>
      <c r="AR163" s="129"/>
      <c r="AS163" s="129"/>
      <c r="AT163" s="129"/>
      <c r="AU163" s="129"/>
      <c r="AV163" s="129"/>
      <c r="AW163" s="129"/>
      <c r="AX163" s="129"/>
      <c r="AY163" s="129"/>
      <c r="AZ163" s="129"/>
      <c r="BA163" s="129"/>
      <c r="BB163" s="129"/>
      <c r="BC163" s="129"/>
      <c r="BD163" s="129"/>
      <c r="BE163" s="129"/>
      <c r="BF163" s="129"/>
      <c r="BG163" s="79"/>
      <c r="BH163" s="129"/>
    </row>
    <row r="164" spans="7:60" s="76" customFormat="1" x14ac:dyDescent="0.2">
      <c r="G164" s="129"/>
      <c r="AI164" s="138"/>
      <c r="AJ164" s="129"/>
      <c r="AK164" s="129"/>
      <c r="AL164" s="129"/>
      <c r="AM164" s="129"/>
      <c r="AN164" s="129"/>
      <c r="AO164" s="129"/>
      <c r="AP164" s="129"/>
      <c r="AQ164" s="129"/>
      <c r="AR164" s="129"/>
      <c r="AS164" s="129"/>
      <c r="AT164" s="129"/>
      <c r="AU164" s="129"/>
      <c r="AV164" s="129"/>
      <c r="AW164" s="129"/>
      <c r="AX164" s="129"/>
      <c r="AY164" s="129"/>
      <c r="AZ164" s="129"/>
      <c r="BA164" s="129"/>
      <c r="BB164" s="129"/>
      <c r="BC164" s="129"/>
      <c r="BD164" s="129"/>
      <c r="BE164" s="129"/>
      <c r="BF164" s="129"/>
      <c r="BG164" s="79"/>
      <c r="BH164" s="129"/>
    </row>
    <row r="165" spans="7:60" s="76" customFormat="1" x14ac:dyDescent="0.2">
      <c r="G165" s="129"/>
      <c r="AI165" s="138"/>
      <c r="AJ165" s="129"/>
      <c r="AK165" s="129"/>
      <c r="AL165" s="129"/>
      <c r="AM165" s="129"/>
      <c r="AN165" s="129"/>
      <c r="AO165" s="129"/>
      <c r="AP165" s="129"/>
      <c r="AQ165" s="129"/>
      <c r="AR165" s="129"/>
      <c r="AS165" s="129"/>
      <c r="AT165" s="129"/>
      <c r="AU165" s="129"/>
      <c r="AV165" s="129"/>
      <c r="AW165" s="129"/>
      <c r="AX165" s="129"/>
      <c r="AY165" s="129"/>
      <c r="AZ165" s="129"/>
      <c r="BA165" s="129"/>
      <c r="BB165" s="129"/>
      <c r="BC165" s="129"/>
      <c r="BD165" s="129"/>
      <c r="BE165" s="129"/>
      <c r="BF165" s="129"/>
      <c r="BG165" s="79"/>
      <c r="BH165" s="129"/>
    </row>
    <row r="166" spans="7:60" s="76" customFormat="1" x14ac:dyDescent="0.2">
      <c r="G166" s="129"/>
      <c r="AI166" s="138"/>
      <c r="AJ166" s="129"/>
      <c r="AK166" s="129"/>
      <c r="AL166" s="129"/>
      <c r="AM166" s="129"/>
      <c r="AN166" s="129"/>
      <c r="AO166" s="129"/>
      <c r="AP166" s="129"/>
      <c r="AQ166" s="129"/>
      <c r="AR166" s="129"/>
      <c r="AS166" s="129"/>
      <c r="AT166" s="129"/>
      <c r="AU166" s="129"/>
      <c r="AV166" s="129"/>
      <c r="AW166" s="129"/>
      <c r="AX166" s="129"/>
      <c r="AY166" s="129"/>
      <c r="AZ166" s="129"/>
      <c r="BA166" s="129"/>
      <c r="BB166" s="129"/>
      <c r="BC166" s="129"/>
      <c r="BD166" s="129"/>
      <c r="BE166" s="129"/>
      <c r="BF166" s="129"/>
      <c r="BG166" s="79"/>
      <c r="BH166" s="129"/>
    </row>
    <row r="167" spans="7:60" s="76" customFormat="1" x14ac:dyDescent="0.2">
      <c r="G167" s="129"/>
      <c r="AI167" s="138"/>
      <c r="AJ167" s="129"/>
      <c r="AK167" s="129"/>
      <c r="AL167" s="129"/>
      <c r="AM167" s="129"/>
      <c r="AN167" s="129"/>
      <c r="AO167" s="129"/>
      <c r="AP167" s="129"/>
      <c r="AQ167" s="129"/>
      <c r="AR167" s="129"/>
      <c r="AS167" s="129"/>
      <c r="AT167" s="129"/>
      <c r="AU167" s="129"/>
      <c r="AV167" s="129"/>
      <c r="AW167" s="129"/>
      <c r="AX167" s="129"/>
      <c r="AY167" s="129"/>
      <c r="AZ167" s="129"/>
      <c r="BA167" s="129"/>
      <c r="BB167" s="129"/>
      <c r="BC167" s="129"/>
      <c r="BD167" s="129"/>
      <c r="BE167" s="129"/>
      <c r="BF167" s="129"/>
      <c r="BG167" s="79"/>
      <c r="BH167" s="129"/>
    </row>
    <row r="168" spans="7:60" s="76" customFormat="1" x14ac:dyDescent="0.2">
      <c r="G168" s="129"/>
      <c r="AI168" s="138"/>
      <c r="AJ168" s="129"/>
      <c r="AK168" s="129"/>
      <c r="AL168" s="129"/>
      <c r="AM168" s="129"/>
      <c r="AN168" s="129"/>
      <c r="AO168" s="129"/>
      <c r="AP168" s="129"/>
      <c r="AQ168" s="129"/>
      <c r="AR168" s="129"/>
      <c r="AS168" s="129"/>
      <c r="AT168" s="129"/>
      <c r="AU168" s="129"/>
      <c r="AV168" s="129"/>
      <c r="AW168" s="129"/>
      <c r="AX168" s="129"/>
      <c r="AY168" s="129"/>
      <c r="AZ168" s="129"/>
      <c r="BA168" s="129"/>
      <c r="BB168" s="129"/>
      <c r="BC168" s="129"/>
      <c r="BD168" s="129"/>
      <c r="BE168" s="129"/>
      <c r="BF168" s="129"/>
      <c r="BG168" s="79"/>
      <c r="BH168" s="129"/>
    </row>
    <row r="169" spans="7:60" s="76" customFormat="1" x14ac:dyDescent="0.2">
      <c r="G169" s="129"/>
      <c r="AI169" s="138"/>
      <c r="AJ169" s="129"/>
      <c r="AK169" s="129"/>
      <c r="AL169" s="129"/>
      <c r="AM169" s="129"/>
      <c r="AN169" s="129"/>
      <c r="AO169" s="129"/>
      <c r="AP169" s="129"/>
      <c r="AQ169" s="129"/>
      <c r="AR169" s="129"/>
      <c r="AS169" s="129"/>
      <c r="AT169" s="129"/>
      <c r="AU169" s="129"/>
      <c r="AV169" s="129"/>
      <c r="AW169" s="129"/>
      <c r="AX169" s="129"/>
      <c r="AY169" s="129"/>
      <c r="AZ169" s="129"/>
      <c r="BA169" s="129"/>
      <c r="BB169" s="129"/>
      <c r="BC169" s="129"/>
      <c r="BD169" s="129"/>
      <c r="BE169" s="129"/>
      <c r="BF169" s="129"/>
      <c r="BG169" s="79"/>
      <c r="BH169" s="129"/>
    </row>
    <row r="170" spans="7:60" s="76" customFormat="1" x14ac:dyDescent="0.2">
      <c r="G170" s="129"/>
      <c r="AI170" s="138"/>
      <c r="AJ170" s="129"/>
      <c r="AK170" s="129"/>
      <c r="AL170" s="129"/>
      <c r="AM170" s="129"/>
      <c r="AN170" s="129"/>
      <c r="AO170" s="129"/>
      <c r="AP170" s="129"/>
      <c r="AQ170" s="129"/>
      <c r="AR170" s="129"/>
      <c r="AS170" s="129"/>
      <c r="AT170" s="129"/>
      <c r="AU170" s="129"/>
      <c r="AV170" s="129"/>
      <c r="AW170" s="129"/>
      <c r="AX170" s="129"/>
      <c r="AY170" s="129"/>
      <c r="AZ170" s="129"/>
      <c r="BA170" s="129"/>
      <c r="BB170" s="129"/>
      <c r="BC170" s="129"/>
      <c r="BD170" s="129"/>
      <c r="BE170" s="129"/>
      <c r="BF170" s="129"/>
      <c r="BG170" s="79"/>
      <c r="BH170" s="129"/>
    </row>
    <row r="171" spans="7:60" s="76" customFormat="1" x14ac:dyDescent="0.2">
      <c r="G171" s="129"/>
      <c r="AI171" s="138"/>
      <c r="AJ171" s="129"/>
      <c r="AK171" s="129"/>
      <c r="AL171" s="129"/>
      <c r="AM171" s="129"/>
      <c r="AN171" s="129"/>
      <c r="AO171" s="129"/>
      <c r="AP171" s="129"/>
      <c r="AQ171" s="129"/>
      <c r="AR171" s="129"/>
      <c r="AS171" s="129"/>
      <c r="AT171" s="129"/>
      <c r="AU171" s="129"/>
      <c r="AV171" s="129"/>
      <c r="AW171" s="129"/>
      <c r="AX171" s="129"/>
      <c r="AY171" s="129"/>
      <c r="AZ171" s="129"/>
      <c r="BA171" s="129"/>
      <c r="BB171" s="129"/>
      <c r="BC171" s="129"/>
      <c r="BD171" s="129"/>
      <c r="BE171" s="129"/>
      <c r="BF171" s="129"/>
      <c r="BG171" s="79"/>
      <c r="BH171" s="129"/>
    </row>
    <row r="172" spans="7:60" s="76" customFormat="1" x14ac:dyDescent="0.2">
      <c r="G172" s="129"/>
      <c r="AI172" s="138"/>
      <c r="AJ172" s="129"/>
      <c r="AK172" s="129"/>
      <c r="AL172" s="129"/>
      <c r="AM172" s="129"/>
      <c r="AN172" s="129"/>
      <c r="AO172" s="129"/>
      <c r="AP172" s="129"/>
      <c r="AQ172" s="129"/>
      <c r="AR172" s="129"/>
      <c r="AS172" s="129"/>
      <c r="AT172" s="129"/>
      <c r="AU172" s="129"/>
      <c r="AV172" s="129"/>
      <c r="AW172" s="129"/>
      <c r="AX172" s="129"/>
      <c r="AY172" s="129"/>
      <c r="AZ172" s="129"/>
      <c r="BA172" s="129"/>
      <c r="BB172" s="129"/>
      <c r="BC172" s="129"/>
      <c r="BD172" s="129"/>
      <c r="BE172" s="129"/>
      <c r="BF172" s="129"/>
      <c r="BG172" s="79"/>
      <c r="BH172" s="129"/>
    </row>
    <row r="173" spans="7:60" s="76" customFormat="1" x14ac:dyDescent="0.2">
      <c r="G173" s="129"/>
      <c r="AI173" s="138"/>
      <c r="AJ173" s="129"/>
      <c r="AK173" s="129"/>
      <c r="AL173" s="129"/>
      <c r="AM173" s="129"/>
      <c r="AN173" s="129"/>
      <c r="AO173" s="129"/>
      <c r="AP173" s="129"/>
      <c r="AQ173" s="129"/>
      <c r="AR173" s="129"/>
      <c r="AS173" s="129"/>
      <c r="AT173" s="129"/>
      <c r="AU173" s="129"/>
      <c r="AV173" s="129"/>
      <c r="AW173" s="129"/>
      <c r="AX173" s="129"/>
      <c r="AY173" s="129"/>
      <c r="AZ173" s="129"/>
      <c r="BA173" s="129"/>
      <c r="BB173" s="129"/>
      <c r="BC173" s="129"/>
      <c r="BD173" s="129"/>
      <c r="BE173" s="129"/>
      <c r="BF173" s="129"/>
      <c r="BG173" s="79"/>
      <c r="BH173" s="129"/>
    </row>
    <row r="174" spans="7:60" s="76" customFormat="1" x14ac:dyDescent="0.2">
      <c r="G174" s="129"/>
      <c r="AI174" s="138"/>
      <c r="AJ174" s="129"/>
      <c r="AK174" s="129"/>
      <c r="AL174" s="129"/>
      <c r="AM174" s="129"/>
      <c r="AN174" s="129"/>
      <c r="AO174" s="129"/>
      <c r="AP174" s="129"/>
      <c r="AQ174" s="129"/>
      <c r="AR174" s="129"/>
      <c r="AS174" s="129"/>
      <c r="AT174" s="129"/>
      <c r="AU174" s="129"/>
      <c r="AV174" s="129"/>
      <c r="AW174" s="129"/>
      <c r="AX174" s="129"/>
      <c r="AY174" s="129"/>
      <c r="AZ174" s="129"/>
      <c r="BA174" s="129"/>
      <c r="BB174" s="129"/>
      <c r="BC174" s="129"/>
      <c r="BD174" s="129"/>
      <c r="BE174" s="129"/>
      <c r="BF174" s="129"/>
      <c r="BG174" s="79"/>
      <c r="BH174" s="129"/>
    </row>
    <row r="175" spans="7:60" s="76" customFormat="1" x14ac:dyDescent="0.2">
      <c r="G175" s="129"/>
      <c r="AI175" s="138"/>
      <c r="AJ175" s="129"/>
      <c r="AK175" s="129"/>
      <c r="AL175" s="129"/>
      <c r="AM175" s="129"/>
      <c r="AN175" s="129"/>
      <c r="AO175" s="129"/>
      <c r="AP175" s="129"/>
      <c r="AQ175" s="129"/>
      <c r="AR175" s="129"/>
      <c r="AS175" s="129"/>
      <c r="AT175" s="129"/>
      <c r="AU175" s="129"/>
      <c r="AV175" s="129"/>
      <c r="AW175" s="129"/>
      <c r="AX175" s="129"/>
      <c r="AY175" s="129"/>
      <c r="AZ175" s="129"/>
      <c r="BA175" s="129"/>
      <c r="BB175" s="129"/>
      <c r="BC175" s="129"/>
      <c r="BD175" s="129"/>
      <c r="BE175" s="129"/>
      <c r="BF175" s="129"/>
      <c r="BG175" s="79"/>
      <c r="BH175" s="129"/>
    </row>
    <row r="176" spans="7:60" s="76" customFormat="1" x14ac:dyDescent="0.2">
      <c r="G176" s="129"/>
      <c r="AI176" s="138"/>
      <c r="AJ176" s="129"/>
      <c r="AK176" s="129"/>
      <c r="AL176" s="129"/>
      <c r="AM176" s="129"/>
      <c r="AN176" s="129"/>
      <c r="AO176" s="129"/>
      <c r="AP176" s="129"/>
      <c r="AQ176" s="129"/>
      <c r="AR176" s="129"/>
      <c r="AS176" s="129"/>
      <c r="AT176" s="129"/>
      <c r="AU176" s="129"/>
      <c r="AV176" s="129"/>
      <c r="AW176" s="129"/>
      <c r="AX176" s="129"/>
      <c r="AY176" s="129"/>
      <c r="AZ176" s="129"/>
      <c r="BA176" s="129"/>
      <c r="BB176" s="129"/>
      <c r="BC176" s="129"/>
      <c r="BD176" s="129"/>
      <c r="BE176" s="129"/>
      <c r="BF176" s="129"/>
      <c r="BG176" s="79"/>
      <c r="BH176" s="129"/>
    </row>
    <row r="177" spans="7:60" s="76" customFormat="1" x14ac:dyDescent="0.2">
      <c r="G177" s="129"/>
      <c r="AI177" s="138"/>
      <c r="AJ177" s="129"/>
      <c r="AK177" s="129"/>
      <c r="AL177" s="129"/>
      <c r="AM177" s="129"/>
      <c r="AN177" s="129"/>
      <c r="AO177" s="129"/>
      <c r="AP177" s="129"/>
      <c r="AQ177" s="129"/>
      <c r="AR177" s="129"/>
      <c r="AS177" s="129"/>
      <c r="AT177" s="129"/>
      <c r="AU177" s="129"/>
      <c r="AV177" s="129"/>
      <c r="AW177" s="129"/>
      <c r="AX177" s="129"/>
      <c r="AY177" s="129"/>
      <c r="AZ177" s="129"/>
      <c r="BA177" s="129"/>
      <c r="BB177" s="129"/>
      <c r="BC177" s="129"/>
      <c r="BD177" s="129"/>
      <c r="BE177" s="129"/>
      <c r="BF177" s="129"/>
      <c r="BG177" s="79"/>
      <c r="BH177" s="129"/>
    </row>
    <row r="178" spans="7:60" s="76" customFormat="1" x14ac:dyDescent="0.2">
      <c r="G178" s="129"/>
      <c r="AI178" s="138"/>
      <c r="AJ178" s="129"/>
      <c r="AK178" s="129"/>
      <c r="AL178" s="129"/>
      <c r="AM178" s="129"/>
      <c r="AN178" s="129"/>
      <c r="AO178" s="129"/>
      <c r="AP178" s="129"/>
      <c r="AQ178" s="129"/>
      <c r="AR178" s="129"/>
      <c r="AS178" s="129"/>
      <c r="AT178" s="129"/>
      <c r="AU178" s="129"/>
      <c r="AV178" s="129"/>
      <c r="AW178" s="129"/>
      <c r="AX178" s="129"/>
      <c r="AY178" s="129"/>
      <c r="AZ178" s="129"/>
      <c r="BA178" s="129"/>
      <c r="BB178" s="129"/>
      <c r="BC178" s="129"/>
      <c r="BD178" s="129"/>
      <c r="BE178" s="129"/>
      <c r="BF178" s="129"/>
      <c r="BG178" s="79"/>
      <c r="BH178" s="129"/>
    </row>
    <row r="179" spans="7:60" s="76" customFormat="1" x14ac:dyDescent="0.2">
      <c r="G179" s="129"/>
      <c r="AI179" s="138"/>
      <c r="AJ179" s="129"/>
      <c r="AK179" s="129"/>
      <c r="AL179" s="129"/>
      <c r="AM179" s="129"/>
      <c r="AN179" s="129"/>
      <c r="AO179" s="129"/>
      <c r="AP179" s="129"/>
      <c r="AQ179" s="129"/>
      <c r="AR179" s="129"/>
      <c r="AS179" s="129"/>
      <c r="AT179" s="129"/>
      <c r="AU179" s="129"/>
      <c r="AV179" s="129"/>
      <c r="AW179" s="129"/>
      <c r="AX179" s="129"/>
      <c r="AY179" s="129"/>
      <c r="AZ179" s="129"/>
      <c r="BA179" s="129"/>
      <c r="BB179" s="129"/>
      <c r="BC179" s="129"/>
      <c r="BD179" s="129"/>
      <c r="BE179" s="129"/>
      <c r="BF179" s="129"/>
      <c r="BG179" s="79"/>
      <c r="BH179" s="129"/>
    </row>
    <row r="180" spans="7:60" s="76" customFormat="1" x14ac:dyDescent="0.2">
      <c r="G180" s="129"/>
      <c r="AI180" s="138"/>
      <c r="AJ180" s="129"/>
      <c r="AK180" s="129"/>
      <c r="AL180" s="129"/>
      <c r="AM180" s="129"/>
      <c r="AN180" s="129"/>
      <c r="AO180" s="129"/>
      <c r="AP180" s="129"/>
      <c r="AQ180" s="129"/>
      <c r="AR180" s="129"/>
      <c r="AS180" s="129"/>
      <c r="AT180" s="129"/>
      <c r="AU180" s="129"/>
      <c r="AV180" s="129"/>
      <c r="AW180" s="129"/>
      <c r="AX180" s="129"/>
      <c r="AY180" s="129"/>
      <c r="AZ180" s="129"/>
      <c r="BA180" s="129"/>
      <c r="BB180" s="129"/>
      <c r="BC180" s="129"/>
      <c r="BD180" s="129"/>
      <c r="BE180" s="129"/>
      <c r="BF180" s="129"/>
      <c r="BG180" s="79"/>
      <c r="BH180" s="129"/>
    </row>
    <row r="181" spans="7:60" s="76" customFormat="1" x14ac:dyDescent="0.2">
      <c r="G181" s="129"/>
      <c r="AI181" s="138"/>
      <c r="AJ181" s="129"/>
      <c r="AK181" s="129"/>
      <c r="AL181" s="129"/>
      <c r="AM181" s="129"/>
      <c r="AN181" s="129"/>
      <c r="AO181" s="129"/>
      <c r="AP181" s="129"/>
      <c r="AQ181" s="129"/>
      <c r="AR181" s="129"/>
      <c r="AS181" s="129"/>
      <c r="AT181" s="129"/>
      <c r="AU181" s="129"/>
      <c r="AV181" s="129"/>
      <c r="AW181" s="129"/>
      <c r="AX181" s="129"/>
      <c r="AY181" s="129"/>
      <c r="AZ181" s="129"/>
      <c r="BA181" s="129"/>
      <c r="BB181" s="129"/>
      <c r="BC181" s="129"/>
      <c r="BD181" s="129"/>
      <c r="BE181" s="129"/>
      <c r="BF181" s="129"/>
      <c r="BG181" s="79"/>
      <c r="BH181" s="129"/>
    </row>
    <row r="182" spans="7:60" s="76" customFormat="1" x14ac:dyDescent="0.2">
      <c r="G182" s="129"/>
      <c r="AI182" s="138"/>
      <c r="AJ182" s="129"/>
      <c r="AK182" s="129"/>
      <c r="AL182" s="129"/>
      <c r="AM182" s="129"/>
      <c r="AN182" s="129"/>
      <c r="AO182" s="129"/>
      <c r="AP182" s="129"/>
      <c r="AQ182" s="129"/>
      <c r="AR182" s="129"/>
      <c r="AS182" s="129"/>
      <c r="AT182" s="129"/>
      <c r="AU182" s="129"/>
      <c r="AV182" s="129"/>
      <c r="AW182" s="129"/>
      <c r="AX182" s="129"/>
      <c r="AY182" s="129"/>
      <c r="AZ182" s="129"/>
      <c r="BA182" s="129"/>
      <c r="BB182" s="129"/>
      <c r="BC182" s="129"/>
      <c r="BD182" s="129"/>
      <c r="BE182" s="129"/>
      <c r="BF182" s="129"/>
      <c r="BG182" s="79"/>
      <c r="BH182" s="129"/>
    </row>
    <row r="183" spans="7:60" s="76" customFormat="1" x14ac:dyDescent="0.2">
      <c r="G183" s="129"/>
      <c r="AI183" s="138"/>
      <c r="AJ183" s="129"/>
      <c r="AK183" s="129"/>
      <c r="AL183" s="129"/>
      <c r="AM183" s="129"/>
      <c r="AN183" s="129"/>
      <c r="AO183" s="129"/>
      <c r="AP183" s="129"/>
      <c r="AQ183" s="129"/>
      <c r="AR183" s="129"/>
      <c r="AS183" s="129"/>
      <c r="AT183" s="129"/>
      <c r="AU183" s="129"/>
      <c r="AV183" s="129"/>
      <c r="AW183" s="129"/>
      <c r="AX183" s="129"/>
      <c r="AY183" s="129"/>
      <c r="AZ183" s="129"/>
      <c r="BA183" s="129"/>
      <c r="BB183" s="129"/>
      <c r="BC183" s="129"/>
      <c r="BD183" s="129"/>
      <c r="BE183" s="129"/>
      <c r="BF183" s="129"/>
      <c r="BG183" s="79"/>
      <c r="BH183" s="129"/>
    </row>
    <row r="184" spans="7:60" s="76" customFormat="1" x14ac:dyDescent="0.2">
      <c r="G184" s="129"/>
      <c r="AI184" s="138"/>
      <c r="AJ184" s="129"/>
      <c r="AK184" s="129"/>
      <c r="AL184" s="129"/>
      <c r="AM184" s="129"/>
      <c r="AN184" s="129"/>
      <c r="AO184" s="129"/>
      <c r="AP184" s="129"/>
      <c r="AQ184" s="129"/>
      <c r="AR184" s="129"/>
      <c r="AS184" s="129"/>
      <c r="AT184" s="129"/>
      <c r="AU184" s="129"/>
      <c r="AV184" s="129"/>
      <c r="AW184" s="129"/>
      <c r="AX184" s="129"/>
      <c r="AY184" s="129"/>
      <c r="AZ184" s="129"/>
      <c r="BA184" s="129"/>
      <c r="BB184" s="129"/>
      <c r="BC184" s="129"/>
      <c r="BD184" s="129"/>
      <c r="BE184" s="129"/>
      <c r="BF184" s="129"/>
      <c r="BG184" s="79"/>
      <c r="BH184" s="129"/>
    </row>
    <row r="185" spans="7:60" s="76" customFormat="1" x14ac:dyDescent="0.2">
      <c r="G185" s="129"/>
      <c r="AI185" s="138"/>
      <c r="AJ185" s="129"/>
      <c r="AK185" s="129"/>
      <c r="AL185" s="129"/>
      <c r="AM185" s="129"/>
      <c r="AN185" s="129"/>
      <c r="AO185" s="129"/>
      <c r="AP185" s="129"/>
      <c r="AQ185" s="129"/>
      <c r="AR185" s="129"/>
      <c r="AS185" s="129"/>
      <c r="AT185" s="129"/>
      <c r="AU185" s="129"/>
      <c r="AV185" s="129"/>
      <c r="AW185" s="129"/>
      <c r="AX185" s="129"/>
      <c r="AY185" s="129"/>
      <c r="AZ185" s="129"/>
      <c r="BA185" s="129"/>
      <c r="BB185" s="129"/>
      <c r="BC185" s="129"/>
      <c r="BD185" s="129"/>
      <c r="BE185" s="129"/>
      <c r="BF185" s="129"/>
      <c r="BG185" s="79"/>
      <c r="BH185" s="129"/>
    </row>
    <row r="186" spans="7:60" s="76" customFormat="1" x14ac:dyDescent="0.2">
      <c r="G186" s="129"/>
      <c r="AI186" s="138"/>
      <c r="AJ186" s="129"/>
      <c r="AK186" s="129"/>
      <c r="AL186" s="129"/>
      <c r="AM186" s="129"/>
      <c r="AN186" s="129"/>
      <c r="AO186" s="129"/>
      <c r="AP186" s="129"/>
      <c r="AQ186" s="129"/>
      <c r="AR186" s="129"/>
      <c r="AS186" s="129"/>
      <c r="AT186" s="129"/>
      <c r="AU186" s="129"/>
      <c r="AV186" s="129"/>
      <c r="AW186" s="129"/>
      <c r="AX186" s="129"/>
      <c r="AY186" s="129"/>
      <c r="AZ186" s="129"/>
      <c r="BA186" s="129"/>
      <c r="BB186" s="129"/>
      <c r="BC186" s="129"/>
      <c r="BD186" s="129"/>
      <c r="BE186" s="129"/>
      <c r="BF186" s="129"/>
      <c r="BG186" s="79"/>
      <c r="BH186" s="129"/>
    </row>
    <row r="187" spans="7:60" s="76" customFormat="1" x14ac:dyDescent="0.2">
      <c r="G187" s="129"/>
      <c r="AI187" s="138"/>
      <c r="AJ187" s="129"/>
      <c r="AK187" s="129"/>
      <c r="AL187" s="129"/>
      <c r="AM187" s="129"/>
      <c r="AN187" s="129"/>
      <c r="AO187" s="129"/>
      <c r="AP187" s="129"/>
      <c r="AQ187" s="129"/>
      <c r="AR187" s="129"/>
      <c r="AS187" s="129"/>
      <c r="AT187" s="129"/>
      <c r="AU187" s="129"/>
      <c r="AV187" s="129"/>
      <c r="AW187" s="129"/>
      <c r="AX187" s="129"/>
      <c r="AY187" s="129"/>
      <c r="AZ187" s="129"/>
      <c r="BA187" s="129"/>
      <c r="BB187" s="129"/>
      <c r="BC187" s="129"/>
      <c r="BD187" s="129"/>
      <c r="BE187" s="129"/>
      <c r="BF187" s="129"/>
      <c r="BG187" s="79"/>
      <c r="BH187" s="129"/>
    </row>
    <row r="188" spans="7:60" s="76" customFormat="1" x14ac:dyDescent="0.2">
      <c r="G188" s="129"/>
      <c r="AI188" s="138"/>
      <c r="AJ188" s="129"/>
      <c r="AK188" s="129"/>
      <c r="AL188" s="129"/>
      <c r="AM188" s="129"/>
      <c r="AN188" s="129"/>
      <c r="AO188" s="129"/>
      <c r="AP188" s="129"/>
      <c r="AQ188" s="129"/>
      <c r="AR188" s="129"/>
      <c r="AS188" s="129"/>
      <c r="AT188" s="129"/>
      <c r="AU188" s="129"/>
      <c r="AV188" s="129"/>
      <c r="AW188" s="129"/>
      <c r="AX188" s="129"/>
      <c r="AY188" s="129"/>
      <c r="AZ188" s="129"/>
      <c r="BA188" s="129"/>
      <c r="BB188" s="129"/>
      <c r="BC188" s="129"/>
      <c r="BD188" s="129"/>
      <c r="BE188" s="129"/>
      <c r="BF188" s="129"/>
      <c r="BG188" s="79"/>
      <c r="BH188" s="129"/>
    </row>
    <row r="189" spans="7:60" s="76" customFormat="1" x14ac:dyDescent="0.2">
      <c r="G189" s="129"/>
      <c r="AI189" s="138"/>
      <c r="AJ189" s="129"/>
      <c r="AK189" s="129"/>
      <c r="AL189" s="129"/>
      <c r="AM189" s="129"/>
      <c r="AN189" s="129"/>
      <c r="AO189" s="129"/>
      <c r="AP189" s="129"/>
      <c r="AQ189" s="129"/>
      <c r="AR189" s="129"/>
      <c r="AS189" s="129"/>
      <c r="AT189" s="129"/>
      <c r="AU189" s="129"/>
      <c r="AV189" s="129"/>
      <c r="AW189" s="129"/>
      <c r="AX189" s="129"/>
      <c r="AY189" s="129"/>
      <c r="AZ189" s="129"/>
      <c r="BA189" s="129"/>
      <c r="BB189" s="129"/>
      <c r="BC189" s="129"/>
      <c r="BD189" s="129"/>
      <c r="BE189" s="129"/>
      <c r="BF189" s="129"/>
      <c r="BG189" s="79"/>
      <c r="BH189" s="129"/>
    </row>
    <row r="190" spans="7:60" s="76" customFormat="1" x14ac:dyDescent="0.2">
      <c r="G190" s="129"/>
      <c r="AI190" s="138"/>
      <c r="AJ190" s="129"/>
      <c r="AK190" s="129"/>
      <c r="AL190" s="129"/>
      <c r="AM190" s="129"/>
      <c r="AN190" s="129"/>
      <c r="AO190" s="129"/>
      <c r="AP190" s="129"/>
      <c r="AQ190" s="129"/>
      <c r="AR190" s="129"/>
      <c r="AS190" s="129"/>
      <c r="AT190" s="129"/>
      <c r="AU190" s="129"/>
      <c r="AV190" s="129"/>
      <c r="AW190" s="129"/>
      <c r="AX190" s="129"/>
      <c r="AY190" s="129"/>
      <c r="AZ190" s="129"/>
      <c r="BA190" s="129"/>
      <c r="BB190" s="129"/>
      <c r="BC190" s="129"/>
      <c r="BD190" s="129"/>
      <c r="BE190" s="129"/>
      <c r="BF190" s="129"/>
      <c r="BG190" s="79"/>
      <c r="BH190" s="129"/>
    </row>
    <row r="191" spans="7:60" s="76" customFormat="1" x14ac:dyDescent="0.2">
      <c r="G191" s="129"/>
      <c r="AI191" s="138"/>
      <c r="AJ191" s="129"/>
      <c r="AK191" s="129"/>
      <c r="AL191" s="129"/>
      <c r="AM191" s="129"/>
      <c r="AN191" s="129"/>
      <c r="AO191" s="129"/>
      <c r="AP191" s="129"/>
      <c r="AQ191" s="129"/>
      <c r="AR191" s="129"/>
      <c r="AS191" s="129"/>
      <c r="AT191" s="129"/>
      <c r="AU191" s="129"/>
      <c r="AV191" s="129"/>
      <c r="AW191" s="129"/>
      <c r="AX191" s="129"/>
      <c r="AY191" s="129"/>
      <c r="AZ191" s="129"/>
      <c r="BA191" s="129"/>
      <c r="BB191" s="129"/>
      <c r="BC191" s="129"/>
      <c r="BD191" s="129"/>
      <c r="BE191" s="129"/>
      <c r="BF191" s="129"/>
      <c r="BG191" s="79"/>
      <c r="BH191" s="129"/>
    </row>
    <row r="192" spans="7:60" s="76" customFormat="1" x14ac:dyDescent="0.2">
      <c r="G192" s="129"/>
      <c r="AI192" s="138"/>
      <c r="AJ192" s="129"/>
      <c r="AK192" s="129"/>
      <c r="AL192" s="129"/>
      <c r="AM192" s="129"/>
      <c r="AN192" s="129"/>
      <c r="AO192" s="129"/>
      <c r="AP192" s="129"/>
      <c r="AQ192" s="129"/>
      <c r="AR192" s="129"/>
      <c r="AS192" s="129"/>
      <c r="AT192" s="129"/>
      <c r="AU192" s="129"/>
      <c r="AV192" s="129"/>
      <c r="AW192" s="129"/>
      <c r="AX192" s="129"/>
      <c r="AY192" s="129"/>
      <c r="AZ192" s="129"/>
      <c r="BA192" s="129"/>
      <c r="BB192" s="129"/>
      <c r="BC192" s="129"/>
      <c r="BD192" s="129"/>
      <c r="BE192" s="129"/>
      <c r="BF192" s="129"/>
      <c r="BG192" s="79"/>
      <c r="BH192" s="129"/>
    </row>
    <row r="193" spans="7:60" s="76" customFormat="1" x14ac:dyDescent="0.2">
      <c r="G193" s="129"/>
      <c r="AI193" s="138"/>
      <c r="AJ193" s="129"/>
      <c r="AK193" s="129"/>
      <c r="AL193" s="129"/>
      <c r="AM193" s="129"/>
      <c r="AN193" s="129"/>
      <c r="AO193" s="129"/>
      <c r="AP193" s="129"/>
      <c r="AQ193" s="129"/>
      <c r="AR193" s="129"/>
      <c r="AS193" s="129"/>
      <c r="AT193" s="129"/>
      <c r="AU193" s="129"/>
      <c r="AV193" s="129"/>
      <c r="AW193" s="129"/>
      <c r="AX193" s="129"/>
      <c r="AY193" s="129"/>
      <c r="AZ193" s="129"/>
      <c r="BA193" s="129"/>
      <c r="BB193" s="129"/>
      <c r="BC193" s="129"/>
      <c r="BD193" s="129"/>
      <c r="BE193" s="129"/>
      <c r="BF193" s="129"/>
      <c r="BG193" s="79"/>
      <c r="BH193" s="129"/>
    </row>
    <row r="194" spans="7:60" s="76" customFormat="1" x14ac:dyDescent="0.2">
      <c r="G194" s="129"/>
      <c r="AI194" s="138"/>
      <c r="AJ194" s="129"/>
      <c r="AK194" s="129"/>
      <c r="AL194" s="129"/>
      <c r="AM194" s="129"/>
      <c r="AN194" s="129"/>
      <c r="AO194" s="129"/>
      <c r="AP194" s="129"/>
      <c r="AQ194" s="129"/>
      <c r="AR194" s="129"/>
      <c r="AS194" s="129"/>
      <c r="AT194" s="129"/>
      <c r="AU194" s="129"/>
      <c r="AV194" s="129"/>
      <c r="AW194" s="129"/>
      <c r="AX194" s="129"/>
      <c r="AY194" s="129"/>
      <c r="AZ194" s="129"/>
      <c r="BA194" s="129"/>
      <c r="BB194" s="129"/>
      <c r="BC194" s="129"/>
      <c r="BD194" s="129"/>
      <c r="BE194" s="129"/>
      <c r="BF194" s="129"/>
      <c r="BG194" s="79"/>
      <c r="BH194" s="129"/>
    </row>
    <row r="195" spans="7:60" s="76" customFormat="1" x14ac:dyDescent="0.2">
      <c r="G195" s="129"/>
      <c r="AI195" s="138"/>
      <c r="AJ195" s="129"/>
      <c r="AK195" s="129"/>
      <c r="AL195" s="129"/>
      <c r="AM195" s="129"/>
      <c r="AN195" s="129"/>
      <c r="AO195" s="129"/>
      <c r="AP195" s="129"/>
      <c r="AQ195" s="129"/>
      <c r="AR195" s="129"/>
      <c r="AS195" s="129"/>
      <c r="AT195" s="129"/>
      <c r="AU195" s="129"/>
      <c r="AV195" s="129"/>
      <c r="AW195" s="129"/>
      <c r="AX195" s="129"/>
      <c r="AY195" s="129"/>
      <c r="AZ195" s="129"/>
      <c r="BA195" s="129"/>
      <c r="BB195" s="129"/>
      <c r="BC195" s="129"/>
      <c r="BD195" s="129"/>
      <c r="BE195" s="129"/>
      <c r="BF195" s="129"/>
      <c r="BG195" s="79"/>
      <c r="BH195" s="129"/>
    </row>
    <row r="196" spans="7:60" s="76" customFormat="1" x14ac:dyDescent="0.2">
      <c r="G196" s="129"/>
      <c r="AI196" s="138"/>
      <c r="AJ196" s="129"/>
      <c r="AK196" s="129"/>
      <c r="AL196" s="129"/>
      <c r="AM196" s="129"/>
      <c r="AN196" s="129"/>
      <c r="AO196" s="129"/>
      <c r="AP196" s="129"/>
      <c r="AQ196" s="129"/>
      <c r="AR196" s="129"/>
      <c r="AS196" s="129"/>
      <c r="AT196" s="129"/>
      <c r="AU196" s="129"/>
      <c r="AV196" s="129"/>
      <c r="AW196" s="129"/>
      <c r="AX196" s="129"/>
      <c r="AY196" s="129"/>
      <c r="AZ196" s="129"/>
      <c r="BA196" s="129"/>
      <c r="BB196" s="129"/>
      <c r="BC196" s="129"/>
      <c r="BD196" s="129"/>
      <c r="BE196" s="129"/>
      <c r="BF196" s="129"/>
      <c r="BG196" s="79"/>
      <c r="BH196" s="129"/>
    </row>
    <row r="197" spans="7:60" s="76" customFormat="1" x14ac:dyDescent="0.2">
      <c r="G197" s="129"/>
      <c r="AI197" s="138"/>
      <c r="AJ197" s="129"/>
      <c r="AK197" s="129"/>
      <c r="AL197" s="129"/>
      <c r="AM197" s="129"/>
      <c r="AN197" s="129"/>
      <c r="AO197" s="129"/>
      <c r="AP197" s="129"/>
      <c r="AQ197" s="129"/>
      <c r="AR197" s="129"/>
      <c r="AS197" s="129"/>
      <c r="AT197" s="129"/>
      <c r="AU197" s="129"/>
      <c r="AV197" s="129"/>
      <c r="AW197" s="129"/>
      <c r="AX197" s="129"/>
      <c r="AY197" s="129"/>
      <c r="AZ197" s="129"/>
      <c r="BA197" s="129"/>
      <c r="BB197" s="129"/>
      <c r="BC197" s="129"/>
      <c r="BD197" s="129"/>
      <c r="BE197" s="129"/>
      <c r="BF197" s="129"/>
      <c r="BG197" s="79"/>
      <c r="BH197" s="129"/>
    </row>
    <row r="198" spans="7:60" s="76" customFormat="1" x14ac:dyDescent="0.2">
      <c r="G198" s="129"/>
      <c r="AI198" s="138"/>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79"/>
      <c r="BH198" s="129"/>
    </row>
    <row r="199" spans="7:60" s="76" customFormat="1" x14ac:dyDescent="0.2">
      <c r="G199" s="129"/>
      <c r="AI199" s="138"/>
      <c r="AJ199" s="129"/>
      <c r="AK199" s="129"/>
      <c r="AL199" s="129"/>
      <c r="AM199" s="129"/>
      <c r="AN199" s="129"/>
      <c r="AO199" s="129"/>
      <c r="AP199" s="129"/>
      <c r="AQ199" s="129"/>
      <c r="AR199" s="129"/>
      <c r="AS199" s="129"/>
      <c r="AT199" s="129"/>
      <c r="AU199" s="129"/>
      <c r="AV199" s="129"/>
      <c r="AW199" s="129"/>
      <c r="AX199" s="129"/>
      <c r="AY199" s="129"/>
      <c r="AZ199" s="129"/>
      <c r="BA199" s="129"/>
      <c r="BB199" s="129"/>
      <c r="BC199" s="129"/>
      <c r="BD199" s="129"/>
      <c r="BE199" s="129"/>
      <c r="BF199" s="129"/>
      <c r="BG199" s="79"/>
      <c r="BH199" s="129"/>
    </row>
    <row r="200" spans="7:60" s="76" customFormat="1" x14ac:dyDescent="0.2">
      <c r="G200" s="129"/>
      <c r="AI200" s="138"/>
      <c r="AJ200" s="129"/>
      <c r="AK200" s="129"/>
      <c r="AL200" s="129"/>
      <c r="AM200" s="129"/>
      <c r="AN200" s="129"/>
      <c r="AO200" s="129"/>
      <c r="AP200" s="129"/>
      <c r="AQ200" s="129"/>
      <c r="AR200" s="129"/>
      <c r="AS200" s="129"/>
      <c r="AT200" s="129"/>
      <c r="AU200" s="129"/>
      <c r="AV200" s="129"/>
      <c r="AW200" s="129"/>
      <c r="AX200" s="129"/>
      <c r="AY200" s="129"/>
      <c r="AZ200" s="129"/>
      <c r="BA200" s="129"/>
      <c r="BB200" s="129"/>
      <c r="BC200" s="129"/>
      <c r="BD200" s="129"/>
      <c r="BE200" s="129"/>
      <c r="BF200" s="129"/>
      <c r="BG200" s="79"/>
      <c r="BH200" s="129"/>
    </row>
    <row r="201" spans="7:60" s="76" customFormat="1" x14ac:dyDescent="0.2">
      <c r="G201" s="129"/>
      <c r="AI201" s="138"/>
      <c r="AJ201" s="129"/>
      <c r="AK201" s="129"/>
      <c r="AL201" s="129"/>
      <c r="AM201" s="129"/>
      <c r="AN201" s="129"/>
      <c r="AO201" s="129"/>
      <c r="AP201" s="129"/>
      <c r="AQ201" s="129"/>
      <c r="AR201" s="129"/>
      <c r="AS201" s="129"/>
      <c r="AT201" s="129"/>
      <c r="AU201" s="129"/>
      <c r="AV201" s="129"/>
      <c r="AW201" s="129"/>
      <c r="AX201" s="129"/>
      <c r="AY201" s="129"/>
      <c r="AZ201" s="129"/>
      <c r="BA201" s="129"/>
      <c r="BB201" s="129"/>
      <c r="BC201" s="129"/>
      <c r="BD201" s="129"/>
      <c r="BE201" s="129"/>
      <c r="BF201" s="129"/>
      <c r="BG201" s="79"/>
      <c r="BH201" s="129"/>
    </row>
    <row r="202" spans="7:60" s="76" customFormat="1" x14ac:dyDescent="0.2">
      <c r="G202" s="129"/>
      <c r="AI202" s="138"/>
      <c r="AJ202" s="129"/>
      <c r="AK202" s="129"/>
      <c r="AL202" s="129"/>
      <c r="AM202" s="129"/>
      <c r="AN202" s="129"/>
      <c r="AO202" s="129"/>
      <c r="AP202" s="129"/>
      <c r="AQ202" s="129"/>
      <c r="AR202" s="129"/>
      <c r="AS202" s="129"/>
      <c r="AT202" s="129"/>
      <c r="AU202" s="129"/>
      <c r="AV202" s="129"/>
      <c r="AW202" s="129"/>
      <c r="AX202" s="129"/>
      <c r="AY202" s="129"/>
      <c r="AZ202" s="129"/>
      <c r="BA202" s="129"/>
      <c r="BB202" s="129"/>
      <c r="BC202" s="129"/>
      <c r="BD202" s="129"/>
      <c r="BE202" s="129"/>
      <c r="BF202" s="129"/>
      <c r="BG202" s="79"/>
      <c r="BH202" s="129"/>
    </row>
    <row r="203" spans="7:60" s="76" customFormat="1" x14ac:dyDescent="0.2">
      <c r="G203" s="129"/>
      <c r="AI203" s="138"/>
      <c r="AJ203" s="129"/>
      <c r="AK203" s="129"/>
      <c r="AL203" s="129"/>
      <c r="AM203" s="129"/>
      <c r="AN203" s="129"/>
      <c r="AO203" s="129"/>
      <c r="AP203" s="129"/>
      <c r="AQ203" s="129"/>
      <c r="AR203" s="129"/>
      <c r="AS203" s="129"/>
      <c r="AT203" s="129"/>
      <c r="AU203" s="129"/>
      <c r="AV203" s="129"/>
      <c r="AW203" s="129"/>
      <c r="AX203" s="129"/>
      <c r="AY203" s="129"/>
      <c r="AZ203" s="129"/>
      <c r="BA203" s="129"/>
      <c r="BB203" s="129"/>
      <c r="BC203" s="129"/>
      <c r="BD203" s="129"/>
      <c r="BE203" s="129"/>
      <c r="BF203" s="129"/>
      <c r="BG203" s="79"/>
      <c r="BH203" s="129"/>
    </row>
    <row r="204" spans="7:60" s="76" customFormat="1" x14ac:dyDescent="0.2">
      <c r="G204" s="129"/>
      <c r="AI204" s="138"/>
      <c r="AJ204" s="129"/>
      <c r="AK204" s="129"/>
      <c r="AL204" s="129"/>
      <c r="AM204" s="129"/>
      <c r="AN204" s="129"/>
      <c r="AO204" s="129"/>
      <c r="AP204" s="129"/>
      <c r="AQ204" s="129"/>
      <c r="AR204" s="129"/>
      <c r="AS204" s="129"/>
      <c r="AT204" s="129"/>
      <c r="AU204" s="129"/>
      <c r="AV204" s="129"/>
      <c r="AW204" s="129"/>
      <c r="AX204" s="129"/>
      <c r="AY204" s="129"/>
      <c r="AZ204" s="129"/>
      <c r="BA204" s="129"/>
      <c r="BB204" s="129"/>
      <c r="BC204" s="129"/>
      <c r="BD204" s="129"/>
      <c r="BE204" s="129"/>
      <c r="BF204" s="129"/>
      <c r="BG204" s="79"/>
      <c r="BH204" s="129"/>
    </row>
    <row r="205" spans="7:60" s="76" customFormat="1" x14ac:dyDescent="0.2">
      <c r="G205" s="129"/>
      <c r="AI205" s="138"/>
      <c r="AJ205" s="129"/>
      <c r="AK205" s="129"/>
      <c r="AL205" s="129"/>
      <c r="AM205" s="129"/>
      <c r="AN205" s="129"/>
      <c r="AO205" s="129"/>
      <c r="AP205" s="129"/>
      <c r="AQ205" s="129"/>
      <c r="AR205" s="129"/>
      <c r="AS205" s="129"/>
      <c r="AT205" s="129"/>
      <c r="AU205" s="129"/>
      <c r="AV205" s="129"/>
      <c r="AW205" s="129"/>
      <c r="AX205" s="129"/>
      <c r="AY205" s="129"/>
      <c r="AZ205" s="129"/>
      <c r="BA205" s="129"/>
      <c r="BB205" s="129"/>
      <c r="BC205" s="129"/>
      <c r="BD205" s="129"/>
      <c r="BE205" s="129"/>
      <c r="BF205" s="129"/>
      <c r="BG205" s="79"/>
      <c r="BH205" s="129"/>
    </row>
    <row r="206" spans="7:60" s="76" customFormat="1" x14ac:dyDescent="0.2">
      <c r="G206" s="129"/>
      <c r="AI206" s="138"/>
      <c r="AJ206" s="129"/>
      <c r="AK206" s="129"/>
      <c r="AL206" s="129"/>
      <c r="AM206" s="129"/>
      <c r="AN206" s="129"/>
      <c r="AO206" s="129"/>
      <c r="AP206" s="129"/>
      <c r="AQ206" s="129"/>
      <c r="AR206" s="129"/>
      <c r="AS206" s="129"/>
      <c r="AT206" s="129"/>
      <c r="AU206" s="129"/>
      <c r="AV206" s="129"/>
      <c r="AW206" s="129"/>
      <c r="AX206" s="129"/>
      <c r="AY206" s="129"/>
      <c r="AZ206" s="129"/>
      <c r="BA206" s="129"/>
      <c r="BB206" s="129"/>
      <c r="BC206" s="129"/>
      <c r="BD206" s="129"/>
      <c r="BE206" s="129"/>
      <c r="BF206" s="129"/>
      <c r="BG206" s="79"/>
      <c r="BH206" s="129"/>
    </row>
    <row r="207" spans="7:60" s="76" customFormat="1" x14ac:dyDescent="0.2">
      <c r="G207" s="129"/>
      <c r="AI207" s="138"/>
      <c r="AJ207" s="129"/>
      <c r="AK207" s="129"/>
      <c r="AL207" s="129"/>
      <c r="AM207" s="129"/>
      <c r="AN207" s="129"/>
      <c r="AO207" s="129"/>
      <c r="AP207" s="129"/>
      <c r="AQ207" s="129"/>
      <c r="AR207" s="129"/>
      <c r="AS207" s="129"/>
      <c r="AT207" s="129"/>
      <c r="AU207" s="129"/>
      <c r="AV207" s="129"/>
      <c r="AW207" s="129"/>
      <c r="AX207" s="129"/>
      <c r="AY207" s="129"/>
      <c r="AZ207" s="129"/>
      <c r="BA207" s="129"/>
      <c r="BB207" s="129"/>
      <c r="BC207" s="129"/>
      <c r="BD207" s="129"/>
      <c r="BE207" s="129"/>
      <c r="BF207" s="129"/>
      <c r="BG207" s="79"/>
      <c r="BH207" s="129"/>
    </row>
    <row r="208" spans="7:60" s="76" customFormat="1" x14ac:dyDescent="0.2">
      <c r="G208" s="129"/>
      <c r="AI208" s="138"/>
      <c r="AJ208" s="129"/>
      <c r="AK208" s="129"/>
      <c r="AL208" s="129"/>
      <c r="AM208" s="129"/>
      <c r="AN208" s="129"/>
      <c r="AO208" s="129"/>
      <c r="AP208" s="129"/>
      <c r="AQ208" s="129"/>
      <c r="AR208" s="129"/>
      <c r="AS208" s="129"/>
      <c r="AT208" s="129"/>
      <c r="AU208" s="129"/>
      <c r="AV208" s="129"/>
      <c r="AW208" s="129"/>
      <c r="AX208" s="129"/>
      <c r="AY208" s="129"/>
      <c r="AZ208" s="129"/>
      <c r="BA208" s="129"/>
      <c r="BB208" s="129"/>
      <c r="BC208" s="129"/>
      <c r="BD208" s="129"/>
      <c r="BE208" s="129"/>
      <c r="BF208" s="129"/>
      <c r="BG208" s="79"/>
      <c r="BH208" s="129"/>
    </row>
    <row r="209" spans="7:60" s="76" customFormat="1" x14ac:dyDescent="0.2">
      <c r="G209" s="129"/>
      <c r="AI209" s="138"/>
      <c r="AJ209" s="129"/>
      <c r="AK209" s="129"/>
      <c r="AL209" s="129"/>
      <c r="AM209" s="129"/>
      <c r="AN209" s="129"/>
      <c r="AO209" s="129"/>
      <c r="AP209" s="129"/>
      <c r="AQ209" s="129"/>
      <c r="AR209" s="129"/>
      <c r="AS209" s="129"/>
      <c r="AT209" s="129"/>
      <c r="AU209" s="129"/>
      <c r="AV209" s="129"/>
      <c r="AW209" s="129"/>
      <c r="AX209" s="129"/>
      <c r="AY209" s="129"/>
      <c r="AZ209" s="129"/>
      <c r="BA209" s="129"/>
      <c r="BB209" s="129"/>
      <c r="BC209" s="129"/>
      <c r="BD209" s="129"/>
      <c r="BE209" s="129"/>
      <c r="BF209" s="129"/>
      <c r="BG209" s="79"/>
      <c r="BH209" s="129"/>
    </row>
    <row r="210" spans="7:60" s="76" customFormat="1" x14ac:dyDescent="0.2">
      <c r="G210" s="129"/>
      <c r="AI210" s="138"/>
      <c r="AJ210" s="129"/>
      <c r="AK210" s="129"/>
      <c r="AL210" s="129"/>
      <c r="AM210" s="129"/>
      <c r="AN210" s="129"/>
      <c r="AO210" s="129"/>
      <c r="AP210" s="129"/>
      <c r="AQ210" s="129"/>
      <c r="AR210" s="129"/>
      <c r="AS210" s="129"/>
      <c r="AT210" s="129"/>
      <c r="AU210" s="129"/>
      <c r="AV210" s="129"/>
      <c r="AW210" s="129"/>
      <c r="AX210" s="129"/>
      <c r="AY210" s="129"/>
      <c r="AZ210" s="129"/>
      <c r="BA210" s="129"/>
      <c r="BB210" s="129"/>
      <c r="BC210" s="129"/>
      <c r="BD210" s="129"/>
      <c r="BE210" s="129"/>
      <c r="BF210" s="129"/>
      <c r="BG210" s="79"/>
      <c r="BH210" s="129"/>
    </row>
    <row r="211" spans="7:60" s="76" customFormat="1" x14ac:dyDescent="0.2">
      <c r="G211" s="129"/>
      <c r="AI211" s="138"/>
      <c r="AJ211" s="129"/>
      <c r="AK211" s="129"/>
      <c r="AL211" s="129"/>
      <c r="AM211" s="129"/>
      <c r="AN211" s="129"/>
      <c r="AO211" s="129"/>
      <c r="AP211" s="129"/>
      <c r="AQ211" s="129"/>
      <c r="AR211" s="129"/>
      <c r="AS211" s="129"/>
      <c r="AT211" s="129"/>
      <c r="AU211" s="129"/>
      <c r="AV211" s="129"/>
      <c r="AW211" s="129"/>
      <c r="AX211" s="129"/>
      <c r="AY211" s="129"/>
      <c r="AZ211" s="129"/>
      <c r="BA211" s="129"/>
      <c r="BB211" s="129"/>
      <c r="BC211" s="129"/>
      <c r="BD211" s="129"/>
      <c r="BE211" s="129"/>
      <c r="BF211" s="129"/>
      <c r="BG211" s="79"/>
      <c r="BH211" s="129"/>
    </row>
    <row r="212" spans="7:60" s="76" customFormat="1" x14ac:dyDescent="0.2">
      <c r="G212" s="129"/>
      <c r="AI212" s="138"/>
      <c r="AJ212" s="129"/>
      <c r="AK212" s="129"/>
      <c r="AL212" s="129"/>
      <c r="AM212" s="129"/>
      <c r="AN212" s="129"/>
      <c r="AO212" s="129"/>
      <c r="AP212" s="129"/>
      <c r="AQ212" s="129"/>
      <c r="AR212" s="129"/>
      <c r="AS212" s="129"/>
      <c r="AT212" s="129"/>
      <c r="AU212" s="129"/>
      <c r="AV212" s="129"/>
      <c r="AW212" s="129"/>
      <c r="AX212" s="129"/>
      <c r="AY212" s="129"/>
      <c r="AZ212" s="129"/>
      <c r="BA212" s="129"/>
      <c r="BB212" s="129"/>
      <c r="BC212" s="129"/>
      <c r="BD212" s="129"/>
      <c r="BE212" s="129"/>
      <c r="BF212" s="129"/>
      <c r="BG212" s="79"/>
      <c r="BH212" s="129"/>
    </row>
    <row r="213" spans="7:60" s="76" customFormat="1" x14ac:dyDescent="0.2">
      <c r="G213" s="129"/>
      <c r="AI213" s="138"/>
      <c r="AJ213" s="129"/>
      <c r="AK213" s="129"/>
      <c r="AL213" s="129"/>
      <c r="AM213" s="129"/>
      <c r="AN213" s="129"/>
      <c r="AO213" s="129"/>
      <c r="AP213" s="129"/>
      <c r="AQ213" s="129"/>
      <c r="AR213" s="129"/>
      <c r="AS213" s="129"/>
      <c r="AT213" s="129"/>
      <c r="AU213" s="129"/>
      <c r="AV213" s="129"/>
      <c r="AW213" s="129"/>
      <c r="AX213" s="129"/>
      <c r="AY213" s="129"/>
      <c r="AZ213" s="129"/>
      <c r="BA213" s="129"/>
      <c r="BB213" s="129"/>
      <c r="BC213" s="129"/>
      <c r="BD213" s="129"/>
      <c r="BE213" s="129"/>
      <c r="BF213" s="129"/>
      <c r="BG213" s="79"/>
      <c r="BH213" s="129"/>
    </row>
    <row r="214" spans="7:60" s="76" customFormat="1" x14ac:dyDescent="0.2">
      <c r="G214" s="129"/>
      <c r="AI214" s="138"/>
      <c r="AJ214" s="129"/>
      <c r="AK214" s="129"/>
      <c r="AL214" s="129"/>
      <c r="AM214" s="129"/>
      <c r="AN214" s="129"/>
      <c r="AO214" s="129"/>
      <c r="AP214" s="129"/>
      <c r="AQ214" s="129"/>
      <c r="AR214" s="129"/>
      <c r="AS214" s="129"/>
      <c r="AT214" s="129"/>
      <c r="AU214" s="129"/>
      <c r="AV214" s="129"/>
      <c r="AW214" s="129"/>
      <c r="AX214" s="129"/>
      <c r="AY214" s="129"/>
      <c r="AZ214" s="129"/>
      <c r="BA214" s="129"/>
      <c r="BB214" s="129"/>
      <c r="BC214" s="129"/>
      <c r="BD214" s="129"/>
      <c r="BE214" s="129"/>
      <c r="BF214" s="129"/>
      <c r="BG214" s="79"/>
      <c r="BH214" s="129"/>
    </row>
    <row r="215" spans="7:60" s="76" customFormat="1" x14ac:dyDescent="0.2">
      <c r="G215" s="129"/>
      <c r="AI215" s="138"/>
      <c r="AJ215" s="129"/>
      <c r="AK215" s="129"/>
      <c r="AL215" s="129"/>
      <c r="AM215" s="129"/>
      <c r="AN215" s="129"/>
      <c r="AO215" s="129"/>
      <c r="AP215" s="129"/>
      <c r="AQ215" s="129"/>
      <c r="AR215" s="129"/>
      <c r="AS215" s="129"/>
      <c r="AT215" s="129"/>
      <c r="AU215" s="129"/>
      <c r="AV215" s="129"/>
      <c r="AW215" s="129"/>
      <c r="AX215" s="129"/>
      <c r="AY215" s="129"/>
      <c r="AZ215" s="129"/>
      <c r="BA215" s="129"/>
      <c r="BB215" s="129"/>
      <c r="BC215" s="129"/>
      <c r="BD215" s="129"/>
      <c r="BE215" s="129"/>
      <c r="BF215" s="129"/>
      <c r="BG215" s="79"/>
      <c r="BH215" s="129"/>
    </row>
    <row r="216" spans="7:60" s="76" customFormat="1" x14ac:dyDescent="0.2">
      <c r="G216" s="129"/>
      <c r="AI216" s="138"/>
      <c r="AJ216" s="129"/>
      <c r="AK216" s="129"/>
      <c r="AL216" s="129"/>
      <c r="AM216" s="129"/>
      <c r="AN216" s="129"/>
      <c r="AO216" s="129"/>
      <c r="AP216" s="129"/>
      <c r="AQ216" s="129"/>
      <c r="AR216" s="129"/>
      <c r="AS216" s="129"/>
      <c r="AT216" s="129"/>
      <c r="AU216" s="129"/>
      <c r="AV216" s="129"/>
      <c r="AW216" s="129"/>
      <c r="AX216" s="129"/>
      <c r="AY216" s="129"/>
      <c r="AZ216" s="129"/>
      <c r="BA216" s="129"/>
      <c r="BB216" s="129"/>
      <c r="BC216" s="129"/>
      <c r="BD216" s="129"/>
      <c r="BE216" s="129"/>
      <c r="BF216" s="129"/>
      <c r="BG216" s="79"/>
      <c r="BH216" s="129"/>
    </row>
    <row r="217" spans="7:60" s="76" customFormat="1" x14ac:dyDescent="0.2">
      <c r="G217" s="129"/>
      <c r="AI217" s="138"/>
      <c r="AJ217" s="129"/>
      <c r="AK217" s="129"/>
      <c r="AL217" s="129"/>
      <c r="AM217" s="129"/>
      <c r="AN217" s="129"/>
      <c r="AO217" s="129"/>
      <c r="AP217" s="129"/>
      <c r="AQ217" s="129"/>
      <c r="AR217" s="129"/>
      <c r="AS217" s="129"/>
      <c r="AT217" s="129"/>
      <c r="AU217" s="129"/>
      <c r="AV217" s="129"/>
      <c r="AW217" s="129"/>
      <c r="AX217" s="129"/>
      <c r="AY217" s="129"/>
      <c r="AZ217" s="129"/>
      <c r="BA217" s="129"/>
      <c r="BB217" s="129"/>
      <c r="BC217" s="129"/>
      <c r="BD217" s="129"/>
      <c r="BE217" s="129"/>
      <c r="BF217" s="129"/>
      <c r="BG217" s="79"/>
      <c r="BH217" s="129"/>
    </row>
    <row r="218" spans="7:60" s="76" customFormat="1" x14ac:dyDescent="0.2">
      <c r="G218" s="129"/>
      <c r="AI218" s="138"/>
      <c r="AJ218" s="129"/>
      <c r="AK218" s="129"/>
      <c r="AL218" s="129"/>
      <c r="AM218" s="129"/>
      <c r="AN218" s="129"/>
      <c r="AO218" s="129"/>
      <c r="AP218" s="129"/>
      <c r="AQ218" s="129"/>
      <c r="AR218" s="129"/>
      <c r="AS218" s="129"/>
      <c r="AT218" s="129"/>
      <c r="AU218" s="129"/>
      <c r="AV218" s="129"/>
      <c r="AW218" s="129"/>
      <c r="AX218" s="129"/>
      <c r="AY218" s="129"/>
      <c r="AZ218" s="129"/>
      <c r="BA218" s="129"/>
      <c r="BB218" s="129"/>
      <c r="BC218" s="129"/>
      <c r="BD218" s="129"/>
      <c r="BE218" s="129"/>
      <c r="BF218" s="129"/>
      <c r="BG218" s="79"/>
      <c r="BH218" s="129"/>
    </row>
    <row r="219" spans="7:60" s="76" customFormat="1" x14ac:dyDescent="0.2">
      <c r="G219" s="129"/>
      <c r="AI219" s="138"/>
      <c r="AJ219" s="129"/>
      <c r="AK219" s="129"/>
      <c r="AL219" s="129"/>
      <c r="AM219" s="129"/>
      <c r="AN219" s="129"/>
      <c r="AO219" s="129"/>
      <c r="AP219" s="129"/>
      <c r="AQ219" s="129"/>
      <c r="AR219" s="129"/>
      <c r="AS219" s="129"/>
      <c r="AT219" s="129"/>
      <c r="AU219" s="129"/>
      <c r="AV219" s="129"/>
      <c r="AW219" s="129"/>
      <c r="AX219" s="129"/>
      <c r="AY219" s="129"/>
      <c r="AZ219" s="129"/>
      <c r="BA219" s="129"/>
      <c r="BB219" s="129"/>
      <c r="BC219" s="129"/>
      <c r="BD219" s="129"/>
      <c r="BE219" s="129"/>
      <c r="BF219" s="129"/>
      <c r="BG219" s="79"/>
      <c r="BH219" s="129"/>
    </row>
    <row r="220" spans="7:60" s="76" customFormat="1" x14ac:dyDescent="0.2">
      <c r="G220" s="129"/>
      <c r="AI220" s="138"/>
      <c r="AJ220" s="129"/>
      <c r="AK220" s="129"/>
      <c r="AL220" s="129"/>
      <c r="AM220" s="129"/>
      <c r="AN220" s="129"/>
      <c r="AO220" s="129"/>
      <c r="AP220" s="129"/>
      <c r="AQ220" s="129"/>
      <c r="AR220" s="129"/>
      <c r="AS220" s="129"/>
      <c r="AT220" s="129"/>
      <c r="AU220" s="129"/>
      <c r="AV220" s="129"/>
      <c r="AW220" s="129"/>
      <c r="AX220" s="129"/>
      <c r="AY220" s="129"/>
      <c r="AZ220" s="129"/>
      <c r="BA220" s="129"/>
      <c r="BB220" s="129"/>
      <c r="BC220" s="129"/>
      <c r="BD220" s="129"/>
      <c r="BE220" s="129"/>
      <c r="BF220" s="129"/>
      <c r="BG220" s="79"/>
      <c r="BH220" s="129"/>
    </row>
    <row r="221" spans="7:60" s="76" customFormat="1" x14ac:dyDescent="0.2">
      <c r="G221" s="129"/>
      <c r="AI221" s="138"/>
      <c r="AJ221" s="129"/>
      <c r="AK221" s="129"/>
      <c r="AL221" s="129"/>
      <c r="AM221" s="129"/>
      <c r="AN221" s="129"/>
      <c r="AO221" s="129"/>
      <c r="AP221" s="129"/>
      <c r="AQ221" s="129"/>
      <c r="AR221" s="129"/>
      <c r="AS221" s="129"/>
      <c r="AT221" s="129"/>
      <c r="AU221" s="129"/>
      <c r="AV221" s="129"/>
      <c r="AW221" s="129"/>
      <c r="AX221" s="129"/>
      <c r="AY221" s="129"/>
      <c r="AZ221" s="129"/>
      <c r="BA221" s="129"/>
      <c r="BB221" s="129"/>
      <c r="BC221" s="129"/>
      <c r="BD221" s="129"/>
      <c r="BE221" s="129"/>
      <c r="BF221" s="129"/>
      <c r="BG221" s="79"/>
      <c r="BH221" s="129"/>
    </row>
    <row r="222" spans="7:60" s="76" customFormat="1" x14ac:dyDescent="0.2">
      <c r="G222" s="129"/>
      <c r="AI222" s="138"/>
      <c r="AJ222" s="129"/>
      <c r="AK222" s="129"/>
      <c r="AL222" s="129"/>
      <c r="AM222" s="129"/>
      <c r="AN222" s="129"/>
      <c r="AO222" s="129"/>
      <c r="AP222" s="129"/>
      <c r="AQ222" s="129"/>
      <c r="AR222" s="129"/>
      <c r="AS222" s="129"/>
      <c r="AT222" s="129"/>
      <c r="AU222" s="129"/>
      <c r="AV222" s="129"/>
      <c r="AW222" s="129"/>
      <c r="AX222" s="129"/>
      <c r="AY222" s="129"/>
      <c r="AZ222" s="129"/>
      <c r="BA222" s="129"/>
      <c r="BB222" s="129"/>
      <c r="BC222" s="129"/>
      <c r="BD222" s="129"/>
      <c r="BE222" s="129"/>
      <c r="BF222" s="129"/>
      <c r="BG222" s="79"/>
      <c r="BH222" s="129"/>
    </row>
    <row r="223" spans="7:60" s="76" customFormat="1" x14ac:dyDescent="0.2">
      <c r="G223" s="129"/>
      <c r="AI223" s="138"/>
      <c r="AJ223" s="129"/>
      <c r="AK223" s="129"/>
      <c r="AL223" s="129"/>
      <c r="AM223" s="129"/>
      <c r="AN223" s="129"/>
      <c r="AO223" s="129"/>
      <c r="AP223" s="129"/>
      <c r="AQ223" s="129"/>
      <c r="AR223" s="129"/>
      <c r="AS223" s="129"/>
      <c r="AT223" s="129"/>
      <c r="AU223" s="129"/>
      <c r="AV223" s="129"/>
      <c r="AW223" s="129"/>
      <c r="AX223" s="129"/>
      <c r="AY223" s="129"/>
      <c r="AZ223" s="129"/>
      <c r="BA223" s="129"/>
      <c r="BB223" s="129"/>
      <c r="BC223" s="129"/>
      <c r="BD223" s="129"/>
      <c r="BE223" s="129"/>
      <c r="BF223" s="129"/>
      <c r="BG223" s="79"/>
      <c r="BH223" s="129"/>
    </row>
    <row r="224" spans="7:60" s="76" customFormat="1" x14ac:dyDescent="0.2">
      <c r="G224" s="129"/>
      <c r="AI224" s="138"/>
      <c r="AJ224" s="129"/>
      <c r="AK224" s="129"/>
      <c r="AL224" s="129"/>
      <c r="AM224" s="129"/>
      <c r="AN224" s="129"/>
      <c r="AO224" s="129"/>
      <c r="AP224" s="129"/>
      <c r="AQ224" s="129"/>
      <c r="AR224" s="129"/>
      <c r="AS224" s="129"/>
      <c r="AT224" s="129"/>
      <c r="AU224" s="129"/>
      <c r="AV224" s="129"/>
      <c r="AW224" s="129"/>
      <c r="AX224" s="129"/>
      <c r="AY224" s="129"/>
      <c r="AZ224" s="129"/>
      <c r="BA224" s="129"/>
      <c r="BB224" s="129"/>
      <c r="BC224" s="129"/>
      <c r="BD224" s="129"/>
      <c r="BE224" s="129"/>
      <c r="BF224" s="129"/>
      <c r="BG224" s="79"/>
      <c r="BH224" s="129"/>
    </row>
    <row r="225" spans="7:60" s="76" customFormat="1" x14ac:dyDescent="0.2">
      <c r="G225" s="129"/>
      <c r="AI225" s="138"/>
      <c r="AJ225" s="129"/>
      <c r="AK225" s="129"/>
      <c r="AL225" s="129"/>
      <c r="AM225" s="129"/>
      <c r="AN225" s="129"/>
      <c r="AO225" s="129"/>
      <c r="AP225" s="129"/>
      <c r="AQ225" s="129"/>
      <c r="AR225" s="129"/>
      <c r="AS225" s="129"/>
      <c r="AT225" s="129"/>
      <c r="AU225" s="129"/>
      <c r="AV225" s="129"/>
      <c r="AW225" s="129"/>
      <c r="AX225" s="129"/>
      <c r="AY225" s="129"/>
      <c r="AZ225" s="129"/>
      <c r="BA225" s="129"/>
      <c r="BB225" s="129"/>
      <c r="BC225" s="129"/>
      <c r="BD225" s="129"/>
      <c r="BE225" s="129"/>
      <c r="BF225" s="129"/>
      <c r="BG225" s="79"/>
      <c r="BH225" s="129"/>
    </row>
    <row r="226" spans="7:60" s="76" customFormat="1" x14ac:dyDescent="0.2">
      <c r="G226" s="129"/>
      <c r="AI226" s="138"/>
      <c r="AJ226" s="129"/>
      <c r="AK226" s="129"/>
      <c r="AL226" s="129"/>
      <c r="AM226" s="129"/>
      <c r="AN226" s="129"/>
      <c r="AO226" s="129"/>
      <c r="AP226" s="129"/>
      <c r="AQ226" s="129"/>
      <c r="AR226" s="129"/>
      <c r="AS226" s="129"/>
      <c r="AT226" s="129"/>
      <c r="AU226" s="129"/>
      <c r="AV226" s="129"/>
      <c r="AW226" s="129"/>
      <c r="AX226" s="129"/>
      <c r="AY226" s="129"/>
      <c r="AZ226" s="129"/>
      <c r="BA226" s="129"/>
      <c r="BB226" s="129"/>
      <c r="BC226" s="129"/>
      <c r="BD226" s="129"/>
      <c r="BE226" s="129"/>
      <c r="BF226" s="129"/>
      <c r="BG226" s="79"/>
      <c r="BH226" s="129"/>
    </row>
    <row r="227" spans="7:60" s="76" customFormat="1" x14ac:dyDescent="0.2">
      <c r="G227" s="129"/>
      <c r="AI227" s="138"/>
      <c r="AJ227" s="129"/>
      <c r="AK227" s="129"/>
      <c r="AL227" s="129"/>
      <c r="AM227" s="129"/>
      <c r="AN227" s="129"/>
      <c r="AO227" s="129"/>
      <c r="AP227" s="129"/>
      <c r="AQ227" s="129"/>
      <c r="AR227" s="129"/>
      <c r="AS227" s="129"/>
      <c r="AT227" s="129"/>
      <c r="AU227" s="129"/>
      <c r="AV227" s="129"/>
      <c r="AW227" s="129"/>
      <c r="AX227" s="129"/>
      <c r="AY227" s="129"/>
      <c r="AZ227" s="129"/>
      <c r="BA227" s="129"/>
      <c r="BB227" s="129"/>
      <c r="BC227" s="129"/>
      <c r="BD227" s="129"/>
      <c r="BE227" s="129"/>
      <c r="BF227" s="129"/>
      <c r="BG227" s="79"/>
      <c r="BH227" s="129"/>
    </row>
    <row r="228" spans="7:60" s="76" customFormat="1" x14ac:dyDescent="0.2">
      <c r="G228" s="129"/>
      <c r="AI228" s="138"/>
      <c r="AJ228" s="129"/>
      <c r="AK228" s="129"/>
      <c r="AL228" s="129"/>
      <c r="AM228" s="129"/>
      <c r="AN228" s="129"/>
      <c r="AO228" s="129"/>
      <c r="AP228" s="129"/>
      <c r="AQ228" s="129"/>
      <c r="AR228" s="129"/>
      <c r="AS228" s="129"/>
      <c r="AT228" s="129"/>
      <c r="AU228" s="129"/>
      <c r="AV228" s="129"/>
      <c r="AW228" s="129"/>
      <c r="AX228" s="129"/>
      <c r="AY228" s="129"/>
      <c r="AZ228" s="129"/>
      <c r="BA228" s="129"/>
      <c r="BB228" s="129"/>
      <c r="BC228" s="129"/>
      <c r="BD228" s="129"/>
      <c r="BE228" s="129"/>
      <c r="BF228" s="129"/>
      <c r="BG228" s="79"/>
      <c r="BH228" s="129"/>
    </row>
    <row r="229" spans="7:60" s="76" customFormat="1" x14ac:dyDescent="0.2">
      <c r="G229" s="129"/>
      <c r="AI229" s="138"/>
      <c r="AJ229" s="129"/>
      <c r="AK229" s="129"/>
      <c r="AL229" s="129"/>
      <c r="AM229" s="129"/>
      <c r="AN229" s="129"/>
      <c r="AO229" s="129"/>
      <c r="AP229" s="129"/>
      <c r="AQ229" s="129"/>
      <c r="AR229" s="129"/>
      <c r="AS229" s="129"/>
      <c r="AT229" s="129"/>
      <c r="AU229" s="129"/>
      <c r="AV229" s="129"/>
      <c r="AW229" s="129"/>
      <c r="AX229" s="129"/>
      <c r="AY229" s="129"/>
      <c r="AZ229" s="129"/>
      <c r="BA229" s="129"/>
      <c r="BB229" s="129"/>
      <c r="BC229" s="129"/>
      <c r="BD229" s="129"/>
      <c r="BE229" s="129"/>
      <c r="BF229" s="129"/>
      <c r="BG229" s="79"/>
      <c r="BH229" s="129"/>
    </row>
    <row r="230" spans="7:60" s="76" customFormat="1" x14ac:dyDescent="0.2">
      <c r="G230" s="129"/>
      <c r="AI230" s="138"/>
      <c r="AJ230" s="129"/>
      <c r="AK230" s="129"/>
      <c r="AL230" s="129"/>
      <c r="AM230" s="129"/>
      <c r="AN230" s="129"/>
      <c r="AO230" s="129"/>
      <c r="AP230" s="129"/>
      <c r="AQ230" s="129"/>
      <c r="AR230" s="129"/>
      <c r="AS230" s="129"/>
      <c r="AT230" s="129"/>
      <c r="AU230" s="129"/>
      <c r="AV230" s="129"/>
      <c r="AW230" s="129"/>
      <c r="AX230" s="129"/>
      <c r="AY230" s="129"/>
      <c r="AZ230" s="129"/>
      <c r="BA230" s="129"/>
      <c r="BB230" s="129"/>
      <c r="BC230" s="129"/>
      <c r="BD230" s="129"/>
      <c r="BE230" s="129"/>
      <c r="BF230" s="129"/>
      <c r="BG230" s="79"/>
      <c r="BH230" s="129"/>
    </row>
    <row r="231" spans="7:60" s="76" customFormat="1" x14ac:dyDescent="0.2">
      <c r="G231" s="129"/>
      <c r="AI231" s="138"/>
      <c r="AJ231" s="129"/>
      <c r="AK231" s="129"/>
      <c r="AL231" s="129"/>
      <c r="AM231" s="129"/>
      <c r="AN231" s="129"/>
      <c r="AO231" s="129"/>
      <c r="AP231" s="129"/>
      <c r="AQ231" s="129"/>
      <c r="AR231" s="129"/>
      <c r="AS231" s="129"/>
      <c r="AT231" s="129"/>
      <c r="AU231" s="129"/>
      <c r="AV231" s="129"/>
      <c r="AW231" s="129"/>
      <c r="AX231" s="129"/>
      <c r="AY231" s="129"/>
      <c r="AZ231" s="129"/>
      <c r="BA231" s="129"/>
      <c r="BB231" s="129"/>
      <c r="BC231" s="129"/>
      <c r="BD231" s="129"/>
      <c r="BE231" s="129"/>
      <c r="BF231" s="129"/>
      <c r="BG231" s="79"/>
      <c r="BH231" s="129"/>
    </row>
    <row r="232" spans="7:60" s="76" customFormat="1" x14ac:dyDescent="0.2">
      <c r="G232" s="129"/>
      <c r="AI232" s="138"/>
      <c r="AJ232" s="129"/>
      <c r="AK232" s="129"/>
      <c r="AL232" s="129"/>
      <c r="AM232" s="129"/>
      <c r="AN232" s="129"/>
      <c r="AO232" s="129"/>
      <c r="AP232" s="129"/>
      <c r="AQ232" s="129"/>
      <c r="AR232" s="129"/>
      <c r="AS232" s="129"/>
      <c r="AT232" s="129"/>
      <c r="AU232" s="129"/>
      <c r="AV232" s="129"/>
      <c r="AW232" s="129"/>
      <c r="AX232" s="129"/>
      <c r="AY232" s="129"/>
      <c r="AZ232" s="129"/>
      <c r="BA232" s="129"/>
      <c r="BB232" s="129"/>
      <c r="BC232" s="129"/>
      <c r="BD232" s="129"/>
      <c r="BE232" s="129"/>
      <c r="BF232" s="129"/>
      <c r="BG232" s="79"/>
      <c r="BH232" s="129"/>
    </row>
    <row r="233" spans="7:60" s="76" customFormat="1" x14ac:dyDescent="0.2">
      <c r="G233" s="129"/>
      <c r="AI233" s="138"/>
      <c r="AJ233" s="129"/>
      <c r="AK233" s="129"/>
      <c r="AL233" s="129"/>
      <c r="AM233" s="129"/>
      <c r="AN233" s="129"/>
      <c r="AO233" s="129"/>
      <c r="AP233" s="129"/>
      <c r="AQ233" s="129"/>
      <c r="AR233" s="129"/>
      <c r="AS233" s="129"/>
      <c r="AT233" s="129"/>
      <c r="AU233" s="129"/>
      <c r="AV233" s="129"/>
      <c r="AW233" s="129"/>
      <c r="AX233" s="129"/>
      <c r="AY233" s="129"/>
      <c r="AZ233" s="129"/>
      <c r="BA233" s="129"/>
      <c r="BB233" s="129"/>
      <c r="BC233" s="129"/>
      <c r="BD233" s="129"/>
      <c r="BE233" s="129"/>
      <c r="BF233" s="129"/>
      <c r="BG233" s="79"/>
      <c r="BH233" s="129"/>
    </row>
    <row r="234" spans="7:60" s="76" customFormat="1" x14ac:dyDescent="0.2">
      <c r="G234" s="129"/>
      <c r="AI234" s="138"/>
      <c r="AJ234" s="129"/>
      <c r="AK234" s="129"/>
      <c r="AL234" s="129"/>
      <c r="AM234" s="129"/>
      <c r="AN234" s="129"/>
      <c r="AO234" s="129"/>
      <c r="AP234" s="129"/>
      <c r="AQ234" s="129"/>
      <c r="AR234" s="129"/>
      <c r="AS234" s="129"/>
      <c r="AT234" s="129"/>
      <c r="AU234" s="129"/>
      <c r="AV234" s="129"/>
      <c r="AW234" s="129"/>
      <c r="AX234" s="129"/>
      <c r="AY234" s="129"/>
      <c r="AZ234" s="129"/>
      <c r="BA234" s="129"/>
      <c r="BB234" s="129"/>
      <c r="BC234" s="129"/>
      <c r="BD234" s="129"/>
      <c r="BE234" s="129"/>
      <c r="BF234" s="129"/>
      <c r="BG234" s="79"/>
      <c r="BH234" s="129"/>
    </row>
    <row r="235" spans="7:60" s="76" customFormat="1" x14ac:dyDescent="0.2">
      <c r="G235" s="129"/>
      <c r="AI235" s="138"/>
      <c r="AJ235" s="129"/>
      <c r="AK235" s="129"/>
      <c r="AL235" s="129"/>
      <c r="AM235" s="129"/>
      <c r="AN235" s="129"/>
      <c r="AO235" s="129"/>
      <c r="AP235" s="129"/>
      <c r="AQ235" s="129"/>
      <c r="AR235" s="129"/>
      <c r="AS235" s="129"/>
      <c r="AT235" s="129"/>
      <c r="AU235" s="129"/>
      <c r="AV235" s="129"/>
      <c r="AW235" s="129"/>
      <c r="AX235" s="129"/>
      <c r="AY235" s="129"/>
      <c r="AZ235" s="129"/>
      <c r="BA235" s="129"/>
      <c r="BB235" s="129"/>
      <c r="BC235" s="129"/>
      <c r="BD235" s="129"/>
      <c r="BE235" s="129"/>
      <c r="BF235" s="129"/>
      <c r="BG235" s="79"/>
      <c r="BH235" s="129"/>
    </row>
    <row r="236" spans="7:60" s="76" customFormat="1" x14ac:dyDescent="0.2">
      <c r="G236" s="129"/>
      <c r="AI236" s="138"/>
      <c r="AJ236" s="129"/>
      <c r="AK236" s="129"/>
      <c r="AL236" s="129"/>
      <c r="AM236" s="129"/>
      <c r="AN236" s="129"/>
      <c r="AO236" s="129"/>
      <c r="AP236" s="129"/>
      <c r="AQ236" s="129"/>
      <c r="AR236" s="129"/>
      <c r="AS236" s="129"/>
      <c r="AT236" s="129"/>
      <c r="AU236" s="129"/>
      <c r="AV236" s="129"/>
      <c r="AW236" s="129"/>
      <c r="AX236" s="129"/>
      <c r="AY236" s="129"/>
      <c r="AZ236" s="129"/>
      <c r="BA236" s="129"/>
      <c r="BB236" s="129"/>
      <c r="BC236" s="129"/>
      <c r="BD236" s="129"/>
      <c r="BE236" s="129"/>
      <c r="BF236" s="129"/>
      <c r="BG236" s="79"/>
      <c r="BH236" s="129"/>
    </row>
    <row r="237" spans="7:60" s="76" customFormat="1" x14ac:dyDescent="0.2">
      <c r="G237" s="129"/>
      <c r="AI237" s="138"/>
      <c r="AJ237" s="129"/>
      <c r="AK237" s="129"/>
      <c r="AL237" s="129"/>
      <c r="AM237" s="129"/>
      <c r="AN237" s="129"/>
      <c r="AO237" s="129"/>
      <c r="AP237" s="129"/>
      <c r="AQ237" s="129"/>
      <c r="AR237" s="129"/>
      <c r="AS237" s="129"/>
      <c r="AT237" s="129"/>
      <c r="AU237" s="129"/>
      <c r="AV237" s="129"/>
      <c r="AW237" s="129"/>
      <c r="AX237" s="129"/>
      <c r="AY237" s="129"/>
      <c r="AZ237" s="129"/>
      <c r="BA237" s="129"/>
      <c r="BB237" s="129"/>
      <c r="BC237" s="129"/>
      <c r="BD237" s="129"/>
      <c r="BE237" s="129"/>
      <c r="BF237" s="129"/>
      <c r="BG237" s="79"/>
      <c r="BH237" s="129"/>
    </row>
    <row r="238" spans="7:60" s="76" customFormat="1" x14ac:dyDescent="0.2">
      <c r="G238" s="129"/>
      <c r="AI238" s="138"/>
      <c r="AJ238" s="129"/>
      <c r="AK238" s="129"/>
      <c r="AL238" s="129"/>
      <c r="AM238" s="129"/>
      <c r="AN238" s="129"/>
      <c r="AO238" s="129"/>
      <c r="AP238" s="129"/>
      <c r="AQ238" s="129"/>
      <c r="AR238" s="129"/>
      <c r="AS238" s="129"/>
      <c r="AT238" s="129"/>
      <c r="AU238" s="129"/>
      <c r="AV238" s="129"/>
      <c r="AW238" s="129"/>
      <c r="AX238" s="129"/>
      <c r="AY238" s="129"/>
      <c r="AZ238" s="129"/>
      <c r="BA238" s="129"/>
      <c r="BB238" s="129"/>
      <c r="BC238" s="129"/>
      <c r="BD238" s="129"/>
      <c r="BE238" s="129"/>
      <c r="BF238" s="129"/>
      <c r="BG238" s="79"/>
      <c r="BH238" s="129"/>
    </row>
    <row r="239" spans="7:60" s="76" customFormat="1" x14ac:dyDescent="0.2">
      <c r="G239" s="129"/>
      <c r="AI239" s="138"/>
      <c r="AJ239" s="129"/>
      <c r="AK239" s="129"/>
      <c r="AL239" s="129"/>
      <c r="AM239" s="129"/>
      <c r="AN239" s="129"/>
      <c r="AO239" s="129"/>
      <c r="AP239" s="129"/>
      <c r="AQ239" s="129"/>
      <c r="AR239" s="129"/>
      <c r="AS239" s="129"/>
      <c r="AT239" s="129"/>
      <c r="AU239" s="129"/>
      <c r="AV239" s="129"/>
      <c r="AW239" s="129"/>
      <c r="AX239" s="129"/>
      <c r="AY239" s="129"/>
      <c r="AZ239" s="129"/>
      <c r="BA239" s="129"/>
      <c r="BB239" s="129"/>
      <c r="BC239" s="129"/>
      <c r="BD239" s="129"/>
      <c r="BE239" s="129"/>
      <c r="BF239" s="129"/>
      <c r="BG239" s="79"/>
      <c r="BH239" s="129"/>
    </row>
    <row r="240" spans="7:60" s="76" customFormat="1" x14ac:dyDescent="0.2">
      <c r="G240" s="129"/>
      <c r="AI240" s="138"/>
      <c r="AJ240" s="129"/>
      <c r="AK240" s="129"/>
      <c r="AL240" s="129"/>
      <c r="AM240" s="129"/>
      <c r="AN240" s="129"/>
      <c r="AO240" s="129"/>
      <c r="AP240" s="129"/>
      <c r="AQ240" s="129"/>
      <c r="AR240" s="129"/>
      <c r="AS240" s="129"/>
      <c r="AT240" s="129"/>
      <c r="AU240" s="129"/>
      <c r="AV240" s="129"/>
      <c r="AW240" s="129"/>
      <c r="AX240" s="129"/>
      <c r="AY240" s="129"/>
      <c r="AZ240" s="129"/>
      <c r="BA240" s="129"/>
      <c r="BB240" s="129"/>
      <c r="BC240" s="129"/>
      <c r="BD240" s="129"/>
      <c r="BE240" s="129"/>
      <c r="BF240" s="129"/>
      <c r="BG240" s="79"/>
      <c r="BH240" s="129"/>
    </row>
    <row r="241" spans="7:60" s="76" customFormat="1" x14ac:dyDescent="0.2">
      <c r="G241" s="129"/>
      <c r="AI241" s="138"/>
      <c r="AJ241" s="129"/>
      <c r="AK241" s="129"/>
      <c r="AL241" s="129"/>
      <c r="AM241" s="129"/>
      <c r="AN241" s="129"/>
      <c r="AO241" s="129"/>
      <c r="AP241" s="129"/>
      <c r="AQ241" s="129"/>
      <c r="AR241" s="129"/>
      <c r="AS241" s="129"/>
      <c r="AT241" s="129"/>
      <c r="AU241" s="129"/>
      <c r="AV241" s="129"/>
      <c r="AW241" s="129"/>
      <c r="AX241" s="129"/>
      <c r="AY241" s="129"/>
      <c r="AZ241" s="129"/>
      <c r="BA241" s="129"/>
      <c r="BB241" s="129"/>
      <c r="BC241" s="129"/>
      <c r="BD241" s="129"/>
      <c r="BE241" s="129"/>
      <c r="BF241" s="129"/>
      <c r="BG241" s="79"/>
      <c r="BH241" s="129"/>
    </row>
    <row r="242" spans="7:60" s="76" customFormat="1" x14ac:dyDescent="0.2">
      <c r="G242" s="129"/>
      <c r="AI242" s="138"/>
      <c r="AJ242" s="129"/>
      <c r="AK242" s="129"/>
      <c r="AL242" s="129"/>
      <c r="AM242" s="129"/>
      <c r="AN242" s="129"/>
      <c r="AO242" s="129"/>
      <c r="AP242" s="129"/>
      <c r="AQ242" s="129"/>
      <c r="AR242" s="129"/>
      <c r="AS242" s="129"/>
      <c r="AT242" s="129"/>
      <c r="AU242" s="129"/>
      <c r="AV242" s="129"/>
      <c r="AW242" s="129"/>
      <c r="AX242" s="129"/>
      <c r="AY242" s="129"/>
      <c r="AZ242" s="129"/>
      <c r="BA242" s="129"/>
      <c r="BB242" s="129"/>
      <c r="BC242" s="129"/>
      <c r="BD242" s="129"/>
      <c r="BE242" s="129"/>
      <c r="BF242" s="129"/>
      <c r="BG242" s="79"/>
      <c r="BH242" s="129"/>
    </row>
    <row r="243" spans="7:60" s="76" customFormat="1" x14ac:dyDescent="0.2">
      <c r="G243" s="129"/>
      <c r="AI243" s="138"/>
      <c r="AJ243" s="129"/>
      <c r="AK243" s="129"/>
      <c r="AL243" s="129"/>
      <c r="AM243" s="129"/>
      <c r="AN243" s="129"/>
      <c r="AO243" s="129"/>
      <c r="AP243" s="129"/>
      <c r="AQ243" s="129"/>
      <c r="AR243" s="129"/>
      <c r="AS243" s="129"/>
      <c r="AT243" s="129"/>
      <c r="AU243" s="129"/>
      <c r="AV243" s="129"/>
      <c r="AW243" s="129"/>
      <c r="AX243" s="129"/>
      <c r="AY243" s="129"/>
      <c r="AZ243" s="129"/>
      <c r="BA243" s="129"/>
      <c r="BB243" s="129"/>
      <c r="BC243" s="129"/>
      <c r="BD243" s="129"/>
      <c r="BE243" s="129"/>
      <c r="BF243" s="129"/>
      <c r="BG243" s="79"/>
      <c r="BH243" s="129"/>
    </row>
    <row r="244" spans="7:60" s="76" customFormat="1" x14ac:dyDescent="0.2">
      <c r="G244" s="129"/>
      <c r="AI244" s="138"/>
      <c r="AJ244" s="129"/>
      <c r="AK244" s="129"/>
      <c r="AL244" s="129"/>
      <c r="AM244" s="129"/>
      <c r="AN244" s="129"/>
      <c r="AO244" s="129"/>
      <c r="AP244" s="129"/>
      <c r="AQ244" s="129"/>
      <c r="AR244" s="129"/>
      <c r="AS244" s="129"/>
      <c r="AT244" s="129"/>
      <c r="AU244" s="129"/>
      <c r="AV244" s="129"/>
      <c r="AW244" s="129"/>
      <c r="AX244" s="129"/>
      <c r="AY244" s="129"/>
      <c r="AZ244" s="129"/>
      <c r="BA244" s="129"/>
      <c r="BB244" s="129"/>
      <c r="BC244" s="129"/>
      <c r="BD244" s="129"/>
      <c r="BE244" s="129"/>
      <c r="BF244" s="129"/>
      <c r="BG244" s="79"/>
      <c r="BH244" s="129"/>
    </row>
    <row r="245" spans="7:60" s="76" customFormat="1" x14ac:dyDescent="0.2">
      <c r="G245" s="129"/>
      <c r="AI245" s="138"/>
      <c r="AJ245" s="129"/>
      <c r="AK245" s="129"/>
      <c r="AL245" s="129"/>
      <c r="AM245" s="129"/>
      <c r="AN245" s="129"/>
      <c r="AO245" s="129"/>
      <c r="AP245" s="129"/>
      <c r="AQ245" s="129"/>
      <c r="AR245" s="129"/>
      <c r="AS245" s="129"/>
      <c r="AT245" s="129"/>
      <c r="AU245" s="129"/>
      <c r="AV245" s="129"/>
      <c r="AW245" s="129"/>
      <c r="AX245" s="129"/>
      <c r="AY245" s="129"/>
      <c r="AZ245" s="129"/>
      <c r="BA245" s="129"/>
      <c r="BB245" s="129"/>
      <c r="BC245" s="129"/>
      <c r="BD245" s="129"/>
      <c r="BE245" s="129"/>
      <c r="BF245" s="129"/>
      <c r="BG245" s="79"/>
      <c r="BH245" s="129"/>
    </row>
    <row r="246" spans="7:60" s="76" customFormat="1" x14ac:dyDescent="0.2">
      <c r="G246" s="129"/>
      <c r="AI246" s="138"/>
      <c r="AJ246" s="129"/>
      <c r="AK246" s="129"/>
      <c r="AL246" s="129"/>
      <c r="AM246" s="129"/>
      <c r="AN246" s="129"/>
      <c r="AO246" s="129"/>
      <c r="AP246" s="129"/>
      <c r="AQ246" s="129"/>
      <c r="AR246" s="129"/>
      <c r="AS246" s="129"/>
      <c r="AT246" s="129"/>
      <c r="AU246" s="129"/>
      <c r="AV246" s="129"/>
      <c r="AW246" s="129"/>
      <c r="AX246" s="129"/>
      <c r="AY246" s="129"/>
      <c r="AZ246" s="129"/>
      <c r="BA246" s="129"/>
      <c r="BB246" s="129"/>
      <c r="BC246" s="129"/>
      <c r="BD246" s="129"/>
      <c r="BE246" s="129"/>
      <c r="BF246" s="129"/>
      <c r="BG246" s="79"/>
      <c r="BH246" s="129"/>
    </row>
    <row r="247" spans="7:60" s="76" customFormat="1" x14ac:dyDescent="0.2">
      <c r="G247" s="129"/>
      <c r="AI247" s="138"/>
      <c r="AJ247" s="129"/>
      <c r="AK247" s="129"/>
      <c r="AL247" s="129"/>
      <c r="AM247" s="129"/>
      <c r="AN247" s="129"/>
      <c r="AO247" s="129"/>
      <c r="AP247" s="129"/>
      <c r="AQ247" s="129"/>
      <c r="AR247" s="129"/>
      <c r="AS247" s="129"/>
      <c r="AT247" s="129"/>
      <c r="AU247" s="129"/>
      <c r="AV247" s="129"/>
      <c r="AW247" s="129"/>
      <c r="AX247" s="129"/>
      <c r="AY247" s="129"/>
      <c r="AZ247" s="129"/>
      <c r="BA247" s="129"/>
      <c r="BB247" s="129"/>
      <c r="BC247" s="129"/>
      <c r="BD247" s="129"/>
      <c r="BE247" s="129"/>
      <c r="BF247" s="129"/>
      <c r="BG247" s="79"/>
      <c r="BH247" s="129"/>
    </row>
    <row r="248" spans="7:60" s="76" customFormat="1" x14ac:dyDescent="0.2">
      <c r="G248" s="129"/>
      <c r="AI248" s="138"/>
      <c r="AJ248" s="129"/>
      <c r="AK248" s="129"/>
      <c r="AL248" s="129"/>
      <c r="AM248" s="129"/>
      <c r="AN248" s="129"/>
      <c r="AO248" s="129"/>
      <c r="AP248" s="129"/>
      <c r="AQ248" s="129"/>
      <c r="AR248" s="129"/>
      <c r="AS248" s="129"/>
      <c r="AT248" s="129"/>
      <c r="AU248" s="129"/>
      <c r="AV248" s="129"/>
      <c r="AW248" s="129"/>
      <c r="AX248" s="129"/>
      <c r="AY248" s="129"/>
      <c r="AZ248" s="129"/>
      <c r="BA248" s="129"/>
      <c r="BB248" s="129"/>
      <c r="BC248" s="129"/>
      <c r="BD248" s="129"/>
      <c r="BE248" s="129"/>
      <c r="BF248" s="129"/>
      <c r="BG248" s="79"/>
      <c r="BH248" s="129"/>
    </row>
    <row r="249" spans="7:60" s="76" customFormat="1" x14ac:dyDescent="0.2">
      <c r="G249" s="129"/>
      <c r="AI249" s="138"/>
      <c r="AJ249" s="129"/>
      <c r="AK249" s="129"/>
      <c r="AL249" s="129"/>
      <c r="AM249" s="129"/>
      <c r="AN249" s="129"/>
      <c r="AO249" s="129"/>
      <c r="AP249" s="129"/>
      <c r="AQ249" s="129"/>
      <c r="AR249" s="129"/>
      <c r="AS249" s="129"/>
      <c r="AT249" s="129"/>
      <c r="AU249" s="129"/>
      <c r="AV249" s="129"/>
      <c r="AW249" s="129"/>
      <c r="AX249" s="129"/>
      <c r="AY249" s="129"/>
      <c r="AZ249" s="129"/>
      <c r="BA249" s="129"/>
      <c r="BB249" s="129"/>
      <c r="BC249" s="129"/>
      <c r="BD249" s="129"/>
      <c r="BE249" s="129"/>
      <c r="BF249" s="129"/>
      <c r="BG249" s="79"/>
      <c r="BH249" s="129"/>
    </row>
    <row r="250" spans="7:60" s="76" customFormat="1" x14ac:dyDescent="0.2">
      <c r="G250" s="129"/>
      <c r="AI250" s="138"/>
      <c r="AJ250" s="129"/>
      <c r="AK250" s="129"/>
      <c r="AL250" s="129"/>
      <c r="AM250" s="129"/>
      <c r="AN250" s="129"/>
      <c r="AO250" s="129"/>
      <c r="AP250" s="129"/>
      <c r="AQ250" s="129"/>
      <c r="AR250" s="129"/>
      <c r="AS250" s="129"/>
      <c r="AT250" s="129"/>
      <c r="AU250" s="129"/>
      <c r="AV250" s="129"/>
      <c r="AW250" s="129"/>
      <c r="AX250" s="129"/>
      <c r="AY250" s="129"/>
      <c r="AZ250" s="129"/>
      <c r="BA250" s="129"/>
      <c r="BB250" s="129"/>
      <c r="BC250" s="129"/>
      <c r="BD250" s="129"/>
      <c r="BE250" s="129"/>
      <c r="BF250" s="129"/>
      <c r="BG250" s="79"/>
      <c r="BH250" s="129"/>
    </row>
    <row r="251" spans="7:60" s="76" customFormat="1" x14ac:dyDescent="0.2">
      <c r="G251" s="129"/>
      <c r="AI251" s="138"/>
      <c r="AJ251" s="129"/>
      <c r="AK251" s="129"/>
      <c r="AL251" s="129"/>
      <c r="AM251" s="129"/>
      <c r="AN251" s="129"/>
      <c r="AO251" s="129"/>
      <c r="AP251" s="129"/>
      <c r="AQ251" s="129"/>
      <c r="AR251" s="129"/>
      <c r="AS251" s="129"/>
      <c r="AT251" s="129"/>
      <c r="AU251" s="129"/>
      <c r="AV251" s="129"/>
      <c r="AW251" s="129"/>
      <c r="AX251" s="129"/>
      <c r="AY251" s="129"/>
      <c r="AZ251" s="129"/>
      <c r="BA251" s="129"/>
      <c r="BB251" s="129"/>
      <c r="BC251" s="129"/>
      <c r="BD251" s="129"/>
      <c r="BE251" s="129"/>
      <c r="BF251" s="129"/>
      <c r="BG251" s="79"/>
      <c r="BH251" s="129"/>
    </row>
    <row r="252" spans="7:60" s="76" customFormat="1" x14ac:dyDescent="0.2">
      <c r="G252" s="129"/>
      <c r="AI252" s="138"/>
      <c r="AJ252" s="129"/>
      <c r="AK252" s="129"/>
      <c r="AL252" s="129"/>
      <c r="AM252" s="129"/>
      <c r="AN252" s="129"/>
      <c r="AO252" s="129"/>
      <c r="AP252" s="129"/>
      <c r="AQ252" s="129"/>
      <c r="AR252" s="129"/>
      <c r="AS252" s="129"/>
      <c r="AT252" s="129"/>
      <c r="AU252" s="129"/>
      <c r="AV252" s="129"/>
      <c r="AW252" s="129"/>
      <c r="AX252" s="129"/>
      <c r="AY252" s="129"/>
      <c r="AZ252" s="129"/>
      <c r="BA252" s="129"/>
      <c r="BB252" s="129"/>
      <c r="BC252" s="129"/>
      <c r="BD252" s="129"/>
      <c r="BE252" s="129"/>
      <c r="BF252" s="129"/>
      <c r="BG252" s="79"/>
      <c r="BH252" s="129"/>
    </row>
    <row r="253" spans="7:60" s="76" customFormat="1" x14ac:dyDescent="0.2">
      <c r="G253" s="129"/>
      <c r="AI253" s="138"/>
      <c r="AJ253" s="129"/>
      <c r="AK253" s="129"/>
      <c r="AL253" s="129"/>
      <c r="AM253" s="129"/>
      <c r="AN253" s="129"/>
      <c r="AO253" s="129"/>
      <c r="AP253" s="129"/>
      <c r="AQ253" s="129"/>
      <c r="AR253" s="129"/>
      <c r="AS253" s="129"/>
      <c r="AT253" s="129"/>
      <c r="AU253" s="129"/>
      <c r="AV253" s="129"/>
      <c r="AW253" s="129"/>
      <c r="AX253" s="129"/>
      <c r="AY253" s="129"/>
      <c r="AZ253" s="129"/>
      <c r="BA253" s="129"/>
      <c r="BB253" s="129"/>
      <c r="BC253" s="129"/>
      <c r="BD253" s="129"/>
      <c r="BE253" s="129"/>
      <c r="BF253" s="129"/>
      <c r="BG253" s="79"/>
      <c r="BH253" s="129"/>
    </row>
    <row r="254" spans="7:60" s="76" customFormat="1" x14ac:dyDescent="0.2">
      <c r="G254" s="129"/>
      <c r="AI254" s="138"/>
      <c r="AJ254" s="129"/>
      <c r="AK254" s="129"/>
      <c r="AL254" s="129"/>
      <c r="AM254" s="129"/>
      <c r="AN254" s="129"/>
      <c r="AO254" s="129"/>
      <c r="AP254" s="129"/>
      <c r="AQ254" s="129"/>
      <c r="AR254" s="129"/>
      <c r="AS254" s="129"/>
      <c r="AT254" s="129"/>
      <c r="AU254" s="129"/>
      <c r="AV254" s="129"/>
      <c r="AW254" s="129"/>
      <c r="AX254" s="129"/>
      <c r="AY254" s="129"/>
      <c r="AZ254" s="129"/>
      <c r="BA254" s="129"/>
      <c r="BB254" s="129"/>
      <c r="BC254" s="129"/>
      <c r="BD254" s="129"/>
      <c r="BE254" s="129"/>
      <c r="BF254" s="129"/>
      <c r="BG254" s="79"/>
      <c r="BH254" s="129"/>
    </row>
    <row r="255" spans="7:60" s="76" customFormat="1" x14ac:dyDescent="0.2">
      <c r="G255" s="129"/>
      <c r="AI255" s="138"/>
      <c r="AJ255" s="129"/>
      <c r="AK255" s="129"/>
      <c r="AL255" s="129"/>
      <c r="AM255" s="129"/>
      <c r="AN255" s="129"/>
      <c r="AO255" s="129"/>
      <c r="AP255" s="129"/>
      <c r="AQ255" s="129"/>
      <c r="AR255" s="129"/>
      <c r="AS255" s="129"/>
      <c r="AT255" s="129"/>
      <c r="AU255" s="129"/>
      <c r="AV255" s="129"/>
      <c r="AW255" s="129"/>
      <c r="AX255" s="129"/>
      <c r="AY255" s="129"/>
      <c r="AZ255" s="129"/>
      <c r="BA255" s="129"/>
      <c r="BB255" s="129"/>
      <c r="BC255" s="129"/>
      <c r="BD255" s="129"/>
      <c r="BE255" s="129"/>
      <c r="BF255" s="129"/>
      <c r="BG255" s="79"/>
      <c r="BH255" s="129"/>
    </row>
    <row r="256" spans="7:60" s="76" customFormat="1" x14ac:dyDescent="0.2">
      <c r="G256" s="129"/>
      <c r="AI256" s="138"/>
      <c r="AJ256" s="129"/>
      <c r="AK256" s="129"/>
      <c r="AL256" s="129"/>
      <c r="AM256" s="129"/>
      <c r="AN256" s="129"/>
      <c r="AO256" s="129"/>
      <c r="AP256" s="129"/>
      <c r="AQ256" s="129"/>
      <c r="AR256" s="129"/>
      <c r="AS256" s="129"/>
      <c r="AT256" s="129"/>
      <c r="AU256" s="129"/>
      <c r="AV256" s="129"/>
      <c r="AW256" s="129"/>
      <c r="AX256" s="129"/>
      <c r="AY256" s="129"/>
      <c r="AZ256" s="129"/>
      <c r="BA256" s="129"/>
      <c r="BB256" s="129"/>
      <c r="BC256" s="129"/>
      <c r="BD256" s="129"/>
      <c r="BE256" s="129"/>
      <c r="BF256" s="129"/>
      <c r="BG256" s="79"/>
      <c r="BH256" s="129"/>
    </row>
    <row r="257" spans="7:60" s="76" customFormat="1" x14ac:dyDescent="0.2">
      <c r="G257" s="129"/>
      <c r="AI257" s="138"/>
      <c r="AJ257" s="129"/>
      <c r="AK257" s="129"/>
      <c r="AL257" s="129"/>
      <c r="AM257" s="129"/>
      <c r="AN257" s="129"/>
      <c r="AO257" s="129"/>
      <c r="AP257" s="129"/>
      <c r="AQ257" s="129"/>
      <c r="AR257" s="129"/>
      <c r="AS257" s="129"/>
      <c r="AT257" s="129"/>
      <c r="AU257" s="129"/>
      <c r="AV257" s="129"/>
      <c r="AW257" s="129"/>
      <c r="AX257" s="129"/>
      <c r="AY257" s="129"/>
      <c r="AZ257" s="129"/>
      <c r="BA257" s="129"/>
      <c r="BB257" s="129"/>
      <c r="BC257" s="129"/>
      <c r="BD257" s="129"/>
      <c r="BE257" s="129"/>
      <c r="BF257" s="129"/>
      <c r="BG257" s="79"/>
      <c r="BH257" s="129"/>
    </row>
    <row r="258" spans="7:60" s="76" customFormat="1" x14ac:dyDescent="0.2">
      <c r="G258" s="129"/>
      <c r="AI258" s="138"/>
      <c r="AJ258" s="129"/>
      <c r="AK258" s="129"/>
      <c r="AL258" s="129"/>
      <c r="AM258" s="129"/>
      <c r="AN258" s="129"/>
      <c r="AO258" s="129"/>
      <c r="AP258" s="129"/>
      <c r="AQ258" s="129"/>
      <c r="AR258" s="129"/>
      <c r="AS258" s="129"/>
      <c r="AT258" s="129"/>
      <c r="AU258" s="129"/>
      <c r="AV258" s="129"/>
      <c r="AW258" s="129"/>
      <c r="AX258" s="129"/>
      <c r="AY258" s="129"/>
      <c r="AZ258" s="129"/>
      <c r="BA258" s="129"/>
      <c r="BB258" s="129"/>
      <c r="BC258" s="129"/>
      <c r="BD258" s="129"/>
      <c r="BE258" s="129"/>
      <c r="BF258" s="129"/>
      <c r="BG258" s="79"/>
      <c r="BH258" s="129"/>
    </row>
    <row r="259" spans="7:60" s="76" customFormat="1" x14ac:dyDescent="0.2">
      <c r="G259" s="129"/>
      <c r="AI259" s="138"/>
      <c r="AJ259" s="129"/>
      <c r="AK259" s="129"/>
      <c r="AL259" s="129"/>
      <c r="AM259" s="129"/>
      <c r="AN259" s="129"/>
      <c r="AO259" s="129"/>
      <c r="AP259" s="129"/>
      <c r="AQ259" s="129"/>
      <c r="AR259" s="129"/>
      <c r="AS259" s="129"/>
      <c r="AT259" s="129"/>
      <c r="AU259" s="129"/>
      <c r="AV259" s="129"/>
      <c r="AW259" s="129"/>
      <c r="AX259" s="129"/>
      <c r="AY259" s="129"/>
      <c r="AZ259" s="129"/>
      <c r="BA259" s="129"/>
      <c r="BB259" s="129"/>
      <c r="BC259" s="129"/>
      <c r="BD259" s="129"/>
      <c r="BE259" s="129"/>
      <c r="BF259" s="129"/>
      <c r="BG259" s="79"/>
      <c r="BH259" s="129"/>
    </row>
    <row r="260" spans="7:60" s="76" customFormat="1" x14ac:dyDescent="0.2">
      <c r="G260" s="129"/>
      <c r="AI260" s="138"/>
      <c r="AJ260" s="129"/>
      <c r="AK260" s="129"/>
      <c r="AL260" s="129"/>
      <c r="AM260" s="129"/>
      <c r="AN260" s="129"/>
      <c r="AO260" s="129"/>
      <c r="AP260" s="129"/>
      <c r="AQ260" s="129"/>
      <c r="AR260" s="129"/>
      <c r="AS260" s="129"/>
      <c r="AT260" s="129"/>
      <c r="AU260" s="129"/>
      <c r="AV260" s="129"/>
      <c r="AW260" s="129"/>
      <c r="AX260" s="129"/>
      <c r="AY260" s="129"/>
      <c r="AZ260" s="129"/>
      <c r="BA260" s="129"/>
      <c r="BB260" s="129"/>
      <c r="BC260" s="129"/>
      <c r="BD260" s="129"/>
      <c r="BE260" s="129"/>
      <c r="BF260" s="129"/>
      <c r="BG260" s="79"/>
      <c r="BH260" s="129"/>
    </row>
    <row r="261" spans="7:60" s="76" customFormat="1" x14ac:dyDescent="0.2">
      <c r="G261" s="129"/>
      <c r="AI261" s="138"/>
      <c r="AJ261" s="129"/>
      <c r="AK261" s="129"/>
      <c r="AL261" s="129"/>
      <c r="AM261" s="129"/>
      <c r="AN261" s="129"/>
      <c r="AO261" s="129"/>
      <c r="AP261" s="129"/>
      <c r="AQ261" s="129"/>
      <c r="AR261" s="129"/>
      <c r="AS261" s="129"/>
      <c r="AT261" s="129"/>
      <c r="AU261" s="129"/>
      <c r="AV261" s="129"/>
      <c r="AW261" s="129"/>
      <c r="AX261" s="129"/>
      <c r="AY261" s="129"/>
      <c r="AZ261" s="129"/>
      <c r="BA261" s="129"/>
      <c r="BB261" s="129"/>
      <c r="BC261" s="129"/>
      <c r="BD261" s="129"/>
      <c r="BE261" s="129"/>
      <c r="BF261" s="129"/>
      <c r="BG261" s="79"/>
      <c r="BH261" s="129"/>
    </row>
    <row r="262" spans="7:60" s="76" customFormat="1" x14ac:dyDescent="0.2">
      <c r="G262" s="129"/>
      <c r="AI262" s="138"/>
      <c r="AJ262" s="129"/>
      <c r="AK262" s="129"/>
      <c r="AL262" s="129"/>
      <c r="AM262" s="129"/>
      <c r="AN262" s="129"/>
      <c r="AO262" s="129"/>
      <c r="AP262" s="129"/>
      <c r="AQ262" s="129"/>
      <c r="AR262" s="129"/>
      <c r="AS262" s="129"/>
      <c r="AT262" s="129"/>
      <c r="AU262" s="129"/>
      <c r="AV262" s="129"/>
      <c r="AW262" s="129"/>
      <c r="AX262" s="129"/>
      <c r="AY262" s="129"/>
      <c r="AZ262" s="129"/>
      <c r="BA262" s="129"/>
      <c r="BB262" s="129"/>
      <c r="BC262" s="129"/>
      <c r="BD262" s="129"/>
      <c r="BE262" s="129"/>
      <c r="BF262" s="129"/>
      <c r="BG262" s="79"/>
      <c r="BH262" s="129"/>
    </row>
    <row r="263" spans="7:60" s="76" customFormat="1" x14ac:dyDescent="0.2">
      <c r="G263" s="129"/>
      <c r="AI263" s="138"/>
      <c r="AJ263" s="129"/>
      <c r="AK263" s="129"/>
      <c r="AL263" s="129"/>
      <c r="AM263" s="129"/>
      <c r="AN263" s="129"/>
      <c r="AO263" s="129"/>
      <c r="AP263" s="129"/>
      <c r="AQ263" s="129"/>
      <c r="AR263" s="129"/>
      <c r="AS263" s="129"/>
      <c r="AT263" s="129"/>
      <c r="AU263" s="129"/>
      <c r="AV263" s="129"/>
      <c r="AW263" s="129"/>
      <c r="AX263" s="129"/>
      <c r="AY263" s="129"/>
      <c r="AZ263" s="129"/>
      <c r="BA263" s="129"/>
      <c r="BB263" s="129"/>
      <c r="BC263" s="129"/>
      <c r="BD263" s="129"/>
      <c r="BE263" s="129"/>
      <c r="BF263" s="129"/>
      <c r="BG263" s="79"/>
      <c r="BH263" s="129"/>
    </row>
    <row r="264" spans="7:60" s="76" customFormat="1" x14ac:dyDescent="0.2">
      <c r="G264" s="129"/>
      <c r="AI264" s="138"/>
      <c r="AJ264" s="129"/>
      <c r="AK264" s="129"/>
      <c r="AL264" s="129"/>
      <c r="AM264" s="129"/>
      <c r="AN264" s="129"/>
      <c r="AO264" s="129"/>
      <c r="AP264" s="129"/>
      <c r="AQ264" s="129"/>
      <c r="AR264" s="129"/>
      <c r="AS264" s="129"/>
      <c r="AT264" s="129"/>
      <c r="AU264" s="129"/>
      <c r="AV264" s="129"/>
      <c r="AW264" s="129"/>
      <c r="AX264" s="129"/>
      <c r="AY264" s="129"/>
      <c r="AZ264" s="129"/>
      <c r="BA264" s="129"/>
      <c r="BB264" s="129"/>
      <c r="BC264" s="129"/>
      <c r="BD264" s="129"/>
      <c r="BE264" s="129"/>
      <c r="BF264" s="129"/>
      <c r="BG264" s="79"/>
      <c r="BH264" s="129"/>
    </row>
    <row r="265" spans="7:60" s="76" customFormat="1" x14ac:dyDescent="0.2">
      <c r="G265" s="129"/>
      <c r="AI265" s="138"/>
      <c r="AJ265" s="129"/>
      <c r="AK265" s="129"/>
      <c r="AL265" s="129"/>
      <c r="AM265" s="129"/>
      <c r="AN265" s="129"/>
      <c r="AO265" s="129"/>
      <c r="AP265" s="129"/>
      <c r="AQ265" s="129"/>
      <c r="AR265" s="129"/>
      <c r="AS265" s="129"/>
      <c r="AT265" s="129"/>
      <c r="AU265" s="129"/>
      <c r="AV265" s="129"/>
      <c r="AW265" s="129"/>
      <c r="AX265" s="129"/>
      <c r="AY265" s="129"/>
      <c r="AZ265" s="129"/>
      <c r="BA265" s="129"/>
      <c r="BB265" s="129"/>
      <c r="BC265" s="129"/>
      <c r="BD265" s="129"/>
      <c r="BE265" s="129"/>
      <c r="BF265" s="129"/>
      <c r="BG265" s="79"/>
      <c r="BH265" s="129"/>
    </row>
    <row r="266" spans="7:60" s="76" customFormat="1" x14ac:dyDescent="0.2">
      <c r="G266" s="129"/>
      <c r="AI266" s="138"/>
      <c r="AJ266" s="129"/>
      <c r="AK266" s="129"/>
      <c r="AL266" s="129"/>
      <c r="AM266" s="129"/>
      <c r="AN266" s="129"/>
      <c r="AO266" s="129"/>
      <c r="AP266" s="129"/>
      <c r="AQ266" s="129"/>
      <c r="AR266" s="129"/>
      <c r="AS266" s="129"/>
      <c r="AT266" s="129"/>
      <c r="AU266" s="129"/>
      <c r="AV266" s="129"/>
      <c r="AW266" s="129"/>
      <c r="AX266" s="129"/>
      <c r="AY266" s="129"/>
      <c r="AZ266" s="129"/>
      <c r="BA266" s="129"/>
      <c r="BB266" s="129"/>
      <c r="BC266" s="129"/>
      <c r="BD266" s="129"/>
      <c r="BE266" s="129"/>
      <c r="BF266" s="129"/>
      <c r="BG266" s="79"/>
      <c r="BH266" s="129"/>
    </row>
    <row r="267" spans="7:60" s="76" customFormat="1" x14ac:dyDescent="0.2">
      <c r="G267" s="129"/>
      <c r="AI267" s="138"/>
      <c r="AJ267" s="129"/>
      <c r="AK267" s="129"/>
      <c r="AL267" s="129"/>
      <c r="AM267" s="129"/>
      <c r="AN267" s="129"/>
      <c r="AO267" s="129"/>
      <c r="AP267" s="129"/>
      <c r="AQ267" s="129"/>
      <c r="AR267" s="129"/>
      <c r="AS267" s="129"/>
      <c r="AT267" s="129"/>
      <c r="AU267" s="129"/>
      <c r="AV267" s="129"/>
      <c r="AW267" s="129"/>
      <c r="AX267" s="129"/>
      <c r="AY267" s="129"/>
      <c r="AZ267" s="129"/>
      <c r="BA267" s="129"/>
      <c r="BB267" s="129"/>
      <c r="BC267" s="129"/>
      <c r="BD267" s="129"/>
      <c r="BE267" s="129"/>
      <c r="BF267" s="129"/>
      <c r="BG267" s="79"/>
      <c r="BH267" s="129"/>
    </row>
    <row r="268" spans="7:60" s="76" customFormat="1" x14ac:dyDescent="0.2">
      <c r="G268" s="129"/>
      <c r="AI268" s="138"/>
      <c r="AJ268" s="129"/>
      <c r="AK268" s="129"/>
      <c r="AL268" s="129"/>
      <c r="AM268" s="129"/>
      <c r="AN268" s="129"/>
      <c r="AO268" s="129"/>
      <c r="AP268" s="129"/>
      <c r="AQ268" s="129"/>
      <c r="AR268" s="129"/>
      <c r="AS268" s="129"/>
      <c r="AT268" s="129"/>
      <c r="AU268" s="129"/>
      <c r="AV268" s="129"/>
      <c r="AW268" s="129"/>
      <c r="AX268" s="129"/>
      <c r="AY268" s="129"/>
      <c r="AZ268" s="129"/>
      <c r="BA268" s="129"/>
      <c r="BB268" s="129"/>
      <c r="BC268" s="129"/>
      <c r="BD268" s="129"/>
      <c r="BE268" s="129"/>
      <c r="BF268" s="129"/>
      <c r="BG268" s="79"/>
      <c r="BH268" s="129"/>
    </row>
    <row r="269" spans="7:60" s="76" customFormat="1" x14ac:dyDescent="0.2">
      <c r="G269" s="129"/>
      <c r="AI269" s="138"/>
      <c r="AJ269" s="129"/>
      <c r="AK269" s="129"/>
      <c r="AL269" s="129"/>
      <c r="AM269" s="129"/>
      <c r="AN269" s="129"/>
      <c r="AO269" s="129"/>
      <c r="AP269" s="129"/>
      <c r="AQ269" s="129"/>
      <c r="AR269" s="129"/>
      <c r="AS269" s="129"/>
      <c r="AT269" s="129"/>
      <c r="AU269" s="129"/>
      <c r="AV269" s="129"/>
      <c r="AW269" s="129"/>
      <c r="AX269" s="129"/>
      <c r="AY269" s="129"/>
      <c r="AZ269" s="129"/>
      <c r="BA269" s="129"/>
      <c r="BB269" s="129"/>
      <c r="BC269" s="129"/>
      <c r="BD269" s="129"/>
      <c r="BE269" s="129"/>
      <c r="BF269" s="129"/>
      <c r="BG269" s="79"/>
      <c r="BH269" s="129"/>
    </row>
    <row r="270" spans="7:60" s="76" customFormat="1" x14ac:dyDescent="0.2">
      <c r="G270" s="129"/>
      <c r="AI270" s="138"/>
      <c r="AJ270" s="129"/>
      <c r="AK270" s="129"/>
      <c r="AL270" s="129"/>
      <c r="AM270" s="129"/>
      <c r="AN270" s="129"/>
      <c r="AO270" s="129"/>
      <c r="AP270" s="129"/>
      <c r="AQ270" s="129"/>
      <c r="AR270" s="129"/>
      <c r="AS270" s="129"/>
      <c r="AT270" s="129"/>
      <c r="AU270" s="129"/>
      <c r="AV270" s="129"/>
      <c r="AW270" s="129"/>
      <c r="AX270" s="129"/>
      <c r="AY270" s="129"/>
      <c r="AZ270" s="129"/>
      <c r="BA270" s="129"/>
      <c r="BB270" s="129"/>
      <c r="BC270" s="129"/>
      <c r="BD270" s="129"/>
      <c r="BE270" s="129"/>
      <c r="BF270" s="129"/>
      <c r="BG270" s="79"/>
      <c r="BH270" s="129"/>
    </row>
    <row r="271" spans="7:60" s="76" customFormat="1" x14ac:dyDescent="0.2">
      <c r="G271" s="129"/>
      <c r="AI271" s="138"/>
      <c r="AJ271" s="129"/>
      <c r="AK271" s="129"/>
      <c r="AL271" s="129"/>
      <c r="AM271" s="129"/>
      <c r="AN271" s="129"/>
      <c r="AO271" s="129"/>
      <c r="AP271" s="129"/>
      <c r="AQ271" s="129"/>
      <c r="AR271" s="129"/>
      <c r="AS271" s="129"/>
      <c r="AT271" s="129"/>
      <c r="AU271" s="129"/>
      <c r="AV271" s="129"/>
      <c r="AW271" s="129"/>
      <c r="AX271" s="129"/>
      <c r="AY271" s="129"/>
      <c r="AZ271" s="129"/>
      <c r="BA271" s="129"/>
      <c r="BB271" s="129"/>
      <c r="BC271" s="129"/>
      <c r="BD271" s="129"/>
      <c r="BE271" s="129"/>
      <c r="BF271" s="129"/>
      <c r="BG271" s="79"/>
      <c r="BH271" s="129"/>
    </row>
    <row r="272" spans="7:60" s="76" customFormat="1" x14ac:dyDescent="0.2">
      <c r="G272" s="129"/>
      <c r="AI272" s="138"/>
      <c r="AJ272" s="129"/>
      <c r="AK272" s="129"/>
      <c r="AL272" s="129"/>
      <c r="AM272" s="129"/>
      <c r="AN272" s="129"/>
      <c r="AO272" s="129"/>
      <c r="AP272" s="129"/>
      <c r="AQ272" s="129"/>
      <c r="AR272" s="129"/>
      <c r="AS272" s="129"/>
      <c r="AT272" s="129"/>
      <c r="AU272" s="129"/>
      <c r="AV272" s="129"/>
      <c r="AW272" s="129"/>
      <c r="AX272" s="129"/>
      <c r="AY272" s="129"/>
      <c r="AZ272" s="129"/>
      <c r="BA272" s="129"/>
      <c r="BB272" s="129"/>
      <c r="BC272" s="129"/>
      <c r="BD272" s="129"/>
      <c r="BE272" s="129"/>
      <c r="BF272" s="129"/>
      <c r="BG272" s="79"/>
      <c r="BH272" s="129"/>
    </row>
    <row r="273" spans="7:60" s="76" customFormat="1" x14ac:dyDescent="0.2">
      <c r="G273" s="129"/>
      <c r="AI273" s="138"/>
      <c r="AJ273" s="129"/>
      <c r="AK273" s="129"/>
      <c r="AL273" s="129"/>
      <c r="AM273" s="129"/>
      <c r="AN273" s="129"/>
      <c r="AO273" s="129"/>
      <c r="AP273" s="129"/>
      <c r="AQ273" s="129"/>
      <c r="AR273" s="129"/>
      <c r="AS273" s="129"/>
      <c r="AT273" s="129"/>
      <c r="AU273" s="129"/>
      <c r="AV273" s="129"/>
      <c r="AW273" s="129"/>
      <c r="AX273" s="129"/>
      <c r="AY273" s="129"/>
      <c r="AZ273" s="129"/>
      <c r="BA273" s="129"/>
      <c r="BB273" s="129"/>
      <c r="BC273" s="129"/>
      <c r="BD273" s="129"/>
      <c r="BE273" s="129"/>
      <c r="BF273" s="129"/>
      <c r="BG273" s="79"/>
      <c r="BH273" s="129"/>
    </row>
    <row r="274" spans="7:60" s="76" customFormat="1" x14ac:dyDescent="0.2">
      <c r="G274" s="129"/>
      <c r="AI274" s="138"/>
      <c r="AJ274" s="129"/>
      <c r="AK274" s="129"/>
      <c r="AL274" s="129"/>
      <c r="AM274" s="129"/>
      <c r="AN274" s="129"/>
      <c r="AO274" s="129"/>
      <c r="AP274" s="129"/>
      <c r="AQ274" s="129"/>
      <c r="AR274" s="129"/>
      <c r="AS274" s="129"/>
      <c r="AT274" s="129"/>
      <c r="AU274" s="129"/>
      <c r="AV274" s="129"/>
      <c r="AW274" s="129"/>
      <c r="AX274" s="129"/>
      <c r="AY274" s="129"/>
      <c r="AZ274" s="129"/>
      <c r="BA274" s="129"/>
      <c r="BB274" s="129"/>
      <c r="BC274" s="129"/>
      <c r="BD274" s="129"/>
      <c r="BE274" s="129"/>
      <c r="BF274" s="129"/>
      <c r="BG274" s="79"/>
      <c r="BH274" s="129"/>
    </row>
    <row r="275" spans="7:60" s="76" customFormat="1" x14ac:dyDescent="0.2">
      <c r="G275" s="129"/>
      <c r="AI275" s="138"/>
      <c r="AJ275" s="129"/>
      <c r="AK275" s="129"/>
      <c r="AL275" s="129"/>
      <c r="AM275" s="129"/>
      <c r="AN275" s="129"/>
      <c r="AO275" s="129"/>
      <c r="AP275" s="129"/>
      <c r="AQ275" s="129"/>
      <c r="AR275" s="129"/>
      <c r="AS275" s="129"/>
      <c r="AT275" s="129"/>
      <c r="AU275" s="129"/>
      <c r="AV275" s="129"/>
      <c r="AW275" s="129"/>
      <c r="AX275" s="129"/>
      <c r="AY275" s="129"/>
      <c r="AZ275" s="129"/>
      <c r="BA275" s="129"/>
      <c r="BB275" s="129"/>
      <c r="BC275" s="129"/>
      <c r="BD275" s="129"/>
      <c r="BE275" s="129"/>
      <c r="BF275" s="129"/>
      <c r="BG275" s="79"/>
      <c r="BH275" s="129"/>
    </row>
    <row r="276" spans="7:60" s="76" customFormat="1" x14ac:dyDescent="0.2">
      <c r="G276" s="129"/>
      <c r="AI276" s="138"/>
      <c r="AJ276" s="129"/>
      <c r="AK276" s="129"/>
      <c r="AL276" s="129"/>
      <c r="AM276" s="129"/>
      <c r="AN276" s="129"/>
      <c r="AO276" s="129"/>
      <c r="AP276" s="129"/>
      <c r="AQ276" s="129"/>
      <c r="AR276" s="129"/>
      <c r="AS276" s="129"/>
      <c r="AT276" s="129"/>
      <c r="AU276" s="129"/>
      <c r="AV276" s="129"/>
      <c r="AW276" s="129"/>
      <c r="AX276" s="129"/>
      <c r="AY276" s="129"/>
      <c r="AZ276" s="129"/>
      <c r="BA276" s="129"/>
      <c r="BB276" s="129"/>
      <c r="BC276" s="129"/>
      <c r="BD276" s="129"/>
      <c r="BE276" s="129"/>
      <c r="BF276" s="129"/>
      <c r="BG276" s="79"/>
      <c r="BH276" s="129"/>
    </row>
    <row r="277" spans="7:60" s="76" customFormat="1" x14ac:dyDescent="0.2">
      <c r="G277" s="129"/>
      <c r="AI277" s="138"/>
      <c r="AJ277" s="129"/>
      <c r="AK277" s="129"/>
      <c r="AL277" s="129"/>
      <c r="AM277" s="129"/>
      <c r="AN277" s="129"/>
      <c r="AO277" s="129"/>
      <c r="AP277" s="129"/>
      <c r="AQ277" s="129"/>
      <c r="AR277" s="129"/>
      <c r="AS277" s="129"/>
      <c r="AT277" s="129"/>
      <c r="AU277" s="129"/>
      <c r="AV277" s="129"/>
      <c r="AW277" s="129"/>
      <c r="AX277" s="129"/>
      <c r="AY277" s="129"/>
      <c r="AZ277" s="129"/>
      <c r="BA277" s="129"/>
      <c r="BB277" s="129"/>
      <c r="BC277" s="129"/>
      <c r="BD277" s="129"/>
      <c r="BE277" s="129"/>
      <c r="BF277" s="129"/>
      <c r="BG277" s="79"/>
      <c r="BH277" s="129"/>
    </row>
    <row r="278" spans="7:60" s="76" customFormat="1" x14ac:dyDescent="0.2">
      <c r="G278" s="129"/>
      <c r="AI278" s="138"/>
      <c r="AJ278" s="129"/>
      <c r="AK278" s="129"/>
      <c r="AL278" s="129"/>
      <c r="AM278" s="129"/>
      <c r="AN278" s="129"/>
      <c r="AO278" s="129"/>
      <c r="AP278" s="129"/>
      <c r="AQ278" s="129"/>
      <c r="AR278" s="129"/>
      <c r="AS278" s="129"/>
      <c r="AT278" s="129"/>
      <c r="AU278" s="129"/>
      <c r="AV278" s="129"/>
      <c r="AW278" s="129"/>
      <c r="AX278" s="129"/>
      <c r="AY278" s="129"/>
      <c r="AZ278" s="129"/>
      <c r="BA278" s="129"/>
      <c r="BB278" s="129"/>
      <c r="BC278" s="129"/>
      <c r="BD278" s="129"/>
      <c r="BE278" s="129"/>
      <c r="BF278" s="129"/>
      <c r="BG278" s="79"/>
      <c r="BH278" s="129"/>
    </row>
    <row r="279" spans="7:60" s="76" customFormat="1" x14ac:dyDescent="0.2">
      <c r="G279" s="129"/>
      <c r="AI279" s="138"/>
      <c r="AJ279" s="129"/>
      <c r="AK279" s="129"/>
      <c r="AL279" s="129"/>
      <c r="AM279" s="129"/>
      <c r="AN279" s="129"/>
      <c r="AO279" s="129"/>
      <c r="AP279" s="129"/>
      <c r="AQ279" s="129"/>
      <c r="AR279" s="129"/>
      <c r="AS279" s="129"/>
      <c r="AT279" s="129"/>
      <c r="AU279" s="129"/>
      <c r="AV279" s="129"/>
      <c r="AW279" s="129"/>
      <c r="AX279" s="129"/>
      <c r="AY279" s="129"/>
      <c r="AZ279" s="129"/>
      <c r="BA279" s="129"/>
      <c r="BB279" s="129"/>
      <c r="BC279" s="129"/>
      <c r="BD279" s="129"/>
      <c r="BE279" s="129"/>
      <c r="BF279" s="129"/>
      <c r="BG279" s="79"/>
      <c r="BH279" s="129"/>
    </row>
    <row r="280" spans="7:60" s="76" customFormat="1" x14ac:dyDescent="0.2">
      <c r="G280" s="129"/>
      <c r="AI280" s="138"/>
      <c r="AJ280" s="129"/>
      <c r="AK280" s="129"/>
      <c r="AL280" s="129"/>
      <c r="AM280" s="129"/>
      <c r="AN280" s="129"/>
      <c r="AO280" s="129"/>
      <c r="AP280" s="129"/>
      <c r="AQ280" s="129"/>
      <c r="AR280" s="129"/>
      <c r="AS280" s="129"/>
      <c r="AT280" s="129"/>
      <c r="AU280" s="129"/>
      <c r="AV280" s="129"/>
      <c r="AW280" s="129"/>
      <c r="AX280" s="129"/>
      <c r="AY280" s="129"/>
      <c r="AZ280" s="129"/>
      <c r="BA280" s="129"/>
      <c r="BB280" s="129"/>
      <c r="BC280" s="129"/>
      <c r="BD280" s="129"/>
      <c r="BE280" s="129"/>
      <c r="BF280" s="129"/>
      <c r="BG280" s="79"/>
      <c r="BH280" s="129"/>
    </row>
    <row r="281" spans="7:60" s="76" customFormat="1" x14ac:dyDescent="0.2">
      <c r="G281" s="129"/>
      <c r="AI281" s="138"/>
      <c r="AJ281" s="129"/>
      <c r="AK281" s="129"/>
      <c r="AL281" s="129"/>
      <c r="AM281" s="129"/>
      <c r="AN281" s="129"/>
      <c r="AO281" s="129"/>
      <c r="AP281" s="129"/>
      <c r="AQ281" s="129"/>
      <c r="AR281" s="129"/>
      <c r="AS281" s="129"/>
      <c r="AT281" s="129"/>
      <c r="AU281" s="129"/>
      <c r="AV281" s="129"/>
      <c r="AW281" s="129"/>
      <c r="AX281" s="129"/>
      <c r="AY281" s="129"/>
      <c r="AZ281" s="129"/>
      <c r="BA281" s="129"/>
      <c r="BB281" s="129"/>
      <c r="BC281" s="129"/>
      <c r="BD281" s="129"/>
      <c r="BE281" s="129"/>
      <c r="BF281" s="129"/>
      <c r="BG281" s="79"/>
      <c r="BH281" s="129"/>
    </row>
    <row r="282" spans="7:60" s="76" customFormat="1" x14ac:dyDescent="0.2">
      <c r="G282" s="129"/>
      <c r="AI282" s="138"/>
      <c r="AJ282" s="129"/>
      <c r="AK282" s="129"/>
      <c r="AL282" s="129"/>
      <c r="AM282" s="129"/>
      <c r="AN282" s="129"/>
      <c r="AO282" s="129"/>
      <c r="AP282" s="129"/>
      <c r="AQ282" s="129"/>
      <c r="AR282" s="129"/>
      <c r="AS282" s="129"/>
      <c r="AT282" s="129"/>
      <c r="AU282" s="129"/>
      <c r="AV282" s="129"/>
      <c r="AW282" s="129"/>
      <c r="AX282" s="129"/>
      <c r="AY282" s="129"/>
      <c r="AZ282" s="129"/>
      <c r="BA282" s="129"/>
      <c r="BB282" s="129"/>
      <c r="BC282" s="129"/>
      <c r="BD282" s="129"/>
      <c r="BE282" s="129"/>
      <c r="BF282" s="129"/>
      <c r="BG282" s="79"/>
      <c r="BH282" s="129"/>
    </row>
    <row r="283" spans="7:60" s="76" customFormat="1" x14ac:dyDescent="0.2">
      <c r="G283" s="129"/>
      <c r="AI283" s="138"/>
      <c r="AJ283" s="129"/>
      <c r="AK283" s="129"/>
      <c r="AL283" s="129"/>
      <c r="AM283" s="129"/>
      <c r="AN283" s="129"/>
      <c r="AO283" s="129"/>
      <c r="AP283" s="129"/>
      <c r="AQ283" s="129"/>
      <c r="AR283" s="129"/>
      <c r="AS283" s="129"/>
      <c r="AT283" s="129"/>
      <c r="AU283" s="129"/>
      <c r="AV283" s="129"/>
      <c r="AW283" s="129"/>
      <c r="AX283" s="129"/>
      <c r="AY283" s="129"/>
      <c r="AZ283" s="129"/>
      <c r="BA283" s="129"/>
      <c r="BB283" s="129"/>
      <c r="BC283" s="129"/>
      <c r="BD283" s="129"/>
      <c r="BE283" s="129"/>
      <c r="BF283" s="129"/>
      <c r="BG283" s="79"/>
      <c r="BH283" s="129"/>
    </row>
    <row r="284" spans="7:60" s="76" customFormat="1" x14ac:dyDescent="0.2">
      <c r="G284" s="129"/>
      <c r="AI284" s="138"/>
      <c r="AJ284" s="129"/>
      <c r="AK284" s="129"/>
      <c r="AL284" s="129"/>
      <c r="AM284" s="129"/>
      <c r="AN284" s="129"/>
      <c r="AO284" s="129"/>
      <c r="AP284" s="129"/>
      <c r="AQ284" s="129"/>
      <c r="AR284" s="129"/>
      <c r="AS284" s="129"/>
      <c r="AT284" s="129"/>
      <c r="AU284" s="129"/>
      <c r="AV284" s="129"/>
      <c r="AW284" s="129"/>
      <c r="AX284" s="129"/>
      <c r="AY284" s="129"/>
      <c r="AZ284" s="129"/>
      <c r="BA284" s="129"/>
      <c r="BB284" s="129"/>
      <c r="BC284" s="129"/>
      <c r="BD284" s="129"/>
      <c r="BE284" s="129"/>
      <c r="BF284" s="129"/>
      <c r="BG284" s="79"/>
      <c r="BH284" s="129"/>
    </row>
    <row r="285" spans="7:60" s="76" customFormat="1" x14ac:dyDescent="0.2">
      <c r="G285" s="129"/>
      <c r="AI285" s="138"/>
      <c r="AJ285" s="129"/>
      <c r="AK285" s="129"/>
      <c r="AL285" s="129"/>
      <c r="AM285" s="129"/>
      <c r="AN285" s="129"/>
      <c r="AO285" s="129"/>
      <c r="AP285" s="129"/>
      <c r="AQ285" s="129"/>
      <c r="AR285" s="129"/>
      <c r="AS285" s="129"/>
      <c r="AT285" s="129"/>
      <c r="AU285" s="129"/>
      <c r="AV285" s="129"/>
      <c r="AW285" s="129"/>
      <c r="AX285" s="129"/>
      <c r="AY285" s="129"/>
      <c r="AZ285" s="129"/>
      <c r="BA285" s="129"/>
      <c r="BB285" s="129"/>
      <c r="BC285" s="129"/>
      <c r="BD285" s="129"/>
      <c r="BE285" s="129"/>
      <c r="BF285" s="129"/>
      <c r="BG285" s="79"/>
      <c r="BH285" s="129"/>
    </row>
    <row r="286" spans="7:60" s="76" customFormat="1" x14ac:dyDescent="0.2">
      <c r="G286" s="129"/>
      <c r="AI286" s="138"/>
      <c r="AJ286" s="129"/>
      <c r="AK286" s="129"/>
      <c r="AL286" s="129"/>
      <c r="AM286" s="129"/>
      <c r="AN286" s="129"/>
      <c r="AO286" s="129"/>
      <c r="AP286" s="129"/>
      <c r="AQ286" s="129"/>
      <c r="AR286" s="129"/>
      <c r="AS286" s="129"/>
      <c r="AT286" s="129"/>
      <c r="AU286" s="129"/>
      <c r="AV286" s="129"/>
      <c r="AW286" s="129"/>
      <c r="AX286" s="129"/>
      <c r="AY286" s="129"/>
      <c r="AZ286" s="129"/>
      <c r="BA286" s="129"/>
      <c r="BB286" s="129"/>
      <c r="BC286" s="129"/>
      <c r="BD286" s="129"/>
      <c r="BE286" s="129"/>
      <c r="BF286" s="129"/>
      <c r="BG286" s="79"/>
      <c r="BH286" s="129"/>
    </row>
    <row r="287" spans="7:60" s="76" customFormat="1" x14ac:dyDescent="0.2">
      <c r="G287" s="129"/>
      <c r="AI287" s="138"/>
      <c r="AJ287" s="129"/>
      <c r="AK287" s="129"/>
      <c r="AL287" s="129"/>
      <c r="AM287" s="129"/>
      <c r="AN287" s="129"/>
      <c r="AO287" s="129"/>
      <c r="AP287" s="129"/>
      <c r="AQ287" s="129"/>
      <c r="AR287" s="129"/>
      <c r="AS287" s="129"/>
      <c r="AT287" s="129"/>
      <c r="AU287" s="129"/>
      <c r="AV287" s="129"/>
      <c r="AW287" s="129"/>
      <c r="AX287" s="129"/>
      <c r="AY287" s="129"/>
      <c r="AZ287" s="129"/>
      <c r="BA287" s="129"/>
      <c r="BB287" s="129"/>
      <c r="BC287" s="129"/>
      <c r="BD287" s="129"/>
      <c r="BE287" s="129"/>
      <c r="BF287" s="129"/>
      <c r="BG287" s="79"/>
      <c r="BH287" s="129"/>
    </row>
    <row r="288" spans="7:60" s="76" customFormat="1" x14ac:dyDescent="0.2">
      <c r="G288" s="129"/>
      <c r="AI288" s="138"/>
      <c r="AJ288" s="129"/>
      <c r="AK288" s="129"/>
      <c r="AL288" s="129"/>
      <c r="AM288" s="129"/>
      <c r="AN288" s="129"/>
      <c r="AO288" s="129"/>
      <c r="AP288" s="129"/>
      <c r="AQ288" s="129"/>
      <c r="AR288" s="129"/>
      <c r="AS288" s="129"/>
      <c r="AT288" s="129"/>
      <c r="AU288" s="129"/>
      <c r="AV288" s="129"/>
      <c r="AW288" s="129"/>
      <c r="AX288" s="129"/>
      <c r="AY288" s="129"/>
      <c r="AZ288" s="129"/>
      <c r="BA288" s="129"/>
      <c r="BB288" s="129"/>
      <c r="BC288" s="129"/>
      <c r="BD288" s="129"/>
      <c r="BE288" s="129"/>
      <c r="BF288" s="129"/>
      <c r="BG288" s="79"/>
      <c r="BH288" s="129"/>
    </row>
    <row r="289" spans="7:60" s="76" customFormat="1" x14ac:dyDescent="0.2">
      <c r="G289" s="129"/>
      <c r="AI289" s="138"/>
      <c r="AJ289" s="129"/>
      <c r="AK289" s="129"/>
      <c r="AL289" s="129"/>
      <c r="AM289" s="129"/>
      <c r="AN289" s="129"/>
      <c r="AO289" s="129"/>
      <c r="AP289" s="129"/>
      <c r="AQ289" s="129"/>
      <c r="AR289" s="129"/>
      <c r="AS289" s="129"/>
      <c r="AT289" s="129"/>
      <c r="AU289" s="129"/>
      <c r="AV289" s="129"/>
      <c r="AW289" s="129"/>
      <c r="AX289" s="129"/>
      <c r="AY289" s="129"/>
      <c r="AZ289" s="129"/>
      <c r="BA289" s="129"/>
      <c r="BB289" s="129"/>
      <c r="BC289" s="129"/>
      <c r="BD289" s="129"/>
      <c r="BE289" s="129"/>
      <c r="BF289" s="129"/>
      <c r="BG289" s="79"/>
      <c r="BH289" s="129"/>
    </row>
    <row r="290" spans="7:60" s="76" customFormat="1" x14ac:dyDescent="0.2">
      <c r="G290" s="129"/>
      <c r="AI290" s="138"/>
      <c r="AJ290" s="129"/>
      <c r="AK290" s="129"/>
      <c r="AL290" s="129"/>
      <c r="AM290" s="129"/>
      <c r="AN290" s="129"/>
      <c r="AO290" s="129"/>
      <c r="AP290" s="129"/>
      <c r="AQ290" s="129"/>
      <c r="AR290" s="129"/>
      <c r="AS290" s="129"/>
      <c r="AT290" s="129"/>
      <c r="AU290" s="129"/>
      <c r="AV290" s="129"/>
      <c r="AW290" s="129"/>
      <c r="AX290" s="129"/>
      <c r="AY290" s="129"/>
      <c r="AZ290" s="129"/>
      <c r="BA290" s="129"/>
      <c r="BB290" s="129"/>
      <c r="BC290" s="129"/>
      <c r="BD290" s="129"/>
      <c r="BE290" s="129"/>
      <c r="BF290" s="129"/>
      <c r="BG290" s="79"/>
      <c r="BH290" s="129"/>
    </row>
    <row r="291" spans="7:60" s="76" customFormat="1" x14ac:dyDescent="0.2">
      <c r="G291" s="129"/>
      <c r="AI291" s="138"/>
      <c r="AJ291" s="129"/>
      <c r="AK291" s="129"/>
      <c r="AL291" s="129"/>
      <c r="AM291" s="129"/>
      <c r="AN291" s="129"/>
      <c r="AO291" s="129"/>
      <c r="AP291" s="129"/>
      <c r="AQ291" s="129"/>
      <c r="AR291" s="129"/>
      <c r="AS291" s="129"/>
      <c r="AT291" s="129"/>
      <c r="AU291" s="129"/>
      <c r="AV291" s="129"/>
      <c r="AW291" s="129"/>
      <c r="AX291" s="129"/>
      <c r="AY291" s="129"/>
      <c r="AZ291" s="129"/>
      <c r="BA291" s="129"/>
      <c r="BB291" s="129"/>
      <c r="BC291" s="129"/>
      <c r="BD291" s="129"/>
      <c r="BE291" s="129"/>
      <c r="BF291" s="129"/>
      <c r="BG291" s="79"/>
      <c r="BH291" s="129"/>
    </row>
    <row r="292" spans="7:60" s="76" customFormat="1" x14ac:dyDescent="0.2">
      <c r="G292" s="129"/>
      <c r="AI292" s="138"/>
      <c r="AJ292" s="129"/>
      <c r="AK292" s="129"/>
      <c r="AL292" s="129"/>
      <c r="AM292" s="129"/>
      <c r="AN292" s="129"/>
      <c r="AO292" s="129"/>
      <c r="AP292" s="129"/>
      <c r="AQ292" s="129"/>
      <c r="AR292" s="129"/>
      <c r="AS292" s="129"/>
      <c r="AT292" s="129"/>
      <c r="AU292" s="129"/>
      <c r="AV292" s="129"/>
      <c r="AW292" s="129"/>
      <c r="AX292" s="129"/>
      <c r="AY292" s="129"/>
      <c r="AZ292" s="129"/>
      <c r="BA292" s="129"/>
      <c r="BB292" s="129"/>
      <c r="BC292" s="129"/>
      <c r="BD292" s="129"/>
      <c r="BE292" s="129"/>
      <c r="BF292" s="129"/>
      <c r="BG292" s="79"/>
      <c r="BH292" s="129"/>
    </row>
    <row r="293" spans="7:60" s="76" customFormat="1" x14ac:dyDescent="0.2">
      <c r="G293" s="129"/>
      <c r="AI293" s="138"/>
      <c r="AJ293" s="129"/>
      <c r="AK293" s="129"/>
      <c r="AL293" s="129"/>
      <c r="AM293" s="129"/>
      <c r="AN293" s="129"/>
      <c r="AO293" s="129"/>
      <c r="AP293" s="129"/>
      <c r="AQ293" s="129"/>
      <c r="AR293" s="129"/>
      <c r="AS293" s="129"/>
      <c r="AT293" s="129"/>
      <c r="AU293" s="129"/>
      <c r="AV293" s="129"/>
      <c r="AW293" s="129"/>
      <c r="AX293" s="129"/>
      <c r="AY293" s="129"/>
      <c r="AZ293" s="129"/>
      <c r="BA293" s="129"/>
      <c r="BB293" s="129"/>
      <c r="BC293" s="129"/>
      <c r="BD293" s="129"/>
      <c r="BE293" s="129"/>
      <c r="BF293" s="129"/>
      <c r="BG293" s="79"/>
      <c r="BH293" s="129"/>
    </row>
    <row r="294" spans="7:60" s="76" customFormat="1" x14ac:dyDescent="0.2">
      <c r="G294" s="129"/>
      <c r="AI294" s="138"/>
      <c r="AJ294" s="129"/>
      <c r="AK294" s="129"/>
      <c r="AL294" s="129"/>
      <c r="AM294" s="129"/>
      <c r="AN294" s="129"/>
      <c r="AO294" s="129"/>
      <c r="AP294" s="129"/>
      <c r="AQ294" s="129"/>
      <c r="AR294" s="129"/>
      <c r="AS294" s="129"/>
      <c r="AT294" s="129"/>
      <c r="AU294" s="129"/>
      <c r="AV294" s="129"/>
      <c r="AW294" s="129"/>
      <c r="AX294" s="129"/>
      <c r="AY294" s="129"/>
      <c r="AZ294" s="129"/>
      <c r="BA294" s="129"/>
      <c r="BB294" s="129"/>
      <c r="BC294" s="129"/>
      <c r="BD294" s="129"/>
      <c r="BE294" s="129"/>
      <c r="BF294" s="129"/>
      <c r="BG294" s="79"/>
      <c r="BH294" s="129"/>
    </row>
    <row r="295" spans="7:60" s="76" customFormat="1" x14ac:dyDescent="0.2">
      <c r="G295" s="129"/>
      <c r="AI295" s="138"/>
      <c r="AJ295" s="129"/>
      <c r="AK295" s="129"/>
      <c r="AL295" s="129"/>
      <c r="AM295" s="129"/>
      <c r="AN295" s="129"/>
      <c r="AO295" s="129"/>
      <c r="AP295" s="129"/>
      <c r="AQ295" s="129"/>
      <c r="AR295" s="129"/>
      <c r="AS295" s="129"/>
      <c r="AT295" s="129"/>
      <c r="AU295" s="129"/>
      <c r="AV295" s="129"/>
      <c r="AW295" s="129"/>
      <c r="AX295" s="129"/>
      <c r="AY295" s="129"/>
      <c r="AZ295" s="129"/>
      <c r="BA295" s="129"/>
      <c r="BB295" s="129"/>
      <c r="BC295" s="129"/>
      <c r="BD295" s="129"/>
      <c r="BE295" s="129"/>
      <c r="BF295" s="129"/>
      <c r="BG295" s="79"/>
      <c r="BH295" s="129"/>
    </row>
    <row r="296" spans="7:60" s="76" customFormat="1" x14ac:dyDescent="0.2">
      <c r="G296" s="129"/>
      <c r="AI296" s="138"/>
      <c r="AJ296" s="129"/>
      <c r="AK296" s="129"/>
      <c r="AL296" s="129"/>
      <c r="AM296" s="129"/>
      <c r="AN296" s="129"/>
      <c r="AO296" s="129"/>
      <c r="AP296" s="129"/>
      <c r="AQ296" s="129"/>
      <c r="AR296" s="129"/>
      <c r="AS296" s="129"/>
      <c r="AT296" s="129"/>
      <c r="AU296" s="129"/>
      <c r="AV296" s="129"/>
      <c r="AW296" s="129"/>
      <c r="AX296" s="129"/>
      <c r="AY296" s="129"/>
      <c r="AZ296" s="129"/>
      <c r="BA296" s="129"/>
      <c r="BB296" s="129"/>
      <c r="BC296" s="129"/>
      <c r="BD296" s="129"/>
      <c r="BE296" s="129"/>
      <c r="BF296" s="129"/>
      <c r="BG296" s="79"/>
      <c r="BH296" s="129"/>
    </row>
    <row r="297" spans="7:60" s="76" customFormat="1" x14ac:dyDescent="0.2">
      <c r="G297" s="129"/>
      <c r="AI297" s="138"/>
      <c r="AJ297" s="129"/>
      <c r="AK297" s="129"/>
      <c r="AL297" s="129"/>
      <c r="AM297" s="129"/>
      <c r="AN297" s="129"/>
      <c r="AO297" s="129"/>
      <c r="AP297" s="129"/>
      <c r="AQ297" s="129"/>
      <c r="AR297" s="129"/>
      <c r="AS297" s="129"/>
      <c r="AT297" s="129"/>
      <c r="AU297" s="129"/>
      <c r="AV297" s="129"/>
      <c r="AW297" s="129"/>
      <c r="AX297" s="129"/>
      <c r="AY297" s="129"/>
      <c r="AZ297" s="129"/>
      <c r="BA297" s="129"/>
      <c r="BB297" s="129"/>
      <c r="BC297" s="129"/>
      <c r="BD297" s="129"/>
      <c r="BE297" s="129"/>
      <c r="BF297" s="129"/>
      <c r="BG297" s="79"/>
      <c r="BH297" s="129"/>
    </row>
    <row r="298" spans="7:60" s="76" customFormat="1" x14ac:dyDescent="0.2">
      <c r="G298" s="129"/>
      <c r="AI298" s="138"/>
      <c r="AJ298" s="129"/>
      <c r="AK298" s="129"/>
      <c r="AL298" s="129"/>
      <c r="AM298" s="129"/>
      <c r="AN298" s="129"/>
      <c r="AO298" s="129"/>
      <c r="AP298" s="129"/>
      <c r="AQ298" s="129"/>
      <c r="AR298" s="129"/>
      <c r="AS298" s="129"/>
      <c r="AT298" s="129"/>
      <c r="AU298" s="129"/>
      <c r="AV298" s="129"/>
      <c r="AW298" s="129"/>
      <c r="AX298" s="129"/>
      <c r="AY298" s="129"/>
      <c r="AZ298" s="129"/>
      <c r="BA298" s="129"/>
      <c r="BB298" s="129"/>
      <c r="BC298" s="129"/>
      <c r="BD298" s="129"/>
      <c r="BE298" s="129"/>
      <c r="BF298" s="129"/>
      <c r="BG298" s="79"/>
      <c r="BH298" s="129"/>
    </row>
    <row r="299" spans="7:60" s="76" customFormat="1" x14ac:dyDescent="0.2">
      <c r="G299" s="129"/>
      <c r="AI299" s="138"/>
      <c r="AJ299" s="129"/>
      <c r="AK299" s="129"/>
      <c r="AL299" s="129"/>
      <c r="AM299" s="129"/>
      <c r="AN299" s="129"/>
      <c r="AO299" s="129"/>
      <c r="AP299" s="129"/>
      <c r="AQ299" s="129"/>
      <c r="AR299" s="129"/>
      <c r="AS299" s="129"/>
      <c r="AT299" s="129"/>
      <c r="AU299" s="129"/>
      <c r="AV299" s="129"/>
      <c r="AW299" s="129"/>
      <c r="AX299" s="129"/>
      <c r="AY299" s="129"/>
      <c r="AZ299" s="129"/>
      <c r="BA299" s="129"/>
      <c r="BB299" s="129"/>
      <c r="BC299" s="129"/>
      <c r="BD299" s="129"/>
      <c r="BE299" s="129"/>
      <c r="BF299" s="129"/>
      <c r="BG299" s="79"/>
      <c r="BH299" s="129"/>
    </row>
    <row r="300" spans="7:60" s="76" customFormat="1" x14ac:dyDescent="0.2">
      <c r="G300" s="129"/>
      <c r="AI300" s="138"/>
      <c r="AJ300" s="129"/>
      <c r="AK300" s="129"/>
      <c r="AL300" s="129"/>
      <c r="AM300" s="129"/>
      <c r="AN300" s="129"/>
      <c r="AO300" s="129"/>
      <c r="AP300" s="129"/>
      <c r="AQ300" s="129"/>
      <c r="AR300" s="129"/>
      <c r="AS300" s="129"/>
      <c r="AT300" s="129"/>
      <c r="AU300" s="129"/>
      <c r="AV300" s="129"/>
      <c r="AW300" s="129"/>
      <c r="AX300" s="129"/>
      <c r="AY300" s="129"/>
      <c r="AZ300" s="129"/>
      <c r="BA300" s="129"/>
      <c r="BB300" s="129"/>
      <c r="BC300" s="129"/>
      <c r="BD300" s="129"/>
      <c r="BE300" s="129"/>
      <c r="BF300" s="129"/>
      <c r="BG300" s="79"/>
      <c r="BH300" s="129"/>
    </row>
    <row r="301" spans="7:60" s="76" customFormat="1" x14ac:dyDescent="0.2">
      <c r="G301" s="129"/>
      <c r="AI301" s="138"/>
      <c r="AJ301" s="129"/>
      <c r="AK301" s="129"/>
      <c r="AL301" s="129"/>
      <c r="AM301" s="129"/>
      <c r="AN301" s="129"/>
      <c r="AO301" s="129"/>
      <c r="AP301" s="129"/>
      <c r="AQ301" s="129"/>
      <c r="AR301" s="129"/>
      <c r="AS301" s="129"/>
      <c r="AT301" s="129"/>
      <c r="AU301" s="129"/>
      <c r="AV301" s="129"/>
      <c r="AW301" s="129"/>
      <c r="AX301" s="129"/>
      <c r="AY301" s="129"/>
      <c r="AZ301" s="129"/>
      <c r="BA301" s="129"/>
      <c r="BB301" s="129"/>
      <c r="BC301" s="129"/>
      <c r="BD301" s="129"/>
      <c r="BE301" s="129"/>
      <c r="BF301" s="129"/>
      <c r="BG301" s="79"/>
      <c r="BH301" s="129"/>
    </row>
    <row r="302" spans="7:60" s="76" customFormat="1" x14ac:dyDescent="0.2">
      <c r="G302" s="129"/>
      <c r="AI302" s="138"/>
      <c r="AJ302" s="129"/>
      <c r="AK302" s="129"/>
      <c r="AL302" s="129"/>
      <c r="AM302" s="129"/>
      <c r="AN302" s="129"/>
      <c r="AO302" s="129"/>
      <c r="AP302" s="129"/>
      <c r="AQ302" s="129"/>
      <c r="AR302" s="129"/>
      <c r="AS302" s="129"/>
      <c r="AT302" s="129"/>
      <c r="AU302" s="129"/>
      <c r="AV302" s="129"/>
      <c r="AW302" s="129"/>
      <c r="AX302" s="129"/>
      <c r="AY302" s="129"/>
      <c r="AZ302" s="129"/>
      <c r="BA302" s="129"/>
      <c r="BB302" s="129"/>
      <c r="BC302" s="129"/>
      <c r="BD302" s="129"/>
      <c r="BE302" s="129"/>
      <c r="BF302" s="129"/>
      <c r="BG302" s="79"/>
      <c r="BH302" s="129"/>
    </row>
    <row r="303" spans="7:60" s="76" customFormat="1" x14ac:dyDescent="0.2">
      <c r="G303" s="129"/>
      <c r="AI303" s="138"/>
      <c r="AJ303" s="129"/>
      <c r="AK303" s="129"/>
      <c r="AL303" s="129"/>
      <c r="AM303" s="129"/>
      <c r="AN303" s="129"/>
      <c r="AO303" s="129"/>
      <c r="AP303" s="129"/>
      <c r="AQ303" s="129"/>
      <c r="AR303" s="129"/>
      <c r="AS303" s="129"/>
      <c r="AT303" s="129"/>
      <c r="AU303" s="129"/>
      <c r="AV303" s="129"/>
      <c r="AW303" s="129"/>
      <c r="AX303" s="129"/>
      <c r="AY303" s="129"/>
      <c r="AZ303" s="129"/>
      <c r="BA303" s="129"/>
      <c r="BB303" s="129"/>
      <c r="BC303" s="129"/>
      <c r="BD303" s="129"/>
      <c r="BE303" s="129"/>
      <c r="BF303" s="129"/>
      <c r="BG303" s="79"/>
      <c r="BH303" s="129"/>
    </row>
    <row r="304" spans="7:60" s="76" customFormat="1" x14ac:dyDescent="0.2">
      <c r="G304" s="129"/>
      <c r="AI304" s="138"/>
      <c r="AJ304" s="129"/>
      <c r="AK304" s="129"/>
      <c r="AL304" s="129"/>
      <c r="AM304" s="129"/>
      <c r="AN304" s="129"/>
      <c r="AO304" s="129"/>
      <c r="AP304" s="129"/>
      <c r="AQ304" s="129"/>
      <c r="AR304" s="129"/>
      <c r="AS304" s="129"/>
      <c r="AT304" s="129"/>
      <c r="AU304" s="129"/>
      <c r="AV304" s="129"/>
      <c r="AW304" s="129"/>
      <c r="AX304" s="129"/>
      <c r="AY304" s="129"/>
      <c r="AZ304" s="129"/>
      <c r="BA304" s="129"/>
      <c r="BB304" s="129"/>
      <c r="BC304" s="129"/>
      <c r="BD304" s="129"/>
      <c r="BE304" s="129"/>
      <c r="BF304" s="129"/>
      <c r="BG304" s="79"/>
      <c r="BH304" s="129"/>
    </row>
    <row r="305" spans="7:60" s="76" customFormat="1" x14ac:dyDescent="0.2">
      <c r="G305" s="129"/>
      <c r="AI305" s="138"/>
      <c r="AJ305" s="129"/>
      <c r="AK305" s="129"/>
      <c r="AL305" s="129"/>
      <c r="AM305" s="129"/>
      <c r="AN305" s="129"/>
      <c r="AO305" s="129"/>
      <c r="AP305" s="129"/>
      <c r="AQ305" s="129"/>
      <c r="AR305" s="129"/>
      <c r="AS305" s="129"/>
      <c r="AT305" s="129"/>
      <c r="AU305" s="129"/>
      <c r="AV305" s="129"/>
      <c r="AW305" s="129"/>
      <c r="AX305" s="129"/>
      <c r="AY305" s="129"/>
      <c r="AZ305" s="129"/>
      <c r="BA305" s="129"/>
      <c r="BB305" s="129"/>
      <c r="BC305" s="129"/>
      <c r="BD305" s="129"/>
      <c r="BE305" s="129"/>
      <c r="BF305" s="129"/>
      <c r="BG305" s="79"/>
      <c r="BH305" s="129"/>
    </row>
    <row r="306" spans="7:60" s="76" customFormat="1" x14ac:dyDescent="0.2">
      <c r="G306" s="129"/>
      <c r="AI306" s="138"/>
      <c r="AJ306" s="129"/>
      <c r="AK306" s="129"/>
      <c r="AL306" s="129"/>
      <c r="AM306" s="129"/>
      <c r="AN306" s="129"/>
      <c r="AO306" s="129"/>
      <c r="AP306" s="129"/>
      <c r="AQ306" s="129"/>
      <c r="AR306" s="129"/>
      <c r="AS306" s="129"/>
      <c r="AT306" s="129"/>
      <c r="AU306" s="129"/>
      <c r="AV306" s="129"/>
      <c r="AW306" s="129"/>
      <c r="AX306" s="129"/>
      <c r="AY306" s="129"/>
      <c r="AZ306" s="129"/>
      <c r="BA306" s="129"/>
      <c r="BB306" s="129"/>
      <c r="BC306" s="129"/>
      <c r="BD306" s="129"/>
      <c r="BE306" s="129"/>
      <c r="BF306" s="129"/>
      <c r="BG306" s="79"/>
      <c r="BH306" s="129"/>
    </row>
    <row r="307" spans="7:60" s="76" customFormat="1" x14ac:dyDescent="0.2">
      <c r="G307" s="129"/>
      <c r="AI307" s="138"/>
      <c r="AJ307" s="129"/>
      <c r="AK307" s="129"/>
      <c r="AL307" s="129"/>
      <c r="AM307" s="129"/>
      <c r="AN307" s="129"/>
      <c r="AO307" s="129"/>
      <c r="AP307" s="129"/>
      <c r="AQ307" s="129"/>
      <c r="AR307" s="129"/>
      <c r="AS307" s="129"/>
      <c r="AT307" s="129"/>
      <c r="AU307" s="129"/>
      <c r="AV307" s="129"/>
      <c r="AW307" s="129"/>
      <c r="AX307" s="129"/>
      <c r="AY307" s="129"/>
      <c r="AZ307" s="129"/>
      <c r="BA307" s="129"/>
      <c r="BB307" s="129"/>
      <c r="BC307" s="129"/>
      <c r="BD307" s="129"/>
      <c r="BE307" s="129"/>
      <c r="BF307" s="129"/>
      <c r="BG307" s="79"/>
      <c r="BH307" s="129"/>
    </row>
    <row r="308" spans="7:60" s="76" customFormat="1" x14ac:dyDescent="0.2">
      <c r="G308" s="129"/>
      <c r="AI308" s="138"/>
      <c r="AJ308" s="129"/>
      <c r="AK308" s="129"/>
      <c r="AL308" s="129"/>
      <c r="AM308" s="129"/>
      <c r="AN308" s="129"/>
      <c r="AO308" s="129"/>
      <c r="AP308" s="129"/>
      <c r="AQ308" s="129"/>
      <c r="AR308" s="129"/>
      <c r="AS308" s="129"/>
      <c r="AT308" s="129"/>
      <c r="AU308" s="129"/>
      <c r="AV308" s="129"/>
      <c r="AW308" s="129"/>
      <c r="AX308" s="129"/>
      <c r="AY308" s="129"/>
      <c r="AZ308" s="129"/>
      <c r="BA308" s="129"/>
      <c r="BB308" s="129"/>
      <c r="BC308" s="129"/>
      <c r="BD308" s="129"/>
      <c r="BE308" s="129"/>
      <c r="BF308" s="129"/>
      <c r="BG308" s="79"/>
      <c r="BH308" s="129"/>
    </row>
    <row r="309" spans="7:60" s="76" customFormat="1" x14ac:dyDescent="0.2">
      <c r="G309" s="129"/>
      <c r="AI309" s="138"/>
      <c r="AJ309" s="129"/>
      <c r="AK309" s="129"/>
      <c r="AL309" s="129"/>
      <c r="AM309" s="129"/>
      <c r="AN309" s="129"/>
      <c r="AO309" s="129"/>
      <c r="AP309" s="129"/>
      <c r="AQ309" s="129"/>
      <c r="AR309" s="129"/>
      <c r="AS309" s="129"/>
      <c r="AT309" s="129"/>
      <c r="AU309" s="129"/>
      <c r="AV309" s="129"/>
      <c r="AW309" s="129"/>
      <c r="AX309" s="129"/>
      <c r="AY309" s="129"/>
      <c r="AZ309" s="129"/>
      <c r="BA309" s="129"/>
      <c r="BB309" s="129"/>
      <c r="BC309" s="129"/>
      <c r="BD309" s="129"/>
      <c r="BE309" s="129"/>
      <c r="BF309" s="129"/>
      <c r="BG309" s="79"/>
      <c r="BH309" s="129"/>
    </row>
    <row r="310" spans="7:60" s="76" customFormat="1" x14ac:dyDescent="0.2">
      <c r="G310" s="129"/>
      <c r="AI310" s="138"/>
      <c r="AJ310" s="129"/>
      <c r="AK310" s="129"/>
      <c r="AL310" s="129"/>
      <c r="AM310" s="129"/>
      <c r="AN310" s="129"/>
      <c r="AO310" s="129"/>
      <c r="AP310" s="129"/>
      <c r="AQ310" s="129"/>
      <c r="AR310" s="129"/>
      <c r="AS310" s="129"/>
      <c r="AT310" s="129"/>
      <c r="AU310" s="129"/>
      <c r="AV310" s="129"/>
      <c r="AW310" s="129"/>
      <c r="AX310" s="129"/>
      <c r="AY310" s="129"/>
      <c r="AZ310" s="129"/>
      <c r="BA310" s="129"/>
      <c r="BB310" s="129"/>
      <c r="BC310" s="129"/>
      <c r="BD310" s="129"/>
      <c r="BE310" s="129"/>
      <c r="BF310" s="129"/>
      <c r="BG310" s="79"/>
      <c r="BH310" s="129"/>
    </row>
    <row r="311" spans="7:60" s="76" customFormat="1" x14ac:dyDescent="0.2">
      <c r="G311" s="129"/>
      <c r="AI311" s="138"/>
      <c r="AJ311" s="129"/>
      <c r="AK311" s="129"/>
      <c r="AL311" s="129"/>
      <c r="AM311" s="129"/>
      <c r="AN311" s="129"/>
      <c r="AO311" s="129"/>
      <c r="AP311" s="129"/>
      <c r="AQ311" s="129"/>
      <c r="AR311" s="129"/>
      <c r="AS311" s="129"/>
      <c r="AT311" s="129"/>
      <c r="AU311" s="129"/>
      <c r="AV311" s="129"/>
      <c r="AW311" s="129"/>
      <c r="AX311" s="129"/>
      <c r="AY311" s="129"/>
      <c r="AZ311" s="129"/>
      <c r="BA311" s="129"/>
      <c r="BB311" s="129"/>
      <c r="BC311" s="129"/>
      <c r="BD311" s="129"/>
      <c r="BE311" s="129"/>
      <c r="BF311" s="129"/>
      <c r="BG311" s="79"/>
      <c r="BH311" s="129"/>
    </row>
    <row r="312" spans="7:60" s="76" customFormat="1" x14ac:dyDescent="0.2">
      <c r="G312" s="129"/>
      <c r="AI312" s="138"/>
      <c r="AJ312" s="129"/>
      <c r="AK312" s="129"/>
      <c r="AL312" s="129"/>
      <c r="AM312" s="129"/>
      <c r="AN312" s="129"/>
      <c r="AO312" s="129"/>
      <c r="AP312" s="129"/>
      <c r="AQ312" s="129"/>
      <c r="AR312" s="129"/>
      <c r="AS312" s="129"/>
      <c r="AT312" s="129"/>
      <c r="AU312" s="129"/>
      <c r="AV312" s="129"/>
      <c r="AW312" s="129"/>
      <c r="AX312" s="129"/>
      <c r="AY312" s="129"/>
      <c r="AZ312" s="129"/>
      <c r="BA312" s="129"/>
      <c r="BB312" s="129"/>
      <c r="BC312" s="129"/>
      <c r="BD312" s="129"/>
      <c r="BE312" s="129"/>
      <c r="BF312" s="129"/>
      <c r="BG312" s="79"/>
      <c r="BH312" s="129"/>
    </row>
    <row r="313" spans="7:60" s="76" customFormat="1" x14ac:dyDescent="0.2">
      <c r="G313" s="129"/>
      <c r="AI313" s="138"/>
      <c r="AJ313" s="129"/>
      <c r="AK313" s="129"/>
      <c r="AL313" s="129"/>
      <c r="AM313" s="129"/>
      <c r="AN313" s="129"/>
      <c r="AO313" s="129"/>
      <c r="AP313" s="129"/>
      <c r="AQ313" s="129"/>
      <c r="AR313" s="129"/>
      <c r="AS313" s="129"/>
      <c r="AT313" s="129"/>
      <c r="AU313" s="129"/>
      <c r="AV313" s="129"/>
      <c r="AW313" s="129"/>
      <c r="AX313" s="129"/>
      <c r="AY313" s="129"/>
      <c r="AZ313" s="129"/>
      <c r="BA313" s="129"/>
      <c r="BB313" s="129"/>
      <c r="BC313" s="129"/>
      <c r="BD313" s="129"/>
      <c r="BE313" s="129"/>
      <c r="BF313" s="129"/>
      <c r="BG313" s="79"/>
      <c r="BH313" s="129"/>
    </row>
    <row r="314" spans="7:60" s="76" customFormat="1" x14ac:dyDescent="0.2">
      <c r="G314" s="129"/>
      <c r="AI314" s="138"/>
      <c r="AJ314" s="129"/>
      <c r="AK314" s="129"/>
      <c r="AL314" s="129"/>
      <c r="AM314" s="129"/>
      <c r="AN314" s="129"/>
      <c r="AO314" s="129"/>
      <c r="AP314" s="129"/>
      <c r="AQ314" s="129"/>
      <c r="AR314" s="129"/>
      <c r="AS314" s="129"/>
      <c r="AT314" s="129"/>
      <c r="AU314" s="129"/>
      <c r="AV314" s="129"/>
      <c r="AW314" s="129"/>
      <c r="AX314" s="129"/>
      <c r="AY314" s="129"/>
      <c r="AZ314" s="129"/>
      <c r="BA314" s="129"/>
      <c r="BB314" s="129"/>
      <c r="BC314" s="129"/>
      <c r="BD314" s="129"/>
      <c r="BE314" s="129"/>
      <c r="BF314" s="129"/>
      <c r="BG314" s="79"/>
      <c r="BH314" s="129"/>
    </row>
    <row r="315" spans="7:60" s="76" customFormat="1" x14ac:dyDescent="0.2">
      <c r="G315" s="129"/>
      <c r="AI315" s="138"/>
      <c r="AJ315" s="129"/>
      <c r="AK315" s="129"/>
      <c r="AL315" s="129"/>
      <c r="AM315" s="129"/>
      <c r="AN315" s="129"/>
      <c r="AO315" s="129"/>
      <c r="AP315" s="129"/>
      <c r="AQ315" s="129"/>
      <c r="AR315" s="129"/>
      <c r="AS315" s="129"/>
      <c r="AT315" s="129"/>
      <c r="AU315" s="129"/>
      <c r="AV315" s="129"/>
      <c r="AW315" s="129"/>
      <c r="AX315" s="129"/>
      <c r="AY315" s="129"/>
      <c r="AZ315" s="129"/>
      <c r="BA315" s="129"/>
      <c r="BB315" s="129"/>
      <c r="BC315" s="129"/>
      <c r="BD315" s="129"/>
      <c r="BE315" s="129"/>
      <c r="BF315" s="129"/>
      <c r="BG315" s="79"/>
      <c r="BH315" s="129"/>
    </row>
    <row r="316" spans="7:60" s="76" customFormat="1" x14ac:dyDescent="0.2">
      <c r="G316" s="129"/>
      <c r="AI316" s="138"/>
      <c r="AJ316" s="129"/>
      <c r="AK316" s="129"/>
      <c r="AL316" s="129"/>
      <c r="AM316" s="129"/>
      <c r="AN316" s="129"/>
      <c r="AO316" s="129"/>
      <c r="AP316" s="129"/>
      <c r="AQ316" s="129"/>
      <c r="AR316" s="129"/>
      <c r="AS316" s="129"/>
      <c r="AT316" s="129"/>
      <c r="AU316" s="129"/>
      <c r="AV316" s="129"/>
      <c r="AW316" s="129"/>
      <c r="AX316" s="129"/>
      <c r="AY316" s="129"/>
      <c r="AZ316" s="129"/>
      <c r="BA316" s="129"/>
      <c r="BB316" s="129"/>
      <c r="BC316" s="129"/>
      <c r="BD316" s="129"/>
      <c r="BE316" s="129"/>
      <c r="BF316" s="129"/>
      <c r="BG316" s="79"/>
      <c r="BH316" s="129"/>
    </row>
    <row r="317" spans="7:60" s="76" customFormat="1" x14ac:dyDescent="0.2">
      <c r="G317" s="129"/>
      <c r="AI317" s="138"/>
      <c r="AJ317" s="129"/>
      <c r="AK317" s="129"/>
      <c r="AL317" s="129"/>
      <c r="AM317" s="129"/>
      <c r="AN317" s="129"/>
      <c r="AO317" s="129"/>
      <c r="AP317" s="129"/>
      <c r="AQ317" s="129"/>
      <c r="AR317" s="129"/>
      <c r="AS317" s="129"/>
      <c r="AT317" s="129"/>
      <c r="AU317" s="129"/>
      <c r="AV317" s="129"/>
      <c r="AW317" s="129"/>
      <c r="AX317" s="129"/>
      <c r="AY317" s="129"/>
      <c r="AZ317" s="129"/>
      <c r="BA317" s="129"/>
      <c r="BB317" s="129"/>
      <c r="BC317" s="129"/>
      <c r="BD317" s="129"/>
      <c r="BE317" s="129"/>
      <c r="BF317" s="129"/>
      <c r="BG317" s="79"/>
      <c r="BH317" s="129"/>
    </row>
    <row r="318" spans="7:60" s="76" customFormat="1" x14ac:dyDescent="0.2">
      <c r="G318" s="129"/>
      <c r="AI318" s="138"/>
      <c r="AJ318" s="129"/>
      <c r="AK318" s="129"/>
      <c r="AL318" s="129"/>
      <c r="AM318" s="129"/>
      <c r="AN318" s="129"/>
      <c r="AO318" s="129"/>
      <c r="AP318" s="129"/>
      <c r="AQ318" s="129"/>
      <c r="AR318" s="129"/>
      <c r="AS318" s="129"/>
      <c r="AT318" s="129"/>
      <c r="AU318" s="129"/>
      <c r="AV318" s="129"/>
      <c r="AW318" s="129"/>
      <c r="AX318" s="129"/>
      <c r="AY318" s="129"/>
      <c r="AZ318" s="129"/>
      <c r="BA318" s="129"/>
      <c r="BB318" s="129"/>
      <c r="BC318" s="129"/>
      <c r="BD318" s="129"/>
      <c r="BE318" s="129"/>
      <c r="BF318" s="129"/>
      <c r="BG318" s="79"/>
      <c r="BH318" s="129"/>
    </row>
    <row r="319" spans="7:60" s="76" customFormat="1" x14ac:dyDescent="0.2">
      <c r="G319" s="129"/>
      <c r="AI319" s="138"/>
      <c r="AJ319" s="129"/>
      <c r="AK319" s="129"/>
      <c r="AL319" s="129"/>
      <c r="AM319" s="129"/>
      <c r="AN319" s="129"/>
      <c r="AO319" s="129"/>
      <c r="AP319" s="129"/>
      <c r="AQ319" s="129"/>
      <c r="AR319" s="129"/>
      <c r="AS319" s="129"/>
      <c r="AT319" s="129"/>
      <c r="AU319" s="129"/>
      <c r="AV319" s="129"/>
      <c r="AW319" s="129"/>
      <c r="AX319" s="129"/>
      <c r="AY319" s="129"/>
      <c r="AZ319" s="129"/>
      <c r="BA319" s="129"/>
      <c r="BB319" s="129"/>
      <c r="BC319" s="129"/>
      <c r="BD319" s="129"/>
      <c r="BE319" s="129"/>
      <c r="BF319" s="129"/>
      <c r="BG319" s="79"/>
      <c r="BH319" s="129"/>
    </row>
    <row r="320" spans="7:60" s="76" customFormat="1" x14ac:dyDescent="0.2">
      <c r="G320" s="129"/>
      <c r="AI320" s="138"/>
      <c r="AJ320" s="129"/>
      <c r="AK320" s="129"/>
      <c r="AL320" s="129"/>
      <c r="AM320" s="129"/>
      <c r="AN320" s="129"/>
      <c r="AO320" s="129"/>
      <c r="AP320" s="129"/>
      <c r="AQ320" s="129"/>
      <c r="AR320" s="129"/>
      <c r="AS320" s="129"/>
      <c r="AT320" s="129"/>
      <c r="AU320" s="129"/>
      <c r="AV320" s="129"/>
      <c r="AW320" s="129"/>
      <c r="AX320" s="129"/>
      <c r="AY320" s="129"/>
      <c r="AZ320" s="129"/>
      <c r="BA320" s="129"/>
      <c r="BB320" s="129"/>
      <c r="BC320" s="129"/>
      <c r="BD320" s="129"/>
      <c r="BE320" s="129"/>
      <c r="BF320" s="129"/>
      <c r="BG320" s="79"/>
      <c r="BH320" s="129"/>
    </row>
    <row r="321" spans="7:60" s="76" customFormat="1" x14ac:dyDescent="0.2">
      <c r="G321" s="129"/>
      <c r="AI321" s="138"/>
      <c r="AJ321" s="129"/>
      <c r="AK321" s="129"/>
      <c r="AL321" s="129"/>
      <c r="AM321" s="129"/>
      <c r="AN321" s="129"/>
      <c r="AO321" s="129"/>
      <c r="AP321" s="129"/>
      <c r="AQ321" s="129"/>
      <c r="AR321" s="129"/>
      <c r="AS321" s="129"/>
      <c r="AT321" s="129"/>
      <c r="AU321" s="129"/>
      <c r="AV321" s="129"/>
      <c r="AW321" s="129"/>
      <c r="AX321" s="129"/>
      <c r="AY321" s="129"/>
      <c r="AZ321" s="129"/>
      <c r="BA321" s="129"/>
      <c r="BB321" s="129"/>
      <c r="BC321" s="129"/>
      <c r="BD321" s="129"/>
      <c r="BE321" s="129"/>
      <c r="BF321" s="129"/>
      <c r="BG321" s="79"/>
      <c r="BH321" s="129"/>
    </row>
    <row r="322" spans="7:60" s="76" customFormat="1" x14ac:dyDescent="0.2">
      <c r="G322" s="129"/>
      <c r="AI322" s="138"/>
      <c r="AJ322" s="129"/>
      <c r="AK322" s="129"/>
      <c r="AL322" s="129"/>
      <c r="AM322" s="129"/>
      <c r="AN322" s="129"/>
      <c r="AO322" s="129"/>
      <c r="AP322" s="129"/>
      <c r="AQ322" s="129"/>
      <c r="AR322" s="129"/>
      <c r="AS322" s="129"/>
      <c r="AT322" s="129"/>
      <c r="AU322" s="129"/>
      <c r="AV322" s="129"/>
      <c r="AW322" s="129"/>
      <c r="AX322" s="129"/>
      <c r="AY322" s="129"/>
      <c r="AZ322" s="129"/>
      <c r="BA322" s="129"/>
      <c r="BB322" s="129"/>
      <c r="BC322" s="129"/>
      <c r="BD322" s="129"/>
      <c r="BE322" s="129"/>
      <c r="BF322" s="129"/>
      <c r="BG322" s="79"/>
      <c r="BH322" s="129"/>
    </row>
    <row r="323" spans="7:60" s="76" customFormat="1" x14ac:dyDescent="0.2">
      <c r="G323" s="129"/>
      <c r="AI323" s="138"/>
      <c r="AJ323" s="129"/>
      <c r="AK323" s="129"/>
      <c r="AL323" s="129"/>
      <c r="AM323" s="129"/>
      <c r="AN323" s="129"/>
      <c r="AO323" s="129"/>
      <c r="AP323" s="129"/>
      <c r="AQ323" s="129"/>
      <c r="AR323" s="129"/>
      <c r="AS323" s="129"/>
      <c r="AT323" s="129"/>
      <c r="AU323" s="129"/>
      <c r="AV323" s="129"/>
      <c r="AW323" s="129"/>
      <c r="AX323" s="129"/>
      <c r="AY323" s="129"/>
      <c r="AZ323" s="129"/>
      <c r="BA323" s="129"/>
      <c r="BB323" s="129"/>
      <c r="BC323" s="129"/>
      <c r="BD323" s="129"/>
      <c r="BE323" s="129"/>
      <c r="BF323" s="129"/>
      <c r="BG323" s="79"/>
      <c r="BH323" s="129"/>
    </row>
    <row r="324" spans="7:60" s="76" customFormat="1" x14ac:dyDescent="0.2">
      <c r="G324" s="129"/>
      <c r="AI324" s="138"/>
      <c r="AJ324" s="129"/>
      <c r="AK324" s="129"/>
      <c r="AL324" s="129"/>
      <c r="AM324" s="129"/>
      <c r="AN324" s="129"/>
      <c r="AO324" s="129"/>
      <c r="AP324" s="129"/>
      <c r="AQ324" s="129"/>
      <c r="AR324" s="129"/>
      <c r="AS324" s="129"/>
      <c r="AT324" s="129"/>
      <c r="AU324" s="129"/>
      <c r="AV324" s="129"/>
      <c r="AW324" s="129"/>
      <c r="AX324" s="129"/>
      <c r="AY324" s="129"/>
      <c r="AZ324" s="129"/>
      <c r="BA324" s="129"/>
      <c r="BB324" s="129"/>
      <c r="BC324" s="129"/>
      <c r="BD324" s="129"/>
      <c r="BE324" s="129"/>
      <c r="BF324" s="129"/>
      <c r="BG324" s="79"/>
      <c r="BH324" s="129"/>
    </row>
    <row r="325" spans="7:60" s="76" customFormat="1" x14ac:dyDescent="0.2">
      <c r="G325" s="129"/>
      <c r="AI325" s="138"/>
      <c r="AJ325" s="129"/>
      <c r="AK325" s="129"/>
      <c r="AL325" s="129"/>
      <c r="AM325" s="129"/>
      <c r="AN325" s="129"/>
      <c r="AO325" s="129"/>
      <c r="AP325" s="129"/>
      <c r="AQ325" s="129"/>
      <c r="AR325" s="129"/>
      <c r="AS325" s="129"/>
      <c r="AT325" s="129"/>
      <c r="AU325" s="129"/>
      <c r="AV325" s="129"/>
      <c r="AW325" s="129"/>
      <c r="AX325" s="129"/>
      <c r="AY325" s="129"/>
      <c r="AZ325" s="129"/>
      <c r="BA325" s="129"/>
      <c r="BB325" s="129"/>
      <c r="BC325" s="129"/>
      <c r="BD325" s="129"/>
      <c r="BE325" s="129"/>
      <c r="BF325" s="129"/>
      <c r="BG325" s="79"/>
      <c r="BH325" s="129"/>
    </row>
    <row r="326" spans="7:60" s="76" customFormat="1" x14ac:dyDescent="0.2">
      <c r="G326" s="129"/>
      <c r="AI326" s="138"/>
      <c r="AJ326" s="129"/>
      <c r="AK326" s="129"/>
      <c r="AL326" s="129"/>
      <c r="AM326" s="129"/>
      <c r="AN326" s="129"/>
      <c r="AO326" s="129"/>
      <c r="AP326" s="129"/>
      <c r="AQ326" s="129"/>
      <c r="AR326" s="129"/>
      <c r="AS326" s="129"/>
      <c r="AT326" s="129"/>
      <c r="AU326" s="129"/>
      <c r="AV326" s="129"/>
      <c r="AW326" s="129"/>
      <c r="AX326" s="129"/>
      <c r="AY326" s="129"/>
      <c r="AZ326" s="129"/>
      <c r="BA326" s="129"/>
      <c r="BB326" s="129"/>
      <c r="BC326" s="129"/>
      <c r="BD326" s="129"/>
      <c r="BE326" s="129"/>
      <c r="BF326" s="129"/>
      <c r="BG326" s="79"/>
      <c r="BH326" s="129"/>
    </row>
    <row r="327" spans="7:60" s="76" customFormat="1" x14ac:dyDescent="0.2">
      <c r="G327" s="129"/>
      <c r="AI327" s="138"/>
      <c r="AJ327" s="129"/>
      <c r="AK327" s="129"/>
      <c r="AL327" s="129"/>
      <c r="AM327" s="129"/>
      <c r="AN327" s="129"/>
      <c r="AO327" s="129"/>
      <c r="AP327" s="129"/>
      <c r="AQ327" s="129"/>
      <c r="AR327" s="129"/>
      <c r="AS327" s="129"/>
      <c r="AT327" s="129"/>
      <c r="AU327" s="129"/>
      <c r="AV327" s="129"/>
      <c r="AW327" s="129"/>
      <c r="AX327" s="129"/>
      <c r="AY327" s="129"/>
      <c r="AZ327" s="129"/>
      <c r="BA327" s="129"/>
      <c r="BB327" s="129"/>
      <c r="BC327" s="129"/>
      <c r="BD327" s="129"/>
      <c r="BE327" s="129"/>
      <c r="BF327" s="129"/>
      <c r="BG327" s="79"/>
      <c r="BH327" s="129"/>
    </row>
    <row r="328" spans="7:60" s="76" customFormat="1" x14ac:dyDescent="0.2">
      <c r="G328" s="129"/>
      <c r="AI328" s="138"/>
      <c r="AJ328" s="129"/>
      <c r="AK328" s="129"/>
      <c r="AL328" s="129"/>
      <c r="AM328" s="129"/>
      <c r="AN328" s="129"/>
      <c r="AO328" s="129"/>
      <c r="AP328" s="129"/>
      <c r="AQ328" s="129"/>
      <c r="AR328" s="129"/>
      <c r="AS328" s="129"/>
      <c r="AT328" s="129"/>
      <c r="AU328" s="129"/>
      <c r="AV328" s="129"/>
      <c r="AW328" s="129"/>
      <c r="AX328" s="129"/>
      <c r="AY328" s="129"/>
      <c r="AZ328" s="129"/>
      <c r="BA328" s="129"/>
      <c r="BB328" s="129"/>
      <c r="BC328" s="129"/>
      <c r="BD328" s="129"/>
      <c r="BE328" s="129"/>
      <c r="BF328" s="129"/>
      <c r="BG328" s="79"/>
      <c r="BH328" s="129"/>
    </row>
    <row r="329" spans="7:60" s="76" customFormat="1" x14ac:dyDescent="0.2">
      <c r="G329" s="129"/>
      <c r="AI329" s="138"/>
      <c r="AJ329" s="129"/>
      <c r="AK329" s="129"/>
      <c r="AL329" s="129"/>
      <c r="AM329" s="129"/>
      <c r="AN329" s="129"/>
      <c r="AO329" s="129"/>
      <c r="AP329" s="129"/>
      <c r="AQ329" s="129"/>
      <c r="AR329" s="129"/>
      <c r="AS329" s="129"/>
      <c r="AT329" s="129"/>
      <c r="AU329" s="129"/>
      <c r="AV329" s="129"/>
      <c r="AW329" s="129"/>
      <c r="AX329" s="129"/>
      <c r="AY329" s="129"/>
      <c r="AZ329" s="129"/>
      <c r="BA329" s="129"/>
      <c r="BB329" s="129"/>
      <c r="BC329" s="129"/>
      <c r="BD329" s="129"/>
      <c r="BE329" s="129"/>
      <c r="BF329" s="129"/>
      <c r="BG329" s="79"/>
      <c r="BH329" s="129"/>
    </row>
    <row r="330" spans="7:60" s="76" customFormat="1" x14ac:dyDescent="0.2">
      <c r="G330" s="129"/>
      <c r="AI330" s="138"/>
      <c r="AJ330" s="129"/>
      <c r="AK330" s="129"/>
      <c r="AL330" s="129"/>
      <c r="AM330" s="129"/>
      <c r="AN330" s="129"/>
      <c r="AO330" s="129"/>
      <c r="AP330" s="129"/>
      <c r="AQ330" s="129"/>
      <c r="AR330" s="129"/>
      <c r="AS330" s="129"/>
      <c r="AT330" s="129"/>
      <c r="AU330" s="129"/>
      <c r="AV330" s="129"/>
      <c r="AW330" s="129"/>
      <c r="AX330" s="129"/>
      <c r="AY330" s="129"/>
      <c r="AZ330" s="129"/>
      <c r="BA330" s="129"/>
      <c r="BB330" s="129"/>
      <c r="BC330" s="129"/>
      <c r="BD330" s="129"/>
      <c r="BE330" s="129"/>
      <c r="BF330" s="129"/>
      <c r="BG330" s="79"/>
      <c r="BH330" s="129"/>
    </row>
    <row r="331" spans="7:60" s="76" customFormat="1" x14ac:dyDescent="0.2">
      <c r="G331" s="129"/>
      <c r="AI331" s="138"/>
      <c r="AJ331" s="129"/>
      <c r="AK331" s="129"/>
      <c r="AL331" s="129"/>
      <c r="AM331" s="129"/>
      <c r="AN331" s="129"/>
      <c r="AO331" s="129"/>
      <c r="AP331" s="129"/>
      <c r="AQ331" s="129"/>
      <c r="AR331" s="129"/>
      <c r="AS331" s="129"/>
      <c r="AT331" s="129"/>
      <c r="AU331" s="129"/>
      <c r="AV331" s="129"/>
      <c r="AW331" s="129"/>
      <c r="AX331" s="129"/>
      <c r="AY331" s="129"/>
      <c r="AZ331" s="129"/>
      <c r="BA331" s="129"/>
      <c r="BB331" s="129"/>
      <c r="BC331" s="129"/>
      <c r="BD331" s="129"/>
      <c r="BE331" s="129"/>
      <c r="BF331" s="129"/>
      <c r="BG331" s="79"/>
      <c r="BH331" s="129"/>
    </row>
    <row r="332" spans="7:60" s="76" customFormat="1" x14ac:dyDescent="0.2">
      <c r="G332" s="129"/>
      <c r="AI332" s="138"/>
      <c r="AJ332" s="129"/>
      <c r="AK332" s="129"/>
      <c r="AL332" s="129"/>
      <c r="AM332" s="129"/>
      <c r="AN332" s="129"/>
      <c r="AO332" s="129"/>
      <c r="AP332" s="129"/>
      <c r="AQ332" s="129"/>
      <c r="AR332" s="129"/>
      <c r="AS332" s="129"/>
      <c r="AT332" s="129"/>
      <c r="AU332" s="129"/>
      <c r="AV332" s="129"/>
      <c r="AW332" s="129"/>
      <c r="AX332" s="129"/>
      <c r="AY332" s="129"/>
      <c r="AZ332" s="129"/>
      <c r="BA332" s="129"/>
      <c r="BB332" s="129"/>
      <c r="BC332" s="129"/>
      <c r="BD332" s="129"/>
      <c r="BE332" s="129"/>
      <c r="BF332" s="129"/>
      <c r="BG332" s="79"/>
      <c r="BH332" s="129"/>
    </row>
    <row r="333" spans="7:60" s="76" customFormat="1" x14ac:dyDescent="0.2">
      <c r="G333" s="129"/>
      <c r="AI333" s="138"/>
      <c r="AJ333" s="129"/>
      <c r="AK333" s="129"/>
      <c r="AL333" s="129"/>
      <c r="AM333" s="129"/>
      <c r="AN333" s="129"/>
      <c r="AO333" s="129"/>
      <c r="AP333" s="129"/>
      <c r="AQ333" s="129"/>
      <c r="AR333" s="129"/>
      <c r="AS333" s="129"/>
      <c r="AT333" s="129"/>
      <c r="AU333" s="129"/>
      <c r="AV333" s="129"/>
      <c r="AW333" s="129"/>
      <c r="AX333" s="129"/>
      <c r="AY333" s="129"/>
      <c r="AZ333" s="129"/>
      <c r="BA333" s="129"/>
      <c r="BB333" s="129"/>
      <c r="BC333" s="129"/>
      <c r="BD333" s="129"/>
      <c r="BE333" s="129"/>
      <c r="BF333" s="129"/>
      <c r="BG333" s="79"/>
      <c r="BH333" s="129"/>
    </row>
    <row r="334" spans="7:60" s="76" customFormat="1" x14ac:dyDescent="0.2">
      <c r="G334" s="129"/>
      <c r="AI334" s="138"/>
      <c r="AJ334" s="129"/>
      <c r="AK334" s="129"/>
      <c r="AL334" s="129"/>
      <c r="AM334" s="129"/>
      <c r="AN334" s="129"/>
      <c r="AO334" s="129"/>
      <c r="AP334" s="129"/>
      <c r="AQ334" s="129"/>
      <c r="AR334" s="129"/>
      <c r="AS334" s="129"/>
      <c r="AT334" s="129"/>
      <c r="AU334" s="129"/>
      <c r="AV334" s="129"/>
      <c r="AW334" s="129"/>
      <c r="AX334" s="129"/>
      <c r="AY334" s="129"/>
      <c r="AZ334" s="129"/>
      <c r="BA334" s="129"/>
      <c r="BB334" s="129"/>
      <c r="BC334" s="129"/>
      <c r="BD334" s="129"/>
      <c r="BE334" s="129"/>
      <c r="BF334" s="129"/>
      <c r="BG334" s="79"/>
      <c r="BH334" s="129"/>
    </row>
    <row r="335" spans="7:60" s="76" customFormat="1" x14ac:dyDescent="0.2">
      <c r="G335" s="129"/>
      <c r="AI335" s="138"/>
      <c r="AJ335" s="129"/>
      <c r="AK335" s="129"/>
      <c r="AL335" s="129"/>
      <c r="AM335" s="129"/>
      <c r="AN335" s="129"/>
      <c r="AO335" s="129"/>
      <c r="AP335" s="129"/>
      <c r="AQ335" s="129"/>
      <c r="AR335" s="129"/>
      <c r="AS335" s="129"/>
      <c r="AT335" s="129"/>
      <c r="AU335" s="129"/>
      <c r="AV335" s="129"/>
      <c r="AW335" s="129"/>
      <c r="AX335" s="129"/>
      <c r="AY335" s="129"/>
      <c r="AZ335" s="129"/>
      <c r="BA335" s="129"/>
      <c r="BB335" s="129"/>
      <c r="BC335" s="129"/>
      <c r="BD335" s="129"/>
      <c r="BE335" s="129"/>
      <c r="BF335" s="129"/>
      <c r="BG335" s="79"/>
      <c r="BH335" s="129"/>
    </row>
    <row r="336" spans="7:60" s="76" customFormat="1" x14ac:dyDescent="0.2">
      <c r="G336" s="129"/>
      <c r="AI336" s="138"/>
      <c r="AJ336" s="129"/>
      <c r="AK336" s="129"/>
      <c r="AL336" s="129"/>
      <c r="AM336" s="129"/>
      <c r="AN336" s="129"/>
      <c r="AO336" s="129"/>
      <c r="AP336" s="129"/>
      <c r="AQ336" s="129"/>
      <c r="AR336" s="129"/>
      <c r="AS336" s="129"/>
      <c r="AT336" s="129"/>
      <c r="AU336" s="129"/>
      <c r="AV336" s="129"/>
      <c r="AW336" s="129"/>
      <c r="AX336" s="129"/>
      <c r="AY336" s="129"/>
      <c r="AZ336" s="129"/>
      <c r="BA336" s="129"/>
      <c r="BB336" s="129"/>
      <c r="BC336" s="129"/>
      <c r="BD336" s="129"/>
      <c r="BE336" s="129"/>
      <c r="BF336" s="129"/>
      <c r="BG336" s="79"/>
      <c r="BH336" s="129"/>
    </row>
    <row r="337" spans="7:60" s="76" customFormat="1" x14ac:dyDescent="0.2">
      <c r="G337" s="129"/>
      <c r="AI337" s="138"/>
      <c r="AJ337" s="129"/>
      <c r="AK337" s="129"/>
      <c r="AL337" s="129"/>
      <c r="AM337" s="129"/>
      <c r="AN337" s="129"/>
      <c r="AO337" s="129"/>
      <c r="AP337" s="129"/>
      <c r="AQ337" s="129"/>
      <c r="AR337" s="129"/>
      <c r="AS337" s="129"/>
      <c r="AT337" s="129"/>
      <c r="AU337" s="129"/>
      <c r="AV337" s="129"/>
      <c r="AW337" s="129"/>
      <c r="AX337" s="129"/>
      <c r="AY337" s="129"/>
      <c r="AZ337" s="129"/>
      <c r="BA337" s="129"/>
      <c r="BB337" s="129"/>
      <c r="BC337" s="129"/>
      <c r="BD337" s="129"/>
      <c r="BE337" s="129"/>
      <c r="BF337" s="129"/>
      <c r="BG337" s="79"/>
      <c r="BH337" s="129"/>
    </row>
    <row r="338" spans="7:60" s="76" customFormat="1" x14ac:dyDescent="0.2">
      <c r="G338" s="129"/>
      <c r="AI338" s="138"/>
      <c r="AJ338" s="129"/>
      <c r="AK338" s="129"/>
      <c r="AL338" s="129"/>
      <c r="AM338" s="129"/>
      <c r="AN338" s="129"/>
      <c r="AO338" s="129"/>
      <c r="AP338" s="129"/>
      <c r="AQ338" s="129"/>
      <c r="AR338" s="129"/>
      <c r="AS338" s="129"/>
      <c r="AT338" s="129"/>
      <c r="AU338" s="129"/>
      <c r="AV338" s="129"/>
      <c r="AW338" s="129"/>
      <c r="AX338" s="129"/>
      <c r="AY338" s="129"/>
      <c r="AZ338" s="129"/>
      <c r="BA338" s="129"/>
      <c r="BB338" s="129"/>
      <c r="BC338" s="129"/>
      <c r="BD338" s="129"/>
      <c r="BE338" s="129"/>
      <c r="BF338" s="129"/>
      <c r="BG338" s="79"/>
      <c r="BH338" s="129"/>
    </row>
    <row r="339" spans="7:60" s="76" customFormat="1" x14ac:dyDescent="0.2">
      <c r="G339" s="129"/>
      <c r="AI339" s="138"/>
      <c r="AJ339" s="129"/>
      <c r="AK339" s="129"/>
      <c r="AL339" s="129"/>
      <c r="AM339" s="129"/>
      <c r="AN339" s="129"/>
      <c r="AO339" s="129"/>
      <c r="AP339" s="129"/>
      <c r="AQ339" s="129"/>
      <c r="AR339" s="129"/>
      <c r="AS339" s="129"/>
      <c r="AT339" s="129"/>
      <c r="AU339" s="129"/>
      <c r="AV339" s="129"/>
      <c r="AW339" s="129"/>
      <c r="AX339" s="129"/>
      <c r="AY339" s="129"/>
      <c r="AZ339" s="129"/>
      <c r="BA339" s="129"/>
      <c r="BB339" s="129"/>
      <c r="BC339" s="129"/>
      <c r="BD339" s="129"/>
      <c r="BE339" s="129"/>
      <c r="BF339" s="129"/>
      <c r="BG339" s="79"/>
      <c r="BH339" s="129"/>
    </row>
    <row r="340" spans="7:60" s="76" customFormat="1" x14ac:dyDescent="0.2">
      <c r="G340" s="129"/>
      <c r="AI340" s="138"/>
      <c r="AJ340" s="129"/>
      <c r="AK340" s="129"/>
      <c r="AL340" s="129"/>
      <c r="AM340" s="129"/>
      <c r="AN340" s="129"/>
      <c r="AO340" s="129"/>
      <c r="AP340" s="129"/>
      <c r="AQ340" s="129"/>
      <c r="AR340" s="129"/>
      <c r="AS340" s="129"/>
      <c r="AT340" s="129"/>
      <c r="AU340" s="129"/>
      <c r="AV340" s="129"/>
      <c r="AW340" s="129"/>
      <c r="AX340" s="129"/>
      <c r="AY340" s="129"/>
      <c r="AZ340" s="129"/>
      <c r="BA340" s="129"/>
      <c r="BB340" s="129"/>
      <c r="BC340" s="129"/>
      <c r="BD340" s="129"/>
      <c r="BE340" s="129"/>
      <c r="BF340" s="129"/>
      <c r="BG340" s="79"/>
      <c r="BH340" s="129"/>
    </row>
    <row r="341" spans="7:60" s="76" customFormat="1" x14ac:dyDescent="0.2">
      <c r="G341" s="129"/>
      <c r="AI341" s="138"/>
      <c r="AJ341" s="129"/>
      <c r="AK341" s="129"/>
      <c r="AL341" s="129"/>
      <c r="AM341" s="129"/>
      <c r="AN341" s="129"/>
      <c r="AO341" s="129"/>
      <c r="AP341" s="129"/>
      <c r="AQ341" s="129"/>
      <c r="AR341" s="129"/>
      <c r="AS341" s="129"/>
      <c r="AT341" s="129"/>
      <c r="AU341" s="129"/>
      <c r="AV341" s="129"/>
      <c r="AW341" s="129"/>
      <c r="AX341" s="129"/>
      <c r="AY341" s="129"/>
      <c r="AZ341" s="129"/>
      <c r="BA341" s="129"/>
      <c r="BB341" s="129"/>
      <c r="BC341" s="129"/>
      <c r="BD341" s="129"/>
      <c r="BE341" s="129"/>
      <c r="BF341" s="129"/>
      <c r="BG341" s="79"/>
      <c r="BH341" s="129"/>
    </row>
    <row r="342" spans="7:60" s="76" customFormat="1" x14ac:dyDescent="0.2">
      <c r="G342" s="129"/>
      <c r="AI342" s="138"/>
      <c r="AJ342" s="129"/>
      <c r="AK342" s="129"/>
      <c r="AL342" s="129"/>
      <c r="AM342" s="129"/>
      <c r="AN342" s="129"/>
      <c r="AO342" s="129"/>
      <c r="AP342" s="129"/>
      <c r="AQ342" s="129"/>
      <c r="AR342" s="129"/>
      <c r="AS342" s="129"/>
      <c r="AT342" s="129"/>
      <c r="AU342" s="129"/>
      <c r="AV342" s="129"/>
      <c r="AW342" s="129"/>
      <c r="AX342" s="129"/>
      <c r="AY342" s="129"/>
      <c r="AZ342" s="129"/>
      <c r="BA342" s="129"/>
      <c r="BB342" s="129"/>
      <c r="BC342" s="129"/>
      <c r="BD342" s="129"/>
      <c r="BE342" s="129"/>
      <c r="BF342" s="129"/>
      <c r="BG342" s="79"/>
      <c r="BH342" s="129"/>
    </row>
    <row r="343" spans="7:60" s="76" customFormat="1" x14ac:dyDescent="0.2">
      <c r="G343" s="129"/>
      <c r="AI343" s="138"/>
      <c r="AJ343" s="129"/>
      <c r="AK343" s="129"/>
      <c r="AL343" s="129"/>
      <c r="AM343" s="129"/>
      <c r="AN343" s="129"/>
      <c r="AO343" s="129"/>
      <c r="AP343" s="129"/>
      <c r="AQ343" s="129"/>
      <c r="AR343" s="129"/>
      <c r="AS343" s="129"/>
      <c r="AT343" s="129"/>
      <c r="AU343" s="129"/>
      <c r="AV343" s="129"/>
      <c r="AW343" s="129"/>
      <c r="AX343" s="129"/>
      <c r="AY343" s="129"/>
      <c r="AZ343" s="129"/>
      <c r="BA343" s="129"/>
      <c r="BB343" s="129"/>
      <c r="BC343" s="129"/>
      <c r="BD343" s="129"/>
      <c r="BE343" s="129"/>
      <c r="BF343" s="129"/>
      <c r="BG343" s="79"/>
      <c r="BH343" s="129"/>
    </row>
    <row r="344" spans="7:60" s="76" customFormat="1" x14ac:dyDescent="0.2">
      <c r="G344" s="129"/>
      <c r="AI344" s="138"/>
      <c r="AJ344" s="129"/>
      <c r="AK344" s="129"/>
      <c r="AL344" s="129"/>
      <c r="AM344" s="129"/>
      <c r="AN344" s="129"/>
      <c r="AO344" s="129"/>
      <c r="AP344" s="129"/>
      <c r="AQ344" s="129"/>
      <c r="AR344" s="129"/>
      <c r="AS344" s="129"/>
      <c r="AT344" s="129"/>
      <c r="AU344" s="129"/>
      <c r="AV344" s="129"/>
      <c r="AW344" s="129"/>
      <c r="AX344" s="129"/>
      <c r="AY344" s="129"/>
      <c r="AZ344" s="129"/>
      <c r="BA344" s="129"/>
      <c r="BB344" s="129"/>
      <c r="BC344" s="129"/>
      <c r="BD344" s="129"/>
      <c r="BE344" s="129"/>
      <c r="BF344" s="129"/>
      <c r="BG344" s="79"/>
      <c r="BH344" s="129"/>
    </row>
    <row r="345" spans="7:60" s="76" customFormat="1" x14ac:dyDescent="0.2">
      <c r="G345" s="129"/>
      <c r="AI345" s="138"/>
      <c r="AJ345" s="129"/>
      <c r="AK345" s="129"/>
      <c r="AL345" s="129"/>
      <c r="AM345" s="129"/>
      <c r="AN345" s="129"/>
      <c r="AO345" s="129"/>
      <c r="AP345" s="129"/>
      <c r="AQ345" s="129"/>
      <c r="AR345" s="129"/>
      <c r="AS345" s="129"/>
      <c r="AT345" s="129"/>
      <c r="AU345" s="129"/>
      <c r="AV345" s="129"/>
      <c r="AW345" s="129"/>
      <c r="AX345" s="129"/>
      <c r="AY345" s="129"/>
      <c r="AZ345" s="129"/>
      <c r="BA345" s="129"/>
      <c r="BB345" s="129"/>
      <c r="BC345" s="129"/>
      <c r="BD345" s="129"/>
      <c r="BE345" s="129"/>
      <c r="BF345" s="129"/>
      <c r="BG345" s="79"/>
      <c r="BH345" s="129"/>
    </row>
    <row r="346" spans="7:60" s="76" customFormat="1" x14ac:dyDescent="0.2">
      <c r="G346" s="129"/>
      <c r="AI346" s="138"/>
      <c r="AJ346" s="129"/>
      <c r="AK346" s="129"/>
      <c r="AL346" s="129"/>
      <c r="AM346" s="129"/>
      <c r="AN346" s="129"/>
      <c r="AO346" s="129"/>
      <c r="AP346" s="129"/>
      <c r="AQ346" s="129"/>
      <c r="AR346" s="129"/>
      <c r="AS346" s="129"/>
      <c r="AT346" s="129"/>
      <c r="AU346" s="129"/>
      <c r="AV346" s="129"/>
      <c r="AW346" s="129"/>
      <c r="AX346" s="129"/>
      <c r="AY346" s="129"/>
      <c r="AZ346" s="129"/>
      <c r="BA346" s="129"/>
      <c r="BB346" s="129"/>
      <c r="BC346" s="129"/>
      <c r="BD346" s="129"/>
      <c r="BE346" s="129"/>
      <c r="BF346" s="129"/>
      <c r="BG346" s="79"/>
      <c r="BH346" s="129"/>
    </row>
    <row r="347" spans="7:60" s="76" customFormat="1" x14ac:dyDescent="0.2">
      <c r="G347" s="129"/>
      <c r="AI347" s="138"/>
      <c r="AJ347" s="129"/>
      <c r="AK347" s="129"/>
      <c r="AL347" s="129"/>
      <c r="AM347" s="129"/>
      <c r="AN347" s="129"/>
      <c r="AO347" s="129"/>
      <c r="AP347" s="129"/>
      <c r="AQ347" s="129"/>
      <c r="AR347" s="129"/>
      <c r="AS347" s="129"/>
      <c r="AT347" s="129"/>
      <c r="AU347" s="129"/>
      <c r="AV347" s="129"/>
      <c r="AW347" s="129"/>
      <c r="AX347" s="129"/>
      <c r="AY347" s="129"/>
      <c r="AZ347" s="129"/>
      <c r="BA347" s="129"/>
      <c r="BB347" s="129"/>
      <c r="BC347" s="129"/>
      <c r="BD347" s="129"/>
      <c r="BE347" s="129"/>
      <c r="BF347" s="129"/>
      <c r="BG347" s="79"/>
      <c r="BH347" s="129"/>
    </row>
    <row r="348" spans="7:60" s="76" customFormat="1" x14ac:dyDescent="0.2">
      <c r="G348" s="129"/>
      <c r="AI348" s="138"/>
      <c r="AJ348" s="129"/>
      <c r="AK348" s="129"/>
      <c r="AL348" s="129"/>
      <c r="AM348" s="129"/>
      <c r="AN348" s="129"/>
      <c r="AO348" s="129"/>
      <c r="AP348" s="129"/>
      <c r="AQ348" s="129"/>
      <c r="AR348" s="129"/>
      <c r="AS348" s="129"/>
      <c r="AT348" s="129"/>
      <c r="AU348" s="129"/>
      <c r="AV348" s="129"/>
      <c r="AW348" s="129"/>
      <c r="AX348" s="129"/>
      <c r="AY348" s="129"/>
      <c r="AZ348" s="129"/>
      <c r="BA348" s="129"/>
      <c r="BB348" s="129"/>
      <c r="BC348" s="129"/>
      <c r="BD348" s="129"/>
      <c r="BE348" s="129"/>
      <c r="BF348" s="129"/>
      <c r="BG348" s="79"/>
      <c r="BH348" s="129"/>
    </row>
    <row r="349" spans="7:60" s="76" customFormat="1" x14ac:dyDescent="0.2">
      <c r="G349" s="129"/>
      <c r="AI349" s="138"/>
      <c r="AJ349" s="129"/>
      <c r="AK349" s="129"/>
      <c r="AL349" s="129"/>
      <c r="AM349" s="129"/>
      <c r="AN349" s="129"/>
      <c r="AO349" s="129"/>
      <c r="AP349" s="129"/>
      <c r="AQ349" s="129"/>
      <c r="AR349" s="129"/>
      <c r="AS349" s="129"/>
      <c r="AT349" s="129"/>
      <c r="AU349" s="129"/>
      <c r="AV349" s="129"/>
      <c r="AW349" s="129"/>
      <c r="AX349" s="129"/>
      <c r="AY349" s="129"/>
      <c r="AZ349" s="129"/>
      <c r="BA349" s="129"/>
      <c r="BB349" s="129"/>
      <c r="BC349" s="129"/>
      <c r="BD349" s="129"/>
      <c r="BE349" s="129"/>
      <c r="BF349" s="129"/>
      <c r="BG349" s="79"/>
      <c r="BH349" s="129"/>
    </row>
    <row r="350" spans="7:60" s="76" customFormat="1" x14ac:dyDescent="0.2">
      <c r="G350" s="129"/>
      <c r="AI350" s="138"/>
      <c r="AJ350" s="129"/>
      <c r="AK350" s="129"/>
      <c r="AL350" s="129"/>
      <c r="AM350" s="129"/>
      <c r="AN350" s="129"/>
      <c r="AO350" s="129"/>
      <c r="AP350" s="129"/>
      <c r="AQ350" s="129"/>
      <c r="AR350" s="129"/>
      <c r="AS350" s="129"/>
      <c r="AT350" s="129"/>
      <c r="AU350" s="129"/>
      <c r="AV350" s="129"/>
      <c r="AW350" s="129"/>
      <c r="AX350" s="129"/>
      <c r="AY350" s="129"/>
      <c r="AZ350" s="129"/>
      <c r="BA350" s="129"/>
      <c r="BB350" s="129"/>
      <c r="BC350" s="129"/>
      <c r="BD350" s="129"/>
      <c r="BE350" s="129"/>
      <c r="BF350" s="129"/>
      <c r="BG350" s="79"/>
      <c r="BH350" s="129"/>
    </row>
    <row r="351" spans="7:60" s="76" customFormat="1" x14ac:dyDescent="0.2">
      <c r="G351" s="129"/>
      <c r="AI351" s="138"/>
      <c r="AJ351" s="129"/>
      <c r="AK351" s="129"/>
      <c r="AL351" s="129"/>
      <c r="AM351" s="129"/>
      <c r="AN351" s="129"/>
      <c r="AO351" s="129"/>
      <c r="AP351" s="129"/>
      <c r="AQ351" s="129"/>
      <c r="AR351" s="129"/>
      <c r="AS351" s="129"/>
      <c r="AT351" s="129"/>
      <c r="AU351" s="129"/>
      <c r="AV351" s="129"/>
      <c r="AW351" s="129"/>
      <c r="AX351" s="129"/>
      <c r="AY351" s="129"/>
      <c r="AZ351" s="129"/>
      <c r="BA351" s="129"/>
      <c r="BB351" s="129"/>
      <c r="BC351" s="129"/>
      <c r="BD351" s="129"/>
      <c r="BE351" s="129"/>
      <c r="BF351" s="129"/>
      <c r="BG351" s="79"/>
      <c r="BH351" s="129"/>
    </row>
    <row r="352" spans="7:60" s="76" customFormat="1" x14ac:dyDescent="0.2">
      <c r="G352" s="129"/>
      <c r="AI352" s="138"/>
      <c r="AJ352" s="129"/>
      <c r="AK352" s="129"/>
      <c r="AL352" s="129"/>
      <c r="AM352" s="129"/>
      <c r="AN352" s="129"/>
      <c r="AO352" s="129"/>
      <c r="AP352" s="129"/>
      <c r="AQ352" s="129"/>
      <c r="AR352" s="129"/>
      <c r="AS352" s="129"/>
      <c r="AT352" s="129"/>
      <c r="AU352" s="129"/>
      <c r="AV352" s="129"/>
      <c r="AW352" s="129"/>
      <c r="AX352" s="129"/>
      <c r="AY352" s="129"/>
      <c r="AZ352" s="129"/>
      <c r="BA352" s="129"/>
      <c r="BB352" s="129"/>
      <c r="BC352" s="129"/>
      <c r="BD352" s="129"/>
      <c r="BE352" s="129"/>
      <c r="BF352" s="129"/>
      <c r="BG352" s="79"/>
      <c r="BH352" s="129"/>
    </row>
    <row r="353" spans="7:60" s="76" customFormat="1" x14ac:dyDescent="0.2">
      <c r="G353" s="129"/>
      <c r="AI353" s="138"/>
      <c r="AJ353" s="129"/>
      <c r="AK353" s="129"/>
      <c r="AL353" s="129"/>
      <c r="AM353" s="129"/>
      <c r="AN353" s="129"/>
      <c r="AO353" s="129"/>
      <c r="AP353" s="129"/>
      <c r="AQ353" s="129"/>
      <c r="AR353" s="129"/>
      <c r="AS353" s="129"/>
      <c r="AT353" s="129"/>
      <c r="AU353" s="129"/>
      <c r="AV353" s="129"/>
      <c r="AW353" s="129"/>
      <c r="AX353" s="129"/>
      <c r="AY353" s="129"/>
      <c r="AZ353" s="129"/>
      <c r="BA353" s="129"/>
      <c r="BB353" s="129"/>
      <c r="BC353" s="129"/>
      <c r="BD353" s="129"/>
      <c r="BE353" s="129"/>
      <c r="BF353" s="129"/>
      <c r="BG353" s="79"/>
      <c r="BH353" s="129"/>
    </row>
    <row r="354" spans="7:60" s="76" customFormat="1" x14ac:dyDescent="0.2">
      <c r="G354" s="129"/>
      <c r="AI354" s="138"/>
      <c r="AJ354" s="129"/>
      <c r="AK354" s="129"/>
      <c r="AL354" s="129"/>
      <c r="AM354" s="129"/>
      <c r="AN354" s="129"/>
      <c r="AO354" s="129"/>
      <c r="AP354" s="129"/>
      <c r="AQ354" s="129"/>
      <c r="AR354" s="129"/>
      <c r="AS354" s="129"/>
      <c r="AT354" s="129"/>
      <c r="AU354" s="129"/>
      <c r="AV354" s="129"/>
      <c r="AW354" s="129"/>
      <c r="AX354" s="129"/>
      <c r="AY354" s="129"/>
      <c r="AZ354" s="129"/>
      <c r="BA354" s="129"/>
      <c r="BB354" s="129"/>
      <c r="BC354" s="129"/>
      <c r="BD354" s="129"/>
      <c r="BE354" s="129"/>
      <c r="BF354" s="129"/>
      <c r="BG354" s="79"/>
      <c r="BH354" s="129"/>
    </row>
    <row r="355" spans="7:60" s="76" customFormat="1" x14ac:dyDescent="0.2">
      <c r="G355" s="129"/>
      <c r="AI355" s="138"/>
      <c r="AJ355" s="129"/>
      <c r="AK355" s="129"/>
      <c r="AL355" s="129"/>
      <c r="AM355" s="129"/>
      <c r="AN355" s="129"/>
      <c r="AO355" s="129"/>
      <c r="AP355" s="129"/>
      <c r="AQ355" s="129"/>
      <c r="AR355" s="129"/>
      <c r="AS355" s="129"/>
      <c r="AT355" s="129"/>
      <c r="AU355" s="129"/>
      <c r="AV355" s="129"/>
      <c r="AW355" s="129"/>
      <c r="AX355" s="129"/>
      <c r="AY355" s="129"/>
      <c r="AZ355" s="129"/>
      <c r="BA355" s="129"/>
      <c r="BB355" s="129"/>
      <c r="BC355" s="129"/>
      <c r="BD355" s="129"/>
      <c r="BE355" s="129"/>
      <c r="BF355" s="129"/>
      <c r="BG355" s="79"/>
      <c r="BH355" s="129"/>
    </row>
    <row r="356" spans="7:60" s="76" customFormat="1" x14ac:dyDescent="0.2">
      <c r="G356" s="129"/>
      <c r="AI356" s="138"/>
      <c r="AJ356" s="129"/>
      <c r="AK356" s="129"/>
      <c r="AL356" s="129"/>
      <c r="AM356" s="129"/>
      <c r="AN356" s="129"/>
      <c r="AO356" s="129"/>
      <c r="AP356" s="129"/>
      <c r="AQ356" s="129"/>
      <c r="AR356" s="129"/>
      <c r="AS356" s="129"/>
      <c r="AT356" s="129"/>
      <c r="AU356" s="129"/>
      <c r="AV356" s="129"/>
      <c r="AW356" s="129"/>
      <c r="AX356" s="129"/>
      <c r="AY356" s="129"/>
      <c r="AZ356" s="129"/>
      <c r="BA356" s="129"/>
      <c r="BB356" s="129"/>
      <c r="BC356" s="129"/>
      <c r="BD356" s="129"/>
      <c r="BE356" s="129"/>
      <c r="BF356" s="129"/>
      <c r="BG356" s="79"/>
      <c r="BH356" s="129"/>
    </row>
    <row r="357" spans="7:60" s="76" customFormat="1" x14ac:dyDescent="0.2">
      <c r="G357" s="129"/>
      <c r="AI357" s="138"/>
      <c r="AJ357" s="129"/>
      <c r="AK357" s="129"/>
      <c r="AL357" s="129"/>
      <c r="AM357" s="129"/>
      <c r="AN357" s="129"/>
      <c r="AO357" s="129"/>
      <c r="AP357" s="129"/>
      <c r="AQ357" s="129"/>
      <c r="AR357" s="129"/>
      <c r="AS357" s="129"/>
      <c r="AT357" s="129"/>
      <c r="AU357" s="129"/>
      <c r="AV357" s="129"/>
      <c r="AW357" s="129"/>
      <c r="AX357" s="129"/>
      <c r="AY357" s="129"/>
      <c r="AZ357" s="129"/>
      <c r="BA357" s="129"/>
      <c r="BB357" s="129"/>
      <c r="BC357" s="129"/>
      <c r="BD357" s="129"/>
      <c r="BE357" s="129"/>
      <c r="BF357" s="129"/>
      <c r="BG357" s="79"/>
      <c r="BH357" s="129"/>
    </row>
    <row r="358" spans="7:60" s="76" customFormat="1" x14ac:dyDescent="0.2">
      <c r="G358" s="129"/>
      <c r="AI358" s="138"/>
      <c r="AJ358" s="129"/>
      <c r="AK358" s="129"/>
      <c r="AL358" s="129"/>
      <c r="AM358" s="129"/>
      <c r="AN358" s="129"/>
      <c r="AO358" s="129"/>
      <c r="AP358" s="129"/>
      <c r="AQ358" s="129"/>
      <c r="AR358" s="129"/>
      <c r="AS358" s="129"/>
      <c r="AT358" s="129"/>
      <c r="AU358" s="129"/>
      <c r="AV358" s="129"/>
      <c r="AW358" s="129"/>
      <c r="AX358" s="129"/>
      <c r="AY358" s="129"/>
      <c r="AZ358" s="129"/>
      <c r="BA358" s="129"/>
      <c r="BB358" s="129"/>
      <c r="BC358" s="129"/>
      <c r="BD358" s="129"/>
      <c r="BE358" s="129"/>
      <c r="BF358" s="129"/>
      <c r="BG358" s="79"/>
      <c r="BH358" s="129"/>
    </row>
    <row r="359" spans="7:60" s="76" customFormat="1" x14ac:dyDescent="0.2">
      <c r="G359" s="129"/>
      <c r="AI359" s="138"/>
      <c r="AJ359" s="129"/>
      <c r="AK359" s="129"/>
      <c r="AL359" s="129"/>
      <c r="AM359" s="129"/>
      <c r="AN359" s="129"/>
      <c r="AO359" s="129"/>
      <c r="AP359" s="129"/>
      <c r="AQ359" s="129"/>
      <c r="AR359" s="129"/>
      <c r="AS359" s="129"/>
      <c r="AT359" s="129"/>
      <c r="AU359" s="129"/>
      <c r="AV359" s="129"/>
      <c r="AW359" s="129"/>
      <c r="AX359" s="129"/>
      <c r="AY359" s="129"/>
      <c r="AZ359" s="129"/>
      <c r="BA359" s="129"/>
      <c r="BB359" s="129"/>
      <c r="BC359" s="129"/>
      <c r="BD359" s="129"/>
      <c r="BE359" s="129"/>
      <c r="BF359" s="129"/>
      <c r="BG359" s="79"/>
      <c r="BH359" s="129"/>
    </row>
    <row r="360" spans="7:60" s="76" customFormat="1" x14ac:dyDescent="0.2">
      <c r="G360" s="129"/>
      <c r="AI360" s="138"/>
      <c r="AJ360" s="129"/>
      <c r="AK360" s="129"/>
      <c r="AL360" s="129"/>
      <c r="AM360" s="129"/>
      <c r="AN360" s="129"/>
      <c r="AO360" s="129"/>
      <c r="AP360" s="129"/>
      <c r="AQ360" s="129"/>
      <c r="AR360" s="129"/>
      <c r="AS360" s="129"/>
      <c r="AT360" s="129"/>
      <c r="AU360" s="129"/>
      <c r="AV360" s="129"/>
      <c r="AW360" s="129"/>
      <c r="AX360" s="129"/>
      <c r="AY360" s="129"/>
      <c r="AZ360" s="129"/>
      <c r="BA360" s="129"/>
      <c r="BB360" s="129"/>
      <c r="BC360" s="129"/>
      <c r="BD360" s="129"/>
      <c r="BE360" s="129"/>
      <c r="BF360" s="129"/>
      <c r="BG360" s="79"/>
      <c r="BH360" s="129"/>
    </row>
    <row r="361" spans="7:60" s="76" customFormat="1" x14ac:dyDescent="0.2">
      <c r="G361" s="129"/>
      <c r="AI361" s="138"/>
      <c r="AJ361" s="129"/>
      <c r="AK361" s="129"/>
      <c r="AL361" s="129"/>
      <c r="AM361" s="129"/>
      <c r="AN361" s="129"/>
      <c r="AO361" s="129"/>
      <c r="AP361" s="129"/>
      <c r="AQ361" s="129"/>
      <c r="AR361" s="129"/>
      <c r="AS361" s="129"/>
      <c r="AT361" s="129"/>
      <c r="AU361" s="129"/>
      <c r="AV361" s="129"/>
      <c r="AW361" s="129"/>
      <c r="AX361" s="129"/>
      <c r="AY361" s="129"/>
      <c r="AZ361" s="129"/>
      <c r="BA361" s="129"/>
      <c r="BB361" s="129"/>
      <c r="BC361" s="129"/>
      <c r="BD361" s="129"/>
      <c r="BE361" s="129"/>
      <c r="BF361" s="129"/>
      <c r="BG361" s="79"/>
      <c r="BH361" s="129"/>
    </row>
    <row r="362" spans="7:60" s="76" customFormat="1" x14ac:dyDescent="0.2">
      <c r="G362" s="129"/>
      <c r="AI362" s="138"/>
      <c r="AJ362" s="129"/>
      <c r="AK362" s="129"/>
      <c r="AL362" s="129"/>
      <c r="AM362" s="129"/>
      <c r="AN362" s="129"/>
      <c r="AO362" s="129"/>
      <c r="AP362" s="129"/>
      <c r="AQ362" s="129"/>
      <c r="AR362" s="129"/>
      <c r="AS362" s="129"/>
      <c r="AT362" s="129"/>
      <c r="AU362" s="129"/>
      <c r="AV362" s="129"/>
      <c r="AW362" s="129"/>
      <c r="AX362" s="129"/>
      <c r="AY362" s="129"/>
      <c r="AZ362" s="129"/>
      <c r="BA362" s="129"/>
      <c r="BB362" s="129"/>
      <c r="BC362" s="129"/>
      <c r="BD362" s="129"/>
      <c r="BE362" s="129"/>
      <c r="BF362" s="129"/>
      <c r="BG362" s="79"/>
      <c r="BH362" s="129"/>
    </row>
    <row r="363" spans="7:60" s="76" customFormat="1" x14ac:dyDescent="0.2">
      <c r="G363" s="129"/>
      <c r="AI363" s="138"/>
      <c r="AJ363" s="129"/>
      <c r="AK363" s="129"/>
      <c r="AL363" s="129"/>
      <c r="AM363" s="129"/>
      <c r="AN363" s="129"/>
      <c r="AO363" s="129"/>
      <c r="AP363" s="129"/>
      <c r="AQ363" s="129"/>
      <c r="AR363" s="129"/>
      <c r="AS363" s="129"/>
      <c r="AT363" s="129"/>
      <c r="AU363" s="129"/>
      <c r="AV363" s="129"/>
      <c r="AW363" s="129"/>
      <c r="AX363" s="129"/>
      <c r="AY363" s="129"/>
      <c r="AZ363" s="129"/>
      <c r="BA363" s="129"/>
      <c r="BB363" s="129"/>
      <c r="BC363" s="129"/>
      <c r="BD363" s="129"/>
      <c r="BE363" s="129"/>
      <c r="BF363" s="129"/>
      <c r="BG363" s="79"/>
      <c r="BH363" s="129"/>
    </row>
    <row r="364" spans="7:60" s="76" customFormat="1" x14ac:dyDescent="0.2">
      <c r="G364" s="129"/>
      <c r="AI364" s="138"/>
      <c r="AJ364" s="129"/>
      <c r="AK364" s="129"/>
      <c r="AL364" s="129"/>
      <c r="AM364" s="129"/>
      <c r="AN364" s="129"/>
      <c r="AO364" s="129"/>
      <c r="AP364" s="129"/>
      <c r="AQ364" s="129"/>
      <c r="AR364" s="129"/>
      <c r="AS364" s="129"/>
      <c r="AT364" s="129"/>
      <c r="AU364" s="129"/>
      <c r="AV364" s="129"/>
      <c r="AW364" s="129"/>
      <c r="AX364" s="129"/>
      <c r="AY364" s="129"/>
      <c r="AZ364" s="129"/>
      <c r="BA364" s="129"/>
      <c r="BB364" s="129"/>
      <c r="BC364" s="129"/>
      <c r="BD364" s="129"/>
      <c r="BE364" s="129"/>
      <c r="BF364" s="129"/>
      <c r="BG364" s="79"/>
      <c r="BH364" s="129"/>
    </row>
    <row r="365" spans="7:60" s="76" customFormat="1" x14ac:dyDescent="0.2">
      <c r="G365" s="129"/>
      <c r="AI365" s="138"/>
      <c r="AJ365" s="129"/>
      <c r="AK365" s="129"/>
      <c r="AL365" s="129"/>
      <c r="AM365" s="129"/>
      <c r="AN365" s="129"/>
      <c r="AO365" s="129"/>
      <c r="AP365" s="129"/>
      <c r="AQ365" s="129"/>
      <c r="AR365" s="129"/>
      <c r="AS365" s="129"/>
      <c r="AT365" s="129"/>
      <c r="AU365" s="129"/>
      <c r="AV365" s="129"/>
      <c r="AW365" s="129"/>
      <c r="AX365" s="129"/>
      <c r="AY365" s="129"/>
      <c r="AZ365" s="129"/>
      <c r="BA365" s="129"/>
      <c r="BB365" s="129"/>
      <c r="BC365" s="129"/>
      <c r="BD365" s="129"/>
      <c r="BE365" s="129"/>
      <c r="BF365" s="129"/>
      <c r="BG365" s="79"/>
      <c r="BH365" s="129"/>
    </row>
    <row r="366" spans="7:60" s="76" customFormat="1" x14ac:dyDescent="0.2">
      <c r="G366" s="129"/>
      <c r="AI366" s="138"/>
      <c r="AJ366" s="129"/>
      <c r="AK366" s="129"/>
      <c r="AL366" s="129"/>
      <c r="AM366" s="129"/>
      <c r="AN366" s="129"/>
      <c r="AO366" s="129"/>
      <c r="AP366" s="129"/>
      <c r="AQ366" s="129"/>
      <c r="AR366" s="129"/>
      <c r="AS366" s="129"/>
      <c r="AT366" s="129"/>
      <c r="AU366" s="129"/>
      <c r="AV366" s="129"/>
      <c r="AW366" s="129"/>
      <c r="AX366" s="129"/>
      <c r="AY366" s="129"/>
      <c r="AZ366" s="129"/>
      <c r="BA366" s="129"/>
      <c r="BB366" s="129"/>
      <c r="BC366" s="129"/>
      <c r="BD366" s="129"/>
      <c r="BE366" s="129"/>
      <c r="BF366" s="129"/>
      <c r="BG366" s="79"/>
      <c r="BH366" s="129"/>
    </row>
    <row r="367" spans="7:60" s="76" customFormat="1" x14ac:dyDescent="0.2">
      <c r="G367" s="129"/>
      <c r="AI367" s="138"/>
      <c r="AJ367" s="129"/>
      <c r="AK367" s="129"/>
      <c r="AL367" s="129"/>
      <c r="AM367" s="129"/>
      <c r="AN367" s="129"/>
      <c r="AO367" s="129"/>
      <c r="AP367" s="129"/>
      <c r="AQ367" s="129"/>
      <c r="AR367" s="129"/>
      <c r="AS367" s="129"/>
      <c r="AT367" s="129"/>
      <c r="AU367" s="129"/>
      <c r="AV367" s="129"/>
      <c r="AW367" s="129"/>
      <c r="AX367" s="129"/>
      <c r="AY367" s="129"/>
      <c r="AZ367" s="129"/>
      <c r="BA367" s="129"/>
      <c r="BB367" s="129"/>
      <c r="BC367" s="129"/>
      <c r="BD367" s="129"/>
      <c r="BE367" s="129"/>
      <c r="BF367" s="129"/>
      <c r="BG367" s="79"/>
      <c r="BH367" s="129"/>
    </row>
    <row r="368" spans="7:60" s="76" customFormat="1" x14ac:dyDescent="0.2">
      <c r="G368" s="129"/>
      <c r="AI368" s="138"/>
      <c r="AJ368" s="129"/>
      <c r="AK368" s="129"/>
      <c r="AL368" s="129"/>
      <c r="AM368" s="129"/>
      <c r="AN368" s="129"/>
      <c r="AO368" s="129"/>
      <c r="AP368" s="129"/>
      <c r="AQ368" s="129"/>
      <c r="AR368" s="129"/>
      <c r="AS368" s="129"/>
      <c r="AT368" s="129"/>
      <c r="AU368" s="129"/>
      <c r="AV368" s="129"/>
      <c r="AW368" s="129"/>
      <c r="AX368" s="129"/>
      <c r="AY368" s="129"/>
      <c r="AZ368" s="129"/>
      <c r="BA368" s="129"/>
      <c r="BB368" s="129"/>
      <c r="BC368" s="129"/>
      <c r="BD368" s="129"/>
      <c r="BE368" s="129"/>
      <c r="BF368" s="129"/>
      <c r="BG368" s="79"/>
      <c r="BH368" s="129"/>
    </row>
    <row r="369" spans="7:60" s="76" customFormat="1" x14ac:dyDescent="0.2">
      <c r="G369" s="129"/>
      <c r="AI369" s="138"/>
      <c r="AJ369" s="129"/>
      <c r="AK369" s="129"/>
      <c r="AL369" s="129"/>
      <c r="AM369" s="129"/>
      <c r="AN369" s="129"/>
      <c r="AO369" s="129"/>
      <c r="AP369" s="129"/>
      <c r="AQ369" s="129"/>
      <c r="AR369" s="129"/>
      <c r="AS369" s="129"/>
      <c r="AT369" s="129"/>
      <c r="AU369" s="129"/>
      <c r="AV369" s="129"/>
      <c r="AW369" s="129"/>
      <c r="AX369" s="129"/>
      <c r="AY369" s="129"/>
      <c r="AZ369" s="129"/>
      <c r="BA369" s="129"/>
      <c r="BB369" s="129"/>
      <c r="BC369" s="129"/>
      <c r="BD369" s="129"/>
      <c r="BE369" s="129"/>
      <c r="BF369" s="129"/>
      <c r="BG369" s="79"/>
      <c r="BH369" s="129"/>
    </row>
    <row r="370" spans="7:60" s="76" customFormat="1" x14ac:dyDescent="0.2">
      <c r="G370" s="129"/>
      <c r="AI370" s="138"/>
      <c r="AJ370" s="129"/>
      <c r="AK370" s="129"/>
      <c r="AL370" s="129"/>
      <c r="AM370" s="129"/>
      <c r="AN370" s="129"/>
      <c r="AO370" s="129"/>
      <c r="AP370" s="129"/>
      <c r="AQ370" s="129"/>
      <c r="AR370" s="129"/>
      <c r="AS370" s="129"/>
      <c r="AT370" s="129"/>
      <c r="AU370" s="129"/>
      <c r="AV370" s="129"/>
      <c r="AW370" s="129"/>
      <c r="AX370" s="129"/>
      <c r="AY370" s="129"/>
      <c r="AZ370" s="129"/>
      <c r="BA370" s="129"/>
      <c r="BB370" s="129"/>
      <c r="BC370" s="129"/>
      <c r="BD370" s="129"/>
      <c r="BE370" s="129"/>
      <c r="BF370" s="129"/>
      <c r="BG370" s="79"/>
      <c r="BH370" s="129"/>
    </row>
    <row r="371" spans="7:60" s="76" customFormat="1" x14ac:dyDescent="0.2">
      <c r="G371" s="129"/>
      <c r="AI371" s="138"/>
      <c r="AJ371" s="129"/>
      <c r="AK371" s="129"/>
      <c r="AL371" s="129"/>
      <c r="AM371" s="129"/>
      <c r="AN371" s="129"/>
      <c r="AO371" s="129"/>
      <c r="AP371" s="129"/>
      <c r="AQ371" s="129"/>
      <c r="AR371" s="129"/>
      <c r="AS371" s="129"/>
      <c r="AT371" s="129"/>
      <c r="AU371" s="129"/>
      <c r="AV371" s="129"/>
      <c r="AW371" s="129"/>
      <c r="AX371" s="129"/>
      <c r="AY371" s="129"/>
      <c r="AZ371" s="129"/>
      <c r="BA371" s="129"/>
      <c r="BB371" s="129"/>
      <c r="BC371" s="129"/>
      <c r="BD371" s="129"/>
      <c r="BE371" s="129"/>
      <c r="BF371" s="129"/>
      <c r="BG371" s="79"/>
      <c r="BH371" s="129"/>
    </row>
    <row r="372" spans="7:60" s="76" customFormat="1" x14ac:dyDescent="0.2">
      <c r="G372" s="129"/>
      <c r="AI372" s="138"/>
      <c r="AJ372" s="129"/>
      <c r="AK372" s="129"/>
      <c r="AL372" s="129"/>
      <c r="AM372" s="129"/>
      <c r="AN372" s="129"/>
      <c r="AO372" s="129"/>
      <c r="AP372" s="129"/>
      <c r="AQ372" s="129"/>
      <c r="AR372" s="129"/>
      <c r="AS372" s="129"/>
      <c r="AT372" s="129"/>
      <c r="AU372" s="129"/>
      <c r="AV372" s="129"/>
      <c r="AW372" s="129"/>
      <c r="AX372" s="129"/>
      <c r="AY372" s="129"/>
      <c r="AZ372" s="129"/>
      <c r="BA372" s="129"/>
      <c r="BB372" s="129"/>
      <c r="BC372" s="129"/>
      <c r="BD372" s="129"/>
      <c r="BE372" s="129"/>
      <c r="BF372" s="129"/>
      <c r="BG372" s="79"/>
      <c r="BH372" s="129"/>
    </row>
    <row r="373" spans="7:60" s="76" customFormat="1" x14ac:dyDescent="0.2">
      <c r="G373" s="129"/>
      <c r="AI373" s="138"/>
      <c r="AJ373" s="129"/>
      <c r="AK373" s="129"/>
      <c r="AL373" s="129"/>
      <c r="AM373" s="129"/>
      <c r="AN373" s="129"/>
      <c r="AO373" s="129"/>
      <c r="AP373" s="129"/>
      <c r="AQ373" s="129"/>
      <c r="AR373" s="129"/>
      <c r="AS373" s="129"/>
      <c r="AT373" s="129"/>
      <c r="AU373" s="129"/>
      <c r="AV373" s="129"/>
      <c r="AW373" s="129"/>
      <c r="AX373" s="129"/>
      <c r="AY373" s="129"/>
      <c r="AZ373" s="129"/>
      <c r="BA373" s="129"/>
      <c r="BB373" s="129"/>
      <c r="BC373" s="129"/>
      <c r="BD373" s="129"/>
      <c r="BE373" s="129"/>
      <c r="BF373" s="129"/>
      <c r="BG373" s="79"/>
      <c r="BH373" s="129"/>
    </row>
    <row r="374" spans="7:60" s="76" customFormat="1" x14ac:dyDescent="0.2">
      <c r="G374" s="129"/>
      <c r="AI374" s="138"/>
      <c r="AJ374" s="129"/>
      <c r="AK374" s="129"/>
      <c r="AL374" s="129"/>
      <c r="AM374" s="129"/>
      <c r="AN374" s="129"/>
      <c r="AO374" s="129"/>
      <c r="AP374" s="129"/>
      <c r="AQ374" s="129"/>
      <c r="AR374" s="129"/>
      <c r="AS374" s="129"/>
      <c r="AT374" s="129"/>
      <c r="AU374" s="129"/>
      <c r="AV374" s="129"/>
      <c r="AW374" s="129"/>
      <c r="AX374" s="129"/>
      <c r="AY374" s="129"/>
      <c r="AZ374" s="129"/>
      <c r="BA374" s="129"/>
      <c r="BB374" s="129"/>
      <c r="BC374" s="129"/>
      <c r="BD374" s="129"/>
      <c r="BE374" s="129"/>
      <c r="BF374" s="129"/>
      <c r="BG374" s="79"/>
      <c r="BH374" s="129"/>
    </row>
    <row r="375" spans="7:60" s="76" customFormat="1" x14ac:dyDescent="0.2">
      <c r="G375" s="129"/>
      <c r="AI375" s="138"/>
      <c r="AJ375" s="129"/>
      <c r="AK375" s="129"/>
      <c r="AL375" s="129"/>
      <c r="AM375" s="129"/>
      <c r="AN375" s="129"/>
      <c r="AO375" s="129"/>
      <c r="AP375" s="129"/>
      <c r="AQ375" s="129"/>
      <c r="AR375" s="129"/>
      <c r="AS375" s="129"/>
      <c r="AT375" s="129"/>
      <c r="AU375" s="129"/>
      <c r="AV375" s="129"/>
      <c r="AW375" s="129"/>
      <c r="AX375" s="129"/>
      <c r="AY375" s="129"/>
      <c r="AZ375" s="129"/>
      <c r="BA375" s="129"/>
      <c r="BB375" s="129"/>
      <c r="BC375" s="129"/>
      <c r="BD375" s="129"/>
      <c r="BE375" s="129"/>
      <c r="BF375" s="129"/>
      <c r="BG375" s="79"/>
      <c r="BH375" s="129"/>
    </row>
    <row r="376" spans="7:60" s="76" customFormat="1" x14ac:dyDescent="0.2">
      <c r="G376" s="129"/>
      <c r="AI376" s="138"/>
      <c r="AJ376" s="129"/>
      <c r="AK376" s="129"/>
      <c r="AL376" s="129"/>
      <c r="AM376" s="129"/>
      <c r="AN376" s="129"/>
      <c r="AO376" s="129"/>
      <c r="AP376" s="129"/>
      <c r="AQ376" s="129"/>
      <c r="AR376" s="129"/>
      <c r="AS376" s="129"/>
      <c r="AT376" s="129"/>
      <c r="AU376" s="129"/>
      <c r="AV376" s="129"/>
      <c r="AW376" s="129"/>
      <c r="AX376" s="129"/>
      <c r="AY376" s="129"/>
      <c r="AZ376" s="129"/>
      <c r="BA376" s="129"/>
      <c r="BB376" s="129"/>
      <c r="BC376" s="129"/>
      <c r="BD376" s="129"/>
      <c r="BE376" s="129"/>
      <c r="BF376" s="129"/>
      <c r="BG376" s="79"/>
      <c r="BH376" s="129"/>
    </row>
    <row r="377" spans="7:60" s="76" customFormat="1" x14ac:dyDescent="0.2">
      <c r="G377" s="129"/>
      <c r="AI377" s="138"/>
      <c r="AJ377" s="129"/>
      <c r="AK377" s="129"/>
      <c r="AL377" s="129"/>
      <c r="AM377" s="129"/>
      <c r="AN377" s="129"/>
      <c r="AO377" s="129"/>
      <c r="AP377" s="129"/>
      <c r="AQ377" s="129"/>
      <c r="AR377" s="129"/>
      <c r="AS377" s="129"/>
      <c r="AT377" s="129"/>
      <c r="AU377" s="129"/>
      <c r="AV377" s="129"/>
      <c r="AW377" s="129"/>
      <c r="AX377" s="129"/>
      <c r="AY377" s="129"/>
      <c r="AZ377" s="129"/>
      <c r="BA377" s="129"/>
      <c r="BB377" s="129"/>
      <c r="BC377" s="129"/>
      <c r="BD377" s="129"/>
      <c r="BE377" s="129"/>
      <c r="BF377" s="129"/>
      <c r="BG377" s="79"/>
      <c r="BH377" s="129"/>
    </row>
    <row r="378" spans="7:60" s="76" customFormat="1" x14ac:dyDescent="0.2">
      <c r="G378" s="129"/>
      <c r="AI378" s="138"/>
      <c r="AJ378" s="129"/>
      <c r="AK378" s="129"/>
      <c r="AL378" s="129"/>
      <c r="AM378" s="129"/>
      <c r="AN378" s="129"/>
      <c r="AO378" s="129"/>
      <c r="AP378" s="129"/>
      <c r="AQ378" s="129"/>
      <c r="AR378" s="129"/>
      <c r="AS378" s="129"/>
      <c r="AT378" s="129"/>
      <c r="AU378" s="129"/>
      <c r="AV378" s="129"/>
      <c r="AW378" s="129"/>
      <c r="AX378" s="129"/>
      <c r="AY378" s="129"/>
      <c r="AZ378" s="129"/>
      <c r="BA378" s="129"/>
      <c r="BB378" s="129"/>
      <c r="BC378" s="129"/>
      <c r="BD378" s="129"/>
      <c r="BE378" s="129"/>
      <c r="BF378" s="129"/>
      <c r="BG378" s="79"/>
      <c r="BH378" s="129"/>
    </row>
    <row r="379" spans="7:60" s="76" customFormat="1" x14ac:dyDescent="0.2">
      <c r="G379" s="129"/>
      <c r="AI379" s="138"/>
      <c r="AJ379" s="129"/>
      <c r="AK379" s="129"/>
      <c r="AL379" s="129"/>
      <c r="AM379" s="129"/>
      <c r="AN379" s="129"/>
      <c r="AO379" s="129"/>
      <c r="AP379" s="129"/>
      <c r="AQ379" s="129"/>
      <c r="AR379" s="129"/>
      <c r="AS379" s="129"/>
      <c r="AT379" s="129"/>
      <c r="AU379" s="129"/>
      <c r="AV379" s="129"/>
      <c r="AW379" s="129"/>
      <c r="AX379" s="129"/>
      <c r="AY379" s="129"/>
      <c r="AZ379" s="129"/>
      <c r="BA379" s="129"/>
      <c r="BB379" s="129"/>
      <c r="BC379" s="129"/>
      <c r="BD379" s="129"/>
      <c r="BE379" s="129"/>
      <c r="BF379" s="129"/>
      <c r="BG379" s="79"/>
      <c r="BH379" s="129"/>
    </row>
    <row r="380" spans="7:60" s="76" customFormat="1" x14ac:dyDescent="0.2">
      <c r="G380" s="129"/>
      <c r="AI380" s="138"/>
      <c r="AJ380" s="129"/>
      <c r="AK380" s="129"/>
      <c r="AL380" s="129"/>
      <c r="AM380" s="129"/>
      <c r="AN380" s="129"/>
      <c r="AO380" s="129"/>
      <c r="AP380" s="129"/>
      <c r="AQ380" s="129"/>
      <c r="AR380" s="129"/>
      <c r="AS380" s="129"/>
      <c r="AT380" s="129"/>
      <c r="AU380" s="129"/>
      <c r="AV380" s="129"/>
      <c r="AW380" s="129"/>
      <c r="AX380" s="129"/>
      <c r="AY380" s="129"/>
      <c r="AZ380" s="129"/>
      <c r="BA380" s="129"/>
      <c r="BB380" s="129"/>
      <c r="BC380" s="129"/>
      <c r="BD380" s="129"/>
      <c r="BE380" s="129"/>
      <c r="BF380" s="129"/>
      <c r="BG380" s="79"/>
      <c r="BH380" s="129"/>
    </row>
    <row r="381" spans="7:60" s="76" customFormat="1" x14ac:dyDescent="0.2">
      <c r="G381" s="129"/>
      <c r="AI381" s="138"/>
      <c r="AJ381" s="129"/>
      <c r="AK381" s="129"/>
      <c r="AL381" s="129"/>
      <c r="AM381" s="129"/>
      <c r="AN381" s="129"/>
      <c r="AO381" s="129"/>
      <c r="AP381" s="129"/>
      <c r="AQ381" s="129"/>
      <c r="AR381" s="129"/>
      <c r="AS381" s="129"/>
      <c r="AT381" s="129"/>
      <c r="AU381" s="129"/>
      <c r="AV381" s="129"/>
      <c r="AW381" s="129"/>
      <c r="AX381" s="129"/>
      <c r="AY381" s="129"/>
      <c r="AZ381" s="129"/>
      <c r="BA381" s="129"/>
      <c r="BB381" s="129"/>
      <c r="BC381" s="129"/>
      <c r="BD381" s="129"/>
      <c r="BE381" s="129"/>
      <c r="BF381" s="129"/>
      <c r="BG381" s="79"/>
      <c r="BH381" s="129"/>
    </row>
    <row r="382" spans="7:60" s="76" customFormat="1" x14ac:dyDescent="0.2">
      <c r="G382" s="129"/>
      <c r="AI382" s="138"/>
      <c r="AJ382" s="129"/>
      <c r="AK382" s="129"/>
      <c r="AL382" s="129"/>
      <c r="AM382" s="129"/>
      <c r="AN382" s="129"/>
      <c r="AO382" s="129"/>
      <c r="AP382" s="129"/>
      <c r="AQ382" s="129"/>
      <c r="AR382" s="129"/>
      <c r="AS382" s="129"/>
      <c r="AT382" s="129"/>
      <c r="AU382" s="129"/>
      <c r="AV382" s="129"/>
      <c r="AW382" s="129"/>
      <c r="AX382" s="129"/>
      <c r="AY382" s="129"/>
      <c r="AZ382" s="129"/>
      <c r="BA382" s="129"/>
      <c r="BB382" s="129"/>
      <c r="BC382" s="129"/>
      <c r="BD382" s="129"/>
      <c r="BE382" s="129"/>
      <c r="BF382" s="129"/>
      <c r="BG382" s="79"/>
      <c r="BH382" s="129"/>
    </row>
    <row r="383" spans="7:60" s="76" customFormat="1" x14ac:dyDescent="0.2">
      <c r="G383" s="129"/>
      <c r="AI383" s="138"/>
      <c r="AJ383" s="129"/>
      <c r="AK383" s="129"/>
      <c r="AL383" s="129"/>
      <c r="AM383" s="129"/>
      <c r="AN383" s="129"/>
      <c r="AO383" s="129"/>
      <c r="AP383" s="129"/>
      <c r="AQ383" s="129"/>
      <c r="AR383" s="129"/>
      <c r="AS383" s="129"/>
      <c r="AT383" s="129"/>
      <c r="AU383" s="129"/>
      <c r="AV383" s="129"/>
      <c r="AW383" s="129"/>
      <c r="AX383" s="129"/>
      <c r="AY383" s="129"/>
      <c r="AZ383" s="129"/>
      <c r="BA383" s="129"/>
      <c r="BB383" s="129"/>
      <c r="BC383" s="129"/>
      <c r="BD383" s="129"/>
      <c r="BE383" s="129"/>
      <c r="BF383" s="129"/>
      <c r="BG383" s="79"/>
      <c r="BH383" s="129"/>
    </row>
    <row r="384" spans="7:60" s="76" customFormat="1" x14ac:dyDescent="0.2">
      <c r="G384" s="129"/>
      <c r="AI384" s="138"/>
      <c r="AJ384" s="129"/>
      <c r="AK384" s="129"/>
      <c r="AL384" s="129"/>
      <c r="AM384" s="129"/>
      <c r="AN384" s="129"/>
      <c r="AO384" s="129"/>
      <c r="AP384" s="129"/>
      <c r="AQ384" s="129"/>
      <c r="AR384" s="129"/>
      <c r="AS384" s="129"/>
      <c r="AT384" s="129"/>
      <c r="AU384" s="129"/>
      <c r="AV384" s="129"/>
      <c r="AW384" s="129"/>
      <c r="AX384" s="129"/>
      <c r="AY384" s="129"/>
      <c r="AZ384" s="129"/>
      <c r="BA384" s="129"/>
      <c r="BB384" s="129"/>
      <c r="BC384" s="129"/>
      <c r="BD384" s="129"/>
      <c r="BE384" s="129"/>
      <c r="BF384" s="129"/>
      <c r="BG384" s="79"/>
      <c r="BH384" s="129"/>
    </row>
    <row r="385" spans="7:60" s="76" customFormat="1" x14ac:dyDescent="0.2">
      <c r="G385" s="129"/>
      <c r="AI385" s="138"/>
      <c r="AJ385" s="129"/>
      <c r="AK385" s="129"/>
      <c r="AL385" s="129"/>
      <c r="AM385" s="129"/>
      <c r="AN385" s="129"/>
      <c r="AO385" s="129"/>
      <c r="AP385" s="129"/>
      <c r="AQ385" s="129"/>
      <c r="AR385" s="129"/>
      <c r="AS385" s="129"/>
      <c r="AT385" s="129"/>
      <c r="AU385" s="129"/>
      <c r="AV385" s="129"/>
      <c r="AW385" s="129"/>
      <c r="AX385" s="129"/>
      <c r="AY385" s="129"/>
      <c r="AZ385" s="129"/>
      <c r="BA385" s="129"/>
      <c r="BB385" s="129"/>
      <c r="BC385" s="129"/>
      <c r="BD385" s="129"/>
      <c r="BE385" s="129"/>
      <c r="BF385" s="129"/>
      <c r="BG385" s="79"/>
      <c r="BH385" s="129"/>
    </row>
    <row r="386" spans="7:60" s="76" customFormat="1" x14ac:dyDescent="0.2">
      <c r="G386" s="129"/>
      <c r="AI386" s="138"/>
      <c r="AJ386" s="129"/>
      <c r="AK386" s="129"/>
      <c r="AL386" s="129"/>
      <c r="AM386" s="129"/>
      <c r="AN386" s="129"/>
      <c r="AO386" s="129"/>
      <c r="AP386" s="129"/>
      <c r="AQ386" s="129"/>
      <c r="AR386" s="129"/>
      <c r="AS386" s="129"/>
      <c r="AT386" s="129"/>
      <c r="AU386" s="129"/>
      <c r="AV386" s="129"/>
      <c r="AW386" s="129"/>
      <c r="AX386" s="129"/>
      <c r="AY386" s="129"/>
      <c r="AZ386" s="129"/>
      <c r="BA386" s="129"/>
      <c r="BB386" s="129"/>
      <c r="BC386" s="129"/>
      <c r="BD386" s="129"/>
      <c r="BE386" s="129"/>
      <c r="BF386" s="129"/>
      <c r="BG386" s="79"/>
      <c r="BH386" s="129"/>
    </row>
    <row r="387" spans="7:60" s="76" customFormat="1" x14ac:dyDescent="0.2">
      <c r="G387" s="129"/>
      <c r="AI387" s="138"/>
      <c r="AJ387" s="129"/>
      <c r="AK387" s="129"/>
      <c r="AL387" s="129"/>
      <c r="AM387" s="129"/>
      <c r="AN387" s="129"/>
      <c r="AO387" s="129"/>
      <c r="AP387" s="129"/>
      <c r="AQ387" s="129"/>
      <c r="AR387" s="129"/>
      <c r="AS387" s="129"/>
      <c r="AT387" s="129"/>
      <c r="AU387" s="129"/>
      <c r="AV387" s="129"/>
      <c r="AW387" s="129"/>
      <c r="AX387" s="129"/>
      <c r="AY387" s="129"/>
      <c r="AZ387" s="129"/>
      <c r="BA387" s="129"/>
      <c r="BB387" s="129"/>
      <c r="BC387" s="129"/>
      <c r="BD387" s="129"/>
      <c r="BE387" s="129"/>
      <c r="BF387" s="129"/>
      <c r="BG387" s="79"/>
      <c r="BH387" s="129"/>
    </row>
    <row r="388" spans="7:60" s="76" customFormat="1" x14ac:dyDescent="0.2">
      <c r="G388" s="129"/>
      <c r="AI388" s="138"/>
      <c r="AJ388" s="129"/>
      <c r="AK388" s="129"/>
      <c r="AL388" s="129"/>
      <c r="AM388" s="129"/>
      <c r="AN388" s="129"/>
      <c r="AO388" s="129"/>
      <c r="AP388" s="129"/>
      <c r="AQ388" s="129"/>
      <c r="AR388" s="129"/>
      <c r="AS388" s="129"/>
      <c r="AT388" s="129"/>
      <c r="AU388" s="129"/>
      <c r="AV388" s="129"/>
      <c r="AW388" s="129"/>
      <c r="AX388" s="129"/>
      <c r="AY388" s="129"/>
      <c r="AZ388" s="129"/>
      <c r="BA388" s="129"/>
      <c r="BB388" s="129"/>
      <c r="BC388" s="129"/>
      <c r="BD388" s="129"/>
      <c r="BE388" s="129"/>
      <c r="BF388" s="129"/>
      <c r="BG388" s="79"/>
      <c r="BH388" s="129"/>
    </row>
    <row r="389" spans="7:60" s="76" customFormat="1" x14ac:dyDescent="0.2">
      <c r="G389" s="129"/>
      <c r="AI389" s="138"/>
      <c r="AJ389" s="129"/>
      <c r="AK389" s="129"/>
      <c r="AL389" s="129"/>
      <c r="AM389" s="129"/>
      <c r="AN389" s="129"/>
      <c r="AO389" s="129"/>
      <c r="AP389" s="129"/>
      <c r="AQ389" s="129"/>
      <c r="AR389" s="129"/>
      <c r="AS389" s="129"/>
      <c r="AT389" s="129"/>
      <c r="AU389" s="129"/>
      <c r="AV389" s="129"/>
      <c r="AW389" s="129"/>
      <c r="AX389" s="129"/>
      <c r="AY389" s="129"/>
      <c r="AZ389" s="129"/>
      <c r="BA389" s="129"/>
      <c r="BB389" s="129"/>
      <c r="BC389" s="129"/>
      <c r="BD389" s="129"/>
      <c r="BE389" s="129"/>
      <c r="BF389" s="129"/>
      <c r="BG389" s="79"/>
      <c r="BH389" s="129"/>
    </row>
    <row r="390" spans="7:60" s="76" customFormat="1" x14ac:dyDescent="0.2">
      <c r="G390" s="129"/>
      <c r="AI390" s="138"/>
      <c r="AJ390" s="129"/>
      <c r="AK390" s="129"/>
      <c r="AL390" s="129"/>
      <c r="AM390" s="129"/>
      <c r="AN390" s="129"/>
      <c r="AO390" s="129"/>
      <c r="AP390" s="129"/>
      <c r="AQ390" s="129"/>
      <c r="AR390" s="129"/>
      <c r="AS390" s="129"/>
      <c r="AT390" s="129"/>
      <c r="AU390" s="129"/>
      <c r="AV390" s="129"/>
      <c r="AW390" s="129"/>
      <c r="AX390" s="129"/>
      <c r="AY390" s="129"/>
      <c r="AZ390" s="129"/>
      <c r="BA390" s="129"/>
      <c r="BB390" s="129"/>
      <c r="BC390" s="129"/>
      <c r="BD390" s="129"/>
      <c r="BE390" s="129"/>
      <c r="BF390" s="129"/>
      <c r="BG390" s="79"/>
      <c r="BH390" s="129"/>
    </row>
    <row r="391" spans="7:60" s="76" customFormat="1" x14ac:dyDescent="0.2">
      <c r="G391" s="129"/>
      <c r="AI391" s="138"/>
      <c r="AJ391" s="129"/>
      <c r="AK391" s="129"/>
      <c r="AL391" s="129"/>
      <c r="AM391" s="129"/>
      <c r="AN391" s="129"/>
      <c r="AO391" s="129"/>
      <c r="AP391" s="129"/>
      <c r="AQ391" s="129"/>
      <c r="AR391" s="129"/>
      <c r="AS391" s="129"/>
      <c r="AT391" s="129"/>
      <c r="AU391" s="129"/>
      <c r="AV391" s="129"/>
      <c r="AW391" s="129"/>
      <c r="AX391" s="129"/>
      <c r="AY391" s="129"/>
      <c r="AZ391" s="129"/>
      <c r="BA391" s="129"/>
      <c r="BB391" s="129"/>
      <c r="BC391" s="129"/>
      <c r="BD391" s="129"/>
      <c r="BE391" s="129"/>
      <c r="BF391" s="129"/>
      <c r="BG391" s="79"/>
      <c r="BH391" s="129"/>
    </row>
    <row r="392" spans="7:60" s="76" customFormat="1" x14ac:dyDescent="0.2">
      <c r="G392" s="129"/>
      <c r="AI392" s="138"/>
      <c r="AJ392" s="129"/>
      <c r="AK392" s="129"/>
      <c r="AL392" s="129"/>
      <c r="AM392" s="129"/>
      <c r="AN392" s="129"/>
      <c r="AO392" s="129"/>
      <c r="AP392" s="129"/>
      <c r="AQ392" s="129"/>
      <c r="AR392" s="129"/>
      <c r="AS392" s="129"/>
      <c r="AT392" s="129"/>
      <c r="AU392" s="129"/>
      <c r="AV392" s="129"/>
      <c r="AW392" s="129"/>
      <c r="AX392" s="129"/>
      <c r="AY392" s="129"/>
      <c r="AZ392" s="129"/>
      <c r="BA392" s="129"/>
      <c r="BB392" s="129"/>
      <c r="BC392" s="129"/>
      <c r="BD392" s="129"/>
      <c r="BE392" s="129"/>
      <c r="BF392" s="129"/>
      <c r="BG392" s="79"/>
      <c r="BH392" s="129"/>
    </row>
    <row r="393" spans="7:60" s="76" customFormat="1" x14ac:dyDescent="0.2">
      <c r="G393" s="129"/>
      <c r="AI393" s="138"/>
      <c r="AJ393" s="129"/>
      <c r="AK393" s="129"/>
      <c r="AL393" s="129"/>
      <c r="AM393" s="129"/>
      <c r="AN393" s="129"/>
      <c r="AO393" s="129"/>
      <c r="AP393" s="129"/>
      <c r="AQ393" s="129"/>
      <c r="AR393" s="129"/>
      <c r="AS393" s="129"/>
      <c r="AT393" s="129"/>
      <c r="AU393" s="129"/>
      <c r="AV393" s="129"/>
      <c r="AW393" s="129"/>
      <c r="AX393" s="129"/>
      <c r="AY393" s="129"/>
      <c r="AZ393" s="129"/>
      <c r="BA393" s="129"/>
      <c r="BB393" s="129"/>
      <c r="BC393" s="129"/>
      <c r="BD393" s="129"/>
      <c r="BE393" s="129"/>
      <c r="BF393" s="129"/>
      <c r="BG393" s="79"/>
      <c r="BH393" s="129"/>
    </row>
    <row r="394" spans="7:60" s="76" customFormat="1" x14ac:dyDescent="0.2">
      <c r="G394" s="129"/>
      <c r="AI394" s="138"/>
      <c r="AJ394" s="129"/>
      <c r="AK394" s="129"/>
      <c r="AL394" s="129"/>
      <c r="AM394" s="129"/>
      <c r="AN394" s="129"/>
      <c r="AO394" s="129"/>
      <c r="AP394" s="129"/>
      <c r="AQ394" s="129"/>
      <c r="AR394" s="129"/>
      <c r="AS394" s="129"/>
      <c r="AT394" s="129"/>
      <c r="AU394" s="129"/>
      <c r="AV394" s="129"/>
      <c r="AW394" s="129"/>
      <c r="AX394" s="129"/>
      <c r="AY394" s="129"/>
      <c r="AZ394" s="129"/>
      <c r="BA394" s="129"/>
      <c r="BB394" s="129"/>
      <c r="BC394" s="129"/>
      <c r="BD394" s="129"/>
      <c r="BE394" s="129"/>
      <c r="BF394" s="129"/>
      <c r="BG394" s="79"/>
      <c r="BH394" s="129"/>
    </row>
    <row r="395" spans="7:60" s="76" customFormat="1" x14ac:dyDescent="0.2">
      <c r="G395" s="129"/>
      <c r="AI395" s="138"/>
      <c r="AJ395" s="129"/>
      <c r="AK395" s="129"/>
      <c r="AL395" s="129"/>
      <c r="AM395" s="129"/>
      <c r="AN395" s="129"/>
      <c r="AO395" s="129"/>
      <c r="AP395" s="129"/>
      <c r="AQ395" s="129"/>
      <c r="AR395" s="129"/>
      <c r="AS395" s="129"/>
      <c r="AT395" s="129"/>
      <c r="AU395" s="129"/>
      <c r="AV395" s="129"/>
      <c r="AW395" s="129"/>
      <c r="AX395" s="129"/>
      <c r="AY395" s="129"/>
      <c r="AZ395" s="129"/>
      <c r="BA395" s="129"/>
      <c r="BB395" s="129"/>
      <c r="BC395" s="129"/>
      <c r="BD395" s="129"/>
      <c r="BE395" s="129"/>
      <c r="BF395" s="129"/>
      <c r="BG395" s="79"/>
      <c r="BH395" s="129"/>
    </row>
    <row r="396" spans="7:60" s="76" customFormat="1" x14ac:dyDescent="0.2">
      <c r="G396" s="129"/>
      <c r="AI396" s="138"/>
      <c r="AJ396" s="129"/>
      <c r="AK396" s="129"/>
      <c r="AL396" s="129"/>
      <c r="AM396" s="129"/>
      <c r="AN396" s="129"/>
      <c r="AO396" s="129"/>
      <c r="AP396" s="129"/>
      <c r="AQ396" s="129"/>
      <c r="AR396" s="129"/>
      <c r="AS396" s="129"/>
      <c r="AT396" s="129"/>
      <c r="AU396" s="129"/>
      <c r="AV396" s="129"/>
      <c r="AW396" s="129"/>
      <c r="AX396" s="129"/>
      <c r="AY396" s="129"/>
      <c r="AZ396" s="129"/>
      <c r="BA396" s="129"/>
      <c r="BB396" s="129"/>
      <c r="BC396" s="129"/>
      <c r="BD396" s="129"/>
      <c r="BE396" s="129"/>
      <c r="BF396" s="129"/>
      <c r="BG396" s="79"/>
      <c r="BH396" s="129"/>
    </row>
    <row r="397" spans="7:60" s="76" customFormat="1" x14ac:dyDescent="0.2">
      <c r="G397" s="129"/>
      <c r="AI397" s="138"/>
      <c r="AJ397" s="129"/>
      <c r="AK397" s="129"/>
      <c r="AL397" s="129"/>
      <c r="AM397" s="129"/>
      <c r="AN397" s="129"/>
      <c r="AO397" s="129"/>
      <c r="AP397" s="129"/>
      <c r="AQ397" s="129"/>
      <c r="AR397" s="129"/>
      <c r="AS397" s="129"/>
      <c r="AT397" s="129"/>
      <c r="AU397" s="129"/>
      <c r="AV397" s="129"/>
      <c r="AW397" s="129"/>
      <c r="AX397" s="129"/>
      <c r="AY397" s="129"/>
      <c r="AZ397" s="129"/>
      <c r="BA397" s="129"/>
      <c r="BB397" s="129"/>
      <c r="BC397" s="129"/>
      <c r="BD397" s="129"/>
      <c r="BE397" s="129"/>
      <c r="BF397" s="129"/>
      <c r="BG397" s="79"/>
      <c r="BH397" s="129"/>
    </row>
    <row r="398" spans="7:60" s="76" customFormat="1" x14ac:dyDescent="0.2">
      <c r="G398" s="129"/>
      <c r="AI398" s="138"/>
      <c r="AJ398" s="129"/>
      <c r="AK398" s="129"/>
      <c r="AL398" s="129"/>
      <c r="AM398" s="129"/>
      <c r="AN398" s="129"/>
      <c r="AO398" s="129"/>
      <c r="AP398" s="129"/>
      <c r="AQ398" s="129"/>
      <c r="AR398" s="129"/>
      <c r="AS398" s="129"/>
      <c r="AT398" s="129"/>
      <c r="AU398" s="129"/>
      <c r="AV398" s="129"/>
      <c r="AW398" s="129"/>
      <c r="AX398" s="129"/>
      <c r="AY398" s="129"/>
      <c r="AZ398" s="129"/>
      <c r="BA398" s="129"/>
      <c r="BB398" s="129"/>
      <c r="BC398" s="129"/>
      <c r="BD398" s="129"/>
      <c r="BE398" s="129"/>
      <c r="BF398" s="129"/>
      <c r="BG398" s="79"/>
      <c r="BH398" s="129"/>
    </row>
    <row r="399" spans="7:60" s="76" customFormat="1" x14ac:dyDescent="0.2">
      <c r="G399" s="129"/>
      <c r="AI399" s="138"/>
      <c r="AJ399" s="129"/>
      <c r="AK399" s="129"/>
      <c r="AL399" s="129"/>
      <c r="AM399" s="129"/>
      <c r="AN399" s="129"/>
      <c r="AO399" s="129"/>
      <c r="AP399" s="129"/>
      <c r="AQ399" s="129"/>
      <c r="AR399" s="129"/>
      <c r="AS399" s="129"/>
      <c r="AT399" s="129"/>
      <c r="AU399" s="129"/>
      <c r="AV399" s="129"/>
      <c r="AW399" s="129"/>
      <c r="AX399" s="129"/>
      <c r="AY399" s="129"/>
      <c r="AZ399" s="129"/>
      <c r="BA399" s="129"/>
      <c r="BB399" s="129"/>
      <c r="BC399" s="129"/>
      <c r="BD399" s="129"/>
      <c r="BE399" s="129"/>
      <c r="BF399" s="129"/>
      <c r="BG399" s="79"/>
      <c r="BH399" s="129"/>
    </row>
    <row r="400" spans="7:60" s="76" customFormat="1" x14ac:dyDescent="0.2">
      <c r="G400" s="129"/>
      <c r="AI400" s="138"/>
      <c r="AJ400" s="129"/>
      <c r="AK400" s="129"/>
      <c r="AL400" s="129"/>
      <c r="AM400" s="129"/>
      <c r="AN400" s="129"/>
      <c r="AO400" s="129"/>
      <c r="AP400" s="129"/>
      <c r="AQ400" s="129"/>
      <c r="AR400" s="129"/>
      <c r="AS400" s="129"/>
      <c r="AT400" s="129"/>
      <c r="AU400" s="129"/>
      <c r="AV400" s="129"/>
      <c r="AW400" s="129"/>
      <c r="AX400" s="129"/>
      <c r="AY400" s="129"/>
      <c r="AZ400" s="129"/>
      <c r="BA400" s="129"/>
      <c r="BB400" s="129"/>
      <c r="BC400" s="129"/>
      <c r="BD400" s="129"/>
      <c r="BE400" s="129"/>
      <c r="BF400" s="129"/>
      <c r="BG400" s="79"/>
      <c r="BH400" s="129"/>
    </row>
    <row r="401" spans="7:60" s="76" customFormat="1" x14ac:dyDescent="0.2">
      <c r="G401" s="129"/>
      <c r="AI401" s="138"/>
      <c r="AJ401" s="129"/>
      <c r="AK401" s="129"/>
      <c r="AL401" s="129"/>
      <c r="AM401" s="129"/>
      <c r="AN401" s="129"/>
      <c r="AO401" s="129"/>
      <c r="AP401" s="129"/>
      <c r="AQ401" s="129"/>
      <c r="AR401" s="129"/>
      <c r="AS401" s="129"/>
      <c r="AT401" s="129"/>
      <c r="AU401" s="129"/>
      <c r="AV401" s="129"/>
      <c r="AW401" s="129"/>
      <c r="AX401" s="129"/>
      <c r="AY401" s="129"/>
      <c r="AZ401" s="129"/>
      <c r="BA401" s="129"/>
      <c r="BB401" s="129"/>
      <c r="BC401" s="129"/>
      <c r="BD401" s="129"/>
      <c r="BE401" s="129"/>
      <c r="BF401" s="129"/>
      <c r="BG401" s="79"/>
      <c r="BH401" s="129"/>
    </row>
    <row r="402" spans="7:60" s="76" customFormat="1" x14ac:dyDescent="0.2">
      <c r="G402" s="129"/>
      <c r="AI402" s="138"/>
      <c r="AJ402" s="129"/>
      <c r="AK402" s="129"/>
      <c r="AL402" s="129"/>
      <c r="AM402" s="129"/>
      <c r="AN402" s="129"/>
      <c r="AO402" s="129"/>
      <c r="AP402" s="129"/>
      <c r="AQ402" s="129"/>
      <c r="AR402" s="129"/>
      <c r="AS402" s="129"/>
      <c r="AT402" s="129"/>
      <c r="AU402" s="129"/>
      <c r="AV402" s="129"/>
      <c r="AW402" s="129"/>
      <c r="AX402" s="129"/>
      <c r="AY402" s="129"/>
      <c r="AZ402" s="129"/>
      <c r="BA402" s="129"/>
      <c r="BB402" s="129"/>
      <c r="BC402" s="129"/>
      <c r="BD402" s="129"/>
      <c r="BE402" s="129"/>
      <c r="BF402" s="129"/>
      <c r="BG402" s="79"/>
      <c r="BH402" s="129"/>
    </row>
    <row r="403" spans="7:60" s="76" customFormat="1" x14ac:dyDescent="0.2">
      <c r="G403" s="129"/>
      <c r="AI403" s="138"/>
      <c r="AJ403" s="129"/>
      <c r="AK403" s="129"/>
      <c r="AL403" s="129"/>
      <c r="AM403" s="129"/>
      <c r="AN403" s="129"/>
      <c r="AO403" s="129"/>
      <c r="AP403" s="129"/>
      <c r="AQ403" s="129"/>
      <c r="AR403" s="129"/>
      <c r="AS403" s="129"/>
      <c r="AT403" s="129"/>
      <c r="AU403" s="129"/>
      <c r="AV403" s="129"/>
      <c r="AW403" s="129"/>
      <c r="AX403" s="129"/>
      <c r="AY403" s="129"/>
      <c r="AZ403" s="129"/>
      <c r="BA403" s="129"/>
      <c r="BB403" s="129"/>
      <c r="BC403" s="129"/>
      <c r="BD403" s="129"/>
      <c r="BE403" s="129"/>
      <c r="BF403" s="129"/>
      <c r="BG403" s="79"/>
      <c r="BH403" s="129"/>
    </row>
    <row r="404" spans="7:60" s="76" customFormat="1" x14ac:dyDescent="0.2">
      <c r="G404" s="129"/>
      <c r="AI404" s="138"/>
      <c r="AJ404" s="129"/>
      <c r="AK404" s="129"/>
      <c r="AL404" s="129"/>
      <c r="AM404" s="129"/>
      <c r="AN404" s="129"/>
      <c r="AO404" s="129"/>
      <c r="AP404" s="129"/>
      <c r="AQ404" s="129"/>
      <c r="AR404" s="129"/>
      <c r="AS404" s="129"/>
      <c r="AT404" s="129"/>
      <c r="AU404" s="129"/>
      <c r="AV404" s="129"/>
      <c r="AW404" s="129"/>
      <c r="AX404" s="129"/>
      <c r="AY404" s="129"/>
      <c r="AZ404" s="129"/>
      <c r="BA404" s="129"/>
      <c r="BB404" s="129"/>
      <c r="BC404" s="129"/>
      <c r="BD404" s="129"/>
      <c r="BE404" s="129"/>
      <c r="BF404" s="129"/>
      <c r="BG404" s="79"/>
      <c r="BH404" s="129"/>
    </row>
    <row r="405" spans="7:60" s="76" customFormat="1" x14ac:dyDescent="0.2">
      <c r="G405" s="129"/>
      <c r="AI405" s="138"/>
      <c r="AJ405" s="129"/>
      <c r="AK405" s="129"/>
      <c r="AL405" s="129"/>
      <c r="AM405" s="129"/>
      <c r="AN405" s="129"/>
      <c r="AO405" s="129"/>
      <c r="AP405" s="129"/>
      <c r="AQ405" s="129"/>
      <c r="AR405" s="129"/>
      <c r="AS405" s="129"/>
      <c r="AT405" s="129"/>
      <c r="AU405" s="129"/>
      <c r="AV405" s="129"/>
      <c r="AW405" s="129"/>
      <c r="AX405" s="129"/>
      <c r="AY405" s="129"/>
      <c r="AZ405" s="129"/>
      <c r="BA405" s="129"/>
      <c r="BB405" s="129"/>
      <c r="BC405" s="129"/>
      <c r="BD405" s="129"/>
      <c r="BE405" s="129"/>
      <c r="BF405" s="129"/>
      <c r="BG405" s="79"/>
      <c r="BH405" s="129"/>
    </row>
    <row r="406" spans="7:60" s="76" customFormat="1" x14ac:dyDescent="0.2">
      <c r="G406" s="129"/>
      <c r="AI406" s="138"/>
      <c r="AJ406" s="129"/>
      <c r="AK406" s="129"/>
      <c r="AL406" s="129"/>
      <c r="AM406" s="129"/>
      <c r="AN406" s="129"/>
      <c r="AO406" s="129"/>
      <c r="AP406" s="129"/>
      <c r="AQ406" s="129"/>
      <c r="AR406" s="129"/>
      <c r="AS406" s="129"/>
      <c r="AT406" s="129"/>
      <c r="AU406" s="129"/>
      <c r="AV406" s="129"/>
      <c r="AW406" s="129"/>
      <c r="AX406" s="129"/>
      <c r="AY406" s="129"/>
      <c r="AZ406" s="129"/>
      <c r="BA406" s="129"/>
      <c r="BB406" s="129"/>
      <c r="BC406" s="129"/>
      <c r="BD406" s="129"/>
      <c r="BE406" s="129"/>
      <c r="BF406" s="129"/>
      <c r="BG406" s="79"/>
      <c r="BH406" s="129"/>
    </row>
    <row r="407" spans="7:60" s="76" customFormat="1" x14ac:dyDescent="0.2">
      <c r="G407" s="129"/>
      <c r="AI407" s="138"/>
      <c r="AJ407" s="129"/>
      <c r="AK407" s="129"/>
      <c r="AL407" s="129"/>
      <c r="AM407" s="129"/>
      <c r="AN407" s="129"/>
      <c r="AO407" s="129"/>
      <c r="AP407" s="129"/>
      <c r="AQ407" s="129"/>
      <c r="AR407" s="129"/>
      <c r="AS407" s="129"/>
      <c r="AT407" s="129"/>
      <c r="AU407" s="129"/>
      <c r="AV407" s="129"/>
      <c r="AW407" s="129"/>
      <c r="AX407" s="129"/>
      <c r="AY407" s="129"/>
      <c r="AZ407" s="129"/>
      <c r="BA407" s="129"/>
      <c r="BB407" s="129"/>
      <c r="BC407" s="129"/>
      <c r="BD407" s="129"/>
      <c r="BE407" s="129"/>
      <c r="BF407" s="129"/>
      <c r="BG407" s="79"/>
      <c r="BH407" s="129"/>
    </row>
    <row r="408" spans="7:60" s="76" customFormat="1" x14ac:dyDescent="0.2">
      <c r="G408" s="129"/>
      <c r="AI408" s="138"/>
      <c r="AJ408" s="129"/>
      <c r="AK408" s="129"/>
      <c r="AL408" s="129"/>
      <c r="AM408" s="129"/>
      <c r="AN408" s="129"/>
      <c r="AO408" s="129"/>
      <c r="AP408" s="129"/>
      <c r="AQ408" s="129"/>
      <c r="AR408" s="129"/>
      <c r="AS408" s="129"/>
      <c r="AT408" s="129"/>
      <c r="AU408" s="129"/>
      <c r="AV408" s="129"/>
      <c r="AW408" s="129"/>
      <c r="AX408" s="129"/>
      <c r="AY408" s="129"/>
      <c r="AZ408" s="129"/>
      <c r="BA408" s="129"/>
      <c r="BB408" s="129"/>
      <c r="BC408" s="129"/>
      <c r="BD408" s="129"/>
      <c r="BE408" s="129"/>
      <c r="BF408" s="129"/>
      <c r="BG408" s="79"/>
      <c r="BH408" s="129"/>
    </row>
    <row r="409" spans="7:60" s="76" customFormat="1" x14ac:dyDescent="0.2">
      <c r="G409" s="129"/>
      <c r="AI409" s="138"/>
      <c r="AJ409" s="129"/>
      <c r="AK409" s="129"/>
      <c r="AL409" s="129"/>
      <c r="AM409" s="129"/>
      <c r="AN409" s="129"/>
      <c r="AO409" s="129"/>
      <c r="AP409" s="129"/>
      <c r="AQ409" s="129"/>
      <c r="AR409" s="129"/>
      <c r="AS409" s="129"/>
      <c r="AT409" s="129"/>
      <c r="AU409" s="129"/>
      <c r="AV409" s="129"/>
      <c r="AW409" s="129"/>
      <c r="AX409" s="129"/>
      <c r="AY409" s="129"/>
      <c r="AZ409" s="129"/>
      <c r="BA409" s="129"/>
      <c r="BB409" s="129"/>
      <c r="BC409" s="129"/>
      <c r="BD409" s="129"/>
      <c r="BE409" s="129"/>
      <c r="BF409" s="129"/>
      <c r="BG409" s="79"/>
      <c r="BH409" s="129"/>
    </row>
    <row r="410" spans="7:60" s="76" customFormat="1" x14ac:dyDescent="0.2">
      <c r="G410" s="129"/>
      <c r="AI410" s="138"/>
      <c r="AJ410" s="129"/>
      <c r="AK410" s="129"/>
      <c r="AL410" s="129"/>
      <c r="AM410" s="129"/>
      <c r="AN410" s="129"/>
      <c r="AO410" s="129"/>
      <c r="AP410" s="129"/>
      <c r="AQ410" s="129"/>
      <c r="AR410" s="129"/>
      <c r="AS410" s="129"/>
      <c r="AT410" s="129"/>
      <c r="AU410" s="129"/>
      <c r="AV410" s="129"/>
      <c r="AW410" s="129"/>
      <c r="AX410" s="129"/>
      <c r="AY410" s="129"/>
      <c r="AZ410" s="129"/>
      <c r="BA410" s="129"/>
      <c r="BB410" s="129"/>
      <c r="BC410" s="129"/>
      <c r="BD410" s="129"/>
      <c r="BE410" s="129"/>
      <c r="BF410" s="129"/>
      <c r="BG410" s="79"/>
      <c r="BH410" s="129"/>
    </row>
    <row r="411" spans="7:60" s="76" customFormat="1" x14ac:dyDescent="0.2">
      <c r="G411" s="129"/>
      <c r="AI411" s="138"/>
      <c r="AJ411" s="129"/>
      <c r="AK411" s="129"/>
      <c r="AL411" s="129"/>
      <c r="AM411" s="129"/>
      <c r="AN411" s="129"/>
      <c r="AO411" s="129"/>
      <c r="AP411" s="129"/>
      <c r="AQ411" s="129"/>
      <c r="AR411" s="129"/>
      <c r="AS411" s="129"/>
      <c r="AT411" s="129"/>
      <c r="AU411" s="129"/>
      <c r="AV411" s="129"/>
      <c r="AW411" s="129"/>
      <c r="AX411" s="129"/>
      <c r="AY411" s="129"/>
      <c r="AZ411" s="129"/>
      <c r="BA411" s="129"/>
      <c r="BB411" s="129"/>
      <c r="BC411" s="129"/>
      <c r="BD411" s="129"/>
      <c r="BE411" s="129"/>
      <c r="BF411" s="129"/>
      <c r="BG411" s="79"/>
      <c r="BH411" s="129"/>
    </row>
    <row r="412" spans="7:60" s="76" customFormat="1" x14ac:dyDescent="0.2">
      <c r="G412" s="129"/>
      <c r="AI412" s="138"/>
      <c r="AJ412" s="129"/>
      <c r="AK412" s="129"/>
      <c r="AL412" s="129"/>
      <c r="AM412" s="129"/>
      <c r="AN412" s="129"/>
      <c r="AO412" s="129"/>
      <c r="AP412" s="129"/>
      <c r="AQ412" s="129"/>
      <c r="AR412" s="129"/>
      <c r="AS412" s="129"/>
      <c r="AT412" s="129"/>
      <c r="AU412" s="129"/>
      <c r="AV412" s="129"/>
      <c r="AW412" s="129"/>
      <c r="AX412" s="129"/>
      <c r="AY412" s="129"/>
      <c r="AZ412" s="129"/>
      <c r="BA412" s="129"/>
      <c r="BB412" s="129"/>
      <c r="BC412" s="129"/>
      <c r="BD412" s="129"/>
      <c r="BE412" s="129"/>
      <c r="BF412" s="129"/>
      <c r="BG412" s="79"/>
      <c r="BH412" s="129"/>
    </row>
    <row r="413" spans="7:60" s="76" customFormat="1" x14ac:dyDescent="0.2">
      <c r="G413" s="129"/>
      <c r="AI413" s="138"/>
      <c r="AJ413" s="129"/>
      <c r="AK413" s="129"/>
      <c r="AL413" s="129"/>
      <c r="AM413" s="129"/>
      <c r="AN413" s="129"/>
      <c r="AO413" s="129"/>
      <c r="AP413" s="129"/>
      <c r="AQ413" s="129"/>
      <c r="AR413" s="129"/>
      <c r="AS413" s="129"/>
      <c r="AT413" s="129"/>
      <c r="AU413" s="129"/>
      <c r="AV413" s="129"/>
      <c r="AW413" s="129"/>
      <c r="AX413" s="129"/>
      <c r="AY413" s="129"/>
      <c r="AZ413" s="129"/>
      <c r="BA413" s="129"/>
      <c r="BB413" s="129"/>
      <c r="BC413" s="129"/>
      <c r="BD413" s="129"/>
      <c r="BE413" s="129"/>
      <c r="BF413" s="129"/>
      <c r="BG413" s="79"/>
      <c r="BH413" s="129"/>
    </row>
    <row r="414" spans="7:60" s="76" customFormat="1" x14ac:dyDescent="0.2">
      <c r="G414" s="129"/>
      <c r="AI414" s="138"/>
      <c r="AJ414" s="129"/>
      <c r="AK414" s="129"/>
      <c r="AL414" s="129"/>
      <c r="AM414" s="129"/>
      <c r="AN414" s="129"/>
      <c r="AO414" s="129"/>
      <c r="AP414" s="129"/>
      <c r="AQ414" s="129"/>
      <c r="AR414" s="129"/>
      <c r="AS414" s="129"/>
      <c r="AT414" s="129"/>
      <c r="AU414" s="129"/>
      <c r="AV414" s="129"/>
      <c r="AW414" s="129"/>
      <c r="AX414" s="129"/>
      <c r="AY414" s="129"/>
      <c r="AZ414" s="129"/>
      <c r="BA414" s="129"/>
      <c r="BB414" s="129"/>
      <c r="BC414" s="129"/>
      <c r="BD414" s="129"/>
      <c r="BE414" s="129"/>
      <c r="BF414" s="129"/>
      <c r="BG414" s="79"/>
      <c r="BH414" s="129"/>
    </row>
    <row r="415" spans="7:60" s="76" customFormat="1" x14ac:dyDescent="0.2">
      <c r="G415" s="129"/>
      <c r="AI415" s="138"/>
      <c r="AJ415" s="129"/>
      <c r="AK415" s="129"/>
      <c r="AL415" s="129"/>
      <c r="AM415" s="129"/>
      <c r="AN415" s="129"/>
      <c r="AO415" s="129"/>
      <c r="AP415" s="129"/>
      <c r="AQ415" s="129"/>
      <c r="AR415" s="129"/>
      <c r="AS415" s="129"/>
      <c r="AT415" s="129"/>
      <c r="AU415" s="129"/>
      <c r="AV415" s="129"/>
      <c r="AW415" s="129"/>
      <c r="AX415" s="129"/>
      <c r="AY415" s="129"/>
      <c r="AZ415" s="129"/>
      <c r="BA415" s="129"/>
      <c r="BB415" s="129"/>
      <c r="BC415" s="129"/>
      <c r="BD415" s="129"/>
      <c r="BE415" s="129"/>
      <c r="BF415" s="129"/>
      <c r="BG415" s="79"/>
      <c r="BH415" s="129"/>
    </row>
    <row r="416" spans="7:60" s="76" customFormat="1" x14ac:dyDescent="0.2">
      <c r="G416" s="129"/>
      <c r="AI416" s="138"/>
      <c r="AJ416" s="129"/>
      <c r="AK416" s="129"/>
      <c r="AL416" s="129"/>
      <c r="AM416" s="129"/>
      <c r="AN416" s="129"/>
      <c r="AO416" s="129"/>
      <c r="AP416" s="129"/>
      <c r="AQ416" s="129"/>
      <c r="AR416" s="129"/>
      <c r="AS416" s="129"/>
      <c r="AT416" s="129"/>
      <c r="AU416" s="129"/>
      <c r="AV416" s="129"/>
      <c r="AW416" s="129"/>
      <c r="AX416" s="129"/>
      <c r="AY416" s="129"/>
      <c r="AZ416" s="129"/>
      <c r="BA416" s="129"/>
      <c r="BB416" s="129"/>
      <c r="BC416" s="129"/>
      <c r="BD416" s="129"/>
      <c r="BE416" s="129"/>
      <c r="BF416" s="129"/>
      <c r="BG416" s="79"/>
      <c r="BH416" s="129"/>
    </row>
    <row r="417" spans="7:60" s="76" customFormat="1" x14ac:dyDescent="0.2">
      <c r="G417" s="129"/>
      <c r="AI417" s="138"/>
      <c r="AJ417" s="129"/>
      <c r="AK417" s="129"/>
      <c r="AL417" s="129"/>
      <c r="AM417" s="129"/>
      <c r="AN417" s="129"/>
      <c r="AO417" s="129"/>
      <c r="AP417" s="129"/>
      <c r="AQ417" s="129"/>
      <c r="AR417" s="129"/>
      <c r="AS417" s="129"/>
      <c r="AT417" s="129"/>
      <c r="AU417" s="129"/>
      <c r="AV417" s="129"/>
      <c r="AW417" s="129"/>
      <c r="AX417" s="129"/>
      <c r="AY417" s="129"/>
      <c r="AZ417" s="129"/>
      <c r="BA417" s="129"/>
      <c r="BB417" s="129"/>
      <c r="BC417" s="129"/>
      <c r="BD417" s="129"/>
      <c r="BE417" s="129"/>
      <c r="BF417" s="129"/>
      <c r="BG417" s="79"/>
      <c r="BH417" s="129"/>
    </row>
    <row r="418" spans="7:60" s="76" customFormat="1" x14ac:dyDescent="0.2">
      <c r="G418" s="129"/>
      <c r="AI418" s="138"/>
      <c r="AJ418" s="129"/>
      <c r="AK418" s="129"/>
      <c r="AL418" s="129"/>
      <c r="AM418" s="129"/>
      <c r="AN418" s="129"/>
      <c r="AO418" s="129"/>
      <c r="AP418" s="129"/>
      <c r="AQ418" s="129"/>
      <c r="AR418" s="129"/>
      <c r="AS418" s="129"/>
      <c r="AT418" s="129"/>
      <c r="AU418" s="129"/>
      <c r="AV418" s="129"/>
      <c r="AW418" s="129"/>
      <c r="AX418" s="129"/>
      <c r="AY418" s="129"/>
      <c r="AZ418" s="129"/>
      <c r="BA418" s="129"/>
      <c r="BB418" s="129"/>
      <c r="BC418" s="129"/>
      <c r="BD418" s="129"/>
      <c r="BE418" s="129"/>
      <c r="BF418" s="129"/>
      <c r="BG418" s="79"/>
      <c r="BH418" s="129"/>
    </row>
    <row r="419" spans="7:60" s="76" customFormat="1" x14ac:dyDescent="0.2">
      <c r="G419" s="129"/>
      <c r="AI419" s="138"/>
      <c r="AJ419" s="129"/>
      <c r="AK419" s="129"/>
      <c r="AL419" s="129"/>
      <c r="AM419" s="129"/>
      <c r="AN419" s="129"/>
      <c r="AO419" s="129"/>
      <c r="AP419" s="129"/>
      <c r="AQ419" s="129"/>
      <c r="AR419" s="129"/>
      <c r="AS419" s="129"/>
      <c r="AT419" s="129"/>
      <c r="AU419" s="129"/>
      <c r="AV419" s="129"/>
      <c r="AW419" s="129"/>
      <c r="AX419" s="129"/>
      <c r="AY419" s="129"/>
      <c r="AZ419" s="129"/>
      <c r="BA419" s="129"/>
      <c r="BB419" s="129"/>
      <c r="BC419" s="129"/>
      <c r="BD419" s="129"/>
      <c r="BE419" s="129"/>
      <c r="BF419" s="129"/>
      <c r="BG419" s="79"/>
      <c r="BH419" s="129"/>
    </row>
    <row r="420" spans="7:60" s="76" customFormat="1" x14ac:dyDescent="0.2">
      <c r="G420" s="129"/>
      <c r="AI420" s="138"/>
      <c r="AJ420" s="129"/>
      <c r="AK420" s="129"/>
      <c r="AL420" s="129"/>
      <c r="AM420" s="129"/>
      <c r="AN420" s="129"/>
      <c r="AO420" s="129"/>
      <c r="AP420" s="129"/>
      <c r="AQ420" s="129"/>
      <c r="AR420" s="129"/>
      <c r="AS420" s="129"/>
      <c r="AT420" s="129"/>
      <c r="AU420" s="129"/>
      <c r="AV420" s="129"/>
      <c r="AW420" s="129"/>
      <c r="AX420" s="129"/>
      <c r="AY420" s="129"/>
      <c r="AZ420" s="129"/>
      <c r="BA420" s="129"/>
      <c r="BB420" s="129"/>
      <c r="BC420" s="129"/>
      <c r="BD420" s="129"/>
      <c r="BE420" s="129"/>
      <c r="BF420" s="129"/>
      <c r="BG420" s="79"/>
      <c r="BH420" s="129"/>
    </row>
    <row r="421" spans="7:60" s="76" customFormat="1" x14ac:dyDescent="0.2">
      <c r="G421" s="129"/>
      <c r="AI421" s="138"/>
      <c r="AJ421" s="129"/>
      <c r="AK421" s="129"/>
      <c r="AL421" s="129"/>
      <c r="AM421" s="129"/>
      <c r="AN421" s="129"/>
      <c r="AO421" s="129"/>
      <c r="AP421" s="129"/>
      <c r="AQ421" s="129"/>
      <c r="AR421" s="129"/>
      <c r="AS421" s="129"/>
      <c r="AT421" s="129"/>
      <c r="AU421" s="129"/>
      <c r="AV421" s="129"/>
      <c r="AW421" s="129"/>
      <c r="AX421" s="129"/>
      <c r="AY421" s="129"/>
      <c r="AZ421" s="129"/>
      <c r="BA421" s="129"/>
      <c r="BB421" s="129"/>
      <c r="BC421" s="129"/>
      <c r="BD421" s="129"/>
      <c r="BE421" s="129"/>
      <c r="BF421" s="129"/>
      <c r="BG421" s="79"/>
      <c r="BH421" s="129"/>
    </row>
    <row r="422" spans="7:60" s="76" customFormat="1" x14ac:dyDescent="0.2">
      <c r="G422" s="129"/>
      <c r="AI422" s="138"/>
      <c r="AJ422" s="129"/>
      <c r="AK422" s="129"/>
      <c r="AL422" s="129"/>
      <c r="AM422" s="129"/>
      <c r="AN422" s="129"/>
      <c r="AO422" s="129"/>
      <c r="AP422" s="129"/>
      <c r="AQ422" s="129"/>
      <c r="AR422" s="129"/>
      <c r="AS422" s="129"/>
      <c r="AT422" s="129"/>
      <c r="AU422" s="129"/>
      <c r="AV422" s="129"/>
      <c r="AW422" s="129"/>
      <c r="AX422" s="129"/>
      <c r="AY422" s="129"/>
      <c r="AZ422" s="129"/>
      <c r="BA422" s="129"/>
      <c r="BB422" s="129"/>
      <c r="BC422" s="129"/>
      <c r="BD422" s="129"/>
      <c r="BE422" s="129"/>
      <c r="BF422" s="129"/>
      <c r="BG422" s="79"/>
      <c r="BH422" s="129"/>
    </row>
    <row r="423" spans="7:60" s="76" customFormat="1" x14ac:dyDescent="0.2">
      <c r="G423" s="129"/>
      <c r="AI423" s="138"/>
      <c r="AJ423" s="129"/>
      <c r="AK423" s="129"/>
      <c r="AL423" s="129"/>
      <c r="AM423" s="129"/>
      <c r="AN423" s="129"/>
      <c r="AO423" s="129"/>
      <c r="AP423" s="129"/>
      <c r="AQ423" s="129"/>
      <c r="AR423" s="129"/>
      <c r="AS423" s="129"/>
      <c r="AT423" s="129"/>
      <c r="AU423" s="129"/>
      <c r="AV423" s="129"/>
      <c r="AW423" s="129"/>
      <c r="AX423" s="129"/>
      <c r="AY423" s="129"/>
      <c r="AZ423" s="129"/>
      <c r="BA423" s="129"/>
      <c r="BB423" s="129"/>
      <c r="BC423" s="129"/>
      <c r="BD423" s="129"/>
      <c r="BE423" s="129"/>
      <c r="BF423" s="129"/>
      <c r="BG423" s="79"/>
      <c r="BH423" s="129"/>
    </row>
    <row r="424" spans="7:60" s="76" customFormat="1" x14ac:dyDescent="0.2">
      <c r="G424" s="129"/>
      <c r="AI424" s="138"/>
      <c r="AJ424" s="129"/>
      <c r="AK424" s="129"/>
      <c r="AL424" s="129"/>
      <c r="AM424" s="129"/>
      <c r="AN424" s="129"/>
      <c r="AO424" s="129"/>
      <c r="AP424" s="129"/>
      <c r="AQ424" s="129"/>
      <c r="AR424" s="129"/>
      <c r="AS424" s="129"/>
      <c r="AT424" s="129"/>
      <c r="AU424" s="129"/>
      <c r="AV424" s="129"/>
      <c r="AW424" s="129"/>
      <c r="AX424" s="129"/>
      <c r="AY424" s="129"/>
      <c r="AZ424" s="129"/>
      <c r="BA424" s="129"/>
      <c r="BB424" s="129"/>
      <c r="BC424" s="129"/>
      <c r="BD424" s="129"/>
      <c r="BE424" s="129"/>
      <c r="BF424" s="129"/>
      <c r="BG424" s="79"/>
      <c r="BH424" s="129"/>
    </row>
    <row r="425" spans="7:60" s="76" customFormat="1" x14ac:dyDescent="0.2">
      <c r="G425" s="129"/>
      <c r="AI425" s="138"/>
      <c r="AJ425" s="129"/>
      <c r="AK425" s="129"/>
      <c r="AL425" s="129"/>
      <c r="AM425" s="129"/>
      <c r="AN425" s="129"/>
      <c r="AO425" s="129"/>
      <c r="AP425" s="129"/>
      <c r="AQ425" s="129"/>
      <c r="AR425" s="129"/>
      <c r="AS425" s="129"/>
      <c r="AT425" s="129"/>
      <c r="AU425" s="129"/>
      <c r="AV425" s="129"/>
      <c r="AW425" s="129"/>
      <c r="AX425" s="129"/>
      <c r="AY425" s="129"/>
      <c r="AZ425" s="129"/>
      <c r="BA425" s="129"/>
      <c r="BB425" s="129"/>
      <c r="BC425" s="129"/>
      <c r="BD425" s="129"/>
      <c r="BE425" s="129"/>
      <c r="BF425" s="129"/>
      <c r="BG425" s="79"/>
      <c r="BH425" s="129"/>
    </row>
    <row r="426" spans="7:60" s="76" customFormat="1" x14ac:dyDescent="0.2">
      <c r="G426" s="129"/>
      <c r="AI426" s="138"/>
      <c r="AJ426" s="129"/>
      <c r="AK426" s="129"/>
      <c r="AL426" s="129"/>
      <c r="AM426" s="129"/>
      <c r="AN426" s="129"/>
      <c r="AO426" s="129"/>
      <c r="AP426" s="129"/>
      <c r="AQ426" s="129"/>
      <c r="AR426" s="129"/>
      <c r="AS426" s="129"/>
      <c r="AT426" s="129"/>
      <c r="AU426" s="129"/>
      <c r="AV426" s="129"/>
      <c r="AW426" s="129"/>
      <c r="AX426" s="129"/>
      <c r="AY426" s="129"/>
      <c r="AZ426" s="129"/>
      <c r="BA426" s="129"/>
      <c r="BB426" s="129"/>
      <c r="BC426" s="129"/>
      <c r="BD426" s="129"/>
      <c r="BE426" s="129"/>
      <c r="BF426" s="129"/>
      <c r="BG426" s="79"/>
      <c r="BH426" s="129"/>
    </row>
    <row r="427" spans="7:60" s="76" customFormat="1" x14ac:dyDescent="0.2">
      <c r="G427" s="129"/>
      <c r="AI427" s="138"/>
      <c r="AJ427" s="129"/>
      <c r="AK427" s="129"/>
      <c r="AL427" s="129"/>
      <c r="AM427" s="129"/>
      <c r="AN427" s="129"/>
      <c r="AO427" s="129"/>
      <c r="AP427" s="129"/>
      <c r="AQ427" s="129"/>
      <c r="AR427" s="129"/>
      <c r="AS427" s="129"/>
      <c r="AT427" s="129"/>
      <c r="AU427" s="129"/>
      <c r="AV427" s="129"/>
      <c r="AW427" s="129"/>
      <c r="AX427" s="129"/>
      <c r="AY427" s="129"/>
      <c r="AZ427" s="129"/>
      <c r="BA427" s="129"/>
      <c r="BB427" s="129"/>
      <c r="BC427" s="129"/>
      <c r="BD427" s="129"/>
      <c r="BE427" s="129"/>
      <c r="BF427" s="129"/>
      <c r="BG427" s="79"/>
      <c r="BH427" s="129"/>
    </row>
    <row r="428" spans="7:60" s="76" customFormat="1" x14ac:dyDescent="0.2">
      <c r="G428" s="129"/>
      <c r="AI428" s="138"/>
      <c r="AJ428" s="129"/>
      <c r="AK428" s="129"/>
      <c r="AL428" s="129"/>
      <c r="AM428" s="129"/>
      <c r="AN428" s="129"/>
      <c r="AO428" s="129"/>
      <c r="AP428" s="129"/>
      <c r="AQ428" s="129"/>
      <c r="AR428" s="129"/>
      <c r="AS428" s="129"/>
      <c r="AT428" s="129"/>
      <c r="AU428" s="129"/>
      <c r="AV428" s="129"/>
      <c r="AW428" s="129"/>
      <c r="AX428" s="129"/>
      <c r="AY428" s="129"/>
      <c r="AZ428" s="129"/>
      <c r="BA428" s="129"/>
      <c r="BB428" s="129"/>
      <c r="BC428" s="129"/>
      <c r="BD428" s="129"/>
      <c r="BE428" s="129"/>
      <c r="BF428" s="129"/>
      <c r="BG428" s="79"/>
      <c r="BH428" s="129"/>
    </row>
    <row r="429" spans="7:60" s="76" customFormat="1" x14ac:dyDescent="0.2">
      <c r="G429" s="129"/>
      <c r="AI429" s="138"/>
      <c r="AJ429" s="129"/>
      <c r="AK429" s="129"/>
      <c r="AL429" s="129"/>
      <c r="AM429" s="129"/>
      <c r="AN429" s="129"/>
      <c r="AO429" s="129"/>
      <c r="AP429" s="129"/>
      <c r="AQ429" s="129"/>
      <c r="AR429" s="129"/>
      <c r="AS429" s="129"/>
      <c r="AT429" s="129"/>
      <c r="AU429" s="129"/>
      <c r="AV429" s="129"/>
      <c r="AW429" s="129"/>
      <c r="AX429" s="129"/>
      <c r="AY429" s="129"/>
      <c r="AZ429" s="129"/>
      <c r="BA429" s="129"/>
      <c r="BB429" s="129"/>
      <c r="BC429" s="129"/>
      <c r="BD429" s="129"/>
      <c r="BE429" s="129"/>
      <c r="BF429" s="129"/>
      <c r="BG429" s="79"/>
      <c r="BH429" s="129"/>
    </row>
    <row r="430" spans="7:60" s="76" customFormat="1" x14ac:dyDescent="0.2">
      <c r="G430" s="129"/>
      <c r="AI430" s="138"/>
      <c r="AJ430" s="129"/>
      <c r="AK430" s="129"/>
      <c r="AL430" s="129"/>
      <c r="AM430" s="129"/>
      <c r="AN430" s="129"/>
      <c r="AO430" s="129"/>
      <c r="AP430" s="129"/>
      <c r="AQ430" s="129"/>
      <c r="AR430" s="129"/>
      <c r="AS430" s="129"/>
      <c r="AT430" s="129"/>
      <c r="AU430" s="129"/>
      <c r="AV430" s="129"/>
      <c r="AW430" s="129"/>
      <c r="AX430" s="129"/>
      <c r="AY430" s="129"/>
      <c r="AZ430" s="129"/>
      <c r="BA430" s="129"/>
      <c r="BB430" s="129"/>
      <c r="BC430" s="129"/>
      <c r="BD430" s="129"/>
      <c r="BE430" s="129"/>
      <c r="BF430" s="129"/>
      <c r="BG430" s="79"/>
      <c r="BH430" s="129"/>
    </row>
    <row r="431" spans="7:60" s="76" customFormat="1" x14ac:dyDescent="0.2">
      <c r="G431" s="129"/>
      <c r="AI431" s="138"/>
      <c r="AJ431" s="129"/>
      <c r="AK431" s="129"/>
      <c r="AL431" s="129"/>
      <c r="AM431" s="129"/>
      <c r="AN431" s="129"/>
      <c r="AO431" s="129"/>
      <c r="AP431" s="129"/>
      <c r="AQ431" s="129"/>
      <c r="AR431" s="129"/>
      <c r="AS431" s="129"/>
      <c r="AT431" s="129"/>
      <c r="AU431" s="129"/>
      <c r="AV431" s="129"/>
      <c r="AW431" s="129"/>
      <c r="AX431" s="129"/>
      <c r="AY431" s="129"/>
      <c r="AZ431" s="129"/>
      <c r="BA431" s="129"/>
      <c r="BB431" s="129"/>
      <c r="BC431" s="129"/>
      <c r="BD431" s="129"/>
      <c r="BE431" s="129"/>
      <c r="BF431" s="129"/>
      <c r="BG431" s="79"/>
      <c r="BH431" s="129"/>
    </row>
    <row r="432" spans="7:60" s="76" customFormat="1" x14ac:dyDescent="0.2">
      <c r="G432" s="129"/>
      <c r="AI432" s="138"/>
      <c r="AJ432" s="129"/>
      <c r="AK432" s="129"/>
      <c r="AL432" s="129"/>
      <c r="AM432" s="129"/>
      <c r="AN432" s="129"/>
      <c r="AO432" s="129"/>
      <c r="AP432" s="129"/>
      <c r="AQ432" s="129"/>
      <c r="AR432" s="129"/>
      <c r="AS432" s="129"/>
      <c r="AT432" s="129"/>
      <c r="AU432" s="129"/>
      <c r="AV432" s="129"/>
      <c r="AW432" s="129"/>
      <c r="AX432" s="129"/>
      <c r="AY432" s="129"/>
      <c r="AZ432" s="129"/>
      <c r="BA432" s="129"/>
      <c r="BB432" s="129"/>
      <c r="BC432" s="129"/>
      <c r="BD432" s="129"/>
      <c r="BE432" s="129"/>
      <c r="BF432" s="129"/>
      <c r="BG432" s="79"/>
      <c r="BH432" s="129"/>
    </row>
    <row r="433" spans="7:60" s="76" customFormat="1" x14ac:dyDescent="0.2">
      <c r="G433" s="129"/>
      <c r="AI433" s="138"/>
      <c r="AJ433" s="129"/>
      <c r="AK433" s="129"/>
      <c r="AL433" s="129"/>
      <c r="AM433" s="129"/>
      <c r="AN433" s="129"/>
      <c r="AO433" s="129"/>
      <c r="AP433" s="129"/>
      <c r="AQ433" s="129"/>
      <c r="AR433" s="129"/>
      <c r="AS433" s="129"/>
      <c r="AT433" s="129"/>
      <c r="AU433" s="129"/>
      <c r="AV433" s="129"/>
      <c r="AW433" s="129"/>
      <c r="AX433" s="129"/>
      <c r="AY433" s="129"/>
      <c r="AZ433" s="129"/>
      <c r="BA433" s="129"/>
      <c r="BB433" s="129"/>
      <c r="BC433" s="129"/>
      <c r="BD433" s="129"/>
      <c r="BE433" s="129"/>
      <c r="BF433" s="129"/>
      <c r="BG433" s="79"/>
      <c r="BH433" s="129"/>
    </row>
    <row r="434" spans="7:60" s="76" customFormat="1" x14ac:dyDescent="0.2">
      <c r="G434" s="129"/>
      <c r="AI434" s="138"/>
      <c r="AJ434" s="129"/>
      <c r="AK434" s="129"/>
      <c r="AL434" s="129"/>
      <c r="AM434" s="129"/>
      <c r="AN434" s="129"/>
      <c r="AO434" s="129"/>
      <c r="AP434" s="129"/>
      <c r="AQ434" s="129"/>
      <c r="AR434" s="129"/>
      <c r="AS434" s="129"/>
      <c r="AT434" s="129"/>
      <c r="AU434" s="129"/>
      <c r="AV434" s="129"/>
      <c r="AW434" s="129"/>
      <c r="AX434" s="129"/>
      <c r="AY434" s="129"/>
      <c r="AZ434" s="129"/>
      <c r="BA434" s="129"/>
      <c r="BB434" s="129"/>
      <c r="BC434" s="129"/>
      <c r="BD434" s="129"/>
      <c r="BE434" s="129"/>
      <c r="BF434" s="129"/>
      <c r="BG434" s="79"/>
      <c r="BH434" s="129"/>
    </row>
    <row r="435" spans="7:60" s="76" customFormat="1" x14ac:dyDescent="0.2">
      <c r="G435" s="129"/>
      <c r="AI435" s="138"/>
      <c r="AJ435" s="129"/>
      <c r="AK435" s="129"/>
      <c r="AL435" s="129"/>
      <c r="AM435" s="129"/>
      <c r="AN435" s="129"/>
      <c r="AO435" s="129"/>
      <c r="AP435" s="129"/>
      <c r="AQ435" s="129"/>
      <c r="AR435" s="129"/>
      <c r="AS435" s="129"/>
      <c r="AT435" s="129"/>
      <c r="AU435" s="129"/>
      <c r="AV435" s="129"/>
      <c r="AW435" s="129"/>
      <c r="AX435" s="129"/>
      <c r="AY435" s="129"/>
      <c r="AZ435" s="129"/>
      <c r="BA435" s="129"/>
      <c r="BB435" s="129"/>
      <c r="BC435" s="129"/>
      <c r="BD435" s="129"/>
      <c r="BE435" s="129"/>
      <c r="BF435" s="129"/>
      <c r="BG435" s="79"/>
      <c r="BH435" s="129"/>
    </row>
    <row r="436" spans="7:60" s="76" customFormat="1" x14ac:dyDescent="0.2">
      <c r="G436" s="129"/>
      <c r="AI436" s="138"/>
      <c r="AJ436" s="129"/>
      <c r="AK436" s="129"/>
      <c r="AL436" s="129"/>
      <c r="AM436" s="129"/>
      <c r="AN436" s="129"/>
      <c r="AO436" s="129"/>
      <c r="AP436" s="129"/>
      <c r="AQ436" s="129"/>
      <c r="AR436" s="129"/>
      <c r="AS436" s="129"/>
      <c r="AT436" s="129"/>
      <c r="AU436" s="129"/>
      <c r="AV436" s="129"/>
      <c r="AW436" s="129"/>
      <c r="AX436" s="129"/>
      <c r="AY436" s="129"/>
      <c r="AZ436" s="129"/>
      <c r="BA436" s="129"/>
      <c r="BB436" s="129"/>
      <c r="BC436" s="129"/>
      <c r="BD436" s="129"/>
      <c r="BE436" s="129"/>
      <c r="BF436" s="129"/>
      <c r="BG436" s="79"/>
      <c r="BH436" s="129"/>
    </row>
    <row r="437" spans="7:60" s="76" customFormat="1" x14ac:dyDescent="0.2">
      <c r="G437" s="129"/>
      <c r="AI437" s="138"/>
      <c r="AJ437" s="129"/>
      <c r="AK437" s="129"/>
      <c r="AL437" s="129"/>
      <c r="AM437" s="129"/>
      <c r="AN437" s="129"/>
      <c r="AO437" s="129"/>
      <c r="AP437" s="129"/>
      <c r="AQ437" s="129"/>
      <c r="AR437" s="129"/>
      <c r="AS437" s="129"/>
      <c r="AT437" s="129"/>
      <c r="AU437" s="129"/>
      <c r="AV437" s="129"/>
      <c r="AW437" s="129"/>
      <c r="AX437" s="129"/>
      <c r="AY437" s="129"/>
      <c r="AZ437" s="129"/>
      <c r="BA437" s="129"/>
      <c r="BB437" s="129"/>
      <c r="BC437" s="129"/>
      <c r="BD437" s="129"/>
      <c r="BE437" s="129"/>
      <c r="BF437" s="129"/>
      <c r="BG437" s="79"/>
      <c r="BH437" s="129"/>
    </row>
    <row r="438" spans="7:60" s="76" customFormat="1" x14ac:dyDescent="0.2">
      <c r="G438" s="129"/>
      <c r="AI438" s="138"/>
      <c r="AJ438" s="129"/>
      <c r="AK438" s="129"/>
      <c r="AL438" s="129"/>
      <c r="AM438" s="129"/>
      <c r="AN438" s="129"/>
      <c r="AO438" s="129"/>
      <c r="AP438" s="129"/>
      <c r="AQ438" s="129"/>
      <c r="AR438" s="129"/>
      <c r="AS438" s="129"/>
      <c r="AT438" s="129"/>
      <c r="AU438" s="129"/>
      <c r="AV438" s="129"/>
      <c r="AW438" s="129"/>
      <c r="AX438" s="129"/>
      <c r="AY438" s="129"/>
      <c r="AZ438" s="129"/>
      <c r="BA438" s="129"/>
      <c r="BB438" s="129"/>
      <c r="BC438" s="129"/>
      <c r="BD438" s="129"/>
      <c r="BE438" s="129"/>
      <c r="BF438" s="129"/>
      <c r="BG438" s="79"/>
      <c r="BH438" s="129"/>
    </row>
    <row r="439" spans="7:60" s="76" customFormat="1" x14ac:dyDescent="0.2">
      <c r="G439" s="129"/>
      <c r="AI439" s="138"/>
      <c r="AJ439" s="129"/>
      <c r="AK439" s="129"/>
      <c r="AL439" s="129"/>
      <c r="AM439" s="129"/>
      <c r="AN439" s="129"/>
      <c r="AO439" s="129"/>
      <c r="AP439" s="129"/>
      <c r="AQ439" s="129"/>
      <c r="AR439" s="129"/>
      <c r="AS439" s="129"/>
      <c r="AT439" s="129"/>
      <c r="AU439" s="129"/>
      <c r="AV439" s="129"/>
      <c r="AW439" s="129"/>
      <c r="AX439" s="129"/>
      <c r="AY439" s="129"/>
      <c r="AZ439" s="129"/>
      <c r="BA439" s="129"/>
      <c r="BB439" s="129"/>
      <c r="BC439" s="129"/>
      <c r="BD439" s="129"/>
      <c r="BE439" s="129"/>
      <c r="BF439" s="129"/>
      <c r="BG439" s="79"/>
      <c r="BH439" s="129"/>
    </row>
    <row r="440" spans="7:60" s="76" customFormat="1" x14ac:dyDescent="0.2">
      <c r="G440" s="129"/>
      <c r="AI440" s="138"/>
      <c r="AJ440" s="129"/>
      <c r="AK440" s="129"/>
      <c r="AL440" s="129"/>
      <c r="AM440" s="129"/>
      <c r="AN440" s="129"/>
      <c r="AO440" s="129"/>
      <c r="AP440" s="129"/>
      <c r="AQ440" s="129"/>
      <c r="AR440" s="129"/>
      <c r="AS440" s="129"/>
      <c r="AT440" s="129"/>
      <c r="AU440" s="129"/>
      <c r="AV440" s="129"/>
      <c r="AW440" s="129"/>
      <c r="AX440" s="129"/>
      <c r="AY440" s="129"/>
      <c r="AZ440" s="129"/>
      <c r="BA440" s="129"/>
      <c r="BB440" s="129"/>
      <c r="BC440" s="129"/>
      <c r="BD440" s="129"/>
      <c r="BE440" s="129"/>
      <c r="BF440" s="129"/>
      <c r="BG440" s="79"/>
      <c r="BH440" s="129"/>
    </row>
    <row r="441" spans="7:60" s="76" customFormat="1" x14ac:dyDescent="0.2">
      <c r="G441" s="129"/>
      <c r="AI441" s="138"/>
      <c r="AJ441" s="129"/>
      <c r="AK441" s="129"/>
      <c r="AL441" s="129"/>
      <c r="AM441" s="129"/>
      <c r="AN441" s="129"/>
      <c r="AO441" s="129"/>
      <c r="AP441" s="129"/>
      <c r="AQ441" s="129"/>
      <c r="AR441" s="129"/>
      <c r="AS441" s="129"/>
      <c r="AT441" s="129"/>
      <c r="AU441" s="129"/>
      <c r="AV441" s="129"/>
      <c r="AW441" s="129"/>
      <c r="AX441" s="129"/>
      <c r="AY441" s="129"/>
      <c r="AZ441" s="129"/>
      <c r="BA441" s="129"/>
      <c r="BB441" s="129"/>
      <c r="BC441" s="129"/>
      <c r="BD441" s="129"/>
      <c r="BE441" s="129"/>
      <c r="BF441" s="129"/>
      <c r="BG441" s="79"/>
      <c r="BH441" s="129"/>
    </row>
    <row r="442" spans="7:60" s="76" customFormat="1" x14ac:dyDescent="0.2">
      <c r="G442" s="129"/>
      <c r="AI442" s="138"/>
      <c r="AJ442" s="129"/>
      <c r="AK442" s="129"/>
      <c r="AL442" s="129"/>
      <c r="AM442" s="129"/>
      <c r="AN442" s="129"/>
      <c r="AO442" s="129"/>
      <c r="AP442" s="129"/>
      <c r="AQ442" s="129"/>
      <c r="AR442" s="129"/>
      <c r="AS442" s="129"/>
      <c r="AT442" s="129"/>
      <c r="AU442" s="129"/>
      <c r="AV442" s="129"/>
      <c r="AW442" s="129"/>
      <c r="AX442" s="129"/>
      <c r="AY442" s="129"/>
      <c r="AZ442" s="129"/>
      <c r="BA442" s="129"/>
      <c r="BB442" s="129"/>
      <c r="BC442" s="129"/>
      <c r="BD442" s="129"/>
      <c r="BE442" s="129"/>
      <c r="BF442" s="129"/>
      <c r="BG442" s="79"/>
      <c r="BH442" s="129"/>
    </row>
    <row r="443" spans="7:60" s="76" customFormat="1" x14ac:dyDescent="0.2">
      <c r="G443" s="129"/>
      <c r="AI443" s="138"/>
      <c r="AJ443" s="129"/>
      <c r="AK443" s="129"/>
      <c r="AL443" s="129"/>
      <c r="AM443" s="129"/>
      <c r="AN443" s="129"/>
      <c r="AO443" s="129"/>
      <c r="AP443" s="129"/>
      <c r="AQ443" s="129"/>
      <c r="AR443" s="129"/>
      <c r="AS443" s="129"/>
      <c r="AT443" s="129"/>
      <c r="AU443" s="129"/>
      <c r="AV443" s="129"/>
      <c r="AW443" s="129"/>
      <c r="AX443" s="129"/>
      <c r="AY443" s="129"/>
      <c r="AZ443" s="129"/>
      <c r="BA443" s="129"/>
      <c r="BB443" s="129"/>
      <c r="BC443" s="129"/>
      <c r="BD443" s="129"/>
      <c r="BE443" s="129"/>
      <c r="BF443" s="129"/>
      <c r="BG443" s="79"/>
      <c r="BH443" s="129"/>
    </row>
    <row r="444" spans="7:60" s="76" customFormat="1" x14ac:dyDescent="0.2">
      <c r="G444" s="129"/>
      <c r="AI444" s="138"/>
      <c r="AJ444" s="129"/>
      <c r="AK444" s="129"/>
      <c r="AL444" s="129"/>
      <c r="AM444" s="129"/>
      <c r="AN444" s="129"/>
      <c r="AO444" s="129"/>
      <c r="AP444" s="129"/>
      <c r="AQ444" s="129"/>
      <c r="AR444" s="129"/>
      <c r="AS444" s="129"/>
      <c r="AT444" s="129"/>
      <c r="AU444" s="129"/>
      <c r="AV444" s="129"/>
      <c r="AW444" s="129"/>
      <c r="AX444" s="129"/>
      <c r="AY444" s="129"/>
      <c r="AZ444" s="129"/>
      <c r="BA444" s="129"/>
      <c r="BB444" s="129"/>
      <c r="BC444" s="129"/>
      <c r="BD444" s="129"/>
      <c r="BE444" s="129"/>
      <c r="BF444" s="129"/>
      <c r="BG444" s="79"/>
      <c r="BH444" s="129"/>
    </row>
    <row r="445" spans="7:60" s="76" customFormat="1" x14ac:dyDescent="0.2">
      <c r="G445" s="129"/>
      <c r="AI445" s="138"/>
      <c r="AJ445" s="129"/>
      <c r="AK445" s="129"/>
      <c r="AL445" s="129"/>
      <c r="AM445" s="129"/>
      <c r="AN445" s="129"/>
      <c r="AO445" s="129"/>
      <c r="AP445" s="129"/>
      <c r="AQ445" s="129"/>
      <c r="AR445" s="129"/>
      <c r="AS445" s="129"/>
      <c r="AT445" s="129"/>
      <c r="AU445" s="129"/>
      <c r="AV445" s="129"/>
      <c r="AW445" s="129"/>
      <c r="AX445" s="129"/>
      <c r="AY445" s="129"/>
      <c r="AZ445" s="129"/>
      <c r="BA445" s="129"/>
      <c r="BB445" s="129"/>
      <c r="BC445" s="129"/>
      <c r="BD445" s="129"/>
      <c r="BE445" s="129"/>
      <c r="BF445" s="129"/>
      <c r="BG445" s="79"/>
      <c r="BH445" s="129"/>
    </row>
    <row r="446" spans="7:60" s="76" customFormat="1" x14ac:dyDescent="0.2">
      <c r="G446" s="129"/>
      <c r="AI446" s="138"/>
      <c r="AJ446" s="129"/>
      <c r="AK446" s="129"/>
      <c r="AL446" s="129"/>
      <c r="AM446" s="129"/>
      <c r="AN446" s="129"/>
      <c r="AO446" s="129"/>
      <c r="AP446" s="129"/>
      <c r="AQ446" s="129"/>
      <c r="AR446" s="129"/>
      <c r="AS446" s="129"/>
      <c r="AT446" s="129"/>
      <c r="AU446" s="129"/>
      <c r="AV446" s="129"/>
      <c r="AW446" s="129"/>
      <c r="AX446" s="129"/>
      <c r="AY446" s="129"/>
      <c r="AZ446" s="129"/>
      <c r="BA446" s="129"/>
      <c r="BB446" s="129"/>
      <c r="BC446" s="129"/>
      <c r="BD446" s="129"/>
      <c r="BE446" s="129"/>
      <c r="BF446" s="129"/>
      <c r="BG446" s="79"/>
      <c r="BH446" s="129"/>
    </row>
    <row r="447" spans="7:60" s="76" customFormat="1" x14ac:dyDescent="0.2">
      <c r="G447" s="129"/>
      <c r="AI447" s="138"/>
      <c r="AJ447" s="129"/>
      <c r="AK447" s="129"/>
      <c r="AL447" s="129"/>
      <c r="AM447" s="129"/>
      <c r="AN447" s="129"/>
      <c r="AO447" s="129"/>
      <c r="AP447" s="129"/>
      <c r="AQ447" s="129"/>
      <c r="AR447" s="129"/>
      <c r="AS447" s="129"/>
      <c r="AT447" s="129"/>
      <c r="AU447" s="129"/>
      <c r="AV447" s="129"/>
      <c r="AW447" s="129"/>
      <c r="AX447" s="129"/>
      <c r="AY447" s="129"/>
      <c r="AZ447" s="129"/>
      <c r="BA447" s="129"/>
      <c r="BB447" s="129"/>
      <c r="BC447" s="129"/>
      <c r="BD447" s="129"/>
      <c r="BE447" s="129"/>
      <c r="BF447" s="129"/>
      <c r="BG447" s="79"/>
      <c r="BH447" s="129"/>
    </row>
    <row r="448" spans="7:60" s="76" customFormat="1" x14ac:dyDescent="0.2">
      <c r="G448" s="129"/>
      <c r="AI448" s="138"/>
      <c r="AJ448" s="129"/>
      <c r="AK448" s="129"/>
      <c r="AL448" s="129"/>
      <c r="AM448" s="129"/>
      <c r="AN448" s="129"/>
      <c r="AO448" s="129"/>
      <c r="AP448" s="129"/>
      <c r="AQ448" s="129"/>
      <c r="AR448" s="129"/>
      <c r="AS448" s="129"/>
      <c r="AT448" s="129"/>
      <c r="AU448" s="129"/>
      <c r="AV448" s="129"/>
      <c r="AW448" s="129"/>
      <c r="AX448" s="129"/>
      <c r="AY448" s="129"/>
      <c r="AZ448" s="129"/>
      <c r="BA448" s="129"/>
      <c r="BB448" s="129"/>
      <c r="BC448" s="129"/>
      <c r="BD448" s="129"/>
      <c r="BE448" s="129"/>
      <c r="BF448" s="129"/>
      <c r="BG448" s="79"/>
      <c r="BH448" s="129"/>
    </row>
    <row r="449" spans="7:60" s="76" customFormat="1" x14ac:dyDescent="0.2">
      <c r="G449" s="129"/>
      <c r="AI449" s="138"/>
      <c r="AJ449" s="129"/>
      <c r="AK449" s="129"/>
      <c r="AL449" s="129"/>
      <c r="AM449" s="129"/>
      <c r="AN449" s="129"/>
      <c r="AO449" s="129"/>
      <c r="AP449" s="129"/>
      <c r="AQ449" s="129"/>
      <c r="AR449" s="129"/>
      <c r="AS449" s="129"/>
      <c r="AT449" s="129"/>
      <c r="AU449" s="129"/>
      <c r="AV449" s="129"/>
      <c r="AW449" s="129"/>
      <c r="AX449" s="129"/>
      <c r="AY449" s="129"/>
      <c r="AZ449" s="129"/>
      <c r="BA449" s="129"/>
      <c r="BB449" s="129"/>
      <c r="BC449" s="129"/>
      <c r="BD449" s="129"/>
      <c r="BE449" s="129"/>
      <c r="BF449" s="129"/>
      <c r="BG449" s="79"/>
      <c r="BH449" s="129"/>
    </row>
    <row r="450" spans="7:60" s="76" customFormat="1" x14ac:dyDescent="0.2">
      <c r="G450" s="129"/>
      <c r="AI450" s="138"/>
      <c r="AJ450" s="129"/>
      <c r="AK450" s="129"/>
      <c r="AL450" s="129"/>
      <c r="AM450" s="129"/>
      <c r="AN450" s="129"/>
      <c r="AO450" s="129"/>
      <c r="AP450" s="129"/>
      <c r="AQ450" s="129"/>
      <c r="AR450" s="129"/>
      <c r="AS450" s="129"/>
      <c r="AT450" s="129"/>
      <c r="AU450" s="129"/>
      <c r="AV450" s="129"/>
      <c r="AW450" s="129"/>
      <c r="AX450" s="129"/>
      <c r="AY450" s="129"/>
      <c r="AZ450" s="129"/>
      <c r="BA450" s="129"/>
      <c r="BB450" s="129"/>
      <c r="BC450" s="129"/>
      <c r="BD450" s="129"/>
      <c r="BE450" s="129"/>
      <c r="BF450" s="129"/>
      <c r="BG450" s="79"/>
      <c r="BH450" s="129"/>
    </row>
    <row r="451" spans="7:60" s="76" customFormat="1" x14ac:dyDescent="0.2">
      <c r="G451" s="129"/>
      <c r="AI451" s="138"/>
      <c r="AJ451" s="129"/>
      <c r="AK451" s="129"/>
      <c r="AL451" s="129"/>
      <c r="AM451" s="129"/>
      <c r="AN451" s="129"/>
      <c r="AO451" s="129"/>
      <c r="AP451" s="129"/>
      <c r="AQ451" s="129"/>
      <c r="AR451" s="129"/>
      <c r="AS451" s="129"/>
      <c r="AT451" s="129"/>
      <c r="AU451" s="129"/>
      <c r="AV451" s="129"/>
      <c r="AW451" s="129"/>
      <c r="AX451" s="129"/>
      <c r="AY451" s="129"/>
      <c r="AZ451" s="129"/>
      <c r="BA451" s="129"/>
      <c r="BB451" s="129"/>
      <c r="BC451" s="129"/>
      <c r="BD451" s="129"/>
      <c r="BE451" s="129"/>
      <c r="BF451" s="129"/>
      <c r="BG451" s="79"/>
      <c r="BH451" s="129"/>
    </row>
    <row r="452" spans="7:60" s="76" customFormat="1" x14ac:dyDescent="0.2">
      <c r="G452" s="129"/>
      <c r="AI452" s="138"/>
      <c r="AJ452" s="129"/>
      <c r="AK452" s="129"/>
      <c r="AL452" s="129"/>
      <c r="AM452" s="129"/>
      <c r="AN452" s="129"/>
      <c r="AO452" s="129"/>
      <c r="AP452" s="129"/>
      <c r="AQ452" s="129"/>
      <c r="AR452" s="129"/>
      <c r="AS452" s="129"/>
      <c r="AT452" s="129"/>
      <c r="AU452" s="129"/>
      <c r="AV452" s="129"/>
      <c r="AW452" s="129"/>
      <c r="AX452" s="129"/>
      <c r="AY452" s="129"/>
      <c r="AZ452" s="129"/>
      <c r="BA452" s="129"/>
      <c r="BB452" s="129"/>
      <c r="BC452" s="129"/>
      <c r="BD452" s="129"/>
      <c r="BE452" s="129"/>
      <c r="BF452" s="129"/>
      <c r="BG452" s="79"/>
      <c r="BH452" s="129"/>
    </row>
    <row r="453" spans="7:60" s="76" customFormat="1" x14ac:dyDescent="0.2">
      <c r="G453" s="129"/>
      <c r="AI453" s="138"/>
      <c r="AJ453" s="129"/>
      <c r="AK453" s="129"/>
      <c r="AL453" s="129"/>
      <c r="AM453" s="129"/>
      <c r="AN453" s="129"/>
      <c r="AO453" s="129"/>
      <c r="AP453" s="129"/>
      <c r="AQ453" s="129"/>
      <c r="AR453" s="129"/>
      <c r="AS453" s="129"/>
      <c r="AT453" s="129"/>
      <c r="AU453" s="129"/>
      <c r="AV453" s="129"/>
      <c r="AW453" s="129"/>
      <c r="AX453" s="129"/>
      <c r="AY453" s="129"/>
      <c r="AZ453" s="129"/>
      <c r="BA453" s="129"/>
      <c r="BB453" s="129"/>
      <c r="BC453" s="129"/>
      <c r="BD453" s="129"/>
      <c r="BE453" s="129"/>
      <c r="BF453" s="129"/>
      <c r="BG453" s="79"/>
      <c r="BH453" s="129"/>
    </row>
    <row r="454" spans="7:60" s="76" customFormat="1" x14ac:dyDescent="0.2">
      <c r="G454" s="129"/>
      <c r="AI454" s="138"/>
      <c r="AJ454" s="129"/>
      <c r="AK454" s="129"/>
      <c r="AL454" s="129"/>
      <c r="AM454" s="129"/>
      <c r="AN454" s="129"/>
      <c r="AO454" s="129"/>
      <c r="AP454" s="129"/>
      <c r="AQ454" s="129"/>
      <c r="AR454" s="129"/>
      <c r="AS454" s="129"/>
      <c r="AT454" s="129"/>
      <c r="AU454" s="129"/>
      <c r="AV454" s="129"/>
      <c r="AW454" s="129"/>
      <c r="AX454" s="129"/>
      <c r="AY454" s="129"/>
      <c r="AZ454" s="129"/>
      <c r="BA454" s="129"/>
      <c r="BB454" s="129"/>
      <c r="BC454" s="129"/>
      <c r="BD454" s="129"/>
      <c r="BE454" s="129"/>
      <c r="BF454" s="129"/>
      <c r="BG454" s="79"/>
      <c r="BH454" s="129"/>
    </row>
    <row r="455" spans="7:60" s="76" customFormat="1" x14ac:dyDescent="0.2">
      <c r="G455" s="129"/>
      <c r="AI455" s="138"/>
      <c r="AJ455" s="129"/>
      <c r="AK455" s="129"/>
      <c r="AL455" s="129"/>
      <c r="AM455" s="129"/>
      <c r="AN455" s="129"/>
      <c r="AO455" s="129"/>
      <c r="AP455" s="129"/>
      <c r="AQ455" s="129"/>
      <c r="AR455" s="129"/>
      <c r="AS455" s="129"/>
      <c r="AT455" s="129"/>
      <c r="AU455" s="129"/>
      <c r="AV455" s="129"/>
      <c r="AW455" s="129"/>
      <c r="AX455" s="129"/>
      <c r="AY455" s="129"/>
      <c r="AZ455" s="129"/>
      <c r="BA455" s="129"/>
      <c r="BB455" s="129"/>
      <c r="BC455" s="129"/>
      <c r="BD455" s="129"/>
      <c r="BE455" s="129"/>
      <c r="BF455" s="129"/>
      <c r="BG455" s="79"/>
      <c r="BH455" s="129"/>
    </row>
    <row r="456" spans="7:60" s="76" customFormat="1" x14ac:dyDescent="0.2">
      <c r="G456" s="129"/>
      <c r="AI456" s="138"/>
      <c r="AJ456" s="129"/>
      <c r="AK456" s="129"/>
      <c r="AL456" s="129"/>
      <c r="AM456" s="129"/>
      <c r="AN456" s="129"/>
      <c r="AO456" s="129"/>
      <c r="AP456" s="129"/>
      <c r="AQ456" s="129"/>
      <c r="AR456" s="129"/>
      <c r="AS456" s="129"/>
      <c r="AT456" s="129"/>
      <c r="AU456" s="129"/>
      <c r="AV456" s="129"/>
      <c r="AW456" s="129"/>
      <c r="AX456" s="129"/>
      <c r="AY456" s="129"/>
      <c r="AZ456" s="129"/>
      <c r="BA456" s="129"/>
      <c r="BB456" s="129"/>
      <c r="BC456" s="129"/>
      <c r="BD456" s="129"/>
      <c r="BE456" s="129"/>
      <c r="BF456" s="129"/>
      <c r="BG456" s="79"/>
      <c r="BH456" s="129"/>
    </row>
    <row r="457" spans="7:60" s="76" customFormat="1" x14ac:dyDescent="0.2">
      <c r="G457" s="129"/>
      <c r="AI457" s="138"/>
      <c r="AJ457" s="129"/>
      <c r="AK457" s="129"/>
      <c r="AL457" s="129"/>
      <c r="AM457" s="129"/>
      <c r="AN457" s="129"/>
      <c r="AO457" s="129"/>
      <c r="AP457" s="129"/>
      <c r="AQ457" s="129"/>
      <c r="AR457" s="129"/>
      <c r="AS457" s="129"/>
      <c r="AT457" s="129"/>
      <c r="AU457" s="129"/>
      <c r="AV457" s="129"/>
      <c r="AW457" s="129"/>
      <c r="AX457" s="129"/>
      <c r="AY457" s="129"/>
      <c r="AZ457" s="129"/>
      <c r="BA457" s="129"/>
      <c r="BB457" s="129"/>
      <c r="BC457" s="129"/>
      <c r="BD457" s="129"/>
      <c r="BE457" s="129"/>
      <c r="BF457" s="129"/>
      <c r="BG457" s="79"/>
      <c r="BH457" s="129"/>
    </row>
    <row r="458" spans="7:60" s="76" customFormat="1" x14ac:dyDescent="0.2">
      <c r="G458" s="129"/>
      <c r="AI458" s="138"/>
      <c r="AJ458" s="129"/>
      <c r="AK458" s="129"/>
      <c r="AL458" s="129"/>
      <c r="AM458" s="129"/>
      <c r="AN458" s="129"/>
      <c r="AO458" s="129"/>
      <c r="AP458" s="129"/>
      <c r="AQ458" s="129"/>
      <c r="AR458" s="129"/>
      <c r="AS458" s="129"/>
      <c r="AT458" s="129"/>
      <c r="AU458" s="129"/>
      <c r="AV458" s="129"/>
      <c r="AW458" s="129"/>
      <c r="AX458" s="129"/>
      <c r="AY458" s="129"/>
      <c r="AZ458" s="129"/>
      <c r="BA458" s="129"/>
      <c r="BB458" s="129"/>
      <c r="BC458" s="129"/>
      <c r="BD458" s="129"/>
      <c r="BE458" s="129"/>
      <c r="BF458" s="129"/>
      <c r="BG458" s="79"/>
      <c r="BH458" s="129"/>
    </row>
    <row r="459" spans="7:60" s="76" customFormat="1" x14ac:dyDescent="0.2">
      <c r="G459" s="129"/>
      <c r="AI459" s="138"/>
      <c r="AJ459" s="129"/>
      <c r="AK459" s="129"/>
      <c r="AL459" s="129"/>
      <c r="AM459" s="129"/>
      <c r="AN459" s="129"/>
      <c r="AO459" s="129"/>
      <c r="AP459" s="129"/>
      <c r="AQ459" s="129"/>
      <c r="AR459" s="129"/>
      <c r="AS459" s="129"/>
      <c r="AT459" s="129"/>
      <c r="AU459" s="129"/>
      <c r="AV459" s="129"/>
      <c r="AW459" s="129"/>
      <c r="AX459" s="129"/>
      <c r="AY459" s="129"/>
      <c r="AZ459" s="129"/>
      <c r="BA459" s="129"/>
      <c r="BB459" s="129"/>
      <c r="BC459" s="129"/>
      <c r="BD459" s="129"/>
      <c r="BE459" s="129"/>
      <c r="BF459" s="129"/>
      <c r="BG459" s="79"/>
      <c r="BH459" s="129"/>
    </row>
    <row r="460" spans="7:60" s="76" customFormat="1" x14ac:dyDescent="0.2">
      <c r="G460" s="129"/>
      <c r="AI460" s="138"/>
      <c r="AJ460" s="129"/>
      <c r="AK460" s="129"/>
      <c r="AL460" s="129"/>
      <c r="AM460" s="129"/>
      <c r="AN460" s="129"/>
      <c r="AO460" s="129"/>
      <c r="AP460" s="129"/>
      <c r="AQ460" s="129"/>
      <c r="AR460" s="129"/>
      <c r="AS460" s="129"/>
      <c r="AT460" s="129"/>
      <c r="AU460" s="129"/>
      <c r="AV460" s="129"/>
      <c r="AW460" s="129"/>
      <c r="AX460" s="129"/>
      <c r="AY460" s="129"/>
      <c r="AZ460" s="129"/>
      <c r="BA460" s="129"/>
      <c r="BB460" s="129"/>
      <c r="BC460" s="129"/>
      <c r="BD460" s="129"/>
      <c r="BE460" s="129"/>
      <c r="BF460" s="129"/>
      <c r="BG460" s="79"/>
      <c r="BH460" s="129"/>
    </row>
    <row r="461" spans="7:60" s="76" customFormat="1" x14ac:dyDescent="0.2">
      <c r="G461" s="129"/>
      <c r="AI461" s="138"/>
      <c r="AJ461" s="129"/>
      <c r="AK461" s="129"/>
      <c r="AL461" s="129"/>
      <c r="AM461" s="129"/>
      <c r="AN461" s="129"/>
      <c r="AO461" s="129"/>
      <c r="AP461" s="129"/>
      <c r="AQ461" s="129"/>
      <c r="AR461" s="129"/>
      <c r="AS461" s="129"/>
      <c r="AT461" s="129"/>
      <c r="AU461" s="129"/>
      <c r="AV461" s="129"/>
      <c r="AW461" s="129"/>
      <c r="AX461" s="129"/>
      <c r="AY461" s="129"/>
      <c r="AZ461" s="129"/>
      <c r="BA461" s="129"/>
      <c r="BB461" s="129"/>
      <c r="BC461" s="129"/>
      <c r="BD461" s="129"/>
      <c r="BE461" s="129"/>
      <c r="BF461" s="129"/>
      <c r="BG461" s="79"/>
      <c r="BH461" s="129"/>
    </row>
    <row r="462" spans="7:60" s="76" customFormat="1" x14ac:dyDescent="0.2">
      <c r="G462" s="129"/>
      <c r="AI462" s="138"/>
      <c r="AJ462" s="129"/>
      <c r="AK462" s="129"/>
      <c r="AL462" s="129"/>
      <c r="AM462" s="129"/>
      <c r="AN462" s="129"/>
      <c r="AO462" s="129"/>
      <c r="AP462" s="129"/>
      <c r="AQ462" s="129"/>
      <c r="AR462" s="129"/>
      <c r="AS462" s="129"/>
      <c r="AT462" s="129"/>
      <c r="AU462" s="129"/>
      <c r="AV462" s="129"/>
      <c r="AW462" s="129"/>
      <c r="AX462" s="129"/>
      <c r="AY462" s="129"/>
      <c r="AZ462" s="129"/>
      <c r="BA462" s="129"/>
      <c r="BB462" s="129"/>
      <c r="BC462" s="129"/>
      <c r="BD462" s="129"/>
      <c r="BE462" s="129"/>
      <c r="BF462" s="129"/>
      <c r="BG462" s="79"/>
      <c r="BH462" s="129"/>
    </row>
    <row r="463" spans="7:60" s="76" customFormat="1" x14ac:dyDescent="0.2">
      <c r="G463" s="129"/>
      <c r="AI463" s="138"/>
      <c r="AJ463" s="129"/>
      <c r="AK463" s="129"/>
      <c r="AL463" s="129"/>
      <c r="AM463" s="129"/>
      <c r="AN463" s="129"/>
      <c r="AO463" s="129"/>
      <c r="AP463" s="129"/>
      <c r="AQ463" s="129"/>
      <c r="AR463" s="129"/>
      <c r="AS463" s="129"/>
      <c r="AT463" s="129"/>
      <c r="AU463" s="129"/>
      <c r="AV463" s="129"/>
      <c r="AW463" s="129"/>
      <c r="AX463" s="129"/>
      <c r="AY463" s="129"/>
      <c r="AZ463" s="129"/>
      <c r="BA463" s="129"/>
      <c r="BB463" s="129"/>
      <c r="BC463" s="129"/>
      <c r="BD463" s="129"/>
      <c r="BE463" s="129"/>
      <c r="BF463" s="129"/>
      <c r="BG463" s="79"/>
      <c r="BH463" s="129"/>
    </row>
    <row r="464" spans="7:60" s="76" customFormat="1" x14ac:dyDescent="0.2">
      <c r="G464" s="129"/>
      <c r="AI464" s="138"/>
      <c r="AJ464" s="129"/>
      <c r="AK464" s="129"/>
      <c r="AL464" s="129"/>
      <c r="AM464" s="129"/>
      <c r="AN464" s="129"/>
      <c r="AO464" s="129"/>
      <c r="AP464" s="129"/>
      <c r="AQ464" s="129"/>
      <c r="AR464" s="129"/>
      <c r="AS464" s="129"/>
      <c r="AT464" s="129"/>
      <c r="AU464" s="129"/>
      <c r="AV464" s="129"/>
      <c r="AW464" s="129"/>
      <c r="AX464" s="129"/>
      <c r="AY464" s="129"/>
      <c r="AZ464" s="129"/>
      <c r="BA464" s="129"/>
      <c r="BB464" s="129"/>
      <c r="BC464" s="129"/>
      <c r="BD464" s="129"/>
      <c r="BE464" s="129"/>
      <c r="BF464" s="129"/>
      <c r="BG464" s="79"/>
      <c r="BH464" s="129"/>
    </row>
    <row r="465" spans="7:60" s="76" customFormat="1" x14ac:dyDescent="0.2">
      <c r="G465" s="129"/>
      <c r="AI465" s="138"/>
      <c r="AJ465" s="129"/>
      <c r="AK465" s="129"/>
      <c r="AL465" s="129"/>
      <c r="AM465" s="129"/>
      <c r="AN465" s="129"/>
      <c r="AO465" s="129"/>
      <c r="AP465" s="129"/>
      <c r="AQ465" s="129"/>
      <c r="AR465" s="129"/>
      <c r="AS465" s="129"/>
      <c r="AT465" s="129"/>
      <c r="AU465" s="129"/>
      <c r="AV465" s="129"/>
      <c r="AW465" s="129"/>
      <c r="AX465" s="129"/>
      <c r="AY465" s="129"/>
      <c r="AZ465" s="129"/>
      <c r="BA465" s="129"/>
      <c r="BB465" s="129"/>
      <c r="BC465" s="129"/>
      <c r="BD465" s="129"/>
      <c r="BE465" s="129"/>
      <c r="BF465" s="129"/>
      <c r="BG465" s="79"/>
      <c r="BH465" s="129"/>
    </row>
    <row r="466" spans="7:60" s="76" customFormat="1" x14ac:dyDescent="0.2">
      <c r="G466" s="129"/>
      <c r="AI466" s="138"/>
      <c r="AJ466" s="129"/>
      <c r="AK466" s="129"/>
      <c r="AL466" s="129"/>
      <c r="AM466" s="129"/>
      <c r="AN466" s="129"/>
      <c r="AO466" s="129"/>
      <c r="AP466" s="129"/>
      <c r="AQ466" s="129"/>
      <c r="AR466" s="129"/>
      <c r="AS466" s="129"/>
      <c r="AT466" s="129"/>
      <c r="AU466" s="129"/>
      <c r="AV466" s="129"/>
      <c r="AW466" s="129"/>
      <c r="AX466" s="129"/>
      <c r="AY466" s="129"/>
      <c r="AZ466" s="129"/>
      <c r="BA466" s="129"/>
      <c r="BB466" s="129"/>
      <c r="BC466" s="129"/>
      <c r="BD466" s="129"/>
      <c r="BE466" s="129"/>
      <c r="BF466" s="129"/>
      <c r="BG466" s="79"/>
      <c r="BH466" s="129"/>
    </row>
    <row r="467" spans="7:60" s="76" customFormat="1" x14ac:dyDescent="0.2">
      <c r="G467" s="129"/>
      <c r="AI467" s="138"/>
      <c r="AJ467" s="129"/>
      <c r="AK467" s="129"/>
      <c r="AL467" s="129"/>
      <c r="AM467" s="129"/>
      <c r="AN467" s="129"/>
      <c r="AO467" s="129"/>
      <c r="AP467" s="129"/>
      <c r="AQ467" s="129"/>
      <c r="AR467" s="129"/>
      <c r="AS467" s="129"/>
      <c r="AT467" s="129"/>
      <c r="AU467" s="129"/>
      <c r="AV467" s="129"/>
      <c r="AW467" s="129"/>
      <c r="AX467" s="129"/>
      <c r="AY467" s="129"/>
      <c r="AZ467" s="129"/>
      <c r="BA467" s="129"/>
      <c r="BB467" s="129"/>
      <c r="BC467" s="129"/>
      <c r="BD467" s="129"/>
      <c r="BE467" s="129"/>
      <c r="BF467" s="129"/>
      <c r="BG467" s="79"/>
      <c r="BH467" s="129"/>
    </row>
    <row r="468" spans="7:60" s="76" customFormat="1" x14ac:dyDescent="0.2">
      <c r="G468" s="129"/>
      <c r="AI468" s="138"/>
      <c r="AJ468" s="129"/>
      <c r="AK468" s="129"/>
      <c r="AL468" s="129"/>
      <c r="AM468" s="129"/>
      <c r="AN468" s="129"/>
      <c r="AO468" s="129"/>
      <c r="AP468" s="129"/>
      <c r="AQ468" s="129"/>
      <c r="AR468" s="129"/>
      <c r="AS468" s="129"/>
      <c r="AT468" s="129"/>
      <c r="AU468" s="129"/>
      <c r="AV468" s="129"/>
      <c r="AW468" s="129"/>
      <c r="AX468" s="129"/>
      <c r="AY468" s="129"/>
      <c r="AZ468" s="129"/>
      <c r="BA468" s="129"/>
      <c r="BB468" s="129"/>
      <c r="BC468" s="129"/>
      <c r="BD468" s="129"/>
      <c r="BE468" s="129"/>
      <c r="BF468" s="129"/>
      <c r="BG468" s="79"/>
      <c r="BH468" s="129"/>
    </row>
    <row r="469" spans="7:60" s="76" customFormat="1" x14ac:dyDescent="0.2">
      <c r="G469" s="129"/>
      <c r="AI469" s="138"/>
      <c r="AJ469" s="129"/>
      <c r="AK469" s="129"/>
      <c r="AL469" s="129"/>
      <c r="AM469" s="129"/>
      <c r="AN469" s="129"/>
      <c r="AO469" s="129"/>
      <c r="AP469" s="129"/>
      <c r="AQ469" s="129"/>
      <c r="AR469" s="129"/>
      <c r="AS469" s="129"/>
      <c r="AT469" s="129"/>
      <c r="AU469" s="129"/>
      <c r="AV469" s="129"/>
      <c r="AW469" s="129"/>
      <c r="AX469" s="129"/>
      <c r="AY469" s="129"/>
      <c r="AZ469" s="129"/>
      <c r="BA469" s="129"/>
      <c r="BB469" s="129"/>
      <c r="BC469" s="129"/>
      <c r="BD469" s="129"/>
      <c r="BE469" s="129"/>
      <c r="BF469" s="129"/>
      <c r="BG469" s="79"/>
      <c r="BH469" s="129"/>
    </row>
    <row r="470" spans="7:60" s="76" customFormat="1" x14ac:dyDescent="0.2">
      <c r="G470" s="129"/>
      <c r="AI470" s="138"/>
      <c r="AJ470" s="129"/>
      <c r="AK470" s="129"/>
      <c r="AL470" s="129"/>
      <c r="AM470" s="129"/>
      <c r="AN470" s="129"/>
      <c r="AO470" s="129"/>
      <c r="AP470" s="129"/>
      <c r="AQ470" s="129"/>
      <c r="AR470" s="129"/>
      <c r="AS470" s="129"/>
      <c r="AT470" s="129"/>
      <c r="AU470" s="129"/>
      <c r="AV470" s="129"/>
      <c r="AW470" s="129"/>
      <c r="AX470" s="129"/>
      <c r="AY470" s="129"/>
      <c r="AZ470" s="129"/>
      <c r="BA470" s="129"/>
      <c r="BB470" s="129"/>
      <c r="BC470" s="129"/>
      <c r="BD470" s="129"/>
      <c r="BE470" s="129"/>
      <c r="BF470" s="129"/>
      <c r="BG470" s="79"/>
      <c r="BH470" s="129"/>
    </row>
    <row r="471" spans="7:60" s="76" customFormat="1" x14ac:dyDescent="0.2">
      <c r="G471" s="129"/>
      <c r="AI471" s="138"/>
      <c r="AJ471" s="129"/>
      <c r="AK471" s="129"/>
      <c r="AL471" s="129"/>
      <c r="AM471" s="129"/>
      <c r="AN471" s="129"/>
      <c r="AO471" s="129"/>
      <c r="AP471" s="129"/>
      <c r="AQ471" s="129"/>
      <c r="AR471" s="129"/>
      <c r="AS471" s="129"/>
      <c r="AT471" s="129"/>
      <c r="AU471" s="129"/>
      <c r="AV471" s="129"/>
      <c r="AW471" s="129"/>
      <c r="AX471" s="129"/>
      <c r="AY471" s="129"/>
      <c r="AZ471" s="129"/>
      <c r="BA471" s="129"/>
      <c r="BB471" s="129"/>
      <c r="BC471" s="129"/>
      <c r="BD471" s="129"/>
      <c r="BE471" s="129"/>
      <c r="BF471" s="129"/>
      <c r="BG471" s="79"/>
      <c r="BH471" s="129"/>
    </row>
    <row r="472" spans="7:60" s="76" customFormat="1" x14ac:dyDescent="0.2">
      <c r="G472" s="129"/>
      <c r="AI472" s="138"/>
      <c r="AJ472" s="129"/>
      <c r="AK472" s="129"/>
      <c r="AL472" s="129"/>
      <c r="AM472" s="129"/>
      <c r="AN472" s="129"/>
      <c r="AO472" s="129"/>
      <c r="AP472" s="129"/>
      <c r="AQ472" s="129"/>
      <c r="AR472" s="129"/>
      <c r="AS472" s="129"/>
      <c r="AT472" s="129"/>
      <c r="AU472" s="129"/>
      <c r="AV472" s="129"/>
      <c r="AW472" s="129"/>
      <c r="AX472" s="129"/>
      <c r="AY472" s="129"/>
      <c r="AZ472" s="129"/>
      <c r="BA472" s="129"/>
      <c r="BB472" s="129"/>
      <c r="BC472" s="129"/>
      <c r="BD472" s="129"/>
      <c r="BE472" s="129"/>
      <c r="BF472" s="129"/>
      <c r="BG472" s="79"/>
      <c r="BH472" s="129"/>
    </row>
    <row r="473" spans="7:60" s="76" customFormat="1" x14ac:dyDescent="0.2">
      <c r="G473" s="129"/>
      <c r="AI473" s="138"/>
      <c r="AJ473" s="129"/>
      <c r="AK473" s="129"/>
      <c r="AL473" s="129"/>
      <c r="AM473" s="129"/>
      <c r="AN473" s="129"/>
      <c r="AO473" s="129"/>
      <c r="AP473" s="129"/>
      <c r="AQ473" s="129"/>
      <c r="AR473" s="129"/>
      <c r="AS473" s="129"/>
      <c r="AT473" s="129"/>
      <c r="AU473" s="129"/>
      <c r="AV473" s="129"/>
      <c r="AW473" s="129"/>
      <c r="AX473" s="129"/>
      <c r="AY473" s="129"/>
      <c r="AZ473" s="129"/>
      <c r="BA473" s="129"/>
      <c r="BB473" s="129"/>
      <c r="BC473" s="129"/>
      <c r="BD473" s="129"/>
      <c r="BE473" s="129"/>
      <c r="BF473" s="129"/>
      <c r="BG473" s="79"/>
      <c r="BH473" s="129"/>
    </row>
    <row r="474" spans="7:60" s="76" customFormat="1" x14ac:dyDescent="0.2">
      <c r="G474" s="129"/>
      <c r="AI474" s="138"/>
      <c r="AJ474" s="129"/>
      <c r="AK474" s="129"/>
      <c r="AL474" s="129"/>
      <c r="AM474" s="129"/>
      <c r="AN474" s="129"/>
      <c r="AO474" s="129"/>
      <c r="AP474" s="129"/>
      <c r="AQ474" s="129"/>
      <c r="AR474" s="129"/>
      <c r="AS474" s="129"/>
      <c r="AT474" s="129"/>
      <c r="AU474" s="129"/>
      <c r="AV474" s="129"/>
      <c r="AW474" s="129"/>
      <c r="AX474" s="129"/>
      <c r="AY474" s="129"/>
      <c r="AZ474" s="129"/>
      <c r="BA474" s="129"/>
      <c r="BB474" s="129"/>
      <c r="BC474" s="129"/>
      <c r="BD474" s="129"/>
      <c r="BE474" s="129"/>
      <c r="BF474" s="129"/>
      <c r="BG474" s="79"/>
      <c r="BH474" s="129"/>
    </row>
    <row r="475" spans="7:60" s="76" customFormat="1" x14ac:dyDescent="0.2">
      <c r="G475" s="129"/>
      <c r="AI475" s="138"/>
      <c r="AJ475" s="129"/>
      <c r="AK475" s="129"/>
      <c r="AL475" s="129"/>
      <c r="AM475" s="129"/>
      <c r="AN475" s="129"/>
      <c r="AO475" s="129"/>
      <c r="AP475" s="129"/>
      <c r="AQ475" s="129"/>
      <c r="AR475" s="129"/>
      <c r="AS475" s="129"/>
      <c r="AT475" s="129"/>
      <c r="AU475" s="129"/>
      <c r="AV475" s="129"/>
      <c r="AW475" s="129"/>
      <c r="AX475" s="129"/>
      <c r="AY475" s="129"/>
      <c r="AZ475" s="129"/>
      <c r="BA475" s="129"/>
      <c r="BB475" s="129"/>
      <c r="BC475" s="129"/>
      <c r="BD475" s="129"/>
      <c r="BE475" s="129"/>
      <c r="BF475" s="129"/>
      <c r="BG475" s="79"/>
      <c r="BH475" s="129"/>
    </row>
    <row r="476" spans="7:60" s="76" customFormat="1" x14ac:dyDescent="0.2">
      <c r="G476" s="129"/>
      <c r="AI476" s="138"/>
      <c r="AJ476" s="129"/>
      <c r="AK476" s="129"/>
      <c r="AL476" s="129"/>
      <c r="AM476" s="129"/>
      <c r="AN476" s="129"/>
      <c r="AO476" s="129"/>
      <c r="AP476" s="129"/>
      <c r="AQ476" s="129"/>
      <c r="AR476" s="129"/>
      <c r="AS476" s="129"/>
      <c r="AT476" s="129"/>
      <c r="AU476" s="129"/>
      <c r="AV476" s="129"/>
      <c r="AW476" s="129"/>
      <c r="AX476" s="129"/>
      <c r="AY476" s="129"/>
      <c r="AZ476" s="129"/>
      <c r="BA476" s="129"/>
      <c r="BB476" s="129"/>
      <c r="BC476" s="129"/>
      <c r="BD476" s="129"/>
      <c r="BE476" s="129"/>
      <c r="BF476" s="129"/>
      <c r="BG476" s="79"/>
      <c r="BH476" s="129"/>
    </row>
    <row r="477" spans="7:60" s="76" customFormat="1" x14ac:dyDescent="0.2">
      <c r="G477" s="129"/>
      <c r="AI477" s="138"/>
      <c r="AJ477" s="129"/>
      <c r="AK477" s="129"/>
      <c r="AL477" s="129"/>
      <c r="AM477" s="129"/>
      <c r="AN477" s="129"/>
      <c r="AO477" s="129"/>
      <c r="AP477" s="129"/>
      <c r="AQ477" s="129"/>
      <c r="AR477" s="129"/>
      <c r="AS477" s="129"/>
      <c r="AT477" s="129"/>
      <c r="AU477" s="129"/>
      <c r="AV477" s="129"/>
      <c r="AW477" s="129"/>
      <c r="AX477" s="129"/>
      <c r="AY477" s="129"/>
      <c r="AZ477" s="129"/>
      <c r="BA477" s="129"/>
      <c r="BB477" s="129"/>
      <c r="BC477" s="129"/>
      <c r="BD477" s="129"/>
      <c r="BE477" s="129"/>
      <c r="BF477" s="129"/>
      <c r="BG477" s="79"/>
      <c r="BH477" s="129"/>
    </row>
    <row r="478" spans="7:60" s="76" customFormat="1" x14ac:dyDescent="0.2">
      <c r="G478" s="129"/>
      <c r="AI478" s="138"/>
      <c r="AJ478" s="129"/>
      <c r="AK478" s="129"/>
      <c r="AL478" s="129"/>
      <c r="AM478" s="129"/>
      <c r="AN478" s="129"/>
      <c r="AO478" s="129"/>
      <c r="AP478" s="129"/>
      <c r="AQ478" s="129"/>
      <c r="AR478" s="129"/>
      <c r="AS478" s="129"/>
      <c r="AT478" s="129"/>
      <c r="AU478" s="129"/>
      <c r="AV478" s="129"/>
      <c r="AW478" s="129"/>
      <c r="AX478" s="129"/>
      <c r="AY478" s="129"/>
      <c r="AZ478" s="129"/>
      <c r="BA478" s="129"/>
      <c r="BB478" s="129"/>
      <c r="BC478" s="129"/>
      <c r="BD478" s="129"/>
      <c r="BE478" s="129"/>
      <c r="BF478" s="129"/>
      <c r="BG478" s="79"/>
      <c r="BH478" s="129"/>
    </row>
    <row r="479" spans="7:60" s="76" customFormat="1" x14ac:dyDescent="0.2">
      <c r="G479" s="129"/>
      <c r="AI479" s="138"/>
      <c r="AJ479" s="129"/>
      <c r="AK479" s="129"/>
      <c r="AL479" s="129"/>
      <c r="AM479" s="129"/>
      <c r="AN479" s="129"/>
      <c r="AO479" s="129"/>
      <c r="AP479" s="129"/>
      <c r="AQ479" s="129"/>
      <c r="AR479" s="129"/>
      <c r="AS479" s="129"/>
      <c r="AT479" s="129"/>
      <c r="AU479" s="129"/>
      <c r="AV479" s="129"/>
      <c r="AW479" s="129"/>
      <c r="AX479" s="129"/>
      <c r="AY479" s="129"/>
      <c r="AZ479" s="129"/>
      <c r="BA479" s="129"/>
      <c r="BB479" s="129"/>
      <c r="BC479" s="129"/>
      <c r="BD479" s="129"/>
      <c r="BE479" s="129"/>
      <c r="BF479" s="129"/>
      <c r="BG479" s="79"/>
      <c r="BH479" s="129"/>
    </row>
    <row r="480" spans="7:60" s="76" customFormat="1" x14ac:dyDescent="0.2">
      <c r="G480" s="129"/>
      <c r="AI480" s="138"/>
      <c r="AJ480" s="129"/>
      <c r="AK480" s="129"/>
      <c r="AL480" s="129"/>
      <c r="AM480" s="129"/>
      <c r="AN480" s="129"/>
      <c r="AO480" s="129"/>
      <c r="AP480" s="129"/>
      <c r="AQ480" s="129"/>
      <c r="AR480" s="129"/>
      <c r="AS480" s="129"/>
      <c r="AT480" s="129"/>
      <c r="AU480" s="129"/>
      <c r="AV480" s="129"/>
      <c r="AW480" s="129"/>
      <c r="AX480" s="129"/>
      <c r="AY480" s="129"/>
      <c r="AZ480" s="129"/>
      <c r="BA480" s="129"/>
      <c r="BB480" s="129"/>
      <c r="BC480" s="129"/>
      <c r="BD480" s="129"/>
      <c r="BE480" s="129"/>
      <c r="BF480" s="129"/>
      <c r="BG480" s="79"/>
      <c r="BH480" s="129"/>
    </row>
    <row r="481" spans="7:60" s="76" customFormat="1" x14ac:dyDescent="0.2">
      <c r="G481" s="129"/>
      <c r="AI481" s="138"/>
      <c r="AJ481" s="129"/>
      <c r="AK481" s="129"/>
      <c r="AL481" s="129"/>
      <c r="AM481" s="129"/>
      <c r="AN481" s="129"/>
      <c r="AO481" s="129"/>
      <c r="AP481" s="129"/>
      <c r="AQ481" s="129"/>
      <c r="AR481" s="129"/>
      <c r="AS481" s="129"/>
      <c r="AT481" s="129"/>
      <c r="AU481" s="129"/>
      <c r="AV481" s="129"/>
      <c r="AW481" s="129"/>
      <c r="AX481" s="129"/>
      <c r="AY481" s="129"/>
      <c r="AZ481" s="129"/>
      <c r="BA481" s="129"/>
      <c r="BB481" s="129"/>
      <c r="BC481" s="129"/>
      <c r="BD481" s="129"/>
      <c r="BE481" s="129"/>
      <c r="BF481" s="129"/>
      <c r="BG481" s="79"/>
      <c r="BH481" s="129"/>
    </row>
    <row r="482" spans="7:60" s="76" customFormat="1" x14ac:dyDescent="0.2">
      <c r="G482" s="129"/>
      <c r="AI482" s="138"/>
      <c r="AJ482" s="129"/>
      <c r="AK482" s="129"/>
      <c r="AL482" s="129"/>
      <c r="AM482" s="129"/>
      <c r="AN482" s="129"/>
      <c r="AO482" s="129"/>
      <c r="AP482" s="129"/>
      <c r="AQ482" s="129"/>
      <c r="AR482" s="129"/>
      <c r="AS482" s="129"/>
      <c r="AT482" s="129"/>
      <c r="AU482" s="129"/>
      <c r="AV482" s="129"/>
      <c r="AW482" s="129"/>
      <c r="AX482" s="129"/>
      <c r="AY482" s="129"/>
      <c r="AZ482" s="129"/>
      <c r="BA482" s="129"/>
      <c r="BB482" s="129"/>
      <c r="BC482" s="129"/>
      <c r="BD482" s="129"/>
      <c r="BE482" s="129"/>
      <c r="BF482" s="129"/>
      <c r="BG482" s="79"/>
      <c r="BH482" s="129"/>
    </row>
    <row r="483" spans="7:60" s="76" customFormat="1" x14ac:dyDescent="0.2">
      <c r="G483" s="129"/>
      <c r="AI483" s="138"/>
      <c r="AJ483" s="129"/>
      <c r="AK483" s="129"/>
      <c r="AL483" s="129"/>
      <c r="AM483" s="129"/>
      <c r="AN483" s="129"/>
      <c r="AO483" s="129"/>
      <c r="AP483" s="129"/>
      <c r="AQ483" s="129"/>
      <c r="AR483" s="129"/>
      <c r="AS483" s="129"/>
      <c r="AT483" s="129"/>
      <c r="AU483" s="129"/>
      <c r="AV483" s="129"/>
      <c r="AW483" s="129"/>
      <c r="AX483" s="129"/>
      <c r="AY483" s="129"/>
      <c r="AZ483" s="129"/>
      <c r="BA483" s="129"/>
      <c r="BB483" s="129"/>
      <c r="BC483" s="129"/>
      <c r="BD483" s="129"/>
      <c r="BE483" s="129"/>
      <c r="BF483" s="129"/>
      <c r="BG483" s="79"/>
      <c r="BH483" s="129"/>
    </row>
    <row r="484" spans="7:60" s="76" customFormat="1" x14ac:dyDescent="0.2">
      <c r="G484" s="129"/>
      <c r="AI484" s="138"/>
      <c r="AJ484" s="129"/>
      <c r="AK484" s="129"/>
      <c r="AL484" s="129"/>
      <c r="AM484" s="129"/>
      <c r="AN484" s="129"/>
      <c r="AO484" s="129"/>
      <c r="AP484" s="129"/>
      <c r="AQ484" s="129"/>
      <c r="AR484" s="129"/>
      <c r="AS484" s="129"/>
      <c r="AT484" s="129"/>
      <c r="AU484" s="129"/>
      <c r="AV484" s="129"/>
      <c r="AW484" s="129"/>
      <c r="AX484" s="129"/>
      <c r="AY484" s="129"/>
      <c r="AZ484" s="129"/>
      <c r="BA484" s="129"/>
      <c r="BB484" s="129"/>
      <c r="BC484" s="129"/>
      <c r="BD484" s="129"/>
      <c r="BE484" s="129"/>
      <c r="BF484" s="129"/>
      <c r="BG484" s="79"/>
      <c r="BH484" s="129"/>
    </row>
    <row r="485" spans="7:60" s="76" customFormat="1" x14ac:dyDescent="0.2">
      <c r="G485" s="129"/>
      <c r="AI485" s="138"/>
      <c r="AJ485" s="129"/>
      <c r="AK485" s="129"/>
      <c r="AL485" s="129"/>
      <c r="AM485" s="129"/>
      <c r="AN485" s="129"/>
      <c r="AO485" s="129"/>
      <c r="AP485" s="129"/>
      <c r="AQ485" s="129"/>
      <c r="AR485" s="129"/>
      <c r="AS485" s="129"/>
      <c r="AT485" s="129"/>
      <c r="AU485" s="129"/>
      <c r="AV485" s="129"/>
      <c r="AW485" s="129"/>
      <c r="AX485" s="129"/>
      <c r="AY485" s="129"/>
      <c r="AZ485" s="129"/>
      <c r="BA485" s="129"/>
      <c r="BB485" s="129"/>
      <c r="BC485" s="129"/>
      <c r="BD485" s="129"/>
      <c r="BE485" s="129"/>
      <c r="BF485" s="129"/>
      <c r="BG485" s="79"/>
      <c r="BH485" s="129"/>
    </row>
    <row r="486" spans="7:60" s="76" customFormat="1" x14ac:dyDescent="0.2">
      <c r="G486" s="129"/>
      <c r="AI486" s="138"/>
      <c r="AJ486" s="129"/>
      <c r="AK486" s="129"/>
      <c r="AL486" s="129"/>
      <c r="AM486" s="129"/>
      <c r="AN486" s="129"/>
      <c r="AO486" s="129"/>
      <c r="AP486" s="129"/>
      <c r="AQ486" s="129"/>
      <c r="AR486" s="129"/>
      <c r="AS486" s="129"/>
      <c r="AT486" s="129"/>
      <c r="AU486" s="129"/>
      <c r="AV486" s="129"/>
      <c r="AW486" s="129"/>
      <c r="AX486" s="129"/>
      <c r="AY486" s="129"/>
      <c r="AZ486" s="129"/>
      <c r="BA486" s="129"/>
      <c r="BB486" s="129"/>
      <c r="BC486" s="129"/>
      <c r="BD486" s="129"/>
      <c r="BE486" s="129"/>
      <c r="BF486" s="129"/>
      <c r="BG486" s="79"/>
      <c r="BH486" s="129"/>
    </row>
    <row r="487" spans="7:60" s="76" customFormat="1" x14ac:dyDescent="0.2">
      <c r="G487" s="129"/>
      <c r="AI487" s="138"/>
      <c r="AJ487" s="129"/>
      <c r="AK487" s="129"/>
      <c r="AL487" s="129"/>
      <c r="AM487" s="129"/>
      <c r="AN487" s="129"/>
      <c r="AO487" s="129"/>
      <c r="AP487" s="129"/>
      <c r="AQ487" s="129"/>
      <c r="AR487" s="129"/>
      <c r="AS487" s="129"/>
      <c r="AT487" s="129"/>
      <c r="AU487" s="129"/>
      <c r="AV487" s="129"/>
      <c r="AW487" s="129"/>
      <c r="AX487" s="129"/>
      <c r="AY487" s="129"/>
      <c r="AZ487" s="129"/>
      <c r="BA487" s="129"/>
      <c r="BB487" s="129"/>
      <c r="BC487" s="129"/>
      <c r="BD487" s="129"/>
      <c r="BE487" s="129"/>
      <c r="BF487" s="129"/>
      <c r="BG487" s="79"/>
      <c r="BH487" s="129"/>
    </row>
    <row r="488" spans="7:60" s="76" customFormat="1" x14ac:dyDescent="0.2">
      <c r="G488" s="129"/>
      <c r="AI488" s="138"/>
      <c r="AJ488" s="129"/>
      <c r="AK488" s="129"/>
      <c r="AL488" s="129"/>
      <c r="AM488" s="129"/>
      <c r="AN488" s="129"/>
      <c r="AO488" s="129"/>
      <c r="AP488" s="129"/>
      <c r="AQ488" s="129"/>
      <c r="AR488" s="129"/>
      <c r="AS488" s="129"/>
      <c r="AT488" s="129"/>
      <c r="AU488" s="129"/>
      <c r="AV488" s="129"/>
      <c r="AW488" s="129"/>
      <c r="AX488" s="129"/>
      <c r="AY488" s="129"/>
      <c r="AZ488" s="129"/>
      <c r="BA488" s="129"/>
      <c r="BB488" s="129"/>
      <c r="BC488" s="129"/>
      <c r="BD488" s="129"/>
      <c r="BE488" s="129"/>
      <c r="BF488" s="129"/>
      <c r="BG488" s="79"/>
      <c r="BH488" s="129"/>
    </row>
    <row r="489" spans="7:60" s="76" customFormat="1" x14ac:dyDescent="0.2">
      <c r="G489" s="129"/>
      <c r="AI489" s="138"/>
      <c r="AJ489" s="129"/>
      <c r="AK489" s="129"/>
      <c r="AL489" s="129"/>
      <c r="AM489" s="129"/>
      <c r="AN489" s="129"/>
      <c r="AO489" s="129"/>
      <c r="AP489" s="129"/>
      <c r="AQ489" s="129"/>
      <c r="AR489" s="129"/>
      <c r="AS489" s="129"/>
      <c r="AT489" s="129"/>
      <c r="AU489" s="129"/>
      <c r="AV489" s="129"/>
      <c r="AW489" s="129"/>
      <c r="AX489" s="129"/>
      <c r="AY489" s="129"/>
      <c r="AZ489" s="129"/>
      <c r="BA489" s="129"/>
      <c r="BB489" s="129"/>
      <c r="BC489" s="129"/>
      <c r="BD489" s="129"/>
      <c r="BE489" s="129"/>
      <c r="BF489" s="129"/>
      <c r="BG489" s="79"/>
      <c r="BH489" s="129"/>
    </row>
    <row r="490" spans="7:60" s="76" customFormat="1" x14ac:dyDescent="0.2">
      <c r="G490" s="129"/>
      <c r="AI490" s="138"/>
      <c r="AJ490" s="129"/>
      <c r="AK490" s="129"/>
      <c r="AL490" s="129"/>
      <c r="AM490" s="129"/>
      <c r="AN490" s="129"/>
      <c r="AO490" s="129"/>
      <c r="AP490" s="129"/>
      <c r="AQ490" s="129"/>
      <c r="AR490" s="129"/>
      <c r="AS490" s="129"/>
      <c r="AT490" s="129"/>
      <c r="AU490" s="129"/>
      <c r="AV490" s="129"/>
      <c r="AW490" s="129"/>
      <c r="AX490" s="129"/>
      <c r="AY490" s="129"/>
      <c r="AZ490" s="129"/>
      <c r="BA490" s="129"/>
      <c r="BB490" s="129"/>
      <c r="BC490" s="129"/>
      <c r="BD490" s="129"/>
      <c r="BE490" s="129"/>
      <c r="BF490" s="129"/>
      <c r="BG490" s="79"/>
      <c r="BH490" s="129"/>
    </row>
    <row r="491" spans="7:60" s="76" customFormat="1" x14ac:dyDescent="0.2">
      <c r="G491" s="129"/>
      <c r="AI491" s="138"/>
      <c r="AJ491" s="129"/>
      <c r="AK491" s="129"/>
      <c r="AL491" s="129"/>
      <c r="AM491" s="129"/>
      <c r="AN491" s="129"/>
      <c r="AO491" s="129"/>
      <c r="AP491" s="129"/>
      <c r="AQ491" s="129"/>
      <c r="AR491" s="129"/>
      <c r="AS491" s="129"/>
      <c r="AT491" s="129"/>
      <c r="AU491" s="129"/>
      <c r="AV491" s="129"/>
      <c r="AW491" s="129"/>
      <c r="AX491" s="129"/>
      <c r="AY491" s="129"/>
      <c r="AZ491" s="129"/>
      <c r="BA491" s="129"/>
      <c r="BB491" s="129"/>
      <c r="BC491" s="129"/>
      <c r="BD491" s="129"/>
      <c r="BE491" s="129"/>
      <c r="BF491" s="129"/>
      <c r="BG491" s="79"/>
      <c r="BH491" s="129"/>
    </row>
    <row r="492" spans="7:60" s="76" customFormat="1" x14ac:dyDescent="0.2">
      <c r="G492" s="129"/>
      <c r="AI492" s="138"/>
      <c r="AJ492" s="129"/>
      <c r="AK492" s="129"/>
      <c r="AL492" s="129"/>
      <c r="AM492" s="129"/>
      <c r="AN492" s="129"/>
      <c r="AO492" s="129"/>
      <c r="AP492" s="129"/>
      <c r="AQ492" s="129"/>
      <c r="AR492" s="129"/>
      <c r="AS492" s="129"/>
      <c r="AT492" s="129"/>
      <c r="AU492" s="129"/>
      <c r="AV492" s="129"/>
      <c r="AW492" s="129"/>
      <c r="AX492" s="129"/>
      <c r="AY492" s="129"/>
      <c r="AZ492" s="129"/>
      <c r="BA492" s="129"/>
      <c r="BB492" s="129"/>
      <c r="BC492" s="129"/>
      <c r="BD492" s="129"/>
      <c r="BE492" s="129"/>
      <c r="BF492" s="129"/>
      <c r="BG492" s="79"/>
      <c r="BH492" s="129"/>
    </row>
    <row r="493" spans="7:60" s="76" customFormat="1" x14ac:dyDescent="0.2">
      <c r="G493" s="129"/>
      <c r="AI493" s="138"/>
      <c r="AJ493" s="129"/>
      <c r="AK493" s="129"/>
      <c r="AL493" s="129"/>
      <c r="AM493" s="129"/>
      <c r="AN493" s="129"/>
      <c r="AO493" s="129"/>
      <c r="AP493" s="129"/>
      <c r="AQ493" s="129"/>
      <c r="AR493" s="129"/>
      <c r="AS493" s="129"/>
      <c r="AT493" s="129"/>
      <c r="AU493" s="129"/>
      <c r="AV493" s="129"/>
      <c r="AW493" s="129"/>
      <c r="AX493" s="129"/>
      <c r="AY493" s="129"/>
      <c r="AZ493" s="129"/>
      <c r="BA493" s="129"/>
      <c r="BB493" s="129"/>
      <c r="BC493" s="129"/>
      <c r="BD493" s="129"/>
      <c r="BE493" s="129"/>
      <c r="BF493" s="129"/>
      <c r="BG493" s="79"/>
      <c r="BH493" s="129"/>
    </row>
    <row r="494" spans="7:60" s="76" customFormat="1" x14ac:dyDescent="0.2">
      <c r="G494" s="129"/>
      <c r="AI494" s="138"/>
      <c r="AJ494" s="129"/>
      <c r="AK494" s="129"/>
      <c r="AL494" s="129"/>
      <c r="AM494" s="129"/>
      <c r="AN494" s="129"/>
      <c r="AO494" s="129"/>
      <c r="AP494" s="129"/>
      <c r="AQ494" s="129"/>
      <c r="AR494" s="129"/>
      <c r="AS494" s="129"/>
      <c r="AT494" s="129"/>
      <c r="AU494" s="129"/>
      <c r="AV494" s="129"/>
      <c r="AW494" s="129"/>
      <c r="AX494" s="129"/>
      <c r="AY494" s="129"/>
      <c r="AZ494" s="129"/>
      <c r="BA494" s="129"/>
      <c r="BB494" s="129"/>
      <c r="BC494" s="129"/>
      <c r="BD494" s="129"/>
      <c r="BE494" s="129"/>
      <c r="BF494" s="129"/>
      <c r="BG494" s="79"/>
      <c r="BH494" s="129"/>
    </row>
    <row r="495" spans="7:60" s="76" customFormat="1" x14ac:dyDescent="0.2">
      <c r="G495" s="129"/>
      <c r="AI495" s="138"/>
      <c r="AJ495" s="129"/>
      <c r="AK495" s="129"/>
      <c r="AL495" s="129"/>
      <c r="AM495" s="129"/>
      <c r="AN495" s="129"/>
      <c r="AO495" s="129"/>
      <c r="AP495" s="129"/>
      <c r="AQ495" s="129"/>
      <c r="AR495" s="129"/>
      <c r="AS495" s="129"/>
      <c r="AT495" s="129"/>
      <c r="AU495" s="129"/>
      <c r="AV495" s="129"/>
      <c r="AW495" s="129"/>
      <c r="AX495" s="129"/>
      <c r="AY495" s="129"/>
      <c r="AZ495" s="129"/>
      <c r="BA495" s="129"/>
      <c r="BB495" s="129"/>
      <c r="BC495" s="129"/>
      <c r="BD495" s="129"/>
      <c r="BE495" s="129"/>
      <c r="BF495" s="129"/>
      <c r="BG495" s="79"/>
      <c r="BH495" s="129"/>
    </row>
    <row r="496" spans="7:60" s="76" customFormat="1" x14ac:dyDescent="0.2">
      <c r="G496" s="129"/>
      <c r="AI496" s="138"/>
      <c r="AJ496" s="129"/>
      <c r="AK496" s="129"/>
      <c r="AL496" s="129"/>
      <c r="AM496" s="129"/>
      <c r="AN496" s="129"/>
      <c r="AO496" s="129"/>
      <c r="AP496" s="129"/>
      <c r="AQ496" s="129"/>
      <c r="AR496" s="129"/>
      <c r="AS496" s="129"/>
      <c r="AT496" s="129"/>
      <c r="AU496" s="129"/>
      <c r="AV496" s="129"/>
      <c r="AW496" s="129"/>
      <c r="AX496" s="129"/>
      <c r="AY496" s="129"/>
      <c r="AZ496" s="129"/>
      <c r="BA496" s="129"/>
      <c r="BB496" s="129"/>
      <c r="BC496" s="129"/>
      <c r="BD496" s="129"/>
      <c r="BE496" s="129"/>
      <c r="BF496" s="129"/>
      <c r="BG496" s="79"/>
      <c r="BH496" s="129"/>
    </row>
    <row r="497" spans="7:60" s="76" customFormat="1" x14ac:dyDescent="0.2">
      <c r="G497" s="129"/>
      <c r="AI497" s="138"/>
      <c r="AJ497" s="129"/>
      <c r="AK497" s="129"/>
      <c r="AL497" s="129"/>
      <c r="AM497" s="129"/>
      <c r="AN497" s="129"/>
      <c r="AO497" s="129"/>
      <c r="AP497" s="129"/>
      <c r="AQ497" s="129"/>
      <c r="AR497" s="129"/>
      <c r="AS497" s="129"/>
      <c r="AT497" s="129"/>
      <c r="AU497" s="129"/>
      <c r="AV497" s="129"/>
      <c r="AW497" s="129"/>
      <c r="AX497" s="129"/>
      <c r="AY497" s="129"/>
      <c r="AZ497" s="129"/>
      <c r="BA497" s="129"/>
      <c r="BB497" s="129"/>
      <c r="BC497" s="129"/>
      <c r="BD497" s="129"/>
      <c r="BE497" s="129"/>
      <c r="BF497" s="129"/>
      <c r="BG497" s="79"/>
      <c r="BH497" s="129"/>
    </row>
    <row r="498" spans="7:60" s="76" customFormat="1" x14ac:dyDescent="0.2">
      <c r="G498" s="129"/>
      <c r="AI498" s="138"/>
      <c r="AJ498" s="129"/>
      <c r="AK498" s="129"/>
      <c r="AL498" s="129"/>
      <c r="AM498" s="129"/>
      <c r="AN498" s="129"/>
      <c r="AO498" s="129"/>
      <c r="AP498" s="129"/>
      <c r="AQ498" s="129"/>
      <c r="AR498" s="129"/>
      <c r="AS498" s="129"/>
      <c r="AT498" s="129"/>
      <c r="AU498" s="129"/>
      <c r="AV498" s="129"/>
      <c r="AW498" s="129"/>
      <c r="AX498" s="129"/>
      <c r="AY498" s="129"/>
      <c r="AZ498" s="129"/>
      <c r="BA498" s="129"/>
      <c r="BB498" s="129"/>
      <c r="BC498" s="129"/>
      <c r="BD498" s="129"/>
      <c r="BE498" s="129"/>
      <c r="BF498" s="129"/>
      <c r="BG498" s="79"/>
      <c r="BH498" s="129"/>
    </row>
    <row r="499" spans="7:60" s="76" customFormat="1" x14ac:dyDescent="0.2">
      <c r="G499" s="129"/>
      <c r="AI499" s="138"/>
      <c r="AJ499" s="129"/>
      <c r="AK499" s="129"/>
      <c r="AL499" s="129"/>
      <c r="AM499" s="129"/>
      <c r="AN499" s="129"/>
      <c r="AO499" s="129"/>
      <c r="AP499" s="129"/>
      <c r="AQ499" s="129"/>
      <c r="AR499" s="129"/>
      <c r="AS499" s="129"/>
      <c r="AT499" s="129"/>
      <c r="AU499" s="129"/>
      <c r="AV499" s="129"/>
      <c r="AW499" s="129"/>
      <c r="AX499" s="129"/>
      <c r="AY499" s="129"/>
      <c r="AZ499" s="129"/>
      <c r="BA499" s="129"/>
      <c r="BB499" s="129"/>
      <c r="BC499" s="129"/>
      <c r="BD499" s="129"/>
      <c r="BE499" s="129"/>
      <c r="BF499" s="129"/>
      <c r="BG499" s="79"/>
      <c r="BH499" s="129"/>
    </row>
    <row r="500" spans="7:60" s="76" customFormat="1" x14ac:dyDescent="0.2">
      <c r="G500" s="129"/>
      <c r="AI500" s="138"/>
      <c r="AJ500" s="129"/>
      <c r="AK500" s="129"/>
      <c r="AL500" s="129"/>
      <c r="AM500" s="129"/>
      <c r="AN500" s="129"/>
      <c r="AO500" s="129"/>
      <c r="AP500" s="129"/>
      <c r="AQ500" s="129"/>
      <c r="AR500" s="129"/>
      <c r="AS500" s="129"/>
      <c r="AT500" s="129"/>
      <c r="AU500" s="129"/>
      <c r="AV500" s="129"/>
      <c r="AW500" s="129"/>
      <c r="AX500" s="129"/>
      <c r="AY500" s="129"/>
      <c r="AZ500" s="129"/>
      <c r="BA500" s="129"/>
      <c r="BB500" s="129"/>
      <c r="BC500" s="129"/>
      <c r="BD500" s="129"/>
      <c r="BE500" s="129"/>
      <c r="BF500" s="129"/>
      <c r="BG500" s="79"/>
      <c r="BH500" s="129"/>
    </row>
    <row r="501" spans="7:60" s="76" customFormat="1" x14ac:dyDescent="0.2">
      <c r="G501" s="129"/>
      <c r="AI501" s="138"/>
      <c r="AJ501" s="129"/>
      <c r="AK501" s="129"/>
      <c r="AL501" s="129"/>
      <c r="AM501" s="129"/>
      <c r="AN501" s="129"/>
      <c r="AO501" s="129"/>
      <c r="AP501" s="129"/>
      <c r="AQ501" s="129"/>
      <c r="AR501" s="129"/>
      <c r="AS501" s="129"/>
      <c r="AT501" s="129"/>
      <c r="AU501" s="129"/>
      <c r="AV501" s="129"/>
      <c r="AW501" s="129"/>
      <c r="AX501" s="129"/>
      <c r="AY501" s="129"/>
      <c r="AZ501" s="129"/>
      <c r="BA501" s="129"/>
      <c r="BB501" s="129"/>
      <c r="BC501" s="129"/>
      <c r="BD501" s="129"/>
      <c r="BE501" s="129"/>
      <c r="BF501" s="129"/>
      <c r="BG501" s="79"/>
      <c r="BH501" s="129"/>
    </row>
    <row r="502" spans="7:60" s="76" customFormat="1" x14ac:dyDescent="0.2">
      <c r="G502" s="129"/>
      <c r="AI502" s="138"/>
      <c r="AJ502" s="129"/>
      <c r="AK502" s="129"/>
      <c r="AL502" s="129"/>
      <c r="AM502" s="129"/>
      <c r="AN502" s="129"/>
      <c r="AO502" s="129"/>
      <c r="AP502" s="129"/>
      <c r="AQ502" s="129"/>
      <c r="AR502" s="129"/>
      <c r="AS502" s="129"/>
      <c r="AT502" s="129"/>
      <c r="AU502" s="129"/>
      <c r="AV502" s="129"/>
      <c r="AW502" s="129"/>
      <c r="AX502" s="129"/>
      <c r="AY502" s="129"/>
      <c r="AZ502" s="129"/>
      <c r="BA502" s="129"/>
      <c r="BB502" s="129"/>
      <c r="BC502" s="129"/>
      <c r="BD502" s="129"/>
      <c r="BE502" s="129"/>
      <c r="BF502" s="129"/>
      <c r="BG502" s="79"/>
      <c r="BH502" s="129"/>
    </row>
    <row r="503" spans="7:60" s="76" customFormat="1" x14ac:dyDescent="0.2">
      <c r="G503" s="129"/>
      <c r="AI503" s="138"/>
      <c r="AJ503" s="129"/>
      <c r="AK503" s="129"/>
      <c r="AL503" s="129"/>
      <c r="AM503" s="129"/>
      <c r="AN503" s="129"/>
      <c r="AO503" s="129"/>
      <c r="AP503" s="129"/>
      <c r="AQ503" s="129"/>
      <c r="AR503" s="129"/>
      <c r="AS503" s="129"/>
      <c r="AT503" s="129"/>
      <c r="AU503" s="129"/>
      <c r="AV503" s="129"/>
      <c r="AW503" s="129"/>
      <c r="AX503" s="129"/>
      <c r="AY503" s="129"/>
      <c r="AZ503" s="129"/>
      <c r="BA503" s="129"/>
      <c r="BB503" s="129"/>
      <c r="BC503" s="129"/>
      <c r="BD503" s="129"/>
      <c r="BE503" s="129"/>
      <c r="BF503" s="129"/>
      <c r="BG503" s="79"/>
      <c r="BH503" s="129"/>
    </row>
    <row r="504" spans="7:60" s="76" customFormat="1" x14ac:dyDescent="0.2">
      <c r="G504" s="129"/>
      <c r="AI504" s="138"/>
      <c r="AJ504" s="129"/>
      <c r="AK504" s="129"/>
      <c r="AL504" s="129"/>
      <c r="AM504" s="129"/>
      <c r="AN504" s="129"/>
      <c r="AO504" s="129"/>
      <c r="AP504" s="129"/>
      <c r="AQ504" s="129"/>
      <c r="AR504" s="129"/>
      <c r="AS504" s="129"/>
      <c r="AT504" s="129"/>
      <c r="AU504" s="129"/>
      <c r="AV504" s="129"/>
      <c r="AW504" s="129"/>
      <c r="AX504" s="129"/>
      <c r="AY504" s="129"/>
      <c r="AZ504" s="129"/>
      <c r="BA504" s="129"/>
      <c r="BB504" s="129"/>
      <c r="BC504" s="129"/>
      <c r="BD504" s="129"/>
      <c r="BE504" s="129"/>
      <c r="BF504" s="129"/>
      <c r="BG504" s="79"/>
      <c r="BH504" s="129"/>
    </row>
    <row r="505" spans="7:60" s="76" customFormat="1" x14ac:dyDescent="0.2">
      <c r="G505" s="129"/>
      <c r="AI505" s="138"/>
      <c r="AJ505" s="129"/>
      <c r="AK505" s="129"/>
      <c r="AL505" s="129"/>
      <c r="AM505" s="129"/>
      <c r="AN505" s="129"/>
      <c r="AO505" s="129"/>
      <c r="AP505" s="129"/>
      <c r="AQ505" s="129"/>
      <c r="AR505" s="129"/>
      <c r="AS505" s="129"/>
      <c r="AT505" s="129"/>
      <c r="AU505" s="129"/>
      <c r="AV505" s="129"/>
      <c r="AW505" s="129"/>
      <c r="AX505" s="129"/>
      <c r="AY505" s="129"/>
      <c r="AZ505" s="129"/>
      <c r="BA505" s="129"/>
      <c r="BB505" s="129"/>
      <c r="BC505" s="129"/>
      <c r="BD505" s="129"/>
      <c r="BE505" s="129"/>
      <c r="BF505" s="129"/>
      <c r="BG505" s="79"/>
      <c r="BH505" s="129"/>
    </row>
    <row r="506" spans="7:60" s="76" customFormat="1" x14ac:dyDescent="0.2">
      <c r="G506" s="129"/>
      <c r="AI506" s="138"/>
      <c r="AJ506" s="129"/>
      <c r="AK506" s="129"/>
      <c r="AL506" s="129"/>
      <c r="AM506" s="129"/>
      <c r="AN506" s="129"/>
      <c r="AO506" s="129"/>
      <c r="AP506" s="129"/>
      <c r="AQ506" s="129"/>
      <c r="AR506" s="129"/>
      <c r="AS506" s="129"/>
      <c r="AT506" s="129"/>
      <c r="AU506" s="129"/>
      <c r="AV506" s="129"/>
      <c r="AW506" s="129"/>
      <c r="AX506" s="129"/>
      <c r="AY506" s="129"/>
      <c r="AZ506" s="129"/>
      <c r="BA506" s="129"/>
      <c r="BB506" s="129"/>
      <c r="BC506" s="129"/>
      <c r="BD506" s="129"/>
      <c r="BE506" s="129"/>
      <c r="BF506" s="129"/>
      <c r="BG506" s="79"/>
      <c r="BH506" s="129"/>
    </row>
    <row r="507" spans="7:60" s="76" customFormat="1" x14ac:dyDescent="0.2">
      <c r="G507" s="129"/>
      <c r="AI507" s="138"/>
      <c r="AJ507" s="129"/>
      <c r="AK507" s="129"/>
      <c r="AL507" s="129"/>
      <c r="AM507" s="129"/>
      <c r="AN507" s="129"/>
      <c r="AO507" s="129"/>
      <c r="AP507" s="129"/>
      <c r="AQ507" s="129"/>
      <c r="AR507" s="129"/>
      <c r="AS507" s="129"/>
      <c r="AT507" s="129"/>
      <c r="AU507" s="129"/>
      <c r="AV507" s="129"/>
      <c r="AW507" s="129"/>
      <c r="AX507" s="129"/>
      <c r="AY507" s="129"/>
      <c r="AZ507" s="129"/>
      <c r="BA507" s="129"/>
      <c r="BB507" s="129"/>
      <c r="BC507" s="129"/>
      <c r="BD507" s="129"/>
      <c r="BE507" s="129"/>
      <c r="BF507" s="129"/>
      <c r="BG507" s="79"/>
      <c r="BH507" s="129"/>
    </row>
    <row r="508" spans="7:60" s="76" customFormat="1" x14ac:dyDescent="0.2">
      <c r="G508" s="129"/>
      <c r="AI508" s="138"/>
      <c r="AJ508" s="129"/>
      <c r="AK508" s="129"/>
      <c r="AL508" s="129"/>
      <c r="AM508" s="129"/>
      <c r="AN508" s="129"/>
      <c r="AO508" s="129"/>
      <c r="AP508" s="129"/>
      <c r="AQ508" s="129"/>
      <c r="AR508" s="129"/>
      <c r="AS508" s="129"/>
      <c r="AT508" s="129"/>
      <c r="AU508" s="129"/>
      <c r="AV508" s="129"/>
      <c r="AW508" s="129"/>
      <c r="AX508" s="129"/>
      <c r="AY508" s="129"/>
      <c r="AZ508" s="129"/>
      <c r="BA508" s="129"/>
      <c r="BB508" s="129"/>
      <c r="BC508" s="129"/>
      <c r="BD508" s="129"/>
      <c r="BE508" s="129"/>
      <c r="BF508" s="129"/>
      <c r="BG508" s="79"/>
      <c r="BH508" s="129"/>
    </row>
    <row r="509" spans="7:60" s="76" customFormat="1" x14ac:dyDescent="0.2">
      <c r="G509" s="129"/>
      <c r="AI509" s="138"/>
      <c r="AJ509" s="129"/>
      <c r="AK509" s="129"/>
      <c r="AL509" s="129"/>
      <c r="AM509" s="129"/>
      <c r="AN509" s="129"/>
      <c r="AO509" s="129"/>
      <c r="AP509" s="129"/>
      <c r="AQ509" s="129"/>
      <c r="AR509" s="129"/>
      <c r="AS509" s="129"/>
      <c r="AT509" s="129"/>
      <c r="AU509" s="129"/>
      <c r="AV509" s="129"/>
      <c r="AW509" s="129"/>
      <c r="AX509" s="129"/>
      <c r="AY509" s="129"/>
      <c r="AZ509" s="129"/>
      <c r="BA509" s="129"/>
      <c r="BB509" s="129"/>
      <c r="BC509" s="129"/>
      <c r="BD509" s="129"/>
      <c r="BE509" s="129"/>
      <c r="BF509" s="129"/>
      <c r="BG509" s="79"/>
      <c r="BH509" s="129"/>
    </row>
    <row r="510" spans="7:60" s="76" customFormat="1" x14ac:dyDescent="0.2">
      <c r="G510" s="129"/>
      <c r="AI510" s="138"/>
      <c r="AJ510" s="129"/>
      <c r="AK510" s="129"/>
      <c r="AL510" s="129"/>
      <c r="AM510" s="129"/>
      <c r="AN510" s="129"/>
      <c r="AO510" s="129"/>
      <c r="AP510" s="129"/>
      <c r="AQ510" s="129"/>
      <c r="AR510" s="129"/>
      <c r="AS510" s="129"/>
      <c r="AT510" s="129"/>
      <c r="AU510" s="129"/>
      <c r="AV510" s="129"/>
      <c r="AW510" s="129"/>
      <c r="AX510" s="129"/>
      <c r="AY510" s="129"/>
      <c r="AZ510" s="129"/>
      <c r="BA510" s="129"/>
      <c r="BB510" s="129"/>
      <c r="BC510" s="129"/>
      <c r="BD510" s="129"/>
      <c r="BE510" s="129"/>
      <c r="BF510" s="129"/>
      <c r="BG510" s="79"/>
      <c r="BH510" s="129"/>
    </row>
    <row r="511" spans="7:60" s="76" customFormat="1" x14ac:dyDescent="0.2">
      <c r="G511" s="129"/>
      <c r="AI511" s="138"/>
      <c r="AJ511" s="129"/>
      <c r="AK511" s="129"/>
      <c r="AL511" s="129"/>
      <c r="AM511" s="129"/>
      <c r="AN511" s="129"/>
      <c r="AO511" s="129"/>
      <c r="AP511" s="129"/>
      <c r="AQ511" s="129"/>
      <c r="AR511" s="129"/>
      <c r="AS511" s="129"/>
      <c r="AT511" s="129"/>
      <c r="AU511" s="129"/>
      <c r="AV511" s="129"/>
      <c r="AW511" s="129"/>
      <c r="AX511" s="129"/>
      <c r="AY511" s="129"/>
      <c r="AZ511" s="129"/>
      <c r="BA511" s="129"/>
      <c r="BB511" s="129"/>
      <c r="BC511" s="129"/>
      <c r="BD511" s="129"/>
      <c r="BE511" s="129"/>
      <c r="BF511" s="129"/>
      <c r="BG511" s="79"/>
      <c r="BH511" s="129"/>
    </row>
    <row r="512" spans="7:60" s="76" customFormat="1" x14ac:dyDescent="0.2">
      <c r="G512" s="129"/>
      <c r="AI512" s="138"/>
      <c r="AJ512" s="129"/>
      <c r="AK512" s="129"/>
      <c r="AL512" s="129"/>
      <c r="AM512" s="129"/>
      <c r="AN512" s="129"/>
      <c r="AO512" s="129"/>
      <c r="AP512" s="129"/>
      <c r="AQ512" s="129"/>
      <c r="AR512" s="129"/>
      <c r="AS512" s="129"/>
      <c r="AT512" s="129"/>
      <c r="AU512" s="129"/>
      <c r="AV512" s="129"/>
      <c r="AW512" s="129"/>
      <c r="AX512" s="129"/>
      <c r="AY512" s="129"/>
      <c r="AZ512" s="129"/>
      <c r="BA512" s="129"/>
      <c r="BB512" s="129"/>
      <c r="BC512" s="129"/>
      <c r="BD512" s="129"/>
      <c r="BE512" s="129"/>
      <c r="BF512" s="129"/>
      <c r="BG512" s="79"/>
      <c r="BH512" s="129"/>
    </row>
    <row r="513" spans="7:60" s="76" customFormat="1" x14ac:dyDescent="0.2">
      <c r="G513" s="129"/>
      <c r="AI513" s="138"/>
      <c r="AJ513" s="129"/>
      <c r="AK513" s="129"/>
      <c r="AL513" s="129"/>
      <c r="AM513" s="129"/>
      <c r="AN513" s="129"/>
      <c r="AO513" s="129"/>
      <c r="AP513" s="129"/>
      <c r="AQ513" s="129"/>
      <c r="AR513" s="129"/>
      <c r="AS513" s="129"/>
      <c r="AT513" s="129"/>
      <c r="AU513" s="129"/>
      <c r="AV513" s="129"/>
      <c r="AW513" s="129"/>
      <c r="AX513" s="129"/>
      <c r="AY513" s="129"/>
      <c r="AZ513" s="129"/>
      <c r="BA513" s="129"/>
      <c r="BB513" s="129"/>
      <c r="BC513" s="129"/>
      <c r="BD513" s="129"/>
      <c r="BE513" s="129"/>
      <c r="BF513" s="129"/>
      <c r="BG513" s="79"/>
      <c r="BH513" s="129"/>
    </row>
    <row r="514" spans="7:60" s="76" customFormat="1" x14ac:dyDescent="0.2">
      <c r="G514" s="129"/>
      <c r="AI514" s="138"/>
      <c r="AJ514" s="129"/>
      <c r="AK514" s="129"/>
      <c r="AL514" s="129"/>
      <c r="AM514" s="129"/>
      <c r="AN514" s="129"/>
      <c r="AO514" s="129"/>
      <c r="AP514" s="129"/>
      <c r="AQ514" s="129"/>
      <c r="AR514" s="129"/>
      <c r="AS514" s="129"/>
      <c r="AT514" s="129"/>
      <c r="AU514" s="129"/>
      <c r="AV514" s="129"/>
      <c r="AW514" s="129"/>
      <c r="AX514" s="129"/>
      <c r="AY514" s="129"/>
      <c r="AZ514" s="129"/>
      <c r="BA514" s="129"/>
      <c r="BB514" s="129"/>
      <c r="BC514" s="129"/>
      <c r="BD514" s="129"/>
      <c r="BE514" s="129"/>
      <c r="BF514" s="129"/>
      <c r="BG514" s="79"/>
      <c r="BH514" s="129"/>
    </row>
    <row r="515" spans="7:60" s="76" customFormat="1" x14ac:dyDescent="0.2">
      <c r="G515" s="129"/>
      <c r="AI515" s="138"/>
      <c r="AJ515" s="129"/>
      <c r="AK515" s="129"/>
      <c r="AL515" s="129"/>
      <c r="AM515" s="129"/>
      <c r="AN515" s="129"/>
      <c r="AO515" s="129"/>
      <c r="AP515" s="129"/>
      <c r="AQ515" s="129"/>
      <c r="AR515" s="129"/>
      <c r="AS515" s="129"/>
      <c r="AT515" s="129"/>
      <c r="AU515" s="129"/>
      <c r="AV515" s="129"/>
      <c r="AW515" s="129"/>
      <c r="AX515" s="129"/>
      <c r="AY515" s="129"/>
      <c r="AZ515" s="129"/>
      <c r="BA515" s="129"/>
      <c r="BB515" s="129"/>
      <c r="BC515" s="129"/>
      <c r="BD515" s="129"/>
      <c r="BE515" s="129"/>
      <c r="BF515" s="129"/>
      <c r="BG515" s="79"/>
      <c r="BH515" s="129"/>
    </row>
    <row r="516" spans="7:60" s="76" customFormat="1" x14ac:dyDescent="0.2">
      <c r="G516" s="129"/>
      <c r="AI516" s="138"/>
      <c r="AJ516" s="129"/>
      <c r="AK516" s="129"/>
      <c r="AL516" s="129"/>
      <c r="AM516" s="129"/>
      <c r="AN516" s="129"/>
      <c r="AO516" s="129"/>
      <c r="AP516" s="129"/>
      <c r="AQ516" s="129"/>
      <c r="AR516" s="129"/>
      <c r="AS516" s="129"/>
      <c r="AT516" s="129"/>
      <c r="AU516" s="129"/>
      <c r="AV516" s="129"/>
      <c r="AW516" s="129"/>
      <c r="AX516" s="129"/>
      <c r="AY516" s="129"/>
      <c r="AZ516" s="129"/>
      <c r="BA516" s="129"/>
      <c r="BB516" s="129"/>
      <c r="BC516" s="129"/>
      <c r="BD516" s="129"/>
      <c r="BE516" s="129"/>
      <c r="BF516" s="129"/>
      <c r="BG516" s="79"/>
      <c r="BH516" s="129"/>
    </row>
    <row r="517" spans="7:60" s="76" customFormat="1" x14ac:dyDescent="0.2">
      <c r="G517" s="129"/>
      <c r="AI517" s="138"/>
      <c r="AJ517" s="129"/>
      <c r="AK517" s="129"/>
      <c r="AL517" s="129"/>
      <c r="AM517" s="129"/>
      <c r="AN517" s="129"/>
      <c r="AO517" s="129"/>
      <c r="AP517" s="129"/>
      <c r="AQ517" s="129"/>
      <c r="AR517" s="129"/>
      <c r="AS517" s="129"/>
      <c r="AT517" s="129"/>
      <c r="AU517" s="129"/>
      <c r="AV517" s="129"/>
      <c r="AW517" s="129"/>
      <c r="AX517" s="129"/>
      <c r="AY517" s="129"/>
      <c r="AZ517" s="129"/>
      <c r="BA517" s="129"/>
      <c r="BB517" s="129"/>
      <c r="BC517" s="129"/>
      <c r="BD517" s="129"/>
      <c r="BE517" s="129"/>
      <c r="BF517" s="129"/>
      <c r="BG517" s="79"/>
      <c r="BH517" s="129"/>
    </row>
    <row r="518" spans="7:60" s="76" customFormat="1" x14ac:dyDescent="0.2">
      <c r="G518" s="129"/>
      <c r="AI518" s="138"/>
      <c r="AJ518" s="129"/>
      <c r="AK518" s="129"/>
      <c r="AL518" s="129"/>
      <c r="AM518" s="129"/>
      <c r="AN518" s="129"/>
      <c r="AO518" s="129"/>
      <c r="AP518" s="129"/>
      <c r="AQ518" s="129"/>
      <c r="AR518" s="129"/>
      <c r="AS518" s="129"/>
      <c r="AT518" s="129"/>
      <c r="AU518" s="129"/>
      <c r="AV518" s="129"/>
      <c r="AW518" s="129"/>
      <c r="AX518" s="129"/>
      <c r="AY518" s="129"/>
      <c r="AZ518" s="129"/>
      <c r="BA518" s="129"/>
      <c r="BB518" s="129"/>
      <c r="BC518" s="129"/>
      <c r="BD518" s="129"/>
      <c r="BE518" s="129"/>
      <c r="BF518" s="129"/>
      <c r="BG518" s="79"/>
      <c r="BH518" s="129"/>
    </row>
    <row r="519" spans="7:60" s="76" customFormat="1" x14ac:dyDescent="0.2">
      <c r="G519" s="129"/>
      <c r="AI519" s="138"/>
      <c r="AJ519" s="129"/>
      <c r="AK519" s="129"/>
      <c r="AL519" s="129"/>
      <c r="AM519" s="129"/>
      <c r="AN519" s="129"/>
      <c r="AO519" s="129"/>
      <c r="AP519" s="129"/>
      <c r="AQ519" s="129"/>
      <c r="AR519" s="129"/>
      <c r="AS519" s="129"/>
      <c r="AT519" s="129"/>
      <c r="AU519" s="129"/>
      <c r="AV519" s="129"/>
      <c r="AW519" s="129"/>
      <c r="AX519" s="129"/>
      <c r="AY519" s="129"/>
      <c r="AZ519" s="129"/>
      <c r="BA519" s="129"/>
      <c r="BB519" s="129"/>
      <c r="BC519" s="129"/>
      <c r="BD519" s="129"/>
      <c r="BE519" s="129"/>
      <c r="BF519" s="129"/>
      <c r="BG519" s="79"/>
      <c r="BH519" s="129"/>
    </row>
    <row r="520" spans="7:60" s="76" customFormat="1" x14ac:dyDescent="0.2">
      <c r="G520" s="129"/>
      <c r="AI520" s="138"/>
      <c r="AJ520" s="129"/>
      <c r="AK520" s="129"/>
      <c r="AL520" s="129"/>
      <c r="AM520" s="129"/>
      <c r="AN520" s="129"/>
      <c r="AO520" s="129"/>
      <c r="AP520" s="129"/>
      <c r="AQ520" s="129"/>
      <c r="AR520" s="129"/>
      <c r="AS520" s="129"/>
      <c r="AT520" s="129"/>
      <c r="AU520" s="129"/>
      <c r="AV520" s="129"/>
      <c r="AW520" s="129"/>
      <c r="AX520" s="129"/>
      <c r="AY520" s="129"/>
      <c r="AZ520" s="129"/>
      <c r="BA520" s="129"/>
      <c r="BB520" s="129"/>
      <c r="BC520" s="129"/>
      <c r="BD520" s="129"/>
      <c r="BE520" s="129"/>
      <c r="BF520" s="129"/>
      <c r="BG520" s="79"/>
      <c r="BH520" s="129"/>
    </row>
    <row r="521" spans="7:60" s="76" customFormat="1" x14ac:dyDescent="0.2">
      <c r="G521" s="129"/>
      <c r="AI521" s="138"/>
      <c r="AJ521" s="129"/>
      <c r="AK521" s="129"/>
      <c r="AL521" s="129"/>
      <c r="AM521" s="129"/>
      <c r="AN521" s="129"/>
      <c r="AO521" s="129"/>
      <c r="AP521" s="129"/>
      <c r="AQ521" s="129"/>
      <c r="AR521" s="129"/>
      <c r="AS521" s="129"/>
      <c r="AT521" s="129"/>
      <c r="AU521" s="129"/>
      <c r="AV521" s="129"/>
      <c r="AW521" s="129"/>
      <c r="AX521" s="129"/>
      <c r="AY521" s="129"/>
      <c r="AZ521" s="129"/>
      <c r="BA521" s="129"/>
      <c r="BB521" s="129"/>
      <c r="BC521" s="129"/>
      <c r="BD521" s="129"/>
      <c r="BE521" s="129"/>
      <c r="BF521" s="129"/>
      <c r="BG521" s="79"/>
      <c r="BH521" s="129"/>
    </row>
    <row r="522" spans="7:60" s="76" customFormat="1" x14ac:dyDescent="0.2">
      <c r="G522" s="129"/>
      <c r="AI522" s="138"/>
      <c r="AJ522" s="129"/>
      <c r="AK522" s="129"/>
      <c r="AL522" s="129"/>
      <c r="AM522" s="129"/>
      <c r="AN522" s="129"/>
      <c r="AO522" s="129"/>
      <c r="AP522" s="129"/>
      <c r="AQ522" s="129"/>
      <c r="AR522" s="129"/>
      <c r="AS522" s="129"/>
      <c r="AT522" s="129"/>
      <c r="AU522" s="129"/>
      <c r="AV522" s="129"/>
      <c r="AW522" s="129"/>
      <c r="AX522" s="129"/>
      <c r="AY522" s="129"/>
      <c r="AZ522" s="129"/>
      <c r="BA522" s="129"/>
      <c r="BB522" s="129"/>
      <c r="BC522" s="129"/>
      <c r="BD522" s="129"/>
      <c r="BE522" s="129"/>
      <c r="BF522" s="129"/>
      <c r="BG522" s="79"/>
      <c r="BH522" s="129"/>
    </row>
    <row r="523" spans="7:60" s="76" customFormat="1" x14ac:dyDescent="0.2">
      <c r="G523" s="129"/>
      <c r="AI523" s="138"/>
      <c r="AJ523" s="129"/>
      <c r="AK523" s="129"/>
      <c r="AL523" s="129"/>
      <c r="AM523" s="129"/>
      <c r="AN523" s="129"/>
      <c r="AO523" s="129"/>
      <c r="AP523" s="129"/>
      <c r="AQ523" s="129"/>
      <c r="AR523" s="129"/>
      <c r="AS523" s="129"/>
      <c r="AT523" s="129"/>
      <c r="AU523" s="129"/>
      <c r="AV523" s="129"/>
      <c r="AW523" s="129"/>
      <c r="AX523" s="129"/>
      <c r="AY523" s="129"/>
      <c r="AZ523" s="129"/>
      <c r="BA523" s="129"/>
      <c r="BB523" s="129"/>
      <c r="BC523" s="129"/>
      <c r="BD523" s="129"/>
      <c r="BE523" s="129"/>
      <c r="BF523" s="129"/>
      <c r="BG523" s="79"/>
      <c r="BH523" s="129"/>
    </row>
    <row r="524" spans="7:60" s="76" customFormat="1" x14ac:dyDescent="0.2">
      <c r="G524" s="129"/>
      <c r="AI524" s="138"/>
      <c r="AJ524" s="129"/>
      <c r="AK524" s="129"/>
      <c r="AL524" s="129"/>
      <c r="AM524" s="129"/>
      <c r="AN524" s="129"/>
      <c r="AO524" s="129"/>
      <c r="AP524" s="129"/>
      <c r="AQ524" s="129"/>
      <c r="AR524" s="129"/>
      <c r="AS524" s="129"/>
      <c r="AT524" s="129"/>
      <c r="AU524" s="129"/>
      <c r="AV524" s="129"/>
      <c r="AW524" s="129"/>
      <c r="AX524" s="129"/>
      <c r="AY524" s="129"/>
      <c r="AZ524" s="129"/>
      <c r="BA524" s="129"/>
      <c r="BB524" s="129"/>
      <c r="BC524" s="129"/>
      <c r="BD524" s="129"/>
      <c r="BE524" s="129"/>
      <c r="BF524" s="129"/>
      <c r="BG524" s="79"/>
      <c r="BH524" s="129"/>
    </row>
    <row r="525" spans="7:60" s="76" customFormat="1" x14ac:dyDescent="0.2">
      <c r="G525" s="129"/>
      <c r="AI525" s="138"/>
      <c r="AJ525" s="129"/>
      <c r="AK525" s="129"/>
      <c r="AL525" s="129"/>
      <c r="AM525" s="129"/>
      <c r="AN525" s="129"/>
      <c r="AO525" s="129"/>
      <c r="AP525" s="129"/>
      <c r="AQ525" s="129"/>
      <c r="AR525" s="129"/>
      <c r="AS525" s="129"/>
      <c r="AT525" s="129"/>
      <c r="AU525" s="129"/>
      <c r="AV525" s="129"/>
      <c r="AW525" s="129"/>
      <c r="AX525" s="129"/>
      <c r="AY525" s="129"/>
      <c r="AZ525" s="129"/>
      <c r="BA525" s="129"/>
      <c r="BB525" s="129"/>
      <c r="BC525" s="129"/>
      <c r="BD525" s="129"/>
      <c r="BE525" s="129"/>
      <c r="BF525" s="129"/>
      <c r="BG525" s="79"/>
      <c r="BH525" s="129"/>
    </row>
    <row r="526" spans="7:60" s="76" customFormat="1" x14ac:dyDescent="0.2">
      <c r="G526" s="129"/>
      <c r="AI526" s="138"/>
      <c r="AJ526" s="129"/>
      <c r="AK526" s="129"/>
      <c r="AL526" s="129"/>
      <c r="AM526" s="129"/>
      <c r="AN526" s="129"/>
      <c r="AO526" s="129"/>
      <c r="AP526" s="129"/>
      <c r="AQ526" s="129"/>
      <c r="AR526" s="129"/>
      <c r="AS526" s="129"/>
      <c r="AT526" s="129"/>
      <c r="AU526" s="129"/>
      <c r="AV526" s="129"/>
      <c r="AW526" s="129"/>
      <c r="AX526" s="129"/>
      <c r="AY526" s="129"/>
      <c r="AZ526" s="129"/>
      <c r="BA526" s="129"/>
      <c r="BB526" s="129"/>
      <c r="BC526" s="129"/>
      <c r="BD526" s="129"/>
      <c r="BE526" s="129"/>
      <c r="BF526" s="129"/>
      <c r="BG526" s="79"/>
      <c r="BH526" s="129"/>
    </row>
    <row r="527" spans="7:60" s="76" customFormat="1" x14ac:dyDescent="0.2">
      <c r="G527" s="129"/>
      <c r="AI527" s="138"/>
      <c r="AJ527" s="129"/>
      <c r="AK527" s="129"/>
      <c r="AL527" s="129"/>
      <c r="AM527" s="129"/>
      <c r="AN527" s="129"/>
      <c r="AO527" s="129"/>
      <c r="AP527" s="129"/>
      <c r="AQ527" s="129"/>
      <c r="AR527" s="129"/>
      <c r="AS527" s="129"/>
      <c r="AT527" s="129"/>
      <c r="AU527" s="129"/>
      <c r="AV527" s="129"/>
      <c r="AW527" s="129"/>
      <c r="AX527" s="129"/>
      <c r="AY527" s="129"/>
      <c r="AZ527" s="129"/>
      <c r="BA527" s="129"/>
      <c r="BB527" s="129"/>
      <c r="BC527" s="129"/>
      <c r="BD527" s="129"/>
      <c r="BE527" s="129"/>
      <c r="BF527" s="129"/>
      <c r="BG527" s="79"/>
      <c r="BH527" s="129"/>
    </row>
    <row r="528" spans="7:60" s="76" customFormat="1" x14ac:dyDescent="0.2">
      <c r="G528" s="129"/>
      <c r="AI528" s="138"/>
      <c r="AJ528" s="129"/>
      <c r="AK528" s="129"/>
      <c r="AL528" s="129"/>
      <c r="AM528" s="129"/>
      <c r="AN528" s="129"/>
      <c r="AO528" s="129"/>
      <c r="AP528" s="129"/>
      <c r="AQ528" s="129"/>
      <c r="AR528" s="129"/>
      <c r="AS528" s="129"/>
      <c r="AT528" s="129"/>
      <c r="AU528" s="129"/>
      <c r="AV528" s="129"/>
      <c r="AW528" s="129"/>
      <c r="AX528" s="129"/>
      <c r="AY528" s="129"/>
      <c r="AZ528" s="129"/>
      <c r="BA528" s="129"/>
      <c r="BB528" s="129"/>
      <c r="BC528" s="129"/>
      <c r="BD528" s="129"/>
      <c r="BE528" s="129"/>
      <c r="BF528" s="129"/>
      <c r="BG528" s="79"/>
      <c r="BH528" s="129"/>
    </row>
    <row r="529" spans="7:60" s="76" customFormat="1" x14ac:dyDescent="0.2">
      <c r="G529" s="129"/>
      <c r="AI529" s="138"/>
      <c r="AJ529" s="129"/>
      <c r="AK529" s="129"/>
      <c r="AL529" s="129"/>
      <c r="AM529" s="129"/>
      <c r="AN529" s="129"/>
      <c r="AO529" s="129"/>
      <c r="AP529" s="129"/>
      <c r="AQ529" s="129"/>
      <c r="AR529" s="129"/>
      <c r="AS529" s="129"/>
      <c r="AT529" s="129"/>
      <c r="AU529" s="129"/>
      <c r="AV529" s="129"/>
      <c r="AW529" s="129"/>
      <c r="AX529" s="129"/>
      <c r="AY529" s="129"/>
      <c r="AZ529" s="129"/>
      <c r="BA529" s="129"/>
      <c r="BB529" s="129"/>
      <c r="BC529" s="129"/>
      <c r="BD529" s="129"/>
      <c r="BE529" s="129"/>
      <c r="BF529" s="129"/>
      <c r="BG529" s="79"/>
      <c r="BH529" s="129"/>
    </row>
    <row r="530" spans="7:60" s="76" customFormat="1" x14ac:dyDescent="0.2">
      <c r="G530" s="129"/>
      <c r="AI530" s="138"/>
      <c r="AJ530" s="129"/>
      <c r="AK530" s="129"/>
      <c r="AL530" s="129"/>
      <c r="AM530" s="129"/>
      <c r="AN530" s="129"/>
      <c r="AO530" s="129"/>
      <c r="AP530" s="129"/>
      <c r="AQ530" s="129"/>
      <c r="AR530" s="129"/>
      <c r="AS530" s="129"/>
      <c r="AT530" s="129"/>
      <c r="AU530" s="129"/>
      <c r="AV530" s="129"/>
      <c r="AW530" s="129"/>
      <c r="AX530" s="129"/>
      <c r="AY530" s="129"/>
      <c r="AZ530" s="129"/>
      <c r="BA530" s="129"/>
      <c r="BB530" s="129"/>
      <c r="BC530" s="129"/>
      <c r="BD530" s="129"/>
      <c r="BE530" s="129"/>
      <c r="BF530" s="129"/>
      <c r="BG530" s="79"/>
      <c r="BH530" s="129"/>
    </row>
    <row r="531" spans="7:60" s="76" customFormat="1" x14ac:dyDescent="0.2">
      <c r="G531" s="129"/>
      <c r="AI531" s="138"/>
      <c r="AJ531" s="129"/>
      <c r="AK531" s="129"/>
      <c r="AL531" s="129"/>
      <c r="AM531" s="129"/>
      <c r="AN531" s="129"/>
      <c r="AO531" s="129"/>
      <c r="AP531" s="129"/>
      <c r="AQ531" s="129"/>
      <c r="AR531" s="129"/>
      <c r="AS531" s="129"/>
      <c r="AT531" s="129"/>
      <c r="AU531" s="129"/>
      <c r="AV531" s="129"/>
      <c r="AW531" s="129"/>
      <c r="AX531" s="129"/>
      <c r="AY531" s="129"/>
      <c r="AZ531" s="129"/>
      <c r="BA531" s="129"/>
      <c r="BB531" s="129"/>
      <c r="BC531" s="129"/>
      <c r="BD531" s="129"/>
      <c r="BE531" s="129"/>
      <c r="BF531" s="129"/>
      <c r="BG531" s="79"/>
      <c r="BH531" s="129"/>
    </row>
    <row r="532" spans="7:60" s="76" customFormat="1" x14ac:dyDescent="0.2">
      <c r="G532" s="129"/>
      <c r="AI532" s="138"/>
      <c r="AJ532" s="129"/>
      <c r="AK532" s="129"/>
      <c r="AL532" s="129"/>
      <c r="AM532" s="129"/>
      <c r="AN532" s="129"/>
      <c r="AO532" s="129"/>
      <c r="AP532" s="129"/>
      <c r="AQ532" s="129"/>
      <c r="AR532" s="129"/>
      <c r="AS532" s="129"/>
      <c r="AT532" s="129"/>
      <c r="AU532" s="129"/>
      <c r="AV532" s="129"/>
      <c r="AW532" s="129"/>
      <c r="AX532" s="129"/>
      <c r="AY532" s="129"/>
      <c r="AZ532" s="129"/>
      <c r="BA532" s="129"/>
      <c r="BB532" s="129"/>
      <c r="BC532" s="129"/>
      <c r="BD532" s="129"/>
      <c r="BE532" s="129"/>
      <c r="BF532" s="129"/>
      <c r="BG532" s="79"/>
      <c r="BH532" s="129"/>
    </row>
    <row r="533" spans="7:60" s="76" customFormat="1" x14ac:dyDescent="0.2">
      <c r="G533" s="129"/>
      <c r="AI533" s="138"/>
      <c r="AJ533" s="129"/>
      <c r="AK533" s="129"/>
      <c r="AL533" s="129"/>
      <c r="AM533" s="129"/>
      <c r="AN533" s="129"/>
      <c r="AO533" s="129"/>
      <c r="AP533" s="129"/>
      <c r="AQ533" s="129"/>
      <c r="AR533" s="129"/>
      <c r="AS533" s="129"/>
      <c r="AT533" s="129"/>
      <c r="AU533" s="129"/>
      <c r="AV533" s="129"/>
      <c r="AW533" s="129"/>
      <c r="AX533" s="129"/>
      <c r="AY533" s="129"/>
      <c r="AZ533" s="129"/>
      <c r="BA533" s="129"/>
      <c r="BB533" s="129"/>
      <c r="BC533" s="129"/>
      <c r="BD533" s="129"/>
      <c r="BE533" s="129"/>
      <c r="BF533" s="129"/>
      <c r="BG533" s="79"/>
      <c r="BH533" s="129"/>
    </row>
    <row r="534" spans="7:60" s="76" customFormat="1" x14ac:dyDescent="0.2">
      <c r="G534" s="129"/>
      <c r="AI534" s="138"/>
      <c r="AJ534" s="129"/>
      <c r="AK534" s="129"/>
      <c r="AL534" s="129"/>
      <c r="AM534" s="129"/>
      <c r="AN534" s="129"/>
      <c r="AO534" s="129"/>
      <c r="AP534" s="129"/>
      <c r="AQ534" s="129"/>
      <c r="AR534" s="129"/>
      <c r="AS534" s="129"/>
      <c r="AT534" s="129"/>
      <c r="AU534" s="129"/>
      <c r="AV534" s="129"/>
      <c r="AW534" s="129"/>
      <c r="AX534" s="129"/>
      <c r="AY534" s="129"/>
      <c r="AZ534" s="129"/>
      <c r="BA534" s="129"/>
      <c r="BB534" s="129"/>
      <c r="BC534" s="129"/>
      <c r="BD534" s="129"/>
      <c r="BE534" s="129"/>
      <c r="BF534" s="129"/>
      <c r="BG534" s="79"/>
      <c r="BH534" s="129"/>
    </row>
    <row r="535" spans="7:60" s="76" customFormat="1" x14ac:dyDescent="0.2">
      <c r="G535" s="129"/>
      <c r="AI535" s="138"/>
      <c r="AJ535" s="129"/>
      <c r="AK535" s="129"/>
      <c r="AL535" s="129"/>
      <c r="AM535" s="129"/>
      <c r="AN535" s="129"/>
      <c r="AO535" s="129"/>
      <c r="AP535" s="129"/>
      <c r="AQ535" s="129"/>
      <c r="AR535" s="129"/>
      <c r="AS535" s="129"/>
      <c r="AT535" s="129"/>
      <c r="AU535" s="129"/>
      <c r="AV535" s="129"/>
      <c r="AW535" s="129"/>
      <c r="AX535" s="129"/>
      <c r="AY535" s="129"/>
      <c r="AZ535" s="129"/>
      <c r="BA535" s="129"/>
      <c r="BB535" s="129"/>
      <c r="BC535" s="129"/>
      <c r="BD535" s="129"/>
      <c r="BE535" s="129"/>
      <c r="BF535" s="129"/>
      <c r="BG535" s="79"/>
      <c r="BH535" s="129"/>
    </row>
    <row r="536" spans="7:60" s="76" customFormat="1" x14ac:dyDescent="0.2">
      <c r="G536" s="129"/>
      <c r="AI536" s="138"/>
      <c r="AJ536" s="129"/>
      <c r="AK536" s="129"/>
      <c r="AL536" s="129"/>
      <c r="AM536" s="129"/>
      <c r="AN536" s="129"/>
      <c r="AO536" s="129"/>
      <c r="AP536" s="129"/>
      <c r="AQ536" s="129"/>
      <c r="AR536" s="129"/>
      <c r="AS536" s="129"/>
      <c r="AT536" s="129"/>
      <c r="AU536" s="129"/>
      <c r="AV536" s="129"/>
      <c r="AW536" s="129"/>
      <c r="AX536" s="129"/>
      <c r="AY536" s="129"/>
      <c r="AZ536" s="129"/>
      <c r="BA536" s="129"/>
      <c r="BB536" s="129"/>
      <c r="BC536" s="129"/>
      <c r="BD536" s="129"/>
      <c r="BE536" s="129"/>
      <c r="BF536" s="129"/>
      <c r="BG536" s="79"/>
      <c r="BH536" s="129"/>
    </row>
    <row r="537" spans="7:60" s="76" customFormat="1" x14ac:dyDescent="0.2">
      <c r="G537" s="129"/>
      <c r="AI537" s="138"/>
      <c r="AJ537" s="129"/>
      <c r="AK537" s="129"/>
      <c r="AL537" s="129"/>
      <c r="AM537" s="129"/>
      <c r="AN537" s="129"/>
      <c r="AO537" s="129"/>
      <c r="AP537" s="129"/>
      <c r="AQ537" s="129"/>
      <c r="AR537" s="129"/>
      <c r="AS537" s="129"/>
      <c r="AT537" s="129"/>
      <c r="AU537" s="129"/>
      <c r="AV537" s="129"/>
      <c r="AW537" s="129"/>
      <c r="AX537" s="129"/>
      <c r="AY537" s="129"/>
      <c r="AZ537" s="129"/>
      <c r="BA537" s="129"/>
      <c r="BB537" s="129"/>
      <c r="BC537" s="129"/>
      <c r="BD537" s="129"/>
      <c r="BE537" s="129"/>
      <c r="BF537" s="129"/>
      <c r="BG537" s="79"/>
      <c r="BH537" s="129"/>
    </row>
    <row r="538" spans="7:60" s="76" customFormat="1" x14ac:dyDescent="0.2">
      <c r="G538" s="129"/>
      <c r="AI538" s="138"/>
      <c r="AJ538" s="129"/>
      <c r="AK538" s="129"/>
      <c r="AL538" s="129"/>
      <c r="AM538" s="129"/>
      <c r="AN538" s="129"/>
      <c r="AO538" s="129"/>
      <c r="AP538" s="129"/>
      <c r="AQ538" s="129"/>
      <c r="AR538" s="129"/>
      <c r="AS538" s="129"/>
      <c r="AT538" s="129"/>
      <c r="AU538" s="129"/>
      <c r="AV538" s="129"/>
      <c r="AW538" s="129"/>
      <c r="AX538" s="129"/>
      <c r="AY538" s="129"/>
      <c r="AZ538" s="129"/>
      <c r="BA538" s="129"/>
      <c r="BB538" s="129"/>
      <c r="BC538" s="129"/>
      <c r="BD538" s="129"/>
      <c r="BE538" s="129"/>
      <c r="BF538" s="129"/>
      <c r="BG538" s="79"/>
      <c r="BH538" s="129"/>
    </row>
    <row r="539" spans="7:60" s="76" customFormat="1" x14ac:dyDescent="0.2">
      <c r="G539" s="129"/>
      <c r="AI539" s="138"/>
      <c r="AJ539" s="129"/>
      <c r="AK539" s="129"/>
      <c r="AL539" s="129"/>
      <c r="AM539" s="129"/>
      <c r="AN539" s="129"/>
      <c r="AO539" s="129"/>
      <c r="AP539" s="129"/>
      <c r="AQ539" s="129"/>
      <c r="AR539" s="129"/>
      <c r="AS539" s="129"/>
      <c r="AT539" s="129"/>
      <c r="AU539" s="129"/>
      <c r="AV539" s="129"/>
      <c r="AW539" s="129"/>
      <c r="AX539" s="129"/>
      <c r="AY539" s="129"/>
      <c r="AZ539" s="129"/>
      <c r="BA539" s="129"/>
      <c r="BB539" s="129"/>
      <c r="BC539" s="129"/>
      <c r="BD539" s="129"/>
      <c r="BE539" s="129"/>
      <c r="BF539" s="129"/>
      <c r="BG539" s="79"/>
      <c r="BH539" s="129"/>
    </row>
    <row r="540" spans="7:60" s="76" customFormat="1" x14ac:dyDescent="0.2">
      <c r="G540" s="129"/>
      <c r="AI540" s="138"/>
      <c r="AJ540" s="129"/>
      <c r="AK540" s="129"/>
      <c r="AL540" s="129"/>
      <c r="AM540" s="129"/>
      <c r="AN540" s="129"/>
      <c r="AO540" s="129"/>
      <c r="AP540" s="129"/>
      <c r="AQ540" s="129"/>
      <c r="AR540" s="129"/>
      <c r="AS540" s="129"/>
      <c r="AT540" s="129"/>
      <c r="AU540" s="129"/>
      <c r="AV540" s="129"/>
      <c r="AW540" s="129"/>
      <c r="AX540" s="129"/>
      <c r="AY540" s="129"/>
      <c r="AZ540" s="129"/>
      <c r="BA540" s="129"/>
      <c r="BB540" s="129"/>
      <c r="BC540" s="129"/>
      <c r="BD540" s="129"/>
      <c r="BE540" s="129"/>
      <c r="BF540" s="129"/>
      <c r="BG540" s="79"/>
      <c r="BH540" s="129"/>
    </row>
    <row r="541" spans="7:60" s="76" customFormat="1" x14ac:dyDescent="0.2">
      <c r="G541" s="129"/>
      <c r="AI541" s="138"/>
      <c r="AJ541" s="129"/>
      <c r="AK541" s="129"/>
      <c r="AL541" s="129"/>
      <c r="AM541" s="129"/>
      <c r="AN541" s="129"/>
      <c r="AO541" s="129"/>
      <c r="AP541" s="129"/>
      <c r="AQ541" s="129"/>
      <c r="AR541" s="129"/>
      <c r="AS541" s="129"/>
      <c r="AT541" s="129"/>
      <c r="AU541" s="129"/>
      <c r="AV541" s="129"/>
      <c r="AW541" s="129"/>
      <c r="AX541" s="129"/>
      <c r="AY541" s="129"/>
      <c r="AZ541" s="129"/>
      <c r="BA541" s="129"/>
      <c r="BB541" s="129"/>
      <c r="BC541" s="129"/>
      <c r="BD541" s="129"/>
      <c r="BE541" s="129"/>
      <c r="BF541" s="129"/>
      <c r="BG541" s="79"/>
      <c r="BH541" s="129"/>
    </row>
    <row r="542" spans="7:60" s="76" customFormat="1" x14ac:dyDescent="0.2">
      <c r="G542" s="129"/>
      <c r="AI542" s="138"/>
      <c r="AJ542" s="129"/>
      <c r="AK542" s="129"/>
      <c r="AL542" s="129"/>
      <c r="AM542" s="129"/>
      <c r="AN542" s="129"/>
      <c r="AO542" s="129"/>
      <c r="AP542" s="129"/>
      <c r="AQ542" s="129"/>
      <c r="AR542" s="129"/>
      <c r="AS542" s="129"/>
      <c r="AT542" s="129"/>
      <c r="AU542" s="129"/>
      <c r="AV542" s="129"/>
      <c r="AW542" s="129"/>
      <c r="AX542" s="129"/>
      <c r="AY542" s="129"/>
      <c r="AZ542" s="129"/>
      <c r="BA542" s="129"/>
      <c r="BB542" s="129"/>
      <c r="BC542" s="129"/>
      <c r="BD542" s="129"/>
      <c r="BE542" s="129"/>
      <c r="BF542" s="129"/>
      <c r="BG542" s="79"/>
      <c r="BH542" s="129"/>
    </row>
    <row r="543" spans="7:60" s="76" customFormat="1" x14ac:dyDescent="0.2">
      <c r="G543" s="129"/>
      <c r="AI543" s="138"/>
      <c r="AJ543" s="129"/>
      <c r="AK543" s="129"/>
      <c r="AL543" s="129"/>
      <c r="AM543" s="129"/>
      <c r="AN543" s="129"/>
      <c r="AO543" s="129"/>
      <c r="AP543" s="129"/>
      <c r="AQ543" s="129"/>
      <c r="AR543" s="129"/>
      <c r="AS543" s="129"/>
      <c r="AT543" s="129"/>
      <c r="AU543" s="129"/>
      <c r="AV543" s="129"/>
      <c r="AW543" s="129"/>
      <c r="AX543" s="129"/>
      <c r="AY543" s="129"/>
      <c r="AZ543" s="129"/>
      <c r="BA543" s="129"/>
      <c r="BB543" s="129"/>
      <c r="BC543" s="129"/>
      <c r="BD543" s="129"/>
      <c r="BE543" s="129"/>
      <c r="BF543" s="129"/>
      <c r="BG543" s="79"/>
      <c r="BH543" s="129"/>
    </row>
    <row r="544" spans="7:60" s="76" customFormat="1" x14ac:dyDescent="0.2">
      <c r="G544" s="129"/>
      <c r="AI544" s="138"/>
      <c r="AJ544" s="129"/>
      <c r="AK544" s="129"/>
      <c r="AL544" s="129"/>
      <c r="AM544" s="129"/>
      <c r="AN544" s="129"/>
      <c r="AO544" s="129"/>
      <c r="AP544" s="129"/>
      <c r="AQ544" s="129"/>
      <c r="AR544" s="129"/>
      <c r="AS544" s="129"/>
      <c r="AT544" s="129"/>
      <c r="AU544" s="129"/>
      <c r="AV544" s="129"/>
      <c r="AW544" s="129"/>
      <c r="AX544" s="129"/>
      <c r="AY544" s="129"/>
      <c r="AZ544" s="129"/>
      <c r="BA544" s="129"/>
      <c r="BB544" s="129"/>
      <c r="BC544" s="129"/>
      <c r="BD544" s="129"/>
      <c r="BE544" s="129"/>
      <c r="BF544" s="129"/>
      <c r="BG544" s="79"/>
      <c r="BH544" s="129"/>
    </row>
    <row r="545" spans="7:60" s="76" customFormat="1" x14ac:dyDescent="0.2">
      <c r="G545" s="129"/>
      <c r="AI545" s="138"/>
      <c r="AJ545" s="129"/>
      <c r="AK545" s="129"/>
      <c r="AL545" s="129"/>
      <c r="AM545" s="129"/>
      <c r="AN545" s="129"/>
      <c r="AO545" s="129"/>
      <c r="AP545" s="129"/>
      <c r="AQ545" s="129"/>
      <c r="AR545" s="129"/>
      <c r="AS545" s="129"/>
      <c r="AT545" s="129"/>
      <c r="AU545" s="129"/>
      <c r="AV545" s="129"/>
      <c r="AW545" s="129"/>
      <c r="AX545" s="129"/>
      <c r="AY545" s="129"/>
      <c r="AZ545" s="129"/>
      <c r="BA545" s="129"/>
      <c r="BB545" s="129"/>
      <c r="BC545" s="129"/>
      <c r="BD545" s="129"/>
      <c r="BE545" s="129"/>
      <c r="BF545" s="129"/>
      <c r="BG545" s="79"/>
      <c r="BH545" s="129"/>
    </row>
    <row r="546" spans="7:60" s="76" customFormat="1" x14ac:dyDescent="0.2">
      <c r="G546" s="129"/>
      <c r="AI546" s="138"/>
      <c r="AJ546" s="129"/>
      <c r="AK546" s="129"/>
      <c r="AL546" s="129"/>
      <c r="AM546" s="129"/>
      <c r="AN546" s="129"/>
      <c r="AO546" s="129"/>
      <c r="AP546" s="129"/>
      <c r="AQ546" s="129"/>
      <c r="AR546" s="129"/>
      <c r="AS546" s="129"/>
      <c r="AT546" s="129"/>
      <c r="AU546" s="129"/>
      <c r="AV546" s="129"/>
      <c r="AW546" s="129"/>
      <c r="AX546" s="129"/>
      <c r="AY546" s="129"/>
      <c r="AZ546" s="129"/>
      <c r="BA546" s="129"/>
      <c r="BB546" s="129"/>
      <c r="BC546" s="129"/>
      <c r="BD546" s="129"/>
      <c r="BE546" s="129"/>
      <c r="BF546" s="129"/>
      <c r="BG546" s="79"/>
      <c r="BH546" s="129"/>
    </row>
    <row r="547" spans="7:60" s="76" customFormat="1" x14ac:dyDescent="0.2">
      <c r="G547" s="129"/>
      <c r="AI547" s="138"/>
      <c r="AJ547" s="129"/>
      <c r="AK547" s="129"/>
      <c r="AL547" s="129"/>
      <c r="AM547" s="129"/>
      <c r="AN547" s="129"/>
      <c r="AO547" s="129"/>
      <c r="AP547" s="129"/>
      <c r="AQ547" s="129"/>
      <c r="AR547" s="129"/>
      <c r="AS547" s="129"/>
      <c r="AT547" s="129"/>
      <c r="AU547" s="129"/>
      <c r="AV547" s="129"/>
      <c r="AW547" s="129"/>
      <c r="AX547" s="129"/>
      <c r="AY547" s="129"/>
      <c r="AZ547" s="129"/>
      <c r="BA547" s="129"/>
      <c r="BB547" s="129"/>
      <c r="BC547" s="129"/>
      <c r="BD547" s="129"/>
      <c r="BE547" s="129"/>
      <c r="BF547" s="129"/>
      <c r="BG547" s="79"/>
      <c r="BH547" s="129"/>
    </row>
    <row r="548" spans="7:60" s="76" customFormat="1" x14ac:dyDescent="0.2">
      <c r="G548" s="129"/>
      <c r="AI548" s="138"/>
      <c r="AJ548" s="129"/>
      <c r="AK548" s="129"/>
      <c r="AL548" s="129"/>
      <c r="AM548" s="129"/>
      <c r="AN548" s="129"/>
      <c r="AO548" s="129"/>
      <c r="AP548" s="129"/>
      <c r="AQ548" s="129"/>
      <c r="AR548" s="129"/>
      <c r="AS548" s="129"/>
      <c r="AT548" s="129"/>
      <c r="AU548" s="129"/>
      <c r="AV548" s="129"/>
      <c r="AW548" s="129"/>
      <c r="AX548" s="129"/>
      <c r="AY548" s="129"/>
      <c r="AZ548" s="129"/>
      <c r="BA548" s="129"/>
      <c r="BB548" s="129"/>
      <c r="BC548" s="129"/>
      <c r="BD548" s="129"/>
      <c r="BE548" s="129"/>
      <c r="BF548" s="129"/>
      <c r="BG548" s="79"/>
      <c r="BH548" s="129"/>
    </row>
    <row r="549" spans="7:60" s="76" customFormat="1" x14ac:dyDescent="0.2">
      <c r="G549" s="129"/>
      <c r="AI549" s="138"/>
      <c r="AJ549" s="129"/>
      <c r="AK549" s="129"/>
      <c r="AL549" s="129"/>
      <c r="AM549" s="129"/>
      <c r="AN549" s="129"/>
      <c r="AO549" s="129"/>
      <c r="AP549" s="129"/>
      <c r="AQ549" s="129"/>
      <c r="AR549" s="129"/>
      <c r="AS549" s="129"/>
      <c r="AT549" s="129"/>
      <c r="AU549" s="129"/>
      <c r="AV549" s="129"/>
      <c r="AW549" s="129"/>
      <c r="AX549" s="129"/>
      <c r="AY549" s="129"/>
      <c r="AZ549" s="129"/>
      <c r="BA549" s="129"/>
      <c r="BB549" s="129"/>
      <c r="BC549" s="129"/>
      <c r="BD549" s="129"/>
      <c r="BE549" s="129"/>
      <c r="BF549" s="129"/>
      <c r="BG549" s="79"/>
      <c r="BH549" s="129"/>
    </row>
    <row r="550" spans="7:60" s="76" customFormat="1" x14ac:dyDescent="0.2">
      <c r="G550" s="129"/>
      <c r="AI550" s="138"/>
      <c r="AJ550" s="129"/>
      <c r="AK550" s="129"/>
      <c r="AL550" s="129"/>
      <c r="AM550" s="129"/>
      <c r="AN550" s="129"/>
      <c r="AO550" s="129"/>
      <c r="AP550" s="129"/>
      <c r="AQ550" s="129"/>
      <c r="AR550" s="129"/>
      <c r="AS550" s="129"/>
      <c r="AT550" s="129"/>
      <c r="AU550" s="129"/>
      <c r="AV550" s="129"/>
      <c r="AW550" s="129"/>
      <c r="AX550" s="129"/>
      <c r="AY550" s="129"/>
      <c r="AZ550" s="129"/>
      <c r="BA550" s="129"/>
      <c r="BB550" s="129"/>
      <c r="BC550" s="129"/>
      <c r="BD550" s="129"/>
      <c r="BE550" s="129"/>
      <c r="BF550" s="129"/>
      <c r="BG550" s="79"/>
      <c r="BH550" s="129"/>
    </row>
    <row r="551" spans="7:60" s="76" customFormat="1" x14ac:dyDescent="0.2">
      <c r="G551" s="129"/>
      <c r="AI551" s="138"/>
      <c r="AJ551" s="129"/>
      <c r="AK551" s="129"/>
      <c r="AL551" s="129"/>
      <c r="AM551" s="129"/>
      <c r="AN551" s="129"/>
      <c r="AO551" s="129"/>
      <c r="AP551" s="129"/>
      <c r="AQ551" s="129"/>
      <c r="AR551" s="129"/>
      <c r="AS551" s="129"/>
      <c r="AT551" s="129"/>
      <c r="AU551" s="129"/>
      <c r="AV551" s="129"/>
      <c r="AW551" s="129"/>
      <c r="AX551" s="129"/>
      <c r="AY551" s="129"/>
      <c r="AZ551" s="129"/>
      <c r="BA551" s="129"/>
      <c r="BB551" s="129"/>
      <c r="BC551" s="129"/>
      <c r="BD551" s="129"/>
      <c r="BE551" s="129"/>
      <c r="BF551" s="129"/>
      <c r="BG551" s="79"/>
      <c r="BH551" s="129"/>
    </row>
    <row r="552" spans="7:60" s="76" customFormat="1" x14ac:dyDescent="0.2">
      <c r="G552" s="129"/>
      <c r="AI552" s="138"/>
      <c r="AJ552" s="129"/>
      <c r="AK552" s="129"/>
      <c r="AL552" s="129"/>
      <c r="AM552" s="129"/>
      <c r="AN552" s="129"/>
      <c r="AO552" s="129"/>
      <c r="AP552" s="129"/>
      <c r="AQ552" s="129"/>
      <c r="AR552" s="129"/>
      <c r="AS552" s="129"/>
      <c r="AT552" s="129"/>
      <c r="AU552" s="129"/>
      <c r="AV552" s="129"/>
      <c r="AW552" s="129"/>
      <c r="AX552" s="129"/>
      <c r="AY552" s="129"/>
      <c r="AZ552" s="129"/>
      <c r="BA552" s="129"/>
      <c r="BB552" s="129"/>
      <c r="BC552" s="129"/>
      <c r="BD552" s="129"/>
      <c r="BE552" s="129"/>
      <c r="BF552" s="129"/>
      <c r="BG552" s="79"/>
      <c r="BH552" s="129"/>
    </row>
    <row r="553" spans="7:60" s="76" customFormat="1" x14ac:dyDescent="0.2">
      <c r="G553" s="129"/>
      <c r="AI553" s="138"/>
      <c r="AJ553" s="129"/>
      <c r="AK553" s="129"/>
      <c r="AL553" s="129"/>
      <c r="AM553" s="129"/>
      <c r="AN553" s="129"/>
      <c r="AO553" s="129"/>
      <c r="AP553" s="129"/>
      <c r="AQ553" s="129"/>
      <c r="AR553" s="129"/>
      <c r="AS553" s="129"/>
      <c r="AT553" s="129"/>
      <c r="AU553" s="129"/>
      <c r="AV553" s="129"/>
      <c r="AW553" s="129"/>
      <c r="AX553" s="129"/>
      <c r="AY553" s="129"/>
      <c r="AZ553" s="129"/>
      <c r="BA553" s="129"/>
      <c r="BB553" s="129"/>
      <c r="BC553" s="129"/>
      <c r="BD553" s="129"/>
      <c r="BE553" s="129"/>
      <c r="BF553" s="129"/>
      <c r="BG553" s="79"/>
      <c r="BH553" s="129"/>
    </row>
    <row r="554" spans="7:60" s="76" customFormat="1" x14ac:dyDescent="0.2">
      <c r="G554" s="129"/>
      <c r="AI554" s="138"/>
      <c r="AJ554" s="129"/>
      <c r="AK554" s="129"/>
      <c r="AL554" s="129"/>
      <c r="AM554" s="129"/>
      <c r="AN554" s="129"/>
      <c r="AO554" s="129"/>
      <c r="AP554" s="129"/>
      <c r="AQ554" s="129"/>
      <c r="AR554" s="129"/>
      <c r="AS554" s="129"/>
      <c r="AT554" s="129"/>
      <c r="AU554" s="129"/>
      <c r="AV554" s="129"/>
      <c r="AW554" s="129"/>
      <c r="AX554" s="129"/>
      <c r="AY554" s="129"/>
      <c r="AZ554" s="129"/>
      <c r="BA554" s="129"/>
      <c r="BB554" s="129"/>
      <c r="BC554" s="129"/>
      <c r="BD554" s="129"/>
      <c r="BE554" s="129"/>
      <c r="BF554" s="129"/>
      <c r="BG554" s="79"/>
      <c r="BH554" s="129"/>
    </row>
    <row r="555" spans="7:60" s="76" customFormat="1" x14ac:dyDescent="0.2">
      <c r="G555" s="129"/>
      <c r="AI555" s="138"/>
      <c r="AJ555" s="129"/>
      <c r="AK555" s="129"/>
      <c r="AL555" s="129"/>
      <c r="AM555" s="129"/>
      <c r="AN555" s="129"/>
      <c r="AO555" s="129"/>
      <c r="AP555" s="129"/>
      <c r="AQ555" s="129"/>
      <c r="AR555" s="129"/>
      <c r="AS555" s="129"/>
      <c r="AT555" s="129"/>
      <c r="AU555" s="129"/>
      <c r="AV555" s="129"/>
      <c r="AW555" s="129"/>
      <c r="AX555" s="129"/>
      <c r="AY555" s="129"/>
      <c r="AZ555" s="129"/>
      <c r="BA555" s="129"/>
      <c r="BB555" s="129"/>
      <c r="BC555" s="129"/>
      <c r="BD555" s="129"/>
      <c r="BE555" s="129"/>
      <c r="BF555" s="129"/>
      <c r="BG555" s="79"/>
      <c r="BH555" s="129"/>
    </row>
    <row r="556" spans="7:60" s="76" customFormat="1" x14ac:dyDescent="0.2">
      <c r="G556" s="129"/>
      <c r="AI556" s="138"/>
      <c r="AJ556" s="129"/>
      <c r="AK556" s="129"/>
      <c r="AL556" s="129"/>
      <c r="AM556" s="129"/>
      <c r="AN556" s="129"/>
      <c r="AO556" s="129"/>
      <c r="AP556" s="129"/>
      <c r="AQ556" s="129"/>
      <c r="AR556" s="129"/>
      <c r="AS556" s="129"/>
      <c r="AT556" s="129"/>
      <c r="AU556" s="129"/>
      <c r="AV556" s="129"/>
      <c r="AW556" s="129"/>
      <c r="AX556" s="129"/>
      <c r="AY556" s="129"/>
      <c r="AZ556" s="129"/>
      <c r="BA556" s="129"/>
      <c r="BB556" s="129"/>
      <c r="BC556" s="129"/>
      <c r="BD556" s="129"/>
      <c r="BE556" s="129"/>
      <c r="BF556" s="129"/>
      <c r="BG556" s="79"/>
      <c r="BH556" s="129"/>
    </row>
    <row r="557" spans="7:60" s="76" customFormat="1" x14ac:dyDescent="0.2">
      <c r="G557" s="129"/>
      <c r="AI557" s="138"/>
      <c r="AJ557" s="129"/>
      <c r="AK557" s="129"/>
      <c r="AL557" s="129"/>
      <c r="AM557" s="129"/>
      <c r="AN557" s="129"/>
      <c r="AO557" s="129"/>
      <c r="AP557" s="129"/>
      <c r="AQ557" s="129"/>
      <c r="AR557" s="129"/>
      <c r="AS557" s="129"/>
      <c r="AT557" s="129"/>
      <c r="AU557" s="129"/>
      <c r="AV557" s="129"/>
      <c r="AW557" s="129"/>
      <c r="AX557" s="129"/>
      <c r="AY557" s="129"/>
      <c r="AZ557" s="129"/>
      <c r="BA557" s="129"/>
      <c r="BB557" s="129"/>
      <c r="BC557" s="129"/>
      <c r="BD557" s="129"/>
      <c r="BE557" s="129"/>
      <c r="BF557" s="129"/>
      <c r="BG557" s="79"/>
      <c r="BH557" s="129"/>
    </row>
    <row r="558" spans="7:60" s="76" customFormat="1" x14ac:dyDescent="0.2">
      <c r="G558" s="129"/>
      <c r="AI558" s="138"/>
      <c r="AJ558" s="129"/>
      <c r="AK558" s="129"/>
      <c r="AL558" s="129"/>
      <c r="AM558" s="129"/>
      <c r="AN558" s="129"/>
      <c r="AO558" s="129"/>
      <c r="AP558" s="129"/>
      <c r="AQ558" s="129"/>
      <c r="AR558" s="129"/>
      <c r="AS558" s="129"/>
      <c r="AT558" s="129"/>
      <c r="AU558" s="129"/>
      <c r="AV558" s="129"/>
      <c r="AW558" s="129"/>
      <c r="AX558" s="129"/>
      <c r="AY558" s="129"/>
      <c r="AZ558" s="129"/>
      <c r="BA558" s="129"/>
      <c r="BB558" s="129"/>
      <c r="BC558" s="129"/>
      <c r="BD558" s="129"/>
      <c r="BE558" s="129"/>
      <c r="BF558" s="129"/>
      <c r="BG558" s="79"/>
      <c r="BH558" s="129"/>
    </row>
    <row r="559" spans="7:60" s="76" customFormat="1" x14ac:dyDescent="0.2">
      <c r="G559" s="129"/>
      <c r="AI559" s="138"/>
      <c r="AJ559" s="129"/>
      <c r="AK559" s="129"/>
      <c r="AL559" s="129"/>
      <c r="AM559" s="129"/>
      <c r="AN559" s="129"/>
      <c r="AO559" s="129"/>
      <c r="AP559" s="129"/>
      <c r="AQ559" s="129"/>
      <c r="AR559" s="129"/>
      <c r="AS559" s="129"/>
      <c r="AT559" s="129"/>
      <c r="AU559" s="129"/>
      <c r="AV559" s="129"/>
      <c r="AW559" s="129"/>
      <c r="AX559" s="129"/>
      <c r="AY559" s="129"/>
      <c r="AZ559" s="129"/>
      <c r="BA559" s="129"/>
      <c r="BB559" s="129"/>
      <c r="BC559" s="129"/>
      <c r="BD559" s="129"/>
      <c r="BE559" s="129"/>
      <c r="BF559" s="129"/>
      <c r="BG559" s="79"/>
      <c r="BH559" s="129"/>
    </row>
    <row r="560" spans="7:60" s="76" customFormat="1" x14ac:dyDescent="0.2">
      <c r="G560" s="129"/>
      <c r="AI560" s="138"/>
      <c r="AJ560" s="129"/>
      <c r="AK560" s="129"/>
      <c r="AL560" s="129"/>
      <c r="AM560" s="129"/>
      <c r="AN560" s="129"/>
      <c r="AO560" s="129"/>
      <c r="AP560" s="129"/>
      <c r="AQ560" s="129"/>
      <c r="AR560" s="129"/>
      <c r="AS560" s="129"/>
      <c r="AT560" s="129"/>
      <c r="AU560" s="129"/>
      <c r="AV560" s="129"/>
      <c r="AW560" s="129"/>
      <c r="AX560" s="129"/>
      <c r="AY560" s="129"/>
      <c r="AZ560" s="129"/>
      <c r="BA560" s="129"/>
      <c r="BB560" s="129"/>
      <c r="BC560" s="129"/>
      <c r="BD560" s="129"/>
      <c r="BE560" s="129"/>
      <c r="BF560" s="129"/>
      <c r="BG560" s="79"/>
      <c r="BH560" s="129"/>
    </row>
    <row r="561" spans="7:60" s="76" customFormat="1" x14ac:dyDescent="0.2">
      <c r="G561" s="129"/>
      <c r="AI561" s="138"/>
      <c r="AJ561" s="129"/>
      <c r="AK561" s="129"/>
      <c r="AL561" s="129"/>
      <c r="AM561" s="129"/>
      <c r="AN561" s="129"/>
      <c r="AO561" s="129"/>
      <c r="AP561" s="129"/>
      <c r="AQ561" s="129"/>
      <c r="AR561" s="129"/>
      <c r="AS561" s="129"/>
      <c r="AT561" s="129"/>
      <c r="AU561" s="129"/>
      <c r="AV561" s="129"/>
      <c r="AW561" s="129"/>
      <c r="AX561" s="129"/>
      <c r="AY561" s="129"/>
      <c r="AZ561" s="129"/>
      <c r="BA561" s="129"/>
      <c r="BB561" s="129"/>
      <c r="BC561" s="129"/>
      <c r="BD561" s="129"/>
      <c r="BE561" s="129"/>
      <c r="BF561" s="129"/>
      <c r="BG561" s="79"/>
      <c r="BH561" s="129"/>
    </row>
    <row r="562" spans="7:60" s="76" customFormat="1" x14ac:dyDescent="0.2">
      <c r="G562" s="129"/>
      <c r="AI562" s="138"/>
      <c r="AJ562" s="129"/>
      <c r="AK562" s="129"/>
      <c r="AL562" s="129"/>
      <c r="AM562" s="129"/>
      <c r="AN562" s="129"/>
      <c r="AO562" s="129"/>
      <c r="AP562" s="129"/>
      <c r="AQ562" s="129"/>
      <c r="AR562" s="129"/>
      <c r="AS562" s="129"/>
      <c r="AT562" s="129"/>
      <c r="AU562" s="129"/>
      <c r="AV562" s="129"/>
      <c r="AW562" s="129"/>
      <c r="AX562" s="129"/>
      <c r="AY562" s="129"/>
      <c r="AZ562" s="129"/>
      <c r="BA562" s="129"/>
      <c r="BB562" s="129"/>
      <c r="BC562" s="129"/>
      <c r="BD562" s="129"/>
      <c r="BE562" s="129"/>
      <c r="BF562" s="129"/>
      <c r="BG562" s="79"/>
      <c r="BH562" s="129"/>
    </row>
    <row r="563" spans="7:60" s="76" customFormat="1" x14ac:dyDescent="0.2">
      <c r="G563" s="129"/>
      <c r="AI563" s="138"/>
      <c r="AJ563" s="129"/>
      <c r="AK563" s="129"/>
      <c r="AL563" s="129"/>
      <c r="AM563" s="129"/>
      <c r="AN563" s="129"/>
      <c r="AO563" s="129"/>
      <c r="AP563" s="129"/>
      <c r="AQ563" s="129"/>
      <c r="AR563" s="129"/>
      <c r="AS563" s="129"/>
      <c r="AT563" s="129"/>
      <c r="AU563" s="129"/>
      <c r="AV563" s="129"/>
      <c r="AW563" s="129"/>
      <c r="AX563" s="129"/>
      <c r="AY563" s="129"/>
      <c r="AZ563" s="129"/>
      <c r="BA563" s="129"/>
      <c r="BB563" s="129"/>
      <c r="BC563" s="129"/>
      <c r="BD563" s="129"/>
      <c r="BE563" s="129"/>
      <c r="BF563" s="129"/>
      <c r="BG563" s="79"/>
      <c r="BH563" s="129"/>
    </row>
    <row r="564" spans="7:60" s="76" customFormat="1" x14ac:dyDescent="0.2">
      <c r="G564" s="129"/>
      <c r="AI564" s="138"/>
      <c r="AJ564" s="129"/>
      <c r="AK564" s="129"/>
      <c r="AL564" s="129"/>
      <c r="AM564" s="129"/>
      <c r="AN564" s="129"/>
      <c r="AO564" s="129"/>
      <c r="AP564" s="129"/>
      <c r="AQ564" s="129"/>
      <c r="AR564" s="129"/>
      <c r="AS564" s="129"/>
      <c r="AT564" s="129"/>
      <c r="AU564" s="129"/>
      <c r="AV564" s="129"/>
      <c r="AW564" s="129"/>
      <c r="AX564" s="129"/>
      <c r="AY564" s="129"/>
      <c r="AZ564" s="129"/>
      <c r="BA564" s="129"/>
      <c r="BB564" s="129"/>
      <c r="BC564" s="129"/>
      <c r="BD564" s="129"/>
      <c r="BE564" s="129"/>
      <c r="BF564" s="129"/>
      <c r="BG564" s="79"/>
      <c r="BH564" s="129"/>
    </row>
    <row r="565" spans="7:60" s="76" customFormat="1" x14ac:dyDescent="0.2">
      <c r="G565" s="129"/>
      <c r="AI565" s="138"/>
      <c r="AJ565" s="129"/>
      <c r="AK565" s="129"/>
      <c r="AL565" s="129"/>
      <c r="AM565" s="129"/>
      <c r="AN565" s="129"/>
      <c r="AO565" s="129"/>
      <c r="AP565" s="129"/>
      <c r="AQ565" s="129"/>
      <c r="AR565" s="129"/>
      <c r="AS565" s="129"/>
      <c r="AT565" s="129"/>
      <c r="AU565" s="129"/>
      <c r="AV565" s="129"/>
      <c r="AW565" s="129"/>
      <c r="AX565" s="129"/>
      <c r="AY565" s="129"/>
      <c r="AZ565" s="129"/>
      <c r="BA565" s="129"/>
      <c r="BB565" s="129"/>
      <c r="BC565" s="129"/>
      <c r="BD565" s="129"/>
      <c r="BE565" s="129"/>
      <c r="BF565" s="129"/>
      <c r="BG565" s="79"/>
      <c r="BH565" s="129"/>
    </row>
    <row r="566" spans="7:60" s="76" customFormat="1" x14ac:dyDescent="0.2">
      <c r="G566" s="129"/>
      <c r="AI566" s="138"/>
      <c r="AJ566" s="129"/>
      <c r="AK566" s="129"/>
      <c r="AL566" s="129"/>
      <c r="AM566" s="129"/>
      <c r="AN566" s="129"/>
      <c r="AO566" s="129"/>
      <c r="AP566" s="129"/>
      <c r="AQ566" s="129"/>
      <c r="AR566" s="129"/>
      <c r="AS566" s="129"/>
      <c r="AT566" s="129"/>
      <c r="AU566" s="129"/>
      <c r="AV566" s="129"/>
      <c r="AW566" s="129"/>
      <c r="AX566" s="129"/>
      <c r="AY566" s="129"/>
      <c r="AZ566" s="129"/>
      <c r="BA566" s="129"/>
      <c r="BB566" s="129"/>
      <c r="BC566" s="129"/>
      <c r="BD566" s="129"/>
      <c r="BE566" s="129"/>
      <c r="BF566" s="129"/>
      <c r="BG566" s="79"/>
      <c r="BH566" s="129"/>
    </row>
    <row r="567" spans="7:60" s="76" customFormat="1" x14ac:dyDescent="0.2">
      <c r="G567" s="129"/>
      <c r="AI567" s="138"/>
      <c r="AJ567" s="129"/>
      <c r="AK567" s="129"/>
      <c r="AL567" s="129"/>
      <c r="AM567" s="129"/>
      <c r="AN567" s="129"/>
      <c r="AO567" s="129"/>
      <c r="AP567" s="129"/>
      <c r="AQ567" s="129"/>
      <c r="AR567" s="129"/>
      <c r="AS567" s="129"/>
      <c r="AT567" s="129"/>
      <c r="AU567" s="129"/>
      <c r="AV567" s="129"/>
      <c r="AW567" s="129"/>
      <c r="AX567" s="129"/>
      <c r="AY567" s="129"/>
      <c r="AZ567" s="129"/>
      <c r="BA567" s="129"/>
      <c r="BB567" s="129"/>
      <c r="BC567" s="129"/>
      <c r="BD567" s="129"/>
      <c r="BE567" s="129"/>
      <c r="BF567" s="129"/>
      <c r="BG567" s="79"/>
      <c r="BH567" s="129"/>
    </row>
    <row r="568" spans="7:60" s="76" customFormat="1" x14ac:dyDescent="0.2">
      <c r="G568" s="129"/>
      <c r="AI568" s="138"/>
      <c r="AJ568" s="129"/>
      <c r="AK568" s="129"/>
      <c r="AL568" s="129"/>
      <c r="AM568" s="129"/>
      <c r="AN568" s="129"/>
      <c r="AO568" s="129"/>
      <c r="AP568" s="129"/>
      <c r="AQ568" s="129"/>
      <c r="AR568" s="129"/>
      <c r="AS568" s="129"/>
      <c r="AT568" s="129"/>
      <c r="AU568" s="129"/>
      <c r="AV568" s="129"/>
      <c r="AW568" s="129"/>
      <c r="AX568" s="129"/>
      <c r="AY568" s="129"/>
      <c r="AZ568" s="129"/>
      <c r="BA568" s="129"/>
      <c r="BB568" s="129"/>
      <c r="BC568" s="129"/>
      <c r="BD568" s="129"/>
      <c r="BE568" s="129"/>
      <c r="BF568" s="129"/>
      <c r="BG568" s="79"/>
      <c r="BH568" s="129"/>
    </row>
    <row r="569" spans="7:60" s="76" customFormat="1" x14ac:dyDescent="0.2">
      <c r="G569" s="129"/>
      <c r="AI569" s="138"/>
      <c r="AJ569" s="129"/>
      <c r="AK569" s="129"/>
      <c r="AL569" s="129"/>
      <c r="AM569" s="129"/>
      <c r="AN569" s="129"/>
      <c r="AO569" s="129"/>
      <c r="AP569" s="129"/>
      <c r="AQ569" s="129"/>
      <c r="AR569" s="129"/>
      <c r="AS569" s="129"/>
      <c r="AT569" s="129"/>
      <c r="AU569" s="129"/>
      <c r="AV569" s="129"/>
      <c r="AW569" s="129"/>
      <c r="AX569" s="129"/>
      <c r="AY569" s="129"/>
      <c r="AZ569" s="129"/>
      <c r="BA569" s="129"/>
      <c r="BB569" s="129"/>
      <c r="BC569" s="129"/>
      <c r="BD569" s="129"/>
      <c r="BE569" s="129"/>
      <c r="BF569" s="129"/>
      <c r="BG569" s="79"/>
      <c r="BH569" s="129"/>
    </row>
    <row r="570" spans="7:60" s="76" customFormat="1" x14ac:dyDescent="0.2">
      <c r="G570" s="129"/>
      <c r="AI570" s="138"/>
      <c r="AJ570" s="129"/>
      <c r="AK570" s="129"/>
      <c r="AL570" s="129"/>
      <c r="AM570" s="129"/>
      <c r="AN570" s="129"/>
      <c r="AO570" s="129"/>
      <c r="AP570" s="129"/>
      <c r="AQ570" s="129"/>
      <c r="AR570" s="129"/>
      <c r="AS570" s="129"/>
      <c r="AT570" s="129"/>
      <c r="AU570" s="129"/>
      <c r="AV570" s="129"/>
      <c r="AW570" s="129"/>
      <c r="AX570" s="129"/>
      <c r="AY570" s="129"/>
      <c r="AZ570" s="129"/>
      <c r="BA570" s="129"/>
      <c r="BB570" s="129"/>
      <c r="BC570" s="129"/>
      <c r="BD570" s="129"/>
      <c r="BE570" s="129"/>
      <c r="BF570" s="129"/>
      <c r="BG570" s="79"/>
      <c r="BH570" s="129"/>
    </row>
    <row r="571" spans="7:60" s="76" customFormat="1" x14ac:dyDescent="0.2">
      <c r="G571" s="129"/>
      <c r="AI571" s="138"/>
      <c r="AJ571" s="129"/>
      <c r="AK571" s="129"/>
      <c r="AL571" s="129"/>
      <c r="AM571" s="129"/>
      <c r="AN571" s="129"/>
      <c r="AO571" s="129"/>
      <c r="AP571" s="129"/>
      <c r="AQ571" s="129"/>
      <c r="AR571" s="129"/>
      <c r="AS571" s="129"/>
      <c r="AT571" s="129"/>
      <c r="AU571" s="129"/>
      <c r="AV571" s="129"/>
      <c r="AW571" s="129"/>
      <c r="AX571" s="129"/>
      <c r="AY571" s="129"/>
      <c r="AZ571" s="129"/>
      <c r="BA571" s="129"/>
      <c r="BB571" s="129"/>
      <c r="BC571" s="129"/>
      <c r="BD571" s="129"/>
      <c r="BE571" s="129"/>
      <c r="BF571" s="129"/>
      <c r="BG571" s="79"/>
      <c r="BH571" s="129"/>
    </row>
    <row r="572" spans="7:60" s="76" customFormat="1" x14ac:dyDescent="0.2">
      <c r="G572" s="129"/>
      <c r="AI572" s="138"/>
      <c r="AJ572" s="129"/>
      <c r="AK572" s="129"/>
      <c r="AL572" s="129"/>
      <c r="AM572" s="129"/>
      <c r="AN572" s="129"/>
      <c r="AO572" s="129"/>
      <c r="AP572" s="129"/>
      <c r="AQ572" s="129"/>
      <c r="AR572" s="129"/>
      <c r="AS572" s="129"/>
      <c r="AT572" s="129"/>
      <c r="AU572" s="129"/>
      <c r="AV572" s="129"/>
      <c r="AW572" s="129"/>
      <c r="AX572" s="129"/>
      <c r="AY572" s="129"/>
      <c r="AZ572" s="129"/>
      <c r="BA572" s="129"/>
      <c r="BB572" s="129"/>
      <c r="BC572" s="129"/>
      <c r="BD572" s="129"/>
      <c r="BE572" s="129"/>
      <c r="BF572" s="129"/>
      <c r="BG572" s="79"/>
      <c r="BH572" s="129"/>
    </row>
    <row r="573" spans="7:60" s="76" customFormat="1" x14ac:dyDescent="0.2">
      <c r="G573" s="129"/>
      <c r="AI573" s="138"/>
      <c r="AJ573" s="129"/>
      <c r="AK573" s="129"/>
      <c r="AL573" s="129"/>
      <c r="AM573" s="129"/>
      <c r="AN573" s="129"/>
      <c r="AO573" s="129"/>
      <c r="AP573" s="129"/>
      <c r="AQ573" s="129"/>
      <c r="AR573" s="129"/>
      <c r="AS573" s="129"/>
      <c r="AT573" s="129"/>
      <c r="AU573" s="129"/>
      <c r="AV573" s="129"/>
      <c r="AW573" s="129"/>
      <c r="AX573" s="129"/>
      <c r="AY573" s="129"/>
      <c r="AZ573" s="129"/>
      <c r="BA573" s="129"/>
      <c r="BB573" s="129"/>
      <c r="BC573" s="129"/>
      <c r="BD573" s="129"/>
      <c r="BE573" s="129"/>
      <c r="BF573" s="129"/>
      <c r="BG573" s="79"/>
      <c r="BH573" s="129"/>
    </row>
    <row r="574" spans="7:60" s="76" customFormat="1" x14ac:dyDescent="0.2">
      <c r="G574" s="129"/>
      <c r="AI574" s="138"/>
      <c r="AJ574" s="129"/>
      <c r="AK574" s="129"/>
      <c r="AL574" s="129"/>
      <c r="AM574" s="129"/>
      <c r="AN574" s="129"/>
      <c r="AO574" s="129"/>
      <c r="AP574" s="129"/>
      <c r="AQ574" s="129"/>
      <c r="AR574" s="129"/>
      <c r="AS574" s="129"/>
      <c r="AT574" s="129"/>
      <c r="AU574" s="129"/>
      <c r="AV574" s="129"/>
      <c r="AW574" s="129"/>
      <c r="AX574" s="129"/>
      <c r="AY574" s="129"/>
      <c r="AZ574" s="129"/>
      <c r="BA574" s="129"/>
      <c r="BB574" s="129"/>
      <c r="BC574" s="129"/>
      <c r="BD574" s="129"/>
      <c r="BE574" s="129"/>
      <c r="BF574" s="129"/>
      <c r="BG574" s="79"/>
      <c r="BH574" s="129"/>
    </row>
    <row r="575" spans="7:60" s="76" customFormat="1" x14ac:dyDescent="0.2">
      <c r="G575" s="129"/>
      <c r="AI575" s="138"/>
      <c r="AJ575" s="129"/>
      <c r="AK575" s="129"/>
      <c r="AL575" s="129"/>
      <c r="AM575" s="129"/>
      <c r="AN575" s="129"/>
      <c r="AO575" s="129"/>
      <c r="AP575" s="129"/>
      <c r="AQ575" s="129"/>
      <c r="AR575" s="129"/>
      <c r="AS575" s="129"/>
      <c r="AT575" s="129"/>
      <c r="AU575" s="129"/>
      <c r="AV575" s="129"/>
      <c r="AW575" s="129"/>
      <c r="AX575" s="129"/>
      <c r="AY575" s="129"/>
      <c r="AZ575" s="129"/>
      <c r="BA575" s="129"/>
      <c r="BB575" s="129"/>
      <c r="BC575" s="129"/>
      <c r="BD575" s="129"/>
      <c r="BE575" s="129"/>
      <c r="BF575" s="129"/>
      <c r="BG575" s="79"/>
      <c r="BH575" s="129"/>
    </row>
    <row r="576" spans="7:60" s="76" customFormat="1" x14ac:dyDescent="0.2">
      <c r="G576" s="129"/>
      <c r="AI576" s="138"/>
      <c r="AJ576" s="129"/>
      <c r="AK576" s="129"/>
      <c r="AL576" s="129"/>
      <c r="AM576" s="129"/>
      <c r="AN576" s="129"/>
      <c r="AO576" s="129"/>
      <c r="AP576" s="129"/>
      <c r="AQ576" s="129"/>
      <c r="AR576" s="129"/>
      <c r="AS576" s="129"/>
      <c r="AT576" s="129"/>
      <c r="AU576" s="129"/>
      <c r="AV576" s="129"/>
      <c r="AW576" s="129"/>
      <c r="AX576" s="129"/>
      <c r="AY576" s="129"/>
      <c r="AZ576" s="129"/>
      <c r="BA576" s="129"/>
      <c r="BB576" s="129"/>
      <c r="BC576" s="129"/>
      <c r="BD576" s="129"/>
      <c r="BE576" s="129"/>
      <c r="BF576" s="129"/>
      <c r="BG576" s="79"/>
      <c r="BH576" s="129"/>
    </row>
    <row r="577" spans="7:60" s="76" customFormat="1" x14ac:dyDescent="0.2">
      <c r="G577" s="129"/>
      <c r="AI577" s="138"/>
      <c r="AJ577" s="129"/>
      <c r="AK577" s="129"/>
      <c r="AL577" s="129"/>
      <c r="AM577" s="129"/>
      <c r="AN577" s="129"/>
      <c r="AO577" s="129"/>
      <c r="AP577" s="129"/>
      <c r="AQ577" s="129"/>
      <c r="AR577" s="129"/>
      <c r="AS577" s="129"/>
      <c r="AT577" s="129"/>
      <c r="AU577" s="129"/>
      <c r="AV577" s="129"/>
      <c r="AW577" s="129"/>
      <c r="AX577" s="129"/>
      <c r="AY577" s="129"/>
      <c r="AZ577" s="129"/>
      <c r="BA577" s="129"/>
      <c r="BB577" s="129"/>
      <c r="BC577" s="129"/>
      <c r="BD577" s="129"/>
      <c r="BE577" s="129"/>
      <c r="BF577" s="129"/>
      <c r="BG577" s="79"/>
      <c r="BH577" s="129"/>
    </row>
    <row r="578" spans="7:60" s="76" customFormat="1" x14ac:dyDescent="0.2">
      <c r="G578" s="129"/>
      <c r="AI578" s="138"/>
      <c r="AJ578" s="129"/>
      <c r="AK578" s="129"/>
      <c r="AL578" s="129"/>
      <c r="AM578" s="129"/>
      <c r="AN578" s="129"/>
      <c r="AO578" s="129"/>
      <c r="AP578" s="129"/>
      <c r="AQ578" s="129"/>
      <c r="AR578" s="129"/>
      <c r="AS578" s="129"/>
      <c r="AT578" s="129"/>
      <c r="AU578" s="129"/>
      <c r="AV578" s="129"/>
      <c r="AW578" s="129"/>
      <c r="AX578" s="129"/>
      <c r="AY578" s="129"/>
      <c r="AZ578" s="129"/>
      <c r="BA578" s="129"/>
      <c r="BB578" s="129"/>
      <c r="BC578" s="129"/>
      <c r="BD578" s="129"/>
      <c r="BE578" s="129"/>
      <c r="BF578" s="129"/>
      <c r="BG578" s="79"/>
      <c r="BH578" s="129"/>
    </row>
    <row r="579" spans="7:60" s="76" customFormat="1" x14ac:dyDescent="0.2">
      <c r="G579" s="129"/>
      <c r="AI579" s="138"/>
      <c r="AJ579" s="129"/>
      <c r="AK579" s="129"/>
      <c r="AL579" s="129"/>
      <c r="AM579" s="129"/>
      <c r="AN579" s="129"/>
      <c r="AO579" s="129"/>
      <c r="AP579" s="129"/>
      <c r="AQ579" s="129"/>
      <c r="AR579" s="129"/>
      <c r="AS579" s="129"/>
      <c r="AT579" s="129"/>
      <c r="AU579" s="129"/>
      <c r="AV579" s="129"/>
      <c r="AW579" s="129"/>
      <c r="AX579" s="129"/>
      <c r="AY579" s="129"/>
      <c r="AZ579" s="129"/>
      <c r="BA579" s="129"/>
      <c r="BB579" s="129"/>
      <c r="BC579" s="129"/>
      <c r="BD579" s="129"/>
      <c r="BE579" s="129"/>
      <c r="BF579" s="129"/>
      <c r="BG579" s="79"/>
      <c r="BH579" s="129"/>
    </row>
    <row r="580" spans="7:60" s="76" customFormat="1" x14ac:dyDescent="0.2">
      <c r="G580" s="129"/>
      <c r="AI580" s="138"/>
      <c r="AJ580" s="129"/>
      <c r="AK580" s="129"/>
      <c r="AL580" s="129"/>
      <c r="AM580" s="129"/>
      <c r="AN580" s="129"/>
      <c r="AO580" s="129"/>
      <c r="AP580" s="129"/>
      <c r="AQ580" s="129"/>
      <c r="AR580" s="129"/>
      <c r="AS580" s="129"/>
      <c r="AT580" s="129"/>
      <c r="AU580" s="129"/>
      <c r="AV580" s="129"/>
      <c r="AW580" s="129"/>
      <c r="AX580" s="129"/>
      <c r="AY580" s="129"/>
      <c r="AZ580" s="129"/>
      <c r="BA580" s="129"/>
      <c r="BB580" s="129"/>
      <c r="BC580" s="129"/>
      <c r="BD580" s="129"/>
      <c r="BE580" s="129"/>
      <c r="BF580" s="129"/>
      <c r="BG580" s="79"/>
      <c r="BH580" s="129"/>
    </row>
    <row r="581" spans="7:60" s="76" customFormat="1" x14ac:dyDescent="0.2">
      <c r="G581" s="129"/>
      <c r="AI581" s="138"/>
      <c r="AJ581" s="129"/>
      <c r="AK581" s="129"/>
      <c r="AL581" s="129"/>
      <c r="AM581" s="129"/>
      <c r="AN581" s="129"/>
      <c r="AO581" s="129"/>
      <c r="AP581" s="129"/>
      <c r="AQ581" s="129"/>
      <c r="AR581" s="129"/>
      <c r="AS581" s="129"/>
      <c r="AT581" s="129"/>
      <c r="AU581" s="129"/>
      <c r="AV581" s="129"/>
      <c r="AW581" s="129"/>
      <c r="AX581" s="129"/>
      <c r="AY581" s="129"/>
      <c r="AZ581" s="129"/>
      <c r="BA581" s="129"/>
      <c r="BB581" s="129"/>
      <c r="BC581" s="129"/>
      <c r="BD581" s="129"/>
      <c r="BE581" s="129"/>
      <c r="BF581" s="129"/>
      <c r="BG581" s="79"/>
      <c r="BH581" s="129"/>
    </row>
    <row r="582" spans="7:60" s="76" customFormat="1" x14ac:dyDescent="0.2">
      <c r="G582" s="129"/>
      <c r="AI582" s="138"/>
      <c r="AJ582" s="129"/>
      <c r="AK582" s="129"/>
      <c r="AL582" s="129"/>
      <c r="AM582" s="129"/>
      <c r="AN582" s="129"/>
      <c r="AO582" s="129"/>
      <c r="AP582" s="129"/>
      <c r="AQ582" s="129"/>
      <c r="AR582" s="129"/>
      <c r="AS582" s="129"/>
      <c r="AT582" s="129"/>
      <c r="AU582" s="129"/>
      <c r="AV582" s="129"/>
      <c r="AW582" s="129"/>
      <c r="AX582" s="129"/>
      <c r="AY582" s="129"/>
      <c r="AZ582" s="129"/>
      <c r="BA582" s="129"/>
      <c r="BB582" s="129"/>
      <c r="BC582" s="129"/>
      <c r="BD582" s="129"/>
      <c r="BE582" s="129"/>
      <c r="BF582" s="129"/>
      <c r="BG582" s="79"/>
      <c r="BH582" s="129"/>
    </row>
    <row r="583" spans="7:60" s="76" customFormat="1" x14ac:dyDescent="0.2">
      <c r="G583" s="129"/>
      <c r="AI583" s="138"/>
      <c r="AJ583" s="129"/>
      <c r="AK583" s="129"/>
      <c r="AL583" s="129"/>
      <c r="AM583" s="129"/>
      <c r="AN583" s="129"/>
      <c r="AO583" s="129"/>
      <c r="AP583" s="129"/>
      <c r="AQ583" s="129"/>
      <c r="AR583" s="129"/>
      <c r="AS583" s="129"/>
      <c r="AT583" s="129"/>
      <c r="AU583" s="129"/>
      <c r="AV583" s="129"/>
      <c r="AW583" s="129"/>
      <c r="AX583" s="129"/>
      <c r="AY583" s="129"/>
      <c r="AZ583" s="129"/>
      <c r="BA583" s="129"/>
      <c r="BB583" s="129"/>
      <c r="BC583" s="129"/>
      <c r="BD583" s="129"/>
      <c r="BE583" s="129"/>
      <c r="BF583" s="129"/>
      <c r="BG583" s="79"/>
      <c r="BH583" s="129"/>
    </row>
    <row r="584" spans="7:60" s="76" customFormat="1" x14ac:dyDescent="0.2">
      <c r="G584" s="129"/>
      <c r="AI584" s="138"/>
      <c r="AJ584" s="129"/>
      <c r="AK584" s="129"/>
      <c r="AL584" s="129"/>
      <c r="AM584" s="129"/>
      <c r="AN584" s="129"/>
      <c r="AO584" s="129"/>
      <c r="AP584" s="129"/>
      <c r="AQ584" s="129"/>
      <c r="AR584" s="129"/>
      <c r="AS584" s="129"/>
      <c r="AT584" s="129"/>
      <c r="AU584" s="129"/>
      <c r="AV584" s="129"/>
      <c r="AW584" s="129"/>
      <c r="AX584" s="129"/>
      <c r="AY584" s="129"/>
      <c r="AZ584" s="129"/>
      <c r="BA584" s="129"/>
      <c r="BB584" s="129"/>
      <c r="BC584" s="129"/>
      <c r="BD584" s="129"/>
      <c r="BE584" s="129"/>
      <c r="BF584" s="129"/>
      <c r="BG584" s="79"/>
      <c r="BH584" s="129"/>
    </row>
    <row r="585" spans="7:60" s="76" customFormat="1" x14ac:dyDescent="0.2">
      <c r="G585" s="129"/>
      <c r="AI585" s="138"/>
      <c r="AJ585" s="129"/>
      <c r="AK585" s="129"/>
      <c r="AL585" s="129"/>
      <c r="AM585" s="129"/>
      <c r="AN585" s="129"/>
      <c r="AO585" s="129"/>
      <c r="AP585" s="129"/>
      <c r="AQ585" s="129"/>
      <c r="AR585" s="129"/>
      <c r="AS585" s="129"/>
      <c r="AT585" s="129"/>
      <c r="AU585" s="129"/>
      <c r="AV585" s="129"/>
      <c r="AW585" s="129"/>
      <c r="AX585" s="129"/>
      <c r="AY585" s="129"/>
      <c r="AZ585" s="129"/>
      <c r="BA585" s="129"/>
      <c r="BB585" s="129"/>
      <c r="BC585" s="129"/>
      <c r="BD585" s="129"/>
      <c r="BE585" s="129"/>
      <c r="BF585" s="129"/>
      <c r="BG585" s="79"/>
      <c r="BH585" s="129"/>
    </row>
    <row r="586" spans="7:60" s="76" customFormat="1" x14ac:dyDescent="0.2">
      <c r="G586" s="129"/>
      <c r="AI586" s="138"/>
      <c r="AJ586" s="129"/>
      <c r="AK586" s="129"/>
      <c r="AL586" s="129"/>
      <c r="AM586" s="129"/>
      <c r="AN586" s="129"/>
      <c r="AO586" s="129"/>
      <c r="AP586" s="129"/>
      <c r="AQ586" s="129"/>
      <c r="AR586" s="129"/>
      <c r="AS586" s="129"/>
      <c r="AT586" s="129"/>
      <c r="AU586" s="129"/>
      <c r="AV586" s="129"/>
      <c r="AW586" s="129"/>
      <c r="AX586" s="129"/>
      <c r="AY586" s="129"/>
      <c r="AZ586" s="129"/>
      <c r="BA586" s="129"/>
      <c r="BB586" s="129"/>
      <c r="BC586" s="129"/>
      <c r="BD586" s="129"/>
      <c r="BE586" s="129"/>
      <c r="BF586" s="129"/>
      <c r="BG586" s="79"/>
      <c r="BH586" s="129"/>
    </row>
    <row r="587" spans="7:60" s="76" customFormat="1" x14ac:dyDescent="0.2">
      <c r="G587" s="129"/>
      <c r="AI587" s="138"/>
      <c r="AJ587" s="129"/>
      <c r="AK587" s="129"/>
      <c r="AL587" s="129"/>
      <c r="AM587" s="129"/>
      <c r="AN587" s="129"/>
      <c r="AO587" s="129"/>
      <c r="AP587" s="129"/>
      <c r="AQ587" s="129"/>
      <c r="AR587" s="129"/>
      <c r="AS587" s="129"/>
      <c r="AT587" s="129"/>
      <c r="AU587" s="129"/>
      <c r="AV587" s="129"/>
      <c r="AW587" s="129"/>
      <c r="AX587" s="129"/>
      <c r="AY587" s="129"/>
      <c r="AZ587" s="129"/>
      <c r="BA587" s="129"/>
      <c r="BB587" s="129"/>
      <c r="BC587" s="129"/>
      <c r="BD587" s="129"/>
      <c r="BE587" s="129"/>
      <c r="BF587" s="129"/>
      <c r="BG587" s="79"/>
      <c r="BH587" s="129"/>
    </row>
    <row r="588" spans="7:60" s="76" customFormat="1" x14ac:dyDescent="0.2">
      <c r="G588" s="129"/>
      <c r="AI588" s="138"/>
      <c r="AJ588" s="129"/>
      <c r="AK588" s="129"/>
      <c r="AL588" s="129"/>
      <c r="AM588" s="129"/>
      <c r="AN588" s="129"/>
      <c r="AO588" s="129"/>
      <c r="AP588" s="129"/>
      <c r="AQ588" s="129"/>
      <c r="AR588" s="129"/>
      <c r="AS588" s="129"/>
      <c r="AT588" s="129"/>
      <c r="AU588" s="129"/>
      <c r="AV588" s="129"/>
      <c r="AW588" s="129"/>
      <c r="AX588" s="129"/>
      <c r="AY588" s="129"/>
      <c r="AZ588" s="129"/>
      <c r="BA588" s="129"/>
      <c r="BB588" s="129"/>
      <c r="BC588" s="129"/>
      <c r="BD588" s="129"/>
      <c r="BE588" s="129"/>
      <c r="BF588" s="129"/>
      <c r="BG588" s="79"/>
      <c r="BH588" s="129"/>
    </row>
    <row r="589" spans="7:60" s="76" customFormat="1" x14ac:dyDescent="0.2">
      <c r="G589" s="129"/>
      <c r="AI589" s="138"/>
      <c r="AJ589" s="129"/>
      <c r="AK589" s="129"/>
      <c r="AL589" s="129"/>
      <c r="AM589" s="129"/>
      <c r="AN589" s="129"/>
      <c r="AO589" s="129"/>
      <c r="AP589" s="129"/>
      <c r="AQ589" s="129"/>
      <c r="AR589" s="129"/>
      <c r="AS589" s="129"/>
      <c r="AT589" s="129"/>
      <c r="AU589" s="129"/>
      <c r="AV589" s="129"/>
      <c r="AW589" s="129"/>
      <c r="AX589" s="129"/>
      <c r="AY589" s="129"/>
      <c r="AZ589" s="129"/>
      <c r="BA589" s="129"/>
      <c r="BB589" s="129"/>
      <c r="BC589" s="129"/>
      <c r="BD589" s="129"/>
      <c r="BE589" s="129"/>
      <c r="BF589" s="129"/>
      <c r="BG589" s="79"/>
      <c r="BH589" s="129"/>
    </row>
    <row r="590" spans="7:60" s="76" customFormat="1" x14ac:dyDescent="0.2">
      <c r="G590" s="129"/>
      <c r="AI590" s="138"/>
      <c r="AJ590" s="129"/>
      <c r="AK590" s="129"/>
      <c r="AL590" s="129"/>
      <c r="AM590" s="129"/>
      <c r="AN590" s="129"/>
      <c r="AO590" s="129"/>
      <c r="AP590" s="129"/>
      <c r="AQ590" s="129"/>
      <c r="AR590" s="129"/>
      <c r="AS590" s="129"/>
      <c r="AT590" s="129"/>
      <c r="AU590" s="129"/>
      <c r="AV590" s="129"/>
      <c r="AW590" s="129"/>
      <c r="AX590" s="129"/>
      <c r="AY590" s="129"/>
      <c r="AZ590" s="129"/>
      <c r="BA590" s="129"/>
      <c r="BB590" s="129"/>
      <c r="BC590" s="129"/>
      <c r="BD590" s="129"/>
      <c r="BE590" s="129"/>
      <c r="BF590" s="129"/>
      <c r="BG590" s="79"/>
      <c r="BH590" s="129"/>
    </row>
    <row r="591" spans="7:60" s="76" customFormat="1" x14ac:dyDescent="0.2">
      <c r="G591" s="129"/>
      <c r="AI591" s="138"/>
      <c r="AJ591" s="129"/>
      <c r="AK591" s="129"/>
      <c r="AL591" s="129"/>
      <c r="AM591" s="129"/>
      <c r="AN591" s="129"/>
      <c r="AO591" s="129"/>
      <c r="AP591" s="129"/>
      <c r="AQ591" s="129"/>
      <c r="AR591" s="129"/>
      <c r="AS591" s="129"/>
      <c r="AT591" s="129"/>
      <c r="AU591" s="129"/>
      <c r="AV591" s="129"/>
      <c r="AW591" s="129"/>
      <c r="AX591" s="129"/>
      <c r="AY591" s="129"/>
      <c r="AZ591" s="129"/>
      <c r="BA591" s="129"/>
      <c r="BB591" s="129"/>
      <c r="BC591" s="129"/>
      <c r="BD591" s="129"/>
      <c r="BE591" s="129"/>
      <c r="BF591" s="129"/>
      <c r="BG591" s="79"/>
      <c r="BH591" s="129"/>
    </row>
    <row r="592" spans="7:60" s="76" customFormat="1" x14ac:dyDescent="0.2">
      <c r="G592" s="129"/>
      <c r="AI592" s="138"/>
      <c r="AJ592" s="129"/>
      <c r="AK592" s="129"/>
      <c r="AL592" s="129"/>
      <c r="AM592" s="129"/>
      <c r="AN592" s="129"/>
      <c r="AO592" s="129"/>
      <c r="AP592" s="129"/>
      <c r="AQ592" s="129"/>
      <c r="AR592" s="129"/>
      <c r="AS592" s="129"/>
      <c r="AT592" s="129"/>
      <c r="AU592" s="129"/>
      <c r="AV592" s="129"/>
      <c r="AW592" s="129"/>
      <c r="AX592" s="129"/>
      <c r="AY592" s="129"/>
      <c r="AZ592" s="129"/>
      <c r="BA592" s="129"/>
      <c r="BB592" s="129"/>
      <c r="BC592" s="129"/>
      <c r="BD592" s="129"/>
      <c r="BE592" s="129"/>
      <c r="BF592" s="129"/>
      <c r="BG592" s="79"/>
      <c r="BH592" s="129"/>
    </row>
    <row r="593" spans="7:60" s="76" customFormat="1" x14ac:dyDescent="0.2">
      <c r="G593" s="129"/>
      <c r="AI593" s="138"/>
      <c r="AJ593" s="129"/>
      <c r="AK593" s="129"/>
      <c r="AL593" s="129"/>
      <c r="AM593" s="129"/>
      <c r="AN593" s="129"/>
      <c r="AO593" s="129"/>
      <c r="AP593" s="129"/>
      <c r="AQ593" s="129"/>
      <c r="AR593" s="129"/>
      <c r="AS593" s="129"/>
      <c r="AT593" s="129"/>
      <c r="AU593" s="129"/>
      <c r="AV593" s="129"/>
      <c r="AW593" s="129"/>
      <c r="AX593" s="129"/>
      <c r="AY593" s="129"/>
      <c r="AZ593" s="129"/>
      <c r="BA593" s="129"/>
      <c r="BB593" s="129"/>
      <c r="BC593" s="129"/>
      <c r="BD593" s="129"/>
      <c r="BE593" s="129"/>
      <c r="BF593" s="129"/>
      <c r="BG593" s="79"/>
      <c r="BH593" s="129"/>
    </row>
    <row r="594" spans="7:60" s="76" customFormat="1" x14ac:dyDescent="0.2">
      <c r="G594" s="129"/>
      <c r="AI594" s="138"/>
      <c r="AJ594" s="129"/>
      <c r="AK594" s="129"/>
      <c r="AL594" s="129"/>
      <c r="AM594" s="129"/>
      <c r="AN594" s="129"/>
      <c r="AO594" s="129"/>
      <c r="AP594" s="129"/>
      <c r="AQ594" s="129"/>
      <c r="AR594" s="129"/>
      <c r="AS594" s="129"/>
      <c r="AT594" s="129"/>
      <c r="AU594" s="129"/>
      <c r="AV594" s="129"/>
      <c r="AW594" s="129"/>
      <c r="AX594" s="129"/>
      <c r="AY594" s="129"/>
      <c r="AZ594" s="129"/>
      <c r="BA594" s="129"/>
      <c r="BB594" s="129"/>
      <c r="BC594" s="129"/>
      <c r="BD594" s="129"/>
      <c r="BE594" s="129"/>
      <c r="BF594" s="129"/>
      <c r="BG594" s="79"/>
      <c r="BH594" s="129"/>
    </row>
    <row r="595" spans="7:60" s="76" customFormat="1" x14ac:dyDescent="0.2">
      <c r="G595" s="129"/>
      <c r="AI595" s="138"/>
      <c r="AJ595" s="129"/>
      <c r="AK595" s="129"/>
      <c r="AL595" s="129"/>
      <c r="AM595" s="129"/>
      <c r="AN595" s="129"/>
      <c r="AO595" s="129"/>
      <c r="AP595" s="129"/>
      <c r="AQ595" s="129"/>
      <c r="AR595" s="129"/>
      <c r="AS595" s="129"/>
      <c r="AT595" s="129"/>
      <c r="AU595" s="129"/>
      <c r="AV595" s="129"/>
      <c r="AW595" s="129"/>
      <c r="AX595" s="129"/>
      <c r="AY595" s="129"/>
      <c r="AZ595" s="129"/>
      <c r="BA595" s="129"/>
      <c r="BB595" s="129"/>
      <c r="BC595" s="129"/>
      <c r="BD595" s="129"/>
      <c r="BE595" s="129"/>
      <c r="BF595" s="129"/>
      <c r="BG595" s="79"/>
      <c r="BH595" s="129"/>
    </row>
    <row r="596" spans="7:60" s="76" customFormat="1" x14ac:dyDescent="0.2">
      <c r="G596" s="129"/>
      <c r="AI596" s="138"/>
      <c r="AJ596" s="129"/>
      <c r="AK596" s="129"/>
      <c r="AL596" s="129"/>
      <c r="AM596" s="129"/>
      <c r="AN596" s="129"/>
      <c r="AO596" s="129"/>
      <c r="AP596" s="129"/>
      <c r="AQ596" s="129"/>
      <c r="AR596" s="129"/>
      <c r="AS596" s="129"/>
      <c r="AT596" s="129"/>
      <c r="AU596" s="129"/>
      <c r="AV596" s="129"/>
      <c r="AW596" s="129"/>
      <c r="AX596" s="129"/>
      <c r="AY596" s="129"/>
      <c r="AZ596" s="129"/>
      <c r="BA596" s="129"/>
      <c r="BB596" s="129"/>
      <c r="BC596" s="129"/>
      <c r="BD596" s="129"/>
      <c r="BE596" s="129"/>
      <c r="BF596" s="129"/>
      <c r="BG596" s="79"/>
      <c r="BH596" s="129"/>
    </row>
    <row r="597" spans="7:60" s="76" customFormat="1" x14ac:dyDescent="0.2">
      <c r="G597" s="129"/>
      <c r="AI597" s="138"/>
      <c r="AJ597" s="129"/>
      <c r="AK597" s="129"/>
      <c r="AL597" s="129"/>
      <c r="AM597" s="129"/>
      <c r="AN597" s="129"/>
      <c r="AO597" s="129"/>
      <c r="AP597" s="129"/>
      <c r="AQ597" s="129"/>
      <c r="AR597" s="129"/>
      <c r="AS597" s="129"/>
      <c r="AT597" s="129"/>
      <c r="AU597" s="129"/>
      <c r="AV597" s="129"/>
      <c r="AW597" s="129"/>
      <c r="AX597" s="129"/>
      <c r="AY597" s="129"/>
      <c r="AZ597" s="129"/>
      <c r="BA597" s="129"/>
      <c r="BB597" s="129"/>
      <c r="BC597" s="129"/>
      <c r="BD597" s="129"/>
      <c r="BE597" s="129"/>
      <c r="BF597" s="129"/>
      <c r="BG597" s="79"/>
      <c r="BH597" s="129"/>
    </row>
    <row r="598" spans="7:60" s="76" customFormat="1" x14ac:dyDescent="0.2">
      <c r="G598" s="129"/>
      <c r="AI598" s="138"/>
      <c r="AJ598" s="129"/>
      <c r="AK598" s="129"/>
      <c r="AL598" s="129"/>
      <c r="AM598" s="129"/>
      <c r="AN598" s="129"/>
      <c r="AO598" s="129"/>
      <c r="AP598" s="129"/>
      <c r="AQ598" s="129"/>
      <c r="AR598" s="129"/>
      <c r="AS598" s="129"/>
      <c r="AT598" s="129"/>
      <c r="AU598" s="129"/>
      <c r="AV598" s="129"/>
      <c r="AW598" s="129"/>
      <c r="AX598" s="129"/>
      <c r="AY598" s="129"/>
      <c r="AZ598" s="129"/>
      <c r="BA598" s="129"/>
      <c r="BB598" s="129"/>
      <c r="BC598" s="129"/>
      <c r="BD598" s="129"/>
      <c r="BE598" s="129"/>
      <c r="BF598" s="129"/>
      <c r="BG598" s="79"/>
      <c r="BH598" s="129"/>
    </row>
    <row r="599" spans="7:60" s="76" customFormat="1" x14ac:dyDescent="0.2">
      <c r="G599" s="129"/>
      <c r="AI599" s="138"/>
      <c r="AJ599" s="129"/>
      <c r="AK599" s="129"/>
      <c r="AL599" s="129"/>
      <c r="AM599" s="129"/>
      <c r="AN599" s="129"/>
      <c r="AO599" s="129"/>
      <c r="AP599" s="129"/>
      <c r="AQ599" s="129"/>
      <c r="AR599" s="129"/>
      <c r="AS599" s="129"/>
      <c r="AT599" s="129"/>
      <c r="AU599" s="129"/>
      <c r="AV599" s="129"/>
      <c r="AW599" s="129"/>
      <c r="AX599" s="129"/>
      <c r="AY599" s="129"/>
      <c r="AZ599" s="129"/>
      <c r="BA599" s="129"/>
      <c r="BB599" s="129"/>
      <c r="BC599" s="129"/>
      <c r="BD599" s="129"/>
      <c r="BE599" s="129"/>
      <c r="BF599" s="129"/>
      <c r="BG599" s="79"/>
      <c r="BH599" s="129"/>
    </row>
    <row r="600" spans="7:60" s="76" customFormat="1" x14ac:dyDescent="0.2">
      <c r="G600" s="129"/>
      <c r="AI600" s="138"/>
      <c r="AJ600" s="129"/>
      <c r="AK600" s="129"/>
      <c r="AL600" s="129"/>
      <c r="AM600" s="129"/>
      <c r="AN600" s="129"/>
      <c r="AO600" s="129"/>
      <c r="AP600" s="129"/>
      <c r="AQ600" s="129"/>
      <c r="AR600" s="129"/>
      <c r="AS600" s="129"/>
      <c r="AT600" s="129"/>
      <c r="AU600" s="129"/>
      <c r="AV600" s="129"/>
      <c r="AW600" s="129"/>
      <c r="AX600" s="129"/>
      <c r="AY600" s="129"/>
      <c r="AZ600" s="129"/>
      <c r="BA600" s="129"/>
      <c r="BB600" s="129"/>
      <c r="BC600" s="129"/>
      <c r="BD600" s="129"/>
      <c r="BE600" s="129"/>
      <c r="BF600" s="129"/>
      <c r="BG600" s="79"/>
      <c r="BH600" s="129"/>
    </row>
    <row r="601" spans="7:60" s="76" customFormat="1" x14ac:dyDescent="0.2">
      <c r="G601" s="129"/>
      <c r="AI601" s="138"/>
      <c r="AJ601" s="129"/>
      <c r="AK601" s="129"/>
      <c r="AL601" s="129"/>
      <c r="AM601" s="129"/>
      <c r="AN601" s="129"/>
      <c r="AO601" s="129"/>
      <c r="AP601" s="129"/>
      <c r="AQ601" s="129"/>
      <c r="AR601" s="129"/>
      <c r="AS601" s="129"/>
      <c r="AT601" s="129"/>
      <c r="AU601" s="129"/>
      <c r="AV601" s="129"/>
      <c r="AW601" s="129"/>
      <c r="AX601" s="129"/>
      <c r="AY601" s="129"/>
      <c r="AZ601" s="129"/>
      <c r="BA601" s="129"/>
      <c r="BB601" s="129"/>
      <c r="BC601" s="129"/>
      <c r="BD601" s="129"/>
      <c r="BE601" s="129"/>
      <c r="BF601" s="129"/>
      <c r="BG601" s="79"/>
      <c r="BH601" s="129"/>
    </row>
    <row r="602" spans="7:60" s="76" customFormat="1" x14ac:dyDescent="0.2">
      <c r="G602" s="129"/>
      <c r="AI602" s="138"/>
      <c r="AJ602" s="129"/>
      <c r="AK602" s="129"/>
      <c r="AL602" s="129"/>
      <c r="AM602" s="129"/>
      <c r="AN602" s="129"/>
      <c r="AO602" s="129"/>
      <c r="AP602" s="129"/>
      <c r="AQ602" s="129"/>
      <c r="AR602" s="129"/>
      <c r="AS602" s="129"/>
      <c r="AT602" s="129"/>
      <c r="AU602" s="129"/>
      <c r="AV602" s="129"/>
      <c r="AW602" s="129"/>
      <c r="AX602" s="129"/>
      <c r="AY602" s="129"/>
      <c r="AZ602" s="129"/>
      <c r="BA602" s="129"/>
      <c r="BB602" s="129"/>
      <c r="BC602" s="129"/>
      <c r="BD602" s="129"/>
      <c r="BE602" s="129"/>
      <c r="BF602" s="129"/>
      <c r="BG602" s="79"/>
      <c r="BH602" s="129"/>
    </row>
    <row r="603" spans="7:60" s="76" customFormat="1" x14ac:dyDescent="0.2">
      <c r="G603" s="129"/>
      <c r="AI603" s="138"/>
      <c r="AJ603" s="129"/>
      <c r="AK603" s="129"/>
      <c r="AL603" s="129"/>
      <c r="AM603" s="129"/>
      <c r="AN603" s="129"/>
      <c r="AO603" s="129"/>
      <c r="AP603" s="129"/>
      <c r="AQ603" s="129"/>
      <c r="AR603" s="129"/>
      <c r="AS603" s="129"/>
      <c r="AT603" s="129"/>
      <c r="AU603" s="129"/>
      <c r="AV603" s="129"/>
      <c r="AW603" s="129"/>
      <c r="AX603" s="129"/>
      <c r="AY603" s="129"/>
      <c r="AZ603" s="129"/>
      <c r="BA603" s="129"/>
      <c r="BB603" s="129"/>
      <c r="BC603" s="129"/>
      <c r="BD603" s="129"/>
      <c r="BE603" s="129"/>
      <c r="BF603" s="129"/>
      <c r="BG603" s="79"/>
      <c r="BH603" s="129"/>
    </row>
    <row r="604" spans="7:60" s="76" customFormat="1" x14ac:dyDescent="0.2">
      <c r="G604" s="129"/>
      <c r="AI604" s="138"/>
      <c r="AJ604" s="129"/>
      <c r="AK604" s="129"/>
      <c r="AL604" s="129"/>
      <c r="AM604" s="129"/>
      <c r="AN604" s="129"/>
      <c r="AO604" s="129"/>
      <c r="AP604" s="129"/>
      <c r="AQ604" s="129"/>
      <c r="AR604" s="129"/>
      <c r="AS604" s="129"/>
      <c r="AT604" s="129"/>
      <c r="AU604" s="129"/>
      <c r="AV604" s="129"/>
      <c r="AW604" s="129"/>
      <c r="AX604" s="129"/>
      <c r="AY604" s="129"/>
      <c r="AZ604" s="129"/>
      <c r="BA604" s="129"/>
      <c r="BB604" s="129"/>
      <c r="BC604" s="129"/>
      <c r="BD604" s="129"/>
      <c r="BE604" s="129"/>
      <c r="BF604" s="129"/>
      <c r="BG604" s="79"/>
      <c r="BH604" s="129"/>
    </row>
    <row r="605" spans="7:60" s="76" customFormat="1" x14ac:dyDescent="0.2">
      <c r="G605" s="129"/>
      <c r="AI605" s="138"/>
      <c r="AJ605" s="129"/>
      <c r="AK605" s="129"/>
      <c r="AL605" s="129"/>
      <c r="AM605" s="129"/>
      <c r="AN605" s="129"/>
      <c r="AO605" s="129"/>
      <c r="AP605" s="129"/>
      <c r="AQ605" s="129"/>
      <c r="AR605" s="129"/>
      <c r="AS605" s="129"/>
      <c r="AT605" s="129"/>
      <c r="AU605" s="129"/>
      <c r="AV605" s="129"/>
      <c r="AW605" s="129"/>
      <c r="AX605" s="129"/>
      <c r="AY605" s="129"/>
      <c r="AZ605" s="129"/>
      <c r="BA605" s="129"/>
      <c r="BB605" s="129"/>
      <c r="BC605" s="129"/>
      <c r="BD605" s="129"/>
      <c r="BE605" s="129"/>
      <c r="BF605" s="129"/>
      <c r="BG605" s="79"/>
      <c r="BH605" s="129"/>
    </row>
    <row r="606" spans="7:60" s="76" customFormat="1" x14ac:dyDescent="0.2">
      <c r="G606" s="129"/>
      <c r="AI606" s="138"/>
      <c r="AJ606" s="129"/>
      <c r="AK606" s="129"/>
      <c r="AL606" s="129"/>
      <c r="AM606" s="129"/>
      <c r="AN606" s="129"/>
      <c r="AO606" s="129"/>
      <c r="AP606" s="129"/>
      <c r="AQ606" s="129"/>
      <c r="AR606" s="129"/>
      <c r="AS606" s="129"/>
      <c r="AT606" s="129"/>
      <c r="AU606" s="129"/>
      <c r="AV606" s="129"/>
      <c r="AW606" s="129"/>
      <c r="AX606" s="129"/>
      <c r="AY606" s="129"/>
      <c r="AZ606" s="129"/>
      <c r="BA606" s="129"/>
      <c r="BB606" s="129"/>
      <c r="BC606" s="129"/>
      <c r="BD606" s="129"/>
      <c r="BE606" s="129"/>
      <c r="BF606" s="129"/>
      <c r="BG606" s="79"/>
      <c r="BH606" s="129"/>
    </row>
    <row r="607" spans="7:60" s="76" customFormat="1" x14ac:dyDescent="0.2">
      <c r="G607" s="129"/>
      <c r="AI607" s="138"/>
      <c r="AJ607" s="129"/>
      <c r="AK607" s="129"/>
      <c r="AL607" s="129"/>
      <c r="AM607" s="129"/>
      <c r="AN607" s="129"/>
      <c r="AO607" s="129"/>
      <c r="AP607" s="129"/>
      <c r="AQ607" s="129"/>
      <c r="AR607" s="129"/>
      <c r="AS607" s="129"/>
      <c r="AT607" s="129"/>
      <c r="AU607" s="129"/>
      <c r="AV607" s="129"/>
      <c r="AW607" s="129"/>
      <c r="AX607" s="129"/>
      <c r="AY607" s="129"/>
      <c r="AZ607" s="129"/>
      <c r="BA607" s="129"/>
      <c r="BB607" s="129"/>
      <c r="BC607" s="129"/>
      <c r="BD607" s="129"/>
      <c r="BE607" s="129"/>
      <c r="BF607" s="129"/>
      <c r="BG607" s="79"/>
      <c r="BH607" s="129"/>
    </row>
    <row r="608" spans="7:60" s="76" customFormat="1" x14ac:dyDescent="0.2">
      <c r="G608" s="129"/>
      <c r="AI608" s="138"/>
      <c r="AJ608" s="129"/>
      <c r="AK608" s="129"/>
      <c r="AL608" s="129"/>
      <c r="AM608" s="129"/>
      <c r="AN608" s="129"/>
      <c r="AO608" s="129"/>
      <c r="AP608" s="129"/>
      <c r="AQ608" s="129"/>
      <c r="AR608" s="129"/>
      <c r="AS608" s="129"/>
      <c r="AT608" s="129"/>
      <c r="AU608" s="129"/>
      <c r="AV608" s="129"/>
      <c r="AW608" s="129"/>
      <c r="AX608" s="129"/>
      <c r="AY608" s="129"/>
      <c r="AZ608" s="129"/>
      <c r="BA608" s="129"/>
      <c r="BB608" s="129"/>
      <c r="BC608" s="129"/>
      <c r="BD608" s="129"/>
      <c r="BE608" s="129"/>
      <c r="BF608" s="129"/>
      <c r="BG608" s="79"/>
      <c r="BH608" s="129"/>
    </row>
    <row r="609" spans="7:60" s="76" customFormat="1" x14ac:dyDescent="0.2">
      <c r="G609" s="129"/>
      <c r="AI609" s="138"/>
      <c r="AJ609" s="129"/>
      <c r="AK609" s="129"/>
      <c r="AL609" s="129"/>
      <c r="AM609" s="129"/>
      <c r="AN609" s="129"/>
      <c r="AO609" s="129"/>
      <c r="AP609" s="129"/>
      <c r="AQ609" s="129"/>
      <c r="AR609" s="129"/>
      <c r="AS609" s="129"/>
      <c r="AT609" s="129"/>
      <c r="AU609" s="129"/>
      <c r="AV609" s="129"/>
      <c r="AW609" s="129"/>
      <c r="AX609" s="129"/>
      <c r="AY609" s="129"/>
      <c r="AZ609" s="129"/>
      <c r="BA609" s="129"/>
      <c r="BB609" s="129"/>
      <c r="BC609" s="129"/>
      <c r="BD609" s="129"/>
      <c r="BE609" s="129"/>
      <c r="BF609" s="129"/>
      <c r="BG609" s="79"/>
      <c r="BH609" s="129"/>
    </row>
    <row r="610" spans="7:60" s="76" customFormat="1" x14ac:dyDescent="0.2">
      <c r="G610" s="129"/>
      <c r="AI610" s="138"/>
      <c r="AJ610" s="129"/>
      <c r="AK610" s="129"/>
      <c r="AL610" s="129"/>
      <c r="AM610" s="129"/>
      <c r="AN610" s="129"/>
      <c r="AO610" s="129"/>
      <c r="AP610" s="129"/>
      <c r="AQ610" s="129"/>
      <c r="AR610" s="129"/>
      <c r="AS610" s="129"/>
      <c r="AT610" s="129"/>
      <c r="AU610" s="129"/>
      <c r="AV610" s="129"/>
      <c r="AW610" s="129"/>
      <c r="AX610" s="129"/>
      <c r="AY610" s="129"/>
      <c r="AZ610" s="129"/>
      <c r="BA610" s="129"/>
      <c r="BB610" s="129"/>
      <c r="BC610" s="129"/>
      <c r="BD610" s="129"/>
      <c r="BE610" s="129"/>
      <c r="BF610" s="129"/>
      <c r="BG610" s="79"/>
      <c r="BH610" s="129"/>
    </row>
    <row r="611" spans="7:60" s="76" customFormat="1" x14ac:dyDescent="0.2">
      <c r="G611" s="129"/>
      <c r="AI611" s="138"/>
      <c r="AJ611" s="129"/>
      <c r="AK611" s="129"/>
      <c r="AL611" s="129"/>
      <c r="AM611" s="129"/>
      <c r="AN611" s="129"/>
      <c r="AO611" s="129"/>
      <c r="AP611" s="129"/>
      <c r="AQ611" s="129"/>
      <c r="AR611" s="129"/>
      <c r="AS611" s="129"/>
      <c r="AT611" s="129"/>
      <c r="AU611" s="129"/>
      <c r="AV611" s="129"/>
      <c r="AW611" s="129"/>
      <c r="AX611" s="129"/>
      <c r="AY611" s="129"/>
      <c r="AZ611" s="129"/>
      <c r="BA611" s="129"/>
      <c r="BB611" s="129"/>
      <c r="BC611" s="129"/>
      <c r="BD611" s="129"/>
      <c r="BE611" s="129"/>
      <c r="BF611" s="129"/>
      <c r="BG611" s="79"/>
      <c r="BH611" s="129"/>
    </row>
    <row r="612" spans="7:60" s="76" customFormat="1" x14ac:dyDescent="0.2">
      <c r="G612" s="129"/>
      <c r="AI612" s="138"/>
      <c r="AJ612" s="129"/>
      <c r="AK612" s="129"/>
      <c r="AL612" s="129"/>
      <c r="AM612" s="129"/>
      <c r="AN612" s="129"/>
      <c r="AO612" s="129"/>
      <c r="AP612" s="129"/>
      <c r="AQ612" s="129"/>
      <c r="AR612" s="129"/>
      <c r="AS612" s="129"/>
      <c r="AT612" s="129"/>
      <c r="AU612" s="129"/>
      <c r="AV612" s="129"/>
      <c r="AW612" s="129"/>
      <c r="AX612" s="129"/>
      <c r="AY612" s="129"/>
      <c r="AZ612" s="129"/>
      <c r="BA612" s="129"/>
      <c r="BB612" s="129"/>
      <c r="BC612" s="129"/>
      <c r="BD612" s="129"/>
      <c r="BE612" s="129"/>
      <c r="BF612" s="129"/>
      <c r="BG612" s="79"/>
      <c r="BH612" s="129"/>
    </row>
    <row r="613" spans="7:60" s="76" customFormat="1" x14ac:dyDescent="0.2">
      <c r="G613" s="129"/>
      <c r="AI613" s="138"/>
      <c r="AJ613" s="129"/>
      <c r="AK613" s="129"/>
      <c r="AL613" s="129"/>
      <c r="AM613" s="129"/>
      <c r="AN613" s="129"/>
      <c r="AO613" s="129"/>
      <c r="AP613" s="129"/>
      <c r="AQ613" s="129"/>
      <c r="AR613" s="129"/>
      <c r="AS613" s="129"/>
      <c r="AT613" s="129"/>
      <c r="AU613" s="129"/>
      <c r="AV613" s="129"/>
      <c r="AW613" s="129"/>
      <c r="AX613" s="129"/>
      <c r="AY613" s="129"/>
      <c r="AZ613" s="129"/>
      <c r="BA613" s="129"/>
      <c r="BB613" s="129"/>
      <c r="BC613" s="129"/>
      <c r="BD613" s="129"/>
      <c r="BE613" s="129"/>
      <c r="BF613" s="129"/>
      <c r="BG613" s="79"/>
      <c r="BH613" s="129"/>
    </row>
    <row r="614" spans="7:60" s="76" customFormat="1" x14ac:dyDescent="0.2">
      <c r="G614" s="129"/>
      <c r="AI614" s="138"/>
      <c r="AJ614" s="129"/>
      <c r="AK614" s="129"/>
      <c r="AL614" s="129"/>
      <c r="AM614" s="129"/>
      <c r="AN614" s="129"/>
      <c r="AO614" s="129"/>
      <c r="AP614" s="129"/>
      <c r="AQ614" s="129"/>
      <c r="AR614" s="129"/>
      <c r="AS614" s="129"/>
      <c r="AT614" s="129"/>
      <c r="AU614" s="129"/>
      <c r="AV614" s="129"/>
      <c r="AW614" s="129"/>
      <c r="AX614" s="129"/>
      <c r="AY614" s="129"/>
      <c r="AZ614" s="129"/>
      <c r="BA614" s="129"/>
      <c r="BB614" s="129"/>
      <c r="BC614" s="129"/>
      <c r="BD614" s="129"/>
      <c r="BE614" s="129"/>
      <c r="BF614" s="129"/>
      <c r="BG614" s="79"/>
      <c r="BH614" s="129"/>
    </row>
    <row r="615" spans="7:60" s="76" customFormat="1" x14ac:dyDescent="0.2">
      <c r="G615" s="129"/>
      <c r="AI615" s="138"/>
      <c r="AJ615" s="129"/>
      <c r="AK615" s="129"/>
      <c r="AL615" s="129"/>
      <c r="AM615" s="129"/>
      <c r="AN615" s="129"/>
      <c r="AO615" s="129"/>
      <c r="AP615" s="129"/>
      <c r="AQ615" s="129"/>
      <c r="AR615" s="129"/>
      <c r="AS615" s="129"/>
      <c r="AT615" s="129"/>
      <c r="AU615" s="129"/>
      <c r="AV615" s="129"/>
      <c r="AW615" s="129"/>
      <c r="AX615" s="129"/>
      <c r="AY615" s="129"/>
      <c r="AZ615" s="129"/>
      <c r="BA615" s="129"/>
      <c r="BB615" s="129"/>
      <c r="BC615" s="129"/>
      <c r="BD615" s="129"/>
      <c r="BE615" s="129"/>
      <c r="BF615" s="129"/>
      <c r="BG615" s="79"/>
      <c r="BH615" s="129"/>
    </row>
    <row r="616" spans="7:60" s="76" customFormat="1" x14ac:dyDescent="0.2">
      <c r="G616" s="129"/>
      <c r="AI616" s="138"/>
      <c r="AJ616" s="129"/>
      <c r="AK616" s="129"/>
      <c r="AL616" s="129"/>
      <c r="AM616" s="129"/>
      <c r="AN616" s="129"/>
      <c r="AO616" s="129"/>
      <c r="AP616" s="129"/>
      <c r="AQ616" s="129"/>
      <c r="AR616" s="129"/>
      <c r="AS616" s="129"/>
      <c r="AT616" s="129"/>
      <c r="AU616" s="129"/>
      <c r="AV616" s="129"/>
      <c r="AW616" s="129"/>
      <c r="AX616" s="129"/>
      <c r="AY616" s="129"/>
      <c r="AZ616" s="129"/>
      <c r="BA616" s="129"/>
      <c r="BB616" s="129"/>
      <c r="BC616" s="129"/>
      <c r="BD616" s="129"/>
      <c r="BE616" s="129"/>
      <c r="BF616" s="129"/>
      <c r="BG616" s="79"/>
      <c r="BH616" s="129"/>
    </row>
    <row r="617" spans="7:60" s="76" customFormat="1" x14ac:dyDescent="0.2">
      <c r="G617" s="129"/>
      <c r="AI617" s="138"/>
      <c r="AJ617" s="129"/>
      <c r="AK617" s="129"/>
      <c r="AL617" s="129"/>
      <c r="AM617" s="129"/>
      <c r="AN617" s="129"/>
      <c r="AO617" s="129"/>
      <c r="AP617" s="129"/>
      <c r="AQ617" s="129"/>
      <c r="AR617" s="129"/>
      <c r="AS617" s="129"/>
      <c r="AT617" s="129"/>
      <c r="AU617" s="129"/>
      <c r="AV617" s="129"/>
      <c r="AW617" s="129"/>
      <c r="AX617" s="129"/>
      <c r="AY617" s="129"/>
      <c r="AZ617" s="129"/>
      <c r="BA617" s="129"/>
      <c r="BB617" s="129"/>
      <c r="BC617" s="129"/>
      <c r="BD617" s="129"/>
      <c r="BE617" s="129"/>
      <c r="BF617" s="129"/>
      <c r="BG617" s="79"/>
      <c r="BH617" s="129"/>
    </row>
    <row r="618" spans="7:60" s="76" customFormat="1" x14ac:dyDescent="0.2">
      <c r="G618" s="129"/>
      <c r="AI618" s="138"/>
      <c r="AJ618" s="129"/>
      <c r="AK618" s="129"/>
      <c r="AL618" s="129"/>
      <c r="AM618" s="129"/>
      <c r="AN618" s="129"/>
      <c r="AO618" s="129"/>
      <c r="AP618" s="129"/>
      <c r="AQ618" s="129"/>
      <c r="AR618" s="129"/>
      <c r="AS618" s="129"/>
      <c r="AT618" s="129"/>
      <c r="AU618" s="129"/>
      <c r="AV618" s="129"/>
      <c r="AW618" s="129"/>
      <c r="AX618" s="129"/>
      <c r="AY618" s="129"/>
      <c r="AZ618" s="129"/>
      <c r="BA618" s="129"/>
      <c r="BB618" s="129"/>
      <c r="BC618" s="129"/>
      <c r="BD618" s="129"/>
      <c r="BE618" s="129"/>
      <c r="BF618" s="129"/>
      <c r="BG618" s="79"/>
      <c r="BH618" s="129"/>
    </row>
    <row r="619" spans="7:60" s="76" customFormat="1" x14ac:dyDescent="0.2">
      <c r="G619" s="129"/>
      <c r="AI619" s="138"/>
      <c r="AJ619" s="129"/>
      <c r="AK619" s="129"/>
      <c r="AL619" s="129"/>
      <c r="AM619" s="129"/>
      <c r="AN619" s="129"/>
      <c r="AO619" s="129"/>
      <c r="AP619" s="129"/>
      <c r="AQ619" s="129"/>
      <c r="AR619" s="129"/>
      <c r="AS619" s="129"/>
      <c r="AT619" s="129"/>
      <c r="AU619" s="129"/>
      <c r="AV619" s="129"/>
      <c r="AW619" s="129"/>
      <c r="AX619" s="129"/>
      <c r="AY619" s="129"/>
      <c r="AZ619" s="129"/>
      <c r="BA619" s="129"/>
      <c r="BB619" s="129"/>
      <c r="BC619" s="129"/>
      <c r="BD619" s="129"/>
      <c r="BE619" s="129"/>
      <c r="BF619" s="129"/>
      <c r="BG619" s="79"/>
      <c r="BH619" s="129"/>
    </row>
    <row r="620" spans="7:60" s="76" customFormat="1" x14ac:dyDescent="0.2">
      <c r="G620" s="129"/>
      <c r="AI620" s="138"/>
      <c r="AJ620" s="129"/>
      <c r="AK620" s="129"/>
      <c r="AL620" s="129"/>
      <c r="AM620" s="129"/>
      <c r="AN620" s="129"/>
      <c r="AO620" s="129"/>
      <c r="AP620" s="129"/>
      <c r="AQ620" s="129"/>
      <c r="AR620" s="129"/>
      <c r="AS620" s="129"/>
      <c r="AT620" s="129"/>
      <c r="AU620" s="129"/>
      <c r="AV620" s="129"/>
      <c r="AW620" s="129"/>
      <c r="AX620" s="129"/>
      <c r="AY620" s="129"/>
      <c r="AZ620" s="129"/>
      <c r="BA620" s="129"/>
      <c r="BB620" s="129"/>
      <c r="BC620" s="129"/>
      <c r="BD620" s="129"/>
      <c r="BE620" s="129"/>
      <c r="BF620" s="129"/>
      <c r="BG620" s="79"/>
      <c r="BH620" s="129"/>
    </row>
    <row r="621" spans="7:60" s="76" customFormat="1" x14ac:dyDescent="0.2">
      <c r="G621" s="129"/>
      <c r="AI621" s="138"/>
      <c r="AJ621" s="129"/>
      <c r="AK621" s="129"/>
      <c r="AL621" s="129"/>
      <c r="AM621" s="129"/>
      <c r="AN621" s="129"/>
      <c r="AO621" s="129"/>
      <c r="AP621" s="129"/>
      <c r="AQ621" s="129"/>
      <c r="AR621" s="129"/>
      <c r="AS621" s="129"/>
      <c r="AT621" s="129"/>
      <c r="AU621" s="129"/>
      <c r="AV621" s="129"/>
      <c r="AW621" s="129"/>
      <c r="AX621" s="129"/>
      <c r="AY621" s="129"/>
      <c r="AZ621" s="129"/>
      <c r="BA621" s="129"/>
      <c r="BB621" s="129"/>
      <c r="BC621" s="129"/>
      <c r="BD621" s="129"/>
      <c r="BE621" s="129"/>
      <c r="BF621" s="129"/>
      <c r="BG621" s="79"/>
      <c r="BH621" s="129"/>
    </row>
    <row r="622" spans="7:60" s="76" customFormat="1" x14ac:dyDescent="0.2">
      <c r="G622" s="129"/>
      <c r="AI622" s="138"/>
      <c r="AJ622" s="129"/>
      <c r="AK622" s="129"/>
      <c r="AL622" s="129"/>
      <c r="AM622" s="129"/>
      <c r="AN622" s="129"/>
      <c r="AO622" s="129"/>
      <c r="AP622" s="129"/>
      <c r="AQ622" s="129"/>
      <c r="AR622" s="129"/>
      <c r="AS622" s="129"/>
      <c r="AT622" s="129"/>
      <c r="AU622" s="129"/>
      <c r="AV622" s="129"/>
      <c r="AW622" s="129"/>
      <c r="AX622" s="129"/>
      <c r="AY622" s="129"/>
      <c r="AZ622" s="129"/>
      <c r="BA622" s="129"/>
      <c r="BB622" s="129"/>
      <c r="BC622" s="129"/>
      <c r="BD622" s="129"/>
      <c r="BE622" s="129"/>
      <c r="BF622" s="129"/>
      <c r="BG622" s="79"/>
      <c r="BH622" s="129"/>
    </row>
    <row r="623" spans="7:60" s="76" customFormat="1" x14ac:dyDescent="0.2">
      <c r="G623" s="129"/>
      <c r="AI623" s="138"/>
      <c r="AJ623" s="129"/>
      <c r="AK623" s="129"/>
      <c r="AL623" s="129"/>
      <c r="AM623" s="129"/>
      <c r="AN623" s="129"/>
      <c r="AO623" s="129"/>
      <c r="AP623" s="129"/>
      <c r="AQ623" s="129"/>
      <c r="AR623" s="129"/>
      <c r="AS623" s="129"/>
      <c r="AT623" s="129"/>
      <c r="AU623" s="129"/>
      <c r="AV623" s="129"/>
      <c r="AW623" s="129"/>
      <c r="AX623" s="129"/>
      <c r="AY623" s="129"/>
      <c r="AZ623" s="129"/>
      <c r="BA623" s="129"/>
      <c r="BB623" s="129"/>
      <c r="BC623" s="129"/>
      <c r="BD623" s="129"/>
      <c r="BE623" s="129"/>
      <c r="BF623" s="129"/>
      <c r="BG623" s="79"/>
      <c r="BH623" s="129"/>
    </row>
    <row r="624" spans="7:60" s="76" customFormat="1" x14ac:dyDescent="0.2">
      <c r="G624" s="129"/>
      <c r="AI624" s="138"/>
      <c r="AJ624" s="129"/>
      <c r="AK624" s="129"/>
      <c r="AL624" s="129"/>
      <c r="AM624" s="129"/>
      <c r="AN624" s="129"/>
      <c r="AO624" s="129"/>
      <c r="AP624" s="129"/>
      <c r="AQ624" s="129"/>
      <c r="AR624" s="129"/>
      <c r="AS624" s="129"/>
      <c r="AT624" s="129"/>
      <c r="AU624" s="129"/>
      <c r="AV624" s="129"/>
      <c r="AW624" s="129"/>
      <c r="AX624" s="129"/>
      <c r="AY624" s="129"/>
      <c r="AZ624" s="129"/>
      <c r="BA624" s="129"/>
      <c r="BB624" s="129"/>
      <c r="BC624" s="129"/>
      <c r="BD624" s="129"/>
      <c r="BE624" s="129"/>
      <c r="BF624" s="129"/>
      <c r="BG624" s="79"/>
      <c r="BH624" s="129"/>
    </row>
    <row r="625" spans="7:60" s="76" customFormat="1" x14ac:dyDescent="0.2">
      <c r="G625" s="129"/>
      <c r="AI625" s="138"/>
      <c r="AJ625" s="129"/>
      <c r="AK625" s="129"/>
      <c r="AL625" s="129"/>
      <c r="AM625" s="129"/>
      <c r="AN625" s="129"/>
      <c r="AO625" s="129"/>
      <c r="AP625" s="129"/>
      <c r="AQ625" s="129"/>
      <c r="AR625" s="129"/>
      <c r="AS625" s="129"/>
      <c r="AT625" s="129"/>
      <c r="AU625" s="129"/>
      <c r="AV625" s="129"/>
      <c r="AW625" s="129"/>
      <c r="AX625" s="129"/>
      <c r="AY625" s="129"/>
      <c r="AZ625" s="129"/>
      <c r="BA625" s="129"/>
      <c r="BB625" s="129"/>
      <c r="BC625" s="129"/>
      <c r="BD625" s="129"/>
      <c r="BE625" s="129"/>
      <c r="BF625" s="129"/>
      <c r="BG625" s="79"/>
      <c r="BH625" s="129"/>
    </row>
    <row r="626" spans="7:60" s="76" customFormat="1" x14ac:dyDescent="0.2">
      <c r="G626" s="129"/>
      <c r="AI626" s="138"/>
      <c r="AJ626" s="129"/>
      <c r="AK626" s="129"/>
      <c r="AL626" s="129"/>
      <c r="AM626" s="129"/>
      <c r="AN626" s="129"/>
      <c r="AO626" s="129"/>
      <c r="AP626" s="129"/>
      <c r="AQ626" s="129"/>
      <c r="AR626" s="129"/>
      <c r="AS626" s="129"/>
      <c r="AT626" s="129"/>
      <c r="AU626" s="129"/>
      <c r="AV626" s="129"/>
      <c r="AW626" s="129"/>
      <c r="AX626" s="129"/>
      <c r="AY626" s="129"/>
      <c r="AZ626" s="129"/>
      <c r="BA626" s="129"/>
      <c r="BB626" s="129"/>
      <c r="BC626" s="129"/>
      <c r="BD626" s="129"/>
      <c r="BE626" s="129"/>
      <c r="BF626" s="129"/>
      <c r="BG626" s="79"/>
      <c r="BH626" s="129"/>
    </row>
    <row r="627" spans="7:60" s="76" customFormat="1" x14ac:dyDescent="0.2">
      <c r="G627" s="129"/>
      <c r="AI627" s="138"/>
      <c r="AJ627" s="129"/>
      <c r="AK627" s="129"/>
      <c r="AL627" s="129"/>
      <c r="AM627" s="129"/>
      <c r="AN627" s="129"/>
      <c r="AO627" s="129"/>
      <c r="AP627" s="129"/>
      <c r="AQ627" s="129"/>
      <c r="AR627" s="129"/>
      <c r="AS627" s="129"/>
      <c r="AT627" s="129"/>
      <c r="AU627" s="129"/>
      <c r="AV627" s="129"/>
      <c r="AW627" s="129"/>
      <c r="AX627" s="129"/>
      <c r="AY627" s="129"/>
      <c r="AZ627" s="129"/>
      <c r="BA627" s="129"/>
      <c r="BB627" s="129"/>
      <c r="BC627" s="129"/>
      <c r="BD627" s="129"/>
      <c r="BE627" s="129"/>
      <c r="BF627" s="129"/>
      <c r="BG627" s="79"/>
      <c r="BH627" s="129"/>
    </row>
    <row r="628" spans="7:60" s="76" customFormat="1" x14ac:dyDescent="0.2">
      <c r="G628" s="129"/>
      <c r="AI628" s="138"/>
      <c r="AJ628" s="129"/>
      <c r="AK628" s="129"/>
      <c r="AL628" s="129"/>
      <c r="AM628" s="129"/>
      <c r="AN628" s="129"/>
      <c r="AO628" s="129"/>
      <c r="AP628" s="129"/>
      <c r="AQ628" s="129"/>
      <c r="AR628" s="129"/>
      <c r="AS628" s="129"/>
      <c r="AT628" s="129"/>
      <c r="AU628" s="129"/>
      <c r="AV628" s="129"/>
      <c r="AW628" s="129"/>
      <c r="AX628" s="129"/>
      <c r="AY628" s="129"/>
      <c r="AZ628" s="129"/>
      <c r="BA628" s="129"/>
      <c r="BB628" s="129"/>
      <c r="BC628" s="129"/>
      <c r="BD628" s="129"/>
      <c r="BE628" s="129"/>
      <c r="BF628" s="129"/>
      <c r="BG628" s="79"/>
      <c r="BH628" s="129"/>
    </row>
    <row r="629" spans="7:60" s="76" customFormat="1" x14ac:dyDescent="0.2">
      <c r="G629" s="129"/>
      <c r="AI629" s="138"/>
      <c r="AJ629" s="129"/>
      <c r="AK629" s="129"/>
      <c r="AL629" s="129"/>
      <c r="AM629" s="129"/>
      <c r="AN629" s="129"/>
      <c r="AO629" s="129"/>
      <c r="AP629" s="129"/>
      <c r="AQ629" s="129"/>
      <c r="AR629" s="129"/>
      <c r="AS629" s="129"/>
      <c r="AT629" s="129"/>
      <c r="AU629" s="129"/>
      <c r="AV629" s="129"/>
      <c r="AW629" s="129"/>
      <c r="AX629" s="129"/>
      <c r="AY629" s="129"/>
      <c r="AZ629" s="129"/>
      <c r="BA629" s="129"/>
      <c r="BB629" s="129"/>
      <c r="BC629" s="129"/>
      <c r="BD629" s="129"/>
      <c r="BE629" s="129"/>
      <c r="BF629" s="129"/>
      <c r="BG629" s="79"/>
      <c r="BH629" s="129"/>
    </row>
    <row r="630" spans="7:60" s="76" customFormat="1" x14ac:dyDescent="0.2">
      <c r="G630" s="129"/>
      <c r="AI630" s="138"/>
      <c r="AJ630" s="129"/>
      <c r="AK630" s="129"/>
      <c r="AL630" s="129"/>
      <c r="AM630" s="129"/>
      <c r="AN630" s="129"/>
      <c r="AO630" s="129"/>
      <c r="AP630" s="129"/>
      <c r="AQ630" s="129"/>
      <c r="AR630" s="129"/>
      <c r="AS630" s="129"/>
      <c r="AT630" s="129"/>
      <c r="AU630" s="129"/>
      <c r="AV630" s="129"/>
      <c r="AW630" s="129"/>
      <c r="AX630" s="129"/>
      <c r="AY630" s="129"/>
      <c r="AZ630" s="129"/>
      <c r="BA630" s="129"/>
      <c r="BB630" s="129"/>
      <c r="BC630" s="129"/>
      <c r="BD630" s="129"/>
      <c r="BE630" s="129"/>
      <c r="BF630" s="129"/>
      <c r="BG630" s="79"/>
      <c r="BH630" s="129"/>
    </row>
    <row r="631" spans="7:60" s="76" customFormat="1" x14ac:dyDescent="0.2">
      <c r="G631" s="129"/>
      <c r="AI631" s="138"/>
      <c r="AJ631" s="129"/>
      <c r="AK631" s="129"/>
      <c r="AL631" s="129"/>
      <c r="AM631" s="129"/>
      <c r="AN631" s="129"/>
      <c r="AO631" s="129"/>
      <c r="AP631" s="129"/>
      <c r="AQ631" s="129"/>
      <c r="AR631" s="129"/>
      <c r="AS631" s="129"/>
      <c r="AT631" s="129"/>
      <c r="AU631" s="129"/>
      <c r="AV631" s="129"/>
      <c r="AW631" s="129"/>
      <c r="AX631" s="129"/>
      <c r="AY631" s="129"/>
      <c r="AZ631" s="129"/>
      <c r="BA631" s="129"/>
      <c r="BB631" s="129"/>
      <c r="BC631" s="129"/>
      <c r="BD631" s="129"/>
      <c r="BE631" s="129"/>
      <c r="BF631" s="129"/>
      <c r="BG631" s="79"/>
      <c r="BH631" s="129"/>
    </row>
    <row r="632" spans="7:60" s="76" customFormat="1" x14ac:dyDescent="0.2">
      <c r="G632" s="129"/>
      <c r="AI632" s="138"/>
      <c r="AJ632" s="129"/>
      <c r="AK632" s="129"/>
      <c r="AL632" s="129"/>
      <c r="AM632" s="129"/>
      <c r="AN632" s="129"/>
      <c r="AO632" s="129"/>
      <c r="AP632" s="129"/>
      <c r="AQ632" s="129"/>
      <c r="AR632" s="129"/>
      <c r="AS632" s="129"/>
      <c r="AT632" s="129"/>
      <c r="AU632" s="129"/>
      <c r="AV632" s="129"/>
      <c r="AW632" s="129"/>
      <c r="AX632" s="129"/>
      <c r="AY632" s="129"/>
      <c r="AZ632" s="129"/>
      <c r="BA632" s="129"/>
      <c r="BB632" s="129"/>
      <c r="BC632" s="129"/>
      <c r="BD632" s="129"/>
      <c r="BE632" s="129"/>
      <c r="BF632" s="129"/>
      <c r="BG632" s="79"/>
      <c r="BH632" s="129"/>
    </row>
    <row r="633" spans="7:60" s="76" customFormat="1" x14ac:dyDescent="0.2">
      <c r="G633" s="129"/>
      <c r="AI633" s="138"/>
      <c r="AJ633" s="129"/>
      <c r="AK633" s="129"/>
      <c r="AL633" s="129"/>
      <c r="AM633" s="129"/>
      <c r="AN633" s="129"/>
      <c r="AO633" s="129"/>
      <c r="AP633" s="129"/>
      <c r="AQ633" s="129"/>
      <c r="AR633" s="129"/>
      <c r="AS633" s="129"/>
      <c r="AT633" s="129"/>
      <c r="AU633" s="129"/>
      <c r="AV633" s="129"/>
      <c r="AW633" s="129"/>
      <c r="AX633" s="129"/>
      <c r="AY633" s="129"/>
      <c r="AZ633" s="129"/>
      <c r="BA633" s="129"/>
      <c r="BB633" s="129"/>
      <c r="BC633" s="129"/>
      <c r="BD633" s="129"/>
      <c r="BE633" s="129"/>
      <c r="BF633" s="129"/>
      <c r="BG633" s="79"/>
      <c r="BH633" s="129"/>
    </row>
    <row r="634" spans="7:60" s="76" customFormat="1" x14ac:dyDescent="0.2">
      <c r="G634" s="129"/>
      <c r="AI634" s="138"/>
      <c r="AJ634" s="129"/>
      <c r="AK634" s="129"/>
      <c r="AL634" s="129"/>
      <c r="AM634" s="129"/>
      <c r="AN634" s="129"/>
      <c r="AO634" s="129"/>
      <c r="AP634" s="129"/>
      <c r="AQ634" s="129"/>
      <c r="AR634" s="129"/>
      <c r="AS634" s="129"/>
      <c r="AT634" s="129"/>
      <c r="AU634" s="129"/>
      <c r="AV634" s="129"/>
      <c r="AW634" s="129"/>
      <c r="AX634" s="129"/>
      <c r="AY634" s="129"/>
      <c r="AZ634" s="129"/>
      <c r="BA634" s="129"/>
      <c r="BB634" s="129"/>
      <c r="BC634" s="129"/>
      <c r="BD634" s="129"/>
      <c r="BE634" s="129"/>
      <c r="BF634" s="129"/>
      <c r="BG634" s="79"/>
      <c r="BH634" s="129"/>
    </row>
    <row r="635" spans="7:60" s="76" customFormat="1" x14ac:dyDescent="0.2">
      <c r="G635" s="129"/>
      <c r="AI635" s="138"/>
      <c r="AJ635" s="129"/>
      <c r="AK635" s="129"/>
      <c r="AL635" s="129"/>
      <c r="AM635" s="129"/>
      <c r="AN635" s="129"/>
      <c r="AO635" s="129"/>
      <c r="AP635" s="129"/>
      <c r="AQ635" s="129"/>
      <c r="AR635" s="129"/>
      <c r="AS635" s="129"/>
      <c r="AT635" s="129"/>
      <c r="AU635" s="129"/>
      <c r="AV635" s="129"/>
      <c r="AW635" s="129"/>
      <c r="AX635" s="129"/>
      <c r="AY635" s="129"/>
      <c r="AZ635" s="129"/>
      <c r="BA635" s="129"/>
      <c r="BB635" s="129"/>
      <c r="BC635" s="129"/>
      <c r="BD635" s="129"/>
      <c r="BE635" s="129"/>
      <c r="BF635" s="129"/>
      <c r="BG635" s="79"/>
      <c r="BH635" s="129"/>
    </row>
    <row r="636" spans="7:60" s="76" customFormat="1" x14ac:dyDescent="0.2">
      <c r="G636" s="129"/>
      <c r="AI636" s="138"/>
      <c r="AJ636" s="129"/>
      <c r="AK636" s="129"/>
      <c r="AL636" s="129"/>
      <c r="AM636" s="129"/>
      <c r="AN636" s="129"/>
      <c r="AO636" s="129"/>
      <c r="AP636" s="129"/>
      <c r="AQ636" s="129"/>
      <c r="AR636" s="129"/>
      <c r="AS636" s="129"/>
      <c r="AT636" s="129"/>
      <c r="AU636" s="129"/>
      <c r="AV636" s="129"/>
      <c r="AW636" s="129"/>
      <c r="AX636" s="129"/>
      <c r="AY636" s="129"/>
      <c r="AZ636" s="129"/>
      <c r="BA636" s="129"/>
      <c r="BB636" s="129"/>
      <c r="BC636" s="129"/>
      <c r="BD636" s="129"/>
      <c r="BE636" s="129"/>
      <c r="BF636" s="129"/>
      <c r="BG636" s="79"/>
      <c r="BH636" s="129"/>
    </row>
    <row r="637" spans="7:60" s="76" customFormat="1" x14ac:dyDescent="0.2">
      <c r="G637" s="129"/>
      <c r="AI637" s="138"/>
      <c r="AJ637" s="129"/>
      <c r="AK637" s="129"/>
      <c r="AL637" s="129"/>
      <c r="AM637" s="129"/>
      <c r="AN637" s="129"/>
      <c r="AO637" s="129"/>
      <c r="AP637" s="129"/>
      <c r="AQ637" s="129"/>
      <c r="AR637" s="129"/>
      <c r="AS637" s="129"/>
      <c r="AT637" s="129"/>
      <c r="AU637" s="129"/>
      <c r="AV637" s="129"/>
      <c r="AW637" s="129"/>
      <c r="AX637" s="129"/>
      <c r="AY637" s="129"/>
      <c r="AZ637" s="129"/>
      <c r="BA637" s="129"/>
      <c r="BB637" s="129"/>
      <c r="BC637" s="129"/>
      <c r="BD637" s="129"/>
      <c r="BE637" s="129"/>
      <c r="BF637" s="129"/>
      <c r="BG637" s="79"/>
      <c r="BH637" s="129"/>
    </row>
    <row r="638" spans="7:60" s="76" customFormat="1" x14ac:dyDescent="0.2">
      <c r="G638" s="129"/>
      <c r="AI638" s="138"/>
      <c r="AJ638" s="129"/>
      <c r="AK638" s="129"/>
      <c r="AL638" s="129"/>
      <c r="AM638" s="129"/>
      <c r="AN638" s="129"/>
      <c r="AO638" s="129"/>
      <c r="AP638" s="129"/>
      <c r="AQ638" s="129"/>
      <c r="AR638" s="129"/>
      <c r="AS638" s="129"/>
      <c r="AT638" s="129"/>
      <c r="AU638" s="129"/>
      <c r="AV638" s="129"/>
      <c r="AW638" s="129"/>
      <c r="AX638" s="129"/>
      <c r="AY638" s="129"/>
      <c r="AZ638" s="129"/>
      <c r="BA638" s="129"/>
      <c r="BB638" s="129"/>
      <c r="BC638" s="129"/>
      <c r="BD638" s="129"/>
      <c r="BE638" s="129"/>
      <c r="BF638" s="129"/>
      <c r="BG638" s="79"/>
      <c r="BH638" s="129"/>
    </row>
    <row r="639" spans="7:60" s="76" customFormat="1" x14ac:dyDescent="0.2">
      <c r="G639" s="129"/>
      <c r="AI639" s="138"/>
      <c r="AJ639" s="129"/>
      <c r="AK639" s="129"/>
      <c r="AL639" s="129"/>
      <c r="AM639" s="129"/>
      <c r="AN639" s="129"/>
      <c r="AO639" s="129"/>
      <c r="AP639" s="129"/>
      <c r="AQ639" s="129"/>
      <c r="AR639" s="129"/>
      <c r="AS639" s="129"/>
      <c r="AT639" s="129"/>
      <c r="AU639" s="129"/>
      <c r="AV639" s="129"/>
      <c r="AW639" s="129"/>
      <c r="AX639" s="129"/>
      <c r="AY639" s="129"/>
      <c r="AZ639" s="129"/>
      <c r="BA639" s="129"/>
      <c r="BB639" s="129"/>
      <c r="BC639" s="129"/>
      <c r="BD639" s="129"/>
      <c r="BE639" s="129"/>
      <c r="BF639" s="129"/>
      <c r="BG639" s="79"/>
      <c r="BH639" s="129"/>
    </row>
    <row r="640" spans="7:60" s="76" customFormat="1" x14ac:dyDescent="0.2">
      <c r="G640" s="129"/>
      <c r="AI640" s="138"/>
      <c r="AJ640" s="129"/>
      <c r="AK640" s="129"/>
      <c r="AL640" s="129"/>
      <c r="AM640" s="129"/>
      <c r="AN640" s="129"/>
      <c r="AO640" s="129"/>
      <c r="AP640" s="129"/>
      <c r="AQ640" s="129"/>
      <c r="AR640" s="129"/>
      <c r="AS640" s="129"/>
      <c r="AT640" s="129"/>
      <c r="AU640" s="129"/>
      <c r="AV640" s="129"/>
      <c r="AW640" s="129"/>
      <c r="AX640" s="129"/>
      <c r="AY640" s="129"/>
      <c r="AZ640" s="129"/>
      <c r="BA640" s="129"/>
      <c r="BB640" s="129"/>
      <c r="BC640" s="129"/>
      <c r="BD640" s="129"/>
      <c r="BE640" s="129"/>
      <c r="BF640" s="129"/>
      <c r="BG640" s="79"/>
      <c r="BH640" s="129"/>
    </row>
    <row r="641" spans="7:60" s="76" customFormat="1" x14ac:dyDescent="0.2">
      <c r="G641" s="129"/>
      <c r="AI641" s="138"/>
      <c r="AJ641" s="129"/>
      <c r="AK641" s="129"/>
      <c r="AL641" s="129"/>
      <c r="AM641" s="129"/>
      <c r="AN641" s="129"/>
      <c r="AO641" s="129"/>
      <c r="AP641" s="129"/>
      <c r="AQ641" s="129"/>
      <c r="AR641" s="129"/>
      <c r="AS641" s="129"/>
      <c r="AT641" s="129"/>
      <c r="AU641" s="129"/>
      <c r="AV641" s="129"/>
      <c r="AW641" s="129"/>
      <c r="AX641" s="129"/>
      <c r="AY641" s="129"/>
      <c r="AZ641" s="129"/>
      <c r="BA641" s="129"/>
      <c r="BB641" s="129"/>
      <c r="BC641" s="129"/>
      <c r="BD641" s="129"/>
      <c r="BE641" s="129"/>
      <c r="BF641" s="129"/>
      <c r="BG641" s="79"/>
      <c r="BH641" s="129"/>
    </row>
    <row r="642" spans="7:60" s="76" customFormat="1" x14ac:dyDescent="0.2">
      <c r="G642" s="129"/>
      <c r="AI642" s="138"/>
      <c r="AJ642" s="129"/>
      <c r="AK642" s="129"/>
      <c r="AL642" s="129"/>
      <c r="AM642" s="129"/>
      <c r="AN642" s="129"/>
      <c r="AO642" s="129"/>
      <c r="AP642" s="129"/>
      <c r="AQ642" s="129"/>
      <c r="AR642" s="129"/>
      <c r="AS642" s="129"/>
      <c r="AT642" s="129"/>
      <c r="AU642" s="129"/>
      <c r="AV642" s="129"/>
      <c r="AW642" s="129"/>
      <c r="AX642" s="129"/>
      <c r="AY642" s="129"/>
      <c r="AZ642" s="129"/>
      <c r="BA642" s="129"/>
      <c r="BB642" s="129"/>
      <c r="BC642" s="129"/>
      <c r="BD642" s="129"/>
      <c r="BE642" s="129"/>
      <c r="BF642" s="129"/>
      <c r="BG642" s="79"/>
      <c r="BH642" s="129"/>
    </row>
    <row r="643" spans="7:60" s="76" customFormat="1" x14ac:dyDescent="0.2">
      <c r="G643" s="129"/>
      <c r="AI643" s="138"/>
      <c r="AJ643" s="129"/>
      <c r="AK643" s="129"/>
      <c r="AL643" s="129"/>
      <c r="AM643" s="129"/>
      <c r="AN643" s="129"/>
      <c r="AO643" s="129"/>
      <c r="AP643" s="129"/>
      <c r="AQ643" s="129"/>
      <c r="AR643" s="129"/>
      <c r="AS643" s="129"/>
      <c r="AT643" s="129"/>
      <c r="AU643" s="129"/>
      <c r="AV643" s="129"/>
      <c r="AW643" s="129"/>
      <c r="AX643" s="129"/>
      <c r="AY643" s="129"/>
      <c r="AZ643" s="129"/>
      <c r="BA643" s="129"/>
      <c r="BB643" s="129"/>
      <c r="BC643" s="129"/>
      <c r="BD643" s="129"/>
      <c r="BE643" s="129"/>
      <c r="BF643" s="129"/>
      <c r="BG643" s="79"/>
      <c r="BH643" s="129"/>
    </row>
    <row r="644" spans="7:60" s="76" customFormat="1" x14ac:dyDescent="0.2">
      <c r="G644" s="129"/>
      <c r="AI644" s="138"/>
      <c r="AJ644" s="129"/>
      <c r="AK644" s="129"/>
      <c r="AL644" s="129"/>
      <c r="AM644" s="129"/>
      <c r="AN644" s="129"/>
      <c r="AO644" s="129"/>
      <c r="AP644" s="129"/>
      <c r="AQ644" s="129"/>
      <c r="AR644" s="129"/>
      <c r="AS644" s="129"/>
      <c r="AT644" s="129"/>
      <c r="AU644" s="129"/>
      <c r="AV644" s="129"/>
      <c r="AW644" s="129"/>
      <c r="AX644" s="129"/>
      <c r="AY644" s="129"/>
      <c r="AZ644" s="129"/>
      <c r="BA644" s="129"/>
      <c r="BB644" s="129"/>
      <c r="BC644" s="129"/>
      <c r="BD644" s="129"/>
      <c r="BE644" s="129"/>
      <c r="BF644" s="129"/>
      <c r="BG644" s="79"/>
      <c r="BH644" s="129"/>
    </row>
    <row r="645" spans="7:60" s="76" customFormat="1" x14ac:dyDescent="0.2">
      <c r="G645" s="129"/>
      <c r="AI645" s="138"/>
      <c r="AJ645" s="129"/>
      <c r="AK645" s="129"/>
      <c r="AL645" s="129"/>
      <c r="AM645" s="129"/>
      <c r="AN645" s="129"/>
      <c r="AO645" s="129"/>
      <c r="AP645" s="129"/>
      <c r="AQ645" s="129"/>
      <c r="AR645" s="129"/>
      <c r="AS645" s="129"/>
      <c r="AT645" s="129"/>
      <c r="AU645" s="129"/>
      <c r="AV645" s="129"/>
      <c r="AW645" s="129"/>
      <c r="AX645" s="129"/>
      <c r="AY645" s="129"/>
      <c r="AZ645" s="129"/>
      <c r="BA645" s="129"/>
      <c r="BB645" s="129"/>
      <c r="BC645" s="129"/>
      <c r="BD645" s="129"/>
      <c r="BE645" s="129"/>
      <c r="BF645" s="129"/>
      <c r="BG645" s="79"/>
      <c r="BH645" s="129"/>
    </row>
    <row r="646" spans="7:60" s="76" customFormat="1" x14ac:dyDescent="0.2">
      <c r="G646" s="129"/>
      <c r="AI646" s="138"/>
      <c r="AJ646" s="129"/>
      <c r="AK646" s="129"/>
      <c r="AL646" s="129"/>
      <c r="AM646" s="129"/>
      <c r="AN646" s="129"/>
      <c r="AO646" s="129"/>
      <c r="AP646" s="129"/>
      <c r="AQ646" s="129"/>
      <c r="AR646" s="129"/>
      <c r="AS646" s="129"/>
      <c r="AT646" s="129"/>
      <c r="AU646" s="129"/>
      <c r="AV646" s="129"/>
      <c r="AW646" s="129"/>
      <c r="AX646" s="129"/>
      <c r="AY646" s="129"/>
      <c r="AZ646" s="129"/>
      <c r="BA646" s="129"/>
      <c r="BB646" s="129"/>
      <c r="BC646" s="129"/>
      <c r="BD646" s="129"/>
      <c r="BE646" s="129"/>
      <c r="BF646" s="129"/>
      <c r="BG646" s="79"/>
      <c r="BH646" s="129"/>
    </row>
    <row r="647" spans="7:60" s="76" customFormat="1" x14ac:dyDescent="0.2">
      <c r="G647" s="129"/>
      <c r="AI647" s="138"/>
      <c r="AJ647" s="129"/>
      <c r="AK647" s="129"/>
      <c r="AL647" s="129"/>
      <c r="AM647" s="129"/>
      <c r="AN647" s="129"/>
      <c r="AO647" s="129"/>
      <c r="AP647" s="129"/>
      <c r="AQ647" s="129"/>
      <c r="AR647" s="129"/>
      <c r="AS647" s="129"/>
      <c r="AT647" s="129"/>
      <c r="AU647" s="129"/>
      <c r="AV647" s="129"/>
      <c r="AW647" s="129"/>
      <c r="AX647" s="129"/>
      <c r="AY647" s="129"/>
      <c r="AZ647" s="129"/>
      <c r="BA647" s="129"/>
      <c r="BB647" s="129"/>
      <c r="BC647" s="129"/>
      <c r="BD647" s="129"/>
      <c r="BE647" s="129"/>
      <c r="BF647" s="129"/>
      <c r="BG647" s="79"/>
      <c r="BH647" s="129"/>
    </row>
    <row r="648" spans="7:60" s="76" customFormat="1" x14ac:dyDescent="0.2">
      <c r="G648" s="129"/>
      <c r="AI648" s="138"/>
      <c r="AJ648" s="129"/>
      <c r="AK648" s="129"/>
      <c r="AL648" s="129"/>
      <c r="AM648" s="129"/>
      <c r="AN648" s="129"/>
      <c r="AO648" s="129"/>
      <c r="AP648" s="129"/>
      <c r="AQ648" s="129"/>
      <c r="AR648" s="129"/>
      <c r="AS648" s="129"/>
      <c r="AT648" s="129"/>
      <c r="AU648" s="129"/>
      <c r="AV648" s="129"/>
      <c r="AW648" s="129"/>
      <c r="AX648" s="129"/>
      <c r="AY648" s="129"/>
      <c r="AZ648" s="129"/>
      <c r="BA648" s="129"/>
      <c r="BB648" s="129"/>
      <c r="BC648" s="129"/>
      <c r="BD648" s="129"/>
      <c r="BE648" s="129"/>
      <c r="BF648" s="129"/>
      <c r="BG648" s="79"/>
      <c r="BH648" s="129"/>
    </row>
    <row r="649" spans="7:60" s="76" customFormat="1" x14ac:dyDescent="0.2">
      <c r="G649" s="129"/>
      <c r="AI649" s="138"/>
      <c r="AJ649" s="129"/>
      <c r="AK649" s="129"/>
      <c r="AL649" s="129"/>
      <c r="AM649" s="129"/>
      <c r="AN649" s="129"/>
      <c r="AO649" s="129"/>
      <c r="AP649" s="129"/>
      <c r="AQ649" s="129"/>
      <c r="AR649" s="129"/>
      <c r="AS649" s="129"/>
      <c r="AT649" s="129"/>
      <c r="AU649" s="129"/>
      <c r="AV649" s="129"/>
      <c r="AW649" s="129"/>
      <c r="AX649" s="129"/>
      <c r="AY649" s="129"/>
      <c r="AZ649" s="129"/>
      <c r="BA649" s="129"/>
      <c r="BB649" s="129"/>
      <c r="BC649" s="129"/>
      <c r="BD649" s="129"/>
      <c r="BE649" s="129"/>
      <c r="BF649" s="129"/>
      <c r="BG649" s="79"/>
      <c r="BH649" s="129"/>
    </row>
    <row r="650" spans="7:60" s="76" customFormat="1" x14ac:dyDescent="0.2">
      <c r="G650" s="129"/>
      <c r="AI650" s="138"/>
      <c r="AJ650" s="129"/>
      <c r="AK650" s="129"/>
      <c r="AL650" s="129"/>
      <c r="AM650" s="129"/>
      <c r="AN650" s="129"/>
      <c r="AO650" s="129"/>
      <c r="AP650" s="129"/>
      <c r="AQ650" s="129"/>
      <c r="AR650" s="129"/>
      <c r="AS650" s="129"/>
      <c r="AT650" s="129"/>
      <c r="AU650" s="129"/>
      <c r="AV650" s="129"/>
      <c r="AW650" s="129"/>
      <c r="AX650" s="129"/>
      <c r="AY650" s="129"/>
      <c r="AZ650" s="129"/>
      <c r="BA650" s="129"/>
      <c r="BB650" s="129"/>
      <c r="BC650" s="129"/>
      <c r="BD650" s="129"/>
      <c r="BE650" s="129"/>
      <c r="BF650" s="129"/>
      <c r="BG650" s="79"/>
      <c r="BH650" s="129"/>
    </row>
    <row r="651" spans="7:60" s="76" customFormat="1" x14ac:dyDescent="0.2">
      <c r="G651" s="129"/>
      <c r="AI651" s="138"/>
      <c r="AJ651" s="129"/>
      <c r="AK651" s="129"/>
      <c r="AL651" s="129"/>
      <c r="AM651" s="129"/>
      <c r="AN651" s="129"/>
      <c r="AO651" s="129"/>
      <c r="AP651" s="129"/>
      <c r="AQ651" s="129"/>
      <c r="AR651" s="129"/>
      <c r="AS651" s="129"/>
      <c r="AT651" s="129"/>
      <c r="AU651" s="129"/>
      <c r="AV651" s="129"/>
      <c r="AW651" s="129"/>
      <c r="AX651" s="129"/>
      <c r="AY651" s="129"/>
      <c r="AZ651" s="129"/>
      <c r="BA651" s="129"/>
      <c r="BB651" s="129"/>
      <c r="BC651" s="129"/>
      <c r="BD651" s="129"/>
      <c r="BE651" s="129"/>
      <c r="BF651" s="129"/>
      <c r="BG651" s="79"/>
      <c r="BH651" s="129"/>
    </row>
    <row r="652" spans="7:60" s="76" customFormat="1" x14ac:dyDescent="0.2">
      <c r="G652" s="129"/>
      <c r="AI652" s="138"/>
      <c r="AJ652" s="129"/>
      <c r="AK652" s="129"/>
      <c r="AL652" s="129"/>
      <c r="AM652" s="129"/>
      <c r="AN652" s="129"/>
      <c r="AO652" s="129"/>
      <c r="AP652" s="129"/>
      <c r="AQ652" s="129"/>
      <c r="AR652" s="129"/>
      <c r="AS652" s="129"/>
      <c r="AT652" s="129"/>
      <c r="AU652" s="129"/>
      <c r="AV652" s="129"/>
      <c r="AW652" s="129"/>
      <c r="AX652" s="129"/>
      <c r="AY652" s="129"/>
      <c r="AZ652" s="129"/>
      <c r="BA652" s="129"/>
      <c r="BB652" s="129"/>
      <c r="BC652" s="129"/>
      <c r="BD652" s="129"/>
      <c r="BE652" s="129"/>
      <c r="BF652" s="129"/>
      <c r="BG652" s="79"/>
      <c r="BH652" s="129"/>
    </row>
    <row r="653" spans="7:60" s="76" customFormat="1" x14ac:dyDescent="0.2">
      <c r="G653" s="129"/>
      <c r="AI653" s="138"/>
      <c r="AJ653" s="129"/>
      <c r="AK653" s="129"/>
      <c r="AL653" s="129"/>
      <c r="AM653" s="129"/>
      <c r="AN653" s="129"/>
      <c r="AO653" s="129"/>
      <c r="AP653" s="129"/>
      <c r="AQ653" s="129"/>
      <c r="AR653" s="129"/>
      <c r="AS653" s="129"/>
      <c r="AT653" s="129"/>
      <c r="AU653" s="129"/>
      <c r="AV653" s="129"/>
      <c r="AW653" s="129"/>
      <c r="AX653" s="129"/>
      <c r="AY653" s="129"/>
      <c r="AZ653" s="129"/>
      <c r="BA653" s="129"/>
      <c r="BB653" s="129"/>
      <c r="BC653" s="129"/>
      <c r="BD653" s="129"/>
      <c r="BE653" s="129"/>
      <c r="BF653" s="129"/>
      <c r="BG653" s="79"/>
      <c r="BH653" s="129"/>
    </row>
    <row r="654" spans="7:60" s="76" customFormat="1" x14ac:dyDescent="0.2">
      <c r="G654" s="129"/>
      <c r="AI654" s="138"/>
      <c r="AJ654" s="129"/>
      <c r="AK654" s="129"/>
      <c r="AL654" s="129"/>
      <c r="AM654" s="129"/>
      <c r="AN654" s="129"/>
      <c r="AO654" s="129"/>
      <c r="AP654" s="129"/>
      <c r="AQ654" s="129"/>
      <c r="AR654" s="129"/>
      <c r="AS654" s="129"/>
      <c r="AT654" s="129"/>
      <c r="AU654" s="129"/>
      <c r="AV654" s="129"/>
      <c r="AW654" s="129"/>
      <c r="AX654" s="129"/>
      <c r="AY654" s="129"/>
      <c r="AZ654" s="129"/>
      <c r="BA654" s="129"/>
      <c r="BB654" s="129"/>
      <c r="BC654" s="129"/>
      <c r="BD654" s="129"/>
      <c r="BE654" s="129"/>
      <c r="BF654" s="129"/>
      <c r="BG654" s="79"/>
      <c r="BH654" s="129"/>
    </row>
    <row r="655" spans="7:60" s="76" customFormat="1" x14ac:dyDescent="0.2">
      <c r="G655" s="129"/>
      <c r="AI655" s="138"/>
      <c r="AJ655" s="129"/>
      <c r="AK655" s="129"/>
      <c r="AL655" s="129"/>
      <c r="AM655" s="129"/>
      <c r="AN655" s="129"/>
      <c r="AO655" s="129"/>
      <c r="AP655" s="129"/>
      <c r="AQ655" s="129"/>
      <c r="AR655" s="129"/>
      <c r="AS655" s="129"/>
      <c r="AT655" s="129"/>
      <c r="AU655" s="129"/>
      <c r="AV655" s="129"/>
      <c r="AW655" s="129"/>
      <c r="AX655" s="129"/>
      <c r="AY655" s="129"/>
      <c r="AZ655" s="129"/>
      <c r="BA655" s="129"/>
      <c r="BB655" s="129"/>
      <c r="BC655" s="129"/>
      <c r="BD655" s="129"/>
      <c r="BE655" s="129"/>
      <c r="BF655" s="129"/>
      <c r="BG655" s="79"/>
      <c r="BH655" s="129"/>
    </row>
    <row r="656" spans="7:60" s="76" customFormat="1" x14ac:dyDescent="0.2">
      <c r="G656" s="129"/>
      <c r="AI656" s="138"/>
      <c r="AJ656" s="129"/>
      <c r="AK656" s="129"/>
      <c r="AL656" s="129"/>
      <c r="AM656" s="129"/>
      <c r="AN656" s="129"/>
      <c r="AO656" s="129"/>
      <c r="AP656" s="129"/>
      <c r="AQ656" s="129"/>
      <c r="AR656" s="129"/>
      <c r="AS656" s="129"/>
      <c r="AT656" s="129"/>
      <c r="AU656" s="129"/>
      <c r="AV656" s="129"/>
      <c r="AW656" s="129"/>
      <c r="AX656" s="129"/>
      <c r="AY656" s="129"/>
      <c r="AZ656" s="129"/>
      <c r="BA656" s="129"/>
      <c r="BB656" s="129"/>
      <c r="BC656" s="129"/>
      <c r="BD656" s="129"/>
      <c r="BE656" s="129"/>
      <c r="BF656" s="129"/>
      <c r="BG656" s="79"/>
      <c r="BH656" s="129"/>
    </row>
    <row r="657" spans="7:60" s="76" customFormat="1" x14ac:dyDescent="0.2">
      <c r="G657" s="129"/>
      <c r="AI657" s="138"/>
      <c r="AJ657" s="129"/>
      <c r="AK657" s="129"/>
      <c r="AL657" s="129"/>
      <c r="AM657" s="129"/>
      <c r="AN657" s="129"/>
      <c r="AO657" s="129"/>
      <c r="AP657" s="129"/>
      <c r="AQ657" s="129"/>
      <c r="AR657" s="129"/>
      <c r="AS657" s="129"/>
      <c r="AT657" s="129"/>
      <c r="AU657" s="129"/>
      <c r="AV657" s="129"/>
      <c r="AW657" s="129"/>
      <c r="AX657" s="129"/>
      <c r="AY657" s="129"/>
      <c r="AZ657" s="129"/>
      <c r="BA657" s="129"/>
      <c r="BB657" s="129"/>
      <c r="BC657" s="129"/>
      <c r="BD657" s="129"/>
      <c r="BE657" s="129"/>
      <c r="BF657" s="129"/>
      <c r="BG657" s="79"/>
      <c r="BH657" s="129"/>
    </row>
    <row r="658" spans="7:60" s="76" customFormat="1" x14ac:dyDescent="0.2">
      <c r="G658" s="129"/>
      <c r="AI658" s="138"/>
      <c r="AJ658" s="129"/>
      <c r="AK658" s="129"/>
      <c r="AL658" s="129"/>
      <c r="AM658" s="129"/>
      <c r="AN658" s="129"/>
      <c r="AO658" s="129"/>
      <c r="AP658" s="129"/>
      <c r="AQ658" s="129"/>
      <c r="AR658" s="129"/>
      <c r="AS658" s="129"/>
      <c r="AT658" s="129"/>
      <c r="AU658" s="129"/>
      <c r="AV658" s="129"/>
      <c r="AW658" s="129"/>
      <c r="AX658" s="129"/>
      <c r="AY658" s="129"/>
      <c r="AZ658" s="129"/>
      <c r="BA658" s="129"/>
      <c r="BB658" s="129"/>
      <c r="BC658" s="129"/>
      <c r="BD658" s="129"/>
      <c r="BE658" s="129"/>
      <c r="BF658" s="129"/>
      <c r="BG658" s="79"/>
      <c r="BH658" s="129"/>
    </row>
    <row r="659" spans="7:60" s="76" customFormat="1" x14ac:dyDescent="0.2">
      <c r="G659" s="129"/>
      <c r="AI659" s="138"/>
      <c r="AJ659" s="129"/>
      <c r="AK659" s="129"/>
      <c r="AL659" s="129"/>
      <c r="AM659" s="129"/>
      <c r="AN659" s="129"/>
      <c r="AO659" s="129"/>
      <c r="AP659" s="129"/>
      <c r="AQ659" s="129"/>
      <c r="AR659" s="129"/>
      <c r="AS659" s="129"/>
      <c r="AT659" s="129"/>
      <c r="AU659" s="129"/>
      <c r="AV659" s="129"/>
      <c r="AW659" s="129"/>
      <c r="AX659" s="129"/>
      <c r="AY659" s="129"/>
      <c r="AZ659" s="129"/>
      <c r="BA659" s="129"/>
      <c r="BB659" s="129"/>
      <c r="BC659" s="129"/>
      <c r="BD659" s="129"/>
      <c r="BE659" s="129"/>
      <c r="BF659" s="129"/>
      <c r="BG659" s="79"/>
      <c r="BH659" s="129"/>
    </row>
    <row r="660" spans="7:60" s="76" customFormat="1" x14ac:dyDescent="0.2">
      <c r="G660" s="129"/>
      <c r="AI660" s="138"/>
      <c r="AJ660" s="129"/>
      <c r="AK660" s="129"/>
      <c r="AL660" s="129"/>
      <c r="AM660" s="129"/>
      <c r="AN660" s="129"/>
      <c r="AO660" s="129"/>
      <c r="AP660" s="129"/>
      <c r="AQ660" s="129"/>
      <c r="AR660" s="129"/>
      <c r="AS660" s="129"/>
      <c r="AT660" s="129"/>
      <c r="AU660" s="129"/>
      <c r="AV660" s="129"/>
      <c r="AW660" s="129"/>
      <c r="AX660" s="129"/>
      <c r="AY660" s="129"/>
      <c r="AZ660" s="129"/>
      <c r="BA660" s="129"/>
      <c r="BB660" s="129"/>
      <c r="BC660" s="129"/>
      <c r="BD660" s="129"/>
      <c r="BE660" s="129"/>
      <c r="BF660" s="129"/>
      <c r="BG660" s="79"/>
      <c r="BH660" s="129"/>
    </row>
    <row r="661" spans="7:60" s="76" customFormat="1" x14ac:dyDescent="0.2">
      <c r="G661" s="129"/>
      <c r="AI661" s="138"/>
      <c r="AJ661" s="129"/>
      <c r="AK661" s="129"/>
      <c r="AL661" s="129"/>
      <c r="AM661" s="129"/>
      <c r="AN661" s="129"/>
      <c r="AO661" s="129"/>
      <c r="AP661" s="129"/>
      <c r="AQ661" s="129"/>
      <c r="AR661" s="129"/>
      <c r="AS661" s="129"/>
      <c r="AT661" s="129"/>
      <c r="AU661" s="129"/>
      <c r="AV661" s="129"/>
      <c r="AW661" s="129"/>
      <c r="AX661" s="129"/>
      <c r="AY661" s="129"/>
      <c r="AZ661" s="129"/>
      <c r="BA661" s="129"/>
      <c r="BB661" s="129"/>
      <c r="BC661" s="129"/>
      <c r="BD661" s="129"/>
      <c r="BE661" s="129"/>
      <c r="BF661" s="129"/>
      <c r="BG661" s="79"/>
      <c r="BH661" s="129"/>
    </row>
    <row r="662" spans="7:60" s="76" customFormat="1" x14ac:dyDescent="0.2">
      <c r="G662" s="129"/>
      <c r="AI662" s="138"/>
      <c r="AJ662" s="129"/>
      <c r="AK662" s="129"/>
      <c r="AL662" s="129"/>
      <c r="AM662" s="129"/>
      <c r="AN662" s="129"/>
      <c r="AO662" s="129"/>
      <c r="AP662" s="129"/>
      <c r="AQ662" s="129"/>
      <c r="AR662" s="129"/>
      <c r="AS662" s="129"/>
      <c r="AT662" s="129"/>
      <c r="AU662" s="129"/>
      <c r="AV662" s="129"/>
      <c r="AW662" s="129"/>
      <c r="AX662" s="129"/>
      <c r="AY662" s="129"/>
      <c r="AZ662" s="129"/>
      <c r="BA662" s="129"/>
      <c r="BB662" s="129"/>
      <c r="BC662" s="129"/>
      <c r="BD662" s="129"/>
      <c r="BE662" s="129"/>
      <c r="BF662" s="129"/>
      <c r="BG662" s="79"/>
      <c r="BH662" s="129"/>
    </row>
    <row r="663" spans="7:60" s="76" customFormat="1" x14ac:dyDescent="0.2">
      <c r="G663" s="129"/>
      <c r="AI663" s="138"/>
      <c r="AJ663" s="129"/>
      <c r="AK663" s="129"/>
      <c r="AL663" s="129"/>
      <c r="AM663" s="129"/>
      <c r="AN663" s="129"/>
      <c r="AO663" s="129"/>
      <c r="AP663" s="129"/>
      <c r="AQ663" s="129"/>
      <c r="AR663" s="129"/>
      <c r="AS663" s="129"/>
      <c r="AT663" s="129"/>
      <c r="AU663" s="129"/>
      <c r="AV663" s="129"/>
      <c r="AW663" s="129"/>
      <c r="AX663" s="129"/>
      <c r="AY663" s="129"/>
      <c r="AZ663" s="129"/>
      <c r="BA663" s="129"/>
      <c r="BB663" s="129"/>
      <c r="BC663" s="129"/>
      <c r="BD663" s="129"/>
      <c r="BE663" s="129"/>
      <c r="BF663" s="129"/>
      <c r="BG663" s="79"/>
      <c r="BH663" s="129"/>
    </row>
    <row r="664" spans="7:60" s="76" customFormat="1" x14ac:dyDescent="0.2">
      <c r="G664" s="129"/>
      <c r="AI664" s="138"/>
      <c r="AJ664" s="129"/>
      <c r="AK664" s="129"/>
      <c r="AL664" s="129"/>
      <c r="AM664" s="129"/>
      <c r="AN664" s="129"/>
      <c r="AO664" s="129"/>
      <c r="AP664" s="129"/>
      <c r="AQ664" s="129"/>
      <c r="AR664" s="129"/>
      <c r="AS664" s="129"/>
      <c r="AT664" s="129"/>
      <c r="AU664" s="129"/>
      <c r="AV664" s="129"/>
      <c r="AW664" s="129"/>
      <c r="AX664" s="129"/>
      <c r="AY664" s="129"/>
      <c r="AZ664" s="129"/>
      <c r="BA664" s="129"/>
      <c r="BB664" s="129"/>
      <c r="BC664" s="129"/>
      <c r="BD664" s="129"/>
      <c r="BE664" s="129"/>
      <c r="BF664" s="129"/>
      <c r="BG664" s="79"/>
      <c r="BH664" s="129"/>
    </row>
    <row r="665" spans="7:60" s="76" customFormat="1" x14ac:dyDescent="0.2">
      <c r="G665" s="129"/>
      <c r="AI665" s="138"/>
      <c r="AJ665" s="129"/>
      <c r="AK665" s="129"/>
      <c r="AL665" s="129"/>
      <c r="AM665" s="129"/>
      <c r="AN665" s="129"/>
      <c r="AO665" s="129"/>
      <c r="AP665" s="129"/>
      <c r="AQ665" s="129"/>
      <c r="AR665" s="129"/>
      <c r="AS665" s="129"/>
      <c r="AT665" s="129"/>
      <c r="AU665" s="129"/>
      <c r="AV665" s="129"/>
      <c r="AW665" s="129"/>
      <c r="AX665" s="129"/>
      <c r="AY665" s="129"/>
      <c r="AZ665" s="129"/>
      <c r="BA665" s="129"/>
      <c r="BB665" s="129"/>
      <c r="BC665" s="129"/>
      <c r="BD665" s="129"/>
      <c r="BE665" s="129"/>
      <c r="BF665" s="129"/>
      <c r="BG665" s="79"/>
      <c r="BH665" s="129"/>
    </row>
    <row r="666" spans="7:60" s="76" customFormat="1" x14ac:dyDescent="0.2">
      <c r="G666" s="129"/>
      <c r="AI666" s="138"/>
      <c r="AJ666" s="129"/>
      <c r="AK666" s="129"/>
      <c r="AL666" s="129"/>
      <c r="AM666" s="129"/>
      <c r="AN666" s="129"/>
      <c r="AO666" s="129"/>
      <c r="AP666" s="129"/>
      <c r="AQ666" s="129"/>
      <c r="AR666" s="129"/>
      <c r="AS666" s="129"/>
      <c r="AT666" s="129"/>
      <c r="AU666" s="129"/>
      <c r="AV666" s="129"/>
      <c r="AW666" s="129"/>
      <c r="AX666" s="129"/>
      <c r="AY666" s="129"/>
      <c r="AZ666" s="129"/>
      <c r="BA666" s="129"/>
      <c r="BB666" s="129"/>
      <c r="BC666" s="129"/>
      <c r="BD666" s="129"/>
      <c r="BE666" s="129"/>
      <c r="BF666" s="129"/>
      <c r="BG666" s="79"/>
      <c r="BH666" s="129"/>
    </row>
    <row r="667" spans="7:60" s="76" customFormat="1" x14ac:dyDescent="0.2">
      <c r="G667" s="129"/>
      <c r="AI667" s="138"/>
      <c r="AJ667" s="129"/>
      <c r="AK667" s="129"/>
      <c r="AL667" s="129"/>
      <c r="AM667" s="129"/>
      <c r="AN667" s="129"/>
      <c r="AO667" s="129"/>
      <c r="AP667" s="129"/>
      <c r="AQ667" s="129"/>
      <c r="AR667" s="129"/>
      <c r="AS667" s="129"/>
      <c r="AT667" s="129"/>
      <c r="AU667" s="129"/>
      <c r="AV667" s="129"/>
      <c r="AW667" s="129"/>
      <c r="AX667" s="129"/>
      <c r="AY667" s="129"/>
      <c r="AZ667" s="129"/>
      <c r="BA667" s="129"/>
      <c r="BB667" s="129"/>
      <c r="BC667" s="129"/>
      <c r="BD667" s="129"/>
      <c r="BE667" s="129"/>
      <c r="BF667" s="129"/>
      <c r="BG667" s="79"/>
      <c r="BH667" s="129"/>
    </row>
    <row r="668" spans="7:60" s="76" customFormat="1" x14ac:dyDescent="0.2">
      <c r="G668" s="129"/>
      <c r="AI668" s="138"/>
      <c r="AJ668" s="129"/>
      <c r="AK668" s="129"/>
      <c r="AL668" s="129"/>
      <c r="AM668" s="129"/>
      <c r="AN668" s="129"/>
      <c r="AO668" s="129"/>
      <c r="AP668" s="129"/>
      <c r="AQ668" s="129"/>
      <c r="AR668" s="129"/>
      <c r="AS668" s="129"/>
      <c r="AT668" s="129"/>
      <c r="AU668" s="129"/>
      <c r="AV668" s="129"/>
      <c r="AW668" s="129"/>
      <c r="AX668" s="129"/>
      <c r="AY668" s="129"/>
      <c r="AZ668" s="129"/>
      <c r="BA668" s="129"/>
      <c r="BB668" s="129"/>
      <c r="BC668" s="129"/>
      <c r="BD668" s="129"/>
      <c r="BE668" s="129"/>
      <c r="BF668" s="129"/>
      <c r="BG668" s="79"/>
      <c r="BH668" s="129"/>
    </row>
    <row r="669" spans="7:60" s="76" customFormat="1" x14ac:dyDescent="0.2">
      <c r="G669" s="129"/>
      <c r="AI669" s="138"/>
      <c r="AJ669" s="129"/>
      <c r="AK669" s="129"/>
      <c r="AL669" s="129"/>
      <c r="AM669" s="129"/>
      <c r="AN669" s="129"/>
      <c r="AO669" s="129"/>
      <c r="AP669" s="129"/>
      <c r="AQ669" s="129"/>
      <c r="AR669" s="129"/>
      <c r="AS669" s="129"/>
      <c r="AT669" s="129"/>
      <c r="AU669" s="129"/>
      <c r="AV669" s="129"/>
      <c r="AW669" s="129"/>
      <c r="AX669" s="129"/>
      <c r="AY669" s="129"/>
      <c r="AZ669" s="129"/>
      <c r="BA669" s="129"/>
      <c r="BB669" s="129"/>
      <c r="BC669" s="129"/>
      <c r="BD669" s="129"/>
      <c r="BE669" s="129"/>
      <c r="BF669" s="129"/>
      <c r="BG669" s="79"/>
      <c r="BH669" s="129"/>
    </row>
    <row r="670" spans="7:60" s="76" customFormat="1" x14ac:dyDescent="0.2">
      <c r="G670" s="129"/>
      <c r="AI670" s="138"/>
      <c r="AJ670" s="129"/>
      <c r="AK670" s="129"/>
      <c r="AL670" s="129"/>
      <c r="AM670" s="129"/>
      <c r="AN670" s="129"/>
      <c r="AO670" s="129"/>
      <c r="AP670" s="129"/>
      <c r="AQ670" s="129"/>
      <c r="AR670" s="129"/>
      <c r="AS670" s="129"/>
      <c r="AT670" s="129"/>
      <c r="AU670" s="129"/>
      <c r="AV670" s="129"/>
      <c r="AW670" s="129"/>
      <c r="AX670" s="129"/>
      <c r="AY670" s="129"/>
      <c r="AZ670" s="129"/>
      <c r="BA670" s="129"/>
      <c r="BB670" s="129"/>
      <c r="BC670" s="129"/>
      <c r="BD670" s="129"/>
      <c r="BE670" s="129"/>
      <c r="BF670" s="129"/>
      <c r="BG670" s="79"/>
      <c r="BH670" s="129"/>
    </row>
    <row r="671" spans="7:60" s="76" customFormat="1" x14ac:dyDescent="0.2">
      <c r="G671" s="129"/>
      <c r="AI671" s="138"/>
      <c r="AJ671" s="129"/>
      <c r="AK671" s="129"/>
      <c r="AL671" s="129"/>
      <c r="AM671" s="129"/>
      <c r="AN671" s="129"/>
      <c r="AO671" s="129"/>
      <c r="AP671" s="129"/>
      <c r="AQ671" s="129"/>
      <c r="AR671" s="129"/>
      <c r="AS671" s="129"/>
      <c r="AT671" s="129"/>
      <c r="AU671" s="129"/>
      <c r="AV671" s="129"/>
      <c r="AW671" s="129"/>
      <c r="AX671" s="129"/>
      <c r="AY671" s="129"/>
      <c r="AZ671" s="129"/>
      <c r="BA671" s="129"/>
      <c r="BB671" s="129"/>
      <c r="BC671" s="129"/>
      <c r="BD671" s="129"/>
      <c r="BE671" s="129"/>
      <c r="BF671" s="129"/>
      <c r="BG671" s="79"/>
      <c r="BH671" s="129"/>
    </row>
    <row r="672" spans="7:60" s="76" customFormat="1" x14ac:dyDescent="0.2">
      <c r="G672" s="129"/>
      <c r="AI672" s="138"/>
      <c r="AJ672" s="129"/>
      <c r="AK672" s="129"/>
      <c r="AL672" s="129"/>
      <c r="AM672" s="129"/>
      <c r="AN672" s="129"/>
      <c r="AO672" s="129"/>
      <c r="AP672" s="129"/>
      <c r="AQ672" s="129"/>
      <c r="AR672" s="129"/>
      <c r="AS672" s="129"/>
      <c r="AT672" s="129"/>
      <c r="AU672" s="129"/>
      <c r="AV672" s="129"/>
      <c r="AW672" s="129"/>
      <c r="AX672" s="129"/>
      <c r="AY672" s="129"/>
      <c r="AZ672" s="129"/>
      <c r="BA672" s="129"/>
      <c r="BB672" s="129"/>
      <c r="BC672" s="129"/>
      <c r="BD672" s="129"/>
      <c r="BE672" s="129"/>
      <c r="BF672" s="129"/>
      <c r="BG672" s="79"/>
      <c r="BH672" s="129"/>
    </row>
    <row r="673" spans="7:60" s="76" customFormat="1" x14ac:dyDescent="0.2">
      <c r="G673" s="129"/>
      <c r="AI673" s="138"/>
      <c r="AJ673" s="129"/>
      <c r="AK673" s="129"/>
      <c r="AL673" s="129"/>
      <c r="AM673" s="129"/>
      <c r="AN673" s="129"/>
      <c r="AO673" s="129"/>
      <c r="AP673" s="129"/>
      <c r="AQ673" s="129"/>
      <c r="AR673" s="129"/>
      <c r="AS673" s="129"/>
      <c r="AT673" s="129"/>
      <c r="AU673" s="129"/>
      <c r="AV673" s="129"/>
      <c r="AW673" s="129"/>
      <c r="AX673" s="129"/>
      <c r="AY673" s="129"/>
      <c r="AZ673" s="129"/>
      <c r="BA673" s="129"/>
      <c r="BB673" s="129"/>
      <c r="BC673" s="129"/>
      <c r="BD673" s="129"/>
      <c r="BE673" s="129"/>
      <c r="BF673" s="129"/>
      <c r="BG673" s="79"/>
      <c r="BH673" s="129"/>
    </row>
    <row r="674" spans="7:60" s="76" customFormat="1" x14ac:dyDescent="0.2">
      <c r="G674" s="129"/>
      <c r="AI674" s="138"/>
      <c r="AJ674" s="129"/>
      <c r="AK674" s="129"/>
      <c r="AL674" s="129"/>
      <c r="AM674" s="129"/>
      <c r="AN674" s="129"/>
      <c r="AO674" s="129"/>
      <c r="AP674" s="129"/>
      <c r="AQ674" s="129"/>
      <c r="AR674" s="129"/>
      <c r="AS674" s="129"/>
      <c r="AT674" s="129"/>
      <c r="AU674" s="129"/>
      <c r="AV674" s="129"/>
      <c r="AW674" s="129"/>
      <c r="AX674" s="129"/>
      <c r="AY674" s="129"/>
      <c r="AZ674" s="129"/>
      <c r="BA674" s="129"/>
      <c r="BB674" s="129"/>
      <c r="BC674" s="129"/>
      <c r="BD674" s="129"/>
      <c r="BE674" s="129"/>
      <c r="BF674" s="129"/>
      <c r="BG674" s="79"/>
      <c r="BH674" s="129"/>
    </row>
    <row r="675" spans="7:60" s="76" customFormat="1" x14ac:dyDescent="0.2">
      <c r="G675" s="129"/>
      <c r="AI675" s="138"/>
      <c r="AJ675" s="129"/>
      <c r="AK675" s="129"/>
      <c r="AL675" s="129"/>
      <c r="AM675" s="129"/>
      <c r="AN675" s="129"/>
      <c r="AO675" s="129"/>
      <c r="AP675" s="129"/>
      <c r="AQ675" s="129"/>
      <c r="AR675" s="129"/>
      <c r="AS675" s="129"/>
      <c r="AT675" s="129"/>
      <c r="AU675" s="129"/>
      <c r="AV675" s="129"/>
      <c r="AW675" s="129"/>
      <c r="AX675" s="129"/>
      <c r="AY675" s="129"/>
      <c r="AZ675" s="129"/>
      <c r="BA675" s="129"/>
      <c r="BB675" s="129"/>
      <c r="BC675" s="129"/>
      <c r="BD675" s="129"/>
      <c r="BE675" s="129"/>
      <c r="BF675" s="129"/>
      <c r="BG675" s="79"/>
      <c r="BH675" s="129"/>
    </row>
    <row r="676" spans="7:60" s="76" customFormat="1" x14ac:dyDescent="0.2">
      <c r="G676" s="129"/>
      <c r="AI676" s="138"/>
      <c r="AJ676" s="129"/>
      <c r="AK676" s="129"/>
      <c r="AL676" s="129"/>
      <c r="AM676" s="129"/>
      <c r="AN676" s="129"/>
      <c r="AO676" s="129"/>
      <c r="AP676" s="129"/>
      <c r="AQ676" s="129"/>
      <c r="AR676" s="129"/>
      <c r="AS676" s="129"/>
      <c r="AT676" s="129"/>
      <c r="AU676" s="129"/>
      <c r="AV676" s="129"/>
      <c r="AW676" s="129"/>
      <c r="AX676" s="129"/>
      <c r="AY676" s="129"/>
      <c r="AZ676" s="129"/>
      <c r="BA676" s="129"/>
      <c r="BB676" s="129"/>
      <c r="BC676" s="129"/>
      <c r="BD676" s="129"/>
      <c r="BE676" s="129"/>
      <c r="BF676" s="129"/>
      <c r="BG676" s="79"/>
      <c r="BH676" s="129"/>
    </row>
    <row r="677" spans="7:60" s="76" customFormat="1" x14ac:dyDescent="0.2">
      <c r="G677" s="129"/>
      <c r="AI677" s="138"/>
      <c r="AJ677" s="129"/>
      <c r="AK677" s="129"/>
      <c r="AL677" s="129"/>
      <c r="AM677" s="129"/>
      <c r="AN677" s="129"/>
      <c r="AO677" s="129"/>
      <c r="AP677" s="129"/>
      <c r="AQ677" s="129"/>
      <c r="AR677" s="129"/>
      <c r="AS677" s="129"/>
      <c r="AT677" s="129"/>
      <c r="AU677" s="129"/>
      <c r="AV677" s="129"/>
      <c r="AW677" s="129"/>
      <c r="AX677" s="129"/>
      <c r="AY677" s="129"/>
      <c r="AZ677" s="129"/>
      <c r="BA677" s="129"/>
      <c r="BB677" s="129"/>
      <c r="BC677" s="129"/>
      <c r="BD677" s="129"/>
      <c r="BE677" s="129"/>
      <c r="BF677" s="129"/>
      <c r="BG677" s="79"/>
      <c r="BH677" s="129"/>
    </row>
    <row r="678" spans="7:60" s="76" customFormat="1" x14ac:dyDescent="0.2">
      <c r="G678" s="129"/>
      <c r="AI678" s="138"/>
      <c r="AJ678" s="129"/>
      <c r="AK678" s="129"/>
      <c r="AL678" s="129"/>
      <c r="AM678" s="129"/>
      <c r="AN678" s="129"/>
      <c r="AO678" s="129"/>
      <c r="AP678" s="129"/>
      <c r="AQ678" s="129"/>
      <c r="AR678" s="129"/>
      <c r="AS678" s="129"/>
      <c r="AT678" s="129"/>
      <c r="AU678" s="129"/>
      <c r="AV678" s="129"/>
      <c r="AW678" s="129"/>
      <c r="AX678" s="129"/>
      <c r="AY678" s="129"/>
      <c r="AZ678" s="129"/>
      <c r="BA678" s="129"/>
      <c r="BB678" s="129"/>
      <c r="BC678" s="129"/>
      <c r="BD678" s="129"/>
      <c r="BE678" s="129"/>
      <c r="BF678" s="129"/>
      <c r="BG678" s="79"/>
      <c r="BH678" s="129"/>
    </row>
    <row r="679" spans="7:60" s="76" customFormat="1" x14ac:dyDescent="0.2">
      <c r="G679" s="129"/>
      <c r="AI679" s="138"/>
      <c r="AJ679" s="129"/>
      <c r="AK679" s="129"/>
      <c r="AL679" s="129"/>
      <c r="AM679" s="129"/>
      <c r="AN679" s="129"/>
      <c r="AO679" s="129"/>
      <c r="AP679" s="129"/>
      <c r="AQ679" s="129"/>
      <c r="AR679" s="129"/>
      <c r="AS679" s="129"/>
      <c r="AT679" s="129"/>
      <c r="AU679" s="129"/>
      <c r="AV679" s="129"/>
      <c r="AW679" s="129"/>
      <c r="AX679" s="129"/>
      <c r="AY679" s="129"/>
      <c r="AZ679" s="129"/>
      <c r="BA679" s="129"/>
      <c r="BB679" s="129"/>
      <c r="BC679" s="129"/>
      <c r="BD679" s="129"/>
      <c r="BE679" s="129"/>
      <c r="BF679" s="129"/>
      <c r="BG679" s="79"/>
      <c r="BH679" s="129"/>
    </row>
    <row r="680" spans="7:60" s="76" customFormat="1" x14ac:dyDescent="0.2">
      <c r="G680" s="129"/>
      <c r="AI680" s="138"/>
      <c r="AJ680" s="129"/>
      <c r="AK680" s="129"/>
      <c r="AL680" s="129"/>
      <c r="AM680" s="129"/>
      <c r="AN680" s="129"/>
      <c r="AO680" s="129"/>
      <c r="AP680" s="129"/>
      <c r="AQ680" s="129"/>
      <c r="AR680" s="129"/>
      <c r="AS680" s="129"/>
      <c r="AT680" s="129"/>
      <c r="AU680" s="129"/>
      <c r="AV680" s="129"/>
      <c r="AW680" s="129"/>
      <c r="AX680" s="129"/>
      <c r="AY680" s="129"/>
      <c r="AZ680" s="129"/>
      <c r="BA680" s="129"/>
      <c r="BB680" s="129"/>
      <c r="BC680" s="129"/>
      <c r="BD680" s="129"/>
      <c r="BE680" s="129"/>
      <c r="BF680" s="129"/>
      <c r="BG680" s="79"/>
      <c r="BH680" s="129"/>
    </row>
    <row r="681" spans="7:60" s="76" customFormat="1" x14ac:dyDescent="0.2">
      <c r="G681" s="129"/>
      <c r="AI681" s="138"/>
      <c r="AJ681" s="129"/>
      <c r="AK681" s="129"/>
      <c r="AL681" s="129"/>
      <c r="AM681" s="129"/>
      <c r="AN681" s="129"/>
      <c r="AO681" s="129"/>
      <c r="AP681" s="129"/>
      <c r="AQ681" s="129"/>
      <c r="AR681" s="129"/>
      <c r="AS681" s="129"/>
      <c r="AT681" s="129"/>
      <c r="AU681" s="129"/>
      <c r="AV681" s="129"/>
      <c r="AW681" s="129"/>
      <c r="AX681" s="129"/>
      <c r="AY681" s="129"/>
      <c r="AZ681" s="129"/>
      <c r="BA681" s="129"/>
      <c r="BB681" s="129"/>
      <c r="BC681" s="129"/>
      <c r="BD681" s="129"/>
      <c r="BE681" s="129"/>
      <c r="BF681" s="129"/>
      <c r="BG681" s="79"/>
      <c r="BH681" s="129"/>
    </row>
    <row r="682" spans="7:60" s="76" customFormat="1" x14ac:dyDescent="0.2">
      <c r="G682" s="129"/>
      <c r="AI682" s="138"/>
      <c r="AJ682" s="129"/>
      <c r="AK682" s="129"/>
      <c r="AL682" s="129"/>
      <c r="AM682" s="129"/>
      <c r="AN682" s="129"/>
      <c r="AO682" s="129"/>
      <c r="AP682" s="129"/>
      <c r="AQ682" s="129"/>
      <c r="AR682" s="129"/>
      <c r="AS682" s="129"/>
      <c r="AT682" s="129"/>
      <c r="AU682" s="129"/>
      <c r="AV682" s="129"/>
      <c r="AW682" s="129"/>
      <c r="AX682" s="129"/>
      <c r="AY682" s="129"/>
      <c r="AZ682" s="129"/>
      <c r="BA682" s="129"/>
      <c r="BB682" s="129"/>
      <c r="BC682" s="129"/>
      <c r="BD682" s="129"/>
      <c r="BE682" s="129"/>
      <c r="BF682" s="129"/>
      <c r="BG682" s="79"/>
      <c r="BH682" s="129"/>
    </row>
    <row r="683" spans="7:60" s="76" customFormat="1" x14ac:dyDescent="0.2">
      <c r="G683" s="129"/>
      <c r="AI683" s="138"/>
      <c r="AJ683" s="129"/>
      <c r="AK683" s="129"/>
      <c r="AL683" s="129"/>
      <c r="AM683" s="129"/>
      <c r="AN683" s="129"/>
      <c r="AO683" s="129"/>
      <c r="AP683" s="129"/>
      <c r="AQ683" s="129"/>
      <c r="AR683" s="129"/>
      <c r="AS683" s="129"/>
      <c r="AT683" s="129"/>
      <c r="AU683" s="129"/>
      <c r="AV683" s="129"/>
      <c r="AW683" s="129"/>
      <c r="AX683" s="129"/>
      <c r="AY683" s="129"/>
      <c r="AZ683" s="129"/>
      <c r="BA683" s="129"/>
      <c r="BB683" s="129"/>
      <c r="BC683" s="129"/>
      <c r="BD683" s="129"/>
      <c r="BE683" s="129"/>
      <c r="BF683" s="129"/>
      <c r="BG683" s="79"/>
      <c r="BH683" s="129"/>
    </row>
    <row r="684" spans="7:60" s="76" customFormat="1" x14ac:dyDescent="0.2">
      <c r="G684" s="129"/>
      <c r="AI684" s="138"/>
      <c r="AJ684" s="129"/>
      <c r="AK684" s="129"/>
      <c r="AL684" s="129"/>
      <c r="AM684" s="129"/>
      <c r="AN684" s="129"/>
      <c r="AO684" s="129"/>
      <c r="AP684" s="129"/>
      <c r="AQ684" s="129"/>
      <c r="AR684" s="129"/>
      <c r="AS684" s="129"/>
      <c r="AT684" s="129"/>
      <c r="AU684" s="129"/>
      <c r="AV684" s="129"/>
      <c r="AW684" s="129"/>
      <c r="AX684" s="129"/>
      <c r="AY684" s="129"/>
      <c r="AZ684" s="129"/>
      <c r="BA684" s="129"/>
      <c r="BB684" s="129"/>
      <c r="BC684" s="129"/>
      <c r="BD684" s="129"/>
      <c r="BE684" s="129"/>
      <c r="BF684" s="129"/>
      <c r="BG684" s="79"/>
      <c r="BH684" s="129"/>
    </row>
    <row r="685" spans="7:60" s="76" customFormat="1" x14ac:dyDescent="0.2">
      <c r="G685" s="129"/>
      <c r="AI685" s="138"/>
      <c r="AJ685" s="129"/>
      <c r="AK685" s="129"/>
      <c r="AL685" s="129"/>
      <c r="AM685" s="129"/>
      <c r="AN685" s="129"/>
      <c r="AO685" s="129"/>
      <c r="AP685" s="129"/>
      <c r="AQ685" s="129"/>
      <c r="AR685" s="129"/>
      <c r="AS685" s="129"/>
      <c r="AT685" s="129"/>
      <c r="AU685" s="129"/>
      <c r="AV685" s="129"/>
      <c r="AW685" s="129"/>
      <c r="AX685" s="129"/>
      <c r="AY685" s="129"/>
      <c r="AZ685" s="129"/>
      <c r="BA685" s="129"/>
      <c r="BB685" s="129"/>
      <c r="BC685" s="129"/>
      <c r="BD685" s="129"/>
      <c r="BE685" s="129"/>
      <c r="BF685" s="129"/>
      <c r="BG685" s="79"/>
      <c r="BH685" s="129"/>
    </row>
    <row r="686" spans="7:60" s="76" customFormat="1" x14ac:dyDescent="0.2">
      <c r="G686" s="129"/>
      <c r="AI686" s="138"/>
      <c r="AJ686" s="129"/>
      <c r="AK686" s="129"/>
      <c r="AL686" s="129"/>
      <c r="AM686" s="129"/>
      <c r="AN686" s="129"/>
      <c r="AO686" s="129"/>
      <c r="AP686" s="129"/>
      <c r="AQ686" s="129"/>
      <c r="AR686" s="129"/>
      <c r="AS686" s="129"/>
      <c r="AT686" s="129"/>
      <c r="AU686" s="129"/>
      <c r="AV686" s="129"/>
      <c r="AW686" s="129"/>
      <c r="AX686" s="129"/>
      <c r="AY686" s="129"/>
      <c r="AZ686" s="129"/>
      <c r="BA686" s="129"/>
      <c r="BB686" s="129"/>
      <c r="BC686" s="129"/>
      <c r="BD686" s="129"/>
      <c r="BE686" s="129"/>
      <c r="BF686" s="129"/>
      <c r="BG686" s="79"/>
      <c r="BH686" s="129"/>
    </row>
    <row r="687" spans="7:60" s="76" customFormat="1" x14ac:dyDescent="0.2">
      <c r="G687" s="129"/>
      <c r="AI687" s="138"/>
      <c r="AJ687" s="129"/>
      <c r="AK687" s="129"/>
      <c r="AL687" s="129"/>
      <c r="AM687" s="129"/>
      <c r="AN687" s="129"/>
      <c r="AO687" s="129"/>
      <c r="AP687" s="129"/>
      <c r="AQ687" s="129"/>
      <c r="AR687" s="129"/>
      <c r="AS687" s="129"/>
      <c r="AT687" s="129"/>
      <c r="AU687" s="129"/>
      <c r="AV687" s="129"/>
      <c r="AW687" s="129"/>
      <c r="AX687" s="129"/>
      <c r="AY687" s="129"/>
      <c r="AZ687" s="129"/>
      <c r="BA687" s="129"/>
      <c r="BB687" s="129"/>
      <c r="BC687" s="129"/>
      <c r="BD687" s="129"/>
      <c r="BE687" s="129"/>
      <c r="BF687" s="129"/>
      <c r="BG687" s="79"/>
      <c r="BH687" s="129"/>
    </row>
    <row r="688" spans="7:60" s="76" customFormat="1" x14ac:dyDescent="0.2">
      <c r="G688" s="129"/>
      <c r="AI688" s="138"/>
      <c r="AJ688" s="129"/>
      <c r="AK688" s="129"/>
      <c r="AL688" s="129"/>
      <c r="AM688" s="129"/>
      <c r="AN688" s="129"/>
      <c r="AO688" s="129"/>
      <c r="AP688" s="129"/>
      <c r="AQ688" s="129"/>
      <c r="AR688" s="129"/>
      <c r="AS688" s="129"/>
      <c r="AT688" s="129"/>
      <c r="AU688" s="129"/>
      <c r="AV688" s="129"/>
      <c r="AW688" s="129"/>
      <c r="AX688" s="129"/>
      <c r="AY688" s="129"/>
      <c r="AZ688" s="129"/>
      <c r="BA688" s="129"/>
      <c r="BB688" s="129"/>
      <c r="BC688" s="129"/>
      <c r="BD688" s="129"/>
      <c r="BE688" s="129"/>
      <c r="BF688" s="129"/>
      <c r="BG688" s="79"/>
      <c r="BH688" s="129"/>
    </row>
    <row r="689" spans="7:60" s="76" customFormat="1" x14ac:dyDescent="0.2">
      <c r="G689" s="129"/>
      <c r="AI689" s="138"/>
      <c r="AJ689" s="129"/>
      <c r="AK689" s="129"/>
      <c r="AL689" s="129"/>
      <c r="AM689" s="129"/>
      <c r="AN689" s="129"/>
      <c r="AO689" s="129"/>
      <c r="AP689" s="129"/>
      <c r="AQ689" s="129"/>
      <c r="AR689" s="129"/>
      <c r="AS689" s="129"/>
      <c r="AT689" s="129"/>
      <c r="AU689" s="129"/>
      <c r="AV689" s="129"/>
      <c r="AW689" s="129"/>
      <c r="AX689" s="129"/>
      <c r="AY689" s="129"/>
      <c r="AZ689" s="129"/>
      <c r="BA689" s="129"/>
      <c r="BB689" s="129"/>
      <c r="BC689" s="129"/>
      <c r="BD689" s="129"/>
      <c r="BE689" s="129"/>
      <c r="BF689" s="129"/>
      <c r="BG689" s="79"/>
      <c r="BH689" s="129"/>
    </row>
    <row r="690" spans="7:60" s="76" customFormat="1" x14ac:dyDescent="0.2">
      <c r="G690" s="129"/>
      <c r="AI690" s="138"/>
      <c r="AJ690" s="129"/>
      <c r="AK690" s="129"/>
      <c r="AL690" s="129"/>
      <c r="AM690" s="129"/>
      <c r="AN690" s="129"/>
      <c r="AO690" s="129"/>
      <c r="AP690" s="129"/>
      <c r="AQ690" s="129"/>
      <c r="AR690" s="129"/>
      <c r="AS690" s="129"/>
      <c r="AT690" s="129"/>
      <c r="AU690" s="129"/>
      <c r="AV690" s="129"/>
      <c r="AW690" s="129"/>
      <c r="AX690" s="129"/>
      <c r="AY690" s="129"/>
      <c r="AZ690" s="129"/>
      <c r="BA690" s="129"/>
      <c r="BB690" s="129"/>
      <c r="BC690" s="129"/>
      <c r="BD690" s="129"/>
      <c r="BE690" s="129"/>
      <c r="BF690" s="129"/>
      <c r="BG690" s="79"/>
      <c r="BH690" s="129"/>
    </row>
    <row r="691" spans="7:60" s="76" customFormat="1" x14ac:dyDescent="0.2">
      <c r="G691" s="129"/>
      <c r="AI691" s="138"/>
      <c r="AJ691" s="129"/>
      <c r="AK691" s="129"/>
      <c r="AL691" s="129"/>
      <c r="AM691" s="129"/>
      <c r="AN691" s="129"/>
      <c r="AO691" s="129"/>
      <c r="AP691" s="129"/>
      <c r="AQ691" s="129"/>
      <c r="AR691" s="129"/>
      <c r="AS691" s="129"/>
      <c r="AT691" s="129"/>
      <c r="AU691" s="129"/>
      <c r="AV691" s="129"/>
      <c r="AW691" s="129"/>
      <c r="AX691" s="129"/>
      <c r="AY691" s="129"/>
      <c r="AZ691" s="129"/>
      <c r="BA691" s="129"/>
      <c r="BB691" s="129"/>
      <c r="BC691" s="129"/>
      <c r="BD691" s="129"/>
      <c r="BE691" s="129"/>
      <c r="BF691" s="129"/>
      <c r="BG691" s="79"/>
      <c r="BH691" s="129"/>
    </row>
    <row r="692" spans="7:60" s="76" customFormat="1" x14ac:dyDescent="0.2">
      <c r="G692" s="129"/>
      <c r="AI692" s="138"/>
      <c r="AJ692" s="129"/>
      <c r="AK692" s="129"/>
      <c r="AL692" s="129"/>
      <c r="AM692" s="129"/>
      <c r="AN692" s="129"/>
      <c r="AO692" s="129"/>
      <c r="AP692" s="129"/>
      <c r="AQ692" s="129"/>
      <c r="AR692" s="129"/>
      <c r="AS692" s="129"/>
      <c r="AT692" s="129"/>
      <c r="AU692" s="129"/>
      <c r="AV692" s="129"/>
      <c r="AW692" s="129"/>
      <c r="AX692" s="129"/>
      <c r="AY692" s="129"/>
      <c r="AZ692" s="129"/>
      <c r="BA692" s="129"/>
      <c r="BB692" s="129"/>
      <c r="BC692" s="129"/>
      <c r="BD692" s="129"/>
      <c r="BE692" s="129"/>
      <c r="BF692" s="129"/>
      <c r="BG692" s="79"/>
      <c r="BH692" s="129"/>
    </row>
    <row r="693" spans="7:60" s="76" customFormat="1" x14ac:dyDescent="0.2">
      <c r="G693" s="129"/>
      <c r="AI693" s="138"/>
      <c r="AJ693" s="129"/>
      <c r="AK693" s="129"/>
      <c r="AL693" s="129"/>
      <c r="AM693" s="129"/>
      <c r="AN693" s="129"/>
      <c r="AO693" s="129"/>
      <c r="AP693" s="129"/>
      <c r="AQ693" s="129"/>
      <c r="AR693" s="129"/>
      <c r="AS693" s="129"/>
      <c r="AT693" s="129"/>
      <c r="AU693" s="129"/>
      <c r="AV693" s="129"/>
      <c r="AW693" s="129"/>
      <c r="AX693" s="129"/>
      <c r="AY693" s="129"/>
      <c r="AZ693" s="129"/>
      <c r="BA693" s="129"/>
      <c r="BB693" s="129"/>
      <c r="BC693" s="129"/>
      <c r="BD693" s="129"/>
      <c r="BE693" s="129"/>
      <c r="BF693" s="129"/>
      <c r="BG693" s="79"/>
      <c r="BH693" s="129"/>
    </row>
    <row r="694" spans="7:60" s="76" customFormat="1" x14ac:dyDescent="0.2">
      <c r="G694" s="129"/>
      <c r="AI694" s="138"/>
      <c r="AJ694" s="129"/>
      <c r="AK694" s="129"/>
      <c r="AL694" s="129"/>
      <c r="AM694" s="129"/>
      <c r="AN694" s="129"/>
      <c r="AO694" s="129"/>
      <c r="AP694" s="129"/>
      <c r="AQ694" s="129"/>
      <c r="AR694" s="129"/>
      <c r="AS694" s="129"/>
      <c r="AT694" s="129"/>
      <c r="AU694" s="129"/>
      <c r="AV694" s="129"/>
      <c r="AW694" s="129"/>
      <c r="AX694" s="129"/>
      <c r="AY694" s="129"/>
      <c r="AZ694" s="129"/>
      <c r="BA694" s="129"/>
      <c r="BB694" s="129"/>
      <c r="BC694" s="129"/>
      <c r="BD694" s="129"/>
      <c r="BE694" s="129"/>
      <c r="BF694" s="129"/>
      <c r="BG694" s="79"/>
      <c r="BH694" s="129"/>
    </row>
    <row r="695" spans="7:60" s="76" customFormat="1" x14ac:dyDescent="0.2">
      <c r="G695" s="129"/>
      <c r="AI695" s="138"/>
      <c r="AJ695" s="129"/>
      <c r="AK695" s="129"/>
      <c r="AL695" s="129"/>
      <c r="AM695" s="129"/>
      <c r="AN695" s="129"/>
      <c r="AO695" s="129"/>
      <c r="AP695" s="129"/>
      <c r="AQ695" s="129"/>
      <c r="AR695" s="129"/>
      <c r="AS695" s="129"/>
      <c r="AT695" s="129"/>
      <c r="AU695" s="129"/>
      <c r="AV695" s="129"/>
      <c r="AW695" s="129"/>
      <c r="AX695" s="129"/>
      <c r="AY695" s="129"/>
      <c r="AZ695" s="129"/>
      <c r="BA695" s="129"/>
      <c r="BB695" s="129"/>
      <c r="BC695" s="129"/>
      <c r="BD695" s="129"/>
      <c r="BE695" s="129"/>
      <c r="BF695" s="129"/>
      <c r="BG695" s="79"/>
      <c r="BH695" s="129"/>
    </row>
    <row r="696" spans="7:60" s="76" customFormat="1" x14ac:dyDescent="0.2">
      <c r="G696" s="129"/>
      <c r="AI696" s="138"/>
      <c r="AJ696" s="129"/>
      <c r="AK696" s="129"/>
      <c r="AL696" s="129"/>
      <c r="AM696" s="129"/>
      <c r="AN696" s="129"/>
      <c r="AO696" s="129"/>
      <c r="AP696" s="129"/>
      <c r="AQ696" s="129"/>
      <c r="AR696" s="129"/>
      <c r="AS696" s="129"/>
      <c r="AT696" s="129"/>
      <c r="AU696" s="129"/>
      <c r="AV696" s="129"/>
      <c r="AW696" s="129"/>
      <c r="AX696" s="129"/>
      <c r="AY696" s="129"/>
      <c r="AZ696" s="129"/>
      <c r="BA696" s="129"/>
      <c r="BB696" s="129"/>
      <c r="BC696" s="129"/>
      <c r="BD696" s="129"/>
      <c r="BE696" s="129"/>
      <c r="BF696" s="129"/>
      <c r="BG696" s="79"/>
      <c r="BH696" s="129"/>
    </row>
    <row r="697" spans="7:60" s="76" customFormat="1" x14ac:dyDescent="0.2">
      <c r="G697" s="129"/>
      <c r="AI697" s="138"/>
      <c r="AJ697" s="129"/>
      <c r="AK697" s="129"/>
      <c r="AL697" s="129"/>
      <c r="AM697" s="129"/>
      <c r="AN697" s="129"/>
      <c r="AO697" s="129"/>
      <c r="AP697" s="129"/>
      <c r="AQ697" s="129"/>
      <c r="AR697" s="129"/>
      <c r="AS697" s="129"/>
      <c r="AT697" s="129"/>
      <c r="AU697" s="129"/>
      <c r="AV697" s="129"/>
      <c r="AW697" s="129"/>
      <c r="AX697" s="129"/>
      <c r="AY697" s="129"/>
      <c r="AZ697" s="129"/>
      <c r="BA697" s="129"/>
      <c r="BB697" s="129"/>
      <c r="BC697" s="129"/>
      <c r="BD697" s="129"/>
      <c r="BE697" s="129"/>
      <c r="BF697" s="129"/>
      <c r="BG697" s="79"/>
      <c r="BH697" s="129"/>
    </row>
    <row r="698" spans="7:60" s="76" customFormat="1" x14ac:dyDescent="0.2">
      <c r="G698" s="129"/>
      <c r="AI698" s="138"/>
      <c r="AJ698" s="129"/>
      <c r="AK698" s="129"/>
      <c r="AL698" s="129"/>
      <c r="AM698" s="129"/>
      <c r="AN698" s="129"/>
      <c r="AO698" s="129"/>
      <c r="AP698" s="129"/>
      <c r="AQ698" s="129"/>
      <c r="AR698" s="129"/>
      <c r="AS698" s="129"/>
      <c r="AT698" s="129"/>
      <c r="AU698" s="129"/>
      <c r="AV698" s="129"/>
      <c r="AW698" s="129"/>
      <c r="AX698" s="129"/>
      <c r="AY698" s="129"/>
      <c r="AZ698" s="129"/>
      <c r="BA698" s="129"/>
      <c r="BB698" s="129"/>
      <c r="BC698" s="129"/>
      <c r="BD698" s="129"/>
      <c r="BE698" s="129"/>
      <c r="BF698" s="129"/>
      <c r="BG698" s="79"/>
      <c r="BH698" s="129"/>
    </row>
    <row r="699" spans="7:60" s="76" customFormat="1" x14ac:dyDescent="0.2">
      <c r="G699" s="129"/>
      <c r="AI699" s="138"/>
      <c r="AJ699" s="129"/>
      <c r="AK699" s="129"/>
      <c r="AL699" s="129"/>
      <c r="AM699" s="129"/>
      <c r="AN699" s="129"/>
      <c r="AO699" s="129"/>
      <c r="AP699" s="129"/>
      <c r="AQ699" s="129"/>
      <c r="AR699" s="129"/>
      <c r="AS699" s="129"/>
      <c r="AT699" s="129"/>
      <c r="AU699" s="129"/>
      <c r="AV699" s="129"/>
      <c r="AW699" s="129"/>
      <c r="AX699" s="129"/>
      <c r="AY699" s="129"/>
      <c r="AZ699" s="129"/>
      <c r="BA699" s="129"/>
      <c r="BB699" s="129"/>
      <c r="BC699" s="129"/>
      <c r="BD699" s="129"/>
      <c r="BE699" s="129"/>
      <c r="BF699" s="129"/>
      <c r="BG699" s="79"/>
      <c r="BH699" s="129"/>
    </row>
    <row r="700" spans="7:60" s="76" customFormat="1" x14ac:dyDescent="0.2">
      <c r="G700" s="129"/>
      <c r="AI700" s="138"/>
      <c r="AJ700" s="129"/>
      <c r="AK700" s="129"/>
      <c r="AL700" s="129"/>
      <c r="AM700" s="129"/>
      <c r="AN700" s="129"/>
      <c r="AO700" s="129"/>
      <c r="AP700" s="129"/>
      <c r="AQ700" s="129"/>
      <c r="AR700" s="129"/>
      <c r="AS700" s="129"/>
      <c r="AT700" s="129"/>
      <c r="AU700" s="129"/>
      <c r="AV700" s="129"/>
      <c r="AW700" s="129"/>
      <c r="AX700" s="129"/>
      <c r="AY700" s="129"/>
      <c r="AZ700" s="129"/>
      <c r="BA700" s="129"/>
      <c r="BB700" s="129"/>
      <c r="BC700" s="129"/>
      <c r="BD700" s="129"/>
      <c r="BE700" s="129"/>
      <c r="BF700" s="129"/>
      <c r="BG700" s="79"/>
      <c r="BH700" s="129"/>
    </row>
    <row r="701" spans="7:60" s="76" customFormat="1" x14ac:dyDescent="0.2">
      <c r="G701" s="129"/>
      <c r="AI701" s="138"/>
      <c r="AJ701" s="129"/>
      <c r="AK701" s="129"/>
      <c r="AL701" s="129"/>
      <c r="AM701" s="129"/>
      <c r="AN701" s="129"/>
      <c r="AO701" s="129"/>
      <c r="AP701" s="129"/>
      <c r="AQ701" s="129"/>
      <c r="AR701" s="129"/>
      <c r="AS701" s="129"/>
      <c r="AT701" s="129"/>
      <c r="AU701" s="129"/>
      <c r="AV701" s="129"/>
      <c r="AW701" s="129"/>
      <c r="AX701" s="129"/>
      <c r="AY701" s="129"/>
      <c r="AZ701" s="129"/>
      <c r="BA701" s="129"/>
      <c r="BB701" s="129"/>
      <c r="BC701" s="129"/>
      <c r="BD701" s="129"/>
      <c r="BE701" s="129"/>
      <c r="BF701" s="129"/>
      <c r="BG701" s="79"/>
      <c r="BH701" s="129"/>
    </row>
    <row r="702" spans="7:60" s="76" customFormat="1" x14ac:dyDescent="0.2">
      <c r="G702" s="129"/>
      <c r="AI702" s="138"/>
      <c r="AJ702" s="129"/>
      <c r="AK702" s="129"/>
      <c r="AL702" s="129"/>
      <c r="AM702" s="129"/>
      <c r="AN702" s="129"/>
      <c r="AO702" s="129"/>
      <c r="AP702" s="129"/>
      <c r="AQ702" s="129"/>
      <c r="AR702" s="129"/>
      <c r="AS702" s="129"/>
      <c r="AT702" s="129"/>
      <c r="AU702" s="129"/>
      <c r="AV702" s="129"/>
      <c r="AW702" s="129"/>
      <c r="AX702" s="129"/>
      <c r="AY702" s="129"/>
      <c r="AZ702" s="129"/>
      <c r="BA702" s="129"/>
      <c r="BB702" s="129"/>
      <c r="BC702" s="129"/>
      <c r="BD702" s="129"/>
      <c r="BE702" s="129"/>
      <c r="BF702" s="129"/>
      <c r="BG702" s="79"/>
      <c r="BH702" s="129"/>
    </row>
    <row r="703" spans="7:60" s="76" customFormat="1" x14ac:dyDescent="0.2">
      <c r="G703" s="129"/>
      <c r="AI703" s="138"/>
      <c r="AJ703" s="129"/>
      <c r="AK703" s="129"/>
      <c r="AL703" s="129"/>
      <c r="AM703" s="129"/>
      <c r="AN703" s="129"/>
      <c r="AO703" s="129"/>
      <c r="AP703" s="129"/>
      <c r="AQ703" s="129"/>
      <c r="AR703" s="129"/>
      <c r="AS703" s="129"/>
      <c r="AT703" s="129"/>
      <c r="AU703" s="129"/>
      <c r="AV703" s="129"/>
      <c r="AW703" s="129"/>
      <c r="AX703" s="129"/>
      <c r="AY703" s="129"/>
      <c r="AZ703" s="129"/>
      <c r="BA703" s="129"/>
      <c r="BB703" s="129"/>
      <c r="BC703" s="129"/>
      <c r="BD703" s="129"/>
      <c r="BE703" s="129"/>
      <c r="BF703" s="129"/>
      <c r="BG703" s="79"/>
      <c r="BH703" s="129"/>
    </row>
    <row r="704" spans="7:60" s="76" customFormat="1" x14ac:dyDescent="0.2">
      <c r="G704" s="129"/>
      <c r="AI704" s="138"/>
      <c r="AJ704" s="129"/>
      <c r="AK704" s="129"/>
      <c r="AL704" s="129"/>
      <c r="AM704" s="129"/>
      <c r="AN704" s="129"/>
      <c r="AO704" s="129"/>
      <c r="AP704" s="129"/>
      <c r="AQ704" s="129"/>
      <c r="AR704" s="129"/>
      <c r="AS704" s="129"/>
      <c r="AT704" s="129"/>
      <c r="AU704" s="129"/>
      <c r="AV704" s="129"/>
      <c r="AW704" s="129"/>
      <c r="AX704" s="129"/>
      <c r="AY704" s="129"/>
      <c r="AZ704" s="129"/>
      <c r="BA704" s="129"/>
      <c r="BB704" s="129"/>
      <c r="BC704" s="129"/>
      <c r="BD704" s="129"/>
      <c r="BE704" s="129"/>
      <c r="BF704" s="129"/>
      <c r="BG704" s="79"/>
      <c r="BH704" s="129"/>
    </row>
    <row r="705" spans="7:60" s="76" customFormat="1" x14ac:dyDescent="0.2">
      <c r="G705" s="129"/>
      <c r="AI705" s="138"/>
      <c r="AJ705" s="129"/>
      <c r="AK705" s="129"/>
      <c r="AL705" s="129"/>
      <c r="AM705" s="129"/>
      <c r="AN705" s="129"/>
      <c r="AO705" s="129"/>
      <c r="AP705" s="129"/>
      <c r="AQ705" s="129"/>
      <c r="AR705" s="129"/>
      <c r="AS705" s="129"/>
      <c r="AT705" s="129"/>
      <c r="AU705" s="129"/>
      <c r="AV705" s="129"/>
      <c r="AW705" s="129"/>
      <c r="AX705" s="129"/>
      <c r="AY705" s="129"/>
      <c r="AZ705" s="129"/>
      <c r="BA705" s="129"/>
      <c r="BB705" s="129"/>
      <c r="BC705" s="129"/>
      <c r="BD705" s="129"/>
      <c r="BE705" s="129"/>
      <c r="BF705" s="129"/>
      <c r="BG705" s="79"/>
      <c r="BH705" s="129"/>
    </row>
    <row r="706" spans="7:60" s="76" customFormat="1" x14ac:dyDescent="0.2">
      <c r="G706" s="129"/>
      <c r="AI706" s="138"/>
      <c r="AJ706" s="129"/>
      <c r="AK706" s="129"/>
      <c r="AL706" s="129"/>
      <c r="AM706" s="129"/>
      <c r="AN706" s="129"/>
      <c r="AO706" s="129"/>
      <c r="AP706" s="129"/>
      <c r="AQ706" s="129"/>
      <c r="AR706" s="129"/>
      <c r="AS706" s="129"/>
      <c r="AT706" s="129"/>
      <c r="AU706" s="129"/>
      <c r="AV706" s="129"/>
      <c r="AW706" s="129"/>
      <c r="AX706" s="129"/>
      <c r="AY706" s="129"/>
      <c r="AZ706" s="129"/>
      <c r="BA706" s="129"/>
      <c r="BB706" s="129"/>
      <c r="BC706" s="129"/>
      <c r="BD706" s="129"/>
      <c r="BE706" s="129"/>
      <c r="BF706" s="129"/>
      <c r="BG706" s="79"/>
      <c r="BH706" s="129"/>
    </row>
    <row r="707" spans="7:60" s="76" customFormat="1" x14ac:dyDescent="0.2">
      <c r="G707" s="129"/>
      <c r="AI707" s="138"/>
      <c r="AJ707" s="129"/>
      <c r="AK707" s="129"/>
      <c r="AL707" s="129"/>
      <c r="AM707" s="129"/>
      <c r="AN707" s="129"/>
      <c r="AO707" s="129"/>
      <c r="AP707" s="129"/>
      <c r="AQ707" s="129"/>
      <c r="AR707" s="129"/>
      <c r="AS707" s="129"/>
      <c r="AT707" s="129"/>
      <c r="AU707" s="129"/>
      <c r="AV707" s="129"/>
      <c r="AW707" s="129"/>
      <c r="AX707" s="129"/>
      <c r="AY707" s="129"/>
      <c r="AZ707" s="129"/>
      <c r="BA707" s="129"/>
      <c r="BB707" s="129"/>
      <c r="BC707" s="129"/>
      <c r="BD707" s="129"/>
      <c r="BE707" s="129"/>
      <c r="BF707" s="129"/>
      <c r="BG707" s="79"/>
      <c r="BH707" s="129"/>
    </row>
    <row r="708" spans="7:60" s="76" customFormat="1" x14ac:dyDescent="0.2">
      <c r="G708" s="129"/>
      <c r="AI708" s="138"/>
      <c r="AJ708" s="129"/>
      <c r="AK708" s="129"/>
      <c r="AL708" s="129"/>
      <c r="AM708" s="129"/>
      <c r="AN708" s="129"/>
      <c r="AO708" s="129"/>
      <c r="AP708" s="129"/>
      <c r="AQ708" s="129"/>
      <c r="AR708" s="129"/>
      <c r="AS708" s="129"/>
      <c r="AT708" s="129"/>
      <c r="AU708" s="129"/>
      <c r="AV708" s="129"/>
      <c r="AW708" s="129"/>
      <c r="AX708" s="129"/>
      <c r="AY708" s="129"/>
      <c r="AZ708" s="129"/>
      <c r="BA708" s="129"/>
      <c r="BB708" s="129"/>
      <c r="BC708" s="129"/>
      <c r="BD708" s="129"/>
      <c r="BE708" s="129"/>
      <c r="BF708" s="129"/>
      <c r="BG708" s="79"/>
      <c r="BH708" s="129"/>
    </row>
    <row r="709" spans="7:60" s="76" customFormat="1" x14ac:dyDescent="0.2">
      <c r="G709" s="129"/>
      <c r="AI709" s="138"/>
      <c r="AJ709" s="129"/>
      <c r="AK709" s="129"/>
      <c r="AL709" s="129"/>
      <c r="AM709" s="129"/>
      <c r="AN709" s="129"/>
      <c r="AO709" s="129"/>
      <c r="AP709" s="129"/>
      <c r="AQ709" s="129"/>
      <c r="AR709" s="129"/>
      <c r="AS709" s="129"/>
      <c r="AT709" s="129"/>
      <c r="AU709" s="129"/>
      <c r="AV709" s="129"/>
      <c r="AW709" s="129"/>
      <c r="AX709" s="129"/>
      <c r="AY709" s="129"/>
      <c r="AZ709" s="129"/>
      <c r="BA709" s="129"/>
      <c r="BB709" s="129"/>
      <c r="BC709" s="129"/>
      <c r="BD709" s="129"/>
      <c r="BE709" s="129"/>
      <c r="BF709" s="129"/>
      <c r="BG709" s="79"/>
      <c r="BH709" s="129"/>
    </row>
    <row r="710" spans="7:60" s="76" customFormat="1" x14ac:dyDescent="0.2">
      <c r="G710" s="129"/>
      <c r="AI710" s="138"/>
      <c r="AJ710" s="129"/>
      <c r="AK710" s="129"/>
      <c r="AL710" s="129"/>
      <c r="AM710" s="129"/>
      <c r="AN710" s="129"/>
      <c r="AO710" s="129"/>
      <c r="AP710" s="129"/>
      <c r="AQ710" s="129"/>
      <c r="AR710" s="129"/>
      <c r="AS710" s="129"/>
      <c r="AT710" s="129"/>
      <c r="AU710" s="129"/>
      <c r="AV710" s="129"/>
      <c r="AW710" s="129"/>
      <c r="AX710" s="129"/>
      <c r="AY710" s="129"/>
      <c r="AZ710" s="129"/>
      <c r="BA710" s="129"/>
      <c r="BB710" s="129"/>
      <c r="BC710" s="129"/>
      <c r="BD710" s="129"/>
      <c r="BE710" s="129"/>
      <c r="BF710" s="129"/>
      <c r="BG710" s="79"/>
      <c r="BH710" s="129"/>
    </row>
    <row r="711" spans="7:60" s="76" customFormat="1" x14ac:dyDescent="0.2">
      <c r="G711" s="129"/>
      <c r="AI711" s="138"/>
      <c r="AJ711" s="129"/>
      <c r="AK711" s="129"/>
      <c r="AL711" s="129"/>
      <c r="AM711" s="129"/>
      <c r="AN711" s="129"/>
      <c r="AO711" s="129"/>
      <c r="AP711" s="129"/>
      <c r="AQ711" s="129"/>
      <c r="AR711" s="129"/>
      <c r="AS711" s="129"/>
      <c r="AT711" s="129"/>
      <c r="AU711" s="129"/>
      <c r="AV711" s="129"/>
      <c r="AW711" s="129"/>
      <c r="AX711" s="129"/>
      <c r="AY711" s="129"/>
      <c r="AZ711" s="129"/>
      <c r="BA711" s="129"/>
      <c r="BB711" s="129"/>
      <c r="BC711" s="129"/>
      <c r="BD711" s="129"/>
      <c r="BE711" s="129"/>
      <c r="BF711" s="129"/>
      <c r="BG711" s="79"/>
      <c r="BH711" s="129"/>
    </row>
    <row r="712" spans="7:60" s="76" customFormat="1" x14ac:dyDescent="0.2">
      <c r="G712" s="129"/>
      <c r="AI712" s="138"/>
      <c r="AJ712" s="129"/>
      <c r="AK712" s="129"/>
      <c r="AL712" s="129"/>
      <c r="AM712" s="129"/>
      <c r="AN712" s="129"/>
      <c r="AO712" s="129"/>
      <c r="AP712" s="129"/>
      <c r="AQ712" s="129"/>
      <c r="AR712" s="129"/>
      <c r="AS712" s="129"/>
      <c r="AT712" s="129"/>
      <c r="AU712" s="129"/>
      <c r="AV712" s="129"/>
      <c r="AW712" s="129"/>
      <c r="AX712" s="129"/>
      <c r="AY712" s="129"/>
      <c r="AZ712" s="129"/>
      <c r="BA712" s="129"/>
      <c r="BB712" s="129"/>
      <c r="BC712" s="129"/>
      <c r="BD712" s="129"/>
      <c r="BE712" s="129"/>
      <c r="BF712" s="129"/>
      <c r="BG712" s="79"/>
      <c r="BH712" s="129"/>
    </row>
    <row r="713" spans="7:60" s="76" customFormat="1" x14ac:dyDescent="0.2">
      <c r="G713" s="129"/>
      <c r="AI713" s="138"/>
      <c r="AJ713" s="129"/>
      <c r="AK713" s="129"/>
      <c r="AL713" s="129"/>
      <c r="AM713" s="129"/>
      <c r="AN713" s="129"/>
      <c r="AO713" s="129"/>
      <c r="AP713" s="129"/>
      <c r="AQ713" s="129"/>
      <c r="AR713" s="129"/>
      <c r="AS713" s="129"/>
      <c r="AT713" s="129"/>
      <c r="AU713" s="129"/>
      <c r="AV713" s="129"/>
      <c r="AW713" s="129"/>
      <c r="AX713" s="129"/>
      <c r="AY713" s="129"/>
      <c r="AZ713" s="129"/>
      <c r="BA713" s="129"/>
      <c r="BB713" s="129"/>
      <c r="BC713" s="129"/>
      <c r="BD713" s="129"/>
      <c r="BE713" s="129"/>
      <c r="BF713" s="129"/>
      <c r="BG713" s="79"/>
      <c r="BH713" s="129"/>
    </row>
    <row r="714" spans="7:60" s="76" customFormat="1" x14ac:dyDescent="0.2">
      <c r="G714" s="129"/>
      <c r="AI714" s="138"/>
      <c r="AJ714" s="129"/>
      <c r="AK714" s="129"/>
      <c r="AL714" s="129"/>
      <c r="AM714" s="129"/>
      <c r="AN714" s="129"/>
      <c r="AO714" s="129"/>
      <c r="AP714" s="129"/>
      <c r="AQ714" s="129"/>
      <c r="AR714" s="129"/>
      <c r="AS714" s="129"/>
      <c r="AT714" s="129"/>
      <c r="AU714" s="129"/>
      <c r="AV714" s="129"/>
      <c r="AW714" s="129"/>
      <c r="AX714" s="129"/>
      <c r="AY714" s="129"/>
      <c r="AZ714" s="129"/>
      <c r="BA714" s="129"/>
      <c r="BB714" s="129"/>
      <c r="BC714" s="129"/>
      <c r="BD714" s="129"/>
      <c r="BE714" s="129"/>
      <c r="BF714" s="129"/>
      <c r="BG714" s="79"/>
      <c r="BH714" s="129"/>
    </row>
    <row r="715" spans="7:60" s="76" customFormat="1" x14ac:dyDescent="0.2">
      <c r="G715" s="129"/>
      <c r="AI715" s="138"/>
      <c r="AJ715" s="129"/>
      <c r="AK715" s="129"/>
      <c r="AL715" s="129"/>
      <c r="AM715" s="129"/>
      <c r="AN715" s="129"/>
      <c r="AO715" s="129"/>
      <c r="AP715" s="129"/>
      <c r="AQ715" s="129"/>
      <c r="AR715" s="129"/>
      <c r="AS715" s="129"/>
      <c r="AT715" s="129"/>
      <c r="AU715" s="129"/>
      <c r="AV715" s="129"/>
      <c r="AW715" s="129"/>
      <c r="AX715" s="129"/>
      <c r="AY715" s="129"/>
      <c r="AZ715" s="129"/>
      <c r="BA715" s="129"/>
      <c r="BB715" s="129"/>
      <c r="BC715" s="129"/>
      <c r="BD715" s="129"/>
      <c r="BE715" s="129"/>
      <c r="BF715" s="129"/>
      <c r="BG715" s="79"/>
      <c r="BH715" s="129"/>
    </row>
    <row r="716" spans="7:60" s="76" customFormat="1" x14ac:dyDescent="0.2">
      <c r="G716" s="129"/>
      <c r="AI716" s="138"/>
      <c r="AJ716" s="129"/>
      <c r="AK716" s="129"/>
      <c r="AL716" s="129"/>
      <c r="AM716" s="129"/>
      <c r="AN716" s="129"/>
      <c r="AO716" s="129"/>
      <c r="AP716" s="129"/>
      <c r="AQ716" s="129"/>
      <c r="AR716" s="129"/>
      <c r="AS716" s="129"/>
      <c r="AT716" s="129"/>
      <c r="AU716" s="129"/>
      <c r="AV716" s="129"/>
      <c r="AW716" s="129"/>
      <c r="AX716" s="129"/>
      <c r="AY716" s="129"/>
      <c r="AZ716" s="129"/>
      <c r="BA716" s="129"/>
      <c r="BB716" s="129"/>
      <c r="BC716" s="129"/>
      <c r="BD716" s="129"/>
      <c r="BE716" s="129"/>
      <c r="BF716" s="129"/>
      <c r="BG716" s="79"/>
      <c r="BH716" s="129"/>
    </row>
    <row r="717" spans="7:60" s="76" customFormat="1" x14ac:dyDescent="0.2">
      <c r="G717" s="129"/>
      <c r="AI717" s="138"/>
      <c r="AJ717" s="129"/>
      <c r="AK717" s="129"/>
      <c r="AL717" s="129"/>
      <c r="AM717" s="129"/>
      <c r="AN717" s="129"/>
      <c r="AO717" s="129"/>
      <c r="AP717" s="129"/>
      <c r="AQ717" s="129"/>
      <c r="AR717" s="129"/>
      <c r="AS717" s="129"/>
      <c r="AT717" s="129"/>
      <c r="AU717" s="129"/>
      <c r="AV717" s="129"/>
      <c r="AW717" s="129"/>
      <c r="AX717" s="129"/>
      <c r="AY717" s="129"/>
      <c r="AZ717" s="129"/>
      <c r="BA717" s="129"/>
      <c r="BB717" s="129"/>
      <c r="BC717" s="129"/>
      <c r="BD717" s="129"/>
      <c r="BE717" s="129"/>
      <c r="BF717" s="129"/>
      <c r="BG717" s="79"/>
      <c r="BH717" s="129"/>
    </row>
    <row r="718" spans="7:60" s="76" customFormat="1" x14ac:dyDescent="0.2">
      <c r="G718" s="129"/>
      <c r="AI718" s="138"/>
      <c r="AJ718" s="129"/>
      <c r="AK718" s="129"/>
      <c r="AL718" s="129"/>
      <c r="AM718" s="129"/>
      <c r="AN718" s="129"/>
      <c r="AO718" s="129"/>
      <c r="AP718" s="129"/>
      <c r="AQ718" s="129"/>
      <c r="AR718" s="129"/>
      <c r="AS718" s="129"/>
      <c r="AT718" s="129"/>
      <c r="AU718" s="129"/>
      <c r="AV718" s="129"/>
      <c r="AW718" s="129"/>
      <c r="AX718" s="129"/>
      <c r="AY718" s="129"/>
      <c r="AZ718" s="129"/>
      <c r="BA718" s="129"/>
      <c r="BB718" s="129"/>
      <c r="BC718" s="129"/>
      <c r="BD718" s="129"/>
      <c r="BE718" s="129"/>
      <c r="BF718" s="129"/>
      <c r="BG718" s="79"/>
      <c r="BH718" s="129"/>
    </row>
    <row r="719" spans="7:60" s="76" customFormat="1" x14ac:dyDescent="0.2">
      <c r="G719" s="129"/>
      <c r="AI719" s="138"/>
      <c r="AJ719" s="129"/>
      <c r="AK719" s="129"/>
      <c r="AL719" s="129"/>
      <c r="AM719" s="129"/>
      <c r="AN719" s="129"/>
      <c r="AO719" s="129"/>
      <c r="AP719" s="129"/>
      <c r="AQ719" s="129"/>
      <c r="AR719" s="129"/>
      <c r="AS719" s="129"/>
      <c r="AT719" s="129"/>
      <c r="AU719" s="129"/>
      <c r="AV719" s="129"/>
      <c r="AW719" s="129"/>
      <c r="AX719" s="129"/>
      <c r="AY719" s="129"/>
      <c r="AZ719" s="129"/>
      <c r="BA719" s="129"/>
      <c r="BB719" s="129"/>
      <c r="BC719" s="129"/>
      <c r="BD719" s="129"/>
      <c r="BE719" s="129"/>
      <c r="BF719" s="129"/>
      <c r="BG719" s="79"/>
      <c r="BH719" s="129"/>
    </row>
    <row r="720" spans="7:60" s="76" customFormat="1" x14ac:dyDescent="0.2">
      <c r="G720" s="129"/>
      <c r="AI720" s="138"/>
      <c r="AJ720" s="129"/>
      <c r="AK720" s="129"/>
      <c r="AL720" s="129"/>
      <c r="AM720" s="129"/>
      <c r="AN720" s="129"/>
      <c r="AO720" s="129"/>
      <c r="AP720" s="129"/>
      <c r="AQ720" s="129"/>
      <c r="AR720" s="129"/>
      <c r="AS720" s="129"/>
      <c r="AT720" s="129"/>
      <c r="AU720" s="129"/>
      <c r="AV720" s="129"/>
      <c r="AW720" s="129"/>
      <c r="AX720" s="129"/>
      <c r="AY720" s="129"/>
      <c r="AZ720" s="129"/>
      <c r="BA720" s="129"/>
      <c r="BB720" s="129"/>
      <c r="BC720" s="129"/>
      <c r="BD720" s="129"/>
      <c r="BE720" s="129"/>
      <c r="BF720" s="129"/>
      <c r="BG720" s="79"/>
      <c r="BH720" s="129"/>
    </row>
    <row r="721" spans="7:60" s="76" customFormat="1" x14ac:dyDescent="0.2">
      <c r="G721" s="129"/>
      <c r="AI721" s="138"/>
      <c r="AJ721" s="129"/>
      <c r="AK721" s="129"/>
      <c r="AL721" s="129"/>
      <c r="AM721" s="129"/>
      <c r="AN721" s="129"/>
      <c r="AO721" s="129"/>
      <c r="AP721" s="129"/>
      <c r="AQ721" s="129"/>
      <c r="AR721" s="129"/>
      <c r="AS721" s="129"/>
      <c r="AT721" s="129"/>
      <c r="AU721" s="129"/>
      <c r="AV721" s="129"/>
      <c r="AW721" s="129"/>
      <c r="AX721" s="129"/>
      <c r="AY721" s="129"/>
      <c r="AZ721" s="129"/>
      <c r="BA721" s="129"/>
      <c r="BB721" s="129"/>
      <c r="BC721" s="129"/>
      <c r="BD721" s="129"/>
      <c r="BE721" s="129"/>
      <c r="BF721" s="129"/>
      <c r="BG721" s="79"/>
      <c r="BH721" s="129"/>
    </row>
    <row r="722" spans="7:60" s="76" customFormat="1" x14ac:dyDescent="0.2">
      <c r="G722" s="129"/>
      <c r="AI722" s="138"/>
      <c r="AJ722" s="129"/>
      <c r="AK722" s="129"/>
      <c r="AL722" s="129"/>
      <c r="AM722" s="129"/>
      <c r="AN722" s="129"/>
      <c r="AO722" s="129"/>
      <c r="AP722" s="129"/>
      <c r="AQ722" s="129"/>
      <c r="AR722" s="129"/>
      <c r="AS722" s="129"/>
      <c r="AT722" s="129"/>
      <c r="AU722" s="129"/>
      <c r="AV722" s="129"/>
      <c r="AW722" s="129"/>
      <c r="AX722" s="129"/>
      <c r="AY722" s="129"/>
      <c r="AZ722" s="129"/>
      <c r="BA722" s="129"/>
      <c r="BB722" s="129"/>
      <c r="BC722" s="129"/>
      <c r="BD722" s="129"/>
      <c r="BE722" s="129"/>
      <c r="BF722" s="129"/>
      <c r="BG722" s="79"/>
      <c r="BH722" s="129"/>
    </row>
    <row r="723" spans="7:60" s="76" customFormat="1" x14ac:dyDescent="0.2">
      <c r="G723" s="129"/>
      <c r="AI723" s="138"/>
      <c r="AJ723" s="129"/>
      <c r="AK723" s="129"/>
      <c r="AL723" s="129"/>
      <c r="AM723" s="129"/>
      <c r="AN723" s="129"/>
      <c r="AO723" s="129"/>
      <c r="AP723" s="129"/>
      <c r="AQ723" s="129"/>
      <c r="AR723" s="129"/>
      <c r="AS723" s="129"/>
      <c r="AT723" s="129"/>
      <c r="AU723" s="129"/>
      <c r="AV723" s="129"/>
      <c r="AW723" s="129"/>
      <c r="AX723" s="129"/>
      <c r="AY723" s="129"/>
      <c r="AZ723" s="129"/>
      <c r="BA723" s="129"/>
      <c r="BB723" s="129"/>
      <c r="BC723" s="129"/>
      <c r="BD723" s="129"/>
      <c r="BE723" s="129"/>
      <c r="BF723" s="129"/>
      <c r="BG723" s="79"/>
      <c r="BH723" s="129"/>
    </row>
    <row r="724" spans="7:60" s="76" customFormat="1" x14ac:dyDescent="0.2">
      <c r="G724" s="129"/>
      <c r="AI724" s="138"/>
      <c r="AJ724" s="129"/>
      <c r="AK724" s="129"/>
      <c r="AL724" s="129"/>
      <c r="AM724" s="129"/>
      <c r="AN724" s="129"/>
      <c r="AO724" s="129"/>
      <c r="AP724" s="129"/>
      <c r="AQ724" s="129"/>
      <c r="AR724" s="129"/>
      <c r="AS724" s="129"/>
      <c r="AT724" s="129"/>
      <c r="AU724" s="129"/>
      <c r="AV724" s="129"/>
      <c r="AW724" s="129"/>
      <c r="AX724" s="129"/>
      <c r="AY724" s="129"/>
      <c r="AZ724" s="129"/>
      <c r="BA724" s="129"/>
      <c r="BB724" s="129"/>
      <c r="BC724" s="129"/>
      <c r="BD724" s="129"/>
      <c r="BE724" s="129"/>
      <c r="BF724" s="129"/>
      <c r="BG724" s="79"/>
      <c r="BH724" s="129"/>
    </row>
    <row r="725" spans="7:60" s="76" customFormat="1" x14ac:dyDescent="0.2">
      <c r="G725" s="129"/>
      <c r="AI725" s="138"/>
      <c r="AJ725" s="129"/>
      <c r="AK725" s="129"/>
      <c r="AL725" s="129"/>
      <c r="AM725" s="129"/>
      <c r="AN725" s="129"/>
      <c r="AO725" s="129"/>
      <c r="AP725" s="129"/>
      <c r="AQ725" s="129"/>
      <c r="AR725" s="129"/>
      <c r="AS725" s="129"/>
      <c r="AT725" s="129"/>
      <c r="AU725" s="129"/>
      <c r="AV725" s="129"/>
      <c r="AW725" s="129"/>
      <c r="AX725" s="129"/>
      <c r="AY725" s="129"/>
      <c r="AZ725" s="129"/>
      <c r="BA725" s="129"/>
      <c r="BB725" s="129"/>
      <c r="BC725" s="129"/>
      <c r="BD725" s="129"/>
      <c r="BE725" s="129"/>
      <c r="BF725" s="129"/>
      <c r="BG725" s="79"/>
      <c r="BH725" s="129"/>
    </row>
    <row r="726" spans="7:60" s="76" customFormat="1" x14ac:dyDescent="0.2">
      <c r="G726" s="129"/>
      <c r="AI726" s="138"/>
      <c r="AJ726" s="129"/>
      <c r="AK726" s="129"/>
      <c r="AL726" s="129"/>
      <c r="AM726" s="129"/>
      <c r="AN726" s="129"/>
      <c r="AO726" s="129"/>
      <c r="AP726" s="129"/>
      <c r="AQ726" s="129"/>
      <c r="AR726" s="129"/>
      <c r="AS726" s="129"/>
      <c r="AT726" s="129"/>
      <c r="AU726" s="129"/>
      <c r="AV726" s="129"/>
      <c r="AW726" s="129"/>
      <c r="AX726" s="129"/>
      <c r="AY726" s="129"/>
      <c r="AZ726" s="129"/>
      <c r="BA726" s="129"/>
      <c r="BB726" s="129"/>
      <c r="BC726" s="129"/>
      <c r="BD726" s="129"/>
      <c r="BE726" s="129"/>
      <c r="BF726" s="129"/>
      <c r="BG726" s="79"/>
      <c r="BH726" s="129"/>
    </row>
    <row r="727" spans="7:60" s="76" customFormat="1" x14ac:dyDescent="0.2">
      <c r="G727" s="129"/>
      <c r="AI727" s="138"/>
      <c r="AJ727" s="129"/>
      <c r="AK727" s="129"/>
      <c r="AL727" s="129"/>
      <c r="AM727" s="129"/>
      <c r="AN727" s="129"/>
      <c r="AO727" s="129"/>
      <c r="AP727" s="129"/>
      <c r="AQ727" s="129"/>
      <c r="AR727" s="129"/>
      <c r="AS727" s="129"/>
      <c r="AT727" s="129"/>
      <c r="AU727" s="129"/>
      <c r="AV727" s="129"/>
      <c r="AW727" s="129"/>
      <c r="AX727" s="129"/>
      <c r="AY727" s="129"/>
      <c r="AZ727" s="129"/>
      <c r="BA727" s="129"/>
      <c r="BB727" s="129"/>
      <c r="BC727" s="129"/>
      <c r="BD727" s="129"/>
      <c r="BE727" s="129"/>
      <c r="BF727" s="129"/>
      <c r="BG727" s="79"/>
      <c r="BH727" s="129"/>
    </row>
    <row r="728" spans="7:60" s="76" customFormat="1" x14ac:dyDescent="0.2">
      <c r="G728" s="129"/>
      <c r="AI728" s="138"/>
      <c r="AJ728" s="129"/>
      <c r="AK728" s="129"/>
      <c r="AL728" s="129"/>
      <c r="AM728" s="129"/>
      <c r="AN728" s="129"/>
      <c r="AO728" s="129"/>
      <c r="AP728" s="129"/>
      <c r="AQ728" s="129"/>
      <c r="AR728" s="129"/>
      <c r="AS728" s="129"/>
      <c r="AT728" s="129"/>
      <c r="AU728" s="129"/>
      <c r="AV728" s="129"/>
      <c r="AW728" s="129"/>
      <c r="AX728" s="129"/>
      <c r="AY728" s="129"/>
      <c r="AZ728" s="129"/>
      <c r="BA728" s="129"/>
      <c r="BB728" s="129"/>
      <c r="BC728" s="129"/>
      <c r="BD728" s="129"/>
      <c r="BE728" s="129"/>
      <c r="BF728" s="129"/>
      <c r="BG728" s="79"/>
      <c r="BH728" s="129"/>
    </row>
    <row r="729" spans="7:60" s="76" customFormat="1" x14ac:dyDescent="0.2">
      <c r="G729" s="129"/>
      <c r="AI729" s="138"/>
      <c r="AJ729" s="129"/>
      <c r="AK729" s="129"/>
      <c r="AL729" s="129"/>
      <c r="AM729" s="129"/>
      <c r="AN729" s="129"/>
      <c r="AO729" s="129"/>
      <c r="AP729" s="129"/>
      <c r="AQ729" s="129"/>
      <c r="AR729" s="129"/>
      <c r="AS729" s="129"/>
      <c r="AT729" s="129"/>
      <c r="AU729" s="129"/>
      <c r="AV729" s="129"/>
      <c r="AW729" s="129"/>
      <c r="AX729" s="129"/>
      <c r="AY729" s="129"/>
      <c r="AZ729" s="129"/>
      <c r="BA729" s="129"/>
      <c r="BB729" s="129"/>
      <c r="BC729" s="129"/>
      <c r="BD729" s="129"/>
      <c r="BE729" s="129"/>
      <c r="BF729" s="129"/>
      <c r="BG729" s="79"/>
      <c r="BH729" s="129"/>
    </row>
    <row r="730" spans="7:60" s="76" customFormat="1" x14ac:dyDescent="0.2">
      <c r="G730" s="129"/>
      <c r="AI730" s="138"/>
      <c r="AJ730" s="129"/>
      <c r="AK730" s="129"/>
      <c r="AL730" s="129"/>
      <c r="AM730" s="129"/>
      <c r="AN730" s="129"/>
      <c r="AO730" s="129"/>
      <c r="AP730" s="129"/>
      <c r="AQ730" s="129"/>
      <c r="AR730" s="129"/>
      <c r="AS730" s="129"/>
      <c r="AT730" s="129"/>
      <c r="AU730" s="129"/>
      <c r="AV730" s="129"/>
      <c r="AW730" s="129"/>
      <c r="AX730" s="129"/>
      <c r="AY730" s="129"/>
      <c r="AZ730" s="129"/>
      <c r="BA730" s="129"/>
      <c r="BB730" s="129"/>
      <c r="BC730" s="129"/>
      <c r="BD730" s="129"/>
      <c r="BE730" s="129"/>
      <c r="BF730" s="129"/>
      <c r="BG730" s="79"/>
      <c r="BH730" s="129"/>
    </row>
    <row r="731" spans="7:60" s="76" customFormat="1" x14ac:dyDescent="0.2">
      <c r="G731" s="129"/>
      <c r="AI731" s="138"/>
      <c r="AJ731" s="129"/>
      <c r="AK731" s="129"/>
      <c r="AL731" s="129"/>
      <c r="AM731" s="129"/>
      <c r="AN731" s="129"/>
      <c r="AO731" s="129"/>
      <c r="AP731" s="129"/>
      <c r="AQ731" s="129"/>
      <c r="AR731" s="129"/>
      <c r="AS731" s="129"/>
      <c r="AT731" s="129"/>
      <c r="AU731" s="129"/>
      <c r="AV731" s="129"/>
      <c r="AW731" s="129"/>
      <c r="AX731" s="129"/>
      <c r="AY731" s="129"/>
      <c r="AZ731" s="129"/>
      <c r="BA731" s="129"/>
      <c r="BB731" s="129"/>
      <c r="BC731" s="129"/>
      <c r="BD731" s="129"/>
      <c r="BE731" s="129"/>
      <c r="BF731" s="129"/>
      <c r="BG731" s="79"/>
      <c r="BH731" s="129"/>
    </row>
    <row r="732" spans="7:60" s="76" customFormat="1" x14ac:dyDescent="0.2">
      <c r="G732" s="129"/>
      <c r="AI732" s="138"/>
      <c r="AJ732" s="129"/>
      <c r="AK732" s="129"/>
      <c r="AL732" s="129"/>
      <c r="AM732" s="129"/>
      <c r="AN732" s="129"/>
      <c r="AO732" s="129"/>
      <c r="AP732" s="129"/>
      <c r="AQ732" s="129"/>
      <c r="AR732" s="129"/>
      <c r="AS732" s="129"/>
      <c r="AT732" s="129"/>
      <c r="AU732" s="129"/>
      <c r="AV732" s="129"/>
      <c r="AW732" s="129"/>
      <c r="AX732" s="129"/>
      <c r="AY732" s="129"/>
      <c r="AZ732" s="129"/>
      <c r="BA732" s="129"/>
      <c r="BB732" s="129"/>
      <c r="BC732" s="129"/>
      <c r="BD732" s="129"/>
      <c r="BE732" s="129"/>
      <c r="BF732" s="129"/>
      <c r="BG732" s="79"/>
      <c r="BH732" s="129"/>
    </row>
    <row r="733" spans="7:60" s="76" customFormat="1" x14ac:dyDescent="0.2">
      <c r="G733" s="129"/>
      <c r="AI733" s="138"/>
      <c r="AJ733" s="129"/>
      <c r="AK733" s="129"/>
      <c r="AL733" s="129"/>
      <c r="AM733" s="129"/>
      <c r="AN733" s="129"/>
      <c r="AO733" s="129"/>
      <c r="AP733" s="129"/>
      <c r="AQ733" s="129"/>
      <c r="AR733" s="129"/>
      <c r="AS733" s="129"/>
      <c r="AT733" s="129"/>
      <c r="AU733" s="129"/>
      <c r="AV733" s="129"/>
      <c r="AW733" s="129"/>
      <c r="AX733" s="129"/>
      <c r="AY733" s="129"/>
      <c r="AZ733" s="129"/>
      <c r="BA733" s="129"/>
      <c r="BB733" s="129"/>
      <c r="BC733" s="129"/>
      <c r="BD733" s="129"/>
      <c r="BE733" s="129"/>
      <c r="BF733" s="129"/>
      <c r="BG733" s="79"/>
      <c r="BH733" s="129"/>
    </row>
    <row r="734" spans="7:60" s="76" customFormat="1" x14ac:dyDescent="0.2">
      <c r="G734" s="129"/>
      <c r="AI734" s="138"/>
      <c r="AJ734" s="129"/>
      <c r="AK734" s="129"/>
      <c r="AL734" s="129"/>
      <c r="AM734" s="129"/>
      <c r="AN734" s="129"/>
      <c r="AO734" s="129"/>
      <c r="AP734" s="129"/>
      <c r="AQ734" s="129"/>
      <c r="AR734" s="129"/>
      <c r="AS734" s="129"/>
      <c r="AT734" s="129"/>
      <c r="AU734" s="129"/>
      <c r="AV734" s="129"/>
      <c r="AW734" s="129"/>
      <c r="AX734" s="129"/>
      <c r="AY734" s="129"/>
      <c r="AZ734" s="129"/>
      <c r="BA734" s="129"/>
      <c r="BB734" s="129"/>
      <c r="BC734" s="129"/>
      <c r="BD734" s="129"/>
      <c r="BE734" s="129"/>
      <c r="BF734" s="129"/>
      <c r="BG734" s="79"/>
      <c r="BH734" s="129"/>
    </row>
    <row r="735" spans="7:60" s="76" customFormat="1" x14ac:dyDescent="0.2">
      <c r="G735" s="129"/>
      <c r="AI735" s="138"/>
      <c r="AJ735" s="129"/>
      <c r="AK735" s="129"/>
      <c r="AL735" s="129"/>
      <c r="AM735" s="129"/>
      <c r="AN735" s="129"/>
      <c r="AO735" s="129"/>
      <c r="AP735" s="129"/>
      <c r="AQ735" s="129"/>
      <c r="AR735" s="129"/>
      <c r="AS735" s="129"/>
      <c r="AT735" s="129"/>
      <c r="AU735" s="129"/>
      <c r="AV735" s="129"/>
      <c r="AW735" s="129"/>
      <c r="AX735" s="129"/>
      <c r="AY735" s="129"/>
      <c r="AZ735" s="129"/>
      <c r="BA735" s="129"/>
      <c r="BB735" s="129"/>
      <c r="BC735" s="129"/>
      <c r="BD735" s="129"/>
      <c r="BE735" s="129"/>
      <c r="BF735" s="129"/>
      <c r="BG735" s="79"/>
      <c r="BH735" s="129"/>
    </row>
    <row r="736" spans="7:60" s="76" customFormat="1" x14ac:dyDescent="0.2">
      <c r="G736" s="129"/>
      <c r="AI736" s="138"/>
      <c r="AJ736" s="129"/>
      <c r="AK736" s="129"/>
      <c r="AL736" s="129"/>
      <c r="AM736" s="129"/>
      <c r="AN736" s="129"/>
      <c r="AO736" s="129"/>
      <c r="AP736" s="129"/>
      <c r="AQ736" s="129"/>
      <c r="AR736" s="129"/>
      <c r="AS736" s="129"/>
      <c r="AT736" s="129"/>
      <c r="AU736" s="129"/>
      <c r="AV736" s="129"/>
      <c r="AW736" s="129"/>
      <c r="AX736" s="129"/>
      <c r="AY736" s="129"/>
      <c r="AZ736" s="129"/>
      <c r="BA736" s="129"/>
      <c r="BB736" s="129"/>
      <c r="BC736" s="129"/>
      <c r="BD736" s="129"/>
      <c r="BE736" s="129"/>
      <c r="BF736" s="129"/>
      <c r="BG736" s="79"/>
      <c r="BH736" s="129"/>
    </row>
    <row r="737" spans="7:60" s="76" customFormat="1" x14ac:dyDescent="0.2">
      <c r="G737" s="129"/>
      <c r="AI737" s="138"/>
      <c r="AJ737" s="129"/>
      <c r="AK737" s="129"/>
      <c r="AL737" s="129"/>
      <c r="AM737" s="129"/>
      <c r="AN737" s="129"/>
      <c r="AO737" s="129"/>
      <c r="AP737" s="129"/>
      <c r="AQ737" s="129"/>
      <c r="AR737" s="129"/>
      <c r="AS737" s="129"/>
      <c r="AT737" s="129"/>
      <c r="AU737" s="129"/>
      <c r="AV737" s="129"/>
      <c r="AW737" s="129"/>
      <c r="AX737" s="129"/>
      <c r="AY737" s="129"/>
      <c r="AZ737" s="129"/>
      <c r="BA737" s="129"/>
      <c r="BB737" s="129"/>
      <c r="BC737" s="129"/>
      <c r="BD737" s="129"/>
      <c r="BE737" s="129"/>
      <c r="BF737" s="129"/>
      <c r="BG737" s="79"/>
      <c r="BH737" s="129"/>
    </row>
    <row r="738" spans="7:60" s="76" customFormat="1" x14ac:dyDescent="0.2">
      <c r="G738" s="129"/>
      <c r="AI738" s="138"/>
      <c r="AJ738" s="129"/>
      <c r="AK738" s="129"/>
      <c r="AL738" s="129"/>
      <c r="AM738" s="129"/>
      <c r="AN738" s="129"/>
      <c r="AO738" s="129"/>
      <c r="AP738" s="129"/>
      <c r="AQ738" s="129"/>
      <c r="AR738" s="129"/>
      <c r="AS738" s="129"/>
      <c r="AT738" s="129"/>
      <c r="AU738" s="129"/>
      <c r="AV738" s="129"/>
      <c r="AW738" s="129"/>
      <c r="AX738" s="129"/>
      <c r="AY738" s="129"/>
      <c r="AZ738" s="129"/>
      <c r="BA738" s="129"/>
      <c r="BB738" s="129"/>
      <c r="BC738" s="129"/>
      <c r="BD738" s="129"/>
      <c r="BE738" s="129"/>
      <c r="BF738" s="129"/>
      <c r="BG738" s="79"/>
      <c r="BH738" s="129"/>
    </row>
    <row r="739" spans="7:60" s="76" customFormat="1" x14ac:dyDescent="0.2">
      <c r="G739" s="129"/>
      <c r="AI739" s="138"/>
      <c r="AJ739" s="129"/>
      <c r="AK739" s="129"/>
      <c r="AL739" s="129"/>
      <c r="AM739" s="129"/>
      <c r="AN739" s="129"/>
      <c r="AO739" s="129"/>
      <c r="AP739" s="129"/>
      <c r="AQ739" s="129"/>
      <c r="AR739" s="129"/>
      <c r="AS739" s="129"/>
      <c r="AT739" s="129"/>
      <c r="AU739" s="129"/>
      <c r="AV739" s="129"/>
      <c r="AW739" s="129"/>
      <c r="AX739" s="129"/>
      <c r="AY739" s="129"/>
      <c r="AZ739" s="129"/>
      <c r="BA739" s="129"/>
      <c r="BB739" s="129"/>
      <c r="BC739" s="129"/>
      <c r="BD739" s="129"/>
      <c r="BE739" s="129"/>
      <c r="BF739" s="129"/>
      <c r="BG739" s="79"/>
      <c r="BH739" s="129"/>
    </row>
    <row r="740" spans="7:60" s="76" customFormat="1" x14ac:dyDescent="0.2">
      <c r="G740" s="129"/>
      <c r="AI740" s="138"/>
      <c r="AJ740" s="129"/>
      <c r="AK740" s="129"/>
      <c r="AL740" s="129"/>
      <c r="AM740" s="129"/>
      <c r="AN740" s="129"/>
      <c r="AO740" s="129"/>
      <c r="AP740" s="129"/>
      <c r="AQ740" s="129"/>
      <c r="AR740" s="129"/>
      <c r="AS740" s="129"/>
      <c r="AT740" s="129"/>
      <c r="AU740" s="129"/>
      <c r="AV740" s="129"/>
      <c r="AW740" s="129"/>
      <c r="AX740" s="129"/>
      <c r="AY740" s="129"/>
      <c r="AZ740" s="129"/>
      <c r="BA740" s="129"/>
      <c r="BB740" s="129"/>
      <c r="BC740" s="129"/>
      <c r="BD740" s="129"/>
      <c r="BE740" s="129"/>
      <c r="BF740" s="129"/>
      <c r="BG740" s="79"/>
      <c r="BH740" s="129"/>
    </row>
    <row r="741" spans="7:60" s="76" customFormat="1" x14ac:dyDescent="0.2">
      <c r="G741" s="129"/>
      <c r="AI741" s="138"/>
      <c r="AJ741" s="129"/>
      <c r="AK741" s="129"/>
      <c r="AL741" s="129"/>
      <c r="AM741" s="129"/>
      <c r="AN741" s="129"/>
      <c r="AO741" s="129"/>
      <c r="AP741" s="129"/>
      <c r="AQ741" s="129"/>
      <c r="AR741" s="129"/>
      <c r="AS741" s="129"/>
      <c r="AT741" s="129"/>
      <c r="AU741" s="129"/>
      <c r="AV741" s="129"/>
      <c r="AW741" s="129"/>
      <c r="AX741" s="129"/>
      <c r="AY741" s="129"/>
      <c r="AZ741" s="129"/>
      <c r="BA741" s="129"/>
      <c r="BB741" s="129"/>
      <c r="BC741" s="129"/>
      <c r="BD741" s="129"/>
      <c r="BE741" s="129"/>
      <c r="BF741" s="129"/>
      <c r="BG741" s="79"/>
      <c r="BH741" s="129"/>
    </row>
    <row r="742" spans="7:60" s="76" customFormat="1" x14ac:dyDescent="0.2">
      <c r="G742" s="129"/>
      <c r="AI742" s="138"/>
      <c r="AJ742" s="129"/>
      <c r="AK742" s="129"/>
      <c r="AL742" s="129"/>
      <c r="AM742" s="129"/>
      <c r="AN742" s="129"/>
      <c r="AO742" s="129"/>
      <c r="AP742" s="129"/>
      <c r="AQ742" s="129"/>
      <c r="AR742" s="129"/>
      <c r="AS742" s="129"/>
      <c r="AT742" s="129"/>
      <c r="AU742" s="129"/>
      <c r="AV742" s="129"/>
      <c r="AW742" s="129"/>
      <c r="AX742" s="129"/>
      <c r="AY742" s="129"/>
      <c r="AZ742" s="129"/>
      <c r="BA742" s="129"/>
      <c r="BB742" s="129"/>
      <c r="BC742" s="129"/>
      <c r="BD742" s="129"/>
      <c r="BE742" s="129"/>
      <c r="BF742" s="129"/>
      <c r="BG742" s="79"/>
      <c r="BH742" s="129"/>
    </row>
    <row r="743" spans="7:60" s="76" customFormat="1" x14ac:dyDescent="0.2">
      <c r="G743" s="129"/>
      <c r="AI743" s="138"/>
      <c r="AJ743" s="129"/>
      <c r="AK743" s="129"/>
      <c r="AL743" s="129"/>
      <c r="AM743" s="129"/>
      <c r="AN743" s="129"/>
      <c r="AO743" s="129"/>
      <c r="AP743" s="129"/>
      <c r="AQ743" s="129"/>
      <c r="AR743" s="129"/>
      <c r="AS743" s="129"/>
      <c r="AT743" s="129"/>
      <c r="AU743" s="129"/>
      <c r="AV743" s="129"/>
      <c r="AW743" s="129"/>
      <c r="AX743" s="129"/>
      <c r="AY743" s="129"/>
      <c r="AZ743" s="129"/>
      <c r="BA743" s="129"/>
      <c r="BB743" s="129"/>
      <c r="BC743" s="129"/>
      <c r="BD743" s="129"/>
      <c r="BE743" s="129"/>
      <c r="BF743" s="129"/>
      <c r="BG743" s="79"/>
      <c r="BH743" s="129"/>
    </row>
    <row r="744" spans="7:60" s="76" customFormat="1" x14ac:dyDescent="0.2">
      <c r="G744" s="129"/>
      <c r="AI744" s="138"/>
      <c r="AJ744" s="129"/>
      <c r="AK744" s="129"/>
      <c r="AL744" s="129"/>
      <c r="AM744" s="129"/>
      <c r="AN744" s="129"/>
      <c r="AO744" s="129"/>
      <c r="AP744" s="129"/>
      <c r="AQ744" s="129"/>
      <c r="AR744" s="129"/>
      <c r="AS744" s="129"/>
      <c r="AT744" s="129"/>
      <c r="AU744" s="129"/>
      <c r="AV744" s="129"/>
      <c r="AW744" s="129"/>
      <c r="AX744" s="129"/>
      <c r="AY744" s="129"/>
      <c r="AZ744" s="129"/>
      <c r="BA744" s="129"/>
      <c r="BB744" s="129"/>
      <c r="BC744" s="129"/>
      <c r="BD744" s="129"/>
      <c r="BE744" s="129"/>
      <c r="BF744" s="129"/>
      <c r="BG744" s="79"/>
      <c r="BH744" s="129"/>
    </row>
    <row r="745" spans="7:60" s="76" customFormat="1" x14ac:dyDescent="0.2">
      <c r="G745" s="129"/>
      <c r="AI745" s="138"/>
      <c r="AJ745" s="129"/>
      <c r="AK745" s="129"/>
      <c r="AL745" s="129"/>
      <c r="AM745" s="129"/>
      <c r="AN745" s="129"/>
      <c r="AO745" s="129"/>
      <c r="AP745" s="129"/>
      <c r="AQ745" s="129"/>
      <c r="AR745" s="129"/>
      <c r="AS745" s="129"/>
      <c r="AT745" s="129"/>
      <c r="AU745" s="129"/>
      <c r="AV745" s="129"/>
      <c r="AW745" s="129"/>
      <c r="AX745" s="129"/>
      <c r="AY745" s="129"/>
      <c r="AZ745" s="129"/>
      <c r="BA745" s="129"/>
      <c r="BB745" s="129"/>
      <c r="BC745" s="129"/>
      <c r="BD745" s="129"/>
      <c r="BE745" s="129"/>
      <c r="BF745" s="129"/>
      <c r="BG745" s="79"/>
      <c r="BH745" s="129"/>
    </row>
    <row r="746" spans="7:60" s="76" customFormat="1" x14ac:dyDescent="0.2">
      <c r="G746" s="129"/>
      <c r="AI746" s="138"/>
      <c r="AJ746" s="129"/>
      <c r="AK746" s="129"/>
      <c r="AL746" s="129"/>
      <c r="AM746" s="129"/>
      <c r="AN746" s="129"/>
      <c r="AO746" s="129"/>
      <c r="AP746" s="129"/>
      <c r="AQ746" s="129"/>
      <c r="AR746" s="129"/>
      <c r="AS746" s="129"/>
      <c r="AT746" s="129"/>
      <c r="AU746" s="129"/>
      <c r="AV746" s="129"/>
      <c r="AW746" s="129"/>
      <c r="AX746" s="129"/>
      <c r="AY746" s="129"/>
      <c r="AZ746" s="129"/>
      <c r="BA746" s="129"/>
      <c r="BB746" s="129"/>
      <c r="BC746" s="129"/>
      <c r="BD746" s="129"/>
      <c r="BE746" s="129"/>
      <c r="BF746" s="129"/>
      <c r="BG746" s="79"/>
      <c r="BH746" s="129"/>
    </row>
    <row r="747" spans="7:60" s="76" customFormat="1" x14ac:dyDescent="0.2">
      <c r="G747" s="129"/>
      <c r="AI747" s="138"/>
      <c r="AJ747" s="129"/>
      <c r="AK747" s="129"/>
      <c r="AL747" s="129"/>
      <c r="AM747" s="129"/>
      <c r="AN747" s="129"/>
      <c r="AO747" s="129"/>
      <c r="AP747" s="129"/>
      <c r="AQ747" s="129"/>
      <c r="AR747" s="129"/>
      <c r="AS747" s="129"/>
      <c r="AT747" s="129"/>
      <c r="AU747" s="129"/>
      <c r="AV747" s="129"/>
      <c r="AW747" s="129"/>
      <c r="AX747" s="129"/>
      <c r="AY747" s="129"/>
      <c r="AZ747" s="129"/>
      <c r="BA747" s="129"/>
      <c r="BB747" s="129"/>
      <c r="BC747" s="129"/>
      <c r="BD747" s="129"/>
      <c r="BE747" s="129"/>
      <c r="BF747" s="129"/>
      <c r="BG747" s="79"/>
      <c r="BH747" s="129"/>
    </row>
    <row r="748" spans="7:60" s="76" customFormat="1" x14ac:dyDescent="0.2">
      <c r="G748" s="129"/>
      <c r="AI748" s="138"/>
      <c r="AJ748" s="129"/>
      <c r="AK748" s="129"/>
      <c r="AL748" s="129"/>
      <c r="AM748" s="129"/>
      <c r="AN748" s="129"/>
      <c r="AO748" s="129"/>
      <c r="AP748" s="129"/>
      <c r="AQ748" s="129"/>
      <c r="AR748" s="129"/>
      <c r="AS748" s="129"/>
      <c r="AT748" s="129"/>
      <c r="AU748" s="129"/>
      <c r="AV748" s="129"/>
      <c r="AW748" s="129"/>
      <c r="AX748" s="129"/>
      <c r="AY748" s="129"/>
      <c r="AZ748" s="129"/>
      <c r="BA748" s="129"/>
      <c r="BB748" s="129"/>
      <c r="BC748" s="129"/>
      <c r="BD748" s="129"/>
      <c r="BE748" s="129"/>
      <c r="BF748" s="129"/>
      <c r="BG748" s="79"/>
      <c r="BH748" s="129"/>
    </row>
    <row r="749" spans="7:60" s="76" customFormat="1" x14ac:dyDescent="0.2">
      <c r="G749" s="129"/>
      <c r="AI749" s="138"/>
      <c r="AJ749" s="129"/>
      <c r="AK749" s="129"/>
      <c r="AL749" s="129"/>
      <c r="AM749" s="129"/>
      <c r="AN749" s="129"/>
      <c r="AO749" s="129"/>
      <c r="AP749" s="129"/>
      <c r="AQ749" s="129"/>
      <c r="AR749" s="129"/>
      <c r="AS749" s="129"/>
      <c r="AT749" s="129"/>
      <c r="AU749" s="129"/>
      <c r="AV749" s="129"/>
      <c r="AW749" s="129"/>
      <c r="AX749" s="129"/>
      <c r="AY749" s="129"/>
      <c r="AZ749" s="129"/>
      <c r="BA749" s="129"/>
      <c r="BB749" s="129"/>
      <c r="BC749" s="129"/>
      <c r="BD749" s="129"/>
      <c r="BE749" s="129"/>
      <c r="BF749" s="129"/>
      <c r="BG749" s="79"/>
      <c r="BH749" s="129"/>
    </row>
    <row r="750" spans="7:60" s="76" customFormat="1" x14ac:dyDescent="0.2">
      <c r="G750" s="129"/>
      <c r="AI750" s="138"/>
      <c r="AJ750" s="129"/>
      <c r="AK750" s="129"/>
      <c r="AL750" s="129"/>
      <c r="AM750" s="129"/>
      <c r="AN750" s="129"/>
      <c r="AO750" s="129"/>
      <c r="AP750" s="129"/>
      <c r="AQ750" s="129"/>
      <c r="AR750" s="129"/>
      <c r="AS750" s="129"/>
      <c r="AT750" s="129"/>
      <c r="AU750" s="129"/>
      <c r="AV750" s="129"/>
      <c r="AW750" s="129"/>
      <c r="AX750" s="129"/>
      <c r="AY750" s="129"/>
      <c r="AZ750" s="129"/>
      <c r="BA750" s="129"/>
      <c r="BB750" s="129"/>
      <c r="BC750" s="129"/>
      <c r="BD750" s="129"/>
      <c r="BE750" s="129"/>
      <c r="BF750" s="129"/>
      <c r="BG750" s="79"/>
      <c r="BH750" s="129"/>
    </row>
    <row r="751" spans="7:60" s="76" customFormat="1" x14ac:dyDescent="0.2">
      <c r="G751" s="129"/>
      <c r="AI751" s="138"/>
      <c r="AJ751" s="129"/>
      <c r="AK751" s="129"/>
      <c r="AL751" s="129"/>
      <c r="AM751" s="129"/>
      <c r="AN751" s="129"/>
      <c r="AO751" s="129"/>
      <c r="AP751" s="129"/>
      <c r="AQ751" s="129"/>
      <c r="AR751" s="129"/>
      <c r="AS751" s="129"/>
      <c r="AT751" s="129"/>
      <c r="AU751" s="129"/>
      <c r="AV751" s="129"/>
      <c r="AW751" s="129"/>
      <c r="AX751" s="129"/>
      <c r="AY751" s="129"/>
      <c r="AZ751" s="129"/>
      <c r="BA751" s="129"/>
      <c r="BB751" s="129"/>
      <c r="BC751" s="129"/>
      <c r="BD751" s="129"/>
      <c r="BE751" s="129"/>
      <c r="BF751" s="129"/>
      <c r="BG751" s="79"/>
      <c r="BH751" s="129"/>
    </row>
    <row r="752" spans="7:60" s="76" customFormat="1" x14ac:dyDescent="0.2">
      <c r="G752" s="129"/>
      <c r="AI752" s="138"/>
      <c r="AJ752" s="129"/>
      <c r="AK752" s="129"/>
      <c r="AL752" s="129"/>
      <c r="AM752" s="129"/>
      <c r="AN752" s="129"/>
      <c r="AO752" s="129"/>
      <c r="AP752" s="129"/>
      <c r="AQ752" s="129"/>
      <c r="AR752" s="129"/>
      <c r="AS752" s="129"/>
      <c r="AT752" s="129"/>
      <c r="AU752" s="129"/>
      <c r="AV752" s="129"/>
      <c r="AW752" s="129"/>
      <c r="AX752" s="129"/>
      <c r="AY752" s="129"/>
      <c r="AZ752" s="129"/>
      <c r="BA752" s="129"/>
      <c r="BB752" s="129"/>
      <c r="BC752" s="129"/>
      <c r="BD752" s="129"/>
      <c r="BE752" s="129"/>
      <c r="BF752" s="129"/>
      <c r="BG752" s="79"/>
      <c r="BH752" s="129"/>
    </row>
    <row r="753" spans="7:60" s="76" customFormat="1" x14ac:dyDescent="0.2">
      <c r="G753" s="129"/>
      <c r="AI753" s="138"/>
      <c r="AJ753" s="129"/>
      <c r="AK753" s="129"/>
      <c r="AL753" s="129"/>
      <c r="AM753" s="129"/>
      <c r="AN753" s="129"/>
      <c r="AO753" s="129"/>
      <c r="AP753" s="129"/>
      <c r="AQ753" s="129"/>
      <c r="AR753" s="129"/>
      <c r="AS753" s="129"/>
      <c r="AT753" s="129"/>
      <c r="AU753" s="129"/>
      <c r="AV753" s="129"/>
      <c r="AW753" s="129"/>
      <c r="AX753" s="129"/>
      <c r="AY753" s="129"/>
      <c r="AZ753" s="129"/>
      <c r="BA753" s="129"/>
      <c r="BB753" s="129"/>
      <c r="BC753" s="129"/>
      <c r="BD753" s="129"/>
      <c r="BE753" s="129"/>
      <c r="BF753" s="129"/>
      <c r="BG753" s="79"/>
      <c r="BH753" s="129"/>
    </row>
    <row r="754" spans="7:60" s="76" customFormat="1" x14ac:dyDescent="0.2">
      <c r="G754" s="129"/>
      <c r="AI754" s="138"/>
      <c r="AJ754" s="129"/>
      <c r="AK754" s="129"/>
      <c r="AL754" s="129"/>
      <c r="AM754" s="129"/>
      <c r="AN754" s="129"/>
      <c r="AO754" s="129"/>
      <c r="AP754" s="129"/>
      <c r="AQ754" s="129"/>
      <c r="AR754" s="129"/>
      <c r="AS754" s="129"/>
      <c r="AT754" s="129"/>
      <c r="AU754" s="129"/>
      <c r="AV754" s="129"/>
      <c r="AW754" s="129"/>
      <c r="AX754" s="129"/>
      <c r="AY754" s="129"/>
      <c r="AZ754" s="129"/>
      <c r="BA754" s="129"/>
      <c r="BB754" s="129"/>
      <c r="BC754" s="129"/>
      <c r="BD754" s="129"/>
      <c r="BE754" s="129"/>
      <c r="BF754" s="129"/>
      <c r="BG754" s="79"/>
      <c r="BH754" s="129"/>
    </row>
    <row r="755" spans="7:60" s="76" customFormat="1" x14ac:dyDescent="0.2">
      <c r="G755" s="129"/>
      <c r="AI755" s="138"/>
      <c r="AJ755" s="129"/>
      <c r="AK755" s="129"/>
      <c r="AL755" s="129"/>
      <c r="AM755" s="129"/>
      <c r="AN755" s="129"/>
      <c r="AO755" s="129"/>
      <c r="AP755" s="129"/>
      <c r="AQ755" s="129"/>
      <c r="AR755" s="129"/>
      <c r="AS755" s="129"/>
      <c r="AT755" s="129"/>
      <c r="AU755" s="129"/>
      <c r="AV755" s="129"/>
      <c r="AW755" s="129"/>
      <c r="AX755" s="129"/>
      <c r="AY755" s="129"/>
      <c r="AZ755" s="129"/>
      <c r="BA755" s="129"/>
      <c r="BB755" s="129"/>
      <c r="BC755" s="129"/>
      <c r="BD755" s="129"/>
      <c r="BE755" s="129"/>
      <c r="BF755" s="129"/>
      <c r="BG755" s="79"/>
      <c r="BH755" s="129"/>
    </row>
    <row r="756" spans="7:60" s="76" customFormat="1" x14ac:dyDescent="0.2">
      <c r="G756" s="129"/>
      <c r="AI756" s="138"/>
      <c r="AJ756" s="129"/>
      <c r="AK756" s="129"/>
      <c r="AL756" s="129"/>
      <c r="AM756" s="129"/>
      <c r="AN756" s="129"/>
      <c r="AO756" s="129"/>
      <c r="AP756" s="129"/>
      <c r="AQ756" s="129"/>
      <c r="AR756" s="129"/>
      <c r="AS756" s="129"/>
      <c r="AT756" s="129"/>
      <c r="AU756" s="129"/>
      <c r="AV756" s="129"/>
      <c r="AW756" s="129"/>
      <c r="AX756" s="129"/>
      <c r="AY756" s="129"/>
      <c r="AZ756" s="129"/>
      <c r="BA756" s="129"/>
      <c r="BB756" s="129"/>
      <c r="BC756" s="129"/>
      <c r="BD756" s="129"/>
      <c r="BE756" s="129"/>
      <c r="BF756" s="129"/>
      <c r="BG756" s="79"/>
      <c r="BH756" s="129"/>
    </row>
    <row r="757" spans="7:60" s="76" customFormat="1" x14ac:dyDescent="0.2">
      <c r="G757" s="129"/>
      <c r="AI757" s="138"/>
      <c r="AJ757" s="129"/>
      <c r="AK757" s="129"/>
      <c r="AL757" s="129"/>
      <c r="AM757" s="129"/>
      <c r="AN757" s="129"/>
      <c r="AO757" s="129"/>
      <c r="AP757" s="129"/>
      <c r="AQ757" s="129"/>
      <c r="AR757" s="129"/>
      <c r="AS757" s="129"/>
      <c r="AT757" s="129"/>
      <c r="AU757" s="129"/>
      <c r="AV757" s="129"/>
      <c r="AW757" s="129"/>
      <c r="AX757" s="129"/>
      <c r="AY757" s="129"/>
      <c r="AZ757" s="129"/>
      <c r="BA757" s="129"/>
      <c r="BB757" s="129"/>
      <c r="BC757" s="129"/>
      <c r="BD757" s="129"/>
      <c r="BE757" s="129"/>
      <c r="BF757" s="129"/>
      <c r="BG757" s="79"/>
      <c r="BH757" s="129"/>
    </row>
    <row r="758" spans="7:60" s="76" customFormat="1" x14ac:dyDescent="0.2">
      <c r="G758" s="129"/>
      <c r="AI758" s="138"/>
      <c r="AJ758" s="129"/>
      <c r="AK758" s="129"/>
      <c r="AL758" s="129"/>
      <c r="AM758" s="129"/>
      <c r="AN758" s="129"/>
      <c r="AO758" s="129"/>
      <c r="AP758" s="129"/>
      <c r="AQ758" s="129"/>
      <c r="AR758" s="129"/>
      <c r="AS758" s="129"/>
      <c r="AT758" s="129"/>
      <c r="AU758" s="129"/>
      <c r="AV758" s="129"/>
      <c r="AW758" s="129"/>
      <c r="AX758" s="129"/>
      <c r="AY758" s="129"/>
      <c r="AZ758" s="129"/>
      <c r="BA758" s="129"/>
      <c r="BB758" s="129"/>
      <c r="BC758" s="129"/>
      <c r="BD758" s="129"/>
      <c r="BE758" s="129"/>
      <c r="BF758" s="129"/>
      <c r="BG758" s="79"/>
      <c r="BH758" s="129"/>
    </row>
    <row r="759" spans="7:60" s="76" customFormat="1" x14ac:dyDescent="0.2">
      <c r="G759" s="129"/>
      <c r="AI759" s="138"/>
      <c r="AJ759" s="129"/>
      <c r="AK759" s="129"/>
      <c r="AL759" s="129"/>
      <c r="AM759" s="129"/>
      <c r="AN759" s="129"/>
      <c r="AO759" s="129"/>
      <c r="AP759" s="129"/>
      <c r="AQ759" s="129"/>
      <c r="AR759" s="129"/>
      <c r="AS759" s="129"/>
      <c r="AT759" s="129"/>
      <c r="AU759" s="129"/>
      <c r="AV759" s="129"/>
      <c r="AW759" s="129"/>
      <c r="AX759" s="129"/>
      <c r="AY759" s="129"/>
      <c r="AZ759" s="129"/>
      <c r="BA759" s="129"/>
      <c r="BB759" s="129"/>
      <c r="BC759" s="129"/>
      <c r="BD759" s="129"/>
      <c r="BE759" s="129"/>
      <c r="BF759" s="129"/>
      <c r="BG759" s="79"/>
      <c r="BH759" s="129"/>
    </row>
    <row r="760" spans="7:60" s="76" customFormat="1" x14ac:dyDescent="0.2">
      <c r="G760" s="129"/>
      <c r="AI760" s="138"/>
      <c r="AJ760" s="129"/>
      <c r="AK760" s="129"/>
      <c r="AL760" s="129"/>
      <c r="AM760" s="129"/>
      <c r="AN760" s="129"/>
      <c r="AO760" s="129"/>
      <c r="AP760" s="129"/>
      <c r="AQ760" s="129"/>
      <c r="AR760" s="129"/>
      <c r="AS760" s="129"/>
      <c r="AT760" s="129"/>
      <c r="AU760" s="129"/>
      <c r="AV760" s="129"/>
      <c r="AW760" s="129"/>
      <c r="AX760" s="129"/>
      <c r="AY760" s="129"/>
      <c r="AZ760" s="129"/>
      <c r="BA760" s="129"/>
      <c r="BB760" s="129"/>
      <c r="BC760" s="129"/>
      <c r="BD760" s="129"/>
      <c r="BE760" s="129"/>
      <c r="BF760" s="129"/>
      <c r="BG760" s="79"/>
      <c r="BH760" s="129"/>
    </row>
    <row r="761" spans="7:60" s="76" customFormat="1" x14ac:dyDescent="0.2">
      <c r="G761" s="129"/>
      <c r="AI761" s="138"/>
      <c r="AJ761" s="129"/>
      <c r="AK761" s="129"/>
      <c r="AL761" s="129"/>
      <c r="AM761" s="129"/>
      <c r="AN761" s="129"/>
      <c r="AO761" s="129"/>
      <c r="AP761" s="129"/>
      <c r="AQ761" s="129"/>
      <c r="AR761" s="129"/>
      <c r="AS761" s="129"/>
      <c r="AT761" s="129"/>
      <c r="AU761" s="129"/>
      <c r="AV761" s="129"/>
      <c r="AW761" s="129"/>
      <c r="AX761" s="129"/>
      <c r="AY761" s="129"/>
      <c r="AZ761" s="129"/>
      <c r="BA761" s="129"/>
      <c r="BB761" s="129"/>
      <c r="BC761" s="129"/>
      <c r="BD761" s="129"/>
      <c r="BE761" s="129"/>
      <c r="BF761" s="129"/>
      <c r="BG761" s="79"/>
      <c r="BH761" s="129"/>
    </row>
    <row r="762" spans="7:60" s="76" customFormat="1" x14ac:dyDescent="0.2">
      <c r="G762" s="129"/>
      <c r="AI762" s="138"/>
      <c r="AJ762" s="129"/>
      <c r="AK762" s="129"/>
      <c r="AL762" s="129"/>
      <c r="AM762" s="129"/>
      <c r="AN762" s="129"/>
      <c r="AO762" s="129"/>
      <c r="AP762" s="129"/>
      <c r="AQ762" s="129"/>
      <c r="AR762" s="129"/>
      <c r="AS762" s="129"/>
      <c r="AT762" s="129"/>
      <c r="AU762" s="129"/>
      <c r="AV762" s="129"/>
      <c r="AW762" s="129"/>
      <c r="AX762" s="129"/>
      <c r="AY762" s="129"/>
      <c r="AZ762" s="129"/>
      <c r="BA762" s="129"/>
      <c r="BB762" s="129"/>
      <c r="BC762" s="129"/>
      <c r="BD762" s="129"/>
      <c r="BE762" s="129"/>
      <c r="BF762" s="129"/>
      <c r="BG762" s="79"/>
      <c r="BH762" s="129"/>
    </row>
    <row r="763" spans="7:60" s="76" customFormat="1" x14ac:dyDescent="0.2">
      <c r="G763" s="129"/>
      <c r="AI763" s="138"/>
      <c r="AJ763" s="129"/>
      <c r="AK763" s="129"/>
      <c r="AL763" s="129"/>
      <c r="AM763" s="129"/>
      <c r="AN763" s="129"/>
      <c r="AO763" s="129"/>
      <c r="AP763" s="129"/>
      <c r="AQ763" s="129"/>
      <c r="AR763" s="129"/>
      <c r="AS763" s="129"/>
      <c r="AT763" s="129"/>
      <c r="AU763" s="129"/>
      <c r="AV763" s="129"/>
      <c r="AW763" s="129"/>
      <c r="AX763" s="129"/>
      <c r="AY763" s="129"/>
      <c r="AZ763" s="129"/>
      <c r="BA763" s="129"/>
      <c r="BB763" s="129"/>
      <c r="BC763" s="129"/>
      <c r="BD763" s="129"/>
      <c r="BE763" s="129"/>
      <c r="BF763" s="129"/>
      <c r="BG763" s="79"/>
      <c r="BH763" s="129"/>
    </row>
    <row r="764" spans="7:60" s="76" customFormat="1" x14ac:dyDescent="0.2">
      <c r="G764" s="129"/>
      <c r="AI764" s="138"/>
      <c r="AJ764" s="129"/>
      <c r="AK764" s="129"/>
      <c r="AL764" s="129"/>
      <c r="AM764" s="129"/>
      <c r="AN764" s="129"/>
      <c r="AO764" s="129"/>
      <c r="AP764" s="129"/>
      <c r="AQ764" s="129"/>
      <c r="AR764" s="129"/>
      <c r="AS764" s="129"/>
      <c r="AT764" s="129"/>
      <c r="AU764" s="129"/>
      <c r="AV764" s="129"/>
      <c r="AW764" s="129"/>
      <c r="AX764" s="129"/>
      <c r="AY764" s="129"/>
      <c r="AZ764" s="129"/>
      <c r="BA764" s="129"/>
      <c r="BB764" s="129"/>
      <c r="BC764" s="129"/>
      <c r="BD764" s="129"/>
      <c r="BE764" s="129"/>
      <c r="BF764" s="129"/>
      <c r="BG764" s="79"/>
      <c r="BH764" s="129"/>
    </row>
    <row r="765" spans="7:60" s="76" customFormat="1" x14ac:dyDescent="0.2">
      <c r="G765" s="129"/>
      <c r="AI765" s="138"/>
      <c r="AJ765" s="129"/>
      <c r="AK765" s="129"/>
      <c r="AL765" s="129"/>
      <c r="AM765" s="129"/>
      <c r="AN765" s="129"/>
      <c r="AO765" s="129"/>
      <c r="AP765" s="129"/>
      <c r="AQ765" s="129"/>
      <c r="AR765" s="129"/>
      <c r="AS765" s="129"/>
      <c r="AT765" s="129"/>
      <c r="AU765" s="129"/>
      <c r="AV765" s="129"/>
      <c r="AW765" s="129"/>
      <c r="AX765" s="129"/>
      <c r="AY765" s="129"/>
      <c r="AZ765" s="129"/>
      <c r="BA765" s="129"/>
      <c r="BB765" s="129"/>
      <c r="BC765" s="129"/>
      <c r="BD765" s="129"/>
      <c r="BE765" s="129"/>
      <c r="BF765" s="129"/>
      <c r="BG765" s="79"/>
      <c r="BH765" s="129"/>
    </row>
    <row r="766" spans="7:60" s="76" customFormat="1" x14ac:dyDescent="0.2">
      <c r="G766" s="129"/>
      <c r="AI766" s="138"/>
      <c r="AJ766" s="129"/>
      <c r="AK766" s="129"/>
      <c r="AL766" s="129"/>
      <c r="AM766" s="129"/>
      <c r="AN766" s="129"/>
      <c r="AO766" s="129"/>
      <c r="AP766" s="129"/>
      <c r="AQ766" s="129"/>
      <c r="AR766" s="129"/>
      <c r="AS766" s="129"/>
      <c r="AT766" s="129"/>
      <c r="AU766" s="129"/>
      <c r="AV766" s="129"/>
      <c r="AW766" s="129"/>
      <c r="AX766" s="129"/>
      <c r="AY766" s="129"/>
      <c r="AZ766" s="129"/>
      <c r="BA766" s="129"/>
      <c r="BB766" s="129"/>
      <c r="BC766" s="129"/>
      <c r="BD766" s="129"/>
      <c r="BE766" s="129"/>
      <c r="BF766" s="129"/>
      <c r="BG766" s="79"/>
      <c r="BH766" s="129"/>
    </row>
    <row r="767" spans="7:60" s="76" customFormat="1" x14ac:dyDescent="0.2">
      <c r="G767" s="129"/>
      <c r="AI767" s="138"/>
      <c r="AJ767" s="129"/>
      <c r="AK767" s="129"/>
      <c r="AL767" s="129"/>
      <c r="AM767" s="129"/>
      <c r="AN767" s="129"/>
      <c r="AO767" s="129"/>
      <c r="AP767" s="129"/>
      <c r="AQ767" s="129"/>
      <c r="AR767" s="129"/>
      <c r="AS767" s="129"/>
      <c r="AT767" s="129"/>
      <c r="AU767" s="129"/>
      <c r="AV767" s="129"/>
      <c r="AW767" s="129"/>
      <c r="AX767" s="129"/>
      <c r="AY767" s="129"/>
      <c r="AZ767" s="129"/>
      <c r="BA767" s="129"/>
      <c r="BB767" s="129"/>
      <c r="BC767" s="129"/>
      <c r="BD767" s="129"/>
      <c r="BE767" s="129"/>
      <c r="BF767" s="129"/>
      <c r="BG767" s="79"/>
      <c r="BH767" s="129"/>
    </row>
    <row r="768" spans="7:60" s="76" customFormat="1" x14ac:dyDescent="0.2">
      <c r="G768" s="129"/>
      <c r="AI768" s="138"/>
      <c r="AJ768" s="129"/>
      <c r="AK768" s="129"/>
      <c r="AL768" s="129"/>
      <c r="AM768" s="129"/>
      <c r="AN768" s="129"/>
      <c r="AO768" s="129"/>
      <c r="AP768" s="129"/>
      <c r="AQ768" s="129"/>
      <c r="AR768" s="129"/>
      <c r="AS768" s="129"/>
      <c r="AT768" s="129"/>
      <c r="AU768" s="129"/>
      <c r="AV768" s="129"/>
      <c r="AW768" s="129"/>
      <c r="AX768" s="129"/>
      <c r="AY768" s="129"/>
      <c r="AZ768" s="129"/>
      <c r="BA768" s="129"/>
      <c r="BB768" s="129"/>
      <c r="BC768" s="129"/>
      <c r="BD768" s="129"/>
      <c r="BE768" s="129"/>
      <c r="BF768" s="129"/>
      <c r="BG768" s="79"/>
      <c r="BH768" s="129"/>
    </row>
    <row r="769" spans="7:60" s="76" customFormat="1" x14ac:dyDescent="0.2">
      <c r="G769" s="129"/>
      <c r="AI769" s="138"/>
      <c r="AJ769" s="129"/>
      <c r="AK769" s="129"/>
      <c r="AL769" s="129"/>
      <c r="AM769" s="129"/>
      <c r="AN769" s="129"/>
      <c r="AO769" s="129"/>
      <c r="AP769" s="129"/>
      <c r="AQ769" s="129"/>
      <c r="AR769" s="129"/>
      <c r="AS769" s="129"/>
      <c r="AT769" s="129"/>
      <c r="AU769" s="129"/>
      <c r="AV769" s="129"/>
      <c r="AW769" s="129"/>
      <c r="AX769" s="129"/>
      <c r="AY769" s="129"/>
      <c r="AZ769" s="129"/>
      <c r="BA769" s="129"/>
      <c r="BB769" s="129"/>
      <c r="BC769" s="129"/>
      <c r="BD769" s="129"/>
      <c r="BE769" s="129"/>
      <c r="BF769" s="129"/>
      <c r="BG769" s="79"/>
      <c r="BH769" s="129"/>
    </row>
    <row r="770" spans="7:60" s="76" customFormat="1" x14ac:dyDescent="0.2">
      <c r="G770" s="129"/>
      <c r="AI770" s="138"/>
      <c r="AJ770" s="129"/>
      <c r="AK770" s="129"/>
      <c r="AL770" s="129"/>
      <c r="AM770" s="129"/>
      <c r="AN770" s="129"/>
      <c r="AO770" s="129"/>
      <c r="AP770" s="129"/>
      <c r="AQ770" s="129"/>
      <c r="AR770" s="129"/>
      <c r="AS770" s="129"/>
      <c r="AT770" s="129"/>
      <c r="AU770" s="129"/>
      <c r="AV770" s="129"/>
      <c r="AW770" s="129"/>
      <c r="AX770" s="129"/>
      <c r="AY770" s="129"/>
      <c r="AZ770" s="129"/>
      <c r="BA770" s="129"/>
      <c r="BB770" s="129"/>
      <c r="BC770" s="129"/>
      <c r="BD770" s="129"/>
      <c r="BE770" s="129"/>
      <c r="BF770" s="129"/>
      <c r="BG770" s="79"/>
      <c r="BH770" s="129"/>
    </row>
    <row r="771" spans="7:60" s="76" customFormat="1" x14ac:dyDescent="0.2">
      <c r="G771" s="129"/>
      <c r="AI771" s="138"/>
      <c r="AJ771" s="129"/>
      <c r="AK771" s="129"/>
      <c r="AL771" s="129"/>
      <c r="AM771" s="129"/>
      <c r="AN771" s="129"/>
      <c r="AO771" s="129"/>
      <c r="AP771" s="129"/>
      <c r="AQ771" s="129"/>
      <c r="AR771" s="129"/>
      <c r="AS771" s="129"/>
      <c r="AT771" s="129"/>
      <c r="AU771" s="129"/>
      <c r="AV771" s="129"/>
      <c r="AW771" s="129"/>
      <c r="AX771" s="129"/>
      <c r="AY771" s="129"/>
      <c r="AZ771" s="129"/>
      <c r="BA771" s="129"/>
      <c r="BB771" s="129"/>
      <c r="BC771" s="129"/>
      <c r="BD771" s="129"/>
      <c r="BE771" s="129"/>
      <c r="BF771" s="129"/>
      <c r="BG771" s="79"/>
      <c r="BH771" s="129"/>
    </row>
    <row r="772" spans="7:60" s="76" customFormat="1" x14ac:dyDescent="0.2">
      <c r="G772" s="129"/>
      <c r="AI772" s="138"/>
      <c r="AJ772" s="129"/>
      <c r="AK772" s="129"/>
      <c r="AL772" s="129"/>
      <c r="AM772" s="129"/>
      <c r="AN772" s="129"/>
      <c r="AO772" s="129"/>
      <c r="AP772" s="129"/>
      <c r="AQ772" s="129"/>
      <c r="AR772" s="129"/>
      <c r="AS772" s="129"/>
      <c r="AT772" s="129"/>
      <c r="AU772" s="129"/>
      <c r="AV772" s="129"/>
      <c r="AW772" s="129"/>
      <c r="AX772" s="129"/>
      <c r="AY772" s="129"/>
      <c r="AZ772" s="129"/>
      <c r="BA772" s="129"/>
      <c r="BB772" s="129"/>
      <c r="BC772" s="129"/>
      <c r="BD772" s="129"/>
      <c r="BE772" s="129"/>
      <c r="BF772" s="129"/>
      <c r="BG772" s="79"/>
      <c r="BH772" s="129"/>
    </row>
    <row r="773" spans="7:60" s="76" customFormat="1" x14ac:dyDescent="0.2">
      <c r="G773" s="129"/>
      <c r="AI773" s="138"/>
      <c r="AJ773" s="129"/>
      <c r="AK773" s="129"/>
      <c r="AL773" s="129"/>
      <c r="AM773" s="129"/>
      <c r="AN773" s="129"/>
      <c r="AO773" s="129"/>
      <c r="AP773" s="129"/>
      <c r="AQ773" s="129"/>
      <c r="AR773" s="129"/>
      <c r="AS773" s="129"/>
      <c r="AT773" s="129"/>
      <c r="AU773" s="129"/>
      <c r="AV773" s="129"/>
      <c r="AW773" s="129"/>
      <c r="AX773" s="129"/>
      <c r="AY773" s="129"/>
      <c r="AZ773" s="129"/>
      <c r="BA773" s="129"/>
      <c r="BB773" s="129"/>
      <c r="BC773" s="129"/>
      <c r="BD773" s="129"/>
      <c r="BE773" s="129"/>
      <c r="BF773" s="129"/>
      <c r="BG773" s="79"/>
      <c r="BH773" s="129"/>
    </row>
    <row r="774" spans="7:60" s="76" customFormat="1" x14ac:dyDescent="0.2">
      <c r="G774" s="129"/>
      <c r="AI774" s="138"/>
      <c r="AJ774" s="129"/>
      <c r="AK774" s="129"/>
      <c r="AL774" s="129"/>
      <c r="AM774" s="129"/>
      <c r="AN774" s="129"/>
      <c r="AO774" s="129"/>
      <c r="AP774" s="129"/>
      <c r="AQ774" s="129"/>
      <c r="AR774" s="129"/>
      <c r="AS774" s="129"/>
      <c r="AT774" s="129"/>
      <c r="AU774" s="129"/>
      <c r="AV774" s="129"/>
      <c r="AW774" s="129"/>
      <c r="AX774" s="129"/>
      <c r="AY774" s="129"/>
      <c r="AZ774" s="129"/>
      <c r="BA774" s="129"/>
      <c r="BB774" s="129"/>
      <c r="BC774" s="129"/>
      <c r="BD774" s="129"/>
      <c r="BE774" s="129"/>
      <c r="BF774" s="129"/>
      <c r="BG774" s="79"/>
      <c r="BH774" s="129"/>
    </row>
    <row r="775" spans="7:60" s="76" customFormat="1" x14ac:dyDescent="0.2">
      <c r="G775" s="129"/>
      <c r="AI775" s="138"/>
      <c r="AJ775" s="129"/>
      <c r="AK775" s="129"/>
      <c r="AL775" s="129"/>
      <c r="AM775" s="129"/>
      <c r="AN775" s="129"/>
      <c r="AO775" s="129"/>
      <c r="AP775" s="129"/>
      <c r="AQ775" s="129"/>
      <c r="AR775" s="129"/>
      <c r="AS775" s="129"/>
      <c r="AT775" s="129"/>
      <c r="AU775" s="129"/>
      <c r="AV775" s="129"/>
      <c r="AW775" s="129"/>
      <c r="AX775" s="129"/>
      <c r="AY775" s="129"/>
      <c r="AZ775" s="129"/>
      <c r="BA775" s="129"/>
      <c r="BB775" s="129"/>
      <c r="BC775" s="129"/>
      <c r="BD775" s="129"/>
      <c r="BE775" s="129"/>
      <c r="BF775" s="129"/>
      <c r="BG775" s="79"/>
      <c r="BH775" s="129"/>
    </row>
    <row r="776" spans="7:60" s="76" customFormat="1" x14ac:dyDescent="0.2">
      <c r="G776" s="129"/>
      <c r="AI776" s="138"/>
      <c r="AJ776" s="129"/>
      <c r="AK776" s="129"/>
      <c r="AL776" s="129"/>
      <c r="AM776" s="129"/>
      <c r="AN776" s="129"/>
      <c r="AO776" s="129"/>
      <c r="AP776" s="129"/>
      <c r="AQ776" s="129"/>
      <c r="AR776" s="129"/>
      <c r="AS776" s="129"/>
      <c r="AT776" s="129"/>
      <c r="AU776" s="129"/>
      <c r="AV776" s="129"/>
      <c r="AW776" s="129"/>
      <c r="AX776" s="129"/>
      <c r="AY776" s="129"/>
      <c r="AZ776" s="129"/>
      <c r="BA776" s="129"/>
      <c r="BB776" s="129"/>
      <c r="BC776" s="129"/>
      <c r="BD776" s="129"/>
      <c r="BE776" s="129"/>
      <c r="BF776" s="129"/>
      <c r="BG776" s="79"/>
      <c r="BH776" s="129"/>
    </row>
    <row r="777" spans="7:60" s="76" customFormat="1" x14ac:dyDescent="0.2">
      <c r="G777" s="129"/>
      <c r="AI777" s="138"/>
      <c r="AJ777" s="129"/>
      <c r="AK777" s="129"/>
      <c r="AL777" s="129"/>
      <c r="AM777" s="129"/>
      <c r="AN777" s="129"/>
      <c r="AO777" s="129"/>
      <c r="AP777" s="129"/>
      <c r="AQ777" s="129"/>
      <c r="AR777" s="129"/>
      <c r="AS777" s="129"/>
      <c r="AT777" s="129"/>
      <c r="AU777" s="129"/>
      <c r="AV777" s="129"/>
      <c r="AW777" s="129"/>
      <c r="AX777" s="129"/>
      <c r="AY777" s="129"/>
      <c r="AZ777" s="129"/>
      <c r="BA777" s="129"/>
      <c r="BB777" s="129"/>
      <c r="BC777" s="129"/>
      <c r="BD777" s="129"/>
      <c r="BE777" s="129"/>
      <c r="BF777" s="129"/>
      <c r="BG777" s="79"/>
      <c r="BH777" s="129"/>
    </row>
    <row r="778" spans="7:60" s="76" customFormat="1" x14ac:dyDescent="0.2">
      <c r="G778" s="129"/>
      <c r="AI778" s="138"/>
      <c r="AJ778" s="129"/>
      <c r="AK778" s="129"/>
      <c r="AL778" s="129"/>
      <c r="AM778" s="129"/>
      <c r="AN778" s="129"/>
      <c r="AO778" s="129"/>
      <c r="AP778" s="129"/>
      <c r="AQ778" s="129"/>
      <c r="AR778" s="129"/>
      <c r="AS778" s="129"/>
      <c r="AT778" s="129"/>
      <c r="AU778" s="129"/>
      <c r="AV778" s="129"/>
      <c r="AW778" s="129"/>
      <c r="AX778" s="129"/>
      <c r="AY778" s="129"/>
      <c r="AZ778" s="129"/>
      <c r="BA778" s="129"/>
      <c r="BB778" s="129"/>
      <c r="BC778" s="129"/>
      <c r="BD778" s="129"/>
      <c r="BE778" s="129"/>
      <c r="BF778" s="129"/>
      <c r="BG778" s="79"/>
      <c r="BH778" s="129"/>
    </row>
    <row r="779" spans="7:60" s="76" customFormat="1" x14ac:dyDescent="0.2">
      <c r="G779" s="129"/>
      <c r="AI779" s="138"/>
      <c r="AJ779" s="129"/>
      <c r="AK779" s="129"/>
      <c r="AL779" s="129"/>
      <c r="AM779" s="129"/>
      <c r="AN779" s="129"/>
      <c r="AO779" s="129"/>
      <c r="AP779" s="129"/>
      <c r="AQ779" s="129"/>
      <c r="AR779" s="129"/>
      <c r="AS779" s="129"/>
      <c r="AT779" s="129"/>
      <c r="AU779" s="129"/>
      <c r="AV779" s="129"/>
      <c r="AW779" s="129"/>
      <c r="AX779" s="129"/>
      <c r="AY779" s="129"/>
      <c r="AZ779" s="129"/>
      <c r="BA779" s="129"/>
      <c r="BB779" s="129"/>
      <c r="BC779" s="129"/>
      <c r="BD779" s="129"/>
      <c r="BE779" s="129"/>
      <c r="BF779" s="129"/>
      <c r="BG779" s="79"/>
      <c r="BH779" s="129"/>
    </row>
    <row r="780" spans="7:60" s="76" customFormat="1" x14ac:dyDescent="0.2">
      <c r="G780" s="129"/>
      <c r="AI780" s="138"/>
      <c r="AJ780" s="129"/>
      <c r="AK780" s="129"/>
      <c r="AL780" s="129"/>
      <c r="AM780" s="129"/>
      <c r="AN780" s="129"/>
      <c r="AO780" s="129"/>
      <c r="AP780" s="129"/>
      <c r="AQ780" s="129"/>
      <c r="AR780" s="129"/>
      <c r="AS780" s="129"/>
      <c r="AT780" s="129"/>
      <c r="AU780" s="129"/>
      <c r="AV780" s="129"/>
      <c r="AW780" s="129"/>
      <c r="AX780" s="129"/>
      <c r="AY780" s="129"/>
      <c r="AZ780" s="129"/>
      <c r="BA780" s="129"/>
      <c r="BB780" s="129"/>
      <c r="BC780" s="129"/>
      <c r="BD780" s="129"/>
      <c r="BE780" s="129"/>
      <c r="BF780" s="129"/>
      <c r="BG780" s="79"/>
      <c r="BH780" s="129"/>
    </row>
    <row r="781" spans="7:60" s="76" customFormat="1" x14ac:dyDescent="0.2">
      <c r="G781" s="129"/>
      <c r="AI781" s="138"/>
      <c r="AJ781" s="129"/>
      <c r="AK781" s="129"/>
      <c r="AL781" s="129"/>
      <c r="AM781" s="129"/>
      <c r="AN781" s="129"/>
      <c r="AO781" s="129"/>
      <c r="AP781" s="129"/>
      <c r="AQ781" s="129"/>
      <c r="AR781" s="129"/>
      <c r="AS781" s="129"/>
      <c r="AT781" s="129"/>
      <c r="AU781" s="129"/>
      <c r="AV781" s="129"/>
      <c r="AW781" s="129"/>
      <c r="AX781" s="129"/>
      <c r="AY781" s="129"/>
      <c r="AZ781" s="129"/>
      <c r="BA781" s="129"/>
      <c r="BB781" s="129"/>
      <c r="BC781" s="129"/>
      <c r="BD781" s="129"/>
      <c r="BE781" s="129"/>
      <c r="BF781" s="129"/>
      <c r="BG781" s="79"/>
      <c r="BH781" s="129"/>
    </row>
    <row r="782" spans="7:60" s="76" customFormat="1" x14ac:dyDescent="0.2">
      <c r="G782" s="129"/>
      <c r="AI782" s="138"/>
      <c r="AJ782" s="129"/>
      <c r="AK782" s="129"/>
      <c r="AL782" s="129"/>
      <c r="AM782" s="129"/>
      <c r="AN782" s="129"/>
      <c r="AO782" s="129"/>
      <c r="AP782" s="129"/>
      <c r="AQ782" s="129"/>
      <c r="AR782" s="129"/>
      <c r="AS782" s="129"/>
      <c r="AT782" s="129"/>
      <c r="AU782" s="129"/>
      <c r="AV782" s="129"/>
      <c r="AW782" s="129"/>
      <c r="AX782" s="129"/>
      <c r="AY782" s="129"/>
      <c r="AZ782" s="129"/>
      <c r="BA782" s="129"/>
      <c r="BB782" s="129"/>
      <c r="BC782" s="129"/>
      <c r="BD782" s="129"/>
      <c r="BE782" s="129"/>
      <c r="BF782" s="129"/>
      <c r="BG782" s="79"/>
      <c r="BH782" s="129"/>
    </row>
    <row r="783" spans="7:60" s="76" customFormat="1" x14ac:dyDescent="0.2">
      <c r="G783" s="129"/>
      <c r="AI783" s="138"/>
      <c r="AJ783" s="129"/>
      <c r="AK783" s="129"/>
      <c r="AL783" s="129"/>
      <c r="AM783" s="129"/>
      <c r="AN783" s="129"/>
      <c r="AO783" s="129"/>
      <c r="AP783" s="129"/>
      <c r="AQ783" s="129"/>
      <c r="AR783" s="129"/>
      <c r="AS783" s="129"/>
      <c r="AT783" s="129"/>
      <c r="AU783" s="129"/>
      <c r="AV783" s="129"/>
      <c r="AW783" s="129"/>
      <c r="AX783" s="129"/>
      <c r="AY783" s="129"/>
      <c r="AZ783" s="129"/>
      <c r="BA783" s="129"/>
      <c r="BB783" s="129"/>
      <c r="BC783" s="129"/>
      <c r="BD783" s="129"/>
      <c r="BE783" s="129"/>
      <c r="BF783" s="129"/>
      <c r="BG783" s="79"/>
      <c r="BH783" s="129"/>
    </row>
    <row r="784" spans="7:60" s="76" customFormat="1" x14ac:dyDescent="0.2">
      <c r="G784" s="129"/>
      <c r="AI784" s="138"/>
      <c r="AJ784" s="129"/>
      <c r="AK784" s="129"/>
      <c r="AL784" s="129"/>
      <c r="AM784" s="129"/>
      <c r="AN784" s="129"/>
      <c r="AO784" s="129"/>
      <c r="AP784" s="129"/>
      <c r="AQ784" s="129"/>
      <c r="AR784" s="129"/>
      <c r="AS784" s="129"/>
      <c r="AT784" s="129"/>
      <c r="AU784" s="129"/>
      <c r="AV784" s="129"/>
      <c r="AW784" s="129"/>
      <c r="AX784" s="129"/>
      <c r="AY784" s="129"/>
      <c r="AZ784" s="129"/>
      <c r="BA784" s="129"/>
      <c r="BB784" s="129"/>
      <c r="BC784" s="129"/>
      <c r="BD784" s="129"/>
      <c r="BE784" s="129"/>
      <c r="BF784" s="129"/>
      <c r="BG784" s="79"/>
      <c r="BH784" s="129"/>
    </row>
    <row r="785" spans="7:60" s="76" customFormat="1" x14ac:dyDescent="0.2">
      <c r="G785" s="129"/>
      <c r="AI785" s="138"/>
      <c r="AJ785" s="129"/>
      <c r="AK785" s="129"/>
      <c r="AL785" s="129"/>
      <c r="AM785" s="129"/>
      <c r="AN785" s="129"/>
      <c r="AO785" s="129"/>
      <c r="AP785" s="129"/>
      <c r="AQ785" s="129"/>
      <c r="AR785" s="129"/>
      <c r="AS785" s="129"/>
      <c r="AT785" s="129"/>
      <c r="AU785" s="129"/>
      <c r="AV785" s="129"/>
      <c r="AW785" s="129"/>
      <c r="AX785" s="129"/>
      <c r="AY785" s="129"/>
      <c r="AZ785" s="129"/>
      <c r="BA785" s="129"/>
      <c r="BB785" s="129"/>
      <c r="BC785" s="129"/>
      <c r="BD785" s="129"/>
      <c r="BE785" s="129"/>
      <c r="BF785" s="129"/>
      <c r="BG785" s="79"/>
      <c r="BH785" s="129"/>
    </row>
    <row r="786" spans="7:60" s="76" customFormat="1" x14ac:dyDescent="0.2">
      <c r="G786" s="129"/>
      <c r="AI786" s="138"/>
      <c r="AJ786" s="129"/>
      <c r="AK786" s="129"/>
      <c r="AL786" s="129"/>
      <c r="AM786" s="129"/>
      <c r="AN786" s="129"/>
      <c r="AO786" s="129"/>
      <c r="AP786" s="129"/>
      <c r="AQ786" s="129"/>
      <c r="AR786" s="129"/>
      <c r="AS786" s="129"/>
      <c r="AT786" s="129"/>
      <c r="AU786" s="129"/>
      <c r="AV786" s="129"/>
      <c r="AW786" s="129"/>
      <c r="AX786" s="129"/>
      <c r="AY786" s="129"/>
      <c r="AZ786" s="129"/>
      <c r="BA786" s="129"/>
      <c r="BB786" s="129"/>
      <c r="BC786" s="129"/>
      <c r="BD786" s="129"/>
      <c r="BE786" s="129"/>
      <c r="BF786" s="129"/>
      <c r="BG786" s="79"/>
      <c r="BH786" s="129"/>
    </row>
    <row r="787" spans="7:60" s="76" customFormat="1" x14ac:dyDescent="0.2">
      <c r="G787" s="129"/>
      <c r="AI787" s="138"/>
      <c r="AJ787" s="129"/>
      <c r="AK787" s="129"/>
      <c r="AL787" s="129"/>
      <c r="AM787" s="129"/>
      <c r="AN787" s="129"/>
      <c r="AO787" s="129"/>
      <c r="AP787" s="129"/>
      <c r="AQ787" s="129"/>
      <c r="AR787" s="129"/>
      <c r="AS787" s="129"/>
      <c r="AT787" s="129"/>
      <c r="AU787" s="129"/>
      <c r="AV787" s="129"/>
      <c r="AW787" s="129"/>
      <c r="AX787" s="129"/>
      <c r="AY787" s="129"/>
      <c r="AZ787" s="129"/>
      <c r="BA787" s="129"/>
      <c r="BB787" s="129"/>
      <c r="BC787" s="129"/>
      <c r="BD787" s="129"/>
      <c r="BE787" s="129"/>
      <c r="BF787" s="129"/>
      <c r="BG787" s="79"/>
      <c r="BH787" s="129"/>
    </row>
    <row r="788" spans="7:60" s="76" customFormat="1" x14ac:dyDescent="0.2">
      <c r="G788" s="129"/>
      <c r="AI788" s="138"/>
      <c r="AJ788" s="129"/>
      <c r="AK788" s="129"/>
      <c r="AL788" s="129"/>
      <c r="AM788" s="129"/>
      <c r="AN788" s="129"/>
      <c r="AO788" s="129"/>
      <c r="AP788" s="129"/>
      <c r="AQ788" s="129"/>
      <c r="AR788" s="129"/>
      <c r="AS788" s="129"/>
      <c r="AT788" s="129"/>
      <c r="AU788" s="129"/>
      <c r="AV788" s="129"/>
      <c r="AW788" s="129"/>
      <c r="AX788" s="129"/>
      <c r="AY788" s="129"/>
      <c r="AZ788" s="129"/>
      <c r="BA788" s="129"/>
      <c r="BB788" s="129"/>
      <c r="BC788" s="129"/>
      <c r="BD788" s="129"/>
      <c r="BE788" s="129"/>
      <c r="BF788" s="129"/>
      <c r="BG788" s="79"/>
      <c r="BH788" s="129"/>
    </row>
    <row r="789" spans="7:60" s="76" customFormat="1" x14ac:dyDescent="0.2">
      <c r="G789" s="129"/>
      <c r="AI789" s="138"/>
      <c r="AJ789" s="129"/>
      <c r="AK789" s="129"/>
      <c r="AL789" s="129"/>
      <c r="AM789" s="129"/>
      <c r="AN789" s="129"/>
      <c r="AO789" s="129"/>
      <c r="AP789" s="129"/>
      <c r="AQ789" s="129"/>
      <c r="AR789" s="129"/>
      <c r="AS789" s="129"/>
      <c r="AT789" s="129"/>
      <c r="AU789" s="129"/>
      <c r="AV789" s="129"/>
      <c r="AW789" s="129"/>
      <c r="AX789" s="129"/>
      <c r="AY789" s="129"/>
      <c r="AZ789" s="129"/>
      <c r="BA789" s="129"/>
      <c r="BB789" s="129"/>
      <c r="BC789" s="129"/>
      <c r="BD789" s="129"/>
      <c r="BE789" s="129"/>
      <c r="BF789" s="129"/>
      <c r="BG789" s="79"/>
      <c r="BH789" s="129"/>
    </row>
    <row r="790" spans="7:60" s="76" customFormat="1" x14ac:dyDescent="0.2">
      <c r="G790" s="129"/>
      <c r="AI790" s="138"/>
      <c r="AJ790" s="129"/>
      <c r="AK790" s="129"/>
      <c r="AL790" s="129"/>
      <c r="AM790" s="129"/>
      <c r="AN790" s="129"/>
      <c r="AO790" s="129"/>
      <c r="AP790" s="129"/>
      <c r="AQ790" s="129"/>
      <c r="AR790" s="129"/>
      <c r="AS790" s="129"/>
      <c r="AT790" s="129"/>
      <c r="AU790" s="129"/>
      <c r="AV790" s="129"/>
      <c r="AW790" s="129"/>
      <c r="AX790" s="129"/>
      <c r="AY790" s="129"/>
      <c r="AZ790" s="129"/>
      <c r="BA790" s="129"/>
      <c r="BB790" s="129"/>
      <c r="BC790" s="129"/>
      <c r="BD790" s="129"/>
      <c r="BE790" s="129"/>
      <c r="BF790" s="129"/>
      <c r="BG790" s="79"/>
      <c r="BH790" s="129"/>
    </row>
    <row r="791" spans="7:60" s="76" customFormat="1" x14ac:dyDescent="0.2">
      <c r="G791" s="129"/>
      <c r="AI791" s="138"/>
      <c r="AJ791" s="129"/>
      <c r="AK791" s="129"/>
      <c r="AL791" s="129"/>
      <c r="AM791" s="129"/>
      <c r="AN791" s="129"/>
      <c r="AO791" s="129"/>
      <c r="AP791" s="129"/>
      <c r="AQ791" s="129"/>
      <c r="AR791" s="129"/>
      <c r="AS791" s="129"/>
      <c r="AT791" s="129"/>
      <c r="AU791" s="129"/>
      <c r="AV791" s="129"/>
      <c r="AW791" s="129"/>
      <c r="AX791" s="129"/>
      <c r="AY791" s="129"/>
      <c r="AZ791" s="129"/>
      <c r="BA791" s="129"/>
      <c r="BB791" s="129"/>
      <c r="BC791" s="129"/>
      <c r="BD791" s="129"/>
      <c r="BE791" s="129"/>
      <c r="BF791" s="129"/>
      <c r="BG791" s="79"/>
      <c r="BH791" s="129"/>
    </row>
    <row r="792" spans="7:60" s="76" customFormat="1" x14ac:dyDescent="0.2">
      <c r="G792" s="129"/>
      <c r="AI792" s="138"/>
      <c r="AJ792" s="129"/>
      <c r="AK792" s="129"/>
      <c r="AL792" s="129"/>
      <c r="AM792" s="129"/>
      <c r="AN792" s="129"/>
      <c r="AO792" s="129"/>
      <c r="AP792" s="129"/>
      <c r="AQ792" s="129"/>
      <c r="AR792" s="129"/>
      <c r="AS792" s="129"/>
      <c r="AT792" s="129"/>
      <c r="AU792" s="129"/>
      <c r="AV792" s="129"/>
      <c r="AW792" s="129"/>
      <c r="AX792" s="129"/>
      <c r="AY792" s="129"/>
      <c r="AZ792" s="129"/>
      <c r="BA792" s="129"/>
      <c r="BB792" s="129"/>
      <c r="BC792" s="129"/>
      <c r="BD792" s="129"/>
      <c r="BE792" s="129"/>
      <c r="BF792" s="129"/>
      <c r="BG792" s="79"/>
      <c r="BH792" s="129"/>
    </row>
    <row r="793" spans="7:60" s="76" customFormat="1" x14ac:dyDescent="0.2">
      <c r="G793" s="129"/>
      <c r="AI793" s="138"/>
      <c r="AJ793" s="129"/>
      <c r="AK793" s="129"/>
      <c r="AL793" s="129"/>
      <c r="AM793" s="129"/>
      <c r="AN793" s="129"/>
      <c r="AO793" s="129"/>
      <c r="AP793" s="129"/>
      <c r="AQ793" s="129"/>
      <c r="AR793" s="129"/>
      <c r="AS793" s="129"/>
      <c r="AT793" s="129"/>
      <c r="AU793" s="129"/>
      <c r="AV793" s="129"/>
      <c r="AW793" s="129"/>
      <c r="AX793" s="129"/>
      <c r="AY793" s="129"/>
      <c r="AZ793" s="129"/>
      <c r="BA793" s="129"/>
      <c r="BB793" s="129"/>
      <c r="BC793" s="129"/>
      <c r="BD793" s="129"/>
      <c r="BE793" s="129"/>
      <c r="BF793" s="129"/>
      <c r="BG793" s="79"/>
      <c r="BH793" s="129"/>
    </row>
    <row r="794" spans="7:60" s="76" customFormat="1" x14ac:dyDescent="0.2">
      <c r="G794" s="129"/>
      <c r="AI794" s="138"/>
      <c r="AJ794" s="129"/>
      <c r="AK794" s="129"/>
      <c r="AL794" s="129"/>
      <c r="AM794" s="129"/>
      <c r="AN794" s="129"/>
      <c r="AO794" s="129"/>
      <c r="AP794" s="129"/>
      <c r="AQ794" s="129"/>
      <c r="AR794" s="129"/>
      <c r="AS794" s="129"/>
      <c r="AT794" s="129"/>
      <c r="AU794" s="129"/>
      <c r="AV794" s="129"/>
      <c r="AW794" s="129"/>
      <c r="AX794" s="129"/>
      <c r="AY794" s="129"/>
      <c r="AZ794" s="129"/>
      <c r="BA794" s="129"/>
      <c r="BB794" s="129"/>
      <c r="BC794" s="129"/>
      <c r="BD794" s="129"/>
      <c r="BE794" s="129"/>
      <c r="BF794" s="129"/>
      <c r="BG794" s="79"/>
      <c r="BH794" s="129"/>
    </row>
    <row r="795" spans="7:60" s="76" customFormat="1" x14ac:dyDescent="0.2">
      <c r="G795" s="129"/>
      <c r="AI795" s="138"/>
      <c r="AJ795" s="129"/>
      <c r="AK795" s="129"/>
      <c r="AL795" s="129"/>
      <c r="AM795" s="129"/>
      <c r="AN795" s="129"/>
      <c r="AO795" s="129"/>
      <c r="AP795" s="129"/>
      <c r="AQ795" s="129"/>
      <c r="AR795" s="129"/>
      <c r="AS795" s="129"/>
      <c r="AT795" s="129"/>
      <c r="AU795" s="129"/>
      <c r="AV795" s="129"/>
      <c r="AW795" s="129"/>
      <c r="AX795" s="129"/>
      <c r="AY795" s="129"/>
      <c r="AZ795" s="129"/>
      <c r="BA795" s="129"/>
      <c r="BB795" s="129"/>
      <c r="BC795" s="129"/>
      <c r="BD795" s="129"/>
      <c r="BE795" s="129"/>
      <c r="BF795" s="129"/>
      <c r="BG795" s="79"/>
      <c r="BH795" s="129"/>
    </row>
    <row r="796" spans="7:60" s="76" customFormat="1" x14ac:dyDescent="0.2">
      <c r="G796" s="129"/>
      <c r="AI796" s="138"/>
      <c r="AJ796" s="129"/>
      <c r="AK796" s="129"/>
      <c r="AL796" s="129"/>
      <c r="AM796" s="129"/>
      <c r="AN796" s="129"/>
      <c r="AO796" s="129"/>
      <c r="AP796" s="129"/>
      <c r="AQ796" s="129"/>
      <c r="AR796" s="129"/>
      <c r="AS796" s="129"/>
      <c r="AT796" s="129"/>
      <c r="AU796" s="129"/>
      <c r="AV796" s="129"/>
      <c r="AW796" s="129"/>
      <c r="AX796" s="129"/>
      <c r="AY796" s="129"/>
      <c r="AZ796" s="129"/>
      <c r="BA796" s="129"/>
      <c r="BB796" s="129"/>
      <c r="BC796" s="129"/>
      <c r="BD796" s="129"/>
      <c r="BE796" s="129"/>
      <c r="BF796" s="129"/>
      <c r="BG796" s="79"/>
      <c r="BH796" s="129"/>
    </row>
    <row r="797" spans="7:60" s="76" customFormat="1" x14ac:dyDescent="0.2">
      <c r="G797" s="129"/>
      <c r="AI797" s="138"/>
      <c r="AJ797" s="129"/>
      <c r="AK797" s="129"/>
      <c r="AL797" s="129"/>
      <c r="AM797" s="129"/>
      <c r="AN797" s="129"/>
      <c r="AO797" s="129"/>
      <c r="AP797" s="129"/>
      <c r="AQ797" s="129"/>
      <c r="AR797" s="129"/>
      <c r="AS797" s="129"/>
      <c r="AT797" s="129"/>
      <c r="AU797" s="129"/>
      <c r="AV797" s="129"/>
      <c r="AW797" s="129"/>
      <c r="AX797" s="129"/>
      <c r="AY797" s="129"/>
      <c r="AZ797" s="129"/>
      <c r="BA797" s="129"/>
      <c r="BB797" s="129"/>
      <c r="BC797" s="129"/>
      <c r="BD797" s="129"/>
      <c r="BE797" s="129"/>
      <c r="BF797" s="129"/>
      <c r="BG797" s="79"/>
      <c r="BH797" s="129"/>
    </row>
    <row r="798" spans="7:60" s="76" customFormat="1" x14ac:dyDescent="0.2">
      <c r="G798" s="129"/>
      <c r="AI798" s="138"/>
      <c r="AJ798" s="129"/>
      <c r="AK798" s="129"/>
      <c r="AL798" s="129"/>
      <c r="AM798" s="129"/>
      <c r="AN798" s="129"/>
      <c r="AO798" s="129"/>
      <c r="AP798" s="129"/>
      <c r="AQ798" s="129"/>
      <c r="AR798" s="129"/>
      <c r="AS798" s="129"/>
      <c r="AT798" s="129"/>
      <c r="AU798" s="129"/>
      <c r="AV798" s="129"/>
      <c r="AW798" s="129"/>
      <c r="AX798" s="129"/>
      <c r="AY798" s="129"/>
      <c r="AZ798" s="129"/>
      <c r="BA798" s="129"/>
      <c r="BB798" s="129"/>
      <c r="BC798" s="129"/>
      <c r="BD798" s="129"/>
      <c r="BE798" s="129"/>
      <c r="BF798" s="129"/>
      <c r="BG798" s="79"/>
      <c r="BH798" s="129"/>
    </row>
    <row r="799" spans="7:60" s="76" customFormat="1" x14ac:dyDescent="0.2">
      <c r="G799" s="129"/>
      <c r="AI799" s="138"/>
      <c r="AJ799" s="129"/>
      <c r="AK799" s="129"/>
      <c r="AL799" s="129"/>
      <c r="AM799" s="129"/>
      <c r="AN799" s="129"/>
      <c r="AO799" s="129"/>
      <c r="AP799" s="129"/>
      <c r="AQ799" s="129"/>
      <c r="AR799" s="129"/>
      <c r="AS799" s="129"/>
      <c r="AT799" s="129"/>
      <c r="AU799" s="129"/>
      <c r="AV799" s="129"/>
      <c r="AW799" s="129"/>
      <c r="AX799" s="129"/>
      <c r="AY799" s="129"/>
      <c r="AZ799" s="129"/>
      <c r="BA799" s="129"/>
      <c r="BB799" s="129"/>
      <c r="BC799" s="129"/>
      <c r="BD799" s="129"/>
      <c r="BE799" s="129"/>
      <c r="BF799" s="129"/>
      <c r="BG799" s="79"/>
      <c r="BH799" s="129"/>
    </row>
    <row r="800" spans="7:60" s="76" customFormat="1" x14ac:dyDescent="0.2">
      <c r="G800" s="129"/>
      <c r="AI800" s="138"/>
      <c r="AJ800" s="129"/>
      <c r="AK800" s="129"/>
      <c r="AL800" s="129"/>
      <c r="AM800" s="129"/>
      <c r="AN800" s="129"/>
      <c r="AO800" s="129"/>
      <c r="AP800" s="129"/>
      <c r="AQ800" s="129"/>
      <c r="AR800" s="129"/>
      <c r="AS800" s="129"/>
      <c r="AT800" s="129"/>
      <c r="AU800" s="129"/>
      <c r="AV800" s="129"/>
      <c r="AW800" s="129"/>
      <c r="AX800" s="129"/>
      <c r="AY800" s="129"/>
      <c r="AZ800" s="129"/>
      <c r="BA800" s="129"/>
      <c r="BB800" s="129"/>
      <c r="BC800" s="129"/>
      <c r="BD800" s="129"/>
      <c r="BE800" s="129"/>
      <c r="BF800" s="129"/>
      <c r="BG800" s="79"/>
      <c r="BH800" s="129"/>
    </row>
    <row r="801" spans="7:60" s="76" customFormat="1" x14ac:dyDescent="0.2">
      <c r="G801" s="129"/>
      <c r="AI801" s="138"/>
      <c r="AJ801" s="129"/>
      <c r="AK801" s="129"/>
      <c r="AL801" s="129"/>
      <c r="AM801" s="129"/>
      <c r="AN801" s="129"/>
      <c r="AO801" s="129"/>
      <c r="AP801" s="129"/>
      <c r="AQ801" s="129"/>
      <c r="AR801" s="129"/>
      <c r="AS801" s="129"/>
      <c r="AT801" s="129"/>
      <c r="AU801" s="129"/>
      <c r="AV801" s="129"/>
      <c r="AW801" s="129"/>
      <c r="AX801" s="129"/>
      <c r="AY801" s="129"/>
      <c r="AZ801" s="129"/>
      <c r="BA801" s="129"/>
      <c r="BB801" s="129"/>
      <c r="BC801" s="129"/>
      <c r="BD801" s="129"/>
      <c r="BE801" s="129"/>
      <c r="BF801" s="129"/>
      <c r="BG801" s="79"/>
      <c r="BH801" s="129"/>
    </row>
    <row r="802" spans="7:60" s="76" customFormat="1" x14ac:dyDescent="0.2">
      <c r="G802" s="129"/>
      <c r="AI802" s="138"/>
      <c r="AJ802" s="129"/>
      <c r="AK802" s="129"/>
      <c r="AL802" s="129"/>
      <c r="AM802" s="129"/>
      <c r="AN802" s="129"/>
      <c r="AO802" s="129"/>
      <c r="AP802" s="129"/>
      <c r="AQ802" s="129"/>
      <c r="AR802" s="129"/>
      <c r="AS802" s="129"/>
      <c r="AT802" s="129"/>
      <c r="AU802" s="129"/>
      <c r="AV802" s="129"/>
      <c r="AW802" s="129"/>
      <c r="AX802" s="129"/>
      <c r="AY802" s="129"/>
      <c r="AZ802" s="129"/>
      <c r="BA802" s="129"/>
      <c r="BB802" s="129"/>
      <c r="BC802" s="129"/>
      <c r="BD802" s="129"/>
      <c r="BE802" s="129"/>
      <c r="BF802" s="129"/>
      <c r="BG802" s="79"/>
      <c r="BH802" s="129"/>
    </row>
    <row r="803" spans="7:60" s="76" customFormat="1" x14ac:dyDescent="0.2">
      <c r="G803" s="129"/>
      <c r="AI803" s="138"/>
      <c r="AJ803" s="129"/>
      <c r="AK803" s="129"/>
      <c r="AL803" s="129"/>
      <c r="AM803" s="129"/>
      <c r="AN803" s="129"/>
      <c r="AO803" s="129"/>
      <c r="AP803" s="129"/>
      <c r="AQ803" s="129"/>
      <c r="AR803" s="129"/>
      <c r="AS803" s="129"/>
      <c r="AT803" s="129"/>
      <c r="AU803" s="129"/>
      <c r="AV803" s="129"/>
      <c r="AW803" s="129"/>
      <c r="AX803" s="129"/>
      <c r="AY803" s="129"/>
      <c r="AZ803" s="129"/>
      <c r="BA803" s="129"/>
      <c r="BB803" s="129"/>
      <c r="BC803" s="129"/>
      <c r="BD803" s="129"/>
      <c r="BE803" s="129"/>
      <c r="BF803" s="129"/>
      <c r="BG803" s="79"/>
      <c r="BH803" s="129"/>
    </row>
    <row r="804" spans="7:60" s="76" customFormat="1" x14ac:dyDescent="0.2">
      <c r="G804" s="129"/>
      <c r="AI804" s="138"/>
      <c r="AJ804" s="129"/>
      <c r="AK804" s="129"/>
      <c r="AL804" s="129"/>
      <c r="AM804" s="129"/>
      <c r="AN804" s="129"/>
      <c r="AO804" s="129"/>
      <c r="AP804" s="129"/>
      <c r="AQ804" s="129"/>
      <c r="AR804" s="129"/>
      <c r="AS804" s="129"/>
      <c r="AT804" s="129"/>
      <c r="AU804" s="129"/>
      <c r="AV804" s="129"/>
      <c r="AW804" s="129"/>
      <c r="AX804" s="129"/>
      <c r="AY804" s="129"/>
      <c r="AZ804" s="129"/>
      <c r="BA804" s="129"/>
      <c r="BB804" s="129"/>
      <c r="BC804" s="129"/>
      <c r="BD804" s="129"/>
      <c r="BE804" s="129"/>
      <c r="BF804" s="129"/>
      <c r="BG804" s="79"/>
      <c r="BH804" s="129"/>
    </row>
    <row r="805" spans="7:60" s="76" customFormat="1" x14ac:dyDescent="0.2">
      <c r="G805" s="129"/>
      <c r="AI805" s="138"/>
      <c r="AJ805" s="129"/>
      <c r="AK805" s="129"/>
      <c r="AL805" s="129"/>
      <c r="AM805" s="129"/>
      <c r="AN805" s="129"/>
      <c r="AO805" s="129"/>
      <c r="AP805" s="129"/>
      <c r="AQ805" s="129"/>
      <c r="AR805" s="129"/>
      <c r="AS805" s="129"/>
      <c r="AT805" s="129"/>
      <c r="AU805" s="129"/>
      <c r="AV805" s="129"/>
      <c r="AW805" s="129"/>
      <c r="AX805" s="129"/>
      <c r="AY805" s="129"/>
      <c r="AZ805" s="129"/>
      <c r="BA805" s="129"/>
      <c r="BB805" s="129"/>
      <c r="BC805" s="129"/>
      <c r="BD805" s="129"/>
      <c r="BE805" s="129"/>
      <c r="BF805" s="129"/>
      <c r="BG805" s="79"/>
      <c r="BH805" s="129"/>
    </row>
    <row r="806" spans="7:60" s="76" customFormat="1" x14ac:dyDescent="0.2">
      <c r="G806" s="129"/>
      <c r="AI806" s="138"/>
      <c r="AJ806" s="129"/>
      <c r="AK806" s="129"/>
      <c r="AL806" s="129"/>
      <c r="AM806" s="129"/>
      <c r="AN806" s="129"/>
      <c r="AO806" s="129"/>
      <c r="AP806" s="129"/>
      <c r="AQ806" s="129"/>
      <c r="AR806" s="129"/>
      <c r="AS806" s="129"/>
      <c r="AT806" s="129"/>
      <c r="AU806" s="129"/>
      <c r="AV806" s="129"/>
      <c r="AW806" s="129"/>
      <c r="AX806" s="129"/>
      <c r="AY806" s="129"/>
      <c r="AZ806" s="129"/>
      <c r="BA806" s="129"/>
      <c r="BB806" s="129"/>
      <c r="BC806" s="129"/>
      <c r="BD806" s="129"/>
      <c r="BE806" s="129"/>
      <c r="BF806" s="129"/>
      <c r="BG806" s="79"/>
      <c r="BH806" s="129"/>
    </row>
    <row r="807" spans="7:60" s="76" customFormat="1" x14ac:dyDescent="0.2">
      <c r="G807" s="129"/>
      <c r="AI807" s="138"/>
      <c r="AJ807" s="129"/>
      <c r="AK807" s="129"/>
      <c r="AL807" s="129"/>
      <c r="AM807" s="129"/>
      <c r="AN807" s="129"/>
      <c r="AO807" s="129"/>
      <c r="AP807" s="129"/>
      <c r="AQ807" s="129"/>
      <c r="AR807" s="129"/>
      <c r="AS807" s="129"/>
      <c r="AT807" s="129"/>
      <c r="AU807" s="129"/>
      <c r="AV807" s="129"/>
      <c r="AW807" s="129"/>
      <c r="AX807" s="129"/>
      <c r="AY807" s="129"/>
      <c r="AZ807" s="129"/>
      <c r="BA807" s="129"/>
      <c r="BB807" s="129"/>
      <c r="BC807" s="129"/>
      <c r="BD807" s="129"/>
      <c r="BE807" s="129"/>
      <c r="BF807" s="129"/>
      <c r="BG807" s="79"/>
      <c r="BH807" s="129"/>
    </row>
    <row r="808" spans="7:60" s="76" customFormat="1" x14ac:dyDescent="0.2">
      <c r="G808" s="129"/>
      <c r="AI808" s="138"/>
      <c r="AJ808" s="129"/>
      <c r="AK808" s="129"/>
      <c r="AL808" s="129"/>
      <c r="AM808" s="129"/>
      <c r="AN808" s="129"/>
      <c r="AO808" s="129"/>
      <c r="AP808" s="129"/>
      <c r="AQ808" s="129"/>
      <c r="AR808" s="129"/>
      <c r="AS808" s="129"/>
      <c r="AT808" s="129"/>
      <c r="AU808" s="129"/>
      <c r="AV808" s="129"/>
      <c r="AW808" s="129"/>
      <c r="AX808" s="129"/>
      <c r="AY808" s="129"/>
      <c r="AZ808" s="129"/>
      <c r="BA808" s="129"/>
      <c r="BB808" s="129"/>
      <c r="BC808" s="129"/>
      <c r="BD808" s="129"/>
      <c r="BE808" s="129"/>
      <c r="BF808" s="129"/>
      <c r="BG808" s="79"/>
      <c r="BH808" s="129"/>
    </row>
    <row r="809" spans="7:60" s="76" customFormat="1" x14ac:dyDescent="0.2">
      <c r="G809" s="129"/>
      <c r="AI809" s="138"/>
      <c r="AJ809" s="129"/>
      <c r="AK809" s="129"/>
      <c r="AL809" s="129"/>
      <c r="AM809" s="129"/>
      <c r="AN809" s="129"/>
      <c r="AO809" s="129"/>
      <c r="AP809" s="129"/>
      <c r="AQ809" s="129"/>
      <c r="AR809" s="129"/>
      <c r="AS809" s="129"/>
      <c r="AT809" s="129"/>
      <c r="AU809" s="129"/>
      <c r="AV809" s="129"/>
      <c r="AW809" s="129"/>
      <c r="AX809" s="129"/>
      <c r="AY809" s="129"/>
      <c r="AZ809" s="129"/>
      <c r="BA809" s="129"/>
      <c r="BB809" s="129"/>
      <c r="BC809" s="129"/>
      <c r="BD809" s="129"/>
      <c r="BE809" s="129"/>
      <c r="BF809" s="129"/>
      <c r="BG809" s="79"/>
      <c r="BH809" s="129"/>
    </row>
    <row r="810" spans="7:60" s="76" customFormat="1" x14ac:dyDescent="0.2">
      <c r="G810" s="129"/>
      <c r="AI810" s="138"/>
      <c r="AJ810" s="129"/>
      <c r="AK810" s="129"/>
      <c r="AL810" s="129"/>
      <c r="AM810" s="129"/>
      <c r="AN810" s="129"/>
      <c r="AO810" s="129"/>
      <c r="AP810" s="129"/>
      <c r="AQ810" s="129"/>
      <c r="AR810" s="129"/>
      <c r="AS810" s="129"/>
      <c r="AT810" s="129"/>
      <c r="AU810" s="129"/>
      <c r="AV810" s="129"/>
      <c r="AW810" s="129"/>
      <c r="AX810" s="129"/>
      <c r="AY810" s="129"/>
      <c r="AZ810" s="129"/>
      <c r="BA810" s="129"/>
      <c r="BB810" s="129"/>
      <c r="BC810" s="129"/>
      <c r="BD810" s="129"/>
      <c r="BE810" s="129"/>
      <c r="BF810" s="129"/>
      <c r="BG810" s="79"/>
      <c r="BH810" s="129"/>
    </row>
    <row r="811" spans="7:60" s="76" customFormat="1" x14ac:dyDescent="0.2">
      <c r="G811" s="129"/>
      <c r="AI811" s="138"/>
      <c r="AJ811" s="129"/>
      <c r="AK811" s="129"/>
      <c r="AL811" s="129"/>
      <c r="AM811" s="129"/>
      <c r="AN811" s="129"/>
      <c r="AO811" s="129"/>
      <c r="AP811" s="129"/>
      <c r="AQ811" s="129"/>
      <c r="AR811" s="129"/>
      <c r="AS811" s="129"/>
      <c r="AT811" s="129"/>
      <c r="AU811" s="129"/>
      <c r="AV811" s="129"/>
      <c r="AW811" s="129"/>
      <c r="AX811" s="129"/>
      <c r="AY811" s="129"/>
      <c r="AZ811" s="129"/>
      <c r="BA811" s="129"/>
      <c r="BB811" s="129"/>
      <c r="BC811" s="129"/>
      <c r="BD811" s="129"/>
      <c r="BE811" s="129"/>
      <c r="BF811" s="129"/>
      <c r="BG811" s="79"/>
      <c r="BH811" s="129"/>
    </row>
    <row r="812" spans="7:60" s="76" customFormat="1" x14ac:dyDescent="0.2">
      <c r="G812" s="129"/>
      <c r="AI812" s="138"/>
      <c r="AJ812" s="129"/>
      <c r="AK812" s="129"/>
      <c r="AL812" s="129"/>
      <c r="AM812" s="129"/>
      <c r="AN812" s="129"/>
      <c r="AO812" s="129"/>
      <c r="AP812" s="129"/>
      <c r="AQ812" s="129"/>
      <c r="AR812" s="129"/>
      <c r="AS812" s="129"/>
      <c r="AT812" s="129"/>
      <c r="AU812" s="129"/>
      <c r="AV812" s="129"/>
      <c r="AW812" s="129"/>
      <c r="AX812" s="129"/>
      <c r="AY812" s="129"/>
      <c r="AZ812" s="129"/>
      <c r="BA812" s="129"/>
      <c r="BB812" s="129"/>
      <c r="BC812" s="129"/>
      <c r="BD812" s="129"/>
      <c r="BE812" s="129"/>
      <c r="BF812" s="129"/>
      <c r="BG812" s="79"/>
      <c r="BH812" s="129"/>
    </row>
    <row r="813" spans="7:60" s="76" customFormat="1" x14ac:dyDescent="0.2">
      <c r="G813" s="129"/>
      <c r="AI813" s="138"/>
      <c r="AJ813" s="129"/>
      <c r="AK813" s="129"/>
      <c r="AL813" s="129"/>
      <c r="AM813" s="129"/>
      <c r="AN813" s="129"/>
      <c r="AO813" s="129"/>
      <c r="AP813" s="129"/>
      <c r="AQ813" s="129"/>
      <c r="AR813" s="129"/>
      <c r="AS813" s="129"/>
      <c r="AT813" s="129"/>
      <c r="AU813" s="129"/>
      <c r="AV813" s="129"/>
      <c r="AW813" s="129"/>
      <c r="AX813" s="129"/>
      <c r="AY813" s="129"/>
      <c r="AZ813" s="129"/>
      <c r="BA813" s="129"/>
      <c r="BB813" s="129"/>
      <c r="BC813" s="129"/>
      <c r="BD813" s="129"/>
      <c r="BE813" s="129"/>
      <c r="BF813" s="129"/>
      <c r="BG813" s="79"/>
      <c r="BH813" s="129"/>
    </row>
    <row r="814" spans="7:60" s="76" customFormat="1" x14ac:dyDescent="0.2">
      <c r="G814" s="129"/>
      <c r="AI814" s="138"/>
      <c r="AJ814" s="129"/>
      <c r="AK814" s="129"/>
      <c r="AL814" s="129"/>
      <c r="AM814" s="129"/>
      <c r="AN814" s="129"/>
      <c r="AO814" s="129"/>
      <c r="AP814" s="129"/>
      <c r="AQ814" s="129"/>
      <c r="AR814" s="129"/>
      <c r="AS814" s="129"/>
      <c r="AT814" s="129"/>
      <c r="AU814" s="129"/>
      <c r="AV814" s="129"/>
      <c r="AW814" s="129"/>
      <c r="AX814" s="129"/>
      <c r="AY814" s="129"/>
      <c r="AZ814" s="129"/>
      <c r="BA814" s="129"/>
      <c r="BB814" s="129"/>
      <c r="BC814" s="129"/>
      <c r="BD814" s="129"/>
      <c r="BE814" s="129"/>
      <c r="BF814" s="129"/>
      <c r="BG814" s="79"/>
      <c r="BH814" s="129"/>
    </row>
    <row r="815" spans="7:60" s="76" customFormat="1" x14ac:dyDescent="0.2">
      <c r="G815" s="129"/>
      <c r="AI815" s="138"/>
      <c r="AJ815" s="129"/>
      <c r="AK815" s="129"/>
      <c r="AL815" s="129"/>
      <c r="AM815" s="129"/>
      <c r="AN815" s="129"/>
      <c r="AO815" s="129"/>
      <c r="AP815" s="129"/>
      <c r="AQ815" s="129"/>
      <c r="AR815" s="129"/>
      <c r="AS815" s="129"/>
      <c r="AT815" s="129"/>
      <c r="AU815" s="129"/>
      <c r="AV815" s="129"/>
      <c r="AW815" s="129"/>
      <c r="AX815" s="129"/>
      <c r="AY815" s="129"/>
      <c r="AZ815" s="129"/>
      <c r="BA815" s="129"/>
      <c r="BB815" s="129"/>
      <c r="BC815" s="129"/>
      <c r="BD815" s="129"/>
      <c r="BE815" s="129"/>
      <c r="BF815" s="129"/>
      <c r="BG815" s="79"/>
      <c r="BH815" s="129"/>
    </row>
    <row r="816" spans="7:60" s="76" customFormat="1" x14ac:dyDescent="0.2">
      <c r="G816" s="129"/>
      <c r="AI816" s="138"/>
      <c r="AJ816" s="129"/>
      <c r="AK816" s="129"/>
      <c r="AL816" s="129"/>
      <c r="AM816" s="129"/>
      <c r="AN816" s="129"/>
      <c r="AO816" s="129"/>
      <c r="AP816" s="129"/>
      <c r="AQ816" s="129"/>
      <c r="AR816" s="129"/>
      <c r="AS816" s="129"/>
      <c r="AT816" s="129"/>
      <c r="AU816" s="129"/>
      <c r="AV816" s="129"/>
      <c r="AW816" s="129"/>
      <c r="AX816" s="129"/>
      <c r="AY816" s="129"/>
      <c r="AZ816" s="129"/>
      <c r="BA816" s="129"/>
      <c r="BB816" s="129"/>
      <c r="BC816" s="129"/>
      <c r="BD816" s="129"/>
      <c r="BE816" s="129"/>
      <c r="BF816" s="129"/>
      <c r="BG816" s="79"/>
      <c r="BH816" s="129"/>
    </row>
    <row r="817" spans="7:60" s="76" customFormat="1" x14ac:dyDescent="0.2">
      <c r="G817" s="129"/>
      <c r="AI817" s="138"/>
      <c r="AJ817" s="129"/>
      <c r="AK817" s="129"/>
      <c r="AL817" s="129"/>
      <c r="AM817" s="129"/>
      <c r="AN817" s="129"/>
      <c r="AO817" s="129"/>
      <c r="AP817" s="129"/>
      <c r="AQ817" s="129"/>
      <c r="AR817" s="129"/>
      <c r="AS817" s="129"/>
      <c r="AT817" s="129"/>
      <c r="AU817" s="129"/>
      <c r="AV817" s="129"/>
      <c r="AW817" s="129"/>
      <c r="AX817" s="129"/>
      <c r="AY817" s="129"/>
      <c r="AZ817" s="129"/>
      <c r="BA817" s="129"/>
      <c r="BB817" s="129"/>
      <c r="BC817" s="129"/>
      <c r="BD817" s="129"/>
      <c r="BE817" s="129"/>
      <c r="BF817" s="129"/>
      <c r="BG817" s="79"/>
      <c r="BH817" s="129"/>
    </row>
    <row r="818" spans="7:60" s="76" customFormat="1" x14ac:dyDescent="0.2">
      <c r="G818" s="129"/>
      <c r="AI818" s="138"/>
      <c r="AJ818" s="129"/>
      <c r="AK818" s="129"/>
      <c r="AL818" s="129"/>
      <c r="AM818" s="129"/>
      <c r="AN818" s="129"/>
      <c r="AO818" s="129"/>
      <c r="AP818" s="129"/>
      <c r="AQ818" s="129"/>
      <c r="AR818" s="129"/>
      <c r="AS818" s="129"/>
      <c r="AT818" s="129"/>
      <c r="AU818" s="129"/>
      <c r="AV818" s="129"/>
      <c r="AW818" s="129"/>
      <c r="AX818" s="129"/>
      <c r="AY818" s="129"/>
      <c r="AZ818" s="129"/>
      <c r="BA818" s="129"/>
      <c r="BB818" s="129"/>
      <c r="BC818" s="129"/>
      <c r="BD818" s="129"/>
      <c r="BE818" s="129"/>
      <c r="BF818" s="129"/>
      <c r="BG818" s="79"/>
      <c r="BH818" s="129"/>
    </row>
    <row r="819" spans="7:60" s="76" customFormat="1" x14ac:dyDescent="0.2">
      <c r="G819" s="129"/>
      <c r="AI819" s="138"/>
      <c r="AJ819" s="129"/>
      <c r="AK819" s="129"/>
      <c r="AL819" s="129"/>
      <c r="AM819" s="129"/>
      <c r="AN819" s="129"/>
      <c r="AO819" s="129"/>
      <c r="AP819" s="129"/>
      <c r="AQ819" s="129"/>
      <c r="AR819" s="129"/>
      <c r="AS819" s="129"/>
      <c r="AT819" s="129"/>
      <c r="AU819" s="129"/>
      <c r="AV819" s="129"/>
      <c r="AW819" s="129"/>
      <c r="AX819" s="129"/>
      <c r="AY819" s="129"/>
      <c r="AZ819" s="129"/>
      <c r="BA819" s="129"/>
      <c r="BB819" s="129"/>
      <c r="BC819" s="129"/>
      <c r="BD819" s="129"/>
      <c r="BE819" s="129"/>
      <c r="BF819" s="129"/>
      <c r="BG819" s="79"/>
      <c r="BH819" s="129"/>
    </row>
    <row r="820" spans="7:60" s="76" customFormat="1" x14ac:dyDescent="0.2">
      <c r="G820" s="129"/>
      <c r="AI820" s="138"/>
      <c r="AJ820" s="129"/>
      <c r="AK820" s="129"/>
      <c r="AL820" s="129"/>
      <c r="AM820" s="129"/>
      <c r="AN820" s="129"/>
      <c r="AO820" s="129"/>
      <c r="AP820" s="129"/>
      <c r="AQ820" s="129"/>
      <c r="AR820" s="129"/>
      <c r="AS820" s="129"/>
      <c r="AT820" s="129"/>
      <c r="AU820" s="129"/>
      <c r="AV820" s="129"/>
      <c r="AW820" s="129"/>
      <c r="AX820" s="129"/>
      <c r="AY820" s="129"/>
      <c r="AZ820" s="129"/>
      <c r="BA820" s="129"/>
      <c r="BB820" s="129"/>
      <c r="BC820" s="129"/>
      <c r="BD820" s="129"/>
      <c r="BE820" s="129"/>
      <c r="BF820" s="129"/>
      <c r="BG820" s="79"/>
      <c r="BH820" s="129"/>
    </row>
    <row r="821" spans="7:60" s="76" customFormat="1" x14ac:dyDescent="0.2">
      <c r="G821" s="129"/>
      <c r="AI821" s="138"/>
      <c r="AJ821" s="129"/>
      <c r="AK821" s="129"/>
      <c r="AL821" s="129"/>
      <c r="AM821" s="129"/>
      <c r="AN821" s="129"/>
      <c r="AO821" s="129"/>
      <c r="AP821" s="129"/>
      <c r="AQ821" s="129"/>
      <c r="AR821" s="129"/>
      <c r="AS821" s="129"/>
      <c r="AT821" s="129"/>
      <c r="AU821" s="129"/>
      <c r="AV821" s="129"/>
      <c r="AW821" s="129"/>
      <c r="AX821" s="129"/>
      <c r="AY821" s="129"/>
      <c r="AZ821" s="129"/>
      <c r="BA821" s="129"/>
      <c r="BB821" s="129"/>
      <c r="BC821" s="129"/>
      <c r="BD821" s="129"/>
      <c r="BE821" s="129"/>
      <c r="BF821" s="129"/>
      <c r="BG821" s="79"/>
      <c r="BH821" s="129"/>
    </row>
    <row r="822" spans="7:60" s="76" customFormat="1" x14ac:dyDescent="0.2">
      <c r="G822" s="129"/>
      <c r="AI822" s="138"/>
      <c r="AJ822" s="129"/>
      <c r="AK822" s="129"/>
      <c r="AL822" s="129"/>
      <c r="AM822" s="129"/>
      <c r="AN822" s="129"/>
      <c r="AO822" s="129"/>
      <c r="AP822" s="129"/>
      <c r="AQ822" s="129"/>
      <c r="AR822" s="129"/>
      <c r="AS822" s="129"/>
      <c r="AT822" s="129"/>
      <c r="AU822" s="129"/>
      <c r="AV822" s="129"/>
      <c r="AW822" s="129"/>
      <c r="AX822" s="129"/>
      <c r="AY822" s="129"/>
      <c r="AZ822" s="129"/>
      <c r="BA822" s="129"/>
      <c r="BB822" s="129"/>
      <c r="BC822" s="129"/>
      <c r="BD822" s="129"/>
      <c r="BE822" s="129"/>
      <c r="BF822" s="129"/>
      <c r="BG822" s="79"/>
      <c r="BH822" s="129"/>
    </row>
    <row r="823" spans="7:60" s="76" customFormat="1" x14ac:dyDescent="0.2">
      <c r="G823" s="129"/>
      <c r="AI823" s="138"/>
      <c r="AJ823" s="129"/>
      <c r="AK823" s="129"/>
      <c r="AL823" s="129"/>
      <c r="AM823" s="129"/>
      <c r="AN823" s="129"/>
      <c r="AO823" s="129"/>
      <c r="AP823" s="129"/>
      <c r="AQ823" s="129"/>
      <c r="AR823" s="129"/>
      <c r="AS823" s="129"/>
      <c r="AT823" s="129"/>
      <c r="AU823" s="129"/>
      <c r="AV823" s="129"/>
      <c r="AW823" s="129"/>
      <c r="AX823" s="129"/>
      <c r="AY823" s="129"/>
      <c r="AZ823" s="129"/>
      <c r="BA823" s="129"/>
      <c r="BB823" s="129"/>
      <c r="BC823" s="129"/>
      <c r="BD823" s="129"/>
      <c r="BE823" s="129"/>
      <c r="BF823" s="129"/>
      <c r="BG823" s="79"/>
      <c r="BH823" s="129"/>
    </row>
    <row r="824" spans="7:60" s="76" customFormat="1" x14ac:dyDescent="0.2">
      <c r="G824" s="129"/>
      <c r="AI824" s="138"/>
      <c r="AJ824" s="129"/>
      <c r="AK824" s="129"/>
      <c r="AL824" s="129"/>
      <c r="AM824" s="129"/>
      <c r="AN824" s="129"/>
      <c r="AO824" s="129"/>
      <c r="AP824" s="129"/>
      <c r="AQ824" s="129"/>
      <c r="AR824" s="129"/>
      <c r="AS824" s="129"/>
      <c r="AT824" s="129"/>
      <c r="AU824" s="129"/>
      <c r="AV824" s="129"/>
      <c r="AW824" s="129"/>
      <c r="AX824" s="129"/>
      <c r="AY824" s="129"/>
      <c r="AZ824" s="129"/>
      <c r="BA824" s="129"/>
      <c r="BB824" s="129"/>
      <c r="BC824" s="129"/>
      <c r="BD824" s="129"/>
      <c r="BE824" s="129"/>
      <c r="BF824" s="129"/>
      <c r="BG824" s="79"/>
      <c r="BH824" s="129"/>
    </row>
    <row r="825" spans="7:60" s="76" customFormat="1" x14ac:dyDescent="0.2">
      <c r="G825" s="129"/>
      <c r="AI825" s="138"/>
      <c r="AJ825" s="129"/>
      <c r="AK825" s="129"/>
      <c r="AL825" s="129"/>
      <c r="AM825" s="129"/>
      <c r="AN825" s="129"/>
      <c r="AO825" s="129"/>
      <c r="AP825" s="129"/>
      <c r="AQ825" s="129"/>
      <c r="AR825" s="129"/>
      <c r="AS825" s="129"/>
      <c r="AT825" s="129"/>
      <c r="AU825" s="129"/>
      <c r="AV825" s="129"/>
      <c r="AW825" s="129"/>
      <c r="AX825" s="129"/>
      <c r="AY825" s="129"/>
      <c r="AZ825" s="129"/>
      <c r="BA825" s="129"/>
      <c r="BB825" s="129"/>
      <c r="BC825" s="129"/>
      <c r="BD825" s="129"/>
      <c r="BE825" s="129"/>
      <c r="BF825" s="129"/>
      <c r="BG825" s="79"/>
      <c r="BH825" s="129"/>
    </row>
    <row r="826" spans="7:60" s="76" customFormat="1" x14ac:dyDescent="0.2">
      <c r="G826" s="129"/>
      <c r="AI826" s="138"/>
      <c r="AJ826" s="129"/>
      <c r="AK826" s="129"/>
      <c r="AL826" s="129"/>
      <c r="AM826" s="129"/>
      <c r="AN826" s="129"/>
      <c r="AO826" s="129"/>
      <c r="AP826" s="129"/>
      <c r="AQ826" s="129"/>
      <c r="AR826" s="129"/>
      <c r="AS826" s="129"/>
      <c r="AT826" s="129"/>
      <c r="AU826" s="129"/>
      <c r="AV826" s="129"/>
      <c r="AW826" s="129"/>
      <c r="AX826" s="129"/>
      <c r="AY826" s="129"/>
      <c r="AZ826" s="129"/>
      <c r="BA826" s="129"/>
      <c r="BB826" s="129"/>
      <c r="BC826" s="129"/>
      <c r="BD826" s="129"/>
      <c r="BE826" s="129"/>
      <c r="BF826" s="129"/>
      <c r="BG826" s="79"/>
      <c r="BH826" s="129"/>
    </row>
    <row r="827" spans="7:60" s="76" customFormat="1" x14ac:dyDescent="0.2">
      <c r="G827" s="129"/>
      <c r="AI827" s="138"/>
      <c r="AJ827" s="129"/>
      <c r="AK827" s="129"/>
      <c r="AL827" s="129"/>
      <c r="AM827" s="129"/>
      <c r="AN827" s="129"/>
      <c r="AO827" s="129"/>
      <c r="AP827" s="129"/>
      <c r="AQ827" s="129"/>
      <c r="AR827" s="129"/>
      <c r="AS827" s="129"/>
      <c r="AT827" s="129"/>
      <c r="AU827" s="129"/>
      <c r="AV827" s="129"/>
      <c r="AW827" s="129"/>
      <c r="AX827" s="129"/>
      <c r="AY827" s="129"/>
      <c r="AZ827" s="129"/>
      <c r="BA827" s="129"/>
      <c r="BB827" s="129"/>
      <c r="BC827" s="129"/>
      <c r="BD827" s="129"/>
      <c r="BE827" s="129"/>
      <c r="BF827" s="129"/>
      <c r="BG827" s="79"/>
      <c r="BH827" s="129"/>
    </row>
    <row r="828" spans="7:60" s="76" customFormat="1" x14ac:dyDescent="0.2">
      <c r="G828" s="129"/>
      <c r="AI828" s="138"/>
      <c r="AJ828" s="129"/>
      <c r="AK828" s="129"/>
      <c r="AL828" s="129"/>
      <c r="AM828" s="129"/>
      <c r="AN828" s="129"/>
      <c r="AO828" s="129"/>
      <c r="AP828" s="129"/>
      <c r="AQ828" s="129"/>
      <c r="AR828" s="129"/>
      <c r="AS828" s="129"/>
      <c r="AT828" s="129"/>
      <c r="AU828" s="129"/>
      <c r="AV828" s="129"/>
      <c r="AW828" s="129"/>
      <c r="AX828" s="129"/>
      <c r="AY828" s="129"/>
      <c r="AZ828" s="129"/>
      <c r="BA828" s="129"/>
      <c r="BB828" s="129"/>
      <c r="BC828" s="129"/>
      <c r="BD828" s="129"/>
      <c r="BE828" s="129"/>
      <c r="BF828" s="129"/>
      <c r="BG828" s="79"/>
      <c r="BH828" s="129"/>
    </row>
    <row r="829" spans="7:60" s="76" customFormat="1" x14ac:dyDescent="0.2">
      <c r="G829" s="129"/>
      <c r="AI829" s="138"/>
      <c r="AJ829" s="129"/>
      <c r="AK829" s="129"/>
      <c r="AL829" s="129"/>
      <c r="AM829" s="129"/>
      <c r="AN829" s="129"/>
      <c r="AO829" s="129"/>
      <c r="AP829" s="129"/>
      <c r="AQ829" s="129"/>
      <c r="AR829" s="129"/>
      <c r="AS829" s="129"/>
      <c r="AT829" s="129"/>
      <c r="AU829" s="129"/>
      <c r="AV829" s="129"/>
      <c r="AW829" s="129"/>
      <c r="AX829" s="129"/>
      <c r="AY829" s="129"/>
      <c r="AZ829" s="129"/>
      <c r="BA829" s="129"/>
      <c r="BB829" s="129"/>
      <c r="BC829" s="129"/>
      <c r="BD829" s="129"/>
      <c r="BE829" s="129"/>
      <c r="BF829" s="129"/>
      <c r="BG829" s="79"/>
      <c r="BH829" s="129"/>
    </row>
    <row r="830" spans="7:60" s="76" customFormat="1" x14ac:dyDescent="0.2">
      <c r="G830" s="129"/>
      <c r="AI830" s="138"/>
      <c r="AJ830" s="129"/>
      <c r="AK830" s="129"/>
      <c r="AL830" s="129"/>
      <c r="AM830" s="129"/>
      <c r="AN830" s="129"/>
      <c r="AO830" s="129"/>
      <c r="AP830" s="129"/>
      <c r="AQ830" s="129"/>
      <c r="AR830" s="129"/>
      <c r="AS830" s="129"/>
      <c r="AT830" s="129"/>
      <c r="AU830" s="129"/>
      <c r="AV830" s="129"/>
      <c r="AW830" s="129"/>
      <c r="AX830" s="129"/>
      <c r="AY830" s="129"/>
      <c r="AZ830" s="129"/>
      <c r="BA830" s="129"/>
      <c r="BB830" s="129"/>
      <c r="BC830" s="129"/>
      <c r="BD830" s="129"/>
      <c r="BE830" s="129"/>
      <c r="BF830" s="129"/>
      <c r="BG830" s="79"/>
      <c r="BH830" s="129"/>
    </row>
    <row r="831" spans="7:60" s="76" customFormat="1" x14ac:dyDescent="0.2">
      <c r="G831" s="129"/>
      <c r="AI831" s="138"/>
      <c r="AJ831" s="129"/>
      <c r="AK831" s="129"/>
      <c r="AL831" s="129"/>
      <c r="AM831" s="129"/>
      <c r="AN831" s="129"/>
      <c r="AO831" s="129"/>
      <c r="AP831" s="129"/>
      <c r="AQ831" s="129"/>
      <c r="AR831" s="129"/>
      <c r="AS831" s="129"/>
      <c r="AT831" s="129"/>
      <c r="AU831" s="129"/>
      <c r="AV831" s="129"/>
      <c r="AW831" s="129"/>
      <c r="AX831" s="129"/>
      <c r="AY831" s="129"/>
      <c r="AZ831" s="129"/>
      <c r="BA831" s="129"/>
      <c r="BB831" s="129"/>
      <c r="BC831" s="129"/>
      <c r="BD831" s="129"/>
      <c r="BE831" s="129"/>
      <c r="BF831" s="129"/>
      <c r="BG831" s="79"/>
      <c r="BH831" s="129"/>
    </row>
    <row r="832" spans="7:60" s="76" customFormat="1" x14ac:dyDescent="0.2">
      <c r="G832" s="129"/>
      <c r="AI832" s="138"/>
      <c r="AJ832" s="129"/>
      <c r="AK832" s="129"/>
      <c r="AL832" s="129"/>
      <c r="AM832" s="129"/>
      <c r="AN832" s="129"/>
      <c r="AO832" s="129"/>
      <c r="AP832" s="129"/>
      <c r="AQ832" s="129"/>
      <c r="AR832" s="129"/>
      <c r="AS832" s="129"/>
      <c r="AT832" s="129"/>
      <c r="AU832" s="129"/>
      <c r="AV832" s="129"/>
      <c r="AW832" s="129"/>
      <c r="AX832" s="129"/>
      <c r="AY832" s="129"/>
      <c r="AZ832" s="129"/>
      <c r="BA832" s="129"/>
      <c r="BB832" s="129"/>
      <c r="BC832" s="129"/>
      <c r="BD832" s="129"/>
      <c r="BE832" s="129"/>
      <c r="BF832" s="129"/>
      <c r="BG832" s="79"/>
      <c r="BH832" s="129"/>
    </row>
    <row r="833" spans="7:60" s="76" customFormat="1" x14ac:dyDescent="0.2">
      <c r="G833" s="129"/>
      <c r="AI833" s="138"/>
      <c r="AJ833" s="129"/>
      <c r="AK833" s="129"/>
      <c r="AL833" s="129"/>
      <c r="AM833" s="129"/>
      <c r="AN833" s="129"/>
      <c r="AO833" s="129"/>
      <c r="AP833" s="129"/>
      <c r="AQ833" s="129"/>
      <c r="AR833" s="129"/>
      <c r="AS833" s="129"/>
      <c r="AT833" s="129"/>
      <c r="AU833" s="129"/>
      <c r="AV833" s="129"/>
      <c r="AW833" s="129"/>
      <c r="AX833" s="129"/>
      <c r="AY833" s="129"/>
      <c r="AZ833" s="129"/>
      <c r="BA833" s="129"/>
      <c r="BB833" s="129"/>
      <c r="BC833" s="129"/>
      <c r="BD833" s="129"/>
      <c r="BE833" s="129"/>
      <c r="BF833" s="129"/>
      <c r="BG833" s="79"/>
      <c r="BH833" s="129"/>
    </row>
    <row r="834" spans="7:60" s="76" customFormat="1" x14ac:dyDescent="0.2">
      <c r="G834" s="129"/>
      <c r="AI834" s="138"/>
      <c r="AJ834" s="129"/>
      <c r="AK834" s="129"/>
      <c r="AL834" s="129"/>
      <c r="AM834" s="129"/>
      <c r="AN834" s="129"/>
      <c r="AO834" s="129"/>
      <c r="AP834" s="129"/>
      <c r="AQ834" s="129"/>
      <c r="AR834" s="129"/>
      <c r="AS834" s="129"/>
      <c r="AT834" s="129"/>
      <c r="AU834" s="129"/>
      <c r="AV834" s="129"/>
      <c r="AW834" s="129"/>
      <c r="AX834" s="129"/>
      <c r="AY834" s="129"/>
      <c r="AZ834" s="129"/>
      <c r="BA834" s="129"/>
      <c r="BB834" s="129"/>
      <c r="BC834" s="129"/>
      <c r="BD834" s="129"/>
      <c r="BE834" s="129"/>
      <c r="BF834" s="129"/>
      <c r="BG834" s="79"/>
      <c r="BH834" s="129"/>
    </row>
    <row r="835" spans="7:60" s="76" customFormat="1" x14ac:dyDescent="0.2">
      <c r="G835" s="129"/>
      <c r="AI835" s="138"/>
      <c r="AJ835" s="129"/>
      <c r="AK835" s="129"/>
      <c r="AL835" s="129"/>
      <c r="AM835" s="129"/>
      <c r="AN835" s="129"/>
      <c r="AO835" s="129"/>
      <c r="AP835" s="129"/>
      <c r="AQ835" s="129"/>
      <c r="AR835" s="129"/>
      <c r="AS835" s="129"/>
      <c r="AT835" s="129"/>
      <c r="AU835" s="129"/>
      <c r="AV835" s="129"/>
      <c r="AW835" s="129"/>
      <c r="AX835" s="129"/>
      <c r="AY835" s="129"/>
      <c r="AZ835" s="129"/>
      <c r="BA835" s="129"/>
      <c r="BB835" s="129"/>
      <c r="BC835" s="129"/>
      <c r="BD835" s="129"/>
      <c r="BE835" s="129"/>
      <c r="BF835" s="129"/>
      <c r="BG835" s="79"/>
      <c r="BH835" s="129"/>
    </row>
    <row r="836" spans="7:60" s="76" customFormat="1" x14ac:dyDescent="0.2">
      <c r="G836" s="129"/>
      <c r="AI836" s="138"/>
      <c r="AJ836" s="129"/>
      <c r="AK836" s="129"/>
      <c r="AL836" s="129"/>
      <c r="AM836" s="129"/>
      <c r="AN836" s="129"/>
      <c r="AO836" s="129"/>
      <c r="AP836" s="129"/>
      <c r="AQ836" s="129"/>
      <c r="AR836" s="129"/>
      <c r="AS836" s="129"/>
      <c r="AT836" s="129"/>
      <c r="AU836" s="129"/>
      <c r="AV836" s="129"/>
      <c r="AW836" s="129"/>
      <c r="AX836" s="129"/>
      <c r="AY836" s="129"/>
      <c r="AZ836" s="129"/>
      <c r="BA836" s="129"/>
      <c r="BB836" s="129"/>
      <c r="BC836" s="129"/>
      <c r="BD836" s="129"/>
      <c r="BE836" s="129"/>
      <c r="BF836" s="129"/>
      <c r="BG836" s="79"/>
      <c r="BH836" s="129"/>
    </row>
    <row r="837" spans="7:60" s="76" customFormat="1" x14ac:dyDescent="0.2">
      <c r="G837" s="129"/>
      <c r="AI837" s="138"/>
      <c r="AJ837" s="129"/>
      <c r="AK837" s="129"/>
      <c r="AL837" s="129"/>
      <c r="AM837" s="129"/>
      <c r="AN837" s="129"/>
      <c r="AO837" s="129"/>
      <c r="AP837" s="129"/>
      <c r="AQ837" s="129"/>
      <c r="AR837" s="129"/>
      <c r="AS837" s="129"/>
      <c r="AT837" s="129"/>
      <c r="AU837" s="129"/>
      <c r="AV837" s="129"/>
      <c r="AW837" s="129"/>
      <c r="AX837" s="129"/>
      <c r="AY837" s="129"/>
      <c r="AZ837" s="129"/>
      <c r="BA837" s="129"/>
      <c r="BB837" s="129"/>
      <c r="BC837" s="129"/>
      <c r="BD837" s="129"/>
      <c r="BE837" s="129"/>
      <c r="BF837" s="129"/>
      <c r="BG837" s="79"/>
      <c r="BH837" s="129"/>
    </row>
    <row r="838" spans="7:60" s="76" customFormat="1" x14ac:dyDescent="0.2">
      <c r="G838" s="129"/>
      <c r="AI838" s="138"/>
      <c r="AJ838" s="129"/>
      <c r="AK838" s="129"/>
      <c r="AL838" s="129"/>
      <c r="AM838" s="129"/>
      <c r="AN838" s="129"/>
      <c r="AO838" s="129"/>
      <c r="AP838" s="129"/>
      <c r="AQ838" s="129"/>
      <c r="AR838" s="129"/>
      <c r="AS838" s="129"/>
      <c r="AT838" s="129"/>
      <c r="AU838" s="129"/>
      <c r="AV838" s="129"/>
      <c r="AW838" s="129"/>
      <c r="AX838" s="129"/>
      <c r="AY838" s="129"/>
      <c r="AZ838" s="129"/>
      <c r="BA838" s="129"/>
      <c r="BB838" s="129"/>
      <c r="BC838" s="129"/>
      <c r="BD838" s="129"/>
      <c r="BE838" s="129"/>
      <c r="BF838" s="129"/>
      <c r="BG838" s="79"/>
      <c r="BH838" s="129"/>
    </row>
    <row r="839" spans="7:60" s="76" customFormat="1" x14ac:dyDescent="0.2">
      <c r="G839" s="129"/>
      <c r="AI839" s="138"/>
      <c r="AJ839" s="129"/>
      <c r="AK839" s="129"/>
      <c r="AL839" s="129"/>
      <c r="AM839" s="129"/>
      <c r="AN839" s="129"/>
      <c r="AO839" s="129"/>
      <c r="AP839" s="129"/>
      <c r="AQ839" s="129"/>
      <c r="AR839" s="129"/>
      <c r="AS839" s="129"/>
      <c r="AT839" s="129"/>
      <c r="AU839" s="129"/>
      <c r="AV839" s="129"/>
      <c r="AW839" s="129"/>
      <c r="AX839" s="129"/>
      <c r="AY839" s="129"/>
      <c r="AZ839" s="129"/>
      <c r="BA839" s="129"/>
      <c r="BB839" s="129"/>
      <c r="BC839" s="129"/>
      <c r="BD839" s="129"/>
      <c r="BE839" s="129"/>
      <c r="BF839" s="129"/>
      <c r="BG839" s="79"/>
      <c r="BH839" s="129"/>
    </row>
    <row r="840" spans="7:60" s="76" customFormat="1" x14ac:dyDescent="0.2">
      <c r="G840" s="129"/>
      <c r="AI840" s="138"/>
      <c r="AJ840" s="129"/>
      <c r="AK840" s="129"/>
      <c r="AL840" s="129"/>
      <c r="AM840" s="129"/>
      <c r="AN840" s="129"/>
      <c r="AO840" s="129"/>
      <c r="AP840" s="129"/>
      <c r="AQ840" s="129"/>
      <c r="AR840" s="129"/>
      <c r="AS840" s="129"/>
      <c r="AT840" s="129"/>
      <c r="AU840" s="129"/>
      <c r="AV840" s="129"/>
      <c r="AW840" s="129"/>
      <c r="AX840" s="129"/>
      <c r="AY840" s="129"/>
      <c r="AZ840" s="129"/>
      <c r="BA840" s="129"/>
      <c r="BB840" s="129"/>
      <c r="BC840" s="129"/>
      <c r="BD840" s="129"/>
      <c r="BE840" s="129"/>
      <c r="BF840" s="129"/>
      <c r="BG840" s="79"/>
      <c r="BH840" s="129"/>
    </row>
    <row r="841" spans="7:60" s="76" customFormat="1" x14ac:dyDescent="0.2">
      <c r="G841" s="129"/>
      <c r="AI841" s="138"/>
      <c r="AJ841" s="129"/>
      <c r="AK841" s="129"/>
      <c r="AL841" s="129"/>
      <c r="AM841" s="129"/>
      <c r="AN841" s="129"/>
      <c r="AO841" s="129"/>
      <c r="AP841" s="129"/>
      <c r="AQ841" s="129"/>
      <c r="AR841" s="129"/>
      <c r="AS841" s="129"/>
      <c r="AT841" s="129"/>
      <c r="AU841" s="129"/>
      <c r="AV841" s="129"/>
      <c r="AW841" s="129"/>
      <c r="AX841" s="129"/>
      <c r="AY841" s="129"/>
      <c r="AZ841" s="129"/>
      <c r="BA841" s="129"/>
      <c r="BB841" s="129"/>
      <c r="BC841" s="129"/>
      <c r="BD841" s="129"/>
      <c r="BE841" s="129"/>
      <c r="BF841" s="129"/>
      <c r="BG841" s="79"/>
      <c r="BH841" s="129"/>
    </row>
    <row r="842" spans="7:60" s="76" customFormat="1" x14ac:dyDescent="0.2">
      <c r="G842" s="129"/>
      <c r="AI842" s="138"/>
      <c r="AJ842" s="129"/>
      <c r="AK842" s="129"/>
      <c r="AL842" s="129"/>
      <c r="AM842" s="129"/>
      <c r="AN842" s="129"/>
      <c r="AO842" s="129"/>
      <c r="AP842" s="129"/>
      <c r="AQ842" s="129"/>
      <c r="AR842" s="129"/>
      <c r="AS842" s="129"/>
      <c r="AT842" s="129"/>
      <c r="AU842" s="129"/>
      <c r="AV842" s="129"/>
      <c r="AW842" s="129"/>
      <c r="AX842" s="129"/>
      <c r="AY842" s="129"/>
      <c r="AZ842" s="129"/>
      <c r="BA842" s="129"/>
      <c r="BB842" s="129"/>
      <c r="BC842" s="129"/>
      <c r="BD842" s="129"/>
      <c r="BE842" s="129"/>
      <c r="BF842" s="129"/>
      <c r="BG842" s="79"/>
      <c r="BH842" s="129"/>
    </row>
    <row r="843" spans="7:60" s="76" customFormat="1" x14ac:dyDescent="0.2">
      <c r="G843" s="129"/>
      <c r="AI843" s="138"/>
      <c r="AJ843" s="129"/>
      <c r="AK843" s="129"/>
      <c r="AL843" s="129"/>
      <c r="AM843" s="129"/>
      <c r="AN843" s="129"/>
      <c r="AO843" s="129"/>
      <c r="AP843" s="129"/>
      <c r="AQ843" s="129"/>
      <c r="AR843" s="129"/>
      <c r="AS843" s="129"/>
      <c r="AT843" s="129"/>
      <c r="AU843" s="129"/>
      <c r="AV843" s="129"/>
      <c r="AW843" s="129"/>
      <c r="AX843" s="129"/>
      <c r="AY843" s="129"/>
      <c r="AZ843" s="129"/>
      <c r="BA843" s="129"/>
      <c r="BB843" s="129"/>
      <c r="BC843" s="129"/>
      <c r="BD843" s="129"/>
      <c r="BE843" s="129"/>
      <c r="BF843" s="129"/>
      <c r="BG843" s="79"/>
      <c r="BH843" s="129"/>
    </row>
    <row r="844" spans="7:60" s="76" customFormat="1" x14ac:dyDescent="0.2">
      <c r="G844" s="129"/>
      <c r="AI844" s="138"/>
      <c r="AJ844" s="129"/>
      <c r="AK844" s="129"/>
      <c r="AL844" s="129"/>
      <c r="AM844" s="129"/>
      <c r="AN844" s="129"/>
      <c r="AO844" s="129"/>
      <c r="AP844" s="129"/>
      <c r="AQ844" s="129"/>
      <c r="AR844" s="129"/>
      <c r="AS844" s="129"/>
      <c r="AT844" s="129"/>
      <c r="AU844" s="129"/>
      <c r="AV844" s="129"/>
      <c r="AW844" s="129"/>
      <c r="AX844" s="129"/>
      <c r="AY844" s="129"/>
      <c r="AZ844" s="129"/>
      <c r="BA844" s="129"/>
      <c r="BB844" s="129"/>
      <c r="BC844" s="129"/>
      <c r="BD844" s="129"/>
      <c r="BE844" s="129"/>
      <c r="BF844" s="129"/>
      <c r="BG844" s="79"/>
      <c r="BH844" s="129"/>
    </row>
    <row r="845" spans="7:60" s="76" customFormat="1" x14ac:dyDescent="0.2">
      <c r="G845" s="129"/>
      <c r="AI845" s="138"/>
      <c r="AJ845" s="129"/>
      <c r="AK845" s="129"/>
      <c r="AL845" s="129"/>
      <c r="AM845" s="129"/>
      <c r="AN845" s="129"/>
      <c r="AO845" s="129"/>
      <c r="AP845" s="129"/>
      <c r="AQ845" s="129"/>
      <c r="AR845" s="129"/>
      <c r="AS845" s="129"/>
      <c r="AT845" s="129"/>
      <c r="AU845" s="129"/>
      <c r="AV845" s="129"/>
      <c r="AW845" s="129"/>
      <c r="AX845" s="129"/>
      <c r="AY845" s="129"/>
      <c r="AZ845" s="129"/>
      <c r="BA845" s="129"/>
      <c r="BB845" s="129"/>
      <c r="BC845" s="129"/>
      <c r="BD845" s="129"/>
      <c r="BE845" s="129"/>
      <c r="BF845" s="129"/>
      <c r="BG845" s="79"/>
      <c r="BH845" s="129"/>
    </row>
    <row r="846" spans="7:60" s="76" customFormat="1" x14ac:dyDescent="0.2">
      <c r="G846" s="129"/>
      <c r="AI846" s="138"/>
      <c r="AJ846" s="129"/>
      <c r="AK846" s="129"/>
      <c r="AL846" s="129"/>
      <c r="AM846" s="129"/>
      <c r="AN846" s="129"/>
      <c r="AO846" s="129"/>
      <c r="AP846" s="129"/>
      <c r="AQ846" s="129"/>
      <c r="AR846" s="129"/>
      <c r="AS846" s="129"/>
      <c r="AT846" s="129"/>
      <c r="AU846" s="129"/>
      <c r="AV846" s="129"/>
      <c r="AW846" s="129"/>
      <c r="AX846" s="129"/>
      <c r="AY846" s="129"/>
      <c r="AZ846" s="129"/>
      <c r="BA846" s="129"/>
      <c r="BB846" s="129"/>
      <c r="BC846" s="129"/>
      <c r="BD846" s="129"/>
      <c r="BE846" s="129"/>
      <c r="BF846" s="129"/>
      <c r="BG846" s="79"/>
      <c r="BH846" s="129"/>
    </row>
    <row r="847" spans="7:60" s="76" customFormat="1" x14ac:dyDescent="0.2">
      <c r="G847" s="129"/>
      <c r="AI847" s="138"/>
      <c r="AJ847" s="129"/>
      <c r="AK847" s="129"/>
      <c r="AL847" s="129"/>
      <c r="AM847" s="129"/>
      <c r="AN847" s="129"/>
      <c r="AO847" s="129"/>
      <c r="AP847" s="129"/>
      <c r="AQ847" s="129"/>
      <c r="AR847" s="129"/>
      <c r="AS847" s="129"/>
      <c r="AT847" s="129"/>
      <c r="AU847" s="129"/>
      <c r="AV847" s="129"/>
      <c r="AW847" s="129"/>
      <c r="AX847" s="129"/>
      <c r="AY847" s="129"/>
      <c r="AZ847" s="129"/>
      <c r="BA847" s="129"/>
      <c r="BB847" s="129"/>
      <c r="BC847" s="129"/>
      <c r="BD847" s="129"/>
      <c r="BE847" s="129"/>
      <c r="BF847" s="129"/>
      <c r="BG847" s="79"/>
      <c r="BH847" s="129"/>
    </row>
    <row r="848" spans="7:60" s="76" customFormat="1" x14ac:dyDescent="0.2">
      <c r="G848" s="129"/>
      <c r="AI848" s="138"/>
      <c r="AJ848" s="129"/>
      <c r="AK848" s="129"/>
      <c r="AL848" s="129"/>
      <c r="AM848" s="129"/>
      <c r="AN848" s="129"/>
      <c r="AO848" s="129"/>
      <c r="AP848" s="129"/>
      <c r="AQ848" s="129"/>
      <c r="AR848" s="129"/>
      <c r="AS848" s="129"/>
      <c r="AT848" s="129"/>
      <c r="AU848" s="129"/>
      <c r="AV848" s="129"/>
      <c r="AW848" s="129"/>
      <c r="AX848" s="129"/>
      <c r="AY848" s="129"/>
      <c r="AZ848" s="129"/>
      <c r="BA848" s="129"/>
      <c r="BB848" s="129"/>
      <c r="BC848" s="129"/>
      <c r="BD848" s="129"/>
      <c r="BE848" s="129"/>
      <c r="BF848" s="129"/>
      <c r="BG848" s="79"/>
      <c r="BH848" s="129"/>
    </row>
    <row r="849" spans="7:60" s="76" customFormat="1" x14ac:dyDescent="0.2">
      <c r="G849" s="129"/>
      <c r="AI849" s="138"/>
      <c r="AJ849" s="129"/>
      <c r="AK849" s="129"/>
      <c r="AL849" s="129"/>
      <c r="AM849" s="129"/>
      <c r="AN849" s="129"/>
      <c r="AO849" s="129"/>
      <c r="AP849" s="129"/>
      <c r="AQ849" s="129"/>
      <c r="AR849" s="129"/>
      <c r="AS849" s="129"/>
      <c r="AT849" s="129"/>
      <c r="AU849" s="129"/>
      <c r="AV849" s="129"/>
      <c r="AW849" s="129"/>
      <c r="AX849" s="129"/>
      <c r="AY849" s="129"/>
      <c r="AZ849" s="129"/>
      <c r="BA849" s="129"/>
      <c r="BB849" s="129"/>
      <c r="BC849" s="129"/>
      <c r="BD849" s="129"/>
      <c r="BE849" s="129"/>
      <c r="BF849" s="129"/>
      <c r="BG849" s="79"/>
      <c r="BH849" s="129"/>
    </row>
    <row r="850" spans="7:60" s="76" customFormat="1" x14ac:dyDescent="0.2">
      <c r="G850" s="129"/>
      <c r="AI850" s="138"/>
      <c r="AJ850" s="129"/>
      <c r="AK850" s="129"/>
      <c r="AL850" s="129"/>
      <c r="AM850" s="129"/>
      <c r="AN850" s="129"/>
      <c r="AO850" s="129"/>
      <c r="AP850" s="129"/>
      <c r="AQ850" s="129"/>
      <c r="AR850" s="129"/>
      <c r="AS850" s="129"/>
      <c r="AT850" s="129"/>
      <c r="AU850" s="129"/>
      <c r="AV850" s="129"/>
      <c r="AW850" s="129"/>
      <c r="AX850" s="129"/>
      <c r="AY850" s="129"/>
      <c r="AZ850" s="129"/>
      <c r="BA850" s="129"/>
      <c r="BB850" s="129"/>
      <c r="BC850" s="129"/>
      <c r="BD850" s="129"/>
      <c r="BE850" s="129"/>
      <c r="BF850" s="129"/>
      <c r="BG850" s="79"/>
      <c r="BH850" s="129"/>
    </row>
    <row r="851" spans="7:60" s="76" customFormat="1" x14ac:dyDescent="0.2">
      <c r="G851" s="129"/>
      <c r="AI851" s="138"/>
      <c r="AJ851" s="129"/>
      <c r="AK851" s="129"/>
      <c r="AL851" s="129"/>
      <c r="AM851" s="129"/>
      <c r="AN851" s="129"/>
      <c r="AO851" s="129"/>
      <c r="AP851" s="129"/>
      <c r="AQ851" s="129"/>
      <c r="AR851" s="129"/>
      <c r="AS851" s="129"/>
      <c r="AT851" s="129"/>
      <c r="AU851" s="129"/>
      <c r="AV851" s="129"/>
      <c r="AW851" s="129"/>
      <c r="AX851" s="129"/>
      <c r="AY851" s="129"/>
      <c r="AZ851" s="129"/>
      <c r="BA851" s="129"/>
      <c r="BB851" s="129"/>
      <c r="BC851" s="129"/>
      <c r="BD851" s="129"/>
      <c r="BE851" s="129"/>
      <c r="BF851" s="129"/>
      <c r="BG851" s="79"/>
      <c r="BH851" s="129"/>
    </row>
    <row r="852" spans="7:60" s="76" customFormat="1" x14ac:dyDescent="0.2">
      <c r="G852" s="129"/>
      <c r="AI852" s="138"/>
      <c r="AJ852" s="129"/>
      <c r="AK852" s="129"/>
      <c r="AL852" s="129"/>
      <c r="AM852" s="129"/>
      <c r="AN852" s="129"/>
      <c r="AO852" s="129"/>
      <c r="AP852" s="129"/>
      <c r="AQ852" s="129"/>
      <c r="AR852" s="129"/>
      <c r="AS852" s="129"/>
      <c r="AT852" s="129"/>
      <c r="AU852" s="129"/>
      <c r="AV852" s="129"/>
      <c r="AW852" s="129"/>
      <c r="AX852" s="129"/>
      <c r="AY852" s="129"/>
      <c r="AZ852" s="129"/>
      <c r="BA852" s="129"/>
      <c r="BB852" s="129"/>
      <c r="BC852" s="129"/>
      <c r="BD852" s="129"/>
      <c r="BE852" s="129"/>
      <c r="BF852" s="129"/>
      <c r="BG852" s="79"/>
      <c r="BH852" s="129"/>
    </row>
    <row r="853" spans="7:60" s="76" customFormat="1" x14ac:dyDescent="0.2">
      <c r="G853" s="129"/>
      <c r="AI853" s="138"/>
      <c r="AJ853" s="129"/>
      <c r="AK853" s="129"/>
      <c r="AL853" s="129"/>
      <c r="AM853" s="129"/>
      <c r="AN853" s="129"/>
      <c r="AO853" s="129"/>
      <c r="AP853" s="129"/>
      <c r="AQ853" s="129"/>
      <c r="AR853" s="129"/>
      <c r="AS853" s="129"/>
      <c r="AT853" s="129"/>
      <c r="AU853" s="129"/>
      <c r="AV853" s="129"/>
      <c r="AW853" s="129"/>
      <c r="AX853" s="129"/>
      <c r="AY853" s="129"/>
      <c r="AZ853" s="129"/>
      <c r="BA853" s="129"/>
      <c r="BB853" s="129"/>
      <c r="BC853" s="129"/>
      <c r="BD853" s="129"/>
      <c r="BE853" s="129"/>
      <c r="BF853" s="129"/>
      <c r="BG853" s="79"/>
      <c r="BH853" s="129"/>
    </row>
    <row r="854" spans="7:60" s="76" customFormat="1" x14ac:dyDescent="0.2">
      <c r="G854" s="129"/>
      <c r="AI854" s="138"/>
      <c r="AJ854" s="129"/>
      <c r="AK854" s="129"/>
      <c r="AL854" s="129"/>
      <c r="AM854" s="129"/>
      <c r="AN854" s="129"/>
      <c r="AO854" s="129"/>
      <c r="AP854" s="129"/>
      <c r="AQ854" s="129"/>
      <c r="AR854" s="129"/>
      <c r="AS854" s="129"/>
      <c r="AT854" s="129"/>
      <c r="AU854" s="129"/>
      <c r="AV854" s="129"/>
      <c r="AW854" s="129"/>
      <c r="AX854" s="129"/>
      <c r="AY854" s="129"/>
      <c r="AZ854" s="129"/>
      <c r="BA854" s="129"/>
      <c r="BB854" s="129"/>
      <c r="BC854" s="129"/>
      <c r="BD854" s="129"/>
      <c r="BE854" s="129"/>
      <c r="BF854" s="129"/>
      <c r="BG854" s="79"/>
      <c r="BH854" s="129"/>
    </row>
    <row r="855" spans="7:60" s="76" customFormat="1" x14ac:dyDescent="0.2">
      <c r="G855" s="129"/>
      <c r="AI855" s="138"/>
      <c r="AJ855" s="129"/>
      <c r="AK855" s="129"/>
      <c r="AL855" s="129"/>
      <c r="AM855" s="129"/>
      <c r="AN855" s="129"/>
      <c r="AO855" s="129"/>
      <c r="AP855" s="129"/>
      <c r="AQ855" s="129"/>
      <c r="AR855" s="129"/>
      <c r="AS855" s="129"/>
      <c r="AT855" s="129"/>
      <c r="AU855" s="129"/>
      <c r="AV855" s="129"/>
      <c r="AW855" s="129"/>
      <c r="AX855" s="129"/>
      <c r="AY855" s="129"/>
      <c r="AZ855" s="129"/>
      <c r="BA855" s="129"/>
      <c r="BB855" s="129"/>
      <c r="BC855" s="129"/>
      <c r="BD855" s="129"/>
      <c r="BE855" s="129"/>
      <c r="BF855" s="129"/>
      <c r="BG855" s="79"/>
      <c r="BH855" s="129"/>
    </row>
    <row r="856" spans="7:60" s="76" customFormat="1" x14ac:dyDescent="0.2">
      <c r="G856" s="129"/>
      <c r="AI856" s="138"/>
      <c r="AJ856" s="129"/>
      <c r="AK856" s="129"/>
      <c r="AL856" s="129"/>
      <c r="AM856" s="129"/>
      <c r="AN856" s="129"/>
      <c r="AO856" s="129"/>
      <c r="AP856" s="129"/>
      <c r="AQ856" s="129"/>
      <c r="AR856" s="129"/>
      <c r="AS856" s="129"/>
      <c r="AT856" s="129"/>
      <c r="AU856" s="129"/>
      <c r="AV856" s="129"/>
      <c r="AW856" s="129"/>
      <c r="AX856" s="129"/>
      <c r="AY856" s="129"/>
      <c r="AZ856" s="129"/>
      <c r="BA856" s="129"/>
      <c r="BB856" s="129"/>
      <c r="BC856" s="129"/>
      <c r="BD856" s="129"/>
      <c r="BE856" s="129"/>
      <c r="BF856" s="129"/>
      <c r="BG856" s="79"/>
      <c r="BH856" s="129"/>
    </row>
    <row r="857" spans="7:60" s="76" customFormat="1" x14ac:dyDescent="0.2">
      <c r="G857" s="129"/>
      <c r="AI857" s="138"/>
      <c r="AJ857" s="129"/>
      <c r="AK857" s="129"/>
      <c r="AL857" s="129"/>
      <c r="AM857" s="129"/>
      <c r="AN857" s="129"/>
      <c r="AO857" s="129"/>
      <c r="AP857" s="129"/>
      <c r="AQ857" s="129"/>
      <c r="AR857" s="129"/>
      <c r="AS857" s="129"/>
      <c r="AT857" s="129"/>
      <c r="AU857" s="129"/>
      <c r="AV857" s="129"/>
      <c r="AW857" s="129"/>
      <c r="AX857" s="129"/>
      <c r="AY857" s="129"/>
      <c r="AZ857" s="129"/>
      <c r="BA857" s="129"/>
      <c r="BB857" s="129"/>
      <c r="BC857" s="129"/>
      <c r="BD857" s="129"/>
      <c r="BE857" s="129"/>
      <c r="BF857" s="129"/>
      <c r="BG857" s="79"/>
      <c r="BH857" s="129"/>
    </row>
    <row r="858" spans="7:60" s="76" customFormat="1" x14ac:dyDescent="0.2">
      <c r="G858" s="129"/>
      <c r="AI858" s="138"/>
      <c r="AJ858" s="129"/>
      <c r="AK858" s="129"/>
      <c r="AL858" s="129"/>
      <c r="AM858" s="129"/>
      <c r="AN858" s="129"/>
      <c r="AO858" s="129"/>
      <c r="AP858" s="129"/>
      <c r="AQ858" s="129"/>
      <c r="AR858" s="129"/>
      <c r="AS858" s="129"/>
      <c r="AT858" s="129"/>
      <c r="AU858" s="129"/>
      <c r="AV858" s="129"/>
      <c r="AW858" s="129"/>
      <c r="AX858" s="129"/>
      <c r="AY858" s="129"/>
      <c r="AZ858" s="129"/>
      <c r="BA858" s="129"/>
      <c r="BB858" s="129"/>
      <c r="BC858" s="129"/>
      <c r="BD858" s="129"/>
      <c r="BE858" s="129"/>
      <c r="BF858" s="129"/>
      <c r="BG858" s="79"/>
      <c r="BH858" s="129"/>
    </row>
    <row r="859" spans="7:60" s="76" customFormat="1" x14ac:dyDescent="0.2">
      <c r="G859" s="129"/>
      <c r="AI859" s="138"/>
      <c r="AJ859" s="129"/>
      <c r="AK859" s="129"/>
      <c r="AL859" s="129"/>
      <c r="AM859" s="129"/>
      <c r="AN859" s="129"/>
      <c r="AO859" s="129"/>
      <c r="AP859" s="129"/>
      <c r="AQ859" s="129"/>
      <c r="AR859" s="129"/>
      <c r="AS859" s="129"/>
      <c r="AT859" s="129"/>
      <c r="AU859" s="129"/>
      <c r="AV859" s="129"/>
      <c r="AW859" s="129"/>
      <c r="AX859" s="129"/>
      <c r="AY859" s="129"/>
      <c r="AZ859" s="129"/>
      <c r="BA859" s="129"/>
      <c r="BB859" s="129"/>
      <c r="BC859" s="129"/>
      <c r="BD859" s="129"/>
      <c r="BE859" s="129"/>
      <c r="BF859" s="129"/>
      <c r="BG859" s="79"/>
      <c r="BH859" s="129"/>
    </row>
    <row r="860" spans="7:60" s="76" customFormat="1" x14ac:dyDescent="0.2">
      <c r="G860" s="129"/>
      <c r="AI860" s="138"/>
      <c r="AJ860" s="129"/>
      <c r="AK860" s="129"/>
      <c r="AL860" s="129"/>
      <c r="AM860" s="129"/>
      <c r="AN860" s="129"/>
      <c r="AO860" s="129"/>
      <c r="AP860" s="129"/>
      <c r="AQ860" s="129"/>
      <c r="AR860" s="129"/>
      <c r="AS860" s="129"/>
      <c r="AT860" s="129"/>
      <c r="AU860" s="129"/>
      <c r="AV860" s="129"/>
      <c r="AW860" s="129"/>
      <c r="AX860" s="129"/>
      <c r="AY860" s="129"/>
      <c r="AZ860" s="129"/>
      <c r="BA860" s="129"/>
      <c r="BB860" s="129"/>
      <c r="BC860" s="129"/>
      <c r="BD860" s="129"/>
      <c r="BE860" s="129"/>
      <c r="BF860" s="129"/>
      <c r="BG860" s="79"/>
      <c r="BH860" s="129"/>
    </row>
    <row r="861" spans="7:60" s="76" customFormat="1" x14ac:dyDescent="0.2">
      <c r="G861" s="129"/>
      <c r="AI861" s="138"/>
      <c r="AJ861" s="129"/>
      <c r="AK861" s="129"/>
      <c r="AL861" s="129"/>
      <c r="AM861" s="129"/>
      <c r="AN861" s="129"/>
      <c r="AO861" s="129"/>
      <c r="AP861" s="129"/>
      <c r="AQ861" s="129"/>
      <c r="AR861" s="129"/>
      <c r="AS861" s="129"/>
      <c r="AT861" s="129"/>
      <c r="AU861" s="129"/>
      <c r="AV861" s="129"/>
      <c r="AW861" s="129"/>
      <c r="AX861" s="129"/>
      <c r="AY861" s="129"/>
      <c r="AZ861" s="129"/>
      <c r="BA861" s="129"/>
      <c r="BB861" s="129"/>
      <c r="BC861" s="129"/>
      <c r="BD861" s="129"/>
      <c r="BE861" s="129"/>
      <c r="BF861" s="129"/>
      <c r="BG861" s="79"/>
      <c r="BH861" s="129"/>
    </row>
    <row r="862" spans="7:60" s="76" customFormat="1" x14ac:dyDescent="0.2">
      <c r="G862" s="129"/>
      <c r="AI862" s="138"/>
      <c r="AJ862" s="129"/>
      <c r="AK862" s="129"/>
      <c r="AL862" s="129"/>
      <c r="AM862" s="129"/>
      <c r="AN862" s="129"/>
      <c r="AO862" s="129"/>
      <c r="AP862" s="129"/>
      <c r="AQ862" s="129"/>
      <c r="AR862" s="129"/>
      <c r="AS862" s="129"/>
      <c r="AT862" s="129"/>
      <c r="AU862" s="129"/>
      <c r="AV862" s="129"/>
      <c r="AW862" s="129"/>
      <c r="AX862" s="129"/>
      <c r="AY862" s="129"/>
      <c r="AZ862" s="129"/>
      <c r="BA862" s="129"/>
      <c r="BB862" s="129"/>
      <c r="BC862" s="129"/>
      <c r="BD862" s="129"/>
      <c r="BE862" s="129"/>
      <c r="BF862" s="129"/>
      <c r="BG862" s="79"/>
      <c r="BH862" s="129"/>
    </row>
    <row r="863" spans="7:60" s="76" customFormat="1" x14ac:dyDescent="0.2">
      <c r="G863" s="129"/>
      <c r="AI863" s="138"/>
      <c r="AJ863" s="129"/>
      <c r="AK863" s="129"/>
      <c r="AL863" s="129"/>
      <c r="AM863" s="129"/>
      <c r="AN863" s="129"/>
      <c r="AO863" s="129"/>
      <c r="AP863" s="129"/>
      <c r="AQ863" s="129"/>
      <c r="AR863" s="129"/>
      <c r="AS863" s="129"/>
      <c r="AT863" s="129"/>
      <c r="AU863" s="129"/>
      <c r="AV863" s="129"/>
      <c r="AW863" s="129"/>
      <c r="AX863" s="129"/>
      <c r="AY863" s="129"/>
      <c r="AZ863" s="129"/>
      <c r="BA863" s="129"/>
      <c r="BB863" s="129"/>
      <c r="BC863" s="129"/>
      <c r="BD863" s="129"/>
      <c r="BE863" s="129"/>
      <c r="BF863" s="129"/>
      <c r="BG863" s="79"/>
      <c r="BH863" s="129"/>
    </row>
    <row r="864" spans="7:60" s="76" customFormat="1" x14ac:dyDescent="0.2">
      <c r="G864" s="129"/>
      <c r="AI864" s="138"/>
      <c r="AJ864" s="129"/>
      <c r="AK864" s="129"/>
      <c r="AL864" s="129"/>
      <c r="AM864" s="129"/>
      <c r="AN864" s="129"/>
      <c r="AO864" s="129"/>
      <c r="AP864" s="129"/>
      <c r="AQ864" s="129"/>
      <c r="AR864" s="129"/>
      <c r="AS864" s="129"/>
      <c r="AT864" s="129"/>
      <c r="AU864" s="129"/>
      <c r="AV864" s="129"/>
      <c r="AW864" s="129"/>
      <c r="AX864" s="129"/>
      <c r="AY864" s="129"/>
      <c r="AZ864" s="129"/>
      <c r="BA864" s="129"/>
      <c r="BB864" s="129"/>
      <c r="BC864" s="129"/>
      <c r="BD864" s="129"/>
      <c r="BE864" s="129"/>
      <c r="BF864" s="129"/>
      <c r="BG864" s="79"/>
      <c r="BH864" s="129"/>
    </row>
    <row r="865" spans="7:60" s="76" customFormat="1" x14ac:dyDescent="0.2">
      <c r="G865" s="129"/>
      <c r="AI865" s="138"/>
      <c r="AJ865" s="129"/>
      <c r="AK865" s="129"/>
      <c r="AL865" s="129"/>
      <c r="AM865" s="129"/>
      <c r="AN865" s="129"/>
      <c r="AO865" s="129"/>
      <c r="AP865" s="129"/>
      <c r="AQ865" s="129"/>
      <c r="AR865" s="129"/>
      <c r="AS865" s="129"/>
      <c r="AT865" s="129"/>
      <c r="AU865" s="129"/>
      <c r="AV865" s="129"/>
      <c r="AW865" s="129"/>
      <c r="AX865" s="129"/>
      <c r="AY865" s="129"/>
      <c r="AZ865" s="129"/>
      <c r="BA865" s="129"/>
      <c r="BB865" s="129"/>
      <c r="BC865" s="129"/>
      <c r="BD865" s="129"/>
      <c r="BE865" s="129"/>
      <c r="BF865" s="129"/>
      <c r="BG865" s="79"/>
      <c r="BH865" s="129"/>
    </row>
    <row r="866" spans="7:60" s="76" customFormat="1" x14ac:dyDescent="0.2">
      <c r="G866" s="129"/>
      <c r="AI866" s="138"/>
      <c r="AJ866" s="129"/>
      <c r="AK866" s="129"/>
      <c r="AL866" s="129"/>
      <c r="AM866" s="129"/>
      <c r="AN866" s="129"/>
      <c r="AO866" s="129"/>
      <c r="AP866" s="129"/>
      <c r="AQ866" s="129"/>
      <c r="AR866" s="129"/>
      <c r="AS866" s="129"/>
      <c r="AT866" s="129"/>
      <c r="AU866" s="129"/>
      <c r="AV866" s="129"/>
      <c r="AW866" s="129"/>
      <c r="AX866" s="129"/>
      <c r="AY866" s="129"/>
      <c r="AZ866" s="129"/>
      <c r="BA866" s="129"/>
      <c r="BB866" s="129"/>
      <c r="BC866" s="129"/>
      <c r="BD866" s="129"/>
      <c r="BE866" s="129"/>
      <c r="BF866" s="129"/>
      <c r="BG866" s="79"/>
      <c r="BH866" s="129"/>
    </row>
    <row r="867" spans="7:60" s="76" customFormat="1" x14ac:dyDescent="0.2">
      <c r="G867" s="129"/>
      <c r="AI867" s="138"/>
      <c r="AJ867" s="129"/>
      <c r="AK867" s="129"/>
      <c r="AL867" s="129"/>
      <c r="AM867" s="129"/>
      <c r="AN867" s="129"/>
      <c r="AO867" s="129"/>
      <c r="AP867" s="129"/>
      <c r="AQ867" s="129"/>
      <c r="AR867" s="129"/>
      <c r="AS867" s="129"/>
      <c r="AT867" s="129"/>
      <c r="AU867" s="129"/>
      <c r="AV867" s="129"/>
      <c r="AW867" s="129"/>
      <c r="AX867" s="129"/>
      <c r="AY867" s="129"/>
      <c r="AZ867" s="129"/>
      <c r="BA867" s="129"/>
      <c r="BB867" s="129"/>
      <c r="BC867" s="129"/>
      <c r="BD867" s="129"/>
      <c r="BE867" s="129"/>
      <c r="BF867" s="129"/>
      <c r="BG867" s="79"/>
      <c r="BH867" s="129"/>
    </row>
    <row r="868" spans="7:60" s="76" customFormat="1" x14ac:dyDescent="0.2">
      <c r="G868" s="129"/>
      <c r="AI868" s="138"/>
      <c r="AJ868" s="129"/>
      <c r="AK868" s="129"/>
      <c r="AL868" s="129"/>
      <c r="AM868" s="129"/>
      <c r="AN868" s="129"/>
      <c r="AO868" s="129"/>
      <c r="AP868" s="129"/>
      <c r="AQ868" s="129"/>
      <c r="AR868" s="129"/>
      <c r="AS868" s="129"/>
      <c r="AT868" s="129"/>
      <c r="AU868" s="129"/>
      <c r="AV868" s="129"/>
      <c r="AW868" s="129"/>
      <c r="AX868" s="129"/>
      <c r="AY868" s="129"/>
      <c r="AZ868" s="129"/>
      <c r="BA868" s="129"/>
      <c r="BB868" s="129"/>
      <c r="BC868" s="129"/>
      <c r="BD868" s="129"/>
      <c r="BE868" s="129"/>
      <c r="BF868" s="129"/>
      <c r="BG868" s="79"/>
      <c r="BH868" s="129"/>
    </row>
    <row r="869" spans="7:60" s="76" customFormat="1" x14ac:dyDescent="0.2">
      <c r="G869" s="129"/>
      <c r="AI869" s="138"/>
      <c r="AJ869" s="129"/>
      <c r="AK869" s="129"/>
      <c r="AL869" s="129"/>
      <c r="AM869" s="129"/>
      <c r="AN869" s="129"/>
      <c r="AO869" s="129"/>
      <c r="AP869" s="129"/>
      <c r="AQ869" s="129"/>
      <c r="AR869" s="129"/>
      <c r="AS869" s="129"/>
      <c r="AT869" s="129"/>
      <c r="AU869" s="129"/>
      <c r="AV869" s="129"/>
      <c r="AW869" s="129"/>
      <c r="AX869" s="129"/>
      <c r="AY869" s="129"/>
      <c r="AZ869" s="129"/>
      <c r="BA869" s="129"/>
      <c r="BB869" s="129"/>
      <c r="BC869" s="129"/>
      <c r="BD869" s="129"/>
      <c r="BE869" s="129"/>
      <c r="BF869" s="129"/>
      <c r="BG869" s="79"/>
      <c r="BH869" s="129"/>
    </row>
    <row r="870" spans="7:60" s="76" customFormat="1" x14ac:dyDescent="0.2">
      <c r="G870" s="129"/>
      <c r="AI870" s="138"/>
      <c r="AJ870" s="129"/>
      <c r="AK870" s="129"/>
      <c r="AL870" s="129"/>
      <c r="AM870" s="129"/>
      <c r="AN870" s="129"/>
      <c r="AO870" s="129"/>
      <c r="AP870" s="129"/>
      <c r="AQ870" s="129"/>
      <c r="AR870" s="129"/>
      <c r="AS870" s="129"/>
      <c r="AT870" s="129"/>
      <c r="AU870" s="129"/>
      <c r="AV870" s="129"/>
      <c r="AW870" s="129"/>
      <c r="AX870" s="129"/>
      <c r="AY870" s="129"/>
      <c r="AZ870" s="129"/>
      <c r="BA870" s="129"/>
      <c r="BB870" s="129"/>
      <c r="BC870" s="129"/>
      <c r="BD870" s="129"/>
      <c r="BE870" s="129"/>
      <c r="BF870" s="129"/>
      <c r="BG870" s="79"/>
      <c r="BH870" s="129"/>
    </row>
    <row r="871" spans="7:60" s="76" customFormat="1" x14ac:dyDescent="0.2">
      <c r="G871" s="129"/>
      <c r="AI871" s="138"/>
      <c r="AJ871" s="129"/>
      <c r="AK871" s="129"/>
      <c r="AL871" s="129"/>
      <c r="AM871" s="129"/>
      <c r="AN871" s="129"/>
      <c r="AO871" s="129"/>
      <c r="AP871" s="129"/>
      <c r="AQ871" s="129"/>
      <c r="AR871" s="129"/>
      <c r="AS871" s="129"/>
      <c r="AT871" s="129"/>
      <c r="AU871" s="129"/>
      <c r="AV871" s="129"/>
      <c r="AW871" s="129"/>
      <c r="AX871" s="129"/>
      <c r="AY871" s="129"/>
      <c r="AZ871" s="129"/>
      <c r="BA871" s="129"/>
      <c r="BB871" s="129"/>
      <c r="BC871" s="129"/>
      <c r="BD871" s="129"/>
      <c r="BE871" s="129"/>
      <c r="BF871" s="129"/>
      <c r="BG871" s="79"/>
      <c r="BH871" s="129"/>
    </row>
    <row r="872" spans="7:60" s="76" customFormat="1" x14ac:dyDescent="0.2">
      <c r="G872" s="129"/>
      <c r="AI872" s="138"/>
      <c r="AJ872" s="129"/>
      <c r="AK872" s="129"/>
      <c r="AL872" s="129"/>
      <c r="AM872" s="129"/>
      <c r="AN872" s="129"/>
      <c r="AO872" s="129"/>
      <c r="AP872" s="129"/>
      <c r="AQ872" s="129"/>
      <c r="AR872" s="129"/>
      <c r="AS872" s="129"/>
      <c r="AT872" s="129"/>
      <c r="AU872" s="129"/>
      <c r="AV872" s="129"/>
      <c r="AW872" s="129"/>
      <c r="AX872" s="129"/>
      <c r="AY872" s="129"/>
      <c r="AZ872" s="129"/>
      <c r="BA872" s="129"/>
      <c r="BB872" s="129"/>
      <c r="BC872" s="129"/>
      <c r="BD872" s="129"/>
      <c r="BE872" s="129"/>
      <c r="BF872" s="129"/>
      <c r="BG872" s="79"/>
      <c r="BH872" s="129"/>
    </row>
    <row r="873" spans="7:60" s="76" customFormat="1" x14ac:dyDescent="0.2">
      <c r="G873" s="129"/>
      <c r="AI873" s="138"/>
      <c r="AJ873" s="129"/>
      <c r="AK873" s="129"/>
      <c r="AL873" s="129"/>
      <c r="AM873" s="129"/>
      <c r="AN873" s="129"/>
      <c r="AO873" s="129"/>
      <c r="AP873" s="129"/>
      <c r="AQ873" s="129"/>
      <c r="AR873" s="129"/>
      <c r="AS873" s="129"/>
      <c r="AT873" s="129"/>
      <c r="AU873" s="129"/>
      <c r="AV873" s="129"/>
      <c r="AW873" s="129"/>
      <c r="AX873" s="129"/>
      <c r="AY873" s="129"/>
      <c r="AZ873" s="129"/>
      <c r="BA873" s="129"/>
      <c r="BB873" s="129"/>
      <c r="BC873" s="129"/>
      <c r="BD873" s="129"/>
      <c r="BE873" s="129"/>
      <c r="BF873" s="129"/>
      <c r="BG873" s="79"/>
      <c r="BH873" s="129"/>
    </row>
    <row r="874" spans="7:60" s="76" customFormat="1" x14ac:dyDescent="0.2">
      <c r="G874" s="129"/>
      <c r="AI874" s="138"/>
      <c r="AJ874" s="129"/>
      <c r="AK874" s="129"/>
      <c r="AL874" s="129"/>
      <c r="AM874" s="129"/>
      <c r="AN874" s="129"/>
      <c r="AO874" s="129"/>
      <c r="AP874" s="129"/>
      <c r="AQ874" s="129"/>
      <c r="AR874" s="129"/>
      <c r="AS874" s="129"/>
      <c r="AT874" s="129"/>
      <c r="AU874" s="129"/>
      <c r="AV874" s="129"/>
      <c r="AW874" s="129"/>
      <c r="AX874" s="129"/>
      <c r="AY874" s="129"/>
      <c r="AZ874" s="129"/>
      <c r="BA874" s="129"/>
      <c r="BB874" s="129"/>
      <c r="BC874" s="129"/>
      <c r="BD874" s="129"/>
      <c r="BE874" s="129"/>
      <c r="BF874" s="129"/>
      <c r="BG874" s="79"/>
      <c r="BH874" s="129"/>
    </row>
    <row r="875" spans="7:60" s="76" customFormat="1" x14ac:dyDescent="0.2">
      <c r="G875" s="129"/>
      <c r="AI875" s="138"/>
      <c r="AJ875" s="129"/>
      <c r="AK875" s="129"/>
      <c r="AL875" s="129"/>
      <c r="AM875" s="129"/>
      <c r="AN875" s="129"/>
      <c r="AO875" s="129"/>
      <c r="AP875" s="129"/>
      <c r="AQ875" s="129"/>
      <c r="AR875" s="129"/>
      <c r="AS875" s="129"/>
      <c r="AT875" s="129"/>
      <c r="AU875" s="129"/>
      <c r="AV875" s="129"/>
      <c r="AW875" s="129"/>
      <c r="AX875" s="129"/>
      <c r="AY875" s="129"/>
      <c r="AZ875" s="129"/>
      <c r="BA875" s="129"/>
      <c r="BB875" s="129"/>
      <c r="BC875" s="129"/>
      <c r="BD875" s="129"/>
      <c r="BE875" s="129"/>
      <c r="BF875" s="129"/>
      <c r="BG875" s="79"/>
      <c r="BH875" s="129"/>
    </row>
    <row r="876" spans="7:60" s="76" customFormat="1" x14ac:dyDescent="0.2">
      <c r="G876" s="129"/>
      <c r="AI876" s="138"/>
      <c r="AJ876" s="129"/>
      <c r="AK876" s="129"/>
      <c r="AL876" s="129"/>
      <c r="AM876" s="129"/>
      <c r="AN876" s="129"/>
      <c r="AO876" s="129"/>
      <c r="AP876" s="129"/>
      <c r="AQ876" s="129"/>
      <c r="AR876" s="129"/>
      <c r="AS876" s="129"/>
      <c r="AT876" s="129"/>
      <c r="AU876" s="129"/>
      <c r="AV876" s="129"/>
      <c r="AW876" s="129"/>
      <c r="AX876" s="129"/>
      <c r="AY876" s="129"/>
      <c r="AZ876" s="129"/>
      <c r="BA876" s="129"/>
      <c r="BB876" s="129"/>
      <c r="BC876" s="129"/>
      <c r="BD876" s="129"/>
      <c r="BE876" s="129"/>
      <c r="BF876" s="129"/>
      <c r="BG876" s="79"/>
      <c r="BH876" s="129"/>
    </row>
    <row r="877" spans="7:60" s="76" customFormat="1" x14ac:dyDescent="0.2">
      <c r="G877" s="129"/>
      <c r="AI877" s="138"/>
      <c r="AJ877" s="129"/>
      <c r="AK877" s="129"/>
      <c r="AL877" s="129"/>
      <c r="AM877" s="129"/>
      <c r="AN877" s="129"/>
      <c r="AO877" s="129"/>
      <c r="AP877" s="129"/>
      <c r="AQ877" s="129"/>
      <c r="AR877" s="129"/>
      <c r="AS877" s="129"/>
      <c r="AT877" s="129"/>
      <c r="AU877" s="129"/>
      <c r="AV877" s="129"/>
      <c r="AW877" s="129"/>
      <c r="AX877" s="129"/>
      <c r="AY877" s="129"/>
      <c r="AZ877" s="129"/>
      <c r="BA877" s="129"/>
      <c r="BB877" s="129"/>
      <c r="BC877" s="129"/>
      <c r="BD877" s="129"/>
      <c r="BE877" s="129"/>
      <c r="BF877" s="129"/>
      <c r="BG877" s="79"/>
      <c r="BH877" s="129"/>
    </row>
    <row r="878" spans="7:60" s="76" customFormat="1" x14ac:dyDescent="0.2">
      <c r="G878" s="129"/>
      <c r="AI878" s="138"/>
      <c r="AJ878" s="129"/>
      <c r="AK878" s="129"/>
      <c r="AL878" s="129"/>
      <c r="AM878" s="129"/>
      <c r="AN878" s="129"/>
      <c r="AO878" s="129"/>
      <c r="AP878" s="129"/>
      <c r="AQ878" s="129"/>
      <c r="AR878" s="129"/>
      <c r="AS878" s="129"/>
      <c r="AT878" s="129"/>
      <c r="AU878" s="129"/>
      <c r="AV878" s="129"/>
      <c r="AW878" s="129"/>
      <c r="AX878" s="129"/>
      <c r="AY878" s="129"/>
      <c r="AZ878" s="129"/>
      <c r="BA878" s="129"/>
      <c r="BB878" s="129"/>
      <c r="BC878" s="129"/>
      <c r="BD878" s="129"/>
      <c r="BE878" s="129"/>
      <c r="BF878" s="129"/>
      <c r="BG878" s="79"/>
      <c r="BH878" s="129"/>
    </row>
    <row r="879" spans="7:60" s="76" customFormat="1" x14ac:dyDescent="0.2">
      <c r="G879" s="129"/>
      <c r="AI879" s="138"/>
      <c r="AJ879" s="129"/>
      <c r="AK879" s="129"/>
      <c r="AL879" s="129"/>
      <c r="AM879" s="129"/>
      <c r="AN879" s="129"/>
      <c r="AO879" s="129"/>
      <c r="AP879" s="129"/>
      <c r="AQ879" s="129"/>
      <c r="AR879" s="129"/>
      <c r="AS879" s="129"/>
      <c r="AT879" s="129"/>
      <c r="AU879" s="129"/>
      <c r="AV879" s="129"/>
      <c r="AW879" s="129"/>
      <c r="AX879" s="129"/>
      <c r="AY879" s="129"/>
      <c r="AZ879" s="129"/>
      <c r="BA879" s="129"/>
      <c r="BB879" s="129"/>
      <c r="BC879" s="129"/>
      <c r="BD879" s="129"/>
      <c r="BE879" s="129"/>
      <c r="BF879" s="129"/>
      <c r="BG879" s="79"/>
      <c r="BH879" s="129"/>
    </row>
    <row r="880" spans="7:60" s="76" customFormat="1" x14ac:dyDescent="0.2">
      <c r="G880" s="129"/>
      <c r="AI880" s="138"/>
      <c r="AJ880" s="129"/>
      <c r="AK880" s="129"/>
      <c r="AL880" s="129"/>
      <c r="AM880" s="129"/>
      <c r="AN880" s="129"/>
      <c r="AO880" s="129"/>
      <c r="AP880" s="129"/>
      <c r="AQ880" s="129"/>
      <c r="AR880" s="129"/>
      <c r="AS880" s="129"/>
      <c r="AT880" s="129"/>
      <c r="AU880" s="129"/>
      <c r="AV880" s="129"/>
      <c r="AW880" s="129"/>
      <c r="AX880" s="129"/>
      <c r="AY880" s="129"/>
      <c r="AZ880" s="129"/>
      <c r="BA880" s="129"/>
      <c r="BB880" s="129"/>
      <c r="BC880" s="129"/>
      <c r="BD880" s="129"/>
      <c r="BE880" s="129"/>
      <c r="BF880" s="129"/>
      <c r="BG880" s="79"/>
      <c r="BH880" s="129"/>
    </row>
    <row r="881" spans="7:60" s="76" customFormat="1" x14ac:dyDescent="0.2">
      <c r="G881" s="129"/>
      <c r="AI881" s="138"/>
      <c r="AJ881" s="129"/>
      <c r="AK881" s="129"/>
      <c r="AL881" s="129"/>
      <c r="AM881" s="129"/>
      <c r="AN881" s="129"/>
      <c r="AO881" s="129"/>
      <c r="AP881" s="129"/>
      <c r="AQ881" s="129"/>
      <c r="AR881" s="129"/>
      <c r="AS881" s="129"/>
      <c r="AT881" s="129"/>
      <c r="AU881" s="129"/>
      <c r="AV881" s="129"/>
      <c r="AW881" s="129"/>
      <c r="AX881" s="129"/>
      <c r="AY881" s="129"/>
      <c r="AZ881" s="129"/>
      <c r="BA881" s="129"/>
      <c r="BB881" s="129"/>
      <c r="BC881" s="129"/>
      <c r="BD881" s="129"/>
      <c r="BE881" s="129"/>
      <c r="BF881" s="129"/>
      <c r="BG881" s="79"/>
      <c r="BH881" s="129"/>
    </row>
    <row r="882" spans="7:60" s="76" customFormat="1" x14ac:dyDescent="0.2">
      <c r="G882" s="129"/>
      <c r="AI882" s="138"/>
      <c r="AJ882" s="129"/>
      <c r="AK882" s="129"/>
      <c r="AL882" s="129"/>
      <c r="AM882" s="129"/>
      <c r="AN882" s="129"/>
      <c r="AO882" s="129"/>
      <c r="AP882" s="129"/>
      <c r="AQ882" s="129"/>
      <c r="AR882" s="129"/>
      <c r="AS882" s="129"/>
      <c r="AT882" s="129"/>
      <c r="AU882" s="129"/>
      <c r="AV882" s="129"/>
      <c r="AW882" s="129"/>
      <c r="AX882" s="129"/>
      <c r="AY882" s="129"/>
      <c r="AZ882" s="129"/>
      <c r="BA882" s="129"/>
      <c r="BB882" s="129"/>
      <c r="BC882" s="129"/>
      <c r="BD882" s="129"/>
      <c r="BE882" s="129"/>
      <c r="BF882" s="129"/>
      <c r="BG882" s="79"/>
      <c r="BH882" s="129"/>
    </row>
    <row r="883" spans="7:60" s="76" customFormat="1" x14ac:dyDescent="0.2">
      <c r="G883" s="129"/>
      <c r="AI883" s="138"/>
      <c r="AJ883" s="129"/>
      <c r="AK883" s="129"/>
      <c r="AL883" s="129"/>
      <c r="AM883" s="129"/>
      <c r="AN883" s="129"/>
      <c r="AO883" s="129"/>
      <c r="AP883" s="129"/>
      <c r="AQ883" s="129"/>
      <c r="AR883" s="129"/>
      <c r="AS883" s="129"/>
      <c r="AT883" s="129"/>
      <c r="AU883" s="129"/>
      <c r="AV883" s="129"/>
      <c r="AW883" s="129"/>
      <c r="AX883" s="129"/>
      <c r="AY883" s="129"/>
      <c r="AZ883" s="129"/>
      <c r="BA883" s="129"/>
      <c r="BB883" s="129"/>
      <c r="BC883" s="129"/>
      <c r="BD883" s="129"/>
      <c r="BE883" s="129"/>
      <c r="BF883" s="129"/>
      <c r="BG883" s="79"/>
      <c r="BH883" s="129"/>
    </row>
    <row r="884" spans="7:60" s="76" customFormat="1" x14ac:dyDescent="0.2">
      <c r="G884" s="129"/>
      <c r="AI884" s="138"/>
      <c r="AJ884" s="129"/>
      <c r="AK884" s="129"/>
      <c r="AL884" s="129"/>
      <c r="AM884" s="129"/>
      <c r="AN884" s="129"/>
      <c r="AO884" s="129"/>
      <c r="AP884" s="129"/>
      <c r="AQ884" s="129"/>
      <c r="AR884" s="129"/>
      <c r="AS884" s="129"/>
      <c r="AT884" s="129"/>
      <c r="AU884" s="129"/>
      <c r="AV884" s="129"/>
      <c r="AW884" s="129"/>
      <c r="AX884" s="129"/>
      <c r="AY884" s="129"/>
      <c r="AZ884" s="129"/>
      <c r="BA884" s="129"/>
      <c r="BB884" s="129"/>
      <c r="BC884" s="129"/>
      <c r="BD884" s="129"/>
      <c r="BE884" s="129"/>
      <c r="BF884" s="129"/>
      <c r="BG884" s="79"/>
      <c r="BH884" s="129"/>
    </row>
    <row r="885" spans="7:60" s="76" customFormat="1" x14ac:dyDescent="0.2">
      <c r="G885" s="129"/>
      <c r="AI885" s="138"/>
      <c r="AJ885" s="129"/>
      <c r="AK885" s="129"/>
      <c r="AL885" s="129"/>
      <c r="AM885" s="129"/>
      <c r="AN885" s="129"/>
      <c r="AO885" s="129"/>
      <c r="AP885" s="129"/>
      <c r="AQ885" s="129"/>
      <c r="AR885" s="129"/>
      <c r="AS885" s="129"/>
      <c r="AT885" s="129"/>
      <c r="AU885" s="129"/>
      <c r="AV885" s="129"/>
      <c r="AW885" s="129"/>
      <c r="AX885" s="129"/>
      <c r="AY885" s="129"/>
      <c r="AZ885" s="129"/>
      <c r="BA885" s="129"/>
      <c r="BB885" s="129"/>
      <c r="BC885" s="129"/>
      <c r="BD885" s="129"/>
      <c r="BE885" s="129"/>
      <c r="BF885" s="129"/>
      <c r="BG885" s="79"/>
      <c r="BH885" s="129"/>
    </row>
    <row r="886" spans="7:60" s="76" customFormat="1" x14ac:dyDescent="0.2">
      <c r="G886" s="129"/>
      <c r="AI886" s="138"/>
      <c r="AJ886" s="129"/>
      <c r="AK886" s="129"/>
      <c r="AL886" s="129"/>
      <c r="AM886" s="129"/>
      <c r="AN886" s="129"/>
      <c r="AO886" s="129"/>
      <c r="AP886" s="129"/>
      <c r="AQ886" s="129"/>
      <c r="AR886" s="129"/>
      <c r="AS886" s="129"/>
      <c r="AT886" s="129"/>
      <c r="AU886" s="129"/>
      <c r="AV886" s="129"/>
      <c r="AW886" s="129"/>
      <c r="AX886" s="129"/>
      <c r="AY886" s="129"/>
      <c r="AZ886" s="129"/>
      <c r="BA886" s="129"/>
      <c r="BB886" s="129"/>
      <c r="BC886" s="129"/>
      <c r="BD886" s="129"/>
      <c r="BE886" s="129"/>
      <c r="BF886" s="129"/>
      <c r="BG886" s="79"/>
      <c r="BH886" s="129"/>
    </row>
    <row r="887" spans="7:60" s="76" customFormat="1" x14ac:dyDescent="0.2">
      <c r="G887" s="129"/>
      <c r="AI887" s="138"/>
      <c r="AJ887" s="129"/>
      <c r="AK887" s="129"/>
      <c r="AL887" s="129"/>
      <c r="AM887" s="129"/>
      <c r="AN887" s="129"/>
      <c r="AO887" s="129"/>
      <c r="AP887" s="129"/>
      <c r="AQ887" s="129"/>
      <c r="AR887" s="129"/>
      <c r="AS887" s="129"/>
      <c r="AT887" s="129"/>
      <c r="AU887" s="129"/>
      <c r="AV887" s="129"/>
      <c r="AW887" s="129"/>
      <c r="AX887" s="129"/>
      <c r="AY887" s="129"/>
      <c r="AZ887" s="129"/>
      <c r="BA887" s="129"/>
      <c r="BB887" s="129"/>
      <c r="BC887" s="129"/>
      <c r="BD887" s="129"/>
      <c r="BE887" s="129"/>
      <c r="BF887" s="129"/>
      <c r="BG887" s="79"/>
      <c r="BH887" s="129"/>
    </row>
    <row r="888" spans="7:60" s="76" customFormat="1" x14ac:dyDescent="0.2">
      <c r="G888" s="129"/>
      <c r="AI888" s="138"/>
      <c r="AJ888" s="129"/>
      <c r="AK888" s="129"/>
      <c r="AL888" s="129"/>
      <c r="AM888" s="129"/>
      <c r="AN888" s="129"/>
      <c r="AO888" s="129"/>
      <c r="AP888" s="129"/>
      <c r="AQ888" s="129"/>
      <c r="AR888" s="129"/>
      <c r="AS888" s="129"/>
      <c r="AT888" s="129"/>
      <c r="AU888" s="129"/>
      <c r="AV888" s="129"/>
      <c r="AW888" s="129"/>
      <c r="AX888" s="129"/>
      <c r="AY888" s="129"/>
      <c r="AZ888" s="129"/>
      <c r="BA888" s="129"/>
      <c r="BB888" s="129"/>
      <c r="BC888" s="129"/>
      <c r="BD888" s="129"/>
      <c r="BE888" s="129"/>
      <c r="BF888" s="129"/>
      <c r="BG888" s="79"/>
      <c r="BH888" s="129"/>
    </row>
    <row r="889" spans="7:60" s="76" customFormat="1" x14ac:dyDescent="0.2">
      <c r="G889" s="129"/>
      <c r="AI889" s="138"/>
      <c r="AJ889" s="129"/>
      <c r="AK889" s="129"/>
      <c r="AL889" s="129"/>
      <c r="AM889" s="129"/>
      <c r="AN889" s="129"/>
      <c r="AO889" s="129"/>
      <c r="AP889" s="129"/>
      <c r="AQ889" s="129"/>
      <c r="AR889" s="129"/>
      <c r="AS889" s="129"/>
      <c r="AT889" s="129"/>
      <c r="AU889" s="129"/>
      <c r="AV889" s="129"/>
      <c r="AW889" s="129"/>
      <c r="AX889" s="129"/>
      <c r="AY889" s="129"/>
      <c r="AZ889" s="129"/>
      <c r="BA889" s="129"/>
      <c r="BB889" s="129"/>
      <c r="BC889" s="129"/>
      <c r="BD889" s="129"/>
      <c r="BE889" s="129"/>
      <c r="BF889" s="129"/>
      <c r="BG889" s="79"/>
      <c r="BH889" s="129"/>
    </row>
    <row r="890" spans="7:60" s="76" customFormat="1" x14ac:dyDescent="0.2">
      <c r="G890" s="129"/>
      <c r="AI890" s="138"/>
      <c r="AJ890" s="129"/>
      <c r="AK890" s="129"/>
      <c r="AL890" s="129"/>
      <c r="AM890" s="129"/>
      <c r="AN890" s="129"/>
      <c r="AO890" s="129"/>
      <c r="AP890" s="129"/>
      <c r="AQ890" s="129"/>
      <c r="AR890" s="129"/>
      <c r="AS890" s="129"/>
      <c r="AT890" s="129"/>
      <c r="AU890" s="129"/>
      <c r="AV890" s="129"/>
      <c r="AW890" s="129"/>
      <c r="AX890" s="129"/>
      <c r="AY890" s="129"/>
      <c r="AZ890" s="129"/>
      <c r="BA890" s="129"/>
      <c r="BB890" s="129"/>
      <c r="BC890" s="129"/>
      <c r="BD890" s="129"/>
      <c r="BE890" s="129"/>
      <c r="BF890" s="129"/>
      <c r="BG890" s="79"/>
      <c r="BH890" s="129"/>
    </row>
    <row r="891" spans="7:60" s="76" customFormat="1" x14ac:dyDescent="0.2">
      <c r="G891" s="129"/>
      <c r="AI891" s="138"/>
      <c r="AJ891" s="129"/>
      <c r="AK891" s="129"/>
      <c r="AL891" s="129"/>
      <c r="AM891" s="129"/>
      <c r="AN891" s="129"/>
      <c r="AO891" s="129"/>
      <c r="AP891" s="129"/>
      <c r="AQ891" s="129"/>
      <c r="AR891" s="129"/>
      <c r="AS891" s="129"/>
      <c r="AT891" s="129"/>
      <c r="AU891" s="129"/>
      <c r="AV891" s="129"/>
      <c r="AW891" s="129"/>
      <c r="AX891" s="129"/>
      <c r="AY891" s="129"/>
      <c r="AZ891" s="129"/>
      <c r="BA891" s="129"/>
      <c r="BB891" s="129"/>
      <c r="BC891" s="129"/>
      <c r="BD891" s="129"/>
      <c r="BE891" s="129"/>
      <c r="BF891" s="129"/>
      <c r="BG891" s="79"/>
      <c r="BH891" s="129"/>
    </row>
    <row r="892" spans="7:60" s="76" customFormat="1" x14ac:dyDescent="0.2">
      <c r="G892" s="129"/>
      <c r="AI892" s="138"/>
      <c r="AJ892" s="129"/>
      <c r="AK892" s="129"/>
      <c r="AL892" s="129"/>
      <c r="AM892" s="129"/>
      <c r="AN892" s="129"/>
      <c r="AO892" s="129"/>
      <c r="AP892" s="129"/>
      <c r="AQ892" s="129"/>
      <c r="AR892" s="129"/>
      <c r="AS892" s="129"/>
      <c r="AT892" s="129"/>
      <c r="AU892" s="129"/>
      <c r="AV892" s="129"/>
      <c r="AW892" s="129"/>
      <c r="AX892" s="129"/>
      <c r="AY892" s="129"/>
      <c r="AZ892" s="129"/>
      <c r="BA892" s="129"/>
      <c r="BB892" s="129"/>
      <c r="BC892" s="129"/>
      <c r="BD892" s="129"/>
      <c r="BE892" s="129"/>
      <c r="BF892" s="129"/>
      <c r="BG892" s="79"/>
      <c r="BH892" s="129"/>
    </row>
    <row r="893" spans="7:60" s="76" customFormat="1" x14ac:dyDescent="0.2">
      <c r="G893" s="129"/>
      <c r="AI893" s="138"/>
      <c r="AJ893" s="129"/>
      <c r="AK893" s="129"/>
      <c r="AL893" s="129"/>
      <c r="AM893" s="129"/>
      <c r="AN893" s="129"/>
      <c r="AO893" s="129"/>
      <c r="AP893" s="129"/>
      <c r="AQ893" s="129"/>
      <c r="AR893" s="129"/>
      <c r="AS893" s="129"/>
      <c r="AT893" s="129"/>
      <c r="AU893" s="129"/>
      <c r="AV893" s="129"/>
      <c r="AW893" s="129"/>
      <c r="AX893" s="129"/>
      <c r="AY893" s="129"/>
      <c r="AZ893" s="129"/>
      <c r="BA893" s="129"/>
      <c r="BB893" s="129"/>
      <c r="BC893" s="129"/>
      <c r="BD893" s="129"/>
      <c r="BE893" s="129"/>
      <c r="BF893" s="129"/>
      <c r="BG893" s="79"/>
      <c r="BH893" s="129"/>
    </row>
    <row r="894" spans="7:60" s="76" customFormat="1" x14ac:dyDescent="0.2">
      <c r="G894" s="129"/>
      <c r="AI894" s="138"/>
      <c r="AJ894" s="129"/>
      <c r="AK894" s="129"/>
      <c r="AL894" s="129"/>
      <c r="AM894" s="129"/>
      <c r="AN894" s="129"/>
      <c r="AO894" s="129"/>
      <c r="AP894" s="129"/>
      <c r="AQ894" s="129"/>
      <c r="AR894" s="129"/>
      <c r="AS894" s="129"/>
      <c r="AT894" s="129"/>
      <c r="AU894" s="129"/>
      <c r="AV894" s="129"/>
      <c r="AW894" s="129"/>
      <c r="AX894" s="129"/>
      <c r="AY894" s="129"/>
      <c r="AZ894" s="129"/>
      <c r="BA894" s="129"/>
      <c r="BB894" s="129"/>
      <c r="BC894" s="129"/>
      <c r="BD894" s="129"/>
      <c r="BE894" s="129"/>
      <c r="BF894" s="129"/>
      <c r="BG894" s="79"/>
      <c r="BH894" s="129"/>
    </row>
    <row r="895" spans="7:60" s="76" customFormat="1" x14ac:dyDescent="0.2">
      <c r="G895" s="129"/>
      <c r="AI895" s="138"/>
      <c r="AJ895" s="129"/>
      <c r="AK895" s="129"/>
      <c r="AL895" s="129"/>
      <c r="AM895" s="129"/>
      <c r="AN895" s="129"/>
      <c r="AO895" s="129"/>
      <c r="AP895" s="129"/>
      <c r="AQ895" s="129"/>
      <c r="AR895" s="129"/>
      <c r="AS895" s="129"/>
      <c r="AT895" s="129"/>
      <c r="AU895" s="129"/>
      <c r="AV895" s="129"/>
      <c r="AW895" s="129"/>
      <c r="AX895" s="129"/>
      <c r="AY895" s="129"/>
      <c r="AZ895" s="129"/>
      <c r="BA895" s="129"/>
      <c r="BB895" s="129"/>
      <c r="BC895" s="129"/>
      <c r="BD895" s="129"/>
      <c r="BE895" s="129"/>
      <c r="BF895" s="129"/>
      <c r="BG895" s="79"/>
      <c r="BH895" s="129"/>
    </row>
    <row r="896" spans="7:60" s="76" customFormat="1" x14ac:dyDescent="0.2">
      <c r="G896" s="129"/>
      <c r="AI896" s="138"/>
      <c r="AJ896" s="129"/>
      <c r="AK896" s="129"/>
      <c r="AL896" s="129"/>
      <c r="AM896" s="129"/>
      <c r="AN896" s="129"/>
      <c r="AO896" s="129"/>
      <c r="AP896" s="129"/>
      <c r="AQ896" s="129"/>
      <c r="AR896" s="129"/>
      <c r="AS896" s="129"/>
      <c r="AT896" s="129"/>
      <c r="AU896" s="129"/>
      <c r="AV896" s="129"/>
      <c r="AW896" s="129"/>
      <c r="AX896" s="129"/>
      <c r="AY896" s="129"/>
      <c r="AZ896" s="129"/>
      <c r="BA896" s="129"/>
      <c r="BB896" s="129"/>
      <c r="BC896" s="129"/>
      <c r="BD896" s="129"/>
      <c r="BE896" s="129"/>
      <c r="BF896" s="129"/>
      <c r="BG896" s="79"/>
      <c r="BH896" s="129"/>
    </row>
    <row r="897" spans="7:60" s="76" customFormat="1" x14ac:dyDescent="0.2">
      <c r="G897" s="129"/>
      <c r="AI897" s="138"/>
      <c r="AJ897" s="129"/>
      <c r="AK897" s="129"/>
      <c r="AL897" s="129"/>
      <c r="AM897" s="129"/>
      <c r="AN897" s="129"/>
      <c r="AO897" s="129"/>
      <c r="AP897" s="129"/>
      <c r="AQ897" s="129"/>
      <c r="AR897" s="129"/>
      <c r="AS897" s="129"/>
      <c r="AT897" s="129"/>
      <c r="AU897" s="129"/>
      <c r="AV897" s="129"/>
      <c r="AW897" s="129"/>
      <c r="AX897" s="129"/>
      <c r="AY897" s="129"/>
      <c r="AZ897" s="129"/>
      <c r="BA897" s="129"/>
      <c r="BB897" s="129"/>
      <c r="BC897" s="129"/>
      <c r="BD897" s="129"/>
      <c r="BE897" s="129"/>
      <c r="BF897" s="129"/>
      <c r="BG897" s="79"/>
      <c r="BH897" s="129"/>
    </row>
    <row r="898" spans="7:60" s="76" customFormat="1" x14ac:dyDescent="0.2">
      <c r="G898" s="129"/>
      <c r="AI898" s="138"/>
      <c r="AJ898" s="129"/>
      <c r="AK898" s="129"/>
      <c r="AL898" s="129"/>
      <c r="AM898" s="129"/>
      <c r="AN898" s="129"/>
      <c r="AO898" s="129"/>
      <c r="AP898" s="129"/>
      <c r="AQ898" s="129"/>
      <c r="AR898" s="129"/>
      <c r="AS898" s="129"/>
      <c r="AT898" s="129"/>
      <c r="AU898" s="129"/>
      <c r="AV898" s="129"/>
      <c r="AW898" s="129"/>
      <c r="AX898" s="129"/>
      <c r="AY898" s="129"/>
      <c r="AZ898" s="129"/>
      <c r="BA898" s="129"/>
      <c r="BB898" s="129"/>
      <c r="BC898" s="129"/>
      <c r="BD898" s="129"/>
      <c r="BE898" s="129"/>
      <c r="BF898" s="129"/>
      <c r="BG898" s="79"/>
      <c r="BH898" s="129"/>
    </row>
    <row r="899" spans="7:60" s="76" customFormat="1" x14ac:dyDescent="0.2">
      <c r="G899" s="129"/>
      <c r="AI899" s="138"/>
      <c r="AJ899" s="129"/>
      <c r="AK899" s="129"/>
      <c r="AL899" s="129"/>
      <c r="AM899" s="129"/>
      <c r="AN899" s="129"/>
      <c r="AO899" s="129"/>
      <c r="AP899" s="129"/>
      <c r="AQ899" s="129"/>
      <c r="AR899" s="129"/>
      <c r="AS899" s="129"/>
      <c r="AT899" s="129"/>
      <c r="AU899" s="129"/>
      <c r="AV899" s="129"/>
      <c r="AW899" s="129"/>
      <c r="AX899" s="129"/>
      <c r="AY899" s="129"/>
      <c r="AZ899" s="129"/>
      <c r="BA899" s="129"/>
      <c r="BB899" s="129"/>
      <c r="BC899" s="129"/>
      <c r="BD899" s="129"/>
      <c r="BE899" s="129"/>
      <c r="BF899" s="129"/>
      <c r="BG899" s="79"/>
      <c r="BH899" s="129"/>
    </row>
    <row r="900" spans="7:60" s="76" customFormat="1" x14ac:dyDescent="0.2">
      <c r="G900" s="129"/>
      <c r="AI900" s="138"/>
      <c r="AJ900" s="129"/>
      <c r="AK900" s="129"/>
      <c r="AL900" s="129"/>
      <c r="AM900" s="129"/>
      <c r="AN900" s="129"/>
      <c r="AO900" s="129"/>
      <c r="AP900" s="129"/>
      <c r="AQ900" s="129"/>
      <c r="AR900" s="129"/>
      <c r="AS900" s="129"/>
      <c r="AT900" s="129"/>
      <c r="AU900" s="129"/>
      <c r="AV900" s="129"/>
      <c r="AW900" s="129"/>
      <c r="AX900" s="129"/>
      <c r="AY900" s="129"/>
      <c r="AZ900" s="129"/>
      <c r="BA900" s="129"/>
      <c r="BB900" s="129"/>
      <c r="BC900" s="129"/>
      <c r="BD900" s="129"/>
      <c r="BE900" s="129"/>
      <c r="BF900" s="129"/>
      <c r="BG900" s="79"/>
      <c r="BH900" s="129"/>
    </row>
    <row r="901" spans="7:60" s="76" customFormat="1" x14ac:dyDescent="0.2">
      <c r="G901" s="129"/>
      <c r="AI901" s="138"/>
      <c r="AJ901" s="129"/>
      <c r="AK901" s="129"/>
      <c r="AL901" s="129"/>
      <c r="AM901" s="129"/>
      <c r="AN901" s="129"/>
      <c r="AO901" s="129"/>
      <c r="AP901" s="129"/>
      <c r="AQ901" s="129"/>
      <c r="AR901" s="129"/>
      <c r="AS901" s="129"/>
      <c r="AT901" s="129"/>
      <c r="AU901" s="129"/>
      <c r="AV901" s="129"/>
      <c r="AW901" s="129"/>
      <c r="AX901" s="129"/>
      <c r="AY901" s="129"/>
      <c r="AZ901" s="129"/>
      <c r="BA901" s="129"/>
      <c r="BB901" s="129"/>
      <c r="BC901" s="129"/>
      <c r="BD901" s="129"/>
      <c r="BE901" s="129"/>
      <c r="BF901" s="129"/>
      <c r="BG901" s="79"/>
      <c r="BH901" s="129"/>
    </row>
    <row r="902" spans="7:60" s="76" customFormat="1" x14ac:dyDescent="0.2">
      <c r="G902" s="129"/>
      <c r="AI902" s="138"/>
      <c r="AJ902" s="129"/>
      <c r="AK902" s="129"/>
      <c r="AL902" s="129"/>
      <c r="AM902" s="129"/>
      <c r="AN902" s="129"/>
      <c r="AO902" s="129"/>
      <c r="AP902" s="129"/>
      <c r="AQ902" s="129"/>
      <c r="AR902" s="129"/>
      <c r="AS902" s="129"/>
      <c r="AT902" s="129"/>
      <c r="AU902" s="129"/>
      <c r="AV902" s="129"/>
      <c r="AW902" s="129"/>
      <c r="AX902" s="129"/>
      <c r="AY902" s="129"/>
      <c r="AZ902" s="129"/>
      <c r="BA902" s="129"/>
      <c r="BB902" s="129"/>
      <c r="BC902" s="129"/>
      <c r="BD902" s="129"/>
      <c r="BE902" s="129"/>
      <c r="BF902" s="129"/>
      <c r="BG902" s="79"/>
      <c r="BH902" s="129"/>
    </row>
    <row r="903" spans="7:60" s="76" customFormat="1" x14ac:dyDescent="0.2">
      <c r="G903" s="129"/>
      <c r="AI903" s="138"/>
      <c r="AJ903" s="129"/>
      <c r="AK903" s="129"/>
      <c r="AL903" s="129"/>
      <c r="AM903" s="129"/>
      <c r="AN903" s="129"/>
      <c r="AO903" s="129"/>
      <c r="AP903" s="129"/>
      <c r="AQ903" s="129"/>
      <c r="AR903" s="129"/>
      <c r="AS903" s="129"/>
      <c r="AT903" s="129"/>
      <c r="AU903" s="129"/>
      <c r="AV903" s="129"/>
      <c r="AW903" s="129"/>
      <c r="AX903" s="129"/>
      <c r="AY903" s="129"/>
      <c r="AZ903" s="129"/>
      <c r="BA903" s="129"/>
      <c r="BB903" s="129"/>
      <c r="BC903" s="129"/>
      <c r="BD903" s="129"/>
      <c r="BE903" s="129"/>
      <c r="BF903" s="129"/>
      <c r="BG903" s="79"/>
      <c r="BH903" s="129"/>
    </row>
    <row r="904" spans="7:60" s="76" customFormat="1" x14ac:dyDescent="0.2">
      <c r="G904" s="129"/>
      <c r="AI904" s="138"/>
      <c r="AJ904" s="129"/>
      <c r="AK904" s="129"/>
      <c r="AL904" s="129"/>
      <c r="AM904" s="129"/>
      <c r="AN904" s="129"/>
      <c r="AO904" s="129"/>
      <c r="AP904" s="129"/>
      <c r="AQ904" s="129"/>
      <c r="AR904" s="129"/>
      <c r="AS904" s="129"/>
      <c r="AT904" s="129"/>
      <c r="AU904" s="129"/>
      <c r="AV904" s="129"/>
      <c r="AW904" s="129"/>
      <c r="AX904" s="129"/>
      <c r="AY904" s="129"/>
      <c r="AZ904" s="129"/>
      <c r="BA904" s="129"/>
      <c r="BB904" s="129"/>
      <c r="BC904" s="129"/>
      <c r="BD904" s="129"/>
      <c r="BE904" s="129"/>
      <c r="BF904" s="129"/>
      <c r="BG904" s="79"/>
      <c r="BH904" s="129"/>
    </row>
    <row r="905" spans="7:60" s="76" customFormat="1" x14ac:dyDescent="0.2">
      <c r="G905" s="129"/>
      <c r="AI905" s="138"/>
      <c r="AJ905" s="129"/>
      <c r="AK905" s="129"/>
      <c r="AL905" s="129"/>
      <c r="AM905" s="129"/>
      <c r="AN905" s="129"/>
      <c r="AO905" s="129"/>
      <c r="AP905" s="129"/>
      <c r="AQ905" s="129"/>
      <c r="AR905" s="129"/>
      <c r="AS905" s="129"/>
      <c r="AT905" s="129"/>
      <c r="AU905" s="129"/>
      <c r="AV905" s="129"/>
      <c r="AW905" s="129"/>
      <c r="AX905" s="129"/>
      <c r="AY905" s="129"/>
      <c r="AZ905" s="129"/>
      <c r="BA905" s="129"/>
      <c r="BB905" s="129"/>
      <c r="BC905" s="129"/>
      <c r="BD905" s="129"/>
      <c r="BE905" s="129"/>
      <c r="BF905" s="129"/>
      <c r="BG905" s="79"/>
      <c r="BH905" s="129"/>
    </row>
    <row r="906" spans="7:60" s="76" customFormat="1" x14ac:dyDescent="0.2">
      <c r="G906" s="129"/>
      <c r="AI906" s="138"/>
      <c r="AJ906" s="129"/>
      <c r="AK906" s="129"/>
      <c r="AL906" s="129"/>
      <c r="AM906" s="129"/>
      <c r="AN906" s="129"/>
      <c r="AO906" s="129"/>
      <c r="AP906" s="129"/>
      <c r="AQ906" s="129"/>
      <c r="AR906" s="129"/>
      <c r="AS906" s="129"/>
      <c r="AT906" s="129"/>
      <c r="AU906" s="129"/>
      <c r="AV906" s="129"/>
      <c r="AW906" s="129"/>
      <c r="AX906" s="129"/>
      <c r="AY906" s="129"/>
      <c r="AZ906" s="129"/>
      <c r="BA906" s="129"/>
      <c r="BB906" s="129"/>
      <c r="BC906" s="129"/>
      <c r="BD906" s="129"/>
      <c r="BE906" s="129"/>
      <c r="BF906" s="129"/>
      <c r="BG906" s="79"/>
      <c r="BH906" s="129"/>
    </row>
    <row r="907" spans="7:60" s="76" customFormat="1" x14ac:dyDescent="0.2">
      <c r="G907" s="129"/>
      <c r="AI907" s="138"/>
      <c r="AJ907" s="129"/>
      <c r="AK907" s="129"/>
      <c r="AL907" s="129"/>
      <c r="AM907" s="129"/>
      <c r="AN907" s="129"/>
      <c r="AO907" s="129"/>
      <c r="AP907" s="129"/>
      <c r="AQ907" s="129"/>
      <c r="AR907" s="129"/>
      <c r="AS907" s="129"/>
      <c r="AT907" s="129"/>
      <c r="AU907" s="129"/>
      <c r="AV907" s="129"/>
      <c r="AW907" s="129"/>
      <c r="AX907" s="129"/>
      <c r="AY907" s="129"/>
      <c r="AZ907" s="129"/>
      <c r="BA907" s="129"/>
      <c r="BB907" s="129"/>
      <c r="BC907" s="129"/>
      <c r="BD907" s="129"/>
      <c r="BE907" s="129"/>
      <c r="BF907" s="129"/>
      <c r="BG907" s="79"/>
      <c r="BH907" s="129"/>
    </row>
    <row r="908" spans="7:60" s="76" customFormat="1" x14ac:dyDescent="0.2">
      <c r="G908" s="129"/>
      <c r="AI908" s="138"/>
      <c r="AJ908" s="129"/>
      <c r="AK908" s="129"/>
      <c r="AL908" s="129"/>
      <c r="AM908" s="129"/>
      <c r="AN908" s="129"/>
      <c r="AO908" s="129"/>
      <c r="AP908" s="129"/>
      <c r="AQ908" s="129"/>
      <c r="AR908" s="129"/>
      <c r="AS908" s="129"/>
      <c r="AT908" s="129"/>
      <c r="AU908" s="129"/>
      <c r="AV908" s="129"/>
      <c r="AW908" s="129"/>
      <c r="AX908" s="129"/>
      <c r="AY908" s="129"/>
      <c r="AZ908" s="129"/>
      <c r="BA908" s="129"/>
      <c r="BB908" s="129"/>
      <c r="BC908" s="129"/>
      <c r="BD908" s="129"/>
      <c r="BE908" s="129"/>
      <c r="BF908" s="129"/>
      <c r="BG908" s="79"/>
      <c r="BH908" s="129"/>
    </row>
    <row r="909" spans="7:60" s="76" customFormat="1" x14ac:dyDescent="0.2">
      <c r="G909" s="129"/>
      <c r="AI909" s="138"/>
      <c r="AJ909" s="129"/>
      <c r="AK909" s="129"/>
      <c r="AL909" s="129"/>
      <c r="AM909" s="129"/>
      <c r="AN909" s="129"/>
      <c r="AO909" s="129"/>
      <c r="AP909" s="129"/>
      <c r="AQ909" s="129"/>
      <c r="AR909" s="129"/>
      <c r="AS909" s="129"/>
      <c r="AT909" s="129"/>
      <c r="AU909" s="129"/>
      <c r="AV909" s="129"/>
      <c r="AW909" s="129"/>
      <c r="AX909" s="129"/>
      <c r="AY909" s="129"/>
      <c r="AZ909" s="129"/>
      <c r="BA909" s="129"/>
      <c r="BB909" s="129"/>
      <c r="BC909" s="129"/>
      <c r="BD909" s="129"/>
      <c r="BE909" s="129"/>
      <c r="BF909" s="129"/>
      <c r="BG909" s="79"/>
      <c r="BH909" s="129"/>
    </row>
    <row r="910" spans="7:60" s="76" customFormat="1" x14ac:dyDescent="0.2">
      <c r="G910" s="129"/>
      <c r="AI910" s="138"/>
      <c r="AJ910" s="129"/>
      <c r="AK910" s="129"/>
      <c r="AL910" s="129"/>
      <c r="AM910" s="129"/>
      <c r="AN910" s="129"/>
      <c r="AO910" s="129"/>
      <c r="AP910" s="129"/>
      <c r="AQ910" s="129"/>
      <c r="AR910" s="129"/>
      <c r="AS910" s="129"/>
      <c r="AT910" s="129"/>
      <c r="AU910" s="129"/>
      <c r="AV910" s="129"/>
      <c r="AW910" s="129"/>
      <c r="AX910" s="129"/>
      <c r="AY910" s="129"/>
      <c r="AZ910" s="129"/>
      <c r="BA910" s="129"/>
      <c r="BB910" s="129"/>
      <c r="BC910" s="129"/>
      <c r="BD910" s="129"/>
      <c r="BE910" s="129"/>
      <c r="BF910" s="129"/>
      <c r="BG910" s="79"/>
      <c r="BH910" s="129"/>
    </row>
    <row r="911" spans="7:60" s="76" customFormat="1" x14ac:dyDescent="0.2">
      <c r="G911" s="129"/>
      <c r="AI911" s="138"/>
      <c r="AJ911" s="129"/>
      <c r="AK911" s="129"/>
      <c r="AL911" s="129"/>
      <c r="AM911" s="129"/>
      <c r="AN911" s="129"/>
      <c r="AO911" s="129"/>
      <c r="AP911" s="129"/>
      <c r="AQ911" s="129"/>
      <c r="AR911" s="129"/>
      <c r="AS911" s="129"/>
      <c r="AT911" s="129"/>
      <c r="AU911" s="129"/>
      <c r="AV911" s="129"/>
      <c r="AW911" s="129"/>
      <c r="AX911" s="129"/>
      <c r="AY911" s="129"/>
      <c r="AZ911" s="129"/>
      <c r="BA911" s="129"/>
      <c r="BB911" s="129"/>
      <c r="BC911" s="129"/>
      <c r="BD911" s="129"/>
      <c r="BE911" s="129"/>
      <c r="BF911" s="129"/>
      <c r="BG911" s="79"/>
      <c r="BH911" s="129"/>
    </row>
    <row r="912" spans="7:60" s="76" customFormat="1" x14ac:dyDescent="0.2">
      <c r="G912" s="129"/>
      <c r="AI912" s="138"/>
      <c r="AJ912" s="129"/>
      <c r="AK912" s="129"/>
      <c r="AL912" s="129"/>
      <c r="AM912" s="129"/>
      <c r="AN912" s="129"/>
      <c r="AO912" s="129"/>
      <c r="AP912" s="129"/>
      <c r="AQ912" s="129"/>
      <c r="AR912" s="129"/>
      <c r="AS912" s="129"/>
      <c r="AT912" s="129"/>
      <c r="AU912" s="129"/>
      <c r="AV912" s="129"/>
      <c r="AW912" s="129"/>
      <c r="AX912" s="129"/>
      <c r="AY912" s="129"/>
      <c r="AZ912" s="129"/>
      <c r="BA912" s="129"/>
      <c r="BB912" s="129"/>
      <c r="BC912" s="129"/>
      <c r="BD912" s="129"/>
      <c r="BE912" s="129"/>
      <c r="BF912" s="129"/>
      <c r="BG912" s="79"/>
      <c r="BH912" s="129"/>
    </row>
    <row r="913" spans="7:60" s="76" customFormat="1" x14ac:dyDescent="0.2">
      <c r="G913" s="129"/>
      <c r="AI913" s="138"/>
      <c r="AJ913" s="129"/>
      <c r="AK913" s="129"/>
      <c r="AL913" s="129"/>
      <c r="AM913" s="129"/>
      <c r="AN913" s="129"/>
      <c r="AO913" s="129"/>
      <c r="AP913" s="129"/>
      <c r="AQ913" s="129"/>
      <c r="AR913" s="129"/>
      <c r="AS913" s="129"/>
      <c r="AT913" s="129"/>
      <c r="AU913" s="129"/>
      <c r="AV913" s="129"/>
      <c r="AW913" s="129"/>
      <c r="AX913" s="129"/>
      <c r="AY913" s="129"/>
      <c r="AZ913" s="129"/>
      <c r="BA913" s="129"/>
      <c r="BB913" s="129"/>
      <c r="BC913" s="129"/>
      <c r="BD913" s="129"/>
      <c r="BE913" s="129"/>
      <c r="BF913" s="129"/>
      <c r="BG913" s="79"/>
      <c r="BH913" s="129"/>
    </row>
    <row r="914" spans="7:60" s="76" customFormat="1" x14ac:dyDescent="0.2">
      <c r="G914" s="129"/>
      <c r="AI914" s="138"/>
      <c r="AJ914" s="129"/>
      <c r="AK914" s="129"/>
      <c r="AL914" s="129"/>
      <c r="AM914" s="129"/>
      <c r="AN914" s="129"/>
      <c r="AO914" s="129"/>
      <c r="AP914" s="129"/>
      <c r="AQ914" s="129"/>
      <c r="AR914" s="129"/>
      <c r="AS914" s="129"/>
      <c r="AT914" s="129"/>
      <c r="AU914" s="129"/>
      <c r="AV914" s="129"/>
      <c r="AW914" s="129"/>
      <c r="AX914" s="129"/>
      <c r="AY914" s="129"/>
      <c r="AZ914" s="129"/>
      <c r="BA914" s="129"/>
      <c r="BB914" s="129"/>
      <c r="BC914" s="129"/>
      <c r="BD914" s="129"/>
      <c r="BE914" s="129"/>
      <c r="BF914" s="129"/>
      <c r="BG914" s="79"/>
      <c r="BH914" s="129"/>
    </row>
    <row r="915" spans="7:60" s="76" customFormat="1" x14ac:dyDescent="0.2">
      <c r="G915" s="129"/>
      <c r="AI915" s="138"/>
      <c r="AJ915" s="129"/>
      <c r="AK915" s="129"/>
      <c r="AL915" s="129"/>
      <c r="AM915" s="129"/>
      <c r="AN915" s="129"/>
      <c r="AO915" s="129"/>
      <c r="AP915" s="129"/>
      <c r="AQ915" s="129"/>
      <c r="AR915" s="129"/>
      <c r="AS915" s="129"/>
      <c r="AT915" s="129"/>
      <c r="AU915" s="129"/>
      <c r="AV915" s="129"/>
      <c r="AW915" s="129"/>
      <c r="AX915" s="129"/>
      <c r="AY915" s="129"/>
      <c r="AZ915" s="129"/>
      <c r="BA915" s="129"/>
      <c r="BB915" s="129"/>
      <c r="BC915" s="129"/>
      <c r="BD915" s="129"/>
      <c r="BE915" s="129"/>
      <c r="BF915" s="129"/>
      <c r="BG915" s="79"/>
      <c r="BH915" s="129"/>
    </row>
    <row r="916" spans="7:60" s="76" customFormat="1" x14ac:dyDescent="0.2">
      <c r="G916" s="129"/>
      <c r="AI916" s="138"/>
      <c r="AJ916" s="129"/>
      <c r="AK916" s="129"/>
      <c r="AL916" s="129"/>
      <c r="AM916" s="129"/>
      <c r="AN916" s="129"/>
      <c r="AO916" s="129"/>
      <c r="AP916" s="129"/>
      <c r="AQ916" s="129"/>
      <c r="AR916" s="129"/>
      <c r="AS916" s="129"/>
      <c r="AT916" s="129"/>
      <c r="AU916" s="129"/>
      <c r="AV916" s="129"/>
      <c r="AW916" s="129"/>
      <c r="AX916" s="129"/>
      <c r="AY916" s="129"/>
      <c r="AZ916" s="129"/>
      <c r="BA916" s="129"/>
      <c r="BB916" s="129"/>
      <c r="BC916" s="129"/>
      <c r="BD916" s="129"/>
      <c r="BE916" s="129"/>
      <c r="BF916" s="129"/>
      <c r="BG916" s="79"/>
      <c r="BH916" s="129"/>
    </row>
    <row r="917" spans="7:60" s="76" customFormat="1" x14ac:dyDescent="0.2">
      <c r="G917" s="129"/>
      <c r="AI917" s="138"/>
      <c r="AJ917" s="129"/>
      <c r="AK917" s="129"/>
      <c r="AL917" s="129"/>
      <c r="AM917" s="129"/>
      <c r="AN917" s="129"/>
      <c r="AO917" s="129"/>
      <c r="AP917" s="129"/>
      <c r="AQ917" s="129"/>
      <c r="AR917" s="129"/>
      <c r="AS917" s="129"/>
      <c r="AT917" s="129"/>
      <c r="AU917" s="129"/>
      <c r="AV917" s="129"/>
      <c r="AW917" s="129"/>
      <c r="AX917" s="129"/>
      <c r="AY917" s="129"/>
      <c r="AZ917" s="129"/>
      <c r="BA917" s="129"/>
      <c r="BB917" s="129"/>
      <c r="BC917" s="129"/>
      <c r="BD917" s="129"/>
      <c r="BE917" s="129"/>
      <c r="BF917" s="129"/>
      <c r="BG917" s="79"/>
      <c r="BH917" s="129"/>
    </row>
    <row r="918" spans="7:60" s="76" customFormat="1" x14ac:dyDescent="0.2">
      <c r="G918" s="129"/>
      <c r="AI918" s="138"/>
      <c r="AJ918" s="129"/>
      <c r="AK918" s="129"/>
      <c r="AL918" s="129"/>
      <c r="AM918" s="129"/>
      <c r="AN918" s="129"/>
      <c r="AO918" s="129"/>
      <c r="AP918" s="129"/>
      <c r="AQ918" s="129"/>
      <c r="AR918" s="129"/>
      <c r="AS918" s="129"/>
      <c r="AT918" s="129"/>
      <c r="AU918" s="129"/>
      <c r="AV918" s="129"/>
      <c r="AW918" s="129"/>
      <c r="AX918" s="129"/>
      <c r="AY918" s="129"/>
      <c r="AZ918" s="129"/>
      <c r="BA918" s="129"/>
      <c r="BB918" s="129"/>
      <c r="BC918" s="129"/>
      <c r="BD918" s="129"/>
      <c r="BE918" s="129"/>
      <c r="BF918" s="129"/>
      <c r="BG918" s="79"/>
      <c r="BH918" s="129"/>
    </row>
    <row r="919" spans="7:60" s="76" customFormat="1" x14ac:dyDescent="0.2">
      <c r="G919" s="129"/>
      <c r="AI919" s="138"/>
      <c r="AJ919" s="129"/>
      <c r="AK919" s="129"/>
      <c r="AL919" s="129"/>
      <c r="AM919" s="129"/>
      <c r="AN919" s="129"/>
      <c r="AO919" s="129"/>
      <c r="AP919" s="129"/>
      <c r="AQ919" s="129"/>
      <c r="AR919" s="129"/>
      <c r="AS919" s="129"/>
      <c r="AT919" s="129"/>
      <c r="AU919" s="129"/>
      <c r="AV919" s="129"/>
      <c r="AW919" s="129"/>
      <c r="AX919" s="129"/>
      <c r="AY919" s="129"/>
      <c r="AZ919" s="129"/>
      <c r="BA919" s="129"/>
      <c r="BB919" s="129"/>
      <c r="BC919" s="129"/>
      <c r="BD919" s="129"/>
      <c r="BE919" s="129"/>
      <c r="BF919" s="129"/>
      <c r="BG919" s="79"/>
      <c r="BH919" s="129"/>
    </row>
    <row r="920" spans="7:60" s="76" customFormat="1" x14ac:dyDescent="0.2">
      <c r="G920" s="129"/>
      <c r="AI920" s="138"/>
      <c r="AJ920" s="129"/>
      <c r="AK920" s="129"/>
      <c r="AL920" s="129"/>
      <c r="AM920" s="129"/>
      <c r="AN920" s="129"/>
      <c r="AO920" s="129"/>
      <c r="AP920" s="129"/>
      <c r="AQ920" s="129"/>
      <c r="AR920" s="129"/>
      <c r="AS920" s="129"/>
      <c r="AT920" s="129"/>
      <c r="AU920" s="129"/>
      <c r="AV920" s="129"/>
      <c r="AW920" s="129"/>
      <c r="AX920" s="129"/>
      <c r="AY920" s="129"/>
      <c r="AZ920" s="129"/>
      <c r="BA920" s="129"/>
      <c r="BB920" s="129"/>
      <c r="BC920" s="129"/>
      <c r="BD920" s="129"/>
      <c r="BE920" s="129"/>
      <c r="BF920" s="129"/>
      <c r="BG920" s="79"/>
      <c r="BH920" s="129"/>
    </row>
    <row r="921" spans="7:60" s="76" customFormat="1" x14ac:dyDescent="0.2">
      <c r="G921" s="129"/>
      <c r="AI921" s="138"/>
      <c r="AJ921" s="129"/>
      <c r="AK921" s="129"/>
      <c r="AL921" s="129"/>
      <c r="AM921" s="129"/>
      <c r="AN921" s="129"/>
      <c r="AO921" s="129"/>
      <c r="AP921" s="129"/>
      <c r="AQ921" s="129"/>
      <c r="AR921" s="129"/>
      <c r="AS921" s="129"/>
      <c r="AT921" s="129"/>
      <c r="AU921" s="129"/>
      <c r="AV921" s="129"/>
      <c r="AW921" s="129"/>
      <c r="AX921" s="129"/>
      <c r="AY921" s="129"/>
      <c r="AZ921" s="129"/>
      <c r="BA921" s="129"/>
      <c r="BB921" s="129"/>
      <c r="BC921" s="129"/>
      <c r="BD921" s="129"/>
      <c r="BE921" s="129"/>
      <c r="BF921" s="129"/>
      <c r="BG921" s="79"/>
      <c r="BH921" s="129"/>
    </row>
    <row r="922" spans="7:60" s="76" customFormat="1" x14ac:dyDescent="0.2">
      <c r="G922" s="129"/>
      <c r="AI922" s="138"/>
      <c r="AJ922" s="129"/>
      <c r="AK922" s="129"/>
      <c r="AL922" s="129"/>
      <c r="AM922" s="129"/>
      <c r="AN922" s="129"/>
      <c r="AO922" s="129"/>
      <c r="AP922" s="129"/>
      <c r="AQ922" s="129"/>
      <c r="AR922" s="129"/>
      <c r="AS922" s="129"/>
      <c r="AT922" s="129"/>
      <c r="AU922" s="129"/>
      <c r="AV922" s="129"/>
      <c r="AW922" s="129"/>
      <c r="AX922" s="129"/>
      <c r="AY922" s="129"/>
      <c r="AZ922" s="129"/>
      <c r="BA922" s="129"/>
      <c r="BB922" s="129"/>
      <c r="BC922" s="129"/>
      <c r="BD922" s="129"/>
      <c r="BE922" s="129"/>
      <c r="BF922" s="129"/>
      <c r="BG922" s="79"/>
      <c r="BH922" s="129"/>
    </row>
    <row r="923" spans="7:60" s="76" customFormat="1" x14ac:dyDescent="0.2">
      <c r="G923" s="129"/>
      <c r="AI923" s="138"/>
      <c r="AJ923" s="129"/>
      <c r="AK923" s="129"/>
      <c r="AL923" s="129"/>
      <c r="AM923" s="129"/>
      <c r="AN923" s="129"/>
      <c r="AO923" s="129"/>
      <c r="AP923" s="129"/>
      <c r="AQ923" s="129"/>
      <c r="AR923" s="129"/>
      <c r="AS923" s="129"/>
      <c r="AT923" s="129"/>
      <c r="AU923" s="129"/>
      <c r="AV923" s="129"/>
      <c r="AW923" s="129"/>
      <c r="AX923" s="129"/>
      <c r="AY923" s="129"/>
      <c r="AZ923" s="129"/>
      <c r="BA923" s="129"/>
      <c r="BB923" s="129"/>
      <c r="BC923" s="129"/>
      <c r="BD923" s="129"/>
      <c r="BE923" s="129"/>
      <c r="BF923" s="129"/>
      <c r="BG923" s="79"/>
      <c r="BH923" s="129"/>
    </row>
    <row r="924" spans="7:60" s="76" customFormat="1" x14ac:dyDescent="0.2">
      <c r="G924" s="129"/>
      <c r="AI924" s="138"/>
      <c r="AJ924" s="129"/>
      <c r="AK924" s="129"/>
      <c r="AL924" s="129"/>
      <c r="AM924" s="129"/>
      <c r="AN924" s="129"/>
      <c r="AO924" s="129"/>
      <c r="AP924" s="129"/>
      <c r="AQ924" s="129"/>
      <c r="AR924" s="129"/>
      <c r="AS924" s="129"/>
      <c r="AT924" s="129"/>
      <c r="AU924" s="129"/>
      <c r="AV924" s="129"/>
      <c r="AW924" s="129"/>
      <c r="AX924" s="129"/>
      <c r="AY924" s="129"/>
      <c r="AZ924" s="129"/>
      <c r="BA924" s="129"/>
      <c r="BB924" s="129"/>
      <c r="BC924" s="129"/>
      <c r="BD924" s="129"/>
      <c r="BE924" s="129"/>
      <c r="BF924" s="129"/>
      <c r="BG924" s="79"/>
      <c r="BH924" s="129"/>
    </row>
    <row r="925" spans="7:60" s="76" customFormat="1" x14ac:dyDescent="0.2">
      <c r="G925" s="129"/>
      <c r="AI925" s="138"/>
      <c r="AJ925" s="129"/>
      <c r="AK925" s="129"/>
      <c r="AL925" s="129"/>
      <c r="AM925" s="129"/>
      <c r="AN925" s="129"/>
      <c r="AO925" s="129"/>
      <c r="AP925" s="129"/>
      <c r="AQ925" s="129"/>
      <c r="AR925" s="129"/>
      <c r="AS925" s="129"/>
      <c r="AT925" s="129"/>
      <c r="AU925" s="129"/>
      <c r="AV925" s="129"/>
      <c r="AW925" s="129"/>
      <c r="AX925" s="129"/>
      <c r="AY925" s="129"/>
      <c r="AZ925" s="129"/>
      <c r="BA925" s="129"/>
      <c r="BB925" s="129"/>
      <c r="BC925" s="129"/>
      <c r="BD925" s="129"/>
      <c r="BE925" s="129"/>
      <c r="BF925" s="129"/>
      <c r="BG925" s="79"/>
      <c r="BH925" s="129"/>
    </row>
    <row r="926" spans="7:60" s="76" customFormat="1" x14ac:dyDescent="0.2">
      <c r="G926" s="129"/>
      <c r="AI926" s="138"/>
      <c r="AJ926" s="129"/>
      <c r="AK926" s="129"/>
      <c r="AL926" s="129"/>
      <c r="AM926" s="129"/>
      <c r="AN926" s="129"/>
      <c r="AO926" s="129"/>
      <c r="AP926" s="129"/>
      <c r="AQ926" s="129"/>
      <c r="AR926" s="129"/>
      <c r="AS926" s="129"/>
      <c r="AT926" s="129"/>
      <c r="AU926" s="129"/>
      <c r="AV926" s="129"/>
      <c r="AW926" s="129"/>
      <c r="AX926" s="129"/>
      <c r="AY926" s="129"/>
      <c r="AZ926" s="129"/>
      <c r="BA926" s="129"/>
      <c r="BB926" s="129"/>
      <c r="BC926" s="129"/>
      <c r="BD926" s="129"/>
      <c r="BE926" s="129"/>
      <c r="BF926" s="129"/>
      <c r="BG926" s="79"/>
      <c r="BH926" s="129"/>
    </row>
    <row r="927" spans="7:60" s="76" customFormat="1" x14ac:dyDescent="0.2">
      <c r="G927" s="129"/>
      <c r="AI927" s="138"/>
      <c r="AJ927" s="129"/>
      <c r="AK927" s="129"/>
      <c r="AL927" s="129"/>
      <c r="AM927" s="129"/>
      <c r="AN927" s="129"/>
      <c r="AO927" s="129"/>
      <c r="AP927" s="129"/>
      <c r="AQ927" s="129"/>
      <c r="AR927" s="129"/>
      <c r="AS927" s="129"/>
      <c r="AT927" s="129"/>
      <c r="AU927" s="129"/>
      <c r="AV927" s="129"/>
      <c r="AW927" s="129"/>
      <c r="AX927" s="129"/>
      <c r="AY927" s="129"/>
      <c r="AZ927" s="129"/>
      <c r="BA927" s="129"/>
      <c r="BB927" s="129"/>
      <c r="BC927" s="129"/>
      <c r="BD927" s="129"/>
      <c r="BE927" s="129"/>
      <c r="BF927" s="129"/>
      <c r="BG927" s="79"/>
      <c r="BH927" s="129"/>
    </row>
    <row r="928" spans="7:60" s="76" customFormat="1" x14ac:dyDescent="0.2">
      <c r="G928" s="129"/>
      <c r="AI928" s="138"/>
      <c r="AJ928" s="129"/>
      <c r="AK928" s="129"/>
      <c r="AL928" s="129"/>
      <c r="AM928" s="129"/>
      <c r="AN928" s="129"/>
      <c r="AO928" s="129"/>
      <c r="AP928" s="129"/>
      <c r="AQ928" s="129"/>
      <c r="AR928" s="129"/>
      <c r="AS928" s="129"/>
      <c r="AT928" s="129"/>
      <c r="AU928" s="129"/>
      <c r="AV928" s="129"/>
      <c r="AW928" s="129"/>
      <c r="AX928" s="129"/>
      <c r="AY928" s="129"/>
      <c r="AZ928" s="129"/>
      <c r="BA928" s="129"/>
      <c r="BB928" s="129"/>
      <c r="BC928" s="129"/>
      <c r="BD928" s="129"/>
      <c r="BE928" s="129"/>
      <c r="BF928" s="129"/>
      <c r="BG928" s="79"/>
      <c r="BH928" s="129"/>
    </row>
    <row r="929" spans="7:60" s="76" customFormat="1" x14ac:dyDescent="0.2">
      <c r="G929" s="129"/>
      <c r="AI929" s="138"/>
      <c r="AJ929" s="129"/>
      <c r="AK929" s="129"/>
      <c r="AL929" s="129"/>
      <c r="AM929" s="129"/>
      <c r="AN929" s="129"/>
      <c r="AO929" s="129"/>
      <c r="AP929" s="129"/>
      <c r="AQ929" s="129"/>
      <c r="AR929" s="129"/>
      <c r="AS929" s="129"/>
      <c r="AT929" s="129"/>
      <c r="AU929" s="129"/>
      <c r="AV929" s="129"/>
      <c r="AW929" s="129"/>
      <c r="AX929" s="129"/>
      <c r="AY929" s="129"/>
      <c r="AZ929" s="129"/>
      <c r="BA929" s="129"/>
      <c r="BB929" s="129"/>
      <c r="BC929" s="129"/>
      <c r="BD929" s="129"/>
      <c r="BE929" s="129"/>
      <c r="BF929" s="129"/>
      <c r="BG929" s="79"/>
      <c r="BH929" s="129"/>
    </row>
    <row r="930" spans="7:60" s="76" customFormat="1" x14ac:dyDescent="0.2">
      <c r="G930" s="129"/>
      <c r="AI930" s="138"/>
      <c r="AJ930" s="129"/>
      <c r="AK930" s="129"/>
      <c r="AL930" s="129"/>
      <c r="AM930" s="129"/>
      <c r="AN930" s="129"/>
      <c r="AO930" s="129"/>
      <c r="AP930" s="129"/>
      <c r="AQ930" s="129"/>
      <c r="AR930" s="129"/>
      <c r="AS930" s="129"/>
      <c r="AT930" s="129"/>
      <c r="AU930" s="129"/>
      <c r="AV930" s="129"/>
      <c r="AW930" s="129"/>
      <c r="AX930" s="129"/>
      <c r="AY930" s="129"/>
      <c r="AZ930" s="129"/>
      <c r="BA930" s="129"/>
      <c r="BB930" s="129"/>
      <c r="BC930" s="129"/>
      <c r="BD930" s="129"/>
      <c r="BE930" s="129"/>
      <c r="BF930" s="129"/>
      <c r="BG930" s="79"/>
      <c r="BH930" s="129"/>
    </row>
    <row r="931" spans="7:60" s="76" customFormat="1" x14ac:dyDescent="0.2">
      <c r="G931" s="129"/>
      <c r="AI931" s="138"/>
      <c r="AJ931" s="129"/>
      <c r="AK931" s="129"/>
      <c r="AL931" s="129"/>
      <c r="AM931" s="129"/>
      <c r="AN931" s="129"/>
      <c r="AO931" s="129"/>
      <c r="AP931" s="129"/>
      <c r="AQ931" s="129"/>
      <c r="AR931" s="129"/>
      <c r="AS931" s="129"/>
      <c r="AT931" s="129"/>
      <c r="AU931" s="129"/>
      <c r="AV931" s="129"/>
      <c r="AW931" s="129"/>
      <c r="AX931" s="129"/>
      <c r="AY931" s="129"/>
      <c r="AZ931" s="129"/>
      <c r="BA931" s="129"/>
      <c r="BB931" s="129"/>
      <c r="BC931" s="129"/>
      <c r="BD931" s="129"/>
      <c r="BE931" s="129"/>
      <c r="BF931" s="129"/>
      <c r="BG931" s="79"/>
      <c r="BH931" s="129"/>
    </row>
    <row r="932" spans="7:60" s="76" customFormat="1" x14ac:dyDescent="0.2">
      <c r="G932" s="129"/>
      <c r="AI932" s="138"/>
      <c r="AJ932" s="129"/>
      <c r="AK932" s="129"/>
      <c r="AL932" s="129"/>
      <c r="AM932" s="129"/>
      <c r="AN932" s="129"/>
      <c r="AO932" s="129"/>
      <c r="AP932" s="129"/>
      <c r="AQ932" s="129"/>
      <c r="AR932" s="129"/>
      <c r="AS932" s="129"/>
      <c r="AT932" s="129"/>
      <c r="AU932" s="129"/>
      <c r="AV932" s="129"/>
      <c r="AW932" s="129"/>
      <c r="AX932" s="129"/>
      <c r="AY932" s="129"/>
      <c r="AZ932" s="129"/>
      <c r="BA932" s="129"/>
      <c r="BB932" s="129"/>
      <c r="BC932" s="129"/>
      <c r="BD932" s="129"/>
      <c r="BE932" s="129"/>
      <c r="BF932" s="129"/>
      <c r="BG932" s="79"/>
      <c r="BH932" s="129"/>
    </row>
    <row r="933" spans="7:60" s="76" customFormat="1" x14ac:dyDescent="0.2">
      <c r="G933" s="129"/>
      <c r="AI933" s="138"/>
      <c r="AJ933" s="129"/>
      <c r="AK933" s="129"/>
      <c r="AL933" s="129"/>
      <c r="AM933" s="129"/>
      <c r="AN933" s="129"/>
      <c r="AO933" s="129"/>
      <c r="AP933" s="129"/>
      <c r="AQ933" s="129"/>
      <c r="AR933" s="129"/>
      <c r="AS933" s="129"/>
      <c r="AT933" s="129"/>
      <c r="AU933" s="129"/>
      <c r="AV933" s="129"/>
      <c r="AW933" s="129"/>
      <c r="AX933" s="129"/>
      <c r="AY933" s="129"/>
      <c r="AZ933" s="129"/>
      <c r="BA933" s="129"/>
      <c r="BB933" s="129"/>
      <c r="BC933" s="129"/>
      <c r="BD933" s="129"/>
      <c r="BE933" s="129"/>
      <c r="BF933" s="129"/>
      <c r="BG933" s="79"/>
      <c r="BH933" s="129"/>
    </row>
    <row r="934" spans="7:60" s="76" customFormat="1" x14ac:dyDescent="0.2">
      <c r="G934" s="129"/>
      <c r="AI934" s="138"/>
      <c r="AJ934" s="129"/>
      <c r="AK934" s="129"/>
      <c r="AL934" s="129"/>
      <c r="AM934" s="129"/>
      <c r="AN934" s="129"/>
      <c r="AO934" s="129"/>
      <c r="AP934" s="129"/>
      <c r="AQ934" s="129"/>
      <c r="AR934" s="129"/>
      <c r="AS934" s="129"/>
      <c r="AT934" s="129"/>
      <c r="AU934" s="129"/>
      <c r="AV934" s="129"/>
      <c r="AW934" s="129"/>
      <c r="AX934" s="129"/>
      <c r="AY934" s="129"/>
      <c r="AZ934" s="129"/>
      <c r="BA934" s="129"/>
      <c r="BB934" s="129"/>
      <c r="BC934" s="129"/>
      <c r="BD934" s="129"/>
      <c r="BE934" s="129"/>
      <c r="BF934" s="129"/>
      <c r="BG934" s="79"/>
      <c r="BH934" s="129"/>
    </row>
    <row r="935" spans="7:60" s="76" customFormat="1" x14ac:dyDescent="0.2">
      <c r="G935" s="129"/>
      <c r="AI935" s="138"/>
      <c r="AJ935" s="129"/>
      <c r="AK935" s="129"/>
      <c r="AL935" s="129"/>
      <c r="AM935" s="129"/>
      <c r="AN935" s="129"/>
      <c r="AO935" s="129"/>
      <c r="AP935" s="129"/>
      <c r="AQ935" s="129"/>
      <c r="AR935" s="129"/>
      <c r="AS935" s="129"/>
      <c r="AT935" s="129"/>
      <c r="AU935" s="129"/>
      <c r="AV935" s="129"/>
      <c r="AW935" s="129"/>
      <c r="AX935" s="129"/>
      <c r="AY935" s="129"/>
      <c r="AZ935" s="129"/>
      <c r="BA935" s="129"/>
      <c r="BB935" s="129"/>
      <c r="BC935" s="129"/>
      <c r="BD935" s="129"/>
      <c r="BE935" s="129"/>
      <c r="BF935" s="129"/>
      <c r="BG935" s="79"/>
      <c r="BH935" s="129"/>
    </row>
    <row r="936" spans="7:60" s="76" customFormat="1" x14ac:dyDescent="0.2">
      <c r="G936" s="129"/>
      <c r="AI936" s="138"/>
      <c r="AJ936" s="129"/>
      <c r="AK936" s="129"/>
      <c r="AL936" s="129"/>
      <c r="AM936" s="129"/>
      <c r="AN936" s="129"/>
      <c r="AO936" s="129"/>
      <c r="AP936" s="129"/>
      <c r="AQ936" s="129"/>
      <c r="AR936" s="129"/>
      <c r="AS936" s="129"/>
      <c r="AT936" s="129"/>
      <c r="AU936" s="129"/>
      <c r="AV936" s="129"/>
      <c r="AW936" s="129"/>
      <c r="AX936" s="129"/>
      <c r="AY936" s="129"/>
      <c r="AZ936" s="129"/>
      <c r="BA936" s="129"/>
      <c r="BB936" s="129"/>
      <c r="BC936" s="129"/>
      <c r="BD936" s="129"/>
      <c r="BE936" s="129"/>
      <c r="BF936" s="129"/>
      <c r="BG936" s="79"/>
      <c r="BH936" s="129"/>
    </row>
    <row r="937" spans="7:60" s="76" customFormat="1" x14ac:dyDescent="0.2">
      <c r="G937" s="129"/>
      <c r="AI937" s="138"/>
      <c r="AJ937" s="129"/>
      <c r="AK937" s="129"/>
      <c r="AL937" s="129"/>
      <c r="AM937" s="129"/>
      <c r="AN937" s="129"/>
      <c r="AO937" s="129"/>
      <c r="AP937" s="129"/>
      <c r="AQ937" s="129"/>
      <c r="AR937" s="129"/>
      <c r="AS937" s="129"/>
      <c r="AT937" s="129"/>
      <c r="AU937" s="129"/>
      <c r="AV937" s="129"/>
      <c r="AW937" s="129"/>
      <c r="AX937" s="129"/>
      <c r="AY937" s="129"/>
      <c r="AZ937" s="129"/>
      <c r="BA937" s="129"/>
      <c r="BB937" s="129"/>
      <c r="BC937" s="129"/>
      <c r="BD937" s="129"/>
      <c r="BE937" s="129"/>
      <c r="BF937" s="129"/>
      <c r="BG937" s="79"/>
      <c r="BH937" s="129"/>
    </row>
    <row r="938" spans="7:60" s="76" customFormat="1" x14ac:dyDescent="0.2">
      <c r="G938" s="129"/>
      <c r="AI938" s="138"/>
      <c r="AJ938" s="129"/>
      <c r="AK938" s="129"/>
      <c r="AL938" s="129"/>
      <c r="AM938" s="129"/>
      <c r="AN938" s="129"/>
      <c r="AO938" s="129"/>
      <c r="AP938" s="129"/>
      <c r="AQ938" s="129"/>
      <c r="AR938" s="129"/>
      <c r="AS938" s="129"/>
      <c r="AT938" s="129"/>
      <c r="AU938" s="129"/>
      <c r="AV938" s="129"/>
      <c r="AW938" s="129"/>
      <c r="AX938" s="129"/>
      <c r="AY938" s="129"/>
      <c r="AZ938" s="129"/>
      <c r="BA938" s="129"/>
      <c r="BB938" s="129"/>
      <c r="BC938" s="129"/>
      <c r="BD938" s="129"/>
      <c r="BE938" s="129"/>
      <c r="BF938" s="129"/>
      <c r="BG938" s="79"/>
      <c r="BH938" s="129"/>
    </row>
    <row r="939" spans="7:60" s="76" customFormat="1" x14ac:dyDescent="0.2">
      <c r="G939" s="129"/>
      <c r="AI939" s="138"/>
      <c r="AJ939" s="129"/>
      <c r="AK939" s="129"/>
      <c r="AL939" s="129"/>
      <c r="AM939" s="129"/>
      <c r="AN939" s="129"/>
      <c r="AO939" s="129"/>
      <c r="AP939" s="129"/>
      <c r="AQ939" s="129"/>
      <c r="AR939" s="129"/>
      <c r="AS939" s="129"/>
      <c r="AT939" s="129"/>
      <c r="AU939" s="129"/>
      <c r="AV939" s="129"/>
      <c r="AW939" s="129"/>
      <c r="AX939" s="129"/>
      <c r="AY939" s="129"/>
      <c r="AZ939" s="129"/>
      <c r="BA939" s="129"/>
      <c r="BB939" s="129"/>
      <c r="BC939" s="129"/>
      <c r="BD939" s="129"/>
      <c r="BE939" s="129"/>
      <c r="BF939" s="129"/>
      <c r="BG939" s="79"/>
      <c r="BH939" s="129"/>
    </row>
    <row r="940" spans="7:60" s="76" customFormat="1" x14ac:dyDescent="0.2">
      <c r="G940" s="129"/>
      <c r="AI940" s="138"/>
      <c r="AJ940" s="129"/>
      <c r="AK940" s="129"/>
      <c r="AL940" s="129"/>
      <c r="AM940" s="129"/>
      <c r="AN940" s="129"/>
      <c r="AO940" s="129"/>
      <c r="AP940" s="129"/>
      <c r="AQ940" s="129"/>
      <c r="AR940" s="129"/>
      <c r="AS940" s="129"/>
      <c r="AT940" s="129"/>
      <c r="AU940" s="129"/>
      <c r="AV940" s="129"/>
      <c r="AW940" s="129"/>
      <c r="AX940" s="129"/>
      <c r="AY940" s="129"/>
      <c r="AZ940" s="129"/>
      <c r="BA940" s="129"/>
      <c r="BB940" s="129"/>
      <c r="BC940" s="129"/>
      <c r="BD940" s="129"/>
      <c r="BE940" s="129"/>
      <c r="BF940" s="129"/>
      <c r="BG940" s="79"/>
      <c r="BH940" s="129"/>
    </row>
    <row r="941" spans="7:60" s="76" customFormat="1" x14ac:dyDescent="0.2">
      <c r="G941" s="129"/>
      <c r="AI941" s="138"/>
      <c r="AJ941" s="129"/>
      <c r="AK941" s="129"/>
      <c r="AL941" s="129"/>
      <c r="AM941" s="129"/>
      <c r="AN941" s="129"/>
      <c r="AO941" s="129"/>
      <c r="AP941" s="129"/>
      <c r="AQ941" s="129"/>
      <c r="AR941" s="129"/>
      <c r="AS941" s="129"/>
      <c r="AT941" s="129"/>
      <c r="AU941" s="129"/>
      <c r="AV941" s="129"/>
      <c r="AW941" s="129"/>
      <c r="AX941" s="129"/>
      <c r="AY941" s="129"/>
      <c r="AZ941" s="129"/>
      <c r="BA941" s="129"/>
      <c r="BB941" s="129"/>
      <c r="BC941" s="129"/>
      <c r="BD941" s="129"/>
      <c r="BE941" s="129"/>
      <c r="BF941" s="129"/>
      <c r="BG941" s="79"/>
      <c r="BH941" s="129"/>
    </row>
    <row r="942" spans="7:60" s="76" customFormat="1" x14ac:dyDescent="0.2">
      <c r="G942" s="129"/>
      <c r="AI942" s="138"/>
      <c r="AJ942" s="129"/>
      <c r="AK942" s="129"/>
      <c r="AL942" s="129"/>
      <c r="AM942" s="129"/>
      <c r="AN942" s="129"/>
      <c r="AO942" s="129"/>
      <c r="AP942" s="129"/>
      <c r="AQ942" s="129"/>
      <c r="AR942" s="129"/>
      <c r="AS942" s="129"/>
      <c r="AT942" s="129"/>
      <c r="AU942" s="129"/>
      <c r="AV942" s="129"/>
      <c r="AW942" s="129"/>
      <c r="AX942" s="129"/>
      <c r="AY942" s="129"/>
      <c r="AZ942" s="129"/>
      <c r="BA942" s="129"/>
      <c r="BB942" s="129"/>
      <c r="BC942" s="129"/>
      <c r="BD942" s="129"/>
      <c r="BE942" s="129"/>
      <c r="BF942" s="129"/>
      <c r="BG942" s="79"/>
      <c r="BH942" s="129"/>
    </row>
    <row r="943" spans="7:60" s="76" customFormat="1" x14ac:dyDescent="0.2">
      <c r="G943" s="129"/>
      <c r="AI943" s="138"/>
      <c r="AJ943" s="129"/>
      <c r="AK943" s="129"/>
      <c r="AL943" s="129"/>
      <c r="AM943" s="129"/>
      <c r="AN943" s="129"/>
      <c r="AO943" s="129"/>
      <c r="AP943" s="129"/>
      <c r="AQ943" s="129"/>
      <c r="AR943" s="129"/>
      <c r="AS943" s="129"/>
      <c r="AT943" s="129"/>
      <c r="AU943" s="129"/>
      <c r="AV943" s="129"/>
      <c r="AW943" s="129"/>
      <c r="AX943" s="129"/>
      <c r="AY943" s="129"/>
      <c r="AZ943" s="129"/>
      <c r="BA943" s="129"/>
      <c r="BB943" s="129"/>
      <c r="BC943" s="129"/>
      <c r="BD943" s="129"/>
      <c r="BE943" s="129"/>
      <c r="BF943" s="129"/>
      <c r="BG943" s="79"/>
      <c r="BH943" s="129"/>
    </row>
    <row r="944" spans="7:60" s="76" customFormat="1" x14ac:dyDescent="0.2">
      <c r="G944" s="129"/>
      <c r="AI944" s="138"/>
      <c r="AJ944" s="129"/>
      <c r="AK944" s="129"/>
      <c r="AL944" s="129"/>
      <c r="AM944" s="129"/>
      <c r="AN944" s="129"/>
      <c r="AO944" s="129"/>
      <c r="AP944" s="129"/>
      <c r="AQ944" s="129"/>
      <c r="AR944" s="129"/>
      <c r="AS944" s="129"/>
      <c r="AT944" s="129"/>
      <c r="AU944" s="129"/>
      <c r="AV944" s="129"/>
      <c r="AW944" s="129"/>
      <c r="AX944" s="129"/>
      <c r="AY944" s="129"/>
      <c r="AZ944" s="129"/>
      <c r="BA944" s="129"/>
      <c r="BB944" s="129"/>
      <c r="BC944" s="129"/>
      <c r="BD944" s="129"/>
      <c r="BE944" s="129"/>
      <c r="BF944" s="129"/>
      <c r="BG944" s="79"/>
      <c r="BH944" s="129"/>
    </row>
    <row r="945" spans="7:60" s="76" customFormat="1" x14ac:dyDescent="0.2">
      <c r="G945" s="129"/>
      <c r="AI945" s="138"/>
      <c r="AJ945" s="129"/>
      <c r="AK945" s="129"/>
      <c r="AL945" s="129"/>
      <c r="AM945" s="129"/>
      <c r="AN945" s="129"/>
      <c r="AO945" s="129"/>
      <c r="AP945" s="129"/>
      <c r="AQ945" s="129"/>
      <c r="AR945" s="129"/>
      <c r="AS945" s="129"/>
      <c r="AT945" s="129"/>
      <c r="AU945" s="129"/>
      <c r="AV945" s="129"/>
      <c r="AW945" s="129"/>
      <c r="AX945" s="129"/>
      <c r="AY945" s="129"/>
      <c r="AZ945" s="129"/>
      <c r="BA945" s="129"/>
      <c r="BB945" s="129"/>
      <c r="BC945" s="129"/>
      <c r="BD945" s="129"/>
      <c r="BE945" s="129"/>
      <c r="BF945" s="129"/>
      <c r="BG945" s="79"/>
      <c r="BH945" s="129"/>
    </row>
    <row r="946" spans="7:60" s="76" customFormat="1" x14ac:dyDescent="0.2">
      <c r="G946" s="129"/>
      <c r="AI946" s="138"/>
      <c r="AJ946" s="129"/>
      <c r="AK946" s="129"/>
      <c r="AL946" s="129"/>
      <c r="AM946" s="129"/>
      <c r="AN946" s="129"/>
      <c r="AO946" s="129"/>
      <c r="AP946" s="129"/>
      <c r="AQ946" s="129"/>
      <c r="AR946" s="129"/>
      <c r="AS946" s="129"/>
      <c r="AT946" s="129"/>
      <c r="AU946" s="129"/>
      <c r="AV946" s="129"/>
      <c r="AW946" s="129"/>
      <c r="AX946" s="129"/>
      <c r="AY946" s="129"/>
      <c r="AZ946" s="129"/>
      <c r="BA946" s="129"/>
      <c r="BB946" s="129"/>
      <c r="BC946" s="129"/>
      <c r="BD946" s="129"/>
      <c r="BE946" s="129"/>
      <c r="BF946" s="129"/>
      <c r="BG946" s="79"/>
      <c r="BH946" s="129"/>
    </row>
    <row r="947" spans="7:60" s="76" customFormat="1" x14ac:dyDescent="0.2">
      <c r="G947" s="129"/>
      <c r="AI947" s="138"/>
      <c r="AJ947" s="129"/>
      <c r="AK947" s="129"/>
      <c r="AL947" s="129"/>
      <c r="AM947" s="129"/>
      <c r="AN947" s="129"/>
      <c r="AO947" s="129"/>
      <c r="AP947" s="129"/>
      <c r="AQ947" s="129"/>
      <c r="AR947" s="129"/>
      <c r="AS947" s="129"/>
      <c r="AT947" s="129"/>
      <c r="AU947" s="129"/>
      <c r="AV947" s="129"/>
      <c r="AW947" s="129"/>
      <c r="AX947" s="129"/>
      <c r="AY947" s="129"/>
      <c r="AZ947" s="129"/>
      <c r="BA947" s="129"/>
      <c r="BB947" s="129"/>
      <c r="BC947" s="129"/>
      <c r="BD947" s="129"/>
      <c r="BE947" s="129"/>
      <c r="BF947" s="129"/>
      <c r="BG947" s="79"/>
      <c r="BH947" s="129"/>
    </row>
    <row r="948" spans="7:60" s="76" customFormat="1" x14ac:dyDescent="0.2">
      <c r="G948" s="129"/>
      <c r="AI948" s="138"/>
      <c r="AJ948" s="129"/>
      <c r="AK948" s="129"/>
      <c r="AL948" s="129"/>
      <c r="AM948" s="129"/>
      <c r="AN948" s="129"/>
      <c r="AO948" s="129"/>
      <c r="AP948" s="129"/>
      <c r="AQ948" s="129"/>
      <c r="AR948" s="129"/>
      <c r="AS948" s="129"/>
      <c r="AT948" s="129"/>
      <c r="AU948" s="129"/>
      <c r="AV948" s="129"/>
      <c r="AW948" s="129"/>
      <c r="AX948" s="129"/>
      <c r="AY948" s="129"/>
      <c r="AZ948" s="129"/>
      <c r="BA948" s="129"/>
      <c r="BB948" s="129"/>
      <c r="BC948" s="129"/>
      <c r="BD948" s="129"/>
      <c r="BE948" s="129"/>
      <c r="BF948" s="129"/>
      <c r="BG948" s="79"/>
      <c r="BH948" s="129"/>
    </row>
    <row r="949" spans="7:60" s="76" customFormat="1" x14ac:dyDescent="0.2">
      <c r="G949" s="129"/>
      <c r="AI949" s="138"/>
      <c r="AJ949" s="129"/>
      <c r="AK949" s="129"/>
      <c r="AL949" s="129"/>
      <c r="AM949" s="129"/>
      <c r="AN949" s="129"/>
      <c r="AO949" s="129"/>
      <c r="AP949" s="129"/>
      <c r="AQ949" s="129"/>
      <c r="AR949" s="129"/>
      <c r="AS949" s="129"/>
      <c r="AT949" s="129"/>
      <c r="AU949" s="129"/>
      <c r="AV949" s="129"/>
      <c r="AW949" s="129"/>
      <c r="AX949" s="129"/>
      <c r="AY949" s="129"/>
      <c r="AZ949" s="129"/>
      <c r="BA949" s="129"/>
      <c r="BB949" s="129"/>
      <c r="BC949" s="129"/>
      <c r="BD949" s="129"/>
      <c r="BE949" s="129"/>
      <c r="BF949" s="129"/>
      <c r="BG949" s="79"/>
      <c r="BH949" s="129"/>
    </row>
    <row r="950" spans="7:60" s="76" customFormat="1" x14ac:dyDescent="0.2">
      <c r="G950" s="129"/>
      <c r="AI950" s="138"/>
      <c r="AJ950" s="129"/>
      <c r="AK950" s="129"/>
      <c r="AL950" s="129"/>
      <c r="AM950" s="129"/>
      <c r="AN950" s="129"/>
      <c r="AO950" s="129"/>
      <c r="AP950" s="129"/>
      <c r="AQ950" s="129"/>
      <c r="AR950" s="129"/>
      <c r="AS950" s="129"/>
      <c r="AT950" s="129"/>
      <c r="AU950" s="129"/>
      <c r="AV950" s="129"/>
      <c r="AW950" s="129"/>
      <c r="AX950" s="129"/>
      <c r="AY950" s="129"/>
      <c r="AZ950" s="129"/>
      <c r="BA950" s="129"/>
      <c r="BB950" s="129"/>
      <c r="BC950" s="129"/>
      <c r="BD950" s="129"/>
      <c r="BE950" s="129"/>
      <c r="BF950" s="129"/>
      <c r="BG950" s="79"/>
      <c r="BH950" s="129"/>
    </row>
    <row r="951" spans="7:60" s="76" customFormat="1" x14ac:dyDescent="0.2">
      <c r="G951" s="129"/>
      <c r="AI951" s="138"/>
      <c r="AJ951" s="129"/>
      <c r="AK951" s="129"/>
      <c r="AL951" s="129"/>
      <c r="AM951" s="129"/>
      <c r="AN951" s="129"/>
      <c r="AO951" s="129"/>
      <c r="AP951" s="129"/>
      <c r="AQ951" s="129"/>
      <c r="AR951" s="129"/>
      <c r="AS951" s="129"/>
      <c r="AT951" s="129"/>
      <c r="AU951" s="129"/>
      <c r="AV951" s="129"/>
      <c r="AW951" s="129"/>
      <c r="AX951" s="129"/>
      <c r="AY951" s="129"/>
      <c r="AZ951" s="129"/>
      <c r="BA951" s="129"/>
      <c r="BB951" s="129"/>
      <c r="BC951" s="129"/>
      <c r="BD951" s="129"/>
      <c r="BE951" s="129"/>
      <c r="BF951" s="129"/>
      <c r="BG951" s="79"/>
      <c r="BH951" s="129"/>
    </row>
    <row r="952" spans="7:60" s="76" customFormat="1" x14ac:dyDescent="0.2">
      <c r="G952" s="129"/>
      <c r="AI952" s="138"/>
      <c r="AJ952" s="129"/>
      <c r="AK952" s="129"/>
      <c r="AL952" s="129"/>
      <c r="AM952" s="129"/>
      <c r="AN952" s="129"/>
      <c r="AO952" s="129"/>
      <c r="AP952" s="129"/>
      <c r="AQ952" s="129"/>
      <c r="AR952" s="129"/>
      <c r="AS952" s="129"/>
      <c r="AT952" s="129"/>
      <c r="AU952" s="129"/>
      <c r="AV952" s="129"/>
      <c r="AW952" s="129"/>
      <c r="AX952" s="129"/>
      <c r="AY952" s="129"/>
      <c r="AZ952" s="129"/>
      <c r="BA952" s="129"/>
      <c r="BB952" s="129"/>
      <c r="BC952" s="129"/>
      <c r="BD952" s="129"/>
      <c r="BE952" s="129"/>
      <c r="BF952" s="129"/>
      <c r="BG952" s="79"/>
      <c r="BH952" s="129"/>
    </row>
    <row r="953" spans="7:60" s="76" customFormat="1" x14ac:dyDescent="0.2">
      <c r="G953" s="129"/>
      <c r="AI953" s="138"/>
      <c r="AJ953" s="129"/>
      <c r="AK953" s="129"/>
      <c r="AL953" s="129"/>
      <c r="AM953" s="129"/>
      <c r="AN953" s="129"/>
      <c r="AO953" s="129"/>
      <c r="AP953" s="129"/>
      <c r="AQ953" s="129"/>
      <c r="AR953" s="129"/>
      <c r="AS953" s="129"/>
      <c r="AT953" s="129"/>
      <c r="AU953" s="129"/>
      <c r="AV953" s="129"/>
      <c r="AW953" s="129"/>
      <c r="AX953" s="129"/>
      <c r="AY953" s="129"/>
      <c r="AZ953" s="129"/>
      <c r="BA953" s="129"/>
      <c r="BB953" s="129"/>
      <c r="BC953" s="129"/>
      <c r="BD953" s="129"/>
      <c r="BE953" s="129"/>
      <c r="BF953" s="129"/>
      <c r="BG953" s="79"/>
      <c r="BH953" s="129"/>
    </row>
    <row r="954" spans="7:60" s="76" customFormat="1" x14ac:dyDescent="0.2">
      <c r="G954" s="129"/>
      <c r="AI954" s="138"/>
      <c r="AJ954" s="129"/>
      <c r="AK954" s="129"/>
      <c r="AL954" s="129"/>
      <c r="AM954" s="129"/>
      <c r="AN954" s="129"/>
      <c r="AO954" s="129"/>
      <c r="AP954" s="129"/>
      <c r="AQ954" s="129"/>
      <c r="AR954" s="129"/>
      <c r="AS954" s="129"/>
      <c r="AT954" s="129"/>
      <c r="AU954" s="129"/>
      <c r="AV954" s="129"/>
      <c r="AW954" s="129"/>
      <c r="AX954" s="129"/>
      <c r="AY954" s="129"/>
      <c r="AZ954" s="129"/>
      <c r="BA954" s="129"/>
      <c r="BB954" s="129"/>
      <c r="BC954" s="129"/>
      <c r="BD954" s="129"/>
      <c r="BE954" s="129"/>
      <c r="BF954" s="129"/>
      <c r="BG954" s="79"/>
      <c r="BH954" s="129"/>
    </row>
    <row r="955" spans="7:60" s="76" customFormat="1" x14ac:dyDescent="0.2">
      <c r="G955" s="129"/>
      <c r="AI955" s="138"/>
      <c r="AJ955" s="129"/>
      <c r="AK955" s="129"/>
      <c r="AL955" s="129"/>
      <c r="AM955" s="129"/>
      <c r="AN955" s="129"/>
      <c r="AO955" s="129"/>
      <c r="AP955" s="129"/>
      <c r="AQ955" s="129"/>
      <c r="AR955" s="129"/>
      <c r="AS955" s="129"/>
      <c r="AT955" s="129"/>
      <c r="AU955" s="129"/>
      <c r="AV955" s="129"/>
      <c r="AW955" s="129"/>
      <c r="AX955" s="129"/>
      <c r="AY955" s="129"/>
      <c r="AZ955" s="129"/>
      <c r="BA955" s="129"/>
      <c r="BB955" s="129"/>
      <c r="BC955" s="129"/>
      <c r="BD955" s="129"/>
      <c r="BE955" s="129"/>
      <c r="BF955" s="129"/>
      <c r="BG955" s="79"/>
      <c r="BH955" s="129"/>
    </row>
    <row r="956" spans="7:60" s="76" customFormat="1" x14ac:dyDescent="0.2">
      <c r="G956" s="129"/>
      <c r="AI956" s="138"/>
      <c r="AJ956" s="129"/>
      <c r="AK956" s="129"/>
      <c r="AL956" s="129"/>
      <c r="AM956" s="129"/>
      <c r="AN956" s="129"/>
      <c r="AO956" s="129"/>
      <c r="AP956" s="129"/>
      <c r="AQ956" s="129"/>
      <c r="AR956" s="129"/>
      <c r="AS956" s="129"/>
      <c r="AT956" s="129"/>
      <c r="AU956" s="129"/>
      <c r="AV956" s="129"/>
      <c r="AW956" s="129"/>
      <c r="AX956" s="129"/>
      <c r="AY956" s="129"/>
      <c r="AZ956" s="129"/>
      <c r="BA956" s="129"/>
      <c r="BB956" s="129"/>
      <c r="BC956" s="129"/>
      <c r="BD956" s="129"/>
      <c r="BE956" s="129"/>
      <c r="BF956" s="129"/>
      <c r="BG956" s="79"/>
      <c r="BH956" s="129"/>
    </row>
    <row r="957" spans="7:60" s="76" customFormat="1" x14ac:dyDescent="0.2">
      <c r="G957" s="129"/>
      <c r="AI957" s="138"/>
      <c r="AJ957" s="129"/>
      <c r="AK957" s="129"/>
      <c r="AL957" s="129"/>
      <c r="AM957" s="129"/>
      <c r="AN957" s="129"/>
      <c r="AO957" s="129"/>
      <c r="AP957" s="129"/>
      <c r="AQ957" s="129"/>
      <c r="AR957" s="129"/>
      <c r="AS957" s="129"/>
      <c r="AT957" s="129"/>
      <c r="AU957" s="129"/>
      <c r="AV957" s="129"/>
      <c r="AW957" s="129"/>
      <c r="AX957" s="129"/>
      <c r="AY957" s="129"/>
      <c r="AZ957" s="129"/>
      <c r="BA957" s="129"/>
      <c r="BB957" s="129"/>
      <c r="BC957" s="129"/>
      <c r="BD957" s="129"/>
      <c r="BE957" s="129"/>
      <c r="BF957" s="129"/>
      <c r="BG957" s="79"/>
      <c r="BH957" s="129"/>
    </row>
    <row r="958" spans="7:60" s="76" customFormat="1" x14ac:dyDescent="0.2">
      <c r="G958" s="129"/>
      <c r="AI958" s="138"/>
      <c r="AJ958" s="129"/>
      <c r="AK958" s="129"/>
      <c r="AL958" s="129"/>
      <c r="AM958" s="129"/>
      <c r="AN958" s="129"/>
      <c r="AO958" s="129"/>
      <c r="AP958" s="129"/>
      <c r="AQ958" s="129"/>
      <c r="AR958" s="129"/>
      <c r="AS958" s="129"/>
      <c r="AT958" s="129"/>
      <c r="AU958" s="129"/>
      <c r="AV958" s="129"/>
      <c r="AW958" s="129"/>
      <c r="AX958" s="129"/>
      <c r="AY958" s="129"/>
      <c r="AZ958" s="129"/>
      <c r="BA958" s="129"/>
      <c r="BB958" s="129"/>
      <c r="BC958" s="129"/>
      <c r="BD958" s="129"/>
      <c r="BE958" s="129"/>
      <c r="BF958" s="129"/>
      <c r="BG958" s="79"/>
      <c r="BH958" s="129"/>
    </row>
    <row r="959" spans="7:60" s="76" customFormat="1" x14ac:dyDescent="0.2">
      <c r="G959" s="129"/>
      <c r="AI959" s="138"/>
      <c r="AJ959" s="129"/>
      <c r="AK959" s="129"/>
      <c r="AL959" s="129"/>
      <c r="AM959" s="129"/>
      <c r="AN959" s="129"/>
      <c r="AO959" s="129"/>
      <c r="AP959" s="129"/>
      <c r="AQ959" s="129"/>
      <c r="AR959" s="129"/>
      <c r="AS959" s="129"/>
      <c r="AT959" s="129"/>
      <c r="AU959" s="129"/>
      <c r="AV959" s="129"/>
      <c r="AW959" s="129"/>
      <c r="AX959" s="129"/>
      <c r="AY959" s="129"/>
      <c r="AZ959" s="129"/>
      <c r="BA959" s="129"/>
      <c r="BB959" s="129"/>
      <c r="BC959" s="129"/>
      <c r="BD959" s="129"/>
      <c r="BE959" s="129"/>
      <c r="BF959" s="129"/>
      <c r="BG959" s="79"/>
      <c r="BH959" s="129"/>
    </row>
    <row r="960" spans="7:60" s="76" customFormat="1" x14ac:dyDescent="0.2">
      <c r="G960" s="129"/>
      <c r="AI960" s="138"/>
      <c r="AJ960" s="129"/>
      <c r="AK960" s="129"/>
      <c r="AL960" s="129"/>
      <c r="AM960" s="129"/>
      <c r="AN960" s="129"/>
      <c r="AO960" s="129"/>
      <c r="AP960" s="129"/>
      <c r="AQ960" s="129"/>
      <c r="AR960" s="129"/>
      <c r="AS960" s="129"/>
      <c r="AT960" s="129"/>
      <c r="AU960" s="129"/>
      <c r="AV960" s="129"/>
      <c r="AW960" s="129"/>
      <c r="AX960" s="129"/>
      <c r="AY960" s="129"/>
      <c r="AZ960" s="129"/>
      <c r="BA960" s="129"/>
      <c r="BB960" s="129"/>
      <c r="BC960" s="129"/>
      <c r="BD960" s="129"/>
      <c r="BE960" s="129"/>
      <c r="BF960" s="129"/>
      <c r="BG960" s="79"/>
      <c r="BH960" s="129"/>
    </row>
    <row r="961" spans="7:60" s="76" customFormat="1" x14ac:dyDescent="0.2">
      <c r="G961" s="129"/>
      <c r="AI961" s="138"/>
      <c r="AJ961" s="129"/>
      <c r="AK961" s="129"/>
      <c r="AL961" s="129"/>
      <c r="AM961" s="129"/>
      <c r="AN961" s="129"/>
      <c r="AO961" s="129"/>
      <c r="AP961" s="129"/>
      <c r="AQ961" s="129"/>
      <c r="AR961" s="129"/>
      <c r="AS961" s="129"/>
      <c r="AT961" s="129"/>
      <c r="AU961" s="129"/>
      <c r="AV961" s="129"/>
      <c r="AW961" s="129"/>
      <c r="AX961" s="129"/>
      <c r="AY961" s="129"/>
      <c r="AZ961" s="129"/>
      <c r="BA961" s="129"/>
      <c r="BB961" s="129"/>
      <c r="BC961" s="129"/>
      <c r="BD961" s="129"/>
      <c r="BE961" s="129"/>
      <c r="BF961" s="129"/>
      <c r="BG961" s="79"/>
      <c r="BH961" s="129"/>
    </row>
    <row r="962" spans="7:60" s="76" customFormat="1" x14ac:dyDescent="0.2">
      <c r="G962" s="129"/>
      <c r="AI962" s="138"/>
      <c r="AJ962" s="129"/>
      <c r="AK962" s="129"/>
      <c r="AL962" s="129"/>
      <c r="AM962" s="129"/>
      <c r="AN962" s="129"/>
      <c r="AO962" s="129"/>
      <c r="AP962" s="129"/>
      <c r="AQ962" s="129"/>
      <c r="AR962" s="129"/>
      <c r="AS962" s="129"/>
      <c r="AT962" s="129"/>
      <c r="AU962" s="129"/>
      <c r="AV962" s="129"/>
      <c r="AW962" s="129"/>
      <c r="AX962" s="129"/>
      <c r="AY962" s="129"/>
      <c r="AZ962" s="129"/>
      <c r="BA962" s="129"/>
      <c r="BB962" s="129"/>
      <c r="BC962" s="129"/>
      <c r="BD962" s="129"/>
      <c r="BE962" s="129"/>
      <c r="BF962" s="129"/>
      <c r="BG962" s="79"/>
      <c r="BH962" s="129"/>
    </row>
    <row r="963" spans="7:60" s="76" customFormat="1" x14ac:dyDescent="0.2">
      <c r="G963" s="129"/>
      <c r="AI963" s="138"/>
      <c r="AJ963" s="129"/>
      <c r="AK963" s="129"/>
      <c r="AL963" s="129"/>
      <c r="AM963" s="129"/>
      <c r="AN963" s="129"/>
      <c r="AO963" s="129"/>
      <c r="AP963" s="129"/>
      <c r="AQ963" s="129"/>
      <c r="AR963" s="129"/>
      <c r="AS963" s="129"/>
      <c r="AT963" s="129"/>
      <c r="AU963" s="129"/>
      <c r="AV963" s="129"/>
      <c r="AW963" s="129"/>
      <c r="AX963" s="129"/>
      <c r="AY963" s="129"/>
      <c r="AZ963" s="129"/>
      <c r="BA963" s="129"/>
      <c r="BB963" s="129"/>
      <c r="BC963" s="129"/>
      <c r="BD963" s="129"/>
      <c r="BE963" s="129"/>
      <c r="BF963" s="129"/>
      <c r="BG963" s="79"/>
      <c r="BH963" s="129"/>
    </row>
    <row r="964" spans="7:60" s="76" customFormat="1" x14ac:dyDescent="0.2">
      <c r="G964" s="129"/>
      <c r="AI964" s="138"/>
      <c r="AJ964" s="129"/>
      <c r="AK964" s="129"/>
      <c r="AL964" s="129"/>
      <c r="AM964" s="129"/>
      <c r="AN964" s="129"/>
      <c r="AO964" s="129"/>
      <c r="AP964" s="129"/>
      <c r="AQ964" s="129"/>
      <c r="AR964" s="129"/>
      <c r="AS964" s="129"/>
      <c r="AT964" s="129"/>
      <c r="AU964" s="129"/>
      <c r="AV964" s="129"/>
      <c r="AW964" s="129"/>
      <c r="AX964" s="129"/>
      <c r="AY964" s="129"/>
      <c r="AZ964" s="129"/>
      <c r="BA964" s="129"/>
      <c r="BB964" s="129"/>
      <c r="BC964" s="129"/>
      <c r="BD964" s="129"/>
      <c r="BE964" s="129"/>
      <c r="BF964" s="129"/>
      <c r="BG964" s="79"/>
      <c r="BH964" s="129"/>
    </row>
    <row r="965" spans="7:60" s="76" customFormat="1" x14ac:dyDescent="0.2">
      <c r="G965" s="129"/>
      <c r="AI965" s="138"/>
      <c r="AJ965" s="129"/>
      <c r="AK965" s="129"/>
      <c r="AL965" s="129"/>
      <c r="AM965" s="129"/>
      <c r="AN965" s="129"/>
      <c r="AO965" s="129"/>
      <c r="AP965" s="129"/>
      <c r="AQ965" s="129"/>
      <c r="AR965" s="129"/>
      <c r="AS965" s="129"/>
      <c r="AT965" s="129"/>
      <c r="AU965" s="129"/>
      <c r="AV965" s="129"/>
      <c r="AW965" s="129"/>
      <c r="AX965" s="129"/>
      <c r="AY965" s="129"/>
      <c r="AZ965" s="129"/>
      <c r="BA965" s="129"/>
      <c r="BB965" s="129"/>
      <c r="BC965" s="129"/>
      <c r="BD965" s="129"/>
      <c r="BE965" s="129"/>
      <c r="BF965" s="129"/>
      <c r="BG965" s="79"/>
      <c r="BH965" s="129"/>
    </row>
    <row r="966" spans="7:60" s="76" customFormat="1" x14ac:dyDescent="0.2">
      <c r="G966" s="129"/>
      <c r="AI966" s="138"/>
      <c r="AJ966" s="129"/>
      <c r="AK966" s="129"/>
      <c r="AL966" s="129"/>
      <c r="AM966" s="129"/>
      <c r="AN966" s="129"/>
      <c r="AO966" s="129"/>
      <c r="AP966" s="129"/>
      <c r="AQ966" s="129"/>
      <c r="AR966" s="129"/>
      <c r="AS966" s="129"/>
      <c r="AT966" s="129"/>
      <c r="AU966" s="129"/>
      <c r="AV966" s="129"/>
      <c r="AW966" s="129"/>
      <c r="AX966" s="129"/>
      <c r="AY966" s="129"/>
      <c r="AZ966" s="129"/>
      <c r="BA966" s="129"/>
      <c r="BB966" s="129"/>
      <c r="BC966" s="129"/>
      <c r="BD966" s="129"/>
      <c r="BE966" s="129"/>
      <c r="BF966" s="129"/>
      <c r="BG966" s="79"/>
      <c r="BH966" s="129"/>
    </row>
    <row r="967" spans="7:60" s="76" customFormat="1" x14ac:dyDescent="0.2">
      <c r="G967" s="129"/>
      <c r="AI967" s="138"/>
      <c r="AJ967" s="129"/>
      <c r="AK967" s="129"/>
      <c r="AL967" s="129"/>
      <c r="AM967" s="129"/>
      <c r="AN967" s="129"/>
      <c r="AO967" s="129"/>
      <c r="AP967" s="129"/>
      <c r="AQ967" s="129"/>
      <c r="AR967" s="129"/>
      <c r="AS967" s="129"/>
      <c r="AT967" s="129"/>
      <c r="AU967" s="129"/>
      <c r="AV967" s="129"/>
      <c r="AW967" s="129"/>
      <c r="AX967" s="129"/>
      <c r="AY967" s="129"/>
      <c r="AZ967" s="129"/>
      <c r="BA967" s="129"/>
      <c r="BB967" s="129"/>
      <c r="BC967" s="129"/>
      <c r="BD967" s="129"/>
      <c r="BE967" s="129"/>
      <c r="BF967" s="129"/>
      <c r="BG967" s="79"/>
      <c r="BH967" s="129"/>
    </row>
    <row r="968" spans="7:60" s="76" customFormat="1" x14ac:dyDescent="0.2">
      <c r="G968" s="129"/>
      <c r="AI968" s="138"/>
      <c r="AJ968" s="129"/>
      <c r="AK968" s="129"/>
      <c r="AL968" s="129"/>
      <c r="AM968" s="129"/>
      <c r="AN968" s="129"/>
      <c r="AO968" s="129"/>
      <c r="AP968" s="129"/>
      <c r="AQ968" s="129"/>
      <c r="AR968" s="129"/>
      <c r="AS968" s="129"/>
      <c r="AT968" s="129"/>
      <c r="AU968" s="129"/>
      <c r="AV968" s="129"/>
      <c r="AW968" s="129"/>
      <c r="AX968" s="129"/>
      <c r="AY968" s="129"/>
      <c r="AZ968" s="129"/>
      <c r="BA968" s="129"/>
      <c r="BB968" s="129"/>
      <c r="BC968" s="129"/>
      <c r="BD968" s="129"/>
      <c r="BE968" s="129"/>
      <c r="BF968" s="129"/>
      <c r="BG968" s="79"/>
      <c r="BH968" s="129"/>
    </row>
    <row r="969" spans="7:60" s="76" customFormat="1" x14ac:dyDescent="0.2">
      <c r="G969" s="129"/>
      <c r="AI969" s="138"/>
      <c r="AJ969" s="129"/>
      <c r="AK969" s="129"/>
      <c r="AL969" s="129"/>
      <c r="AM969" s="129"/>
      <c r="AN969" s="129"/>
      <c r="AO969" s="129"/>
      <c r="AP969" s="129"/>
      <c r="AQ969" s="129"/>
      <c r="AR969" s="129"/>
      <c r="AS969" s="129"/>
      <c r="AT969" s="129"/>
      <c r="AU969" s="129"/>
      <c r="AV969" s="129"/>
      <c r="AW969" s="129"/>
      <c r="AX969" s="129"/>
      <c r="AY969" s="129"/>
      <c r="AZ969" s="129"/>
      <c r="BA969" s="129"/>
      <c r="BB969" s="129"/>
      <c r="BC969" s="129"/>
      <c r="BD969" s="129"/>
      <c r="BE969" s="129"/>
      <c r="BF969" s="129"/>
      <c r="BG969" s="79"/>
      <c r="BH969" s="129"/>
    </row>
    <row r="970" spans="7:60" s="76" customFormat="1" x14ac:dyDescent="0.2">
      <c r="G970" s="129"/>
      <c r="AI970" s="138"/>
      <c r="AJ970" s="129"/>
      <c r="AK970" s="129"/>
      <c r="AL970" s="129"/>
      <c r="AM970" s="129"/>
      <c r="AN970" s="129"/>
      <c r="AO970" s="129"/>
      <c r="AP970" s="129"/>
      <c r="AQ970" s="129"/>
      <c r="AR970" s="129"/>
      <c r="AS970" s="129"/>
      <c r="AT970" s="129"/>
      <c r="AU970" s="129"/>
      <c r="AV970" s="129"/>
      <c r="AW970" s="129"/>
      <c r="AX970" s="129"/>
      <c r="AY970" s="129"/>
      <c r="AZ970" s="129"/>
      <c r="BA970" s="129"/>
      <c r="BB970" s="129"/>
      <c r="BC970" s="129"/>
      <c r="BD970" s="129"/>
      <c r="BE970" s="129"/>
      <c r="BF970" s="129"/>
      <c r="BG970" s="79"/>
      <c r="BH970" s="129"/>
    </row>
    <row r="971" spans="7:60" s="76" customFormat="1" x14ac:dyDescent="0.2">
      <c r="G971" s="129"/>
      <c r="AI971" s="138"/>
      <c r="AJ971" s="129"/>
      <c r="AK971" s="129"/>
      <c r="AL971" s="129"/>
      <c r="AM971" s="129"/>
      <c r="AN971" s="129"/>
      <c r="AO971" s="129"/>
      <c r="AP971" s="129"/>
      <c r="AQ971" s="129"/>
      <c r="AR971" s="129"/>
      <c r="AS971" s="129"/>
      <c r="AT971" s="129"/>
      <c r="AU971" s="129"/>
      <c r="AV971" s="129"/>
      <c r="AW971" s="129"/>
      <c r="AX971" s="129"/>
      <c r="AY971" s="129"/>
      <c r="AZ971" s="129"/>
      <c r="BA971" s="129"/>
      <c r="BB971" s="129"/>
      <c r="BC971" s="129"/>
      <c r="BD971" s="129"/>
      <c r="BE971" s="129"/>
      <c r="BF971" s="129"/>
      <c r="BG971" s="79"/>
      <c r="BH971" s="129"/>
    </row>
    <row r="972" spans="7:60" s="76" customFormat="1" x14ac:dyDescent="0.2">
      <c r="G972" s="129"/>
      <c r="AI972" s="138"/>
      <c r="AJ972" s="129"/>
      <c r="AK972" s="129"/>
      <c r="AL972" s="129"/>
      <c r="AM972" s="129"/>
      <c r="AN972" s="129"/>
      <c r="AO972" s="129"/>
      <c r="AP972" s="129"/>
      <c r="AQ972" s="129"/>
      <c r="AR972" s="129"/>
      <c r="AS972" s="129"/>
      <c r="AT972" s="129"/>
      <c r="AU972" s="129"/>
      <c r="AV972" s="129"/>
      <c r="AW972" s="129"/>
      <c r="AX972" s="129"/>
      <c r="AY972" s="129"/>
      <c r="AZ972" s="129"/>
      <c r="BA972" s="129"/>
      <c r="BB972" s="129"/>
      <c r="BC972" s="129"/>
      <c r="BD972" s="129"/>
      <c r="BE972" s="129"/>
      <c r="BF972" s="129"/>
      <c r="BG972" s="79"/>
      <c r="BH972" s="129"/>
    </row>
    <row r="973" spans="7:60" s="76" customFormat="1" x14ac:dyDescent="0.2">
      <c r="G973" s="129"/>
      <c r="AI973" s="138"/>
      <c r="AJ973" s="129"/>
      <c r="AK973" s="129"/>
      <c r="AL973" s="129"/>
      <c r="AM973" s="129"/>
      <c r="AN973" s="129"/>
      <c r="AO973" s="129"/>
      <c r="AP973" s="129"/>
      <c r="AQ973" s="129"/>
      <c r="AR973" s="129"/>
      <c r="AS973" s="129"/>
      <c r="AT973" s="129"/>
      <c r="AU973" s="129"/>
      <c r="AV973" s="129"/>
      <c r="AW973" s="129"/>
      <c r="AX973" s="129"/>
      <c r="AY973" s="129"/>
      <c r="AZ973" s="129"/>
      <c r="BA973" s="129"/>
      <c r="BB973" s="129"/>
      <c r="BC973" s="129"/>
      <c r="BD973" s="129"/>
      <c r="BE973" s="129"/>
      <c r="BF973" s="129"/>
      <c r="BG973" s="79"/>
      <c r="BH973" s="129"/>
    </row>
    <row r="974" spans="7:60" s="76" customFormat="1" x14ac:dyDescent="0.2">
      <c r="G974" s="129"/>
      <c r="AI974" s="138"/>
      <c r="AJ974" s="129"/>
      <c r="AK974" s="129"/>
      <c r="AL974" s="129"/>
      <c r="AM974" s="129"/>
      <c r="AN974" s="129"/>
      <c r="AO974" s="129"/>
      <c r="AP974" s="129"/>
      <c r="AQ974" s="129"/>
      <c r="AR974" s="129"/>
      <c r="AS974" s="129"/>
      <c r="AT974" s="129"/>
      <c r="AU974" s="129"/>
      <c r="AV974" s="129"/>
      <c r="AW974" s="129"/>
      <c r="AX974" s="129"/>
      <c r="AY974" s="129"/>
      <c r="AZ974" s="129"/>
      <c r="BA974" s="129"/>
      <c r="BB974" s="129"/>
      <c r="BC974" s="129"/>
      <c r="BD974" s="129"/>
      <c r="BE974" s="129"/>
      <c r="BF974" s="129"/>
      <c r="BG974" s="79"/>
      <c r="BH974" s="129"/>
    </row>
    <row r="975" spans="7:60" s="76" customFormat="1" x14ac:dyDescent="0.2">
      <c r="G975" s="129"/>
      <c r="AI975" s="138"/>
      <c r="AJ975" s="129"/>
      <c r="AK975" s="129"/>
      <c r="AL975" s="129"/>
      <c r="AM975" s="129"/>
      <c r="AN975" s="129"/>
      <c r="AO975" s="129"/>
      <c r="AP975" s="129"/>
      <c r="AQ975" s="129"/>
      <c r="AR975" s="129"/>
      <c r="AS975" s="129"/>
      <c r="AT975" s="129"/>
      <c r="AU975" s="129"/>
      <c r="AV975" s="129"/>
      <c r="AW975" s="129"/>
      <c r="AX975" s="129"/>
      <c r="AY975" s="129"/>
      <c r="AZ975" s="129"/>
      <c r="BA975" s="129"/>
      <c r="BB975" s="129"/>
      <c r="BC975" s="129"/>
      <c r="BD975" s="129"/>
      <c r="BE975" s="129"/>
      <c r="BF975" s="129"/>
      <c r="BG975" s="79"/>
      <c r="BH975" s="129"/>
    </row>
    <row r="976" spans="7:60" s="76" customFormat="1" x14ac:dyDescent="0.2">
      <c r="G976" s="129"/>
      <c r="AI976" s="138"/>
      <c r="AJ976" s="129"/>
      <c r="AK976" s="129"/>
      <c r="AL976" s="129"/>
      <c r="AM976" s="129"/>
      <c r="AN976" s="129"/>
      <c r="AO976" s="129"/>
      <c r="AP976" s="129"/>
      <c r="AQ976" s="129"/>
      <c r="AR976" s="129"/>
      <c r="AS976" s="129"/>
      <c r="AT976" s="129"/>
      <c r="AU976" s="129"/>
      <c r="AV976" s="129"/>
      <c r="AW976" s="129"/>
      <c r="AX976" s="129"/>
      <c r="AY976" s="129"/>
      <c r="AZ976" s="129"/>
      <c r="BA976" s="129"/>
      <c r="BB976" s="129"/>
      <c r="BC976" s="129"/>
      <c r="BD976" s="129"/>
      <c r="BE976" s="129"/>
      <c r="BF976" s="129"/>
      <c r="BG976" s="79"/>
      <c r="BH976" s="129"/>
    </row>
    <row r="977" spans="7:60" s="76" customFormat="1" x14ac:dyDescent="0.2">
      <c r="G977" s="129"/>
      <c r="AI977" s="138"/>
      <c r="AJ977" s="129"/>
      <c r="AK977" s="129"/>
      <c r="AL977" s="129"/>
      <c r="AM977" s="129"/>
      <c r="AN977" s="129"/>
      <c r="AO977" s="129"/>
      <c r="AP977" s="129"/>
      <c r="AQ977" s="129"/>
      <c r="AR977" s="129"/>
      <c r="AS977" s="129"/>
      <c r="AT977" s="129"/>
      <c r="AU977" s="129"/>
      <c r="AV977" s="129"/>
      <c r="AW977" s="129"/>
      <c r="AX977" s="129"/>
      <c r="AY977" s="129"/>
      <c r="AZ977" s="129"/>
      <c r="BA977" s="129"/>
      <c r="BB977" s="129"/>
      <c r="BC977" s="129"/>
      <c r="BD977" s="129"/>
      <c r="BE977" s="129"/>
      <c r="BF977" s="129"/>
      <c r="BG977" s="79"/>
      <c r="BH977" s="129"/>
    </row>
    <row r="978" spans="7:60" s="76" customFormat="1" x14ac:dyDescent="0.2">
      <c r="G978" s="129"/>
      <c r="AI978" s="138"/>
      <c r="AJ978" s="129"/>
      <c r="AK978" s="129"/>
      <c r="AL978" s="129"/>
      <c r="AM978" s="129"/>
      <c r="AN978" s="129"/>
      <c r="AO978" s="129"/>
      <c r="AP978" s="129"/>
      <c r="AQ978" s="129"/>
      <c r="AR978" s="129"/>
      <c r="AS978" s="129"/>
      <c r="AT978" s="129"/>
      <c r="AU978" s="129"/>
      <c r="AV978" s="129"/>
      <c r="AW978" s="129"/>
      <c r="AX978" s="129"/>
      <c r="AY978" s="129"/>
      <c r="AZ978" s="129"/>
      <c r="BA978" s="129"/>
      <c r="BB978" s="129"/>
      <c r="BC978" s="129"/>
      <c r="BD978" s="129"/>
      <c r="BE978" s="129"/>
      <c r="BF978" s="129"/>
      <c r="BG978" s="79"/>
      <c r="BH978" s="129"/>
    </row>
    <row r="979" spans="7:60" s="76" customFormat="1" x14ac:dyDescent="0.2">
      <c r="G979" s="129"/>
      <c r="AI979" s="138"/>
      <c r="AJ979" s="129"/>
      <c r="AK979" s="129"/>
      <c r="AL979" s="129"/>
      <c r="AM979" s="129"/>
      <c r="AN979" s="129"/>
      <c r="AO979" s="129"/>
      <c r="AP979" s="129"/>
      <c r="AQ979" s="129"/>
      <c r="AR979" s="129"/>
      <c r="AS979" s="129"/>
      <c r="AT979" s="129"/>
      <c r="AU979" s="129"/>
      <c r="AV979" s="129"/>
      <c r="AW979" s="129"/>
      <c r="AX979" s="129"/>
      <c r="AY979" s="129"/>
      <c r="AZ979" s="129"/>
      <c r="BA979" s="129"/>
      <c r="BB979" s="129"/>
      <c r="BC979" s="129"/>
      <c r="BD979" s="129"/>
      <c r="BE979" s="129"/>
      <c r="BF979" s="129"/>
      <c r="BG979" s="79"/>
      <c r="BH979" s="129"/>
    </row>
    <row r="980" spans="7:60" s="76" customFormat="1" x14ac:dyDescent="0.2">
      <c r="G980" s="129"/>
      <c r="AI980" s="138"/>
      <c r="AJ980" s="129"/>
      <c r="AK980" s="129"/>
      <c r="AL980" s="129"/>
      <c r="AM980" s="129"/>
      <c r="AN980" s="129"/>
      <c r="AO980" s="129"/>
      <c r="AP980" s="129"/>
      <c r="AQ980" s="129"/>
      <c r="AR980" s="129"/>
      <c r="AS980" s="129"/>
      <c r="AT980" s="129"/>
      <c r="AU980" s="129"/>
      <c r="AV980" s="129"/>
      <c r="AW980" s="129"/>
      <c r="AX980" s="129"/>
      <c r="AY980" s="129"/>
      <c r="AZ980" s="129"/>
      <c r="BA980" s="129"/>
      <c r="BB980" s="129"/>
      <c r="BC980" s="129"/>
      <c r="BD980" s="129"/>
      <c r="BE980" s="129"/>
      <c r="BF980" s="129"/>
      <c r="BG980" s="79"/>
      <c r="BH980" s="129"/>
    </row>
    <row r="981" spans="7:60" s="76" customFormat="1" x14ac:dyDescent="0.2">
      <c r="G981" s="129"/>
      <c r="AI981" s="138"/>
      <c r="AJ981" s="129"/>
      <c r="AK981" s="129"/>
      <c r="AL981" s="129"/>
      <c r="AM981" s="129"/>
      <c r="AN981" s="129"/>
      <c r="AO981" s="129"/>
      <c r="AP981" s="129"/>
      <c r="AQ981" s="129"/>
      <c r="AR981" s="129"/>
      <c r="AS981" s="129"/>
      <c r="AT981" s="129"/>
      <c r="AU981" s="129"/>
      <c r="AV981" s="129"/>
      <c r="AW981" s="129"/>
      <c r="AX981" s="129"/>
      <c r="AY981" s="129"/>
      <c r="AZ981" s="129"/>
      <c r="BA981" s="129"/>
      <c r="BB981" s="129"/>
      <c r="BC981" s="129"/>
      <c r="BD981" s="129"/>
      <c r="BE981" s="129"/>
      <c r="BF981" s="129"/>
      <c r="BG981" s="79"/>
      <c r="BH981" s="129"/>
    </row>
    <row r="982" spans="7:60" s="76" customFormat="1" x14ac:dyDescent="0.2">
      <c r="G982" s="129"/>
      <c r="AI982" s="138"/>
      <c r="AJ982" s="129"/>
      <c r="AK982" s="129"/>
      <c r="AL982" s="129"/>
      <c r="AM982" s="129"/>
      <c r="AN982" s="129"/>
      <c r="AO982" s="129"/>
      <c r="AP982" s="129"/>
      <c r="AQ982" s="129"/>
      <c r="AR982" s="129"/>
      <c r="AS982" s="129"/>
      <c r="AT982" s="129"/>
      <c r="AU982" s="129"/>
      <c r="AV982" s="129"/>
      <c r="AW982" s="129"/>
      <c r="AX982" s="129"/>
      <c r="AY982" s="129"/>
      <c r="AZ982" s="129"/>
      <c r="BA982" s="129"/>
      <c r="BB982" s="129"/>
      <c r="BC982" s="129"/>
      <c r="BD982" s="129"/>
      <c r="BE982" s="129"/>
      <c r="BF982" s="129"/>
      <c r="BG982" s="79"/>
      <c r="BH982" s="129"/>
    </row>
    <row r="983" spans="7:60" s="76" customFormat="1" x14ac:dyDescent="0.2">
      <c r="G983" s="129"/>
      <c r="AI983" s="138"/>
      <c r="AJ983" s="129"/>
      <c r="AK983" s="129"/>
      <c r="AL983" s="129"/>
      <c r="AM983" s="129"/>
      <c r="AN983" s="129"/>
      <c r="AO983" s="129"/>
      <c r="AP983" s="129"/>
      <c r="AQ983" s="129"/>
      <c r="AR983" s="129"/>
      <c r="AS983" s="129"/>
      <c r="AT983" s="129"/>
      <c r="AU983" s="129"/>
      <c r="AV983" s="129"/>
      <c r="AW983" s="129"/>
      <c r="AX983" s="129"/>
      <c r="AY983" s="129"/>
      <c r="AZ983" s="129"/>
      <c r="BA983" s="129"/>
      <c r="BB983" s="129"/>
      <c r="BC983" s="129"/>
      <c r="BD983" s="129"/>
      <c r="BE983" s="129"/>
      <c r="BF983" s="129"/>
      <c r="BG983" s="79"/>
      <c r="BH983" s="129"/>
    </row>
    <row r="984" spans="7:60" s="76" customFormat="1" x14ac:dyDescent="0.2">
      <c r="G984" s="129"/>
      <c r="AI984" s="138"/>
      <c r="AJ984" s="129"/>
      <c r="AK984" s="129"/>
      <c r="AL984" s="129"/>
      <c r="AM984" s="129"/>
      <c r="AN984" s="129"/>
      <c r="AO984" s="129"/>
      <c r="AP984" s="129"/>
      <c r="AQ984" s="129"/>
      <c r="AR984" s="129"/>
      <c r="AS984" s="129"/>
      <c r="AT984" s="129"/>
      <c r="AU984" s="129"/>
      <c r="AV984" s="129"/>
      <c r="AW984" s="129"/>
      <c r="AX984" s="129"/>
      <c r="AY984" s="129"/>
      <c r="AZ984" s="129"/>
      <c r="BA984" s="129"/>
      <c r="BB984" s="129"/>
      <c r="BC984" s="129"/>
      <c r="BD984" s="129"/>
      <c r="BE984" s="129"/>
      <c r="BF984" s="129"/>
      <c r="BG984" s="79"/>
      <c r="BH984" s="129"/>
    </row>
    <row r="985" spans="7:60" s="76" customFormat="1" x14ac:dyDescent="0.2">
      <c r="G985" s="129"/>
      <c r="AI985" s="138"/>
      <c r="AJ985" s="129"/>
      <c r="AK985" s="129"/>
      <c r="AL985" s="129"/>
      <c r="AM985" s="129"/>
      <c r="AN985" s="129"/>
      <c r="AO985" s="129"/>
      <c r="AP985" s="129"/>
      <c r="AQ985" s="129"/>
      <c r="AR985" s="129"/>
      <c r="AS985" s="129"/>
      <c r="AT985" s="129"/>
      <c r="AU985" s="129"/>
      <c r="AV985" s="129"/>
      <c r="AW985" s="129"/>
      <c r="AX985" s="129"/>
      <c r="AY985" s="129"/>
      <c r="AZ985" s="129"/>
      <c r="BA985" s="129"/>
      <c r="BB985" s="129"/>
      <c r="BC985" s="129"/>
      <c r="BD985" s="129"/>
      <c r="BE985" s="129"/>
      <c r="BF985" s="129"/>
      <c r="BG985" s="79"/>
      <c r="BH985" s="129"/>
    </row>
    <row r="986" spans="7:60" s="76" customFormat="1" x14ac:dyDescent="0.2">
      <c r="G986" s="129"/>
      <c r="AI986" s="138"/>
      <c r="AJ986" s="129"/>
      <c r="AK986" s="129"/>
      <c r="AL986" s="129"/>
      <c r="AM986" s="129"/>
      <c r="AN986" s="129"/>
      <c r="AO986" s="129"/>
      <c r="AP986" s="129"/>
      <c r="AQ986" s="129"/>
      <c r="AR986" s="129"/>
      <c r="AS986" s="129"/>
      <c r="AT986" s="129"/>
      <c r="AU986" s="129"/>
      <c r="AV986" s="129"/>
      <c r="AW986" s="129"/>
      <c r="AX986" s="129"/>
      <c r="AY986" s="129"/>
      <c r="AZ986" s="129"/>
      <c r="BA986" s="129"/>
      <c r="BB986" s="129"/>
      <c r="BC986" s="129"/>
      <c r="BD986" s="129"/>
      <c r="BE986" s="129"/>
      <c r="BF986" s="129"/>
      <c r="BG986" s="79"/>
      <c r="BH986" s="129"/>
    </row>
    <row r="987" spans="7:60" s="76" customFormat="1" x14ac:dyDescent="0.2">
      <c r="G987" s="129"/>
      <c r="AI987" s="138"/>
      <c r="AJ987" s="129"/>
      <c r="AK987" s="129"/>
      <c r="AL987" s="129"/>
      <c r="AM987" s="129"/>
      <c r="AN987" s="129"/>
      <c r="AO987" s="129"/>
      <c r="AP987" s="129"/>
      <c r="AQ987" s="129"/>
      <c r="AR987" s="129"/>
      <c r="AS987" s="129"/>
      <c r="AT987" s="129"/>
      <c r="AU987" s="129"/>
      <c r="AV987" s="129"/>
      <c r="AW987" s="129"/>
      <c r="AX987" s="129"/>
      <c r="AY987" s="129"/>
      <c r="AZ987" s="129"/>
      <c r="BA987" s="129"/>
      <c r="BB987" s="129"/>
      <c r="BC987" s="129"/>
      <c r="BD987" s="129"/>
      <c r="BE987" s="129"/>
      <c r="BF987" s="129"/>
      <c r="BG987" s="79"/>
      <c r="BH987" s="129"/>
    </row>
    <row r="988" spans="7:60" s="76" customFormat="1" x14ac:dyDescent="0.2">
      <c r="G988" s="129"/>
      <c r="AI988" s="138"/>
      <c r="AJ988" s="129"/>
      <c r="AK988" s="129"/>
      <c r="AL988" s="129"/>
      <c r="AM988" s="129"/>
      <c r="AN988" s="129"/>
      <c r="AO988" s="129"/>
      <c r="AP988" s="129"/>
      <c r="AQ988" s="129"/>
      <c r="AR988" s="129"/>
      <c r="AS988" s="129"/>
      <c r="AT988" s="129"/>
      <c r="AU988" s="129"/>
      <c r="AV988" s="129"/>
      <c r="AW988" s="129"/>
      <c r="AX988" s="129"/>
      <c r="AY988" s="129"/>
      <c r="AZ988" s="129"/>
      <c r="BA988" s="129"/>
      <c r="BB988" s="129"/>
      <c r="BC988" s="129"/>
      <c r="BD988" s="129"/>
      <c r="BE988" s="129"/>
      <c r="BF988" s="129"/>
      <c r="BG988" s="79"/>
      <c r="BH988" s="129"/>
    </row>
    <row r="989" spans="7:60" s="76" customFormat="1" x14ac:dyDescent="0.2">
      <c r="G989" s="129"/>
      <c r="AI989" s="138"/>
      <c r="AJ989" s="129"/>
      <c r="AK989" s="129"/>
      <c r="AL989" s="129"/>
      <c r="AM989" s="129"/>
      <c r="AN989" s="129"/>
      <c r="AO989" s="129"/>
      <c r="AP989" s="129"/>
      <c r="AQ989" s="129"/>
      <c r="AR989" s="129"/>
      <c r="AS989" s="129"/>
      <c r="AT989" s="129"/>
      <c r="AU989" s="129"/>
      <c r="AV989" s="129"/>
      <c r="AW989" s="129"/>
      <c r="AX989" s="129"/>
      <c r="AY989" s="129"/>
      <c r="AZ989" s="129"/>
      <c r="BA989" s="129"/>
      <c r="BB989" s="129"/>
      <c r="BC989" s="129"/>
      <c r="BD989" s="129"/>
      <c r="BE989" s="129"/>
      <c r="BF989" s="129"/>
      <c r="BG989" s="79"/>
      <c r="BH989" s="129"/>
    </row>
    <row r="990" spans="7:60" s="76" customFormat="1" x14ac:dyDescent="0.2">
      <c r="G990" s="129"/>
      <c r="AI990" s="138"/>
      <c r="AJ990" s="129"/>
      <c r="AK990" s="129"/>
      <c r="AL990" s="129"/>
      <c r="AM990" s="129"/>
      <c r="AN990" s="129"/>
      <c r="AO990" s="129"/>
      <c r="AP990" s="129"/>
      <c r="AQ990" s="129"/>
      <c r="AR990" s="129"/>
      <c r="AS990" s="129"/>
      <c r="AT990" s="129"/>
      <c r="AU990" s="129"/>
      <c r="AV990" s="129"/>
      <c r="AW990" s="129"/>
      <c r="AX990" s="129"/>
      <c r="AY990" s="129"/>
      <c r="AZ990" s="129"/>
      <c r="BA990" s="129"/>
      <c r="BB990" s="129"/>
      <c r="BC990" s="129"/>
      <c r="BD990" s="129"/>
      <c r="BE990" s="129"/>
      <c r="BF990" s="129"/>
      <c r="BG990" s="79"/>
      <c r="BH990" s="129"/>
    </row>
    <row r="991" spans="7:60" s="76" customFormat="1" x14ac:dyDescent="0.2">
      <c r="G991" s="129"/>
      <c r="AI991" s="138"/>
      <c r="AJ991" s="129"/>
      <c r="AK991" s="129"/>
      <c r="AL991" s="129"/>
      <c r="AM991" s="129"/>
      <c r="AN991" s="129"/>
      <c r="AO991" s="129"/>
      <c r="AP991" s="129"/>
      <c r="AQ991" s="129"/>
      <c r="AR991" s="129"/>
      <c r="AS991" s="129"/>
      <c r="AT991" s="129"/>
      <c r="AU991" s="129"/>
      <c r="AV991" s="129"/>
      <c r="AW991" s="129"/>
      <c r="AX991" s="129"/>
      <c r="AY991" s="129"/>
      <c r="AZ991" s="129"/>
      <c r="BA991" s="129"/>
      <c r="BB991" s="129"/>
      <c r="BC991" s="129"/>
      <c r="BD991" s="129"/>
      <c r="BE991" s="129"/>
      <c r="BF991" s="129"/>
      <c r="BG991" s="79"/>
      <c r="BH991" s="129"/>
    </row>
    <row r="992" spans="7:60" s="76" customFormat="1" x14ac:dyDescent="0.2">
      <c r="G992" s="129"/>
      <c r="AI992" s="138"/>
      <c r="AJ992" s="129"/>
      <c r="AK992" s="129"/>
      <c r="AL992" s="129"/>
      <c r="AM992" s="129"/>
      <c r="AN992" s="129"/>
      <c r="AO992" s="129"/>
      <c r="AP992" s="129"/>
      <c r="AQ992" s="129"/>
      <c r="AR992" s="129"/>
      <c r="AS992" s="129"/>
      <c r="AT992" s="129"/>
      <c r="AU992" s="129"/>
      <c r="AV992" s="129"/>
      <c r="AW992" s="129"/>
      <c r="AX992" s="129"/>
      <c r="AY992" s="129"/>
      <c r="AZ992" s="129"/>
      <c r="BA992" s="129"/>
      <c r="BB992" s="129"/>
      <c r="BC992" s="129"/>
      <c r="BD992" s="129"/>
      <c r="BE992" s="129"/>
      <c r="BF992" s="129"/>
      <c r="BG992" s="79"/>
      <c r="BH992" s="129"/>
    </row>
    <row r="993" spans="7:60" s="76" customFormat="1" x14ac:dyDescent="0.2">
      <c r="G993" s="129"/>
      <c r="AI993" s="138"/>
      <c r="AJ993" s="129"/>
      <c r="AK993" s="129"/>
      <c r="AL993" s="129"/>
      <c r="AM993" s="129"/>
      <c r="AN993" s="129"/>
      <c r="AO993" s="129"/>
      <c r="AP993" s="129"/>
      <c r="AQ993" s="129"/>
      <c r="AR993" s="129"/>
      <c r="AS993" s="129"/>
      <c r="AT993" s="129"/>
      <c r="AU993" s="129"/>
      <c r="AV993" s="129"/>
      <c r="AW993" s="129"/>
      <c r="AX993" s="129"/>
      <c r="AY993" s="129"/>
      <c r="AZ993" s="129"/>
      <c r="BA993" s="129"/>
      <c r="BB993" s="129"/>
      <c r="BC993" s="129"/>
      <c r="BD993" s="129"/>
      <c r="BE993" s="129"/>
      <c r="BF993" s="129"/>
      <c r="BG993" s="79"/>
      <c r="BH993" s="129"/>
    </row>
    <row r="994" spans="7:60" s="76" customFormat="1" x14ac:dyDescent="0.2">
      <c r="G994" s="129"/>
      <c r="AI994" s="138"/>
      <c r="AJ994" s="129"/>
      <c r="AK994" s="129"/>
      <c r="AL994" s="129"/>
      <c r="AM994" s="129"/>
      <c r="AN994" s="129"/>
      <c r="AO994" s="129"/>
      <c r="AP994" s="129"/>
      <c r="AQ994" s="129"/>
      <c r="AR994" s="129"/>
      <c r="AS994" s="129"/>
      <c r="AT994" s="129"/>
      <c r="AU994" s="129"/>
      <c r="AV994" s="129"/>
      <c r="AW994" s="129"/>
      <c r="AX994" s="129"/>
      <c r="AY994" s="129"/>
      <c r="AZ994" s="129"/>
      <c r="BA994" s="129"/>
      <c r="BB994" s="129"/>
      <c r="BC994" s="129"/>
      <c r="BD994" s="129"/>
      <c r="BE994" s="129"/>
      <c r="BF994" s="129"/>
      <c r="BG994" s="79"/>
      <c r="BH994" s="129"/>
    </row>
    <row r="995" spans="7:60" s="76" customFormat="1" x14ac:dyDescent="0.2">
      <c r="G995" s="129"/>
      <c r="AI995" s="138"/>
      <c r="AJ995" s="129"/>
      <c r="AK995" s="129"/>
      <c r="AL995" s="129"/>
      <c r="AM995" s="129"/>
      <c r="AN995" s="129"/>
      <c r="AO995" s="129"/>
      <c r="AP995" s="129"/>
      <c r="AQ995" s="129"/>
      <c r="AR995" s="129"/>
      <c r="AS995" s="129"/>
      <c r="AT995" s="129"/>
      <c r="AU995" s="129"/>
      <c r="AV995" s="129"/>
      <c r="AW995" s="129"/>
      <c r="AX995" s="129"/>
      <c r="AY995" s="129"/>
      <c r="AZ995" s="129"/>
      <c r="BA995" s="129"/>
      <c r="BB995" s="129"/>
      <c r="BC995" s="129"/>
      <c r="BD995" s="129"/>
      <c r="BE995" s="129"/>
      <c r="BF995" s="129"/>
      <c r="BG995" s="79"/>
      <c r="BH995" s="129"/>
    </row>
    <row r="996" spans="7:60" s="76" customFormat="1" x14ac:dyDescent="0.2">
      <c r="G996" s="129"/>
      <c r="AI996" s="138"/>
      <c r="AJ996" s="129"/>
      <c r="AK996" s="129"/>
      <c r="AL996" s="129"/>
      <c r="AM996" s="129"/>
      <c r="AN996" s="129"/>
      <c r="AO996" s="129"/>
      <c r="AP996" s="129"/>
      <c r="AQ996" s="129"/>
      <c r="AR996" s="129"/>
      <c r="AS996" s="129"/>
      <c r="AT996" s="129"/>
      <c r="AU996" s="129"/>
      <c r="AV996" s="129"/>
      <c r="AW996" s="129"/>
      <c r="AX996" s="129"/>
      <c r="AY996" s="129"/>
      <c r="AZ996" s="129"/>
      <c r="BA996" s="129"/>
      <c r="BB996" s="129"/>
      <c r="BC996" s="129"/>
      <c r="BD996" s="129"/>
      <c r="BE996" s="129"/>
      <c r="BF996" s="129"/>
      <c r="BG996" s="79"/>
      <c r="BH996" s="129"/>
    </row>
    <row r="997" spans="7:60" s="76" customFormat="1" x14ac:dyDescent="0.2">
      <c r="G997" s="129"/>
      <c r="AI997" s="138"/>
      <c r="AJ997" s="129"/>
      <c r="AK997" s="129"/>
      <c r="AL997" s="129"/>
      <c r="AM997" s="129"/>
      <c r="AN997" s="129"/>
      <c r="AO997" s="129"/>
      <c r="AP997" s="129"/>
      <c r="AQ997" s="129"/>
      <c r="AR997" s="129"/>
      <c r="AS997" s="129"/>
      <c r="AT997" s="129"/>
      <c r="AU997" s="129"/>
      <c r="AV997" s="129"/>
      <c r="AW997" s="129"/>
      <c r="AX997" s="129"/>
      <c r="AY997" s="129"/>
      <c r="AZ997" s="129"/>
      <c r="BA997" s="129"/>
      <c r="BB997" s="129"/>
      <c r="BC997" s="129"/>
      <c r="BD997" s="129"/>
      <c r="BE997" s="129"/>
      <c r="BF997" s="129"/>
      <c r="BG997" s="79"/>
      <c r="BH997" s="129"/>
    </row>
    <row r="998" spans="7:60" s="76" customFormat="1" x14ac:dyDescent="0.2">
      <c r="G998" s="129"/>
      <c r="AI998" s="138"/>
      <c r="AJ998" s="129"/>
      <c r="AK998" s="129"/>
      <c r="AL998" s="129"/>
      <c r="AM998" s="129"/>
      <c r="AN998" s="129"/>
      <c r="AO998" s="129"/>
      <c r="AP998" s="129"/>
      <c r="AQ998" s="129"/>
      <c r="AR998" s="129"/>
      <c r="AS998" s="129"/>
      <c r="AT998" s="129"/>
      <c r="AU998" s="129"/>
      <c r="AV998" s="129"/>
      <c r="AW998" s="129"/>
      <c r="AX998" s="129"/>
      <c r="AY998" s="129"/>
      <c r="AZ998" s="129"/>
      <c r="BA998" s="129"/>
      <c r="BB998" s="129"/>
      <c r="BC998" s="129"/>
      <c r="BD998" s="129"/>
      <c r="BE998" s="129"/>
      <c r="BF998" s="129"/>
      <c r="BG998" s="79"/>
      <c r="BH998" s="129"/>
    </row>
    <row r="999" spans="7:60" s="76" customFormat="1" x14ac:dyDescent="0.2">
      <c r="G999" s="129"/>
      <c r="AI999" s="138"/>
      <c r="AJ999" s="129"/>
      <c r="AK999" s="129"/>
      <c r="AL999" s="129"/>
      <c r="AM999" s="129"/>
      <c r="AN999" s="129"/>
      <c r="AO999" s="129"/>
      <c r="AP999" s="129"/>
      <c r="AQ999" s="129"/>
      <c r="AR999" s="129"/>
      <c r="AS999" s="129"/>
      <c r="AT999" s="129"/>
      <c r="AU999" s="129"/>
      <c r="AV999" s="129"/>
      <c r="AW999" s="129"/>
      <c r="AX999" s="129"/>
      <c r="AY999" s="129"/>
      <c r="AZ999" s="129"/>
      <c r="BA999" s="129"/>
      <c r="BB999" s="129"/>
      <c r="BC999" s="129"/>
      <c r="BD999" s="129"/>
      <c r="BE999" s="129"/>
      <c r="BF999" s="129"/>
      <c r="BG999" s="79"/>
      <c r="BH999" s="129"/>
    </row>
    <row r="1000" spans="7:60" s="76" customFormat="1" x14ac:dyDescent="0.2">
      <c r="G1000" s="129"/>
      <c r="AI1000" s="138"/>
      <c r="AJ1000" s="129"/>
      <c r="AK1000" s="129"/>
      <c r="AL1000" s="129"/>
      <c r="AM1000" s="129"/>
      <c r="AN1000" s="129"/>
      <c r="AO1000" s="129"/>
      <c r="AP1000" s="129"/>
      <c r="AQ1000" s="129"/>
      <c r="AR1000" s="129"/>
      <c r="AS1000" s="129"/>
      <c r="AT1000" s="129"/>
      <c r="AU1000" s="129"/>
      <c r="AV1000" s="129"/>
      <c r="AW1000" s="129"/>
      <c r="AX1000" s="129"/>
      <c r="AY1000" s="129"/>
      <c r="AZ1000" s="129"/>
      <c r="BA1000" s="129"/>
      <c r="BB1000" s="129"/>
      <c r="BC1000" s="129"/>
      <c r="BD1000" s="129"/>
      <c r="BE1000" s="129"/>
      <c r="BF1000" s="129"/>
      <c r="BG1000" s="79"/>
      <c r="BH1000" s="129"/>
    </row>
    <row r="1001" spans="7:60" s="76" customFormat="1" x14ac:dyDescent="0.2">
      <c r="G1001" s="129"/>
      <c r="AI1001" s="138"/>
      <c r="AJ1001" s="129"/>
      <c r="AK1001" s="129"/>
      <c r="AL1001" s="129"/>
      <c r="AM1001" s="129"/>
      <c r="AN1001" s="129"/>
      <c r="AO1001" s="129"/>
      <c r="AP1001" s="129"/>
      <c r="AQ1001" s="129"/>
      <c r="AR1001" s="129"/>
      <c r="AS1001" s="129"/>
      <c r="AT1001" s="129"/>
      <c r="AU1001" s="129"/>
      <c r="AV1001" s="129"/>
      <c r="AW1001" s="129"/>
      <c r="AX1001" s="129"/>
      <c r="AY1001" s="129"/>
      <c r="AZ1001" s="129"/>
      <c r="BA1001" s="129"/>
      <c r="BB1001" s="129"/>
      <c r="BC1001" s="129"/>
      <c r="BD1001" s="129"/>
      <c r="BE1001" s="129"/>
      <c r="BF1001" s="129"/>
      <c r="BG1001" s="79"/>
      <c r="BH1001" s="129"/>
    </row>
    <row r="1002" spans="7:60" s="76" customFormat="1" x14ac:dyDescent="0.2">
      <c r="G1002" s="129"/>
      <c r="AI1002" s="138"/>
      <c r="AJ1002" s="129"/>
      <c r="AK1002" s="129"/>
      <c r="AL1002" s="129"/>
      <c r="AM1002" s="129"/>
      <c r="AN1002" s="129"/>
      <c r="AO1002" s="129"/>
      <c r="AP1002" s="129"/>
      <c r="AQ1002" s="129"/>
      <c r="AR1002" s="129"/>
      <c r="AS1002" s="129"/>
      <c r="AT1002" s="129"/>
      <c r="AU1002" s="129"/>
      <c r="AV1002" s="129"/>
      <c r="AW1002" s="129"/>
      <c r="AX1002" s="129"/>
      <c r="AY1002" s="129"/>
      <c r="AZ1002" s="129"/>
      <c r="BA1002" s="129"/>
      <c r="BB1002" s="129"/>
      <c r="BC1002" s="129"/>
      <c r="BD1002" s="129"/>
      <c r="BE1002" s="129"/>
      <c r="BF1002" s="129"/>
      <c r="BG1002" s="79"/>
      <c r="BH1002" s="129"/>
    </row>
    <row r="1003" spans="7:60" s="76" customFormat="1" x14ac:dyDescent="0.2">
      <c r="G1003" s="129"/>
      <c r="AI1003" s="138"/>
      <c r="AJ1003" s="129"/>
      <c r="AK1003" s="129"/>
      <c r="AL1003" s="129"/>
      <c r="AM1003" s="129"/>
      <c r="AN1003" s="129"/>
      <c r="AO1003" s="129"/>
      <c r="AP1003" s="129"/>
      <c r="AQ1003" s="129"/>
      <c r="AR1003" s="129"/>
      <c r="AS1003" s="129"/>
      <c r="AT1003" s="129"/>
      <c r="AU1003" s="129"/>
      <c r="AV1003" s="129"/>
      <c r="AW1003" s="129"/>
      <c r="AX1003" s="129"/>
      <c r="AY1003" s="129"/>
      <c r="AZ1003" s="129"/>
      <c r="BA1003" s="129"/>
      <c r="BB1003" s="129"/>
      <c r="BC1003" s="129"/>
      <c r="BD1003" s="129"/>
      <c r="BE1003" s="129"/>
      <c r="BF1003" s="129"/>
      <c r="BG1003" s="79"/>
      <c r="BH1003" s="129"/>
    </row>
    <row r="1004" spans="7:60" s="76" customFormat="1" x14ac:dyDescent="0.2">
      <c r="G1004" s="129"/>
      <c r="AI1004" s="138"/>
      <c r="AJ1004" s="129"/>
      <c r="AK1004" s="129"/>
      <c r="AL1004" s="129"/>
      <c r="AM1004" s="129"/>
      <c r="AN1004" s="129"/>
      <c r="AO1004" s="129"/>
      <c r="AP1004" s="129"/>
      <c r="AQ1004" s="129"/>
      <c r="AR1004" s="129"/>
      <c r="AS1004" s="129"/>
      <c r="AT1004" s="129"/>
      <c r="AU1004" s="129"/>
      <c r="AV1004" s="129"/>
      <c r="AW1004" s="129"/>
      <c r="AX1004" s="129"/>
      <c r="AY1004" s="129"/>
      <c r="AZ1004" s="129"/>
      <c r="BA1004" s="129"/>
      <c r="BB1004" s="129"/>
      <c r="BC1004" s="129"/>
      <c r="BD1004" s="129"/>
      <c r="BE1004" s="129"/>
      <c r="BF1004" s="129"/>
      <c r="BG1004" s="79"/>
      <c r="BH1004" s="129"/>
    </row>
    <row r="1005" spans="7:60" s="76" customFormat="1" x14ac:dyDescent="0.2">
      <c r="G1005" s="129"/>
      <c r="AI1005" s="138"/>
      <c r="AJ1005" s="129"/>
      <c r="AK1005" s="129"/>
      <c r="AL1005" s="129"/>
      <c r="AM1005" s="129"/>
      <c r="AN1005" s="129"/>
      <c r="AO1005" s="129"/>
      <c r="AP1005" s="129"/>
      <c r="AQ1005" s="129"/>
      <c r="AR1005" s="129"/>
      <c r="AS1005" s="129"/>
      <c r="AT1005" s="129"/>
      <c r="AU1005" s="129"/>
      <c r="AV1005" s="129"/>
      <c r="AW1005" s="129"/>
      <c r="AX1005" s="129"/>
      <c r="AY1005" s="129"/>
      <c r="AZ1005" s="129"/>
      <c r="BA1005" s="129"/>
      <c r="BB1005" s="129"/>
      <c r="BC1005" s="129"/>
      <c r="BD1005" s="129"/>
      <c r="BE1005" s="129"/>
      <c r="BF1005" s="129"/>
      <c r="BG1005" s="79"/>
      <c r="BH1005" s="129"/>
    </row>
    <row r="1006" spans="7:60" s="76" customFormat="1" x14ac:dyDescent="0.2">
      <c r="G1006" s="129"/>
      <c r="AI1006" s="138"/>
      <c r="AJ1006" s="129"/>
      <c r="AK1006" s="129"/>
      <c r="AL1006" s="129"/>
      <c r="AM1006" s="129"/>
      <c r="AN1006" s="129"/>
      <c r="AO1006" s="129"/>
      <c r="AP1006" s="129"/>
      <c r="AQ1006" s="129"/>
      <c r="AR1006" s="129"/>
      <c r="AS1006" s="129"/>
      <c r="AT1006" s="129"/>
      <c r="AU1006" s="129"/>
      <c r="AV1006" s="129"/>
      <c r="AW1006" s="129"/>
      <c r="AX1006" s="129"/>
      <c r="AY1006" s="129"/>
      <c r="AZ1006" s="129"/>
      <c r="BA1006" s="129"/>
      <c r="BB1006" s="129"/>
      <c r="BC1006" s="129"/>
      <c r="BD1006" s="129"/>
      <c r="BE1006" s="129"/>
      <c r="BF1006" s="129"/>
      <c r="BG1006" s="79"/>
      <c r="BH1006" s="129"/>
    </row>
    <row r="1007" spans="7:60" s="76" customFormat="1" x14ac:dyDescent="0.2">
      <c r="G1007" s="129"/>
      <c r="AI1007" s="138"/>
      <c r="AJ1007" s="129"/>
      <c r="AK1007" s="129"/>
      <c r="AL1007" s="129"/>
      <c r="AM1007" s="129"/>
      <c r="AN1007" s="129"/>
      <c r="AO1007" s="129"/>
      <c r="AP1007" s="129"/>
      <c r="AQ1007" s="129"/>
      <c r="AR1007" s="129"/>
      <c r="AS1007" s="129"/>
      <c r="AT1007" s="129"/>
      <c r="AU1007" s="129"/>
      <c r="AV1007" s="129"/>
      <c r="AW1007" s="129"/>
      <c r="AX1007" s="129"/>
      <c r="AY1007" s="129"/>
      <c r="AZ1007" s="129"/>
      <c r="BA1007" s="129"/>
      <c r="BB1007" s="129"/>
      <c r="BC1007" s="129"/>
      <c r="BD1007" s="129"/>
      <c r="BE1007" s="129"/>
      <c r="BF1007" s="129"/>
      <c r="BG1007" s="79"/>
      <c r="BH1007" s="129"/>
    </row>
    <row r="1008" spans="7:60" s="76" customFormat="1" x14ac:dyDescent="0.2">
      <c r="G1008" s="129"/>
      <c r="AI1008" s="138"/>
      <c r="AJ1008" s="129"/>
      <c r="AK1008" s="129"/>
      <c r="AL1008" s="129"/>
      <c r="AM1008" s="129"/>
      <c r="AN1008" s="129"/>
      <c r="AO1008" s="129"/>
      <c r="AP1008" s="129"/>
      <c r="AQ1008" s="129"/>
      <c r="AR1008" s="129"/>
      <c r="AS1008" s="129"/>
      <c r="AT1008" s="129"/>
      <c r="AU1008" s="129"/>
      <c r="AV1008" s="129"/>
      <c r="AW1008" s="129"/>
      <c r="AX1008" s="129"/>
      <c r="AY1008" s="129"/>
      <c r="AZ1008" s="129"/>
      <c r="BA1008" s="129"/>
      <c r="BB1008" s="129"/>
      <c r="BC1008" s="129"/>
      <c r="BD1008" s="129"/>
      <c r="BE1008" s="129"/>
      <c r="BF1008" s="129"/>
      <c r="BG1008" s="79"/>
      <c r="BH1008" s="129"/>
    </row>
    <row r="1009" spans="7:60" s="76" customFormat="1" x14ac:dyDescent="0.2">
      <c r="G1009" s="129"/>
      <c r="AI1009" s="138"/>
      <c r="AJ1009" s="129"/>
      <c r="AK1009" s="129"/>
      <c r="AL1009" s="129"/>
      <c r="AM1009" s="129"/>
      <c r="AN1009" s="129"/>
      <c r="AO1009" s="129"/>
      <c r="AP1009" s="129"/>
      <c r="AQ1009" s="129"/>
      <c r="AR1009" s="129"/>
      <c r="AS1009" s="129"/>
      <c r="AT1009" s="129"/>
      <c r="AU1009" s="129"/>
      <c r="AV1009" s="129"/>
      <c r="AW1009" s="129"/>
      <c r="AX1009" s="129"/>
      <c r="AY1009" s="129"/>
      <c r="AZ1009" s="129"/>
      <c r="BA1009" s="129"/>
      <c r="BB1009" s="129"/>
      <c r="BC1009" s="129"/>
      <c r="BD1009" s="129"/>
      <c r="BE1009" s="129"/>
      <c r="BF1009" s="129"/>
      <c r="BG1009" s="79"/>
      <c r="BH1009" s="129"/>
    </row>
    <row r="1010" spans="7:60" s="76" customFormat="1" x14ac:dyDescent="0.2">
      <c r="G1010" s="129"/>
      <c r="AI1010" s="138"/>
      <c r="AJ1010" s="129"/>
      <c r="AK1010" s="129"/>
      <c r="AL1010" s="129"/>
      <c r="AM1010" s="129"/>
      <c r="AN1010" s="129"/>
      <c r="AO1010" s="129"/>
      <c r="AP1010" s="129"/>
      <c r="AQ1010" s="129"/>
      <c r="AR1010" s="129"/>
      <c r="AS1010" s="129"/>
      <c r="AT1010" s="129"/>
      <c r="AU1010" s="129"/>
      <c r="AV1010" s="129"/>
      <c r="AW1010" s="129"/>
      <c r="AX1010" s="129"/>
      <c r="AY1010" s="129"/>
      <c r="AZ1010" s="129"/>
      <c r="BA1010" s="129"/>
      <c r="BB1010" s="129"/>
      <c r="BC1010" s="129"/>
      <c r="BD1010" s="129"/>
      <c r="BE1010" s="129"/>
      <c r="BF1010" s="129"/>
      <c r="BG1010" s="79"/>
      <c r="BH1010" s="129"/>
    </row>
    <row r="1011" spans="7:60" s="76" customFormat="1" x14ac:dyDescent="0.2">
      <c r="G1011" s="129"/>
      <c r="AI1011" s="138"/>
      <c r="AJ1011" s="129"/>
      <c r="AK1011" s="129"/>
      <c r="AL1011" s="129"/>
      <c r="AM1011" s="129"/>
      <c r="AN1011" s="129"/>
      <c r="AO1011" s="129"/>
      <c r="AP1011" s="129"/>
      <c r="AQ1011" s="129"/>
      <c r="AR1011" s="129"/>
      <c r="AS1011" s="129"/>
      <c r="AT1011" s="129"/>
      <c r="AU1011" s="129"/>
      <c r="AV1011" s="129"/>
      <c r="AW1011" s="129"/>
      <c r="AX1011" s="129"/>
      <c r="AY1011" s="129"/>
      <c r="AZ1011" s="129"/>
      <c r="BA1011" s="129"/>
      <c r="BB1011" s="129"/>
      <c r="BC1011" s="129"/>
      <c r="BD1011" s="129"/>
      <c r="BE1011" s="129"/>
      <c r="BF1011" s="129"/>
      <c r="BG1011" s="79"/>
      <c r="BH1011" s="129"/>
    </row>
    <row r="1012" spans="7:60" s="76" customFormat="1" x14ac:dyDescent="0.2">
      <c r="G1012" s="129"/>
      <c r="AI1012" s="138"/>
      <c r="AJ1012" s="129"/>
      <c r="AK1012" s="129"/>
      <c r="AL1012" s="129"/>
      <c r="AM1012" s="129"/>
      <c r="AN1012" s="129"/>
      <c r="AO1012" s="129"/>
      <c r="AP1012" s="129"/>
      <c r="AQ1012" s="129"/>
      <c r="AR1012" s="129"/>
      <c r="AS1012" s="129"/>
      <c r="AT1012" s="129"/>
      <c r="AU1012" s="129"/>
      <c r="AV1012" s="129"/>
      <c r="AW1012" s="129"/>
      <c r="AX1012" s="129"/>
      <c r="AY1012" s="129"/>
      <c r="AZ1012" s="129"/>
      <c r="BA1012" s="129"/>
      <c r="BB1012" s="129"/>
      <c r="BC1012" s="129"/>
      <c r="BD1012" s="129"/>
      <c r="BE1012" s="129"/>
      <c r="BF1012" s="129"/>
      <c r="BG1012" s="79"/>
      <c r="BH1012" s="129"/>
    </row>
    <row r="1013" spans="7:60" s="76" customFormat="1" x14ac:dyDescent="0.2">
      <c r="G1013" s="129"/>
      <c r="AI1013" s="138"/>
      <c r="AJ1013" s="129"/>
      <c r="AK1013" s="129"/>
      <c r="AL1013" s="129"/>
      <c r="AM1013" s="129"/>
      <c r="AN1013" s="129"/>
      <c r="AO1013" s="129"/>
      <c r="AP1013" s="129"/>
      <c r="AQ1013" s="129"/>
      <c r="AR1013" s="129"/>
      <c r="AS1013" s="129"/>
      <c r="AT1013" s="129"/>
      <c r="AU1013" s="129"/>
      <c r="AV1013" s="129"/>
      <c r="AW1013" s="129"/>
      <c r="AX1013" s="129"/>
      <c r="AY1013" s="129"/>
      <c r="AZ1013" s="129"/>
      <c r="BA1013" s="129"/>
      <c r="BB1013" s="129"/>
      <c r="BC1013" s="129"/>
      <c r="BD1013" s="129"/>
      <c r="BE1013" s="129"/>
      <c r="BF1013" s="129"/>
      <c r="BG1013" s="79"/>
      <c r="BH1013" s="129"/>
    </row>
    <row r="1014" spans="7:60" s="76" customFormat="1" x14ac:dyDescent="0.2">
      <c r="G1014" s="129"/>
      <c r="AI1014" s="138"/>
      <c r="AJ1014" s="129"/>
      <c r="AK1014" s="129"/>
      <c r="AL1014" s="129"/>
      <c r="AM1014" s="129"/>
      <c r="AN1014" s="129"/>
      <c r="AO1014" s="129"/>
      <c r="AP1014" s="129"/>
      <c r="AQ1014" s="129"/>
      <c r="AR1014" s="129"/>
      <c r="AS1014" s="129"/>
      <c r="AT1014" s="129"/>
      <c r="AU1014" s="129"/>
      <c r="AV1014" s="129"/>
      <c r="AW1014" s="129"/>
      <c r="AX1014" s="129"/>
      <c r="AY1014" s="129"/>
      <c r="AZ1014" s="129"/>
      <c r="BA1014" s="129"/>
      <c r="BB1014" s="129"/>
      <c r="BC1014" s="129"/>
      <c r="BD1014" s="129"/>
      <c r="BE1014" s="129"/>
      <c r="BF1014" s="129"/>
      <c r="BG1014" s="79"/>
      <c r="BH1014" s="129"/>
    </row>
    <row r="1015" spans="7:60" s="76" customFormat="1" x14ac:dyDescent="0.2">
      <c r="G1015" s="129"/>
      <c r="AI1015" s="138"/>
      <c r="AJ1015" s="129"/>
      <c r="AK1015" s="129"/>
      <c r="AL1015" s="129"/>
      <c r="AM1015" s="129"/>
      <c r="AN1015" s="129"/>
      <c r="AO1015" s="129"/>
      <c r="AP1015" s="129"/>
      <c r="AQ1015" s="129"/>
      <c r="AR1015" s="129"/>
      <c r="AS1015" s="129"/>
      <c r="AT1015" s="129"/>
      <c r="AU1015" s="129"/>
      <c r="AV1015" s="129"/>
      <c r="AW1015" s="129"/>
      <c r="AX1015" s="129"/>
      <c r="AY1015" s="129"/>
      <c r="AZ1015" s="129"/>
      <c r="BA1015" s="129"/>
      <c r="BB1015" s="129"/>
      <c r="BC1015" s="129"/>
      <c r="BD1015" s="129"/>
      <c r="BE1015" s="129"/>
      <c r="BF1015" s="129"/>
      <c r="BG1015" s="79"/>
      <c r="BH1015" s="129"/>
    </row>
    <row r="1016" spans="7:60" s="76" customFormat="1" x14ac:dyDescent="0.2">
      <c r="G1016" s="129"/>
      <c r="AI1016" s="138"/>
      <c r="AJ1016" s="129"/>
      <c r="AK1016" s="129"/>
      <c r="AL1016" s="129"/>
      <c r="AM1016" s="129"/>
      <c r="AN1016" s="129"/>
      <c r="AO1016" s="129"/>
      <c r="AP1016" s="129"/>
      <c r="AQ1016" s="129"/>
      <c r="AR1016" s="129"/>
      <c r="AS1016" s="129"/>
      <c r="AT1016" s="129"/>
      <c r="AU1016" s="129"/>
      <c r="AV1016" s="129"/>
      <c r="AW1016" s="129"/>
      <c r="AX1016" s="129"/>
      <c r="AY1016" s="129"/>
      <c r="AZ1016" s="129"/>
      <c r="BA1016" s="129"/>
      <c r="BB1016" s="129"/>
      <c r="BC1016" s="129"/>
      <c r="BD1016" s="129"/>
      <c r="BE1016" s="129"/>
      <c r="BF1016" s="129"/>
      <c r="BG1016" s="79"/>
      <c r="BH1016" s="129"/>
    </row>
    <row r="1017" spans="7:60" s="76" customFormat="1" x14ac:dyDescent="0.2">
      <c r="G1017" s="129"/>
      <c r="AI1017" s="138"/>
      <c r="AJ1017" s="129"/>
      <c r="AK1017" s="129"/>
      <c r="AL1017" s="129"/>
      <c r="AM1017" s="129"/>
      <c r="AN1017" s="129"/>
      <c r="AO1017" s="129"/>
      <c r="AP1017" s="129"/>
      <c r="AQ1017" s="129"/>
      <c r="AR1017" s="129"/>
      <c r="AS1017" s="129"/>
      <c r="AT1017" s="129"/>
      <c r="AU1017" s="129"/>
      <c r="AV1017" s="129"/>
      <c r="AW1017" s="129"/>
      <c r="AX1017" s="129"/>
      <c r="AY1017" s="129"/>
      <c r="AZ1017" s="129"/>
      <c r="BA1017" s="129"/>
      <c r="BB1017" s="129"/>
      <c r="BC1017" s="129"/>
      <c r="BD1017" s="129"/>
      <c r="BE1017" s="129"/>
      <c r="BF1017" s="129"/>
      <c r="BG1017" s="79"/>
      <c r="BH1017" s="129"/>
    </row>
    <row r="1018" spans="7:60" s="76" customFormat="1" x14ac:dyDescent="0.2">
      <c r="G1018" s="129"/>
      <c r="AI1018" s="138"/>
      <c r="AJ1018" s="129"/>
      <c r="AK1018" s="129"/>
      <c r="AL1018" s="129"/>
      <c r="AM1018" s="129"/>
      <c r="AN1018" s="129"/>
      <c r="AO1018" s="129"/>
      <c r="AP1018" s="129"/>
      <c r="AQ1018" s="129"/>
      <c r="AR1018" s="129"/>
      <c r="AS1018" s="129"/>
      <c r="AT1018" s="129"/>
      <c r="AU1018" s="129"/>
      <c r="AV1018" s="129"/>
      <c r="AW1018" s="129"/>
      <c r="AX1018" s="129"/>
      <c r="AY1018" s="129"/>
      <c r="AZ1018" s="129"/>
      <c r="BA1018" s="129"/>
      <c r="BB1018" s="129"/>
      <c r="BC1018" s="129"/>
      <c r="BD1018" s="129"/>
      <c r="BE1018" s="129"/>
      <c r="BF1018" s="129"/>
      <c r="BG1018" s="79"/>
      <c r="BH1018" s="129"/>
    </row>
    <row r="1019" spans="7:60" s="76" customFormat="1" x14ac:dyDescent="0.2">
      <c r="G1019" s="129"/>
      <c r="AI1019" s="138"/>
      <c r="AJ1019" s="129"/>
      <c r="AK1019" s="129"/>
      <c r="AL1019" s="129"/>
      <c r="AM1019" s="129"/>
      <c r="AN1019" s="129"/>
      <c r="AO1019" s="129"/>
      <c r="AP1019" s="129"/>
      <c r="AQ1019" s="129"/>
      <c r="AR1019" s="129"/>
      <c r="AS1019" s="129"/>
      <c r="AT1019" s="129"/>
      <c r="AU1019" s="129"/>
      <c r="AV1019" s="129"/>
      <c r="AW1019" s="129"/>
      <c r="AX1019" s="129"/>
      <c r="AY1019" s="129"/>
      <c r="AZ1019" s="129"/>
      <c r="BA1019" s="129"/>
      <c r="BB1019" s="129"/>
      <c r="BC1019" s="129"/>
      <c r="BD1019" s="129"/>
      <c r="BE1019" s="129"/>
      <c r="BF1019" s="129"/>
      <c r="BG1019" s="79"/>
      <c r="BH1019" s="129"/>
    </row>
    <row r="1020" spans="7:60" s="76" customFormat="1" x14ac:dyDescent="0.2">
      <c r="G1020" s="129"/>
      <c r="AI1020" s="138"/>
      <c r="AJ1020" s="129"/>
      <c r="AK1020" s="129"/>
      <c r="AL1020" s="129"/>
      <c r="AM1020" s="129"/>
      <c r="AN1020" s="129"/>
      <c r="AO1020" s="129"/>
      <c r="AP1020" s="129"/>
      <c r="AQ1020" s="129"/>
      <c r="AR1020" s="129"/>
      <c r="AS1020" s="129"/>
      <c r="AT1020" s="129"/>
      <c r="AU1020" s="129"/>
      <c r="AV1020" s="129"/>
      <c r="AW1020" s="129"/>
      <c r="AX1020" s="129"/>
      <c r="AY1020" s="129"/>
      <c r="AZ1020" s="129"/>
      <c r="BA1020" s="129"/>
      <c r="BB1020" s="129"/>
      <c r="BC1020" s="129"/>
      <c r="BD1020" s="129"/>
      <c r="BE1020" s="129"/>
      <c r="BF1020" s="129"/>
      <c r="BG1020" s="79"/>
      <c r="BH1020" s="129"/>
    </row>
    <row r="1021" spans="7:60" s="76" customFormat="1" x14ac:dyDescent="0.2">
      <c r="G1021" s="129"/>
      <c r="AI1021" s="138"/>
      <c r="AJ1021" s="129"/>
      <c r="AK1021" s="129"/>
      <c r="AL1021" s="129"/>
      <c r="AM1021" s="129"/>
      <c r="AN1021" s="129"/>
      <c r="AO1021" s="129"/>
      <c r="AP1021" s="129"/>
      <c r="AQ1021" s="129"/>
      <c r="AR1021" s="129"/>
      <c r="AS1021" s="129"/>
      <c r="AT1021" s="129"/>
      <c r="AU1021" s="129"/>
      <c r="AV1021" s="129"/>
      <c r="AW1021" s="129"/>
      <c r="AX1021" s="129"/>
      <c r="AY1021" s="129"/>
      <c r="AZ1021" s="129"/>
      <c r="BA1021" s="129"/>
      <c r="BB1021" s="129"/>
      <c r="BC1021" s="129"/>
      <c r="BD1021" s="129"/>
      <c r="BE1021" s="129"/>
      <c r="BF1021" s="129"/>
      <c r="BG1021" s="79"/>
      <c r="BH1021" s="129"/>
    </row>
    <row r="1022" spans="7:60" s="76" customFormat="1" x14ac:dyDescent="0.2">
      <c r="G1022" s="129"/>
      <c r="AI1022" s="138"/>
      <c r="AJ1022" s="129"/>
      <c r="AK1022" s="129"/>
      <c r="AL1022" s="129"/>
      <c r="AM1022" s="129"/>
      <c r="AN1022" s="129"/>
      <c r="AO1022" s="129"/>
      <c r="AP1022" s="129"/>
      <c r="AQ1022" s="129"/>
      <c r="AR1022" s="129"/>
      <c r="AS1022" s="129"/>
      <c r="AT1022" s="129"/>
      <c r="AU1022" s="129"/>
      <c r="AV1022" s="129"/>
      <c r="AW1022" s="129"/>
      <c r="AX1022" s="129"/>
      <c r="AY1022" s="129"/>
      <c r="AZ1022" s="129"/>
      <c r="BA1022" s="129"/>
      <c r="BB1022" s="129"/>
      <c r="BC1022" s="129"/>
      <c r="BD1022" s="129"/>
      <c r="BE1022" s="129"/>
      <c r="BF1022" s="129"/>
      <c r="BG1022" s="79"/>
      <c r="BH1022" s="129"/>
    </row>
    <row r="1023" spans="7:60" s="76" customFormat="1" x14ac:dyDescent="0.2">
      <c r="G1023" s="129"/>
      <c r="AI1023" s="138"/>
      <c r="AJ1023" s="129"/>
      <c r="AK1023" s="129"/>
      <c r="AL1023" s="129"/>
      <c r="AM1023" s="129"/>
      <c r="AN1023" s="129"/>
      <c r="AO1023" s="129"/>
      <c r="AP1023" s="129"/>
      <c r="AQ1023" s="129"/>
      <c r="AR1023" s="129"/>
      <c r="AS1023" s="129"/>
      <c r="AT1023" s="129"/>
      <c r="AU1023" s="129"/>
      <c r="AV1023" s="129"/>
      <c r="AW1023" s="129"/>
      <c r="AX1023" s="129"/>
      <c r="AY1023" s="129"/>
      <c r="AZ1023" s="129"/>
      <c r="BA1023" s="129"/>
      <c r="BB1023" s="129"/>
      <c r="BC1023" s="129"/>
      <c r="BD1023" s="129"/>
      <c r="BE1023" s="129"/>
      <c r="BF1023" s="129"/>
      <c r="BG1023" s="79"/>
      <c r="BH1023" s="129"/>
    </row>
    <row r="1024" spans="7:60" s="76" customFormat="1" x14ac:dyDescent="0.2">
      <c r="G1024" s="129"/>
      <c r="AI1024" s="138"/>
      <c r="AJ1024" s="129"/>
      <c r="AK1024" s="129"/>
      <c r="AL1024" s="129"/>
      <c r="AM1024" s="129"/>
      <c r="AN1024" s="129"/>
      <c r="AO1024" s="129"/>
      <c r="AP1024" s="129"/>
      <c r="AQ1024" s="129"/>
      <c r="AR1024" s="129"/>
      <c r="AS1024" s="129"/>
      <c r="AT1024" s="129"/>
      <c r="AU1024" s="129"/>
      <c r="AV1024" s="129"/>
      <c r="AW1024" s="129"/>
      <c r="AX1024" s="129"/>
      <c r="AY1024" s="129"/>
      <c r="AZ1024" s="129"/>
      <c r="BA1024" s="129"/>
      <c r="BB1024" s="129"/>
      <c r="BC1024" s="129"/>
      <c r="BD1024" s="129"/>
      <c r="BE1024" s="129"/>
      <c r="BF1024" s="129"/>
      <c r="BG1024" s="79"/>
      <c r="BH1024" s="129"/>
    </row>
    <row r="1025" spans="7:60" s="76" customFormat="1" x14ac:dyDescent="0.2">
      <c r="G1025" s="129"/>
      <c r="AI1025" s="138"/>
      <c r="AJ1025" s="129"/>
      <c r="AK1025" s="129"/>
      <c r="AL1025" s="129"/>
      <c r="AM1025" s="129"/>
      <c r="AN1025" s="129"/>
      <c r="AO1025" s="129"/>
      <c r="AP1025" s="129"/>
      <c r="AQ1025" s="129"/>
      <c r="AR1025" s="129"/>
      <c r="AS1025" s="129"/>
      <c r="AT1025" s="129"/>
      <c r="AU1025" s="129"/>
      <c r="AV1025" s="129"/>
      <c r="AW1025" s="129"/>
      <c r="AX1025" s="129"/>
      <c r="AY1025" s="129"/>
      <c r="AZ1025" s="129"/>
      <c r="BA1025" s="129"/>
      <c r="BB1025" s="129"/>
      <c r="BC1025" s="129"/>
      <c r="BD1025" s="129"/>
      <c r="BE1025" s="129"/>
      <c r="BF1025" s="129"/>
      <c r="BG1025" s="79"/>
      <c r="BH1025" s="129"/>
    </row>
    <row r="1026" spans="7:60" s="76" customFormat="1" x14ac:dyDescent="0.2">
      <c r="G1026" s="129"/>
      <c r="AI1026" s="138"/>
      <c r="AJ1026" s="129"/>
      <c r="AK1026" s="129"/>
      <c r="AL1026" s="129"/>
      <c r="AM1026" s="129"/>
      <c r="AN1026" s="129"/>
      <c r="AO1026" s="129"/>
      <c r="AP1026" s="129"/>
      <c r="AQ1026" s="129"/>
      <c r="AR1026" s="129"/>
      <c r="AS1026" s="129"/>
      <c r="AT1026" s="129"/>
      <c r="AU1026" s="129"/>
      <c r="AV1026" s="129"/>
      <c r="AW1026" s="129"/>
      <c r="AX1026" s="129"/>
      <c r="AY1026" s="129"/>
      <c r="AZ1026" s="129"/>
      <c r="BA1026" s="129"/>
      <c r="BB1026" s="129"/>
      <c r="BC1026" s="129"/>
      <c r="BD1026" s="129"/>
      <c r="BE1026" s="129"/>
      <c r="BF1026" s="129"/>
      <c r="BG1026" s="79"/>
      <c r="BH1026" s="129"/>
    </row>
    <row r="1027" spans="7:60" s="76" customFormat="1" x14ac:dyDescent="0.2">
      <c r="G1027" s="129"/>
      <c r="AI1027" s="138"/>
      <c r="AJ1027" s="129"/>
      <c r="AK1027" s="129"/>
      <c r="AL1027" s="129"/>
      <c r="AM1027" s="129"/>
      <c r="AN1027" s="129"/>
      <c r="AO1027" s="129"/>
      <c r="AP1027" s="129"/>
      <c r="AQ1027" s="129"/>
      <c r="AR1027" s="129"/>
      <c r="AS1027" s="129"/>
      <c r="AT1027" s="129"/>
      <c r="AU1027" s="129"/>
      <c r="AV1027" s="129"/>
      <c r="AW1027" s="129"/>
      <c r="AX1027" s="129"/>
      <c r="AY1027" s="129"/>
      <c r="AZ1027" s="129"/>
      <c r="BA1027" s="129"/>
      <c r="BB1027" s="129"/>
      <c r="BC1027" s="129"/>
      <c r="BD1027" s="129"/>
      <c r="BE1027" s="129"/>
      <c r="BF1027" s="129"/>
      <c r="BG1027" s="79"/>
      <c r="BH1027" s="129"/>
    </row>
    <row r="1028" spans="7:60" s="76" customFormat="1" x14ac:dyDescent="0.2">
      <c r="G1028" s="129"/>
      <c r="AI1028" s="138"/>
      <c r="AJ1028" s="129"/>
      <c r="AK1028" s="129"/>
      <c r="AL1028" s="129"/>
      <c r="AM1028" s="129"/>
      <c r="AN1028" s="129"/>
      <c r="AO1028" s="129"/>
      <c r="AP1028" s="129"/>
      <c r="AQ1028" s="129"/>
      <c r="AR1028" s="129"/>
      <c r="AS1028" s="129"/>
      <c r="AT1028" s="129"/>
      <c r="AU1028" s="129"/>
      <c r="AV1028" s="129"/>
      <c r="AW1028" s="129"/>
      <c r="AX1028" s="129"/>
      <c r="AY1028" s="129"/>
      <c r="AZ1028" s="129"/>
      <c r="BA1028" s="129"/>
      <c r="BB1028" s="129"/>
      <c r="BC1028" s="129"/>
      <c r="BD1028" s="129"/>
      <c r="BE1028" s="129"/>
      <c r="BF1028" s="129"/>
      <c r="BG1028" s="79"/>
      <c r="BH1028" s="129"/>
    </row>
    <row r="1029" spans="7:60" s="76" customFormat="1" x14ac:dyDescent="0.2">
      <c r="G1029" s="129"/>
      <c r="AI1029" s="138"/>
      <c r="AJ1029" s="129"/>
      <c r="AK1029" s="129"/>
      <c r="AL1029" s="129"/>
      <c r="AM1029" s="129"/>
      <c r="AN1029" s="129"/>
      <c r="AO1029" s="129"/>
      <c r="AP1029" s="129"/>
      <c r="AQ1029" s="129"/>
      <c r="AR1029" s="129"/>
      <c r="AS1029" s="129"/>
      <c r="AT1029" s="129"/>
      <c r="AU1029" s="129"/>
      <c r="AV1029" s="129"/>
      <c r="AW1029" s="129"/>
      <c r="AX1029" s="129"/>
      <c r="AY1029" s="129"/>
      <c r="AZ1029" s="129"/>
      <c r="BA1029" s="129"/>
      <c r="BB1029" s="129"/>
      <c r="BC1029" s="129"/>
      <c r="BD1029" s="129"/>
      <c r="BE1029" s="129"/>
      <c r="BF1029" s="129"/>
      <c r="BG1029" s="79"/>
      <c r="BH1029" s="129"/>
    </row>
    <row r="1030" spans="7:60" s="76" customFormat="1" x14ac:dyDescent="0.2">
      <c r="G1030" s="129"/>
      <c r="AI1030" s="138"/>
      <c r="AJ1030" s="129"/>
      <c r="AK1030" s="129"/>
      <c r="AL1030" s="129"/>
      <c r="AM1030" s="129"/>
      <c r="AN1030" s="129"/>
      <c r="AO1030" s="129"/>
      <c r="AP1030" s="129"/>
      <c r="AQ1030" s="129"/>
      <c r="AR1030" s="129"/>
      <c r="AS1030" s="129"/>
      <c r="AT1030" s="129"/>
      <c r="AU1030" s="129"/>
      <c r="AV1030" s="129"/>
      <c r="AW1030" s="129"/>
      <c r="AX1030" s="129"/>
      <c r="AY1030" s="129"/>
      <c r="AZ1030" s="129"/>
      <c r="BA1030" s="129"/>
      <c r="BB1030" s="129"/>
      <c r="BC1030" s="129"/>
      <c r="BD1030" s="129"/>
      <c r="BE1030" s="129"/>
      <c r="BF1030" s="129"/>
      <c r="BG1030" s="79"/>
      <c r="BH1030" s="129"/>
    </row>
    <row r="1031" spans="7:60" s="76" customFormat="1" x14ac:dyDescent="0.2">
      <c r="G1031" s="129"/>
      <c r="AI1031" s="138"/>
      <c r="AJ1031" s="129"/>
      <c r="AK1031" s="129"/>
      <c r="AL1031" s="129"/>
      <c r="AM1031" s="129"/>
      <c r="AN1031" s="129"/>
      <c r="AO1031" s="129"/>
      <c r="AP1031" s="129"/>
      <c r="AQ1031" s="129"/>
      <c r="AR1031" s="129"/>
      <c r="AS1031" s="129"/>
      <c r="AT1031" s="129"/>
      <c r="AU1031" s="129"/>
      <c r="AV1031" s="129"/>
      <c r="AW1031" s="129"/>
      <c r="AX1031" s="129"/>
      <c r="AY1031" s="129"/>
      <c r="AZ1031" s="129"/>
      <c r="BA1031" s="129"/>
      <c r="BB1031" s="129"/>
      <c r="BC1031" s="129"/>
      <c r="BD1031" s="129"/>
      <c r="BE1031" s="129"/>
      <c r="BF1031" s="129"/>
      <c r="BG1031" s="79"/>
      <c r="BH1031" s="129"/>
    </row>
    <row r="1032" spans="7:60" s="76" customFormat="1" x14ac:dyDescent="0.2">
      <c r="G1032" s="129"/>
      <c r="AI1032" s="138"/>
      <c r="AJ1032" s="129"/>
      <c r="AK1032" s="129"/>
      <c r="AL1032" s="129"/>
      <c r="AM1032" s="129"/>
      <c r="AN1032" s="129"/>
      <c r="AO1032" s="129"/>
      <c r="AP1032" s="129"/>
      <c r="AQ1032" s="129"/>
      <c r="AR1032" s="129"/>
      <c r="AS1032" s="129"/>
      <c r="AT1032" s="129"/>
      <c r="AU1032" s="129"/>
      <c r="AV1032" s="129"/>
      <c r="AW1032" s="129"/>
      <c r="AX1032" s="129"/>
      <c r="AY1032" s="129"/>
      <c r="AZ1032" s="129"/>
      <c r="BA1032" s="129"/>
      <c r="BB1032" s="129"/>
      <c r="BC1032" s="129"/>
      <c r="BD1032" s="129"/>
      <c r="BE1032" s="129"/>
      <c r="BF1032" s="129"/>
      <c r="BG1032" s="79"/>
      <c r="BH1032" s="129"/>
    </row>
    <row r="1033" spans="7:60" s="76" customFormat="1" x14ac:dyDescent="0.2">
      <c r="G1033" s="129"/>
      <c r="AI1033" s="138"/>
      <c r="AJ1033" s="129"/>
      <c r="AK1033" s="129"/>
      <c r="AL1033" s="129"/>
      <c r="AM1033" s="129"/>
      <c r="AN1033" s="129"/>
      <c r="AO1033" s="129"/>
      <c r="AP1033" s="129"/>
      <c r="AQ1033" s="129"/>
      <c r="AR1033" s="129"/>
      <c r="AS1033" s="129"/>
      <c r="AT1033" s="129"/>
      <c r="AU1033" s="129"/>
      <c r="AV1033" s="129"/>
      <c r="AW1033" s="129"/>
      <c r="AX1033" s="129"/>
      <c r="AY1033" s="129"/>
      <c r="AZ1033" s="129"/>
      <c r="BA1033" s="129"/>
      <c r="BB1033" s="129"/>
      <c r="BC1033" s="129"/>
      <c r="BD1033" s="129"/>
      <c r="BE1033" s="129"/>
      <c r="BF1033" s="129"/>
      <c r="BG1033" s="79"/>
      <c r="BH1033" s="129"/>
    </row>
    <row r="1034" spans="7:60" s="76" customFormat="1" x14ac:dyDescent="0.2">
      <c r="G1034" s="129"/>
      <c r="AI1034" s="138"/>
      <c r="AJ1034" s="129"/>
      <c r="AK1034" s="129"/>
      <c r="AL1034" s="129"/>
      <c r="AM1034" s="129"/>
      <c r="AN1034" s="129"/>
      <c r="AO1034" s="129"/>
      <c r="AP1034" s="129"/>
      <c r="AQ1034" s="129"/>
      <c r="AR1034" s="129"/>
      <c r="AS1034" s="129"/>
      <c r="AT1034" s="129"/>
      <c r="AU1034" s="129"/>
      <c r="AV1034" s="129"/>
      <c r="AW1034" s="129"/>
      <c r="AX1034" s="129"/>
      <c r="AY1034" s="129"/>
      <c r="AZ1034" s="129"/>
      <c r="BA1034" s="129"/>
      <c r="BB1034" s="129"/>
      <c r="BC1034" s="129"/>
      <c r="BD1034" s="129"/>
      <c r="BE1034" s="129"/>
      <c r="BF1034" s="129"/>
      <c r="BG1034" s="79"/>
      <c r="BH1034" s="129"/>
    </row>
    <row r="1035" spans="7:60" s="76" customFormat="1" x14ac:dyDescent="0.2">
      <c r="G1035" s="129"/>
      <c r="AI1035" s="138"/>
      <c r="AJ1035" s="129"/>
      <c r="AK1035" s="129"/>
      <c r="AL1035" s="129"/>
      <c r="AM1035" s="129"/>
      <c r="AN1035" s="129"/>
      <c r="AO1035" s="129"/>
      <c r="AP1035" s="129"/>
      <c r="AQ1035" s="129"/>
      <c r="AR1035" s="129"/>
      <c r="AS1035" s="129"/>
      <c r="AT1035" s="129"/>
      <c r="AU1035" s="129"/>
      <c r="AV1035" s="129"/>
      <c r="AW1035" s="129"/>
      <c r="AX1035" s="129"/>
      <c r="AY1035" s="129"/>
      <c r="AZ1035" s="129"/>
      <c r="BA1035" s="129"/>
      <c r="BB1035" s="129"/>
      <c r="BC1035" s="129"/>
      <c r="BD1035" s="129"/>
      <c r="BE1035" s="129"/>
      <c r="BF1035" s="129"/>
      <c r="BG1035" s="79"/>
      <c r="BH1035" s="129"/>
    </row>
    <row r="1036" spans="7:60" s="76" customFormat="1" x14ac:dyDescent="0.2">
      <c r="G1036" s="129"/>
      <c r="AI1036" s="138"/>
      <c r="AJ1036" s="129"/>
      <c r="AK1036" s="129"/>
      <c r="AL1036" s="129"/>
      <c r="AM1036" s="129"/>
      <c r="AN1036" s="129"/>
      <c r="AO1036" s="129"/>
      <c r="AP1036" s="129"/>
      <c r="AQ1036" s="129"/>
      <c r="AR1036" s="129"/>
      <c r="AS1036" s="129"/>
      <c r="AT1036" s="129"/>
      <c r="AU1036" s="129"/>
      <c r="AV1036" s="129"/>
      <c r="AW1036" s="129"/>
      <c r="AX1036" s="129"/>
      <c r="AY1036" s="129"/>
      <c r="AZ1036" s="129"/>
      <c r="BA1036" s="129"/>
      <c r="BB1036" s="129"/>
      <c r="BC1036" s="129"/>
      <c r="BD1036" s="129"/>
      <c r="BE1036" s="129"/>
      <c r="BF1036" s="129"/>
      <c r="BG1036" s="79"/>
      <c r="BH1036" s="129"/>
    </row>
    <row r="1037" spans="7:60" s="76" customFormat="1" x14ac:dyDescent="0.2">
      <c r="G1037" s="129"/>
      <c r="AI1037" s="138"/>
      <c r="AJ1037" s="129"/>
      <c r="AK1037" s="129"/>
      <c r="AL1037" s="129"/>
      <c r="AM1037" s="129"/>
      <c r="AN1037" s="129"/>
      <c r="AO1037" s="129"/>
      <c r="AP1037" s="129"/>
      <c r="AQ1037" s="129"/>
      <c r="AR1037" s="129"/>
      <c r="AS1037" s="129"/>
      <c r="AT1037" s="129"/>
      <c r="AU1037" s="129"/>
      <c r="AV1037" s="129"/>
      <c r="AW1037" s="129"/>
      <c r="AX1037" s="129"/>
      <c r="AY1037" s="129"/>
      <c r="AZ1037" s="129"/>
      <c r="BA1037" s="129"/>
      <c r="BB1037" s="129"/>
      <c r="BC1037" s="129"/>
      <c r="BD1037" s="129"/>
      <c r="BE1037" s="129"/>
      <c r="BF1037" s="129"/>
      <c r="BG1037" s="79"/>
      <c r="BH1037" s="129"/>
    </row>
    <row r="1038" spans="7:60" s="76" customFormat="1" x14ac:dyDescent="0.2">
      <c r="G1038" s="129"/>
      <c r="AI1038" s="138"/>
      <c r="AJ1038" s="129"/>
      <c r="AK1038" s="129"/>
      <c r="AL1038" s="129"/>
      <c r="AM1038" s="129"/>
      <c r="AN1038" s="129"/>
      <c r="AO1038" s="129"/>
      <c r="AP1038" s="129"/>
      <c r="AQ1038" s="129"/>
      <c r="AR1038" s="129"/>
      <c r="AS1038" s="129"/>
      <c r="AT1038" s="129"/>
      <c r="AU1038" s="129"/>
      <c r="AV1038" s="129"/>
      <c r="AW1038" s="129"/>
      <c r="AX1038" s="129"/>
      <c r="AY1038" s="129"/>
      <c r="AZ1038" s="129"/>
      <c r="BA1038" s="129"/>
      <c r="BB1038" s="129"/>
      <c r="BC1038" s="129"/>
      <c r="BD1038" s="129"/>
      <c r="BE1038" s="129"/>
      <c r="BF1038" s="129"/>
      <c r="BG1038" s="79"/>
      <c r="BH1038" s="129"/>
    </row>
    <row r="1039" spans="7:60" s="76" customFormat="1" x14ac:dyDescent="0.2">
      <c r="G1039" s="129"/>
      <c r="AI1039" s="138"/>
      <c r="AJ1039" s="129"/>
      <c r="AK1039" s="129"/>
      <c r="AL1039" s="129"/>
      <c r="AM1039" s="129"/>
      <c r="AN1039" s="129"/>
      <c r="AO1039" s="129"/>
      <c r="AP1039" s="129"/>
      <c r="AQ1039" s="129"/>
      <c r="AR1039" s="129"/>
      <c r="AS1039" s="129"/>
      <c r="AT1039" s="129"/>
      <c r="AU1039" s="129"/>
      <c r="AV1039" s="129"/>
      <c r="AW1039" s="129"/>
      <c r="AX1039" s="129"/>
      <c r="AY1039" s="129"/>
      <c r="AZ1039" s="129"/>
      <c r="BA1039" s="129"/>
      <c r="BB1039" s="129"/>
      <c r="BC1039" s="129"/>
      <c r="BD1039" s="129"/>
      <c r="BE1039" s="129"/>
      <c r="BF1039" s="129"/>
      <c r="BG1039" s="79"/>
      <c r="BH1039" s="129"/>
    </row>
    <row r="1040" spans="7:60" s="76" customFormat="1" x14ac:dyDescent="0.2">
      <c r="G1040" s="129"/>
      <c r="AI1040" s="138"/>
      <c r="AJ1040" s="129"/>
      <c r="AK1040" s="129"/>
      <c r="AL1040" s="129"/>
      <c r="AM1040" s="129"/>
      <c r="AN1040" s="129"/>
      <c r="AO1040" s="129"/>
      <c r="AP1040" s="129"/>
      <c r="AQ1040" s="129"/>
      <c r="AR1040" s="129"/>
      <c r="AS1040" s="129"/>
      <c r="AT1040" s="129"/>
      <c r="AU1040" s="129"/>
      <c r="AV1040" s="129"/>
      <c r="AW1040" s="129"/>
      <c r="AX1040" s="129"/>
      <c r="AY1040" s="129"/>
      <c r="AZ1040" s="129"/>
      <c r="BA1040" s="129"/>
      <c r="BB1040" s="129"/>
      <c r="BC1040" s="129"/>
      <c r="BD1040" s="129"/>
      <c r="BE1040" s="129"/>
      <c r="BF1040" s="129"/>
      <c r="BG1040" s="79"/>
      <c r="BH1040" s="129"/>
    </row>
    <row r="1041" spans="7:60" s="76" customFormat="1" x14ac:dyDescent="0.2">
      <c r="G1041" s="129"/>
      <c r="AI1041" s="138"/>
      <c r="AJ1041" s="129"/>
      <c r="AK1041" s="129"/>
      <c r="AL1041" s="129"/>
      <c r="AM1041" s="129"/>
      <c r="AN1041" s="129"/>
      <c r="AO1041" s="129"/>
      <c r="AP1041" s="129"/>
      <c r="AQ1041" s="129"/>
      <c r="AR1041" s="129"/>
      <c r="AS1041" s="129"/>
      <c r="AT1041" s="129"/>
      <c r="AU1041" s="129"/>
      <c r="AV1041" s="129"/>
      <c r="AW1041" s="129"/>
      <c r="AX1041" s="129"/>
      <c r="AY1041" s="129"/>
      <c r="AZ1041" s="129"/>
      <c r="BA1041" s="129"/>
      <c r="BB1041" s="129"/>
      <c r="BC1041" s="129"/>
      <c r="BD1041" s="129"/>
      <c r="BE1041" s="129"/>
      <c r="BF1041" s="129"/>
      <c r="BG1041" s="79"/>
      <c r="BH1041" s="129"/>
    </row>
    <row r="1042" spans="7:60" s="76" customFormat="1" x14ac:dyDescent="0.2">
      <c r="G1042" s="129"/>
      <c r="AI1042" s="138"/>
      <c r="AJ1042" s="129"/>
      <c r="AK1042" s="129"/>
      <c r="AL1042" s="129"/>
      <c r="AM1042" s="129"/>
      <c r="AN1042" s="129"/>
      <c r="AO1042" s="129"/>
      <c r="AP1042" s="129"/>
      <c r="AQ1042" s="129"/>
      <c r="AR1042" s="129"/>
      <c r="AS1042" s="129"/>
      <c r="AT1042" s="129"/>
      <c r="AU1042" s="129"/>
      <c r="AV1042" s="129"/>
      <c r="AW1042" s="129"/>
      <c r="AX1042" s="129"/>
      <c r="AY1042" s="129"/>
      <c r="AZ1042" s="129"/>
      <c r="BA1042" s="129"/>
      <c r="BB1042" s="129"/>
      <c r="BC1042" s="129"/>
      <c r="BD1042" s="129"/>
      <c r="BE1042" s="129"/>
      <c r="BF1042" s="129"/>
      <c r="BG1042" s="79"/>
      <c r="BH1042" s="129"/>
    </row>
    <row r="1043" spans="7:60" s="76" customFormat="1" x14ac:dyDescent="0.2">
      <c r="G1043" s="129"/>
      <c r="AI1043" s="138"/>
      <c r="AJ1043" s="129"/>
      <c r="AK1043" s="129"/>
      <c r="AL1043" s="129"/>
      <c r="AM1043" s="129"/>
      <c r="AN1043" s="129"/>
      <c r="AO1043" s="129"/>
      <c r="AP1043" s="129"/>
      <c r="AQ1043" s="129"/>
      <c r="AR1043" s="129"/>
      <c r="AS1043" s="129"/>
      <c r="AT1043" s="129"/>
      <c r="AU1043" s="129"/>
      <c r="AV1043" s="129"/>
      <c r="AW1043" s="129"/>
      <c r="AX1043" s="129"/>
      <c r="AY1043" s="129"/>
      <c r="AZ1043" s="129"/>
      <c r="BA1043" s="129"/>
      <c r="BB1043" s="129"/>
      <c r="BC1043" s="129"/>
      <c r="BD1043" s="129"/>
      <c r="BE1043" s="129"/>
      <c r="BF1043" s="129"/>
      <c r="BG1043" s="79"/>
      <c r="BH1043" s="129"/>
    </row>
    <row r="1044" spans="7:60" s="76" customFormat="1" x14ac:dyDescent="0.2">
      <c r="G1044" s="129"/>
      <c r="AI1044" s="138"/>
      <c r="AJ1044" s="129"/>
      <c r="AK1044" s="129"/>
      <c r="AL1044" s="129"/>
      <c r="AM1044" s="129"/>
      <c r="AN1044" s="129"/>
      <c r="AO1044" s="129"/>
      <c r="AP1044" s="129"/>
      <c r="AQ1044" s="129"/>
      <c r="AR1044" s="129"/>
      <c r="AS1044" s="129"/>
      <c r="AT1044" s="129"/>
      <c r="AU1044" s="129"/>
      <c r="AV1044" s="129"/>
      <c r="AW1044" s="129"/>
      <c r="AX1044" s="129"/>
      <c r="AY1044" s="129"/>
      <c r="AZ1044" s="129"/>
      <c r="BA1044" s="129"/>
      <c r="BB1044" s="129"/>
      <c r="BC1044" s="129"/>
      <c r="BD1044" s="129"/>
      <c r="BE1044" s="129"/>
      <c r="BF1044" s="129"/>
      <c r="BG1044" s="79"/>
      <c r="BH1044" s="129"/>
    </row>
    <row r="1045" spans="7:60" s="76" customFormat="1" x14ac:dyDescent="0.2">
      <c r="G1045" s="129"/>
      <c r="AI1045" s="138"/>
      <c r="AJ1045" s="129"/>
      <c r="AK1045" s="129"/>
      <c r="AL1045" s="129"/>
      <c r="AM1045" s="129"/>
      <c r="AN1045" s="129"/>
      <c r="AO1045" s="129"/>
      <c r="AP1045" s="129"/>
      <c r="AQ1045" s="129"/>
      <c r="AR1045" s="129"/>
      <c r="AS1045" s="129"/>
      <c r="AT1045" s="129"/>
      <c r="AU1045" s="129"/>
      <c r="AV1045" s="129"/>
      <c r="AW1045" s="129"/>
      <c r="AX1045" s="129"/>
      <c r="AY1045" s="129"/>
      <c r="AZ1045" s="129"/>
      <c r="BA1045" s="129"/>
      <c r="BB1045" s="129"/>
      <c r="BC1045" s="129"/>
      <c r="BD1045" s="129"/>
      <c r="BE1045" s="129"/>
      <c r="BF1045" s="129"/>
      <c r="BG1045" s="79"/>
      <c r="BH1045" s="129"/>
    </row>
    <row r="1046" spans="7:60" s="76" customFormat="1" x14ac:dyDescent="0.2">
      <c r="G1046" s="129"/>
      <c r="AI1046" s="138"/>
      <c r="AJ1046" s="129"/>
      <c r="AK1046" s="129"/>
      <c r="AL1046" s="129"/>
      <c r="AM1046" s="129"/>
      <c r="AN1046" s="129"/>
      <c r="AO1046" s="129"/>
      <c r="AP1046" s="129"/>
      <c r="AQ1046" s="129"/>
      <c r="AR1046" s="129"/>
      <c r="AS1046" s="129"/>
      <c r="AT1046" s="129"/>
      <c r="AU1046" s="129"/>
      <c r="AV1046" s="129"/>
      <c r="AW1046" s="129"/>
      <c r="AX1046" s="129"/>
      <c r="AY1046" s="129"/>
      <c r="AZ1046" s="129"/>
      <c r="BA1046" s="129"/>
      <c r="BB1046" s="129"/>
      <c r="BC1046" s="129"/>
      <c r="BD1046" s="129"/>
      <c r="BE1046" s="129"/>
      <c r="BF1046" s="129"/>
      <c r="BG1046" s="79"/>
      <c r="BH1046" s="129"/>
    </row>
    <row r="1047" spans="7:60" s="76" customFormat="1" x14ac:dyDescent="0.2">
      <c r="G1047" s="129"/>
      <c r="AI1047" s="138"/>
      <c r="AJ1047" s="129"/>
      <c r="AK1047" s="129"/>
      <c r="AL1047" s="129"/>
      <c r="AM1047" s="129"/>
      <c r="AN1047" s="129"/>
      <c r="AO1047" s="129"/>
      <c r="AP1047" s="129"/>
      <c r="AQ1047" s="129"/>
      <c r="AR1047" s="129"/>
      <c r="AS1047" s="129"/>
      <c r="AT1047" s="129"/>
      <c r="AU1047" s="129"/>
      <c r="AV1047" s="129"/>
      <c r="AW1047" s="129"/>
      <c r="AX1047" s="129"/>
      <c r="AY1047" s="129"/>
      <c r="AZ1047" s="129"/>
      <c r="BA1047" s="129"/>
      <c r="BB1047" s="129"/>
      <c r="BC1047" s="129"/>
      <c r="BD1047" s="129"/>
      <c r="BE1047" s="129"/>
      <c r="BF1047" s="129"/>
      <c r="BG1047" s="79"/>
      <c r="BH1047" s="129"/>
    </row>
    <row r="1048" spans="7:60" s="76" customFormat="1" x14ac:dyDescent="0.2">
      <c r="G1048" s="129"/>
      <c r="AI1048" s="138"/>
      <c r="AJ1048" s="129"/>
      <c r="AK1048" s="129"/>
      <c r="AL1048" s="129"/>
      <c r="AM1048" s="129"/>
      <c r="AN1048" s="129"/>
      <c r="AO1048" s="129"/>
      <c r="AP1048" s="129"/>
      <c r="AQ1048" s="129"/>
      <c r="AR1048" s="129"/>
      <c r="AS1048" s="129"/>
      <c r="AT1048" s="129"/>
      <c r="AU1048" s="129"/>
      <c r="AV1048" s="129"/>
      <c r="AW1048" s="129"/>
      <c r="AX1048" s="129"/>
      <c r="AY1048" s="129"/>
      <c r="AZ1048" s="129"/>
      <c r="BA1048" s="129"/>
      <c r="BB1048" s="129"/>
      <c r="BC1048" s="129"/>
      <c r="BD1048" s="129"/>
      <c r="BE1048" s="129"/>
      <c r="BF1048" s="129"/>
      <c r="BG1048" s="79"/>
      <c r="BH1048" s="129"/>
    </row>
    <row r="1049" spans="7:60" s="76" customFormat="1" x14ac:dyDescent="0.2">
      <c r="G1049" s="129"/>
      <c r="AI1049" s="138"/>
      <c r="AJ1049" s="129"/>
      <c r="AK1049" s="129"/>
      <c r="AL1049" s="129"/>
      <c r="AM1049" s="129"/>
      <c r="AN1049" s="129"/>
      <c r="AO1049" s="129"/>
      <c r="AP1049" s="129"/>
      <c r="AQ1049" s="129"/>
      <c r="AR1049" s="129"/>
      <c r="AS1049" s="129"/>
      <c r="AT1049" s="129"/>
      <c r="AU1049" s="129"/>
      <c r="AV1049" s="129"/>
      <c r="AW1049" s="129"/>
      <c r="AX1049" s="129"/>
      <c r="AY1049" s="129"/>
      <c r="AZ1049" s="129"/>
      <c r="BA1049" s="129"/>
      <c r="BB1049" s="129"/>
      <c r="BC1049" s="129"/>
      <c r="BD1049" s="129"/>
      <c r="BE1049" s="129"/>
      <c r="BF1049" s="129"/>
      <c r="BG1049" s="79"/>
      <c r="BH1049" s="129"/>
    </row>
    <row r="1050" spans="7:60" s="76" customFormat="1" x14ac:dyDescent="0.2">
      <c r="G1050" s="129"/>
      <c r="AI1050" s="138"/>
      <c r="AJ1050" s="129"/>
      <c r="AK1050" s="129"/>
      <c r="AL1050" s="129"/>
      <c r="AM1050" s="129"/>
      <c r="AN1050" s="129"/>
      <c r="AO1050" s="129"/>
      <c r="AP1050" s="129"/>
      <c r="AQ1050" s="129"/>
      <c r="AR1050" s="129"/>
      <c r="AS1050" s="129"/>
      <c r="AT1050" s="129"/>
      <c r="AU1050" s="129"/>
      <c r="AV1050" s="129"/>
      <c r="AW1050" s="129"/>
      <c r="AX1050" s="129"/>
      <c r="AY1050" s="129"/>
      <c r="AZ1050" s="129"/>
      <c r="BA1050" s="129"/>
      <c r="BB1050" s="129"/>
      <c r="BC1050" s="129"/>
      <c r="BD1050" s="129"/>
      <c r="BE1050" s="129"/>
      <c r="BF1050" s="129"/>
      <c r="BG1050" s="79"/>
      <c r="BH1050" s="129"/>
    </row>
    <row r="1051" spans="7:60" s="76" customFormat="1" x14ac:dyDescent="0.2">
      <c r="G1051" s="129"/>
      <c r="AI1051" s="138"/>
      <c r="AJ1051" s="129"/>
      <c r="AK1051" s="129"/>
      <c r="AL1051" s="129"/>
      <c r="AM1051" s="129"/>
      <c r="AN1051" s="129"/>
      <c r="AO1051" s="129"/>
      <c r="AP1051" s="129"/>
      <c r="AQ1051" s="129"/>
      <c r="AR1051" s="129"/>
      <c r="AS1051" s="129"/>
      <c r="AT1051" s="129"/>
      <c r="AU1051" s="129"/>
      <c r="AV1051" s="129"/>
      <c r="AW1051" s="129"/>
      <c r="AX1051" s="129"/>
      <c r="AY1051" s="129"/>
      <c r="AZ1051" s="129"/>
      <c r="BA1051" s="129"/>
      <c r="BB1051" s="129"/>
      <c r="BC1051" s="129"/>
      <c r="BD1051" s="129"/>
      <c r="BE1051" s="129"/>
      <c r="BF1051" s="129"/>
      <c r="BG1051" s="79"/>
      <c r="BH1051" s="129"/>
    </row>
    <row r="1052" spans="7:60" s="76" customFormat="1" x14ac:dyDescent="0.2">
      <c r="G1052" s="129"/>
      <c r="AI1052" s="138"/>
      <c r="AJ1052" s="129"/>
      <c r="AK1052" s="129"/>
      <c r="AL1052" s="129"/>
      <c r="AM1052" s="129"/>
      <c r="AN1052" s="129"/>
      <c r="AO1052" s="129"/>
      <c r="AP1052" s="129"/>
      <c r="AQ1052" s="129"/>
      <c r="AR1052" s="129"/>
      <c r="AS1052" s="129"/>
      <c r="AT1052" s="129"/>
      <c r="AU1052" s="129"/>
      <c r="AV1052" s="129"/>
      <c r="AW1052" s="129"/>
      <c r="AX1052" s="129"/>
      <c r="AY1052" s="129"/>
      <c r="AZ1052" s="129"/>
      <c r="BA1052" s="129"/>
      <c r="BB1052" s="129"/>
      <c r="BC1052" s="129"/>
      <c r="BD1052" s="129"/>
      <c r="BE1052" s="129"/>
      <c r="BF1052" s="129"/>
      <c r="BG1052" s="79"/>
      <c r="BH1052" s="129"/>
    </row>
    <row r="1053" spans="7:60" s="76" customFormat="1" x14ac:dyDescent="0.2">
      <c r="G1053" s="129"/>
      <c r="AI1053" s="138"/>
      <c r="AJ1053" s="129"/>
      <c r="AK1053" s="129"/>
      <c r="AL1053" s="129"/>
      <c r="AM1053" s="129"/>
      <c r="AN1053" s="129"/>
      <c r="AO1053" s="129"/>
      <c r="AP1053" s="129"/>
      <c r="AQ1053" s="129"/>
      <c r="AR1053" s="129"/>
      <c r="AS1053" s="129"/>
      <c r="AT1053" s="129"/>
      <c r="AU1053" s="129"/>
      <c r="AV1053" s="129"/>
      <c r="AW1053" s="129"/>
      <c r="AX1053" s="129"/>
      <c r="AY1053" s="129"/>
      <c r="AZ1053" s="129"/>
      <c r="BA1053" s="129"/>
      <c r="BB1053" s="129"/>
      <c r="BC1053" s="129"/>
      <c r="BD1053" s="129"/>
      <c r="BE1053" s="129"/>
      <c r="BF1053" s="129"/>
      <c r="BG1053" s="79"/>
      <c r="BH1053" s="129"/>
    </row>
    <row r="1054" spans="7:60" s="76" customFormat="1" x14ac:dyDescent="0.2">
      <c r="G1054" s="129"/>
      <c r="AI1054" s="138"/>
      <c r="AJ1054" s="129"/>
      <c r="AK1054" s="129"/>
      <c r="AL1054" s="129"/>
      <c r="AM1054" s="129"/>
      <c r="AN1054" s="129"/>
      <c r="AO1054" s="129"/>
      <c r="AP1054" s="129"/>
      <c r="AQ1054" s="129"/>
      <c r="AR1054" s="129"/>
      <c r="AS1054" s="129"/>
      <c r="AT1054" s="129"/>
      <c r="AU1054" s="129"/>
      <c r="AV1054" s="129"/>
      <c r="AW1054" s="129"/>
      <c r="AX1054" s="129"/>
      <c r="AY1054" s="129"/>
      <c r="AZ1054" s="129"/>
      <c r="BA1054" s="129"/>
      <c r="BB1054" s="129"/>
      <c r="BC1054" s="129"/>
      <c r="BD1054" s="129"/>
      <c r="BE1054" s="129"/>
      <c r="BF1054" s="129"/>
      <c r="BG1054" s="79"/>
      <c r="BH1054" s="129"/>
    </row>
    <row r="1055" spans="7:60" s="76" customFormat="1" x14ac:dyDescent="0.2">
      <c r="G1055" s="129"/>
      <c r="AI1055" s="138"/>
      <c r="AJ1055" s="129"/>
      <c r="AK1055" s="129"/>
      <c r="AL1055" s="129"/>
      <c r="AM1055" s="129"/>
      <c r="AN1055" s="129"/>
      <c r="AO1055" s="129"/>
      <c r="AP1055" s="129"/>
      <c r="AQ1055" s="129"/>
      <c r="AR1055" s="129"/>
      <c r="AS1055" s="129"/>
      <c r="AT1055" s="129"/>
      <c r="AU1055" s="129"/>
      <c r="AV1055" s="129"/>
      <c r="AW1055" s="129"/>
      <c r="AX1055" s="129"/>
      <c r="AY1055" s="129"/>
      <c r="AZ1055" s="129"/>
      <c r="BA1055" s="129"/>
      <c r="BB1055" s="129"/>
      <c r="BC1055" s="129"/>
      <c r="BD1055" s="129"/>
      <c r="BE1055" s="129"/>
      <c r="BF1055" s="129"/>
      <c r="BG1055" s="79"/>
      <c r="BH1055" s="129"/>
    </row>
    <row r="1056" spans="7:60" s="76" customFormat="1" x14ac:dyDescent="0.2">
      <c r="G1056" s="129"/>
      <c r="AI1056" s="138"/>
      <c r="AJ1056" s="129"/>
      <c r="AK1056" s="129"/>
      <c r="AL1056" s="129"/>
      <c r="AM1056" s="129"/>
      <c r="AN1056" s="129"/>
      <c r="AO1056" s="129"/>
      <c r="AP1056" s="129"/>
      <c r="AQ1056" s="129"/>
      <c r="AR1056" s="129"/>
      <c r="AS1056" s="129"/>
      <c r="AT1056" s="129"/>
      <c r="AU1056" s="129"/>
      <c r="AV1056" s="129"/>
      <c r="AW1056" s="129"/>
      <c r="AX1056" s="129"/>
      <c r="AY1056" s="129"/>
      <c r="AZ1056" s="129"/>
      <c r="BA1056" s="129"/>
      <c r="BB1056" s="129"/>
      <c r="BC1056" s="129"/>
      <c r="BD1056" s="129"/>
      <c r="BE1056" s="129"/>
      <c r="BF1056" s="129"/>
      <c r="BG1056" s="79"/>
      <c r="BH1056" s="129"/>
    </row>
    <row r="1057" spans="7:60" s="76" customFormat="1" x14ac:dyDescent="0.2">
      <c r="G1057" s="129"/>
      <c r="AI1057" s="138"/>
      <c r="AJ1057" s="129"/>
      <c r="AK1057" s="129"/>
      <c r="AL1057" s="129"/>
      <c r="AM1057" s="129"/>
      <c r="AN1057" s="129"/>
      <c r="AO1057" s="129"/>
      <c r="AP1057" s="129"/>
      <c r="AQ1057" s="129"/>
      <c r="AR1057" s="129"/>
      <c r="AS1057" s="129"/>
      <c r="AT1057" s="129"/>
      <c r="AU1057" s="129"/>
      <c r="AV1057" s="129"/>
      <c r="AW1057" s="129"/>
      <c r="AX1057" s="129"/>
      <c r="AY1057" s="129"/>
      <c r="AZ1057" s="129"/>
      <c r="BA1057" s="129"/>
      <c r="BB1057" s="129"/>
      <c r="BC1057" s="129"/>
      <c r="BD1057" s="129"/>
      <c r="BE1057" s="129"/>
      <c r="BF1057" s="129"/>
      <c r="BG1057" s="79"/>
      <c r="BH1057" s="129"/>
    </row>
    <row r="1058" spans="7:60" s="76" customFormat="1" x14ac:dyDescent="0.2">
      <c r="G1058" s="129"/>
      <c r="AI1058" s="138"/>
      <c r="AJ1058" s="129"/>
      <c r="AK1058" s="129"/>
      <c r="AL1058" s="129"/>
      <c r="AM1058" s="129"/>
      <c r="AN1058" s="129"/>
      <c r="AO1058" s="129"/>
      <c r="AP1058" s="129"/>
      <c r="AQ1058" s="129"/>
      <c r="AR1058" s="129"/>
      <c r="AS1058" s="129"/>
      <c r="AT1058" s="129"/>
      <c r="AU1058" s="129"/>
      <c r="AV1058" s="129"/>
      <c r="AW1058" s="129"/>
      <c r="AX1058" s="129"/>
      <c r="AY1058" s="129"/>
      <c r="AZ1058" s="129"/>
      <c r="BA1058" s="129"/>
      <c r="BB1058" s="129"/>
      <c r="BC1058" s="129"/>
      <c r="BD1058" s="129"/>
      <c r="BE1058" s="129"/>
      <c r="BF1058" s="129"/>
      <c r="BG1058" s="79"/>
      <c r="BH1058" s="129"/>
    </row>
    <row r="1059" spans="7:60" s="76" customFormat="1" x14ac:dyDescent="0.2">
      <c r="G1059" s="129"/>
      <c r="AI1059" s="138"/>
      <c r="AJ1059" s="129"/>
      <c r="AK1059" s="129"/>
      <c r="AL1059" s="129"/>
      <c r="AM1059" s="129"/>
      <c r="AN1059" s="129"/>
      <c r="AO1059" s="129"/>
      <c r="AP1059" s="129"/>
      <c r="AQ1059" s="129"/>
      <c r="AR1059" s="129"/>
      <c r="AS1059" s="129"/>
      <c r="AT1059" s="129"/>
      <c r="AU1059" s="129"/>
      <c r="AV1059" s="129"/>
      <c r="AW1059" s="129"/>
      <c r="AX1059" s="129"/>
      <c r="AY1059" s="129"/>
      <c r="AZ1059" s="129"/>
      <c r="BA1059" s="129"/>
      <c r="BB1059" s="129"/>
      <c r="BC1059" s="129"/>
      <c r="BD1059" s="129"/>
      <c r="BE1059" s="129"/>
      <c r="BF1059" s="129"/>
      <c r="BG1059" s="79"/>
      <c r="BH1059" s="129"/>
    </row>
    <row r="1060" spans="7:60" s="76" customFormat="1" x14ac:dyDescent="0.2">
      <c r="G1060" s="129"/>
      <c r="AI1060" s="138"/>
      <c r="AJ1060" s="129"/>
      <c r="AK1060" s="129"/>
      <c r="AL1060" s="129"/>
      <c r="AM1060" s="129"/>
      <c r="AN1060" s="129"/>
      <c r="AO1060" s="129"/>
      <c r="AP1060" s="129"/>
      <c r="AQ1060" s="129"/>
      <c r="AR1060" s="129"/>
      <c r="AS1060" s="129"/>
      <c r="AT1060" s="129"/>
      <c r="AU1060" s="129"/>
      <c r="AV1060" s="129"/>
      <c r="AW1060" s="129"/>
      <c r="AX1060" s="129"/>
      <c r="AY1060" s="129"/>
      <c r="AZ1060" s="129"/>
      <c r="BA1060" s="129"/>
      <c r="BB1060" s="129"/>
      <c r="BC1060" s="129"/>
      <c r="BD1060" s="129"/>
      <c r="BE1060" s="129"/>
      <c r="BF1060" s="129"/>
      <c r="BG1060" s="79"/>
      <c r="BH1060" s="129"/>
    </row>
    <row r="1061" spans="7:60" s="76" customFormat="1" x14ac:dyDescent="0.2">
      <c r="G1061" s="129"/>
      <c r="AI1061" s="138"/>
      <c r="AJ1061" s="129"/>
      <c r="AK1061" s="129"/>
      <c r="AL1061" s="129"/>
      <c r="AM1061" s="129"/>
      <c r="AN1061" s="129"/>
      <c r="AO1061" s="129"/>
      <c r="AP1061" s="129"/>
      <c r="AQ1061" s="129"/>
      <c r="AR1061" s="129"/>
      <c r="AS1061" s="129"/>
      <c r="AT1061" s="129"/>
      <c r="AU1061" s="129"/>
      <c r="AV1061" s="129"/>
      <c r="AW1061" s="129"/>
      <c r="AX1061" s="129"/>
      <c r="AY1061" s="129"/>
      <c r="AZ1061" s="129"/>
      <c r="BA1061" s="129"/>
      <c r="BB1061" s="129"/>
      <c r="BC1061" s="129"/>
      <c r="BD1061" s="129"/>
      <c r="BE1061" s="129"/>
      <c r="BF1061" s="129"/>
      <c r="BG1061" s="79"/>
      <c r="BH1061" s="129"/>
    </row>
    <row r="1062" spans="7:60" s="76" customFormat="1" x14ac:dyDescent="0.2">
      <c r="G1062" s="129"/>
      <c r="AI1062" s="138"/>
      <c r="AJ1062" s="129"/>
      <c r="AK1062" s="129"/>
      <c r="AL1062" s="129"/>
      <c r="AM1062" s="129"/>
      <c r="AN1062" s="129"/>
      <c r="AO1062" s="129"/>
      <c r="AP1062" s="129"/>
      <c r="AQ1062" s="129"/>
      <c r="AR1062" s="129"/>
      <c r="AS1062" s="129"/>
      <c r="AT1062" s="129"/>
      <c r="AU1062" s="129"/>
      <c r="AV1062" s="129"/>
      <c r="AW1062" s="129"/>
      <c r="AX1062" s="129"/>
      <c r="AY1062" s="129"/>
      <c r="AZ1062" s="129"/>
      <c r="BA1062" s="129"/>
      <c r="BB1062" s="129"/>
      <c r="BC1062" s="129"/>
      <c r="BD1062" s="129"/>
      <c r="BE1062" s="129"/>
      <c r="BF1062" s="129"/>
      <c r="BG1062" s="79"/>
      <c r="BH1062" s="129"/>
    </row>
    <row r="1063" spans="7:60" s="76" customFormat="1" x14ac:dyDescent="0.2">
      <c r="G1063" s="129"/>
      <c r="AI1063" s="138"/>
      <c r="AJ1063" s="129"/>
      <c r="AK1063" s="129"/>
      <c r="AL1063" s="129"/>
      <c r="AM1063" s="129"/>
      <c r="AN1063" s="129"/>
      <c r="AO1063" s="129"/>
      <c r="AP1063" s="129"/>
      <c r="AQ1063" s="129"/>
      <c r="AR1063" s="129"/>
      <c r="AS1063" s="129"/>
      <c r="AT1063" s="129"/>
      <c r="AU1063" s="129"/>
      <c r="AV1063" s="129"/>
      <c r="AW1063" s="129"/>
      <c r="AX1063" s="129"/>
      <c r="AY1063" s="129"/>
      <c r="AZ1063" s="129"/>
      <c r="BA1063" s="129"/>
      <c r="BB1063" s="129"/>
      <c r="BC1063" s="129"/>
      <c r="BD1063" s="129"/>
      <c r="BE1063" s="129"/>
      <c r="BF1063" s="129"/>
      <c r="BG1063" s="79"/>
      <c r="BH1063" s="129"/>
    </row>
    <row r="1064" spans="7:60" s="76" customFormat="1" x14ac:dyDescent="0.2">
      <c r="G1064" s="129"/>
      <c r="AI1064" s="138"/>
      <c r="AJ1064" s="129"/>
      <c r="AK1064" s="129"/>
      <c r="AL1064" s="129"/>
      <c r="AM1064" s="129"/>
      <c r="AN1064" s="129"/>
      <c r="AO1064" s="129"/>
      <c r="AP1064" s="129"/>
      <c r="AQ1064" s="129"/>
      <c r="AR1064" s="129"/>
      <c r="AS1064" s="129"/>
      <c r="AT1064" s="129"/>
      <c r="AU1064" s="129"/>
      <c r="AV1064" s="129"/>
      <c r="AW1064" s="129"/>
      <c r="AX1064" s="129"/>
      <c r="AY1064" s="129"/>
      <c r="AZ1064" s="129"/>
      <c r="BA1064" s="129"/>
      <c r="BB1064" s="129"/>
      <c r="BC1064" s="129"/>
      <c r="BD1064" s="129"/>
      <c r="BE1064" s="129"/>
      <c r="BF1064" s="129"/>
      <c r="BG1064" s="79"/>
      <c r="BH1064" s="129"/>
    </row>
    <row r="1065" spans="7:60" s="76" customFormat="1" x14ac:dyDescent="0.2">
      <c r="G1065" s="129"/>
      <c r="AI1065" s="138"/>
      <c r="AJ1065" s="129"/>
      <c r="AK1065" s="129"/>
      <c r="AL1065" s="129"/>
      <c r="AM1065" s="129"/>
      <c r="AN1065" s="129"/>
      <c r="AO1065" s="129"/>
      <c r="AP1065" s="129"/>
      <c r="AQ1065" s="129"/>
      <c r="AR1065" s="129"/>
      <c r="AS1065" s="129"/>
      <c r="AT1065" s="129"/>
      <c r="AU1065" s="129"/>
      <c r="AV1065" s="129"/>
      <c r="AW1065" s="129"/>
      <c r="AX1065" s="129"/>
      <c r="AY1065" s="129"/>
      <c r="AZ1065" s="129"/>
      <c r="BA1065" s="129"/>
      <c r="BB1065" s="129"/>
      <c r="BC1065" s="129"/>
      <c r="BD1065" s="129"/>
      <c r="BE1065" s="129"/>
      <c r="BF1065" s="129"/>
      <c r="BG1065" s="79"/>
      <c r="BH1065" s="129"/>
    </row>
    <row r="1066" spans="7:60" s="76" customFormat="1" x14ac:dyDescent="0.2">
      <c r="G1066" s="129"/>
      <c r="AI1066" s="138"/>
      <c r="AJ1066" s="129"/>
      <c r="AK1066" s="129"/>
      <c r="AL1066" s="129"/>
      <c r="AM1066" s="129"/>
      <c r="AN1066" s="129"/>
      <c r="AO1066" s="129"/>
      <c r="AP1066" s="129"/>
      <c r="AQ1066" s="129"/>
      <c r="AR1066" s="129"/>
      <c r="AS1066" s="129"/>
      <c r="AT1066" s="129"/>
      <c r="AU1066" s="129"/>
      <c r="AV1066" s="129"/>
      <c r="AW1066" s="129"/>
      <c r="AX1066" s="129"/>
      <c r="AY1066" s="129"/>
      <c r="AZ1066" s="129"/>
      <c r="BA1066" s="129"/>
      <c r="BB1066" s="129"/>
      <c r="BC1066" s="129"/>
      <c r="BD1066" s="129"/>
      <c r="BE1066" s="129"/>
      <c r="BF1066" s="129"/>
      <c r="BG1066" s="79"/>
      <c r="BH1066" s="129"/>
    </row>
    <row r="1067" spans="7:60" s="76" customFormat="1" x14ac:dyDescent="0.2">
      <c r="G1067" s="129"/>
      <c r="AI1067" s="138"/>
      <c r="AJ1067" s="129"/>
      <c r="AK1067" s="129"/>
      <c r="AL1067" s="129"/>
      <c r="AM1067" s="129"/>
      <c r="AN1067" s="129"/>
      <c r="AO1067" s="129"/>
      <c r="AP1067" s="129"/>
      <c r="AQ1067" s="129"/>
      <c r="AR1067" s="129"/>
      <c r="AS1067" s="129"/>
      <c r="AT1067" s="129"/>
      <c r="AU1067" s="129"/>
      <c r="AV1067" s="129"/>
      <c r="AW1067" s="129"/>
      <c r="AX1067" s="129"/>
      <c r="AY1067" s="129"/>
      <c r="AZ1067" s="129"/>
      <c r="BA1067" s="129"/>
      <c r="BB1067" s="129"/>
      <c r="BC1067" s="129"/>
      <c r="BD1067" s="129"/>
      <c r="BE1067" s="129"/>
      <c r="BF1067" s="129"/>
      <c r="BG1067" s="79"/>
      <c r="BH1067" s="129"/>
    </row>
    <row r="1068" spans="7:60" s="76" customFormat="1" x14ac:dyDescent="0.2">
      <c r="G1068" s="129"/>
      <c r="AI1068" s="138"/>
      <c r="AJ1068" s="129"/>
      <c r="AK1068" s="129"/>
      <c r="AL1068" s="129"/>
      <c r="AM1068" s="129"/>
      <c r="AN1068" s="129"/>
      <c r="AO1068" s="129"/>
      <c r="AP1068" s="129"/>
      <c r="AQ1068" s="129"/>
      <c r="AR1068" s="129"/>
      <c r="AS1068" s="129"/>
      <c r="AT1068" s="129"/>
      <c r="AU1068" s="129"/>
      <c r="AV1068" s="129"/>
      <c r="AW1068" s="129"/>
      <c r="AX1068" s="129"/>
      <c r="AY1068" s="129"/>
      <c r="AZ1068" s="129"/>
      <c r="BA1068" s="129"/>
      <c r="BB1068" s="129"/>
      <c r="BC1068" s="129"/>
      <c r="BD1068" s="129"/>
      <c r="BE1068" s="129"/>
      <c r="BF1068" s="129"/>
      <c r="BG1068" s="79"/>
      <c r="BH1068" s="129"/>
    </row>
    <row r="1069" spans="7:60" s="76" customFormat="1" x14ac:dyDescent="0.2">
      <c r="G1069" s="129"/>
      <c r="AI1069" s="138"/>
      <c r="AJ1069" s="129"/>
      <c r="AK1069" s="129"/>
      <c r="AL1069" s="129"/>
      <c r="AM1069" s="129"/>
      <c r="AN1069" s="129"/>
      <c r="AO1069" s="129"/>
      <c r="AP1069" s="129"/>
      <c r="AQ1069" s="129"/>
      <c r="AR1069" s="129"/>
      <c r="AS1069" s="129"/>
      <c r="AT1069" s="129"/>
      <c r="AU1069" s="129"/>
      <c r="AV1069" s="129"/>
      <c r="AW1069" s="129"/>
      <c r="AX1069" s="129"/>
      <c r="AY1069" s="129"/>
      <c r="AZ1069" s="129"/>
      <c r="BA1069" s="129"/>
      <c r="BB1069" s="129"/>
      <c r="BC1069" s="129"/>
      <c r="BD1069" s="129"/>
      <c r="BE1069" s="129"/>
      <c r="BF1069" s="129"/>
      <c r="BG1069" s="79"/>
      <c r="BH1069" s="129"/>
    </row>
    <row r="1070" spans="7:60" s="76" customFormat="1" x14ac:dyDescent="0.2">
      <c r="G1070" s="129"/>
      <c r="AI1070" s="138"/>
      <c r="AJ1070" s="129"/>
      <c r="AK1070" s="129"/>
      <c r="AL1070" s="129"/>
      <c r="AM1070" s="129"/>
      <c r="AN1070" s="129"/>
      <c r="AO1070" s="129"/>
      <c r="AP1070" s="129"/>
      <c r="AQ1070" s="129"/>
      <c r="AR1070" s="129"/>
      <c r="AS1070" s="129"/>
      <c r="AT1070" s="129"/>
      <c r="AU1070" s="129"/>
      <c r="AV1070" s="129"/>
      <c r="AW1070" s="129"/>
      <c r="AX1070" s="129"/>
      <c r="AY1070" s="129"/>
      <c r="AZ1070" s="129"/>
      <c r="BA1070" s="129"/>
      <c r="BB1070" s="129"/>
      <c r="BC1070" s="129"/>
      <c r="BD1070" s="129"/>
      <c r="BE1070" s="129"/>
      <c r="BF1070" s="129"/>
      <c r="BG1070" s="79"/>
      <c r="BH1070" s="129"/>
    </row>
    <row r="1071" spans="7:60" s="76" customFormat="1" x14ac:dyDescent="0.2">
      <c r="G1071" s="129"/>
      <c r="AI1071" s="138"/>
      <c r="AJ1071" s="129"/>
      <c r="AK1071" s="129"/>
      <c r="AL1071" s="129"/>
      <c r="AM1071" s="129"/>
      <c r="AN1071" s="129"/>
      <c r="AO1071" s="129"/>
      <c r="AP1071" s="129"/>
      <c r="AQ1071" s="129"/>
      <c r="AR1071" s="129"/>
      <c r="AS1071" s="129"/>
      <c r="AT1071" s="129"/>
      <c r="AU1071" s="129"/>
      <c r="AV1071" s="129"/>
      <c r="AW1071" s="129"/>
      <c r="AX1071" s="129"/>
      <c r="AY1071" s="129"/>
      <c r="AZ1071" s="129"/>
      <c r="BA1071" s="129"/>
      <c r="BB1071" s="129"/>
      <c r="BC1071" s="129"/>
      <c r="BD1071" s="129"/>
      <c r="BE1071" s="129"/>
      <c r="BF1071" s="129"/>
      <c r="BG1071" s="79"/>
      <c r="BH1071" s="129"/>
    </row>
    <row r="1072" spans="7:60" s="76" customFormat="1" x14ac:dyDescent="0.2">
      <c r="G1072" s="129"/>
      <c r="AI1072" s="138"/>
      <c r="AJ1072" s="129"/>
      <c r="AK1072" s="129"/>
      <c r="AL1072" s="129"/>
      <c r="AM1072" s="129"/>
      <c r="AN1072" s="129"/>
      <c r="AO1072" s="129"/>
      <c r="AP1072" s="129"/>
      <c r="AQ1072" s="129"/>
      <c r="AR1072" s="129"/>
      <c r="AS1072" s="129"/>
      <c r="AT1072" s="129"/>
      <c r="AU1072" s="129"/>
      <c r="AV1072" s="129"/>
      <c r="AW1072" s="129"/>
      <c r="AX1072" s="129"/>
      <c r="AY1072" s="129"/>
      <c r="AZ1072" s="129"/>
      <c r="BA1072" s="129"/>
      <c r="BB1072" s="129"/>
      <c r="BC1072" s="129"/>
      <c r="BD1072" s="129"/>
      <c r="BE1072" s="129"/>
      <c r="BF1072" s="129"/>
      <c r="BG1072" s="79"/>
      <c r="BH1072" s="129"/>
    </row>
    <row r="1073" spans="7:60" s="76" customFormat="1" x14ac:dyDescent="0.2">
      <c r="G1073" s="129"/>
      <c r="AI1073" s="138"/>
      <c r="AJ1073" s="129"/>
      <c r="AK1073" s="129"/>
      <c r="AL1073" s="129"/>
      <c r="AM1073" s="129"/>
      <c r="AN1073" s="129"/>
      <c r="AO1073" s="129"/>
      <c r="AP1073" s="129"/>
      <c r="AQ1073" s="129"/>
      <c r="AR1073" s="129"/>
      <c r="AS1073" s="129"/>
      <c r="AT1073" s="129"/>
      <c r="AU1073" s="129"/>
      <c r="AV1073" s="129"/>
      <c r="AW1073" s="129"/>
      <c r="AX1073" s="129"/>
      <c r="AY1073" s="129"/>
      <c r="AZ1073" s="129"/>
      <c r="BA1073" s="129"/>
      <c r="BB1073" s="129"/>
      <c r="BC1073" s="129"/>
      <c r="BD1073" s="129"/>
      <c r="BE1073" s="129"/>
      <c r="BF1073" s="129"/>
      <c r="BG1073" s="79"/>
      <c r="BH1073" s="129"/>
    </row>
    <row r="1074" spans="7:60" s="76" customFormat="1" x14ac:dyDescent="0.2">
      <c r="G1074" s="129"/>
      <c r="AI1074" s="138"/>
      <c r="AJ1074" s="129"/>
      <c r="AK1074" s="129"/>
      <c r="AL1074" s="129"/>
      <c r="AM1074" s="129"/>
      <c r="AN1074" s="129"/>
      <c r="AO1074" s="129"/>
      <c r="AP1074" s="129"/>
      <c r="AQ1074" s="129"/>
      <c r="AR1074" s="129"/>
      <c r="AS1074" s="129"/>
      <c r="AT1074" s="129"/>
      <c r="AU1074" s="129"/>
      <c r="AV1074" s="129"/>
      <c r="AW1074" s="129"/>
      <c r="AX1074" s="129"/>
      <c r="AY1074" s="129"/>
      <c r="AZ1074" s="129"/>
      <c r="BA1074" s="129"/>
      <c r="BB1074" s="129"/>
      <c r="BC1074" s="129"/>
      <c r="BD1074" s="129"/>
      <c r="BE1074" s="129"/>
      <c r="BF1074" s="129"/>
      <c r="BG1074" s="79"/>
      <c r="BH1074" s="129"/>
    </row>
    <row r="1075" spans="7:60" s="76" customFormat="1" x14ac:dyDescent="0.2">
      <c r="G1075" s="129"/>
      <c r="AI1075" s="138"/>
      <c r="AJ1075" s="129"/>
      <c r="AK1075" s="129"/>
      <c r="AL1075" s="129"/>
      <c r="AM1075" s="129"/>
      <c r="AN1075" s="129"/>
      <c r="AO1075" s="129"/>
      <c r="AP1075" s="129"/>
      <c r="AQ1075" s="129"/>
      <c r="AR1075" s="129"/>
      <c r="AS1075" s="129"/>
      <c r="AT1075" s="129"/>
      <c r="AU1075" s="129"/>
      <c r="AV1075" s="129"/>
      <c r="AW1075" s="129"/>
      <c r="AX1075" s="129"/>
      <c r="AY1075" s="129"/>
      <c r="AZ1075" s="129"/>
      <c r="BA1075" s="129"/>
      <c r="BB1075" s="129"/>
      <c r="BC1075" s="129"/>
      <c r="BD1075" s="129"/>
      <c r="BE1075" s="129"/>
      <c r="BF1075" s="129"/>
      <c r="BG1075" s="79"/>
      <c r="BH1075" s="129"/>
    </row>
    <row r="1076" spans="7:60" s="76" customFormat="1" x14ac:dyDescent="0.2">
      <c r="G1076" s="129"/>
      <c r="AI1076" s="138"/>
      <c r="AJ1076" s="129"/>
      <c r="AK1076" s="129"/>
      <c r="AL1076" s="129"/>
      <c r="AM1076" s="129"/>
      <c r="AN1076" s="129"/>
      <c r="AO1076" s="129"/>
      <c r="AP1076" s="129"/>
      <c r="AQ1076" s="129"/>
      <c r="AR1076" s="129"/>
      <c r="AS1076" s="129"/>
      <c r="AT1076" s="129"/>
      <c r="AU1076" s="129"/>
      <c r="AV1076" s="129"/>
      <c r="AW1076" s="129"/>
      <c r="AX1076" s="129"/>
      <c r="AY1076" s="129"/>
      <c r="AZ1076" s="129"/>
      <c r="BA1076" s="129"/>
      <c r="BB1076" s="129"/>
      <c r="BC1076" s="129"/>
      <c r="BD1076" s="129"/>
      <c r="BE1076" s="129"/>
      <c r="BF1076" s="129"/>
      <c r="BG1076" s="79"/>
      <c r="BH1076" s="129"/>
    </row>
    <row r="1077" spans="7:60" s="76" customFormat="1" x14ac:dyDescent="0.2">
      <c r="G1077" s="129"/>
      <c r="AI1077" s="138"/>
      <c r="AJ1077" s="129"/>
      <c r="AK1077" s="129"/>
      <c r="AL1077" s="129"/>
      <c r="AM1077" s="129"/>
      <c r="AN1077" s="129"/>
      <c r="AO1077" s="129"/>
      <c r="AP1077" s="129"/>
      <c r="AQ1077" s="129"/>
      <c r="AR1077" s="129"/>
      <c r="AS1077" s="129"/>
      <c r="AT1077" s="129"/>
      <c r="AU1077" s="129"/>
      <c r="AV1077" s="129"/>
      <c r="AW1077" s="129"/>
      <c r="AX1077" s="129"/>
      <c r="AY1077" s="129"/>
      <c r="AZ1077" s="129"/>
      <c r="BA1077" s="129"/>
      <c r="BB1077" s="129"/>
      <c r="BC1077" s="129"/>
      <c r="BD1077" s="129"/>
      <c r="BE1077" s="129"/>
      <c r="BF1077" s="129"/>
      <c r="BG1077" s="79"/>
      <c r="BH1077" s="129"/>
    </row>
    <row r="1078" spans="7:60" s="76" customFormat="1" x14ac:dyDescent="0.2">
      <c r="G1078" s="129"/>
      <c r="AI1078" s="138"/>
      <c r="AJ1078" s="129"/>
      <c r="AK1078" s="129"/>
      <c r="AL1078" s="129"/>
      <c r="AM1078" s="129"/>
      <c r="AN1078" s="129"/>
      <c r="AO1078" s="129"/>
      <c r="AP1078" s="129"/>
      <c r="AQ1078" s="129"/>
      <c r="AR1078" s="129"/>
      <c r="AS1078" s="129"/>
      <c r="AT1078" s="129"/>
      <c r="AU1078" s="129"/>
      <c r="AV1078" s="129"/>
      <c r="AW1078" s="129"/>
      <c r="AX1078" s="129"/>
      <c r="AY1078" s="129"/>
      <c r="AZ1078" s="129"/>
      <c r="BA1078" s="129"/>
      <c r="BB1078" s="129"/>
      <c r="BC1078" s="129"/>
      <c r="BD1078" s="129"/>
      <c r="BE1078" s="129"/>
      <c r="BF1078" s="129"/>
      <c r="BG1078" s="79"/>
      <c r="BH1078" s="129"/>
    </row>
    <row r="1079" spans="7:60" s="76" customFormat="1" x14ac:dyDescent="0.2">
      <c r="G1079" s="129"/>
      <c r="AI1079" s="138"/>
      <c r="AJ1079" s="129"/>
      <c r="AK1079" s="129"/>
      <c r="AL1079" s="129"/>
      <c r="AM1079" s="129"/>
      <c r="AN1079" s="129"/>
      <c r="AO1079" s="129"/>
      <c r="AP1079" s="129"/>
      <c r="AQ1079" s="129"/>
      <c r="AR1079" s="129"/>
      <c r="AS1079" s="129"/>
      <c r="AT1079" s="129"/>
      <c r="AU1079" s="129"/>
      <c r="AV1079" s="129"/>
      <c r="AW1079" s="129"/>
      <c r="AX1079" s="129"/>
      <c r="AY1079" s="129"/>
      <c r="AZ1079" s="129"/>
      <c r="BA1079" s="129"/>
      <c r="BB1079" s="129"/>
      <c r="BC1079" s="129"/>
      <c r="BD1079" s="129"/>
      <c r="BE1079" s="129"/>
      <c r="BF1079" s="129"/>
      <c r="BG1079" s="79"/>
      <c r="BH1079" s="129"/>
    </row>
    <row r="1080" spans="7:60" s="76" customFormat="1" x14ac:dyDescent="0.2">
      <c r="G1080" s="129"/>
      <c r="AI1080" s="138"/>
      <c r="AJ1080" s="129"/>
      <c r="AK1080" s="129"/>
      <c r="AL1080" s="129"/>
      <c r="AM1080" s="129"/>
      <c r="AN1080" s="129"/>
      <c r="AO1080" s="129"/>
      <c r="AP1080" s="129"/>
      <c r="AQ1080" s="129"/>
      <c r="AR1080" s="129"/>
      <c r="AS1080" s="129"/>
      <c r="AT1080" s="129"/>
      <c r="AU1080" s="129"/>
      <c r="AV1080" s="129"/>
      <c r="AW1080" s="129"/>
      <c r="AX1080" s="129"/>
      <c r="AY1080" s="129"/>
      <c r="AZ1080" s="129"/>
      <c r="BA1080" s="129"/>
      <c r="BB1080" s="129"/>
      <c r="BC1080" s="129"/>
      <c r="BD1080" s="129"/>
      <c r="BE1080" s="129"/>
      <c r="BF1080" s="129"/>
      <c r="BG1080" s="79"/>
      <c r="BH1080" s="129"/>
    </row>
    <row r="1081" spans="7:60" s="76" customFormat="1" x14ac:dyDescent="0.2">
      <c r="G1081" s="129"/>
      <c r="AI1081" s="138"/>
      <c r="AJ1081" s="129"/>
      <c r="AK1081" s="129"/>
      <c r="AL1081" s="129"/>
      <c r="AM1081" s="129"/>
      <c r="AN1081" s="129"/>
      <c r="AO1081" s="129"/>
      <c r="AP1081" s="129"/>
      <c r="AQ1081" s="129"/>
      <c r="AR1081" s="129"/>
      <c r="AS1081" s="129"/>
      <c r="AT1081" s="129"/>
      <c r="AU1081" s="129"/>
      <c r="AV1081" s="129"/>
      <c r="AW1081" s="129"/>
      <c r="AX1081" s="129"/>
      <c r="AY1081" s="129"/>
      <c r="AZ1081" s="129"/>
      <c r="BA1081" s="129"/>
      <c r="BB1081" s="129"/>
      <c r="BC1081" s="129"/>
      <c r="BD1081" s="129"/>
      <c r="BE1081" s="129"/>
      <c r="BF1081" s="129"/>
      <c r="BG1081" s="79"/>
      <c r="BH1081" s="129"/>
    </row>
    <row r="1082" spans="7:60" s="76" customFormat="1" x14ac:dyDescent="0.2">
      <c r="G1082" s="129"/>
      <c r="AI1082" s="138"/>
      <c r="AJ1082" s="129"/>
      <c r="AK1082" s="129"/>
      <c r="AL1082" s="129"/>
      <c r="AM1082" s="129"/>
      <c r="AN1082" s="129"/>
      <c r="AO1082" s="129"/>
      <c r="AP1082" s="129"/>
      <c r="AQ1082" s="129"/>
      <c r="AR1082" s="129"/>
      <c r="AS1082" s="129"/>
      <c r="AT1082" s="129"/>
      <c r="AU1082" s="129"/>
      <c r="AV1082" s="129"/>
      <c r="AW1082" s="129"/>
      <c r="AX1082" s="129"/>
      <c r="AY1082" s="129"/>
      <c r="AZ1082" s="129"/>
      <c r="BA1082" s="129"/>
      <c r="BB1082" s="129"/>
      <c r="BC1082" s="129"/>
      <c r="BD1082" s="129"/>
      <c r="BE1082" s="129"/>
      <c r="BF1082" s="129"/>
      <c r="BG1082" s="79"/>
      <c r="BH1082" s="129"/>
    </row>
    <row r="1083" spans="7:60" s="76" customFormat="1" x14ac:dyDescent="0.2">
      <c r="G1083" s="129"/>
      <c r="AI1083" s="138"/>
      <c r="AJ1083" s="129"/>
      <c r="AK1083" s="129"/>
      <c r="AL1083" s="129"/>
      <c r="AM1083" s="129"/>
      <c r="AN1083" s="129"/>
      <c r="AO1083" s="129"/>
      <c r="AP1083" s="129"/>
      <c r="AQ1083" s="129"/>
      <c r="AR1083" s="129"/>
      <c r="AS1083" s="129"/>
      <c r="AT1083" s="129"/>
      <c r="AU1083" s="129"/>
      <c r="AV1083" s="129"/>
      <c r="AW1083" s="129"/>
      <c r="AX1083" s="129"/>
      <c r="AY1083" s="129"/>
      <c r="AZ1083" s="129"/>
      <c r="BA1083" s="129"/>
      <c r="BB1083" s="129"/>
      <c r="BC1083" s="129"/>
      <c r="BD1083" s="129"/>
      <c r="BE1083" s="129"/>
      <c r="BF1083" s="129"/>
      <c r="BG1083" s="79"/>
      <c r="BH1083" s="129"/>
    </row>
    <row r="1084" spans="7:60" s="76" customFormat="1" x14ac:dyDescent="0.2">
      <c r="G1084" s="129"/>
      <c r="AI1084" s="138"/>
      <c r="AJ1084" s="129"/>
      <c r="AK1084" s="129"/>
      <c r="AL1084" s="129"/>
      <c r="AM1084" s="129"/>
      <c r="AN1084" s="129"/>
      <c r="AO1084" s="129"/>
      <c r="AP1084" s="129"/>
      <c r="AQ1084" s="129"/>
      <c r="AR1084" s="129"/>
      <c r="AS1084" s="129"/>
      <c r="AT1084" s="129"/>
      <c r="AU1084" s="129"/>
      <c r="AV1084" s="129"/>
      <c r="AW1084" s="129"/>
      <c r="AX1084" s="129"/>
      <c r="AY1084" s="129"/>
      <c r="AZ1084" s="129"/>
      <c r="BA1084" s="129"/>
      <c r="BB1084" s="129"/>
      <c r="BC1084" s="129"/>
      <c r="BD1084" s="129"/>
      <c r="BE1084" s="129"/>
      <c r="BF1084" s="129"/>
      <c r="BG1084" s="79"/>
      <c r="BH1084" s="129"/>
    </row>
    <row r="1085" spans="7:60" s="76" customFormat="1" x14ac:dyDescent="0.2">
      <c r="G1085" s="129"/>
      <c r="AI1085" s="138"/>
      <c r="AJ1085" s="129"/>
      <c r="AK1085" s="129"/>
      <c r="AL1085" s="129"/>
      <c r="AM1085" s="129"/>
      <c r="AN1085" s="129"/>
      <c r="AO1085" s="129"/>
      <c r="AP1085" s="129"/>
      <c r="AQ1085" s="129"/>
      <c r="AR1085" s="129"/>
      <c r="AS1085" s="129"/>
      <c r="AT1085" s="129"/>
      <c r="AU1085" s="129"/>
      <c r="AV1085" s="129"/>
      <c r="AW1085" s="129"/>
      <c r="AX1085" s="129"/>
      <c r="AY1085" s="129"/>
      <c r="AZ1085" s="129"/>
      <c r="BA1085" s="129"/>
      <c r="BB1085" s="129"/>
      <c r="BC1085" s="129"/>
      <c r="BD1085" s="129"/>
      <c r="BE1085" s="129"/>
      <c r="BF1085" s="129"/>
      <c r="BG1085" s="79"/>
      <c r="BH1085" s="129"/>
    </row>
    <row r="1086" spans="7:60" s="76" customFormat="1" x14ac:dyDescent="0.2">
      <c r="G1086" s="129"/>
      <c r="AI1086" s="138"/>
      <c r="AJ1086" s="129"/>
      <c r="AK1086" s="129"/>
      <c r="AL1086" s="129"/>
      <c r="AM1086" s="129"/>
      <c r="AN1086" s="129"/>
      <c r="AO1086" s="129"/>
      <c r="AP1086" s="129"/>
      <c r="AQ1086" s="129"/>
      <c r="AR1086" s="129"/>
      <c r="AS1086" s="129"/>
      <c r="AT1086" s="129"/>
      <c r="AU1086" s="129"/>
      <c r="AV1086" s="129"/>
      <c r="AW1086" s="129"/>
      <c r="AX1086" s="129"/>
      <c r="AY1086" s="129"/>
      <c r="AZ1086" s="129"/>
      <c r="BA1086" s="129"/>
      <c r="BB1086" s="129"/>
      <c r="BC1086" s="129"/>
      <c r="BD1086" s="129"/>
      <c r="BE1086" s="129"/>
      <c r="BF1086" s="129"/>
      <c r="BG1086" s="79"/>
      <c r="BH1086" s="129"/>
    </row>
    <row r="1087" spans="7:60" s="76" customFormat="1" x14ac:dyDescent="0.2">
      <c r="G1087" s="129"/>
      <c r="AI1087" s="138"/>
      <c r="AJ1087" s="129"/>
      <c r="AK1087" s="129"/>
      <c r="AL1087" s="129"/>
      <c r="AM1087" s="129"/>
      <c r="AN1087" s="129"/>
      <c r="AO1087" s="129"/>
      <c r="AP1087" s="129"/>
      <c r="AQ1087" s="129"/>
      <c r="AR1087" s="129"/>
      <c r="AS1087" s="129"/>
      <c r="AT1087" s="129"/>
      <c r="AU1087" s="129"/>
      <c r="AV1087" s="129"/>
      <c r="AW1087" s="129"/>
      <c r="AX1087" s="129"/>
      <c r="AY1087" s="129"/>
      <c r="AZ1087" s="129"/>
      <c r="BA1087" s="129"/>
      <c r="BB1087" s="129"/>
      <c r="BC1087" s="129"/>
      <c r="BD1087" s="129"/>
      <c r="BE1087" s="129"/>
      <c r="BF1087" s="129"/>
      <c r="BG1087" s="79"/>
      <c r="BH1087" s="129"/>
    </row>
    <row r="1088" spans="7:60" s="76" customFormat="1" x14ac:dyDescent="0.2">
      <c r="G1088" s="129"/>
      <c r="AI1088" s="138"/>
      <c r="AJ1088" s="129"/>
      <c r="AK1088" s="129"/>
      <c r="AL1088" s="129"/>
      <c r="AM1088" s="129"/>
      <c r="AN1088" s="129"/>
      <c r="AO1088" s="129"/>
      <c r="AP1088" s="129"/>
      <c r="AQ1088" s="129"/>
      <c r="AR1088" s="129"/>
      <c r="AS1088" s="129"/>
      <c r="AT1088" s="129"/>
      <c r="AU1088" s="129"/>
      <c r="AV1088" s="129"/>
      <c r="AW1088" s="129"/>
      <c r="AX1088" s="129"/>
      <c r="AY1088" s="129"/>
      <c r="AZ1088" s="129"/>
      <c r="BA1088" s="129"/>
      <c r="BB1088" s="129"/>
      <c r="BC1088" s="129"/>
      <c r="BD1088" s="129"/>
      <c r="BE1088" s="129"/>
      <c r="BF1088" s="129"/>
      <c r="BG1088" s="79"/>
      <c r="BH1088" s="129"/>
    </row>
    <row r="1089" spans="7:60" s="76" customFormat="1" x14ac:dyDescent="0.2">
      <c r="G1089" s="129"/>
      <c r="AI1089" s="138"/>
      <c r="AJ1089" s="129"/>
      <c r="AK1089" s="129"/>
      <c r="AL1089" s="129"/>
      <c r="AM1089" s="129"/>
      <c r="AN1089" s="129"/>
      <c r="AO1089" s="129"/>
      <c r="AP1089" s="129"/>
      <c r="AQ1089" s="129"/>
      <c r="AR1089" s="129"/>
      <c r="AS1089" s="129"/>
      <c r="AT1089" s="129"/>
      <c r="AU1089" s="129"/>
      <c r="AV1089" s="129"/>
      <c r="AW1089" s="129"/>
      <c r="AX1089" s="129"/>
      <c r="AY1089" s="129"/>
      <c r="AZ1089" s="129"/>
      <c r="BA1089" s="129"/>
      <c r="BB1089" s="129"/>
      <c r="BC1089" s="129"/>
      <c r="BD1089" s="129"/>
      <c r="BE1089" s="129"/>
      <c r="BF1089" s="129"/>
      <c r="BG1089" s="79"/>
      <c r="BH1089" s="129"/>
    </row>
    <row r="1090" spans="7:60" s="76" customFormat="1" x14ac:dyDescent="0.2">
      <c r="G1090" s="129"/>
      <c r="AI1090" s="138"/>
      <c r="AJ1090" s="129"/>
      <c r="AK1090" s="129"/>
      <c r="AL1090" s="129"/>
      <c r="AM1090" s="129"/>
      <c r="AN1090" s="129"/>
      <c r="AO1090" s="129"/>
      <c r="AP1090" s="129"/>
      <c r="AQ1090" s="129"/>
      <c r="AR1090" s="129"/>
      <c r="AS1090" s="129"/>
      <c r="AT1090" s="129"/>
      <c r="AU1090" s="129"/>
      <c r="AV1090" s="129"/>
      <c r="AW1090" s="129"/>
      <c r="AX1090" s="129"/>
      <c r="AY1090" s="129"/>
      <c r="AZ1090" s="129"/>
      <c r="BA1090" s="129"/>
      <c r="BB1090" s="129"/>
      <c r="BC1090" s="129"/>
      <c r="BD1090" s="129"/>
      <c r="BE1090" s="129"/>
      <c r="BF1090" s="129"/>
      <c r="BG1090" s="79"/>
      <c r="BH1090" s="129"/>
    </row>
    <row r="1091" spans="7:60" s="76" customFormat="1" x14ac:dyDescent="0.2">
      <c r="G1091" s="129"/>
      <c r="AI1091" s="138"/>
      <c r="AJ1091" s="129"/>
      <c r="AK1091" s="129"/>
      <c r="AL1091" s="129"/>
      <c r="AM1091" s="129"/>
      <c r="AN1091" s="129"/>
      <c r="AO1091" s="129"/>
      <c r="AP1091" s="129"/>
      <c r="AQ1091" s="129"/>
      <c r="AR1091" s="129"/>
      <c r="AS1091" s="129"/>
      <c r="AT1091" s="129"/>
      <c r="AU1091" s="129"/>
      <c r="AV1091" s="129"/>
      <c r="AW1091" s="129"/>
      <c r="AX1091" s="129"/>
      <c r="AY1091" s="129"/>
      <c r="AZ1091" s="129"/>
      <c r="BA1091" s="129"/>
      <c r="BB1091" s="129"/>
      <c r="BC1091" s="129"/>
      <c r="BD1091" s="129"/>
      <c r="BE1091" s="129"/>
      <c r="BF1091" s="129"/>
      <c r="BG1091" s="79"/>
      <c r="BH1091" s="129"/>
    </row>
    <row r="1092" spans="7:60" s="76" customFormat="1" x14ac:dyDescent="0.2">
      <c r="G1092" s="129"/>
      <c r="AI1092" s="138"/>
      <c r="AJ1092" s="129"/>
      <c r="AK1092" s="129"/>
      <c r="AL1092" s="129"/>
      <c r="AM1092" s="129"/>
      <c r="AN1092" s="129"/>
      <c r="AO1092" s="129"/>
      <c r="AP1092" s="129"/>
      <c r="AQ1092" s="129"/>
      <c r="AR1092" s="129"/>
      <c r="AS1092" s="129"/>
      <c r="AT1092" s="129"/>
      <c r="AU1092" s="129"/>
      <c r="AV1092" s="129"/>
      <c r="AW1092" s="129"/>
      <c r="AX1092" s="129"/>
      <c r="AY1092" s="129"/>
      <c r="AZ1092" s="129"/>
      <c r="BA1092" s="129"/>
      <c r="BB1092" s="129"/>
      <c r="BC1092" s="129"/>
      <c r="BD1092" s="129"/>
      <c r="BE1092" s="129"/>
      <c r="BF1092" s="129"/>
      <c r="BG1092" s="79"/>
      <c r="BH1092" s="129"/>
    </row>
    <row r="1093" spans="7:60" s="76" customFormat="1" x14ac:dyDescent="0.2">
      <c r="G1093" s="129"/>
      <c r="AI1093" s="138"/>
      <c r="AJ1093" s="129"/>
      <c r="AK1093" s="129"/>
      <c r="AL1093" s="129"/>
      <c r="AM1093" s="129"/>
      <c r="AN1093" s="129"/>
      <c r="AO1093" s="129"/>
      <c r="AP1093" s="129"/>
      <c r="AQ1093" s="129"/>
      <c r="AR1093" s="129"/>
      <c r="AS1093" s="129"/>
      <c r="AT1093" s="129"/>
      <c r="AU1093" s="129"/>
      <c r="AV1093" s="129"/>
      <c r="AW1093" s="129"/>
      <c r="AX1093" s="129"/>
      <c r="AY1093" s="129"/>
      <c r="AZ1093" s="129"/>
      <c r="BA1093" s="129"/>
      <c r="BB1093" s="129"/>
      <c r="BC1093" s="129"/>
      <c r="BD1093" s="129"/>
      <c r="BE1093" s="129"/>
      <c r="BF1093" s="129"/>
      <c r="BG1093" s="79"/>
      <c r="BH1093" s="129"/>
    </row>
    <row r="1094" spans="7:60" s="76" customFormat="1" x14ac:dyDescent="0.2">
      <c r="G1094" s="129"/>
      <c r="AI1094" s="138"/>
      <c r="AJ1094" s="129"/>
      <c r="AK1094" s="129"/>
      <c r="AL1094" s="129"/>
      <c r="AM1094" s="129"/>
      <c r="AN1094" s="129"/>
      <c r="AO1094" s="129"/>
      <c r="AP1094" s="129"/>
      <c r="AQ1094" s="129"/>
      <c r="AR1094" s="129"/>
      <c r="AS1094" s="129"/>
      <c r="AT1094" s="129"/>
      <c r="AU1094" s="129"/>
      <c r="AV1094" s="129"/>
      <c r="AW1094" s="129"/>
      <c r="AX1094" s="129"/>
      <c r="AY1094" s="129"/>
      <c r="AZ1094" s="129"/>
      <c r="BA1094" s="129"/>
      <c r="BB1094" s="129"/>
      <c r="BC1094" s="129"/>
      <c r="BD1094" s="129"/>
      <c r="BE1094" s="129"/>
      <c r="BF1094" s="129"/>
      <c r="BG1094" s="79"/>
      <c r="BH1094" s="129"/>
    </row>
    <row r="1095" spans="7:60" s="76" customFormat="1" x14ac:dyDescent="0.2">
      <c r="G1095" s="129"/>
      <c r="AI1095" s="138"/>
      <c r="AJ1095" s="129"/>
      <c r="AK1095" s="129"/>
      <c r="AL1095" s="129"/>
      <c r="AM1095" s="129"/>
      <c r="AN1095" s="129"/>
      <c r="AO1095" s="129"/>
      <c r="AP1095" s="129"/>
      <c r="AQ1095" s="129"/>
      <c r="AR1095" s="129"/>
      <c r="AS1095" s="129"/>
      <c r="AT1095" s="129"/>
      <c r="AU1095" s="129"/>
      <c r="AV1095" s="129"/>
      <c r="AW1095" s="129"/>
      <c r="AX1095" s="129"/>
      <c r="AY1095" s="129"/>
      <c r="AZ1095" s="129"/>
      <c r="BA1095" s="129"/>
      <c r="BB1095" s="129"/>
      <c r="BC1095" s="129"/>
      <c r="BD1095" s="129"/>
      <c r="BE1095" s="129"/>
      <c r="BF1095" s="129"/>
      <c r="BG1095" s="79"/>
      <c r="BH1095" s="129"/>
    </row>
    <row r="1096" spans="7:60" s="76" customFormat="1" x14ac:dyDescent="0.2">
      <c r="G1096" s="129"/>
      <c r="AI1096" s="138"/>
      <c r="AJ1096" s="129"/>
      <c r="AK1096" s="129"/>
      <c r="AL1096" s="129"/>
      <c r="AM1096" s="129"/>
      <c r="AN1096" s="129"/>
      <c r="AO1096" s="129"/>
      <c r="AP1096" s="129"/>
      <c r="AQ1096" s="129"/>
      <c r="AR1096" s="129"/>
      <c r="AS1096" s="129"/>
      <c r="AT1096" s="129"/>
      <c r="AU1096" s="129"/>
      <c r="AV1096" s="129"/>
      <c r="AW1096" s="129"/>
      <c r="AX1096" s="129"/>
      <c r="AY1096" s="129"/>
      <c r="AZ1096" s="129"/>
      <c r="BA1096" s="129"/>
      <c r="BB1096" s="129"/>
      <c r="BC1096" s="129"/>
      <c r="BD1096" s="129"/>
      <c r="BE1096" s="129"/>
      <c r="BF1096" s="129"/>
      <c r="BG1096" s="79"/>
      <c r="BH1096" s="129"/>
    </row>
    <row r="1097" spans="7:60" s="76" customFormat="1" x14ac:dyDescent="0.2">
      <c r="G1097" s="129"/>
      <c r="AI1097" s="138"/>
      <c r="AJ1097" s="129"/>
      <c r="AK1097" s="129"/>
      <c r="AL1097" s="129"/>
      <c r="AM1097" s="129"/>
      <c r="AN1097" s="129"/>
      <c r="AO1097" s="129"/>
      <c r="AP1097" s="129"/>
      <c r="AQ1097" s="129"/>
      <c r="AR1097" s="129"/>
      <c r="AS1097" s="129"/>
      <c r="AT1097" s="129"/>
      <c r="AU1097" s="129"/>
      <c r="AV1097" s="129"/>
      <c r="AW1097" s="129"/>
      <c r="AX1097" s="129"/>
      <c r="AY1097" s="129"/>
      <c r="AZ1097" s="129"/>
      <c r="BA1097" s="129"/>
      <c r="BB1097" s="129"/>
      <c r="BC1097" s="129"/>
      <c r="BD1097" s="129"/>
      <c r="BE1097" s="129"/>
      <c r="BF1097" s="129"/>
      <c r="BG1097" s="79"/>
      <c r="BH1097" s="129"/>
    </row>
    <row r="1098" spans="7:60" s="76" customFormat="1" x14ac:dyDescent="0.2">
      <c r="G1098" s="129"/>
      <c r="AI1098" s="138"/>
      <c r="AJ1098" s="129"/>
      <c r="AK1098" s="129"/>
      <c r="AL1098" s="129"/>
      <c r="AM1098" s="129"/>
      <c r="AN1098" s="129"/>
      <c r="AO1098" s="129"/>
      <c r="AP1098" s="129"/>
      <c r="AQ1098" s="129"/>
      <c r="AR1098" s="129"/>
      <c r="AS1098" s="129"/>
      <c r="AT1098" s="129"/>
      <c r="AU1098" s="129"/>
      <c r="AV1098" s="129"/>
      <c r="AW1098" s="129"/>
      <c r="AX1098" s="129"/>
      <c r="AY1098" s="129"/>
      <c r="AZ1098" s="129"/>
      <c r="BA1098" s="129"/>
      <c r="BB1098" s="129"/>
      <c r="BC1098" s="129"/>
      <c r="BD1098" s="129"/>
      <c r="BE1098" s="129"/>
      <c r="BF1098" s="129"/>
      <c r="BG1098" s="79"/>
      <c r="BH1098" s="129"/>
    </row>
    <row r="1099" spans="7:60" s="76" customFormat="1" x14ac:dyDescent="0.2">
      <c r="G1099" s="129"/>
      <c r="AI1099" s="138"/>
      <c r="AJ1099" s="129"/>
      <c r="AK1099" s="129"/>
      <c r="AL1099" s="129"/>
      <c r="AM1099" s="129"/>
      <c r="AN1099" s="129"/>
      <c r="AO1099" s="129"/>
      <c r="AP1099" s="129"/>
      <c r="AQ1099" s="129"/>
      <c r="AR1099" s="129"/>
      <c r="AS1099" s="129"/>
      <c r="AT1099" s="129"/>
      <c r="AU1099" s="129"/>
      <c r="AV1099" s="129"/>
      <c r="AW1099" s="129"/>
      <c r="AX1099" s="129"/>
      <c r="AY1099" s="129"/>
      <c r="AZ1099" s="129"/>
      <c r="BA1099" s="129"/>
      <c r="BB1099" s="129"/>
      <c r="BC1099" s="129"/>
      <c r="BD1099" s="129"/>
      <c r="BE1099" s="129"/>
      <c r="BF1099" s="129"/>
      <c r="BG1099" s="79"/>
      <c r="BH1099" s="129"/>
    </row>
    <row r="1100" spans="7:60" s="76" customFormat="1" x14ac:dyDescent="0.2">
      <c r="G1100" s="129"/>
      <c r="AI1100" s="138"/>
      <c r="AJ1100" s="129"/>
      <c r="AK1100" s="129"/>
      <c r="AL1100" s="129"/>
      <c r="AM1100" s="129"/>
      <c r="AN1100" s="129"/>
      <c r="AO1100" s="129"/>
      <c r="AP1100" s="129"/>
      <c r="AQ1100" s="129"/>
      <c r="AR1100" s="129"/>
      <c r="AS1100" s="129"/>
      <c r="AT1100" s="129"/>
      <c r="AU1100" s="129"/>
      <c r="AV1100" s="129"/>
      <c r="AW1100" s="129"/>
      <c r="AX1100" s="129"/>
      <c r="AY1100" s="129"/>
      <c r="AZ1100" s="129"/>
      <c r="BA1100" s="129"/>
      <c r="BB1100" s="129"/>
      <c r="BC1100" s="129"/>
      <c r="BD1100" s="129"/>
      <c r="BE1100" s="129"/>
      <c r="BF1100" s="129"/>
      <c r="BG1100" s="79"/>
      <c r="BH1100" s="129"/>
    </row>
    <row r="1101" spans="7:60" s="76" customFormat="1" x14ac:dyDescent="0.2">
      <c r="G1101" s="129"/>
      <c r="AI1101" s="138"/>
      <c r="AJ1101" s="129"/>
      <c r="AK1101" s="129"/>
      <c r="AL1101" s="129"/>
      <c r="AM1101" s="129"/>
      <c r="AN1101" s="129"/>
      <c r="AO1101" s="129"/>
      <c r="AP1101" s="129"/>
      <c r="AQ1101" s="129"/>
      <c r="AR1101" s="129"/>
      <c r="AS1101" s="129"/>
      <c r="AT1101" s="129"/>
      <c r="AU1101" s="129"/>
      <c r="AV1101" s="129"/>
      <c r="AW1101" s="129"/>
      <c r="AX1101" s="129"/>
      <c r="AY1101" s="129"/>
      <c r="AZ1101" s="129"/>
      <c r="BA1101" s="129"/>
      <c r="BB1101" s="129"/>
      <c r="BC1101" s="129"/>
      <c r="BD1101" s="129"/>
      <c r="BE1101" s="129"/>
      <c r="BF1101" s="129"/>
      <c r="BG1101" s="79"/>
      <c r="BH1101" s="129"/>
    </row>
    <row r="1102" spans="7:60" s="76" customFormat="1" x14ac:dyDescent="0.2">
      <c r="G1102" s="129"/>
      <c r="AI1102" s="138"/>
      <c r="AJ1102" s="129"/>
      <c r="AK1102" s="129"/>
      <c r="AL1102" s="129"/>
      <c r="AM1102" s="129"/>
      <c r="AN1102" s="129"/>
      <c r="AO1102" s="129"/>
      <c r="AP1102" s="129"/>
      <c r="AQ1102" s="129"/>
      <c r="AR1102" s="129"/>
      <c r="AS1102" s="129"/>
      <c r="AT1102" s="129"/>
      <c r="AU1102" s="129"/>
      <c r="AV1102" s="129"/>
      <c r="AW1102" s="129"/>
      <c r="AX1102" s="129"/>
      <c r="AY1102" s="129"/>
      <c r="AZ1102" s="129"/>
      <c r="BA1102" s="129"/>
      <c r="BB1102" s="129"/>
      <c r="BC1102" s="129"/>
      <c r="BD1102" s="129"/>
      <c r="BE1102" s="129"/>
      <c r="BF1102" s="129"/>
      <c r="BG1102" s="79"/>
      <c r="BH1102" s="129"/>
    </row>
    <row r="1103" spans="7:60" s="76" customFormat="1" x14ac:dyDescent="0.2">
      <c r="G1103" s="129"/>
      <c r="AI1103" s="138"/>
      <c r="AJ1103" s="129"/>
      <c r="AK1103" s="129"/>
      <c r="AL1103" s="129"/>
      <c r="AM1103" s="129"/>
      <c r="AN1103" s="129"/>
      <c r="AO1103" s="129"/>
      <c r="AP1103" s="129"/>
      <c r="AQ1103" s="129"/>
      <c r="AR1103" s="129"/>
      <c r="AS1103" s="129"/>
      <c r="AT1103" s="129"/>
      <c r="AU1103" s="129"/>
      <c r="AV1103" s="129"/>
      <c r="AW1103" s="129"/>
      <c r="AX1103" s="129"/>
      <c r="AY1103" s="129"/>
      <c r="AZ1103" s="129"/>
      <c r="BA1103" s="129"/>
      <c r="BB1103" s="129"/>
      <c r="BC1103" s="129"/>
      <c r="BD1103" s="129"/>
      <c r="BE1103" s="129"/>
      <c r="BF1103" s="129"/>
      <c r="BG1103" s="79"/>
      <c r="BH1103" s="129"/>
    </row>
    <row r="1104" spans="7:60" s="76" customFormat="1" x14ac:dyDescent="0.2">
      <c r="G1104" s="129"/>
      <c r="AI1104" s="138"/>
      <c r="AJ1104" s="129"/>
      <c r="AK1104" s="129"/>
      <c r="AL1104" s="129"/>
      <c r="AM1104" s="129"/>
      <c r="AN1104" s="129"/>
      <c r="AO1104" s="129"/>
      <c r="AP1104" s="129"/>
      <c r="AQ1104" s="129"/>
      <c r="AR1104" s="129"/>
      <c r="AS1104" s="129"/>
      <c r="AT1104" s="129"/>
      <c r="AU1104" s="129"/>
      <c r="AV1104" s="129"/>
      <c r="AW1104" s="129"/>
      <c r="AX1104" s="129"/>
      <c r="AY1104" s="129"/>
      <c r="AZ1104" s="129"/>
      <c r="BA1104" s="129"/>
      <c r="BB1104" s="129"/>
      <c r="BC1104" s="129"/>
      <c r="BD1104" s="129"/>
      <c r="BE1104" s="129"/>
      <c r="BF1104" s="129"/>
      <c r="BG1104" s="79"/>
      <c r="BH1104" s="129"/>
    </row>
    <row r="1105" spans="7:60" s="76" customFormat="1" x14ac:dyDescent="0.2">
      <c r="G1105" s="129"/>
      <c r="AI1105" s="138"/>
      <c r="AJ1105" s="129"/>
      <c r="AK1105" s="129"/>
      <c r="AL1105" s="129"/>
      <c r="AM1105" s="129"/>
      <c r="AN1105" s="129"/>
      <c r="AO1105" s="129"/>
      <c r="AP1105" s="129"/>
      <c r="AQ1105" s="129"/>
      <c r="AR1105" s="129"/>
      <c r="AS1105" s="129"/>
      <c r="AT1105" s="129"/>
      <c r="AU1105" s="129"/>
      <c r="AV1105" s="129"/>
      <c r="AW1105" s="129"/>
      <c r="AX1105" s="129"/>
      <c r="AY1105" s="129"/>
      <c r="AZ1105" s="129"/>
      <c r="BA1105" s="129"/>
      <c r="BB1105" s="129"/>
      <c r="BC1105" s="129"/>
      <c r="BD1105" s="129"/>
      <c r="BE1105" s="129"/>
      <c r="BF1105" s="129"/>
      <c r="BG1105" s="79"/>
      <c r="BH1105" s="129"/>
    </row>
    <row r="1106" spans="7:60" s="76" customFormat="1" x14ac:dyDescent="0.2">
      <c r="G1106" s="129"/>
      <c r="AI1106" s="138"/>
      <c r="AJ1106" s="129"/>
      <c r="AK1106" s="129"/>
      <c r="AL1106" s="129"/>
      <c r="AM1106" s="129"/>
      <c r="AN1106" s="129"/>
      <c r="AO1106" s="129"/>
      <c r="AP1106" s="129"/>
      <c r="AQ1106" s="129"/>
      <c r="AR1106" s="129"/>
      <c r="AS1106" s="129"/>
      <c r="AT1106" s="129"/>
      <c r="AU1106" s="129"/>
      <c r="AV1106" s="129"/>
      <c r="AW1106" s="129"/>
      <c r="AX1106" s="129"/>
      <c r="AY1106" s="129"/>
      <c r="AZ1106" s="129"/>
      <c r="BA1106" s="129"/>
      <c r="BB1106" s="129"/>
      <c r="BC1106" s="129"/>
      <c r="BD1106" s="129"/>
      <c r="BE1106" s="129"/>
      <c r="BF1106" s="129"/>
      <c r="BG1106" s="79"/>
      <c r="BH1106" s="129"/>
    </row>
    <row r="1107" spans="7:60" s="76" customFormat="1" x14ac:dyDescent="0.2">
      <c r="G1107" s="129"/>
      <c r="AI1107" s="138"/>
      <c r="AJ1107" s="129"/>
      <c r="AK1107" s="129"/>
      <c r="AL1107" s="129"/>
      <c r="AM1107" s="129"/>
      <c r="AN1107" s="129"/>
      <c r="AO1107" s="129"/>
      <c r="AP1107" s="129"/>
      <c r="AQ1107" s="129"/>
      <c r="AR1107" s="129"/>
      <c r="AS1107" s="129"/>
      <c r="AT1107" s="129"/>
      <c r="AU1107" s="129"/>
      <c r="AV1107" s="129"/>
      <c r="AW1107" s="129"/>
      <c r="AX1107" s="129"/>
      <c r="AY1107" s="129"/>
      <c r="AZ1107" s="129"/>
      <c r="BA1107" s="129"/>
      <c r="BB1107" s="129"/>
      <c r="BC1107" s="129"/>
      <c r="BD1107" s="129"/>
      <c r="BE1107" s="129"/>
      <c r="BF1107" s="129"/>
      <c r="BG1107" s="79"/>
      <c r="BH1107" s="129"/>
    </row>
    <row r="1108" spans="7:60" s="76" customFormat="1" x14ac:dyDescent="0.2">
      <c r="G1108" s="129"/>
      <c r="AI1108" s="138"/>
      <c r="AJ1108" s="129"/>
      <c r="AK1108" s="129"/>
      <c r="AL1108" s="129"/>
      <c r="AM1108" s="129"/>
      <c r="AN1108" s="129"/>
      <c r="AO1108" s="129"/>
      <c r="AP1108" s="129"/>
      <c r="AQ1108" s="129"/>
      <c r="AR1108" s="129"/>
      <c r="AS1108" s="129"/>
      <c r="AT1108" s="129"/>
      <c r="AU1108" s="129"/>
      <c r="AV1108" s="129"/>
      <c r="AW1108" s="129"/>
      <c r="AX1108" s="129"/>
      <c r="AY1108" s="129"/>
      <c r="AZ1108" s="129"/>
      <c r="BA1108" s="129"/>
      <c r="BB1108" s="129"/>
      <c r="BC1108" s="129"/>
      <c r="BD1108" s="129"/>
      <c r="BE1108" s="129"/>
      <c r="BF1108" s="129"/>
      <c r="BG1108" s="79"/>
      <c r="BH1108" s="129"/>
    </row>
    <row r="1109" spans="7:60" s="76" customFormat="1" x14ac:dyDescent="0.2">
      <c r="G1109" s="129"/>
      <c r="AI1109" s="138"/>
      <c r="AJ1109" s="129"/>
      <c r="AK1109" s="129"/>
      <c r="AL1109" s="129"/>
      <c r="AM1109" s="129"/>
      <c r="AN1109" s="129"/>
      <c r="AO1109" s="129"/>
      <c r="AP1109" s="129"/>
      <c r="AQ1109" s="129"/>
      <c r="AR1109" s="129"/>
      <c r="AS1109" s="129"/>
      <c r="AT1109" s="129"/>
      <c r="AU1109" s="129"/>
      <c r="AV1109" s="129"/>
      <c r="AW1109" s="129"/>
      <c r="AX1109" s="129"/>
      <c r="AY1109" s="129"/>
      <c r="AZ1109" s="129"/>
      <c r="BA1109" s="129"/>
      <c r="BB1109" s="129"/>
      <c r="BC1109" s="129"/>
      <c r="BD1109" s="129"/>
      <c r="BE1109" s="129"/>
      <c r="BF1109" s="129"/>
      <c r="BG1109" s="79"/>
      <c r="BH1109" s="129"/>
    </row>
    <row r="1110" spans="7:60" s="76" customFormat="1" x14ac:dyDescent="0.2">
      <c r="G1110" s="129"/>
      <c r="AI1110" s="138"/>
      <c r="AJ1110" s="129"/>
      <c r="AK1110" s="129"/>
      <c r="AL1110" s="129"/>
      <c r="AM1110" s="129"/>
      <c r="AN1110" s="129"/>
      <c r="AO1110" s="129"/>
      <c r="AP1110" s="129"/>
      <c r="AQ1110" s="129"/>
      <c r="AR1110" s="129"/>
      <c r="AS1110" s="129"/>
      <c r="AT1110" s="129"/>
      <c r="AU1110" s="129"/>
      <c r="AV1110" s="129"/>
      <c r="AW1110" s="129"/>
      <c r="AX1110" s="129"/>
      <c r="AY1110" s="129"/>
      <c r="AZ1110" s="129"/>
      <c r="BA1110" s="129"/>
      <c r="BB1110" s="129"/>
      <c r="BC1110" s="129"/>
      <c r="BD1110" s="129"/>
      <c r="BE1110" s="129"/>
      <c r="BF1110" s="129"/>
      <c r="BG1110" s="79"/>
      <c r="BH1110" s="129"/>
    </row>
    <row r="1111" spans="7:60" s="76" customFormat="1" x14ac:dyDescent="0.2">
      <c r="G1111" s="129"/>
      <c r="AI1111" s="138"/>
      <c r="AJ1111" s="129"/>
      <c r="AK1111" s="129"/>
      <c r="AL1111" s="129"/>
      <c r="AM1111" s="129"/>
      <c r="AN1111" s="129"/>
      <c r="AO1111" s="129"/>
      <c r="AP1111" s="129"/>
      <c r="AQ1111" s="129"/>
      <c r="AR1111" s="129"/>
      <c r="AS1111" s="129"/>
      <c r="AT1111" s="129"/>
      <c r="AU1111" s="129"/>
      <c r="AV1111" s="129"/>
      <c r="AW1111" s="129"/>
      <c r="AX1111" s="129"/>
      <c r="AY1111" s="129"/>
      <c r="AZ1111" s="129"/>
      <c r="BA1111" s="129"/>
      <c r="BB1111" s="129"/>
      <c r="BC1111" s="129"/>
      <c r="BD1111" s="129"/>
      <c r="BE1111" s="129"/>
      <c r="BF1111" s="129"/>
      <c r="BG1111" s="79"/>
      <c r="BH1111" s="129"/>
    </row>
    <row r="1112" spans="7:60" s="76" customFormat="1" x14ac:dyDescent="0.2">
      <c r="G1112" s="129"/>
      <c r="AI1112" s="138"/>
      <c r="AJ1112" s="129"/>
      <c r="AK1112" s="129"/>
      <c r="AL1112" s="129"/>
      <c r="AM1112" s="129"/>
      <c r="AN1112" s="129"/>
      <c r="AO1112" s="129"/>
      <c r="AP1112" s="129"/>
      <c r="AQ1112" s="129"/>
      <c r="AR1112" s="129"/>
      <c r="AS1112" s="129"/>
      <c r="AT1112" s="129"/>
      <c r="AU1112" s="129"/>
      <c r="AV1112" s="129"/>
      <c r="AW1112" s="129"/>
      <c r="AX1112" s="129"/>
      <c r="AY1112" s="129"/>
      <c r="AZ1112" s="129"/>
      <c r="BA1112" s="129"/>
      <c r="BB1112" s="129"/>
      <c r="BC1112" s="129"/>
      <c r="BD1112" s="129"/>
      <c r="BE1112" s="129"/>
      <c r="BF1112" s="129"/>
      <c r="BG1112" s="79"/>
      <c r="BH1112" s="129"/>
    </row>
    <row r="1113" spans="7:60" s="76" customFormat="1" x14ac:dyDescent="0.2">
      <c r="G1113" s="129"/>
      <c r="AI1113" s="138"/>
      <c r="AJ1113" s="129"/>
      <c r="AK1113" s="129"/>
      <c r="AL1113" s="129"/>
      <c r="AM1113" s="129"/>
      <c r="AN1113" s="129"/>
      <c r="AO1113" s="129"/>
      <c r="AP1113" s="129"/>
      <c r="AQ1113" s="129"/>
      <c r="AR1113" s="129"/>
      <c r="AS1113" s="129"/>
      <c r="AT1113" s="129"/>
      <c r="AU1113" s="129"/>
      <c r="AV1113" s="129"/>
      <c r="AW1113" s="129"/>
      <c r="AX1113" s="129"/>
      <c r="AY1113" s="129"/>
      <c r="AZ1113" s="129"/>
      <c r="BA1113" s="129"/>
      <c r="BB1113" s="129"/>
      <c r="BC1113" s="129"/>
      <c r="BD1113" s="129"/>
      <c r="BE1113" s="129"/>
      <c r="BF1113" s="129"/>
      <c r="BG1113" s="79"/>
      <c r="BH1113" s="129"/>
    </row>
    <row r="1114" spans="7:60" s="76" customFormat="1" x14ac:dyDescent="0.2">
      <c r="G1114" s="129"/>
      <c r="AI1114" s="138"/>
      <c r="AJ1114" s="129"/>
      <c r="AK1114" s="129"/>
      <c r="AL1114" s="129"/>
      <c r="AM1114" s="129"/>
      <c r="AN1114" s="129"/>
      <c r="AO1114" s="129"/>
      <c r="AP1114" s="129"/>
      <c r="AQ1114" s="129"/>
      <c r="AR1114" s="129"/>
      <c r="AS1114" s="129"/>
      <c r="AT1114" s="129"/>
      <c r="AU1114" s="129"/>
      <c r="AV1114" s="129"/>
      <c r="AW1114" s="129"/>
      <c r="AX1114" s="129"/>
      <c r="AY1114" s="129"/>
      <c r="AZ1114" s="129"/>
      <c r="BA1114" s="129"/>
      <c r="BB1114" s="129"/>
      <c r="BC1114" s="129"/>
      <c r="BD1114" s="129"/>
      <c r="BE1114" s="129"/>
      <c r="BF1114" s="129"/>
      <c r="BG1114" s="79"/>
      <c r="BH1114" s="129"/>
    </row>
    <row r="1115" spans="7:60" s="76" customFormat="1" x14ac:dyDescent="0.2">
      <c r="G1115" s="129"/>
      <c r="AI1115" s="138"/>
      <c r="AJ1115" s="129"/>
      <c r="AK1115" s="129"/>
      <c r="AL1115" s="129"/>
      <c r="AM1115" s="129"/>
      <c r="AN1115" s="129"/>
      <c r="AO1115" s="129"/>
      <c r="AP1115" s="129"/>
      <c r="AQ1115" s="129"/>
      <c r="AR1115" s="129"/>
      <c r="AS1115" s="129"/>
      <c r="AT1115" s="129"/>
      <c r="AU1115" s="129"/>
      <c r="AV1115" s="129"/>
      <c r="AW1115" s="129"/>
      <c r="AX1115" s="129"/>
      <c r="AY1115" s="129"/>
      <c r="AZ1115" s="129"/>
      <c r="BA1115" s="129"/>
      <c r="BB1115" s="129"/>
      <c r="BC1115" s="129"/>
      <c r="BD1115" s="129"/>
      <c r="BE1115" s="129"/>
      <c r="BF1115" s="129"/>
      <c r="BG1115" s="79"/>
      <c r="BH1115" s="129"/>
    </row>
    <row r="1116" spans="7:60" s="76" customFormat="1" x14ac:dyDescent="0.2">
      <c r="G1116" s="129"/>
      <c r="AI1116" s="138"/>
      <c r="AJ1116" s="129"/>
      <c r="AK1116" s="129"/>
      <c r="AL1116" s="129"/>
      <c r="AM1116" s="129"/>
      <c r="AN1116" s="129"/>
      <c r="AO1116" s="129"/>
      <c r="AP1116" s="129"/>
      <c r="AQ1116" s="129"/>
      <c r="AR1116" s="129"/>
      <c r="AS1116" s="129"/>
      <c r="AT1116" s="129"/>
      <c r="AU1116" s="129"/>
      <c r="AV1116" s="129"/>
      <c r="AW1116" s="129"/>
      <c r="AX1116" s="129"/>
      <c r="AY1116" s="129"/>
      <c r="AZ1116" s="129"/>
      <c r="BA1116" s="129"/>
      <c r="BB1116" s="129"/>
      <c r="BC1116" s="129"/>
      <c r="BD1116" s="129"/>
      <c r="BE1116" s="129"/>
      <c r="BF1116" s="129"/>
      <c r="BG1116" s="79"/>
      <c r="BH1116" s="129"/>
    </row>
    <row r="1117" spans="7:60" s="76" customFormat="1" x14ac:dyDescent="0.2">
      <c r="G1117" s="129"/>
      <c r="AI1117" s="138"/>
      <c r="AJ1117" s="129"/>
      <c r="AK1117" s="129"/>
      <c r="AL1117" s="129"/>
      <c r="AM1117" s="129"/>
      <c r="AN1117" s="129"/>
      <c r="AO1117" s="129"/>
      <c r="AP1117" s="129"/>
      <c r="AQ1117" s="129"/>
      <c r="AR1117" s="129"/>
      <c r="AS1117" s="129"/>
      <c r="AT1117" s="129"/>
      <c r="AU1117" s="129"/>
      <c r="AV1117" s="129"/>
      <c r="AW1117" s="129"/>
      <c r="AX1117" s="129"/>
      <c r="AY1117" s="129"/>
      <c r="AZ1117" s="129"/>
      <c r="BA1117" s="129"/>
      <c r="BB1117" s="129"/>
      <c r="BC1117" s="129"/>
      <c r="BD1117" s="129"/>
      <c r="BE1117" s="129"/>
      <c r="BF1117" s="129"/>
      <c r="BG1117" s="79"/>
      <c r="BH1117" s="129"/>
    </row>
    <row r="1118" spans="7:60" s="76" customFormat="1" x14ac:dyDescent="0.2">
      <c r="G1118" s="129"/>
      <c r="AI1118" s="138"/>
      <c r="AJ1118" s="129"/>
      <c r="AK1118" s="129"/>
      <c r="AL1118" s="129"/>
      <c r="AM1118" s="129"/>
      <c r="AN1118" s="129"/>
      <c r="AO1118" s="129"/>
      <c r="AP1118" s="129"/>
      <c r="AQ1118" s="129"/>
      <c r="AR1118" s="129"/>
      <c r="AS1118" s="129"/>
      <c r="AT1118" s="129"/>
      <c r="AU1118" s="129"/>
      <c r="AV1118" s="129"/>
      <c r="AW1118" s="129"/>
      <c r="AX1118" s="129"/>
      <c r="AY1118" s="129"/>
      <c r="AZ1118" s="129"/>
      <c r="BA1118" s="129"/>
      <c r="BB1118" s="129"/>
      <c r="BC1118" s="129"/>
      <c r="BD1118" s="129"/>
      <c r="BE1118" s="129"/>
      <c r="BF1118" s="129"/>
      <c r="BG1118" s="79"/>
      <c r="BH1118" s="129"/>
    </row>
    <row r="1119" spans="7:60" s="76" customFormat="1" x14ac:dyDescent="0.2">
      <c r="G1119" s="129"/>
      <c r="AI1119" s="138"/>
      <c r="AJ1119" s="129"/>
      <c r="AK1119" s="129"/>
      <c r="AL1119" s="129"/>
      <c r="AM1119" s="129"/>
      <c r="AN1119" s="129"/>
      <c r="AO1119" s="129"/>
      <c r="AP1119" s="129"/>
      <c r="AQ1119" s="129"/>
      <c r="AR1119" s="129"/>
      <c r="AS1119" s="129"/>
      <c r="AT1119" s="129"/>
      <c r="AU1119" s="129"/>
      <c r="AV1119" s="129"/>
      <c r="AW1119" s="129"/>
      <c r="AX1119" s="129"/>
      <c r="AY1119" s="129"/>
      <c r="AZ1119" s="129"/>
      <c r="BA1119" s="129"/>
      <c r="BB1119" s="129"/>
      <c r="BC1119" s="129"/>
      <c r="BD1119" s="129"/>
      <c r="BE1119" s="129"/>
      <c r="BF1119" s="129"/>
      <c r="BG1119" s="79"/>
      <c r="BH1119" s="129"/>
    </row>
    <row r="1120" spans="7:60" s="76" customFormat="1" x14ac:dyDescent="0.2">
      <c r="G1120" s="129"/>
      <c r="AI1120" s="138"/>
      <c r="AJ1120" s="129"/>
      <c r="AK1120" s="129"/>
      <c r="AL1120" s="129"/>
      <c r="AM1120" s="129"/>
      <c r="AN1120" s="129"/>
      <c r="AO1120" s="129"/>
      <c r="AP1120" s="129"/>
      <c r="AQ1120" s="129"/>
      <c r="AR1120" s="129"/>
      <c r="AS1120" s="129"/>
      <c r="AT1120" s="129"/>
      <c r="AU1120" s="129"/>
      <c r="AV1120" s="129"/>
      <c r="AW1120" s="129"/>
      <c r="AX1120" s="129"/>
      <c r="AY1120" s="129"/>
      <c r="AZ1120" s="129"/>
      <c r="BA1120" s="129"/>
      <c r="BB1120" s="129"/>
      <c r="BC1120" s="129"/>
      <c r="BD1120" s="129"/>
      <c r="BE1120" s="129"/>
      <c r="BF1120" s="129"/>
      <c r="BG1120" s="79"/>
      <c r="BH1120" s="129"/>
    </row>
    <row r="1121" spans="7:60" s="76" customFormat="1" x14ac:dyDescent="0.2">
      <c r="G1121" s="129"/>
      <c r="AI1121" s="138"/>
      <c r="AJ1121" s="129"/>
      <c r="AK1121" s="129"/>
      <c r="AL1121" s="129"/>
      <c r="AM1121" s="129"/>
      <c r="AN1121" s="129"/>
      <c r="AO1121" s="129"/>
      <c r="AP1121" s="129"/>
      <c r="AQ1121" s="129"/>
      <c r="AR1121" s="129"/>
      <c r="AS1121" s="129"/>
      <c r="AT1121" s="129"/>
      <c r="AU1121" s="129"/>
      <c r="AV1121" s="129"/>
      <c r="AW1121" s="129"/>
      <c r="AX1121" s="129"/>
      <c r="AY1121" s="129"/>
      <c r="AZ1121" s="129"/>
      <c r="BA1121" s="129"/>
      <c r="BB1121" s="129"/>
      <c r="BC1121" s="129"/>
      <c r="BD1121" s="129"/>
      <c r="BE1121" s="129"/>
      <c r="BF1121" s="129"/>
      <c r="BG1121" s="79"/>
      <c r="BH1121" s="129"/>
    </row>
    <row r="1122" spans="7:60" s="76" customFormat="1" x14ac:dyDescent="0.2">
      <c r="G1122" s="129"/>
      <c r="AI1122" s="138"/>
      <c r="AJ1122" s="129"/>
      <c r="AK1122" s="129"/>
      <c r="AL1122" s="129"/>
      <c r="AM1122" s="129"/>
      <c r="AN1122" s="129"/>
      <c r="AO1122" s="129"/>
      <c r="AP1122" s="129"/>
      <c r="AQ1122" s="129"/>
      <c r="AR1122" s="129"/>
      <c r="AS1122" s="129"/>
      <c r="AT1122" s="129"/>
      <c r="AU1122" s="129"/>
      <c r="AV1122" s="129"/>
      <c r="AW1122" s="129"/>
      <c r="AX1122" s="129"/>
      <c r="AY1122" s="129"/>
      <c r="AZ1122" s="129"/>
      <c r="BA1122" s="129"/>
      <c r="BB1122" s="129"/>
      <c r="BC1122" s="129"/>
      <c r="BD1122" s="129"/>
      <c r="BE1122" s="129"/>
      <c r="BF1122" s="129"/>
      <c r="BG1122" s="79"/>
      <c r="BH1122" s="129"/>
    </row>
    <row r="1123" spans="7:60" s="76" customFormat="1" x14ac:dyDescent="0.2">
      <c r="G1123" s="129"/>
      <c r="AI1123" s="138"/>
      <c r="AJ1123" s="129"/>
      <c r="AK1123" s="129"/>
      <c r="AL1123" s="129"/>
      <c r="AM1123" s="129"/>
      <c r="AN1123" s="129"/>
      <c r="AO1123" s="129"/>
      <c r="AP1123" s="129"/>
      <c r="AQ1123" s="129"/>
      <c r="AR1123" s="129"/>
      <c r="AS1123" s="129"/>
      <c r="AT1123" s="129"/>
      <c r="AU1123" s="129"/>
      <c r="AV1123" s="129"/>
      <c r="AW1123" s="129"/>
      <c r="AX1123" s="129"/>
      <c r="AY1123" s="129"/>
      <c r="AZ1123" s="129"/>
      <c r="BA1123" s="129"/>
      <c r="BB1123" s="129"/>
      <c r="BC1123" s="129"/>
      <c r="BD1123" s="129"/>
      <c r="BE1123" s="129"/>
      <c r="BF1123" s="129"/>
      <c r="BG1123" s="79"/>
      <c r="BH1123" s="129"/>
    </row>
    <row r="1124" spans="7:60" s="76" customFormat="1" x14ac:dyDescent="0.2">
      <c r="G1124" s="129"/>
      <c r="AI1124" s="138"/>
      <c r="AJ1124" s="129"/>
      <c r="AK1124" s="129"/>
      <c r="AL1124" s="129"/>
      <c r="AM1124" s="129"/>
      <c r="AN1124" s="129"/>
      <c r="AO1124" s="129"/>
      <c r="AP1124" s="129"/>
      <c r="AQ1124" s="129"/>
      <c r="AR1124" s="129"/>
      <c r="AS1124" s="129"/>
      <c r="AT1124" s="129"/>
      <c r="AU1124" s="129"/>
      <c r="AV1124" s="129"/>
      <c r="AW1124" s="129"/>
      <c r="AX1124" s="129"/>
      <c r="AY1124" s="129"/>
      <c r="AZ1124" s="129"/>
      <c r="BA1124" s="129"/>
      <c r="BB1124" s="129"/>
      <c r="BC1124" s="129"/>
      <c r="BD1124" s="129"/>
      <c r="BE1124" s="129"/>
      <c r="BF1124" s="129"/>
      <c r="BG1124" s="79"/>
      <c r="BH1124" s="129"/>
    </row>
    <row r="1125" spans="7:60" s="76" customFormat="1" x14ac:dyDescent="0.2">
      <c r="G1125" s="129"/>
      <c r="AI1125" s="138"/>
      <c r="AJ1125" s="129"/>
      <c r="AK1125" s="129"/>
      <c r="AL1125" s="129"/>
      <c r="AM1125" s="129"/>
      <c r="AN1125" s="129"/>
      <c r="AO1125" s="129"/>
      <c r="AP1125" s="129"/>
      <c r="AQ1125" s="129"/>
      <c r="AR1125" s="129"/>
      <c r="AS1125" s="129"/>
      <c r="AT1125" s="129"/>
      <c r="AU1125" s="129"/>
      <c r="AV1125" s="129"/>
      <c r="AW1125" s="129"/>
      <c r="AX1125" s="129"/>
      <c r="AY1125" s="129"/>
      <c r="AZ1125" s="129"/>
      <c r="BA1125" s="129"/>
      <c r="BB1125" s="129"/>
      <c r="BC1125" s="129"/>
      <c r="BD1125" s="129"/>
      <c r="BE1125" s="129"/>
      <c r="BF1125" s="129"/>
      <c r="BG1125" s="79"/>
      <c r="BH1125" s="129"/>
    </row>
    <row r="1126" spans="7:60" s="76" customFormat="1" x14ac:dyDescent="0.2">
      <c r="G1126" s="129"/>
      <c r="AI1126" s="138"/>
      <c r="AJ1126" s="129"/>
      <c r="AK1126" s="129"/>
      <c r="AL1126" s="129"/>
      <c r="AM1126" s="129"/>
      <c r="AN1126" s="129"/>
      <c r="AO1126" s="129"/>
      <c r="AP1126" s="129"/>
      <c r="AQ1126" s="129"/>
      <c r="AR1126" s="129"/>
      <c r="AS1126" s="129"/>
      <c r="AT1126" s="129"/>
      <c r="AU1126" s="129"/>
      <c r="AV1126" s="129"/>
      <c r="AW1126" s="129"/>
      <c r="AX1126" s="129"/>
      <c r="AY1126" s="129"/>
      <c r="AZ1126" s="129"/>
      <c r="BA1126" s="129"/>
      <c r="BB1126" s="129"/>
      <c r="BC1126" s="129"/>
      <c r="BD1126" s="129"/>
      <c r="BE1126" s="129"/>
      <c r="BF1126" s="129"/>
      <c r="BG1126" s="79"/>
      <c r="BH1126" s="129"/>
    </row>
    <row r="1127" spans="7:60" s="76" customFormat="1" x14ac:dyDescent="0.2">
      <c r="G1127" s="129"/>
      <c r="AI1127" s="138"/>
      <c r="AJ1127" s="129"/>
      <c r="AK1127" s="129"/>
      <c r="AL1127" s="129"/>
      <c r="AM1127" s="129"/>
      <c r="AN1127" s="129"/>
      <c r="AO1127" s="129"/>
      <c r="AP1127" s="129"/>
      <c r="AQ1127" s="129"/>
      <c r="AR1127" s="129"/>
      <c r="AS1127" s="129"/>
      <c r="AT1127" s="129"/>
      <c r="AU1127" s="129"/>
      <c r="AV1127" s="129"/>
      <c r="AW1127" s="129"/>
      <c r="AX1127" s="129"/>
      <c r="AY1127" s="129"/>
      <c r="AZ1127" s="129"/>
      <c r="BA1127" s="129"/>
      <c r="BB1127" s="129"/>
      <c r="BC1127" s="129"/>
      <c r="BD1127" s="129"/>
      <c r="BE1127" s="129"/>
      <c r="BF1127" s="129"/>
      <c r="BG1127" s="79"/>
      <c r="BH1127" s="129"/>
    </row>
    <row r="1128" spans="7:60" s="76" customFormat="1" x14ac:dyDescent="0.2">
      <c r="G1128" s="129"/>
      <c r="AI1128" s="138"/>
      <c r="AJ1128" s="129"/>
      <c r="AK1128" s="129"/>
      <c r="AL1128" s="129"/>
      <c r="AM1128" s="129"/>
      <c r="AN1128" s="129"/>
      <c r="AO1128" s="129"/>
      <c r="AP1128" s="129"/>
      <c r="AQ1128" s="129"/>
      <c r="AR1128" s="129"/>
      <c r="AS1128" s="129"/>
      <c r="AT1128" s="129"/>
      <c r="AU1128" s="129"/>
      <c r="AV1128" s="129"/>
      <c r="AW1128" s="129"/>
      <c r="AX1128" s="129"/>
      <c r="AY1128" s="129"/>
      <c r="AZ1128" s="129"/>
      <c r="BA1128" s="129"/>
      <c r="BB1128" s="129"/>
      <c r="BC1128" s="129"/>
      <c r="BD1128" s="129"/>
      <c r="BE1128" s="129"/>
      <c r="BF1128" s="129"/>
      <c r="BG1128" s="79"/>
      <c r="BH1128" s="129"/>
    </row>
    <row r="1129" spans="7:60" s="76" customFormat="1" x14ac:dyDescent="0.2">
      <c r="G1129" s="129"/>
      <c r="AI1129" s="138"/>
      <c r="AJ1129" s="129"/>
      <c r="AK1129" s="129"/>
      <c r="AL1129" s="129"/>
      <c r="AM1129" s="129"/>
      <c r="AN1129" s="129"/>
      <c r="AO1129" s="129"/>
      <c r="AP1129" s="129"/>
      <c r="AQ1129" s="129"/>
      <c r="AR1129" s="129"/>
      <c r="AS1129" s="129"/>
      <c r="AT1129" s="129"/>
      <c r="AU1129" s="129"/>
      <c r="AV1129" s="129"/>
      <c r="AW1129" s="129"/>
      <c r="AX1129" s="129"/>
      <c r="AY1129" s="129"/>
      <c r="AZ1129" s="129"/>
      <c r="BA1129" s="129"/>
      <c r="BB1129" s="129"/>
      <c r="BC1129" s="129"/>
      <c r="BD1129" s="129"/>
      <c r="BE1129" s="129"/>
      <c r="BF1129" s="129"/>
      <c r="BG1129" s="79"/>
      <c r="BH1129" s="129"/>
    </row>
    <row r="1130" spans="7:60" s="76" customFormat="1" x14ac:dyDescent="0.2">
      <c r="G1130" s="129"/>
      <c r="AI1130" s="138"/>
      <c r="AJ1130" s="129"/>
      <c r="AK1130" s="129"/>
      <c r="AL1130" s="129"/>
      <c r="AM1130" s="129"/>
      <c r="AN1130" s="129"/>
      <c r="AO1130" s="129"/>
      <c r="AP1130" s="129"/>
      <c r="AQ1130" s="129"/>
      <c r="AR1130" s="129"/>
      <c r="AS1130" s="129"/>
      <c r="AT1130" s="129"/>
      <c r="AU1130" s="129"/>
      <c r="AV1130" s="129"/>
      <c r="AW1130" s="129"/>
      <c r="AX1130" s="129"/>
      <c r="AY1130" s="129"/>
      <c r="AZ1130" s="129"/>
      <c r="BA1130" s="129"/>
      <c r="BB1130" s="129"/>
      <c r="BC1130" s="129"/>
      <c r="BD1130" s="129"/>
      <c r="BE1130" s="129"/>
      <c r="BF1130" s="129"/>
      <c r="BG1130" s="79"/>
      <c r="BH1130" s="129"/>
    </row>
    <row r="1131" spans="7:60" s="76" customFormat="1" x14ac:dyDescent="0.2">
      <c r="G1131" s="129"/>
      <c r="AI1131" s="138"/>
      <c r="AJ1131" s="129"/>
      <c r="AK1131" s="129"/>
      <c r="AL1131" s="129"/>
      <c r="AM1131" s="129"/>
      <c r="AN1131" s="129"/>
      <c r="AO1131" s="129"/>
      <c r="AP1131" s="129"/>
      <c r="AQ1131" s="129"/>
      <c r="AR1131" s="129"/>
      <c r="AS1131" s="129"/>
      <c r="AT1131" s="129"/>
      <c r="AU1131" s="129"/>
      <c r="AV1131" s="129"/>
      <c r="AW1131" s="129"/>
      <c r="AX1131" s="129"/>
      <c r="AY1131" s="129"/>
      <c r="AZ1131" s="129"/>
      <c r="BA1131" s="129"/>
      <c r="BB1131" s="129"/>
      <c r="BC1131" s="129"/>
      <c r="BD1131" s="129"/>
      <c r="BE1131" s="129"/>
      <c r="BF1131" s="129"/>
      <c r="BG1131" s="79"/>
      <c r="BH1131" s="129"/>
    </row>
    <row r="1132" spans="7:60" s="76" customFormat="1" x14ac:dyDescent="0.2">
      <c r="G1132" s="129"/>
      <c r="AI1132" s="138"/>
      <c r="AJ1132" s="129"/>
      <c r="AK1132" s="129"/>
      <c r="AL1132" s="129"/>
      <c r="AM1132" s="129"/>
      <c r="AN1132" s="129"/>
      <c r="AO1132" s="129"/>
      <c r="AP1132" s="129"/>
      <c r="AQ1132" s="129"/>
      <c r="AR1132" s="129"/>
      <c r="AS1132" s="129"/>
      <c r="AT1132" s="129"/>
      <c r="AU1132" s="129"/>
      <c r="AV1132" s="129"/>
      <c r="AW1132" s="129"/>
      <c r="AX1132" s="129"/>
      <c r="AY1132" s="129"/>
      <c r="AZ1132" s="129"/>
      <c r="BA1132" s="129"/>
      <c r="BB1132" s="129"/>
      <c r="BC1132" s="129"/>
      <c r="BD1132" s="129"/>
      <c r="BE1132" s="129"/>
      <c r="BF1132" s="129"/>
      <c r="BG1132" s="79"/>
      <c r="BH1132" s="129"/>
    </row>
    <row r="1133" spans="7:60" s="76" customFormat="1" x14ac:dyDescent="0.2">
      <c r="G1133" s="129"/>
      <c r="AI1133" s="138"/>
      <c r="AJ1133" s="129"/>
      <c r="AK1133" s="129"/>
      <c r="AL1133" s="129"/>
      <c r="AM1133" s="129"/>
      <c r="AN1133" s="129"/>
      <c r="AO1133" s="129"/>
      <c r="AP1133" s="129"/>
      <c r="AQ1133" s="129"/>
      <c r="AR1133" s="129"/>
      <c r="AS1133" s="129"/>
      <c r="AT1133" s="129"/>
      <c r="AU1133" s="129"/>
      <c r="AV1133" s="129"/>
      <c r="AW1133" s="129"/>
      <c r="AX1133" s="129"/>
      <c r="AY1133" s="129"/>
      <c r="AZ1133" s="129"/>
      <c r="BA1133" s="129"/>
      <c r="BB1133" s="129"/>
      <c r="BC1133" s="129"/>
      <c r="BD1133" s="129"/>
      <c r="BE1133" s="129"/>
      <c r="BF1133" s="129"/>
      <c r="BG1133" s="79"/>
      <c r="BH1133" s="129"/>
    </row>
    <row r="1134" spans="7:60" s="76" customFormat="1" x14ac:dyDescent="0.2">
      <c r="G1134" s="129"/>
      <c r="AI1134" s="138"/>
      <c r="AJ1134" s="129"/>
      <c r="AK1134" s="129"/>
      <c r="AL1134" s="129"/>
      <c r="AM1134" s="129"/>
      <c r="AN1134" s="129"/>
      <c r="AO1134" s="129"/>
      <c r="AP1134" s="129"/>
      <c r="AQ1134" s="129"/>
      <c r="AR1134" s="129"/>
      <c r="AS1134" s="129"/>
      <c r="AT1134" s="129"/>
      <c r="AU1134" s="129"/>
      <c r="AV1134" s="129"/>
      <c r="AW1134" s="129"/>
      <c r="AX1134" s="129"/>
      <c r="AY1134" s="129"/>
      <c r="AZ1134" s="129"/>
      <c r="BA1134" s="129"/>
      <c r="BB1134" s="129"/>
      <c r="BC1134" s="129"/>
      <c r="BD1134" s="129"/>
      <c r="BE1134" s="129"/>
      <c r="BF1134" s="129"/>
      <c r="BG1134" s="79"/>
      <c r="BH1134" s="129"/>
    </row>
    <row r="1135" spans="7:60" s="76" customFormat="1" x14ac:dyDescent="0.2">
      <c r="G1135" s="129"/>
      <c r="AI1135" s="138"/>
      <c r="AJ1135" s="129"/>
      <c r="AK1135" s="129"/>
      <c r="AL1135" s="129"/>
      <c r="AM1135" s="129"/>
      <c r="AN1135" s="129"/>
      <c r="AO1135" s="129"/>
      <c r="AP1135" s="129"/>
      <c r="AQ1135" s="129"/>
      <c r="AR1135" s="129"/>
      <c r="AS1135" s="129"/>
      <c r="AT1135" s="129"/>
      <c r="AU1135" s="129"/>
      <c r="AV1135" s="129"/>
      <c r="AW1135" s="129"/>
      <c r="AX1135" s="129"/>
      <c r="AY1135" s="129"/>
      <c r="AZ1135" s="129"/>
      <c r="BA1135" s="129"/>
      <c r="BB1135" s="129"/>
      <c r="BC1135" s="129"/>
      <c r="BD1135" s="129"/>
      <c r="BE1135" s="129"/>
      <c r="BF1135" s="129"/>
      <c r="BG1135" s="79"/>
      <c r="BH1135" s="129"/>
    </row>
    <row r="1136" spans="7:60" s="76" customFormat="1" x14ac:dyDescent="0.2">
      <c r="G1136" s="129"/>
      <c r="AI1136" s="138"/>
      <c r="AJ1136" s="129"/>
      <c r="AK1136" s="129"/>
      <c r="AL1136" s="129"/>
      <c r="AM1136" s="129"/>
      <c r="AN1136" s="129"/>
      <c r="AO1136" s="129"/>
      <c r="AP1136" s="129"/>
      <c r="AQ1136" s="129"/>
      <c r="AR1136" s="129"/>
      <c r="AS1136" s="129"/>
      <c r="AT1136" s="129"/>
      <c r="AU1136" s="129"/>
      <c r="AV1136" s="129"/>
      <c r="AW1136" s="129"/>
      <c r="AX1136" s="129"/>
      <c r="AY1136" s="129"/>
      <c r="AZ1136" s="129"/>
      <c r="BA1136" s="129"/>
      <c r="BB1136" s="129"/>
      <c r="BC1136" s="129"/>
      <c r="BD1136" s="129"/>
      <c r="BE1136" s="129"/>
      <c r="BF1136" s="129"/>
      <c r="BG1136" s="79"/>
      <c r="BH1136" s="129"/>
    </row>
    <row r="1137" spans="7:60" s="76" customFormat="1" x14ac:dyDescent="0.2">
      <c r="G1137" s="129"/>
      <c r="AI1137" s="138"/>
      <c r="AJ1137" s="129"/>
      <c r="AK1137" s="129"/>
      <c r="AL1137" s="129"/>
      <c r="AM1137" s="129"/>
      <c r="AN1137" s="129"/>
      <c r="AO1137" s="129"/>
      <c r="AP1137" s="129"/>
      <c r="AQ1137" s="129"/>
      <c r="AR1137" s="129"/>
      <c r="AS1137" s="129"/>
      <c r="AT1137" s="129"/>
      <c r="AU1137" s="129"/>
      <c r="AV1137" s="129"/>
      <c r="AW1137" s="129"/>
      <c r="AX1137" s="129"/>
      <c r="AY1137" s="129"/>
      <c r="AZ1137" s="129"/>
      <c r="BA1137" s="129"/>
      <c r="BB1137" s="129"/>
      <c r="BC1137" s="129"/>
      <c r="BD1137" s="129"/>
      <c r="BE1137" s="129"/>
      <c r="BF1137" s="129"/>
      <c r="BG1137" s="79"/>
      <c r="BH1137" s="129"/>
    </row>
    <row r="1138" spans="7:60" s="76" customFormat="1" x14ac:dyDescent="0.2">
      <c r="G1138" s="129"/>
      <c r="AI1138" s="138"/>
      <c r="AJ1138" s="129"/>
      <c r="AK1138" s="129"/>
      <c r="AL1138" s="129"/>
      <c r="AM1138" s="129"/>
      <c r="AN1138" s="129"/>
      <c r="AO1138" s="129"/>
      <c r="AP1138" s="129"/>
      <c r="AQ1138" s="129"/>
      <c r="AR1138" s="129"/>
      <c r="AS1138" s="129"/>
      <c r="AT1138" s="129"/>
      <c r="AU1138" s="129"/>
      <c r="AV1138" s="129"/>
      <c r="AW1138" s="129"/>
      <c r="AX1138" s="129"/>
      <c r="AY1138" s="129"/>
      <c r="AZ1138" s="129"/>
      <c r="BA1138" s="129"/>
      <c r="BB1138" s="129"/>
      <c r="BC1138" s="129"/>
      <c r="BD1138" s="129"/>
      <c r="BE1138" s="129"/>
      <c r="BF1138" s="129"/>
      <c r="BG1138" s="79"/>
      <c r="BH1138" s="129"/>
    </row>
    <row r="1139" spans="7:60" s="76" customFormat="1" x14ac:dyDescent="0.2">
      <c r="G1139" s="129"/>
      <c r="AI1139" s="138"/>
      <c r="AJ1139" s="129"/>
      <c r="AK1139" s="129"/>
      <c r="AL1139" s="129"/>
      <c r="AM1139" s="129"/>
      <c r="AN1139" s="129"/>
      <c r="AO1139" s="129"/>
      <c r="AP1139" s="129"/>
      <c r="AQ1139" s="129"/>
      <c r="AR1139" s="129"/>
      <c r="AS1139" s="129"/>
      <c r="AT1139" s="129"/>
      <c r="AU1139" s="129"/>
      <c r="AV1139" s="129"/>
      <c r="AW1139" s="129"/>
      <c r="AX1139" s="129"/>
      <c r="AY1139" s="129"/>
      <c r="AZ1139" s="129"/>
      <c r="BA1139" s="129"/>
      <c r="BB1139" s="129"/>
      <c r="BC1139" s="129"/>
      <c r="BD1139" s="129"/>
      <c r="BE1139" s="129"/>
      <c r="BF1139" s="129"/>
      <c r="BG1139" s="79"/>
      <c r="BH1139" s="129"/>
    </row>
    <row r="1140" spans="7:60" s="76" customFormat="1" x14ac:dyDescent="0.2">
      <c r="G1140" s="129"/>
      <c r="AI1140" s="138"/>
      <c r="AJ1140" s="129"/>
      <c r="AK1140" s="129"/>
      <c r="AL1140" s="129"/>
      <c r="AM1140" s="129"/>
      <c r="AN1140" s="129"/>
      <c r="AO1140" s="129"/>
      <c r="AP1140" s="129"/>
      <c r="AQ1140" s="129"/>
      <c r="AR1140" s="129"/>
      <c r="AS1140" s="129"/>
      <c r="AT1140" s="129"/>
      <c r="AU1140" s="129"/>
      <c r="AV1140" s="129"/>
      <c r="AW1140" s="129"/>
      <c r="AX1140" s="129"/>
      <c r="AY1140" s="129"/>
      <c r="AZ1140" s="129"/>
      <c r="BA1140" s="129"/>
      <c r="BB1140" s="129"/>
      <c r="BC1140" s="129"/>
      <c r="BD1140" s="129"/>
      <c r="BE1140" s="129"/>
      <c r="BF1140" s="129"/>
      <c r="BG1140" s="79"/>
      <c r="BH1140" s="129"/>
    </row>
    <row r="1141" spans="7:60" s="76" customFormat="1" x14ac:dyDescent="0.2">
      <c r="G1141" s="129"/>
      <c r="AI1141" s="138"/>
      <c r="AJ1141" s="129"/>
      <c r="AK1141" s="129"/>
      <c r="AL1141" s="129"/>
      <c r="AM1141" s="129"/>
      <c r="AN1141" s="129"/>
      <c r="AO1141" s="129"/>
      <c r="AP1141" s="129"/>
      <c r="AQ1141" s="129"/>
      <c r="AR1141" s="129"/>
      <c r="AS1141" s="129"/>
      <c r="AT1141" s="129"/>
      <c r="AU1141" s="129"/>
      <c r="AV1141" s="129"/>
      <c r="AW1141" s="129"/>
      <c r="AX1141" s="129"/>
      <c r="AY1141" s="129"/>
      <c r="AZ1141" s="129"/>
      <c r="BA1141" s="129"/>
      <c r="BB1141" s="129"/>
      <c r="BC1141" s="129"/>
      <c r="BD1141" s="129"/>
      <c r="BE1141" s="129"/>
      <c r="BF1141" s="129"/>
      <c r="BG1141" s="79"/>
      <c r="BH1141" s="129"/>
    </row>
    <row r="1142" spans="7:60" s="76" customFormat="1" x14ac:dyDescent="0.2">
      <c r="G1142" s="129"/>
      <c r="AI1142" s="138"/>
      <c r="AJ1142" s="129"/>
      <c r="AK1142" s="129"/>
      <c r="AL1142" s="129"/>
      <c r="AM1142" s="129"/>
      <c r="AN1142" s="129"/>
      <c r="AO1142" s="129"/>
      <c r="AP1142" s="129"/>
      <c r="AQ1142" s="129"/>
      <c r="AR1142" s="129"/>
      <c r="AS1142" s="129"/>
      <c r="AT1142" s="129"/>
      <c r="AU1142" s="129"/>
      <c r="AV1142" s="129"/>
      <c r="AW1142" s="129"/>
      <c r="AX1142" s="129"/>
      <c r="AY1142" s="129"/>
      <c r="AZ1142" s="129"/>
      <c r="BA1142" s="129"/>
      <c r="BB1142" s="129"/>
      <c r="BC1142" s="129"/>
      <c r="BD1142" s="129"/>
      <c r="BE1142" s="129"/>
      <c r="BF1142" s="129"/>
      <c r="BG1142" s="79"/>
      <c r="BH1142" s="129"/>
    </row>
    <row r="1143" spans="7:60" s="76" customFormat="1" x14ac:dyDescent="0.2">
      <c r="G1143" s="129"/>
      <c r="AI1143" s="138"/>
      <c r="AJ1143" s="129"/>
      <c r="AK1143" s="129"/>
      <c r="AL1143" s="129"/>
      <c r="AM1143" s="129"/>
      <c r="AN1143" s="129"/>
      <c r="AO1143" s="129"/>
      <c r="AP1143" s="129"/>
      <c r="AQ1143" s="129"/>
      <c r="AR1143" s="129"/>
      <c r="AS1143" s="129"/>
      <c r="AT1143" s="129"/>
      <c r="AU1143" s="129"/>
      <c r="AV1143" s="129"/>
      <c r="AW1143" s="129"/>
      <c r="AX1143" s="129"/>
      <c r="AY1143" s="129"/>
      <c r="AZ1143" s="129"/>
      <c r="BA1143" s="129"/>
      <c r="BB1143" s="129"/>
      <c r="BC1143" s="129"/>
      <c r="BD1143" s="129"/>
      <c r="BE1143" s="129"/>
      <c r="BF1143" s="129"/>
      <c r="BG1143" s="79"/>
      <c r="BH1143" s="129"/>
    </row>
    <row r="1144" spans="7:60" s="76" customFormat="1" x14ac:dyDescent="0.2">
      <c r="G1144" s="129"/>
      <c r="AI1144" s="138"/>
      <c r="AJ1144" s="129"/>
      <c r="AK1144" s="129"/>
      <c r="AL1144" s="129"/>
      <c r="AM1144" s="129"/>
      <c r="AN1144" s="129"/>
      <c r="AO1144" s="129"/>
      <c r="AP1144" s="129"/>
      <c r="AQ1144" s="129"/>
      <c r="AR1144" s="129"/>
      <c r="AS1144" s="129"/>
      <c r="AT1144" s="129"/>
      <c r="AU1144" s="129"/>
      <c r="AV1144" s="129"/>
      <c r="AW1144" s="129"/>
      <c r="AX1144" s="129"/>
      <c r="AY1144" s="129"/>
      <c r="AZ1144" s="129"/>
      <c r="BA1144" s="129"/>
      <c r="BB1144" s="129"/>
      <c r="BC1144" s="129"/>
      <c r="BD1144" s="129"/>
      <c r="BE1144" s="129"/>
      <c r="BF1144" s="129"/>
      <c r="BG1144" s="79"/>
      <c r="BH1144" s="129"/>
    </row>
    <row r="1145" spans="7:60" s="76" customFormat="1" x14ac:dyDescent="0.2">
      <c r="G1145" s="129"/>
      <c r="AI1145" s="138"/>
      <c r="AJ1145" s="129"/>
      <c r="AK1145" s="129"/>
      <c r="AL1145" s="129"/>
      <c r="AM1145" s="129"/>
      <c r="AN1145" s="129"/>
      <c r="AO1145" s="129"/>
      <c r="AP1145" s="129"/>
      <c r="AQ1145" s="129"/>
      <c r="AR1145" s="129"/>
      <c r="AS1145" s="129"/>
      <c r="AT1145" s="129"/>
      <c r="AU1145" s="129"/>
      <c r="AV1145" s="129"/>
      <c r="AW1145" s="129"/>
      <c r="AX1145" s="129"/>
      <c r="AY1145" s="129"/>
      <c r="AZ1145" s="129"/>
      <c r="BA1145" s="129"/>
      <c r="BB1145" s="129"/>
      <c r="BC1145" s="129"/>
      <c r="BD1145" s="129"/>
      <c r="BE1145" s="129"/>
      <c r="BF1145" s="129"/>
      <c r="BG1145" s="79"/>
      <c r="BH1145" s="129"/>
    </row>
    <row r="1146" spans="7:60" s="76" customFormat="1" x14ac:dyDescent="0.2">
      <c r="G1146" s="129"/>
      <c r="AI1146" s="138"/>
      <c r="AJ1146" s="129"/>
      <c r="AK1146" s="129"/>
      <c r="AL1146" s="129"/>
      <c r="AM1146" s="129"/>
      <c r="AN1146" s="129"/>
      <c r="AO1146" s="129"/>
      <c r="AP1146" s="129"/>
      <c r="AQ1146" s="129"/>
      <c r="AR1146" s="129"/>
      <c r="AS1146" s="129"/>
      <c r="AT1146" s="129"/>
      <c r="AU1146" s="129"/>
      <c r="AV1146" s="129"/>
      <c r="AW1146" s="129"/>
      <c r="AX1146" s="129"/>
      <c r="AY1146" s="129"/>
      <c r="AZ1146" s="129"/>
      <c r="BA1146" s="129"/>
      <c r="BB1146" s="129"/>
      <c r="BC1146" s="129"/>
      <c r="BD1146" s="129"/>
      <c r="BE1146" s="129"/>
      <c r="BF1146" s="129"/>
      <c r="BG1146" s="79"/>
      <c r="BH1146" s="129"/>
    </row>
    <row r="1147" spans="7:60" s="76" customFormat="1" x14ac:dyDescent="0.2">
      <c r="G1147" s="129"/>
      <c r="AI1147" s="138"/>
      <c r="AJ1147" s="129"/>
      <c r="AK1147" s="129"/>
      <c r="AL1147" s="129"/>
      <c r="AM1147" s="129"/>
      <c r="AN1147" s="129"/>
      <c r="AO1147" s="129"/>
      <c r="AP1147" s="129"/>
      <c r="AQ1147" s="129"/>
      <c r="AR1147" s="129"/>
      <c r="AS1147" s="129"/>
      <c r="AT1147" s="129"/>
      <c r="AU1147" s="129"/>
      <c r="AV1147" s="129"/>
      <c r="AW1147" s="129"/>
      <c r="AX1147" s="129"/>
      <c r="AY1147" s="129"/>
      <c r="AZ1147" s="129"/>
      <c r="BA1147" s="129"/>
      <c r="BB1147" s="129"/>
      <c r="BC1147" s="129"/>
      <c r="BD1147" s="129"/>
      <c r="BE1147" s="129"/>
      <c r="BF1147" s="129"/>
      <c r="BG1147" s="79"/>
      <c r="BH1147" s="129"/>
    </row>
    <row r="1148" spans="7:60" s="76" customFormat="1" x14ac:dyDescent="0.2">
      <c r="G1148" s="129"/>
      <c r="AI1148" s="138"/>
      <c r="AJ1148" s="129"/>
      <c r="AK1148" s="129"/>
      <c r="AL1148" s="129"/>
      <c r="AM1148" s="129"/>
      <c r="AN1148" s="129"/>
      <c r="AO1148" s="129"/>
      <c r="AP1148" s="129"/>
      <c r="AQ1148" s="129"/>
      <c r="AR1148" s="129"/>
      <c r="AS1148" s="129"/>
      <c r="AT1148" s="129"/>
      <c r="AU1148" s="129"/>
      <c r="AV1148" s="129"/>
      <c r="AW1148" s="129"/>
      <c r="AX1148" s="129"/>
      <c r="AY1148" s="129"/>
      <c r="AZ1148" s="129"/>
      <c r="BA1148" s="129"/>
      <c r="BB1148" s="129"/>
      <c r="BC1148" s="129"/>
      <c r="BD1148" s="129"/>
      <c r="BE1148" s="129"/>
      <c r="BF1148" s="129"/>
      <c r="BG1148" s="79"/>
      <c r="BH1148" s="129"/>
    </row>
    <row r="1149" spans="7:60" s="76" customFormat="1" x14ac:dyDescent="0.2">
      <c r="G1149" s="129"/>
      <c r="AI1149" s="138"/>
      <c r="AJ1149" s="129"/>
      <c r="AK1149" s="129"/>
      <c r="AL1149" s="129"/>
      <c r="AM1149" s="129"/>
      <c r="AN1149" s="129"/>
      <c r="AO1149" s="129"/>
      <c r="AP1149" s="129"/>
      <c r="AQ1149" s="129"/>
      <c r="AR1149" s="129"/>
      <c r="AS1149" s="129"/>
      <c r="AT1149" s="129"/>
      <c r="AU1149" s="129"/>
      <c r="AV1149" s="129"/>
      <c r="AW1149" s="129"/>
      <c r="AX1149" s="129"/>
      <c r="AY1149" s="129"/>
      <c r="AZ1149" s="129"/>
      <c r="BA1149" s="129"/>
      <c r="BB1149" s="129"/>
      <c r="BC1149" s="129"/>
      <c r="BD1149" s="129"/>
      <c r="BE1149" s="129"/>
      <c r="BF1149" s="129"/>
      <c r="BG1149" s="79"/>
      <c r="BH1149" s="129"/>
    </row>
    <row r="1150" spans="7:60" s="76" customFormat="1" x14ac:dyDescent="0.2">
      <c r="G1150" s="129"/>
      <c r="AI1150" s="138"/>
      <c r="AJ1150" s="129"/>
      <c r="AK1150" s="129"/>
      <c r="AL1150" s="129"/>
      <c r="AM1150" s="129"/>
      <c r="AN1150" s="129"/>
      <c r="AO1150" s="129"/>
      <c r="AP1150" s="129"/>
      <c r="AQ1150" s="129"/>
      <c r="AR1150" s="129"/>
      <c r="AS1150" s="129"/>
      <c r="AT1150" s="129"/>
      <c r="AU1150" s="129"/>
      <c r="AV1150" s="129"/>
      <c r="AW1150" s="129"/>
      <c r="AX1150" s="129"/>
      <c r="AY1150" s="129"/>
      <c r="AZ1150" s="129"/>
      <c r="BA1150" s="129"/>
      <c r="BB1150" s="129"/>
      <c r="BC1150" s="129"/>
      <c r="BD1150" s="129"/>
      <c r="BE1150" s="129"/>
      <c r="BF1150" s="129"/>
      <c r="BG1150" s="79"/>
      <c r="BH1150" s="129"/>
    </row>
    <row r="1151" spans="7:60" s="76" customFormat="1" x14ac:dyDescent="0.2">
      <c r="G1151" s="129"/>
      <c r="AI1151" s="138"/>
      <c r="AJ1151" s="129"/>
      <c r="AK1151" s="129"/>
      <c r="AL1151" s="129"/>
      <c r="AM1151" s="129"/>
      <c r="AN1151" s="129"/>
      <c r="AO1151" s="129"/>
      <c r="AP1151" s="129"/>
      <c r="AQ1151" s="129"/>
      <c r="AR1151" s="129"/>
      <c r="AS1151" s="129"/>
      <c r="AT1151" s="129"/>
      <c r="AU1151" s="129"/>
      <c r="AV1151" s="129"/>
      <c r="AW1151" s="129"/>
      <c r="AX1151" s="129"/>
      <c r="AY1151" s="129"/>
      <c r="AZ1151" s="129"/>
      <c r="BA1151" s="129"/>
      <c r="BB1151" s="129"/>
      <c r="BC1151" s="129"/>
      <c r="BD1151" s="129"/>
      <c r="BE1151" s="129"/>
      <c r="BF1151" s="129"/>
      <c r="BG1151" s="79"/>
      <c r="BH1151" s="129"/>
    </row>
    <row r="1152" spans="7:60" s="76" customFormat="1" x14ac:dyDescent="0.2">
      <c r="G1152" s="129"/>
      <c r="AI1152" s="138"/>
      <c r="AJ1152" s="129"/>
      <c r="AK1152" s="129"/>
      <c r="AL1152" s="129"/>
      <c r="AM1152" s="129"/>
      <c r="AN1152" s="129"/>
      <c r="AO1152" s="129"/>
      <c r="AP1152" s="129"/>
      <c r="AQ1152" s="129"/>
      <c r="AR1152" s="129"/>
      <c r="AS1152" s="129"/>
      <c r="AT1152" s="129"/>
      <c r="AU1152" s="129"/>
      <c r="AV1152" s="129"/>
      <c r="AW1152" s="129"/>
      <c r="AX1152" s="129"/>
      <c r="AY1152" s="129"/>
      <c r="AZ1152" s="129"/>
      <c r="BA1152" s="129"/>
      <c r="BB1152" s="129"/>
      <c r="BC1152" s="129"/>
      <c r="BD1152" s="129"/>
      <c r="BE1152" s="129"/>
      <c r="BF1152" s="129"/>
      <c r="BG1152" s="79"/>
      <c r="BH1152" s="129"/>
    </row>
    <row r="1153" spans="7:60" s="76" customFormat="1" x14ac:dyDescent="0.2">
      <c r="G1153" s="129"/>
      <c r="AI1153" s="138"/>
      <c r="AJ1153" s="129"/>
      <c r="AK1153" s="129"/>
      <c r="AL1153" s="129"/>
      <c r="AM1153" s="129"/>
      <c r="AN1153" s="129"/>
      <c r="AO1153" s="129"/>
      <c r="AP1153" s="129"/>
      <c r="AQ1153" s="129"/>
      <c r="AR1153" s="129"/>
      <c r="AS1153" s="129"/>
      <c r="AT1153" s="129"/>
      <c r="AU1153" s="129"/>
      <c r="AV1153" s="129"/>
      <c r="AW1153" s="129"/>
      <c r="AX1153" s="129"/>
      <c r="AY1153" s="129"/>
      <c r="AZ1153" s="129"/>
      <c r="BA1153" s="129"/>
      <c r="BB1153" s="129"/>
      <c r="BC1153" s="129"/>
      <c r="BD1153" s="129"/>
      <c r="BE1153" s="129"/>
      <c r="BF1153" s="129"/>
      <c r="BG1153" s="79"/>
      <c r="BH1153" s="129"/>
    </row>
    <row r="1154" spans="7:60" s="76" customFormat="1" x14ac:dyDescent="0.2">
      <c r="G1154" s="129"/>
      <c r="AI1154" s="138"/>
      <c r="AJ1154" s="129"/>
      <c r="AK1154" s="129"/>
      <c r="AL1154" s="129"/>
      <c r="AM1154" s="129"/>
      <c r="AN1154" s="129"/>
      <c r="AO1154" s="129"/>
      <c r="AP1154" s="129"/>
      <c r="AQ1154" s="129"/>
      <c r="AR1154" s="129"/>
      <c r="AS1154" s="129"/>
      <c r="AT1154" s="129"/>
      <c r="AU1154" s="129"/>
      <c r="AV1154" s="129"/>
      <c r="AW1154" s="129"/>
      <c r="AX1154" s="129"/>
      <c r="AY1154" s="129"/>
      <c r="AZ1154" s="129"/>
      <c r="BA1154" s="129"/>
      <c r="BB1154" s="129"/>
      <c r="BC1154" s="129"/>
      <c r="BD1154" s="129"/>
      <c r="BE1154" s="129"/>
      <c r="BF1154" s="129"/>
      <c r="BG1154" s="79"/>
      <c r="BH1154" s="129"/>
    </row>
    <row r="1155" spans="7:60" s="76" customFormat="1" x14ac:dyDescent="0.2">
      <c r="G1155" s="129"/>
      <c r="AI1155" s="138"/>
      <c r="AJ1155" s="129"/>
      <c r="AK1155" s="129"/>
      <c r="AL1155" s="129"/>
      <c r="AM1155" s="129"/>
      <c r="AN1155" s="129"/>
      <c r="AO1155" s="129"/>
      <c r="AP1155" s="129"/>
      <c r="AQ1155" s="129"/>
      <c r="AR1155" s="129"/>
      <c r="AS1155" s="129"/>
      <c r="AT1155" s="129"/>
      <c r="AU1155" s="129"/>
      <c r="AV1155" s="129"/>
      <c r="AW1155" s="129"/>
      <c r="AX1155" s="129"/>
      <c r="AY1155" s="129"/>
      <c r="AZ1155" s="129"/>
      <c r="BA1155" s="129"/>
      <c r="BB1155" s="129"/>
      <c r="BC1155" s="129"/>
      <c r="BD1155" s="129"/>
      <c r="BE1155" s="129"/>
      <c r="BF1155" s="129"/>
      <c r="BG1155" s="79"/>
      <c r="BH1155" s="129"/>
    </row>
    <row r="1156" spans="7:60" s="76" customFormat="1" x14ac:dyDescent="0.2">
      <c r="G1156" s="129"/>
      <c r="AI1156" s="138"/>
      <c r="AJ1156" s="129"/>
      <c r="AK1156" s="129"/>
      <c r="AL1156" s="129"/>
      <c r="AM1156" s="129"/>
      <c r="AN1156" s="129"/>
      <c r="AO1156" s="129"/>
      <c r="AP1156" s="129"/>
      <c r="AQ1156" s="129"/>
      <c r="AR1156" s="129"/>
      <c r="AS1156" s="129"/>
      <c r="AT1156" s="129"/>
      <c r="AU1156" s="129"/>
      <c r="AV1156" s="129"/>
      <c r="AW1156" s="129"/>
      <c r="AX1156" s="129"/>
      <c r="AY1156" s="129"/>
      <c r="AZ1156" s="129"/>
      <c r="BA1156" s="129"/>
      <c r="BB1156" s="129"/>
      <c r="BC1156" s="129"/>
      <c r="BD1156" s="129"/>
      <c r="BE1156" s="129"/>
      <c r="BF1156" s="129"/>
      <c r="BG1156" s="79"/>
      <c r="BH1156" s="129"/>
    </row>
    <row r="1157" spans="7:60" s="76" customFormat="1" x14ac:dyDescent="0.2">
      <c r="G1157" s="129"/>
      <c r="AI1157" s="138"/>
      <c r="AJ1157" s="129"/>
      <c r="AK1157" s="129"/>
      <c r="AL1157" s="129"/>
      <c r="AM1157" s="129"/>
      <c r="AN1157" s="129"/>
      <c r="AO1157" s="129"/>
      <c r="AP1157" s="129"/>
      <c r="AQ1157" s="129"/>
      <c r="AR1157" s="129"/>
      <c r="AS1157" s="129"/>
      <c r="AT1157" s="129"/>
      <c r="AU1157" s="129"/>
      <c r="AV1157" s="129"/>
      <c r="AW1157" s="129"/>
      <c r="AX1157" s="129"/>
      <c r="AY1157" s="129"/>
      <c r="AZ1157" s="129"/>
      <c r="BA1157" s="129"/>
      <c r="BB1157" s="129"/>
      <c r="BC1157" s="129"/>
      <c r="BD1157" s="129"/>
      <c r="BE1157" s="129"/>
      <c r="BF1157" s="129"/>
      <c r="BG1157" s="79"/>
      <c r="BH1157" s="129"/>
    </row>
    <row r="1158" spans="7:60" s="76" customFormat="1" x14ac:dyDescent="0.2">
      <c r="G1158" s="129"/>
      <c r="AI1158" s="138"/>
      <c r="AJ1158" s="129"/>
      <c r="AK1158" s="129"/>
      <c r="AL1158" s="129"/>
      <c r="AM1158" s="129"/>
      <c r="AN1158" s="129"/>
      <c r="AO1158" s="129"/>
      <c r="AP1158" s="129"/>
      <c r="AQ1158" s="129"/>
      <c r="AR1158" s="129"/>
      <c r="AS1158" s="129"/>
      <c r="AT1158" s="129"/>
      <c r="AU1158" s="129"/>
      <c r="AV1158" s="129"/>
      <c r="AW1158" s="129"/>
      <c r="AX1158" s="129"/>
      <c r="AY1158" s="129"/>
      <c r="AZ1158" s="129"/>
      <c r="BA1158" s="129"/>
      <c r="BB1158" s="129"/>
      <c r="BC1158" s="129"/>
      <c r="BD1158" s="129"/>
      <c r="BE1158" s="129"/>
      <c r="BF1158" s="129"/>
      <c r="BG1158" s="79"/>
      <c r="BH1158" s="129"/>
    </row>
    <row r="1159" spans="7:60" s="76" customFormat="1" x14ac:dyDescent="0.2">
      <c r="G1159" s="129"/>
      <c r="AI1159" s="138"/>
      <c r="AJ1159" s="129"/>
      <c r="AK1159" s="129"/>
      <c r="AL1159" s="129"/>
      <c r="AM1159" s="129"/>
      <c r="AN1159" s="129"/>
      <c r="AO1159" s="129"/>
      <c r="AP1159" s="129"/>
      <c r="AQ1159" s="129"/>
      <c r="AR1159" s="129"/>
      <c r="AS1159" s="129"/>
      <c r="AT1159" s="129"/>
      <c r="AU1159" s="129"/>
      <c r="AV1159" s="129"/>
      <c r="AW1159" s="129"/>
      <c r="AX1159" s="129"/>
      <c r="AY1159" s="129"/>
      <c r="AZ1159" s="129"/>
      <c r="BA1159" s="129"/>
      <c r="BB1159" s="129"/>
      <c r="BC1159" s="129"/>
      <c r="BD1159" s="129"/>
      <c r="BE1159" s="129"/>
      <c r="BF1159" s="129"/>
      <c r="BG1159" s="79"/>
      <c r="BH1159" s="129"/>
    </row>
    <row r="1160" spans="7:60" s="76" customFormat="1" x14ac:dyDescent="0.2">
      <c r="G1160" s="129"/>
      <c r="AI1160" s="138"/>
      <c r="AJ1160" s="129"/>
      <c r="AK1160" s="129"/>
      <c r="AL1160" s="129"/>
      <c r="AM1160" s="129"/>
      <c r="AN1160" s="129"/>
      <c r="AO1160" s="129"/>
      <c r="AP1160" s="129"/>
      <c r="AQ1160" s="129"/>
      <c r="AR1160" s="129"/>
      <c r="AS1160" s="129"/>
      <c r="AT1160" s="129"/>
      <c r="AU1160" s="129"/>
      <c r="AV1160" s="129"/>
      <c r="AW1160" s="129"/>
      <c r="AX1160" s="129"/>
      <c r="AY1160" s="129"/>
      <c r="AZ1160" s="129"/>
      <c r="BA1160" s="129"/>
      <c r="BB1160" s="129"/>
      <c r="BC1160" s="129"/>
      <c r="BD1160" s="129"/>
      <c r="BE1160" s="129"/>
      <c r="BF1160" s="129"/>
      <c r="BG1160" s="79"/>
      <c r="BH1160" s="129"/>
    </row>
    <row r="1161" spans="7:60" s="76" customFormat="1" x14ac:dyDescent="0.2">
      <c r="G1161" s="129"/>
      <c r="AI1161" s="138"/>
      <c r="AJ1161" s="129"/>
      <c r="AK1161" s="129"/>
      <c r="AL1161" s="129"/>
      <c r="AM1161" s="129"/>
      <c r="AN1161" s="129"/>
      <c r="AO1161" s="129"/>
      <c r="AP1161" s="129"/>
      <c r="AQ1161" s="129"/>
      <c r="AR1161" s="129"/>
      <c r="AS1161" s="129"/>
      <c r="AT1161" s="129"/>
      <c r="AU1161" s="129"/>
      <c r="AV1161" s="129"/>
      <c r="AW1161" s="129"/>
      <c r="AX1161" s="129"/>
      <c r="AY1161" s="129"/>
      <c r="AZ1161" s="129"/>
      <c r="BA1161" s="129"/>
      <c r="BB1161" s="129"/>
      <c r="BC1161" s="129"/>
      <c r="BD1161" s="129"/>
      <c r="BE1161" s="129"/>
      <c r="BF1161" s="129"/>
      <c r="BG1161" s="79"/>
      <c r="BH1161" s="129"/>
    </row>
    <row r="1162" spans="7:60" s="76" customFormat="1" x14ac:dyDescent="0.2">
      <c r="G1162" s="129"/>
      <c r="AI1162" s="138"/>
      <c r="AJ1162" s="129"/>
      <c r="AK1162" s="129"/>
      <c r="AL1162" s="129"/>
      <c r="AM1162" s="129"/>
      <c r="AN1162" s="129"/>
      <c r="AO1162" s="129"/>
      <c r="AP1162" s="129"/>
      <c r="AQ1162" s="129"/>
      <c r="AR1162" s="129"/>
      <c r="AS1162" s="129"/>
      <c r="AT1162" s="129"/>
      <c r="AU1162" s="129"/>
      <c r="AV1162" s="129"/>
      <c r="AW1162" s="129"/>
      <c r="AX1162" s="129"/>
      <c r="AY1162" s="129"/>
      <c r="AZ1162" s="129"/>
      <c r="BA1162" s="129"/>
      <c r="BB1162" s="129"/>
      <c r="BC1162" s="129"/>
      <c r="BD1162" s="129"/>
      <c r="BE1162" s="129"/>
      <c r="BF1162" s="129"/>
      <c r="BG1162" s="79"/>
      <c r="BH1162" s="129"/>
    </row>
    <row r="1163" spans="7:60" s="76" customFormat="1" x14ac:dyDescent="0.2">
      <c r="G1163" s="129"/>
      <c r="AI1163" s="138"/>
      <c r="AJ1163" s="129"/>
      <c r="AK1163" s="129"/>
      <c r="AL1163" s="129"/>
      <c r="AM1163" s="129"/>
      <c r="AN1163" s="129"/>
      <c r="AO1163" s="129"/>
      <c r="AP1163" s="129"/>
      <c r="AQ1163" s="129"/>
      <c r="AR1163" s="129"/>
      <c r="AS1163" s="129"/>
      <c r="AT1163" s="129"/>
      <c r="AU1163" s="129"/>
      <c r="AV1163" s="129"/>
      <c r="AW1163" s="129"/>
      <c r="AX1163" s="129"/>
      <c r="AY1163" s="129"/>
      <c r="AZ1163" s="129"/>
      <c r="BA1163" s="129"/>
      <c r="BB1163" s="129"/>
      <c r="BC1163" s="129"/>
      <c r="BD1163" s="129"/>
      <c r="BE1163" s="129"/>
      <c r="BF1163" s="129"/>
      <c r="BG1163" s="79"/>
      <c r="BH1163" s="129"/>
    </row>
    <row r="1164" spans="7:60" s="76" customFormat="1" x14ac:dyDescent="0.2">
      <c r="G1164" s="129"/>
      <c r="AI1164" s="138"/>
      <c r="AJ1164" s="129"/>
      <c r="AK1164" s="129"/>
      <c r="AL1164" s="129"/>
      <c r="AM1164" s="129"/>
      <c r="AN1164" s="129"/>
      <c r="AO1164" s="129"/>
      <c r="AP1164" s="129"/>
      <c r="AQ1164" s="129"/>
      <c r="AR1164" s="129"/>
      <c r="AS1164" s="129"/>
      <c r="AT1164" s="129"/>
      <c r="AU1164" s="129"/>
      <c r="AV1164" s="129"/>
      <c r="AW1164" s="129"/>
      <c r="AX1164" s="129"/>
      <c r="AY1164" s="129"/>
      <c r="AZ1164" s="129"/>
      <c r="BA1164" s="129"/>
      <c r="BB1164" s="129"/>
      <c r="BC1164" s="129"/>
      <c r="BD1164" s="129"/>
      <c r="BE1164" s="129"/>
      <c r="BF1164" s="129"/>
      <c r="BG1164" s="79"/>
      <c r="BH1164" s="129"/>
    </row>
    <row r="1165" spans="7:60" s="76" customFormat="1" x14ac:dyDescent="0.2">
      <c r="G1165" s="129"/>
      <c r="AI1165" s="138"/>
      <c r="AJ1165" s="129"/>
      <c r="AK1165" s="129"/>
      <c r="AL1165" s="129"/>
      <c r="AM1165" s="129"/>
      <c r="AN1165" s="129"/>
      <c r="AO1165" s="129"/>
      <c r="AP1165" s="129"/>
      <c r="AQ1165" s="129"/>
      <c r="AR1165" s="129"/>
      <c r="AS1165" s="129"/>
      <c r="AT1165" s="129"/>
      <c r="AU1165" s="129"/>
      <c r="AV1165" s="129"/>
      <c r="AW1165" s="129"/>
      <c r="AX1165" s="129"/>
      <c r="AY1165" s="129"/>
      <c r="AZ1165" s="129"/>
      <c r="BA1165" s="129"/>
      <c r="BB1165" s="129"/>
      <c r="BC1165" s="129"/>
      <c r="BD1165" s="129"/>
      <c r="BE1165" s="129"/>
      <c r="BF1165" s="129"/>
      <c r="BG1165" s="79"/>
      <c r="BH1165" s="129"/>
    </row>
    <row r="1166" spans="7:60" s="76" customFormat="1" x14ac:dyDescent="0.2">
      <c r="G1166" s="129"/>
      <c r="AI1166" s="138"/>
      <c r="AJ1166" s="129"/>
      <c r="AK1166" s="129"/>
      <c r="AL1166" s="129"/>
      <c r="AM1166" s="129"/>
      <c r="AN1166" s="129"/>
      <c r="AO1166" s="129"/>
      <c r="AP1166" s="129"/>
      <c r="AQ1166" s="129"/>
      <c r="AR1166" s="129"/>
      <c r="AS1166" s="129"/>
      <c r="AT1166" s="129"/>
      <c r="AU1166" s="129"/>
      <c r="AV1166" s="129"/>
      <c r="AW1166" s="129"/>
      <c r="AX1166" s="129"/>
      <c r="AY1166" s="129"/>
      <c r="AZ1166" s="129"/>
      <c r="BA1166" s="129"/>
      <c r="BB1166" s="129"/>
      <c r="BC1166" s="129"/>
      <c r="BD1166" s="129"/>
      <c r="BE1166" s="129"/>
      <c r="BF1166" s="129"/>
      <c r="BG1166" s="79"/>
      <c r="BH1166" s="129"/>
    </row>
    <row r="1167" spans="7:60" s="76" customFormat="1" x14ac:dyDescent="0.2">
      <c r="G1167" s="129"/>
      <c r="AI1167" s="138"/>
      <c r="AJ1167" s="129"/>
      <c r="AK1167" s="129"/>
      <c r="AL1167" s="129"/>
      <c r="AM1167" s="129"/>
      <c r="AN1167" s="129"/>
      <c r="AO1167" s="129"/>
      <c r="AP1167" s="129"/>
      <c r="AQ1167" s="129"/>
      <c r="AR1167" s="129"/>
      <c r="AS1167" s="129"/>
      <c r="AT1167" s="129"/>
      <c r="AU1167" s="129"/>
      <c r="AV1167" s="129"/>
      <c r="AW1167" s="129"/>
      <c r="AX1167" s="129"/>
      <c r="AY1167" s="129"/>
      <c r="AZ1167" s="129"/>
      <c r="BA1167" s="129"/>
      <c r="BB1167" s="129"/>
      <c r="BC1167" s="129"/>
      <c r="BD1167" s="129"/>
      <c r="BE1167" s="129"/>
      <c r="BF1167" s="129"/>
      <c r="BG1167" s="79"/>
      <c r="BH1167" s="129"/>
    </row>
    <row r="1168" spans="7:60" s="76" customFormat="1" x14ac:dyDescent="0.2">
      <c r="G1168" s="129"/>
      <c r="AI1168" s="138"/>
      <c r="AJ1168" s="129"/>
      <c r="AK1168" s="129"/>
      <c r="AL1168" s="129"/>
      <c r="AM1168" s="129"/>
      <c r="AN1168" s="129"/>
      <c r="AO1168" s="129"/>
      <c r="AP1168" s="129"/>
      <c r="AQ1168" s="129"/>
      <c r="AR1168" s="129"/>
      <c r="AS1168" s="129"/>
      <c r="AT1168" s="129"/>
      <c r="AU1168" s="129"/>
      <c r="AV1168" s="129"/>
      <c r="AW1168" s="129"/>
      <c r="AX1168" s="129"/>
      <c r="AY1168" s="129"/>
      <c r="AZ1168" s="129"/>
      <c r="BA1168" s="129"/>
      <c r="BB1168" s="129"/>
      <c r="BC1168" s="129"/>
      <c r="BD1168" s="129"/>
      <c r="BE1168" s="129"/>
      <c r="BF1168" s="129"/>
      <c r="BG1168" s="79"/>
      <c r="BH1168" s="129"/>
    </row>
    <row r="1169" spans="1:60" s="76" customFormat="1" x14ac:dyDescent="0.2">
      <c r="G1169" s="129"/>
      <c r="AI1169" s="138"/>
      <c r="AJ1169" s="129"/>
      <c r="AK1169" s="129"/>
      <c r="AL1169" s="129"/>
      <c r="AM1169" s="129"/>
      <c r="AN1169" s="129"/>
      <c r="AO1169" s="129"/>
      <c r="AP1169" s="129"/>
      <c r="AQ1169" s="129"/>
      <c r="AR1169" s="129"/>
      <c r="AS1169" s="129"/>
      <c r="AT1169" s="129"/>
      <c r="AU1169" s="129"/>
      <c r="AV1169" s="129"/>
      <c r="AW1169" s="129"/>
      <c r="AX1169" s="129"/>
      <c r="AY1169" s="129"/>
      <c r="AZ1169" s="129"/>
      <c r="BA1169" s="129"/>
      <c r="BB1169" s="129"/>
      <c r="BC1169" s="129"/>
      <c r="BD1169" s="129"/>
      <c r="BE1169" s="129"/>
      <c r="BF1169" s="129"/>
      <c r="BG1169" s="79"/>
      <c r="BH1169" s="129"/>
    </row>
    <row r="1170" spans="1:60" s="76" customFormat="1" x14ac:dyDescent="0.2">
      <c r="G1170" s="129"/>
      <c r="AI1170" s="138"/>
      <c r="AJ1170" s="129"/>
      <c r="AK1170" s="129"/>
      <c r="AL1170" s="129"/>
      <c r="AM1170" s="129"/>
      <c r="AN1170" s="129"/>
      <c r="AO1170" s="129"/>
      <c r="AP1170" s="129"/>
      <c r="AQ1170" s="129"/>
      <c r="AR1170" s="129"/>
      <c r="AS1170" s="129"/>
      <c r="AT1170" s="129"/>
      <c r="AU1170" s="129"/>
      <c r="AV1170" s="129"/>
      <c r="AW1170" s="129"/>
      <c r="AX1170" s="129"/>
      <c r="AY1170" s="129"/>
      <c r="AZ1170" s="129"/>
      <c r="BA1170" s="129"/>
      <c r="BB1170" s="129"/>
      <c r="BC1170" s="129"/>
      <c r="BD1170" s="129"/>
      <c r="BE1170" s="129"/>
      <c r="BF1170" s="129"/>
      <c r="BG1170" s="79"/>
      <c r="BH1170" s="129"/>
    </row>
    <row r="1171" spans="1:60" s="76" customFormat="1" x14ac:dyDescent="0.2">
      <c r="G1171" s="129"/>
      <c r="AI1171" s="138"/>
      <c r="AJ1171" s="129"/>
      <c r="AK1171" s="129"/>
      <c r="AL1171" s="129"/>
      <c r="AM1171" s="129"/>
      <c r="AN1171" s="129"/>
      <c r="AO1171" s="129"/>
      <c r="AP1171" s="129"/>
      <c r="AQ1171" s="129"/>
      <c r="AR1171" s="129"/>
      <c r="AS1171" s="129"/>
      <c r="AT1171" s="129"/>
      <c r="AU1171" s="129"/>
      <c r="AV1171" s="129"/>
      <c r="AW1171" s="129"/>
      <c r="AX1171" s="129"/>
      <c r="AY1171" s="129"/>
      <c r="AZ1171" s="129"/>
      <c r="BA1171" s="129"/>
      <c r="BB1171" s="129"/>
      <c r="BC1171" s="129"/>
      <c r="BD1171" s="129"/>
      <c r="BE1171" s="129"/>
      <c r="BF1171" s="129"/>
      <c r="BG1171" s="79"/>
      <c r="BH1171" s="129"/>
    </row>
    <row r="1172" spans="1:60" s="76" customFormat="1" x14ac:dyDescent="0.2">
      <c r="G1172" s="129"/>
      <c r="AI1172" s="138"/>
      <c r="AJ1172" s="129"/>
      <c r="AK1172" s="129"/>
      <c r="AL1172" s="129"/>
      <c r="AM1172" s="129"/>
      <c r="AN1172" s="129"/>
      <c r="AO1172" s="129"/>
      <c r="AP1172" s="129"/>
      <c r="AQ1172" s="129"/>
      <c r="AR1172" s="129"/>
      <c r="AS1172" s="129"/>
      <c r="AT1172" s="129"/>
      <c r="AU1172" s="129"/>
      <c r="AV1172" s="129"/>
      <c r="AW1172" s="129"/>
      <c r="AX1172" s="129"/>
      <c r="AY1172" s="129"/>
      <c r="AZ1172" s="129"/>
      <c r="BA1172" s="129"/>
      <c r="BB1172" s="129"/>
      <c r="BC1172" s="129"/>
      <c r="BD1172" s="129"/>
      <c r="BE1172" s="129"/>
      <c r="BF1172" s="129"/>
      <c r="BG1172" s="79"/>
      <c r="BH1172" s="129"/>
    </row>
    <row r="1173" spans="1:60" s="76" customFormat="1" x14ac:dyDescent="0.2">
      <c r="G1173" s="129"/>
      <c r="AI1173" s="138"/>
      <c r="AJ1173" s="129"/>
      <c r="AK1173" s="129"/>
      <c r="AL1173" s="129"/>
      <c r="AM1173" s="129"/>
      <c r="AN1173" s="129"/>
      <c r="AO1173" s="129"/>
      <c r="AP1173" s="129"/>
      <c r="AQ1173" s="129"/>
      <c r="AR1173" s="129"/>
      <c r="AS1173" s="129"/>
      <c r="AT1173" s="129"/>
      <c r="AU1173" s="129"/>
      <c r="AV1173" s="129"/>
      <c r="AW1173" s="129"/>
      <c r="AX1173" s="129"/>
      <c r="AY1173" s="129"/>
      <c r="AZ1173" s="129"/>
      <c r="BA1173" s="129"/>
      <c r="BB1173" s="129"/>
      <c r="BC1173" s="129"/>
      <c r="BD1173" s="129"/>
      <c r="BE1173" s="129"/>
      <c r="BF1173" s="129"/>
      <c r="BG1173" s="79"/>
      <c r="BH1173" s="129"/>
    </row>
    <row r="1174" spans="1:60" s="76" customFormat="1" x14ac:dyDescent="0.2">
      <c r="G1174" s="129"/>
      <c r="AI1174" s="138"/>
      <c r="AJ1174" s="129"/>
      <c r="AK1174" s="129"/>
      <c r="AL1174" s="129"/>
      <c r="AM1174" s="129"/>
      <c r="AN1174" s="129"/>
      <c r="AO1174" s="129"/>
      <c r="AP1174" s="129"/>
      <c r="AQ1174" s="129"/>
      <c r="AR1174" s="129"/>
      <c r="AS1174" s="129"/>
      <c r="AT1174" s="129"/>
      <c r="AU1174" s="129"/>
      <c r="AV1174" s="129"/>
      <c r="AW1174" s="129"/>
      <c r="AX1174" s="129"/>
      <c r="AY1174" s="129"/>
      <c r="AZ1174" s="129"/>
      <c r="BA1174" s="129"/>
      <c r="BB1174" s="129"/>
      <c r="BC1174" s="129"/>
      <c r="BD1174" s="129"/>
      <c r="BE1174" s="129"/>
      <c r="BF1174" s="129"/>
      <c r="BG1174" s="79"/>
      <c r="BH1174" s="129"/>
    </row>
    <row r="1175" spans="1:60" s="76" customFormat="1" x14ac:dyDescent="0.2">
      <c r="G1175" s="129"/>
      <c r="AI1175" s="138"/>
      <c r="AJ1175" s="129"/>
      <c r="AK1175" s="129"/>
      <c r="AL1175" s="129"/>
      <c r="AM1175" s="129"/>
      <c r="AN1175" s="129"/>
      <c r="AO1175" s="129"/>
      <c r="AP1175" s="129"/>
      <c r="AQ1175" s="129"/>
      <c r="AR1175" s="129"/>
      <c r="AS1175" s="129"/>
      <c r="AT1175" s="129"/>
      <c r="AU1175" s="129"/>
      <c r="AV1175" s="129"/>
      <c r="AW1175" s="129"/>
      <c r="AX1175" s="129"/>
      <c r="AY1175" s="129"/>
      <c r="AZ1175" s="129"/>
      <c r="BA1175" s="129"/>
      <c r="BB1175" s="129"/>
      <c r="BC1175" s="129"/>
      <c r="BD1175" s="129"/>
      <c r="BE1175" s="129"/>
      <c r="BF1175" s="129"/>
      <c r="BG1175" s="79"/>
      <c r="BH1175" s="129"/>
    </row>
    <row r="1176" spans="1:60" s="76" customFormat="1" x14ac:dyDescent="0.2">
      <c r="G1176" s="129"/>
      <c r="AI1176" s="138"/>
      <c r="AJ1176" s="129"/>
      <c r="AK1176" s="129"/>
      <c r="AL1176" s="129"/>
      <c r="AM1176" s="129"/>
      <c r="AN1176" s="129"/>
      <c r="AO1176" s="129"/>
      <c r="AP1176" s="129"/>
      <c r="AQ1176" s="129"/>
      <c r="AR1176" s="129"/>
      <c r="AS1176" s="129"/>
      <c r="AT1176" s="129"/>
      <c r="AU1176" s="129"/>
      <c r="AV1176" s="129"/>
      <c r="AW1176" s="129"/>
      <c r="AX1176" s="129"/>
      <c r="AY1176" s="129"/>
      <c r="AZ1176" s="129"/>
      <c r="BA1176" s="129"/>
      <c r="BB1176" s="129"/>
      <c r="BC1176" s="129"/>
      <c r="BD1176" s="129"/>
      <c r="BE1176" s="129"/>
      <c r="BF1176" s="129"/>
      <c r="BG1176" s="79"/>
      <c r="BH1176" s="129"/>
    </row>
    <row r="1177" spans="1:60" s="76" customFormat="1" x14ac:dyDescent="0.2">
      <c r="G1177" s="129"/>
      <c r="AI1177" s="138"/>
      <c r="AJ1177" s="129"/>
      <c r="AK1177" s="129"/>
      <c r="AL1177" s="129"/>
      <c r="AM1177" s="129"/>
      <c r="AN1177" s="129"/>
      <c r="AO1177" s="129"/>
      <c r="AP1177" s="129"/>
      <c r="AQ1177" s="129"/>
      <c r="AR1177" s="129"/>
      <c r="AS1177" s="129"/>
      <c r="AT1177" s="129"/>
      <c r="AU1177" s="129"/>
      <c r="AV1177" s="129"/>
      <c r="AW1177" s="129"/>
      <c r="AX1177" s="129"/>
      <c r="AY1177" s="129"/>
      <c r="AZ1177" s="129"/>
      <c r="BA1177" s="129"/>
      <c r="BB1177" s="129"/>
      <c r="BC1177" s="129"/>
      <c r="BD1177" s="129"/>
      <c r="BE1177" s="129"/>
      <c r="BF1177" s="129"/>
      <c r="BG1177" s="79"/>
      <c r="BH1177" s="129"/>
    </row>
    <row r="1178" spans="1:60" s="76" customFormat="1" x14ac:dyDescent="0.2">
      <c r="G1178" s="129"/>
      <c r="AI1178" s="138"/>
      <c r="AJ1178" s="129"/>
      <c r="AK1178" s="129"/>
      <c r="AL1178" s="129"/>
      <c r="AM1178" s="129"/>
      <c r="AN1178" s="129"/>
      <c r="AO1178" s="129"/>
      <c r="AP1178" s="129"/>
      <c r="AQ1178" s="129"/>
      <c r="AR1178" s="129"/>
      <c r="AS1178" s="129"/>
      <c r="AT1178" s="129"/>
      <c r="AU1178" s="129"/>
      <c r="AV1178" s="129"/>
      <c r="AW1178" s="129"/>
      <c r="AX1178" s="129"/>
      <c r="AY1178" s="129"/>
      <c r="AZ1178" s="129"/>
      <c r="BA1178" s="129"/>
      <c r="BB1178" s="129"/>
      <c r="BC1178" s="129"/>
      <c r="BD1178" s="129"/>
      <c r="BE1178" s="129"/>
      <c r="BF1178" s="129"/>
      <c r="BG1178" s="79"/>
      <c r="BH1178" s="129"/>
    </row>
    <row r="1179" spans="1:60" s="18" customFormat="1" x14ac:dyDescent="0.2">
      <c r="A1179" s="2"/>
      <c r="BG1179" s="72"/>
    </row>
    <row r="1180" spans="1:60" s="18" customFormat="1" x14ac:dyDescent="0.2">
      <c r="A1180" s="2"/>
      <c r="BG1180" s="72"/>
    </row>
    <row r="1181" spans="1:60" s="18" customFormat="1" x14ac:dyDescent="0.2">
      <c r="A1181" s="2"/>
      <c r="BG1181" s="72"/>
    </row>
    <row r="1182" spans="1:60" s="18" customFormat="1" x14ac:dyDescent="0.2">
      <c r="A1182" s="2"/>
      <c r="BG1182" s="72"/>
    </row>
    <row r="1183" spans="1:60" s="18" customFormat="1" x14ac:dyDescent="0.2">
      <c r="A1183" s="2"/>
      <c r="BG1183" s="72"/>
    </row>
    <row r="1184" spans="1:60" s="18" customFormat="1" x14ac:dyDescent="0.2">
      <c r="A1184" s="2"/>
      <c r="BG1184" s="72"/>
    </row>
    <row r="1185" spans="1:59" s="18" customFormat="1" x14ac:dyDescent="0.2">
      <c r="A1185" s="2"/>
      <c r="BG1185" s="72"/>
    </row>
    <row r="1186" spans="1:59" s="18" customFormat="1" x14ac:dyDescent="0.2">
      <c r="A1186" s="2"/>
      <c r="BG1186" s="72"/>
    </row>
    <row r="1187" spans="1:59" s="18" customFormat="1" x14ac:dyDescent="0.2">
      <c r="A1187" s="2"/>
      <c r="BG1187" s="72"/>
    </row>
    <row r="1188" spans="1:59" s="18" customFormat="1" x14ac:dyDescent="0.2">
      <c r="A1188" s="2"/>
      <c r="BG1188" s="72"/>
    </row>
    <row r="1189" spans="1:59" s="18" customFormat="1" x14ac:dyDescent="0.2">
      <c r="A1189" s="2"/>
      <c r="BG1189" s="72"/>
    </row>
    <row r="1190" spans="1:59" s="18" customFormat="1" x14ac:dyDescent="0.2">
      <c r="A1190" s="2"/>
      <c r="BG1190" s="72"/>
    </row>
    <row r="1191" spans="1:59" s="18" customFormat="1" x14ac:dyDescent="0.2">
      <c r="A1191" s="2"/>
      <c r="BG1191" s="72"/>
    </row>
    <row r="1192" spans="1:59" s="18" customFormat="1" x14ac:dyDescent="0.2">
      <c r="A1192" s="2"/>
      <c r="BG1192" s="72"/>
    </row>
    <row r="1193" spans="1:59" s="18" customFormat="1" x14ac:dyDescent="0.2">
      <c r="A1193" s="2"/>
      <c r="BG1193" s="72"/>
    </row>
    <row r="1194" spans="1:59" s="18" customFormat="1" x14ac:dyDescent="0.2">
      <c r="A1194" s="2"/>
      <c r="BG1194" s="72"/>
    </row>
    <row r="1195" spans="1:59" s="18" customFormat="1" x14ac:dyDescent="0.2">
      <c r="A1195" s="2"/>
      <c r="BG1195" s="72"/>
    </row>
    <row r="1196" spans="1:59" s="18" customFormat="1" x14ac:dyDescent="0.2">
      <c r="A1196" s="2"/>
      <c r="BG1196" s="72"/>
    </row>
    <row r="1197" spans="1:59" s="18" customFormat="1" x14ac:dyDescent="0.2">
      <c r="A1197" s="2"/>
      <c r="BG1197" s="72"/>
    </row>
    <row r="1198" spans="1:59" s="18" customFormat="1" x14ac:dyDescent="0.2">
      <c r="A1198" s="2"/>
      <c r="BG1198" s="72"/>
    </row>
    <row r="1199" spans="1:59" s="18" customFormat="1" x14ac:dyDescent="0.2">
      <c r="A1199" s="2"/>
      <c r="BG1199" s="72"/>
    </row>
    <row r="1200" spans="1:59" s="18" customFormat="1" x14ac:dyDescent="0.2">
      <c r="A1200" s="2"/>
      <c r="BG1200" s="72"/>
    </row>
    <row r="1201" spans="1:59" s="18" customFormat="1" x14ac:dyDescent="0.2">
      <c r="A1201" s="2"/>
      <c r="BG1201" s="72"/>
    </row>
    <row r="1202" spans="1:59" s="18" customFormat="1" x14ac:dyDescent="0.2">
      <c r="A1202" s="2"/>
      <c r="BG1202" s="72"/>
    </row>
    <row r="1203" spans="1:59" s="18" customFormat="1" x14ac:dyDescent="0.2">
      <c r="A1203" s="2"/>
      <c r="BG1203" s="72"/>
    </row>
    <row r="1204" spans="1:59" s="18" customFormat="1" x14ac:dyDescent="0.2">
      <c r="A1204" s="2"/>
      <c r="BG1204" s="72"/>
    </row>
    <row r="1205" spans="1:59" s="18" customFormat="1" x14ac:dyDescent="0.2">
      <c r="A1205" s="2"/>
      <c r="BG1205" s="72"/>
    </row>
    <row r="1206" spans="1:59" s="18" customFormat="1" x14ac:dyDescent="0.2">
      <c r="A1206" s="2"/>
      <c r="BG1206" s="72"/>
    </row>
    <row r="1207" spans="1:59" s="18" customFormat="1" x14ac:dyDescent="0.2">
      <c r="A1207" s="2"/>
      <c r="BG1207" s="72"/>
    </row>
    <row r="1208" spans="1:59" s="18" customFormat="1" x14ac:dyDescent="0.2">
      <c r="A1208" s="2"/>
      <c r="BG1208" s="72"/>
    </row>
    <row r="1209" spans="1:59" s="18" customFormat="1" x14ac:dyDescent="0.2">
      <c r="A1209" s="2"/>
      <c r="BG1209" s="72"/>
    </row>
    <row r="1210" spans="1:59" s="18" customFormat="1" x14ac:dyDescent="0.2">
      <c r="A1210" s="2"/>
      <c r="BG1210" s="72"/>
    </row>
    <row r="1211" spans="1:59" s="18" customFormat="1" x14ac:dyDescent="0.2">
      <c r="A1211" s="2"/>
      <c r="BG1211" s="72"/>
    </row>
    <row r="1212" spans="1:59" s="18" customFormat="1" x14ac:dyDescent="0.2">
      <c r="A1212" s="2"/>
      <c r="BG1212" s="72"/>
    </row>
    <row r="1213" spans="1:59" s="18" customFormat="1" x14ac:dyDescent="0.2">
      <c r="A1213" s="2"/>
      <c r="BG1213" s="72"/>
    </row>
    <row r="1214" spans="1:59" s="18" customFormat="1" x14ac:dyDescent="0.2">
      <c r="A1214" s="2"/>
      <c r="BG1214" s="72"/>
    </row>
    <row r="1215" spans="1:59" s="18" customFormat="1" x14ac:dyDescent="0.2">
      <c r="A1215" s="2"/>
      <c r="BG1215" s="72"/>
    </row>
    <row r="1216" spans="1:59" s="18" customFormat="1" x14ac:dyDescent="0.2">
      <c r="A1216" s="2"/>
      <c r="BG1216" s="72"/>
    </row>
    <row r="1217" spans="1:59" s="18" customFormat="1" x14ac:dyDescent="0.2">
      <c r="A1217" s="2"/>
      <c r="BG1217" s="72"/>
    </row>
    <row r="1218" spans="1:59" s="18" customFormat="1" x14ac:dyDescent="0.2">
      <c r="A1218" s="2"/>
      <c r="BG1218" s="72"/>
    </row>
    <row r="1219" spans="1:59" s="18" customFormat="1" x14ac:dyDescent="0.2">
      <c r="A1219" s="2"/>
      <c r="BG1219" s="72"/>
    </row>
    <row r="1220" spans="1:59" s="18" customFormat="1" x14ac:dyDescent="0.2">
      <c r="A1220" s="2"/>
      <c r="BG1220" s="72"/>
    </row>
    <row r="1221" spans="1:59" s="18" customFormat="1" x14ac:dyDescent="0.2">
      <c r="A1221" s="2"/>
      <c r="BG1221" s="72"/>
    </row>
    <row r="1222" spans="1:59" s="18" customFormat="1" x14ac:dyDescent="0.2">
      <c r="A1222" s="2"/>
      <c r="BG1222" s="72"/>
    </row>
    <row r="1223" spans="1:59" s="18" customFormat="1" x14ac:dyDescent="0.2">
      <c r="A1223" s="2"/>
      <c r="BG1223" s="72"/>
    </row>
    <row r="1224" spans="1:59" s="18" customFormat="1" x14ac:dyDescent="0.2">
      <c r="A1224" s="2"/>
      <c r="BG1224" s="72"/>
    </row>
    <row r="1225" spans="1:59" s="18" customFormat="1" x14ac:dyDescent="0.2">
      <c r="A1225" s="2"/>
      <c r="BG1225" s="72"/>
    </row>
    <row r="1226" spans="1:59" s="18" customFormat="1" x14ac:dyDescent="0.2">
      <c r="A1226" s="2"/>
      <c r="BG1226" s="72"/>
    </row>
    <row r="1227" spans="1:59" s="18" customFormat="1" x14ac:dyDescent="0.2">
      <c r="A1227" s="2"/>
      <c r="BG1227" s="72"/>
    </row>
    <row r="1228" spans="1:59" s="18" customFormat="1" x14ac:dyDescent="0.2">
      <c r="A1228" s="2"/>
      <c r="BG1228" s="72"/>
    </row>
    <row r="1229" spans="1:59" s="18" customFormat="1" x14ac:dyDescent="0.2">
      <c r="A1229" s="2"/>
      <c r="BG1229" s="72"/>
    </row>
    <row r="1230" spans="1:59" s="18" customFormat="1" x14ac:dyDescent="0.2">
      <c r="A1230" s="2"/>
      <c r="BG1230" s="72"/>
    </row>
    <row r="1231" spans="1:59" s="18" customFormat="1" x14ac:dyDescent="0.2">
      <c r="A1231" s="2"/>
      <c r="BG1231" s="72"/>
    </row>
    <row r="1232" spans="1:59" s="18" customFormat="1" x14ac:dyDescent="0.2">
      <c r="A1232" s="2"/>
      <c r="BG1232" s="72"/>
    </row>
    <row r="1233" spans="1:59" s="18" customFormat="1" x14ac:dyDescent="0.2">
      <c r="A1233" s="2"/>
      <c r="BG1233" s="72"/>
    </row>
    <row r="1234" spans="1:59" s="18" customFormat="1" x14ac:dyDescent="0.2">
      <c r="A1234" s="2"/>
      <c r="BG1234" s="72"/>
    </row>
    <row r="1235" spans="1:59" s="18" customFormat="1" x14ac:dyDescent="0.2">
      <c r="A1235" s="2"/>
      <c r="BG1235" s="72"/>
    </row>
    <row r="1236" spans="1:59" s="18" customFormat="1" x14ac:dyDescent="0.2">
      <c r="A1236" s="2"/>
      <c r="BG1236" s="72"/>
    </row>
    <row r="1237" spans="1:59" s="18" customFormat="1" x14ac:dyDescent="0.2">
      <c r="A1237" s="2"/>
      <c r="BG1237" s="72"/>
    </row>
    <row r="1238" spans="1:59" s="18" customFormat="1" x14ac:dyDescent="0.2">
      <c r="A1238" s="2"/>
      <c r="BG1238" s="72"/>
    </row>
    <row r="1239" spans="1:59" s="18" customFormat="1" x14ac:dyDescent="0.2">
      <c r="A1239" s="2"/>
      <c r="BG1239" s="72"/>
    </row>
    <row r="1240" spans="1:59" s="18" customFormat="1" x14ac:dyDescent="0.2">
      <c r="A1240" s="2"/>
      <c r="BG1240" s="72"/>
    </row>
    <row r="1241" spans="1:59" s="18" customFormat="1" x14ac:dyDescent="0.2">
      <c r="A1241" s="2"/>
      <c r="BG1241" s="72"/>
    </row>
    <row r="1242" spans="1:59" s="18" customFormat="1" x14ac:dyDescent="0.2">
      <c r="A1242" s="2"/>
      <c r="BG1242" s="72"/>
    </row>
    <row r="1243" spans="1:59" s="18" customFormat="1" x14ac:dyDescent="0.2">
      <c r="A1243" s="2"/>
      <c r="BG1243" s="72"/>
    </row>
    <row r="1244" spans="1:59" s="18" customFormat="1" x14ac:dyDescent="0.2">
      <c r="A1244" s="2"/>
      <c r="BG1244" s="72"/>
    </row>
    <row r="1245" spans="1:59" s="18" customFormat="1" x14ac:dyDescent="0.2">
      <c r="A1245" s="2"/>
      <c r="BG1245" s="72"/>
    </row>
    <row r="1246" spans="1:59" s="18" customFormat="1" x14ac:dyDescent="0.2">
      <c r="A1246" s="2"/>
      <c r="BG1246" s="72"/>
    </row>
    <row r="1247" spans="1:59" s="18" customFormat="1" x14ac:dyDescent="0.2">
      <c r="A1247" s="2"/>
      <c r="BG1247" s="72"/>
    </row>
    <row r="1248" spans="1:59" s="18" customFormat="1" x14ac:dyDescent="0.2">
      <c r="A1248" s="2"/>
      <c r="BG1248" s="72"/>
    </row>
    <row r="1249" spans="1:59" s="18" customFormat="1" x14ac:dyDescent="0.2">
      <c r="A1249" s="2"/>
      <c r="BG1249" s="72"/>
    </row>
    <row r="1250" spans="1:59" s="18" customFormat="1" x14ac:dyDescent="0.2">
      <c r="A1250" s="2"/>
      <c r="BG1250" s="72"/>
    </row>
    <row r="1251" spans="1:59" s="18" customFormat="1" x14ac:dyDescent="0.2">
      <c r="A1251" s="2"/>
      <c r="BG1251" s="72"/>
    </row>
    <row r="1252" spans="1:59" s="18" customFormat="1" x14ac:dyDescent="0.2">
      <c r="A1252" s="2"/>
      <c r="BG1252" s="72"/>
    </row>
    <row r="1253" spans="1:59" s="18" customFormat="1" x14ac:dyDescent="0.2">
      <c r="A1253" s="2"/>
      <c r="BG1253" s="72"/>
    </row>
    <row r="1254" spans="1:59" s="18" customFormat="1" x14ac:dyDescent="0.2">
      <c r="A1254" s="2"/>
      <c r="BG1254" s="72"/>
    </row>
    <row r="1255" spans="1:59" s="18" customFormat="1" x14ac:dyDescent="0.2">
      <c r="A1255" s="2"/>
      <c r="BG1255" s="72"/>
    </row>
    <row r="1256" spans="1:59" s="18" customFormat="1" x14ac:dyDescent="0.2">
      <c r="A1256" s="2"/>
      <c r="BG1256" s="72"/>
    </row>
    <row r="1257" spans="1:59" s="18" customFormat="1" x14ac:dyDescent="0.2">
      <c r="A1257" s="2"/>
      <c r="BG1257" s="72"/>
    </row>
    <row r="1258" spans="1:59" s="18" customFormat="1" x14ac:dyDescent="0.2">
      <c r="A1258" s="2"/>
      <c r="BG1258" s="72"/>
    </row>
    <row r="1259" spans="1:59" s="18" customFormat="1" x14ac:dyDescent="0.2">
      <c r="A1259" s="2"/>
      <c r="BG1259" s="72"/>
    </row>
    <row r="1260" spans="1:59" s="18" customFormat="1" x14ac:dyDescent="0.2">
      <c r="A1260" s="2"/>
      <c r="BG1260" s="72"/>
    </row>
    <row r="1261" spans="1:59" s="18" customFormat="1" x14ac:dyDescent="0.2">
      <c r="A1261" s="2"/>
      <c r="BG1261" s="72"/>
    </row>
    <row r="1262" spans="1:59" s="18" customFormat="1" x14ac:dyDescent="0.2">
      <c r="A1262" s="2"/>
      <c r="BG1262" s="72"/>
    </row>
    <row r="1263" spans="1:59" s="18" customFormat="1" x14ac:dyDescent="0.2">
      <c r="A1263" s="2"/>
      <c r="BG1263" s="72"/>
    </row>
    <row r="1264" spans="1:59" s="18" customFormat="1" x14ac:dyDescent="0.2">
      <c r="A1264" s="2"/>
      <c r="BG1264" s="72"/>
    </row>
    <row r="1265" spans="1:59" s="18" customFormat="1" x14ac:dyDescent="0.2">
      <c r="A1265" s="2"/>
      <c r="BG1265" s="72"/>
    </row>
    <row r="1266" spans="1:59" s="18" customFormat="1" x14ac:dyDescent="0.2">
      <c r="A1266" s="2"/>
      <c r="BG1266" s="72"/>
    </row>
    <row r="1267" spans="1:59" s="18" customFormat="1" x14ac:dyDescent="0.2">
      <c r="A1267" s="2"/>
      <c r="BG1267" s="72"/>
    </row>
    <row r="1268" spans="1:59" s="18" customFormat="1" x14ac:dyDescent="0.2">
      <c r="A1268" s="2"/>
      <c r="BG1268" s="72"/>
    </row>
    <row r="1269" spans="1:59" s="18" customFormat="1" x14ac:dyDescent="0.2">
      <c r="A1269" s="2"/>
      <c r="BG1269" s="72"/>
    </row>
    <row r="1270" spans="1:59" s="18" customFormat="1" x14ac:dyDescent="0.2">
      <c r="A1270" s="2"/>
      <c r="BG1270" s="72"/>
    </row>
    <row r="1271" spans="1:59" s="18" customFormat="1" x14ac:dyDescent="0.2">
      <c r="A1271" s="2"/>
      <c r="BG1271" s="72"/>
    </row>
    <row r="1272" spans="1:59" s="18" customFormat="1" x14ac:dyDescent="0.2">
      <c r="A1272" s="2"/>
      <c r="BG1272" s="72"/>
    </row>
    <row r="1273" spans="1:59" s="18" customFormat="1" x14ac:dyDescent="0.2">
      <c r="A1273" s="2"/>
      <c r="BG1273" s="72"/>
    </row>
    <row r="1274" spans="1:59" s="18" customFormat="1" x14ac:dyDescent="0.2">
      <c r="A1274" s="2"/>
      <c r="BG1274" s="72"/>
    </row>
    <row r="1275" spans="1:59" s="18" customFormat="1" x14ac:dyDescent="0.2">
      <c r="A1275" s="2"/>
      <c r="BG1275" s="72"/>
    </row>
    <row r="1276" spans="1:59" s="18" customFormat="1" x14ac:dyDescent="0.2">
      <c r="A1276" s="2"/>
      <c r="BG1276" s="72"/>
    </row>
    <row r="1277" spans="1:59" s="18" customFormat="1" x14ac:dyDescent="0.2">
      <c r="A1277" s="2"/>
      <c r="BG1277" s="72"/>
    </row>
    <row r="1278" spans="1:59" s="18" customFormat="1" x14ac:dyDescent="0.2">
      <c r="A1278" s="2"/>
      <c r="BG1278" s="72"/>
    </row>
    <row r="1279" spans="1:59" s="18" customFormat="1" x14ac:dyDescent="0.2">
      <c r="A1279" s="2"/>
      <c r="BG1279" s="72"/>
    </row>
    <row r="1280" spans="1:59" s="18" customFormat="1" x14ac:dyDescent="0.2">
      <c r="A1280" s="2"/>
      <c r="BG1280" s="72"/>
    </row>
    <row r="1281" spans="1:59" s="18" customFormat="1" x14ac:dyDescent="0.2">
      <c r="A1281" s="2"/>
      <c r="BG1281" s="72"/>
    </row>
    <row r="1282" spans="1:59" s="18" customFormat="1" x14ac:dyDescent="0.2">
      <c r="A1282" s="2"/>
      <c r="BG1282" s="72"/>
    </row>
    <row r="1283" spans="1:59" s="18" customFormat="1" x14ac:dyDescent="0.2">
      <c r="A1283" s="2"/>
      <c r="BG1283" s="72"/>
    </row>
    <row r="1284" spans="1:59" s="18" customFormat="1" x14ac:dyDescent="0.2">
      <c r="A1284" s="2"/>
      <c r="BG1284" s="72"/>
    </row>
    <row r="1285" spans="1:59" s="18" customFormat="1" x14ac:dyDescent="0.2">
      <c r="A1285" s="2"/>
      <c r="BG1285" s="72"/>
    </row>
    <row r="1286" spans="1:59" s="18" customFormat="1" x14ac:dyDescent="0.2">
      <c r="A1286" s="2"/>
      <c r="BG1286" s="72"/>
    </row>
    <row r="1287" spans="1:59" s="18" customFormat="1" x14ac:dyDescent="0.2">
      <c r="A1287" s="2"/>
      <c r="BG1287" s="72"/>
    </row>
    <row r="1288" spans="1:59" s="18" customFormat="1" x14ac:dyDescent="0.2">
      <c r="A1288" s="2"/>
      <c r="BG1288" s="72"/>
    </row>
    <row r="1289" spans="1:59" s="18" customFormat="1" x14ac:dyDescent="0.2">
      <c r="A1289" s="2"/>
      <c r="BG1289" s="72"/>
    </row>
    <row r="1290" spans="1:59" s="18" customFormat="1" x14ac:dyDescent="0.2">
      <c r="A1290" s="2"/>
      <c r="BG1290" s="72"/>
    </row>
    <row r="1291" spans="1:59" s="18" customFormat="1" x14ac:dyDescent="0.2">
      <c r="A1291" s="2"/>
      <c r="BG1291" s="72"/>
    </row>
    <row r="1292" spans="1:59" s="18" customFormat="1" x14ac:dyDescent="0.2">
      <c r="A1292" s="2"/>
      <c r="BG1292" s="72"/>
    </row>
    <row r="1293" spans="1:59" s="18" customFormat="1" x14ac:dyDescent="0.2">
      <c r="A1293" s="2"/>
      <c r="BG1293" s="72"/>
    </row>
    <row r="1294" spans="1:59" s="18" customFormat="1" x14ac:dyDescent="0.2">
      <c r="A1294" s="2"/>
      <c r="BG1294" s="72"/>
    </row>
    <row r="1295" spans="1:59" s="18" customFormat="1" x14ac:dyDescent="0.2">
      <c r="A1295" s="2"/>
      <c r="BG1295" s="72"/>
    </row>
    <row r="1296" spans="1:59" s="18" customFormat="1" x14ac:dyDescent="0.2">
      <c r="A1296" s="2"/>
      <c r="BG1296" s="72"/>
    </row>
    <row r="1297" spans="1:59" s="18" customFormat="1" x14ac:dyDescent="0.2">
      <c r="A1297" s="2"/>
      <c r="BG1297" s="72"/>
    </row>
    <row r="1298" spans="1:59" s="18" customFormat="1" x14ac:dyDescent="0.2">
      <c r="A1298" s="2"/>
      <c r="BG1298" s="72"/>
    </row>
    <row r="1299" spans="1:59" s="18" customFormat="1" x14ac:dyDescent="0.2">
      <c r="A1299" s="2"/>
      <c r="BG1299" s="72"/>
    </row>
    <row r="1300" spans="1:59" s="18" customFormat="1" x14ac:dyDescent="0.2">
      <c r="A1300" s="2"/>
      <c r="BG1300" s="72"/>
    </row>
    <row r="1301" spans="1:59" s="18" customFormat="1" x14ac:dyDescent="0.2">
      <c r="A1301" s="2"/>
      <c r="BG1301" s="72"/>
    </row>
    <row r="1302" spans="1:59" s="18" customFormat="1" x14ac:dyDescent="0.2">
      <c r="A1302" s="2"/>
      <c r="BG1302" s="72"/>
    </row>
    <row r="1303" spans="1:59" s="18" customFormat="1" x14ac:dyDescent="0.2">
      <c r="A1303" s="2"/>
      <c r="BG1303" s="72"/>
    </row>
    <row r="1304" spans="1:59" s="18" customFormat="1" x14ac:dyDescent="0.2">
      <c r="A1304" s="2"/>
      <c r="BG1304" s="72"/>
    </row>
    <row r="1305" spans="1:59" s="18" customFormat="1" x14ac:dyDescent="0.2">
      <c r="A1305" s="2"/>
      <c r="BG1305" s="72"/>
    </row>
    <row r="1306" spans="1:59" s="18" customFormat="1" x14ac:dyDescent="0.2">
      <c r="A1306" s="2"/>
      <c r="BG1306" s="72"/>
    </row>
    <row r="1307" spans="1:59" s="18" customFormat="1" x14ac:dyDescent="0.2">
      <c r="A1307" s="2"/>
      <c r="BG1307" s="72"/>
    </row>
    <row r="1308" spans="1:59" s="18" customFormat="1" x14ac:dyDescent="0.2">
      <c r="A1308" s="2"/>
      <c r="BG1308" s="72"/>
    </row>
    <row r="1309" spans="1:59" s="18" customFormat="1" x14ac:dyDescent="0.2">
      <c r="A1309" s="2"/>
      <c r="BG1309" s="72"/>
    </row>
    <row r="1310" spans="1:59" s="18" customFormat="1" x14ac:dyDescent="0.2">
      <c r="A1310" s="2"/>
      <c r="BG1310" s="72"/>
    </row>
    <row r="1311" spans="1:59" s="18" customFormat="1" x14ac:dyDescent="0.2">
      <c r="A1311" s="2"/>
      <c r="BG1311" s="72"/>
    </row>
    <row r="1312" spans="1:59" s="18" customFormat="1" x14ac:dyDescent="0.2">
      <c r="A1312" s="2"/>
      <c r="BG1312" s="72"/>
    </row>
    <row r="1313" spans="1:59" s="18" customFormat="1" x14ac:dyDescent="0.2">
      <c r="A1313" s="2"/>
      <c r="BG1313" s="72"/>
    </row>
    <row r="1314" spans="1:59" s="18" customFormat="1" x14ac:dyDescent="0.2">
      <c r="A1314" s="2"/>
      <c r="BG1314" s="72"/>
    </row>
    <row r="1315" spans="1:59" s="18" customFormat="1" x14ac:dyDescent="0.2">
      <c r="A1315" s="2"/>
      <c r="BG1315" s="72"/>
    </row>
    <row r="1316" spans="1:59" s="18" customFormat="1" x14ac:dyDescent="0.2">
      <c r="A1316" s="2"/>
      <c r="BG1316" s="72"/>
    </row>
    <row r="1317" spans="1:59" s="18" customFormat="1" x14ac:dyDescent="0.2">
      <c r="A1317" s="2"/>
      <c r="BG1317" s="72"/>
    </row>
    <row r="1318" spans="1:59" s="18" customFormat="1" x14ac:dyDescent="0.2">
      <c r="A1318" s="2"/>
      <c r="BG1318" s="72"/>
    </row>
    <row r="1319" spans="1:59" s="18" customFormat="1" x14ac:dyDescent="0.2">
      <c r="A1319" s="2"/>
      <c r="BG1319" s="72"/>
    </row>
    <row r="1320" spans="1:59" s="18" customFormat="1" x14ac:dyDescent="0.2">
      <c r="A1320" s="2"/>
      <c r="BG1320" s="72"/>
    </row>
    <row r="1321" spans="1:59" s="18" customFormat="1" x14ac:dyDescent="0.2">
      <c r="A1321" s="2"/>
      <c r="BG1321" s="72"/>
    </row>
    <row r="1322" spans="1:59" s="18" customFormat="1" x14ac:dyDescent="0.2">
      <c r="A1322" s="2"/>
      <c r="BG1322" s="72"/>
    </row>
    <row r="1323" spans="1:59" s="18" customFormat="1" x14ac:dyDescent="0.2">
      <c r="A1323" s="2"/>
      <c r="BG1323" s="72"/>
    </row>
    <row r="1324" spans="1:59" s="18" customFormat="1" x14ac:dyDescent="0.2">
      <c r="A1324" s="2"/>
      <c r="BG1324" s="72"/>
    </row>
    <row r="1325" spans="1:59" s="18" customFormat="1" x14ac:dyDescent="0.2">
      <c r="A1325" s="2"/>
      <c r="BG1325" s="72"/>
    </row>
    <row r="1326" spans="1:59" s="18" customFormat="1" x14ac:dyDescent="0.2">
      <c r="A1326" s="2"/>
      <c r="BG1326" s="72"/>
    </row>
    <row r="1327" spans="1:59" s="18" customFormat="1" x14ac:dyDescent="0.2">
      <c r="A1327" s="2"/>
      <c r="BG1327" s="72"/>
    </row>
    <row r="1328" spans="1:59" s="18" customFormat="1" x14ac:dyDescent="0.2">
      <c r="A1328" s="2"/>
      <c r="BG1328" s="72"/>
    </row>
    <row r="1329" spans="1:59" s="18" customFormat="1" x14ac:dyDescent="0.2">
      <c r="A1329" s="2"/>
      <c r="BG1329" s="72"/>
    </row>
    <row r="1330" spans="1:59" s="18" customFormat="1" x14ac:dyDescent="0.2">
      <c r="A1330" s="2"/>
      <c r="BG1330" s="72"/>
    </row>
    <row r="1331" spans="1:59" s="18" customFormat="1" x14ac:dyDescent="0.2">
      <c r="A1331" s="2"/>
      <c r="BG1331" s="72"/>
    </row>
    <row r="1332" spans="1:59" s="18" customFormat="1" x14ac:dyDescent="0.2">
      <c r="A1332" s="2"/>
      <c r="BG1332" s="72"/>
    </row>
    <row r="1333" spans="1:59" s="18" customFormat="1" x14ac:dyDescent="0.2">
      <c r="A1333" s="2"/>
      <c r="BG1333" s="72"/>
    </row>
    <row r="1334" spans="1:59" s="18" customFormat="1" x14ac:dyDescent="0.2">
      <c r="A1334" s="2"/>
      <c r="BG1334" s="72"/>
    </row>
    <row r="1335" spans="1:59" s="18" customFormat="1" x14ac:dyDescent="0.2">
      <c r="A1335" s="2"/>
      <c r="BG1335" s="72"/>
    </row>
    <row r="1336" spans="1:59" s="18" customFormat="1" x14ac:dyDescent="0.2">
      <c r="A1336" s="2"/>
      <c r="BG1336" s="72"/>
    </row>
    <row r="1337" spans="1:59" s="18" customFormat="1" x14ac:dyDescent="0.2">
      <c r="A1337" s="2"/>
      <c r="BG1337" s="72"/>
    </row>
    <row r="1338" spans="1:59" s="18" customFormat="1" x14ac:dyDescent="0.2">
      <c r="A1338" s="2"/>
      <c r="BG1338" s="72"/>
    </row>
    <row r="1339" spans="1:59" s="18" customFormat="1" x14ac:dyDescent="0.2">
      <c r="A1339" s="2"/>
      <c r="BG1339" s="72"/>
    </row>
    <row r="1340" spans="1:59" s="18" customFormat="1" x14ac:dyDescent="0.2">
      <c r="A1340" s="2"/>
      <c r="BG1340" s="72"/>
    </row>
    <row r="1341" spans="1:59" s="18" customFormat="1" x14ac:dyDescent="0.2">
      <c r="A1341" s="2"/>
      <c r="BG1341" s="72"/>
    </row>
    <row r="1342" spans="1:59" s="18" customFormat="1" x14ac:dyDescent="0.2">
      <c r="A1342" s="2"/>
      <c r="BG1342" s="72"/>
    </row>
    <row r="1343" spans="1:59" s="18" customFormat="1" x14ac:dyDescent="0.2">
      <c r="A1343" s="2"/>
      <c r="BG1343" s="72"/>
    </row>
    <row r="1344" spans="1:59" s="18" customFormat="1" x14ac:dyDescent="0.2">
      <c r="A1344" s="2"/>
      <c r="BG1344" s="72"/>
    </row>
    <row r="1345" spans="1:59" s="18" customFormat="1" x14ac:dyDescent="0.2">
      <c r="A1345" s="2"/>
      <c r="BG1345" s="72"/>
    </row>
    <row r="1346" spans="1:59" s="18" customFormat="1" x14ac:dyDescent="0.2">
      <c r="A1346" s="2"/>
      <c r="BG1346" s="72"/>
    </row>
    <row r="1347" spans="1:59" s="18" customFormat="1" x14ac:dyDescent="0.2">
      <c r="A1347" s="2"/>
      <c r="BG1347" s="72"/>
    </row>
    <row r="1348" spans="1:59" s="18" customFormat="1" x14ac:dyDescent="0.2">
      <c r="A1348" s="2"/>
      <c r="BG1348" s="72"/>
    </row>
    <row r="1349" spans="1:59" s="18" customFormat="1" x14ac:dyDescent="0.2">
      <c r="A1349" s="2"/>
      <c r="BG1349" s="72"/>
    </row>
    <row r="1350" spans="1:59" s="18" customFormat="1" x14ac:dyDescent="0.2">
      <c r="A1350" s="2"/>
      <c r="BG1350" s="72"/>
    </row>
    <row r="1351" spans="1:59" s="18" customFormat="1" x14ac:dyDescent="0.2">
      <c r="A1351" s="2"/>
      <c r="BG1351" s="72"/>
    </row>
    <row r="1352" spans="1:59" s="18" customFormat="1" x14ac:dyDescent="0.2">
      <c r="A1352" s="2"/>
      <c r="BG1352" s="72"/>
    </row>
    <row r="1353" spans="1:59" s="18" customFormat="1" x14ac:dyDescent="0.2">
      <c r="A1353" s="2"/>
      <c r="BG1353" s="72"/>
    </row>
    <row r="1354" spans="1:59" s="18" customFormat="1" x14ac:dyDescent="0.2">
      <c r="A1354" s="2"/>
      <c r="BG1354" s="72"/>
    </row>
    <row r="1355" spans="1:59" s="18" customFormat="1" x14ac:dyDescent="0.2">
      <c r="A1355" s="2"/>
      <c r="BG1355" s="72"/>
    </row>
    <row r="1356" spans="1:59" s="18" customFormat="1" x14ac:dyDescent="0.2">
      <c r="A1356" s="2"/>
      <c r="BG1356" s="72"/>
    </row>
    <row r="1357" spans="1:59" s="18" customFormat="1" x14ac:dyDescent="0.2">
      <c r="A1357" s="2"/>
      <c r="BG1357" s="72"/>
    </row>
    <row r="1358" spans="1:59" s="18" customFormat="1" x14ac:dyDescent="0.2">
      <c r="A1358" s="2"/>
      <c r="BG1358" s="72"/>
    </row>
    <row r="1359" spans="1:59" s="18" customFormat="1" x14ac:dyDescent="0.2">
      <c r="A1359" s="2"/>
      <c r="BG1359" s="72"/>
    </row>
    <row r="1360" spans="1:59" s="18" customFormat="1" x14ac:dyDescent="0.2">
      <c r="A1360" s="2"/>
      <c r="BG1360" s="72"/>
    </row>
    <row r="1361" spans="1:59" s="18" customFormat="1" x14ac:dyDescent="0.2">
      <c r="A1361" s="2"/>
      <c r="BG1361" s="72"/>
    </row>
    <row r="1362" spans="1:59" s="18" customFormat="1" x14ac:dyDescent="0.2">
      <c r="A1362" s="2"/>
      <c r="BG1362" s="72"/>
    </row>
    <row r="1363" spans="1:59" s="18" customFormat="1" x14ac:dyDescent="0.2">
      <c r="A1363" s="2"/>
      <c r="BG1363" s="72"/>
    </row>
    <row r="1364" spans="1:59" s="18" customFormat="1" x14ac:dyDescent="0.2">
      <c r="A1364" s="2"/>
      <c r="BG1364" s="72"/>
    </row>
    <row r="1365" spans="1:59" s="18" customFormat="1" x14ac:dyDescent="0.2">
      <c r="A1365" s="2"/>
      <c r="BG1365" s="72"/>
    </row>
    <row r="1366" spans="1:59" s="18" customFormat="1" x14ac:dyDescent="0.2">
      <c r="A1366" s="2"/>
      <c r="BG1366" s="72"/>
    </row>
    <row r="1367" spans="1:59" s="18" customFormat="1" x14ac:dyDescent="0.2">
      <c r="A1367" s="2"/>
      <c r="BG1367" s="72"/>
    </row>
    <row r="1368" spans="1:59" s="18" customFormat="1" x14ac:dyDescent="0.2">
      <c r="A1368" s="2"/>
      <c r="BG1368" s="72"/>
    </row>
    <row r="1369" spans="1:59" s="18" customFormat="1" x14ac:dyDescent="0.2">
      <c r="A1369" s="2"/>
      <c r="BG1369" s="72"/>
    </row>
    <row r="1370" spans="1:59" s="18" customFormat="1" x14ac:dyDescent="0.2">
      <c r="A1370" s="2"/>
      <c r="BG1370" s="72"/>
    </row>
    <row r="1371" spans="1:59" s="18" customFormat="1" x14ac:dyDescent="0.2">
      <c r="A1371" s="2"/>
      <c r="BG1371" s="72"/>
    </row>
    <row r="1372" spans="1:59" s="18" customFormat="1" x14ac:dyDescent="0.2">
      <c r="A1372" s="2"/>
      <c r="BG1372" s="72"/>
    </row>
    <row r="1373" spans="1:59" s="18" customFormat="1" x14ac:dyDescent="0.2">
      <c r="A1373" s="2"/>
      <c r="BG1373" s="72"/>
    </row>
    <row r="1374" spans="1:59" s="18" customFormat="1" x14ac:dyDescent="0.2">
      <c r="A1374" s="2"/>
      <c r="BG1374" s="72"/>
    </row>
    <row r="1375" spans="1:59" s="18" customFormat="1" x14ac:dyDescent="0.2">
      <c r="A1375" s="2"/>
      <c r="BG1375" s="72"/>
    </row>
    <row r="1376" spans="1:59" s="18" customFormat="1" x14ac:dyDescent="0.2">
      <c r="A1376" s="2"/>
      <c r="BG1376" s="72"/>
    </row>
    <row r="1377" spans="1:59" s="18" customFormat="1" x14ac:dyDescent="0.2">
      <c r="A1377" s="2"/>
      <c r="BG1377" s="72"/>
    </row>
    <row r="1378" spans="1:59" s="18" customFormat="1" x14ac:dyDescent="0.2">
      <c r="A1378" s="2"/>
      <c r="BG1378" s="72"/>
    </row>
    <row r="1379" spans="1:59" s="18" customFormat="1" x14ac:dyDescent="0.2">
      <c r="A1379" s="2"/>
      <c r="BG1379" s="72"/>
    </row>
    <row r="1380" spans="1:59" s="18" customFormat="1" x14ac:dyDescent="0.2">
      <c r="A1380" s="2"/>
      <c r="BG1380" s="72"/>
    </row>
    <row r="1381" spans="1:59" s="18" customFormat="1" x14ac:dyDescent="0.2">
      <c r="A1381" s="2"/>
      <c r="BG1381" s="72"/>
    </row>
    <row r="1382" spans="1:59" s="18" customFormat="1" x14ac:dyDescent="0.2">
      <c r="A1382" s="2"/>
      <c r="BG1382" s="72"/>
    </row>
    <row r="1383" spans="1:59" s="18" customFormat="1" x14ac:dyDescent="0.2">
      <c r="A1383" s="2"/>
      <c r="BG1383" s="72"/>
    </row>
    <row r="1384" spans="1:59" s="18" customFormat="1" x14ac:dyDescent="0.2">
      <c r="A1384" s="2"/>
      <c r="BG1384" s="72"/>
    </row>
    <row r="1385" spans="1:59" s="18" customFormat="1" x14ac:dyDescent="0.2">
      <c r="A1385" s="2"/>
      <c r="BG1385" s="72"/>
    </row>
    <row r="1386" spans="1:59" s="18" customFormat="1" x14ac:dyDescent="0.2">
      <c r="A1386" s="2"/>
      <c r="BG1386" s="72"/>
    </row>
    <row r="1387" spans="1:59" s="18" customFormat="1" x14ac:dyDescent="0.2">
      <c r="A1387" s="2"/>
      <c r="BG1387" s="72"/>
    </row>
    <row r="1388" spans="1:59" s="18" customFormat="1" x14ac:dyDescent="0.2">
      <c r="A1388" s="2"/>
      <c r="BG1388" s="72"/>
    </row>
    <row r="1389" spans="1:59" s="18" customFormat="1" x14ac:dyDescent="0.2">
      <c r="A1389" s="2"/>
      <c r="BG1389" s="72"/>
    </row>
    <row r="1390" spans="1:59" s="18" customFormat="1" x14ac:dyDescent="0.2">
      <c r="A1390" s="2"/>
      <c r="BG1390" s="72"/>
    </row>
    <row r="1391" spans="1:59" s="18" customFormat="1" x14ac:dyDescent="0.2">
      <c r="A1391" s="2"/>
      <c r="BG1391" s="72"/>
    </row>
    <row r="1392" spans="1:59" s="18" customFormat="1" x14ac:dyDescent="0.2">
      <c r="A1392" s="2"/>
      <c r="BG1392" s="72"/>
    </row>
    <row r="1393" spans="1:59" s="18" customFormat="1" x14ac:dyDescent="0.2">
      <c r="A1393" s="2"/>
      <c r="BG1393" s="72"/>
    </row>
    <row r="1394" spans="1:59" s="18" customFormat="1" x14ac:dyDescent="0.2">
      <c r="A1394" s="2"/>
      <c r="BG1394" s="72"/>
    </row>
    <row r="1395" spans="1:59" s="18" customFormat="1" x14ac:dyDescent="0.2">
      <c r="A1395" s="2"/>
      <c r="BG1395" s="72"/>
    </row>
    <row r="1396" spans="1:59" s="18" customFormat="1" x14ac:dyDescent="0.2">
      <c r="A1396" s="2"/>
      <c r="BG1396" s="72"/>
    </row>
    <row r="1397" spans="1:59" s="18" customFormat="1" x14ac:dyDescent="0.2">
      <c r="A1397" s="2"/>
      <c r="BG1397" s="72"/>
    </row>
    <row r="1398" spans="1:59" s="18" customFormat="1" x14ac:dyDescent="0.2">
      <c r="A1398" s="2"/>
      <c r="BG1398" s="72"/>
    </row>
    <row r="1399" spans="1:59" s="18" customFormat="1" x14ac:dyDescent="0.2">
      <c r="A1399" s="2"/>
      <c r="BG1399" s="72"/>
    </row>
    <row r="1400" spans="1:59" s="18" customFormat="1" x14ac:dyDescent="0.2">
      <c r="A1400" s="2"/>
      <c r="BG1400" s="72"/>
    </row>
    <row r="1401" spans="1:59" s="18" customFormat="1" x14ac:dyDescent="0.2">
      <c r="A1401" s="2"/>
      <c r="BG1401" s="72"/>
    </row>
    <row r="1402" spans="1:59" s="18" customFormat="1" x14ac:dyDescent="0.2">
      <c r="A1402" s="2"/>
      <c r="BG1402" s="72"/>
    </row>
    <row r="1403" spans="1:59" s="18" customFormat="1" x14ac:dyDescent="0.2">
      <c r="A1403" s="2"/>
      <c r="BG1403" s="72"/>
    </row>
    <row r="1404" spans="1:59" s="18" customFormat="1" x14ac:dyDescent="0.2">
      <c r="A1404" s="2"/>
      <c r="BG1404" s="72"/>
    </row>
    <row r="1405" spans="1:59" s="18" customFormat="1" x14ac:dyDescent="0.2">
      <c r="A1405" s="2"/>
      <c r="BG1405" s="72"/>
    </row>
    <row r="1406" spans="1:59" s="18" customFormat="1" x14ac:dyDescent="0.2">
      <c r="A1406" s="2"/>
      <c r="BG1406" s="72"/>
    </row>
    <row r="1407" spans="1:59" s="18" customFormat="1" x14ac:dyDescent="0.2">
      <c r="A1407" s="2"/>
      <c r="BG1407" s="72"/>
    </row>
    <row r="1408" spans="1:59" s="18" customFormat="1" x14ac:dyDescent="0.2">
      <c r="A1408" s="2"/>
      <c r="BG1408" s="72"/>
    </row>
    <row r="1409" spans="1:59" s="18" customFormat="1" x14ac:dyDescent="0.2">
      <c r="A1409" s="2"/>
      <c r="BG1409" s="72"/>
    </row>
    <row r="1410" spans="1:59" s="18" customFormat="1" x14ac:dyDescent="0.2">
      <c r="A1410" s="2"/>
      <c r="BG1410" s="72"/>
    </row>
    <row r="1411" spans="1:59" s="18" customFormat="1" x14ac:dyDescent="0.2">
      <c r="A1411" s="2"/>
      <c r="BG1411" s="72"/>
    </row>
    <row r="1412" spans="1:59" s="18" customFormat="1" x14ac:dyDescent="0.2">
      <c r="A1412" s="2"/>
      <c r="BG1412" s="72"/>
    </row>
    <row r="1413" spans="1:59" s="18" customFormat="1" x14ac:dyDescent="0.2">
      <c r="A1413" s="2"/>
      <c r="BG1413" s="72"/>
    </row>
    <row r="1414" spans="1:59" s="18" customFormat="1" x14ac:dyDescent="0.2">
      <c r="A1414" s="2"/>
      <c r="BG1414" s="72"/>
    </row>
    <row r="1415" spans="1:59" s="18" customFormat="1" x14ac:dyDescent="0.2">
      <c r="A1415" s="2"/>
      <c r="BG1415" s="72"/>
    </row>
    <row r="1416" spans="1:59" s="18" customFormat="1" x14ac:dyDescent="0.2">
      <c r="A1416" s="2"/>
      <c r="BG1416" s="72"/>
    </row>
    <row r="1417" spans="1:59" s="18" customFormat="1" x14ac:dyDescent="0.2">
      <c r="A1417" s="2"/>
      <c r="BG1417" s="72"/>
    </row>
    <row r="1418" spans="1:59" s="18" customFormat="1" x14ac:dyDescent="0.2">
      <c r="A1418" s="2"/>
      <c r="BG1418" s="72"/>
    </row>
    <row r="1419" spans="1:59" s="18" customFormat="1" x14ac:dyDescent="0.2">
      <c r="A1419" s="2"/>
      <c r="BG1419" s="72"/>
    </row>
    <row r="1420" spans="1:59" s="18" customFormat="1" x14ac:dyDescent="0.2">
      <c r="A1420" s="2"/>
      <c r="BG1420" s="72"/>
    </row>
    <row r="1421" spans="1:59" s="18" customFormat="1" x14ac:dyDescent="0.2">
      <c r="A1421" s="2"/>
      <c r="BG1421" s="72"/>
    </row>
    <row r="1422" spans="1:59" s="18" customFormat="1" x14ac:dyDescent="0.2">
      <c r="A1422" s="2"/>
      <c r="BG1422" s="72"/>
    </row>
    <row r="1423" spans="1:59" s="18" customFormat="1" x14ac:dyDescent="0.2">
      <c r="A1423" s="2"/>
      <c r="BG1423" s="72"/>
    </row>
    <row r="1424" spans="1:59" s="18" customFormat="1" x14ac:dyDescent="0.2">
      <c r="A1424" s="2"/>
      <c r="BG1424" s="72"/>
    </row>
    <row r="1425" spans="1:59" s="18" customFormat="1" x14ac:dyDescent="0.2">
      <c r="A1425" s="2"/>
      <c r="BG1425" s="72"/>
    </row>
    <row r="1426" spans="1:59" s="18" customFormat="1" x14ac:dyDescent="0.2">
      <c r="A1426" s="2"/>
      <c r="BG1426" s="72"/>
    </row>
    <row r="1427" spans="1:59" s="18" customFormat="1" x14ac:dyDescent="0.2">
      <c r="A1427" s="2"/>
      <c r="BG1427" s="72"/>
    </row>
    <row r="1428" spans="1:59" s="18" customFormat="1" x14ac:dyDescent="0.2">
      <c r="A1428" s="2"/>
      <c r="BG1428" s="72"/>
    </row>
    <row r="1429" spans="1:59" s="18" customFormat="1" x14ac:dyDescent="0.2">
      <c r="A1429" s="2"/>
      <c r="BG1429" s="72"/>
    </row>
    <row r="1430" spans="1:59" s="18" customFormat="1" x14ac:dyDescent="0.2">
      <c r="A1430" s="2"/>
      <c r="BG1430" s="72"/>
    </row>
    <row r="1431" spans="1:59" s="18" customFormat="1" x14ac:dyDescent="0.2">
      <c r="A1431" s="2"/>
      <c r="BG1431" s="72"/>
    </row>
    <row r="1432" spans="1:59" s="18" customFormat="1" x14ac:dyDescent="0.2">
      <c r="A1432" s="2"/>
      <c r="BG1432" s="72"/>
    </row>
    <row r="1433" spans="1:59" s="18" customFormat="1" x14ac:dyDescent="0.2">
      <c r="A1433" s="2"/>
      <c r="BG1433" s="72"/>
    </row>
    <row r="1434" spans="1:59" s="18" customFormat="1" x14ac:dyDescent="0.2">
      <c r="A1434" s="2"/>
      <c r="BG1434" s="72"/>
    </row>
    <row r="1435" spans="1:59" s="18" customFormat="1" x14ac:dyDescent="0.2">
      <c r="A1435" s="2"/>
      <c r="BG1435" s="72"/>
    </row>
    <row r="1436" spans="1:59" s="18" customFormat="1" x14ac:dyDescent="0.2">
      <c r="A1436" s="2"/>
      <c r="BG1436" s="72"/>
    </row>
    <row r="1437" spans="1:59" s="18" customFormat="1" x14ac:dyDescent="0.2">
      <c r="A1437" s="2"/>
      <c r="BG1437" s="72"/>
    </row>
    <row r="1438" spans="1:59" s="18" customFormat="1" x14ac:dyDescent="0.2">
      <c r="A1438" s="2"/>
      <c r="BG1438" s="72"/>
    </row>
    <row r="1439" spans="1:59" s="18" customFormat="1" x14ac:dyDescent="0.2">
      <c r="A1439" s="2"/>
      <c r="BG1439" s="72"/>
    </row>
    <row r="1440" spans="1:59" s="18" customFormat="1" x14ac:dyDescent="0.2">
      <c r="A1440" s="2"/>
      <c r="BG1440" s="72"/>
    </row>
    <row r="1441" spans="1:59" s="18" customFormat="1" x14ac:dyDescent="0.2">
      <c r="A1441" s="2"/>
      <c r="BG1441" s="72"/>
    </row>
    <row r="1442" spans="1:59" s="18" customFormat="1" x14ac:dyDescent="0.2">
      <c r="A1442" s="2"/>
      <c r="BG1442" s="72"/>
    </row>
    <row r="1443" spans="1:59" s="18" customFormat="1" x14ac:dyDescent="0.2">
      <c r="A1443" s="2"/>
      <c r="BG1443" s="72"/>
    </row>
    <row r="1444" spans="1:59" s="18" customFormat="1" x14ac:dyDescent="0.2">
      <c r="A1444" s="2"/>
      <c r="BG1444" s="72"/>
    </row>
    <row r="1445" spans="1:59" s="18" customFormat="1" x14ac:dyDescent="0.2">
      <c r="A1445" s="2"/>
      <c r="BG1445" s="72"/>
    </row>
    <row r="1446" spans="1:59" s="18" customFormat="1" x14ac:dyDescent="0.2">
      <c r="A1446" s="2"/>
      <c r="BG1446" s="72"/>
    </row>
    <row r="1447" spans="1:59" s="18" customFormat="1" x14ac:dyDescent="0.2">
      <c r="A1447" s="2"/>
      <c r="BG1447" s="72"/>
    </row>
    <row r="1448" spans="1:59" s="18" customFormat="1" x14ac:dyDescent="0.2">
      <c r="A1448" s="2"/>
      <c r="BG1448" s="72"/>
    </row>
    <row r="1449" spans="1:59" s="18" customFormat="1" x14ac:dyDescent="0.2">
      <c r="A1449" s="2"/>
      <c r="BG1449" s="72"/>
    </row>
    <row r="1450" spans="1:59" s="18" customFormat="1" x14ac:dyDescent="0.2">
      <c r="A1450" s="2"/>
      <c r="BG1450" s="72"/>
    </row>
    <row r="1451" spans="1:59" s="18" customFormat="1" x14ac:dyDescent="0.2">
      <c r="A1451" s="2"/>
      <c r="BG1451" s="72"/>
    </row>
    <row r="1452" spans="1:59" s="18" customFormat="1" x14ac:dyDescent="0.2">
      <c r="A1452" s="2"/>
      <c r="BG1452" s="72"/>
    </row>
    <row r="1453" spans="1:59" s="18" customFormat="1" x14ac:dyDescent="0.2">
      <c r="A1453" s="2"/>
      <c r="BG1453" s="72"/>
    </row>
    <row r="1454" spans="1:59" s="18" customFormat="1" x14ac:dyDescent="0.2">
      <c r="A1454" s="2"/>
      <c r="BG1454" s="72"/>
    </row>
    <row r="1455" spans="1:59" s="18" customFormat="1" x14ac:dyDescent="0.2">
      <c r="A1455" s="2"/>
      <c r="BG1455" s="72"/>
    </row>
    <row r="1456" spans="1:59" s="18" customFormat="1" x14ac:dyDescent="0.2">
      <c r="A1456" s="2"/>
      <c r="BG1456" s="72"/>
    </row>
    <row r="1457" spans="1:59" s="18" customFormat="1" x14ac:dyDescent="0.2">
      <c r="A1457" s="2"/>
      <c r="BG1457" s="72"/>
    </row>
    <row r="1458" spans="1:59" s="18" customFormat="1" x14ac:dyDescent="0.2">
      <c r="A1458" s="2"/>
      <c r="BG1458" s="72"/>
    </row>
    <row r="1459" spans="1:59" s="18" customFormat="1" x14ac:dyDescent="0.2">
      <c r="A1459" s="2"/>
      <c r="BG1459" s="72"/>
    </row>
    <row r="1460" spans="1:59" s="18" customFormat="1" x14ac:dyDescent="0.2">
      <c r="A1460" s="2"/>
      <c r="BG1460" s="72"/>
    </row>
    <row r="1461" spans="1:59" s="18" customFormat="1" x14ac:dyDescent="0.2">
      <c r="A1461" s="2"/>
      <c r="BG1461" s="72"/>
    </row>
    <row r="1462" spans="1:59" s="18" customFormat="1" x14ac:dyDescent="0.2">
      <c r="A1462" s="2"/>
      <c r="BG1462" s="72"/>
    </row>
    <row r="1463" spans="1:59" s="18" customFormat="1" x14ac:dyDescent="0.2">
      <c r="A1463" s="2"/>
      <c r="BG1463" s="72"/>
    </row>
    <row r="1464" spans="1:59" s="18" customFormat="1" x14ac:dyDescent="0.2">
      <c r="A1464" s="2"/>
      <c r="BG1464" s="72"/>
    </row>
    <row r="1465" spans="1:59" s="18" customFormat="1" x14ac:dyDescent="0.2">
      <c r="A1465" s="2"/>
      <c r="BG1465" s="72"/>
    </row>
    <row r="1466" spans="1:59" s="18" customFormat="1" x14ac:dyDescent="0.2">
      <c r="A1466" s="2"/>
      <c r="BG1466" s="72"/>
    </row>
    <row r="1467" spans="1:59" s="18" customFormat="1" x14ac:dyDescent="0.2">
      <c r="A1467" s="2"/>
      <c r="BG1467" s="72"/>
    </row>
    <row r="1468" spans="1:59" s="18" customFormat="1" x14ac:dyDescent="0.2">
      <c r="A1468" s="2"/>
      <c r="BG1468" s="72"/>
    </row>
    <row r="1469" spans="1:59" s="18" customFormat="1" x14ac:dyDescent="0.2">
      <c r="A1469" s="2"/>
      <c r="BG1469" s="72"/>
    </row>
    <row r="1470" spans="1:59" s="18" customFormat="1" x14ac:dyDescent="0.2">
      <c r="A1470" s="2"/>
      <c r="BG1470" s="72"/>
    </row>
    <row r="1471" spans="1:59" s="18" customFormat="1" x14ac:dyDescent="0.2">
      <c r="A1471" s="2"/>
      <c r="BG1471" s="72"/>
    </row>
    <row r="1472" spans="1:59" s="18" customFormat="1" x14ac:dyDescent="0.2">
      <c r="A1472" s="2"/>
      <c r="BG1472" s="72"/>
    </row>
    <row r="1473" spans="1:59" s="18" customFormat="1" x14ac:dyDescent="0.2">
      <c r="A1473" s="2"/>
      <c r="BG1473" s="72"/>
    </row>
    <row r="1474" spans="1:59" s="18" customFormat="1" x14ac:dyDescent="0.2">
      <c r="A1474" s="2"/>
      <c r="BG1474" s="72"/>
    </row>
    <row r="1475" spans="1:59" s="18" customFormat="1" x14ac:dyDescent="0.2">
      <c r="A1475" s="2"/>
      <c r="BG1475" s="72"/>
    </row>
    <row r="1476" spans="1:59" s="18" customFormat="1" x14ac:dyDescent="0.2">
      <c r="A1476" s="2"/>
      <c r="BG1476" s="72"/>
    </row>
    <row r="1477" spans="1:59" s="18" customFormat="1" x14ac:dyDescent="0.2">
      <c r="A1477" s="2"/>
      <c r="BG1477" s="72"/>
    </row>
    <row r="1478" spans="1:59" s="18" customFormat="1" x14ac:dyDescent="0.2">
      <c r="A1478" s="2"/>
      <c r="BG1478" s="72"/>
    </row>
    <row r="1479" spans="1:59" s="18" customFormat="1" x14ac:dyDescent="0.2">
      <c r="A1479" s="2"/>
      <c r="BG1479" s="72"/>
    </row>
    <row r="1480" spans="1:59" s="18" customFormat="1" x14ac:dyDescent="0.2">
      <c r="A1480" s="2"/>
      <c r="BG1480" s="72"/>
    </row>
    <row r="1481" spans="1:59" s="18" customFormat="1" x14ac:dyDescent="0.2">
      <c r="A1481" s="2"/>
      <c r="BG1481" s="72"/>
    </row>
    <row r="1482" spans="1:59" s="18" customFormat="1" x14ac:dyDescent="0.2">
      <c r="A1482" s="2"/>
      <c r="BG1482" s="72"/>
    </row>
    <row r="1483" spans="1:59" s="18" customFormat="1" x14ac:dyDescent="0.2">
      <c r="A1483" s="2"/>
      <c r="BG1483" s="72"/>
    </row>
    <row r="1484" spans="1:59" s="18" customFormat="1" x14ac:dyDescent="0.2">
      <c r="A1484" s="2"/>
      <c r="BG1484" s="72"/>
    </row>
    <row r="1485" spans="1:59" s="18" customFormat="1" x14ac:dyDescent="0.2">
      <c r="A1485" s="2"/>
      <c r="BG1485" s="72"/>
    </row>
    <row r="1486" spans="1:59" s="18" customFormat="1" x14ac:dyDescent="0.2">
      <c r="A1486" s="2"/>
      <c r="BG1486" s="72"/>
    </row>
    <row r="1487" spans="1:59" s="18" customFormat="1" x14ac:dyDescent="0.2">
      <c r="A1487" s="2"/>
      <c r="BG1487" s="72"/>
    </row>
    <row r="1488" spans="1:59" s="18" customFormat="1" x14ac:dyDescent="0.2">
      <c r="A1488" s="2"/>
      <c r="BG1488" s="72"/>
    </row>
    <row r="1489" spans="1:59" s="18" customFormat="1" x14ac:dyDescent="0.2">
      <c r="A1489" s="2"/>
      <c r="BG1489" s="72"/>
    </row>
    <row r="1490" spans="1:59" s="18" customFormat="1" x14ac:dyDescent="0.2">
      <c r="A1490" s="2"/>
      <c r="BG1490" s="72"/>
    </row>
    <row r="1491" spans="1:59" s="18" customFormat="1" x14ac:dyDescent="0.2">
      <c r="A1491" s="2"/>
      <c r="BG1491" s="72"/>
    </row>
    <row r="1492" spans="1:59" s="18" customFormat="1" x14ac:dyDescent="0.2">
      <c r="A1492" s="2"/>
      <c r="BG1492" s="72"/>
    </row>
    <row r="1493" spans="1:59" s="18" customFormat="1" x14ac:dyDescent="0.2">
      <c r="A1493" s="2"/>
      <c r="BG1493" s="72"/>
    </row>
    <row r="1494" spans="1:59" s="18" customFormat="1" x14ac:dyDescent="0.2">
      <c r="A1494" s="2"/>
      <c r="BG1494" s="72"/>
    </row>
    <row r="1495" spans="1:59" s="18" customFormat="1" x14ac:dyDescent="0.2">
      <c r="A1495" s="2"/>
      <c r="BG1495" s="72"/>
    </row>
    <row r="1496" spans="1:59" s="18" customFormat="1" x14ac:dyDescent="0.2">
      <c r="A1496" s="2"/>
      <c r="BG1496" s="72"/>
    </row>
    <row r="1497" spans="1:59" s="18" customFormat="1" x14ac:dyDescent="0.2">
      <c r="A1497" s="2"/>
      <c r="BG1497" s="72"/>
    </row>
    <row r="1498" spans="1:59" s="18" customFormat="1" x14ac:dyDescent="0.2">
      <c r="A1498" s="2"/>
      <c r="BG1498" s="72"/>
    </row>
    <row r="1499" spans="1:59" s="18" customFormat="1" x14ac:dyDescent="0.2">
      <c r="A1499" s="2"/>
      <c r="BG1499" s="72"/>
    </row>
    <row r="1500" spans="1:59" s="18" customFormat="1" x14ac:dyDescent="0.2">
      <c r="A1500" s="2"/>
      <c r="BG1500" s="72"/>
    </row>
    <row r="1501" spans="1:59" s="18" customFormat="1" x14ac:dyDescent="0.2">
      <c r="A1501" s="2"/>
      <c r="BG1501" s="72"/>
    </row>
    <row r="1502" spans="1:59" s="18" customFormat="1" x14ac:dyDescent="0.2">
      <c r="A1502" s="2"/>
      <c r="BG1502" s="72"/>
    </row>
    <row r="1503" spans="1:59" s="18" customFormat="1" x14ac:dyDescent="0.2">
      <c r="A1503" s="2"/>
      <c r="BG1503" s="72"/>
    </row>
    <row r="1504" spans="1:59" s="18" customFormat="1" x14ac:dyDescent="0.2">
      <c r="A1504" s="2"/>
      <c r="BG1504" s="72"/>
    </row>
    <row r="1505" spans="1:59" s="18" customFormat="1" x14ac:dyDescent="0.2">
      <c r="A1505" s="2"/>
      <c r="BG1505" s="72"/>
    </row>
    <row r="1506" spans="1:59" s="18" customFormat="1" x14ac:dyDescent="0.2">
      <c r="A1506" s="2"/>
      <c r="BG1506" s="72"/>
    </row>
    <row r="1507" spans="1:59" s="18" customFormat="1" x14ac:dyDescent="0.2">
      <c r="A1507" s="2"/>
      <c r="BG1507" s="72"/>
    </row>
    <row r="1508" spans="1:59" s="18" customFormat="1" x14ac:dyDescent="0.2">
      <c r="A1508" s="2"/>
      <c r="BG1508" s="72"/>
    </row>
    <row r="1509" spans="1:59" s="18" customFormat="1" x14ac:dyDescent="0.2">
      <c r="A1509" s="2"/>
      <c r="BG1509" s="72"/>
    </row>
    <row r="1510" spans="1:59" s="18" customFormat="1" x14ac:dyDescent="0.2">
      <c r="A1510" s="2"/>
      <c r="BG1510" s="72"/>
    </row>
    <row r="1511" spans="1:59" s="18" customFormat="1" x14ac:dyDescent="0.2">
      <c r="A1511" s="2"/>
      <c r="BG1511" s="72"/>
    </row>
    <row r="1512" spans="1:59" s="18" customFormat="1" x14ac:dyDescent="0.2">
      <c r="A1512" s="2"/>
      <c r="BG1512" s="72"/>
    </row>
    <row r="1513" spans="1:59" s="18" customFormat="1" x14ac:dyDescent="0.2">
      <c r="A1513" s="2"/>
      <c r="BG1513" s="72"/>
    </row>
    <row r="1514" spans="1:59" s="18" customFormat="1" x14ac:dyDescent="0.2">
      <c r="A1514" s="2"/>
      <c r="BG1514" s="72"/>
    </row>
    <row r="1515" spans="1:59" s="18" customFormat="1" x14ac:dyDescent="0.2">
      <c r="A1515" s="2"/>
      <c r="BG1515" s="72"/>
    </row>
    <row r="1516" spans="1:59" s="18" customFormat="1" x14ac:dyDescent="0.2">
      <c r="A1516" s="2"/>
      <c r="BG1516" s="72"/>
    </row>
    <row r="1517" spans="1:59" s="18" customFormat="1" x14ac:dyDescent="0.2">
      <c r="A1517" s="2"/>
      <c r="BG1517" s="72"/>
    </row>
    <row r="1518" spans="1:59" s="18" customFormat="1" x14ac:dyDescent="0.2">
      <c r="A1518" s="2"/>
      <c r="BG1518" s="72"/>
    </row>
    <row r="1519" spans="1:59" s="18" customFormat="1" x14ac:dyDescent="0.2">
      <c r="A1519" s="2"/>
      <c r="BG1519" s="72"/>
    </row>
    <row r="1520" spans="1:59" s="18" customFormat="1" x14ac:dyDescent="0.2">
      <c r="A1520" s="2"/>
      <c r="BG1520" s="72"/>
    </row>
    <row r="1521" spans="1:59" s="18" customFormat="1" x14ac:dyDescent="0.2">
      <c r="A1521" s="2"/>
      <c r="BG1521" s="72"/>
    </row>
    <row r="1522" spans="1:59" s="18" customFormat="1" x14ac:dyDescent="0.2">
      <c r="A1522" s="2"/>
      <c r="BG1522" s="72"/>
    </row>
    <row r="1523" spans="1:59" s="18" customFormat="1" x14ac:dyDescent="0.2">
      <c r="A1523" s="2"/>
      <c r="BG1523" s="72"/>
    </row>
    <row r="1524" spans="1:59" s="18" customFormat="1" x14ac:dyDescent="0.2">
      <c r="A1524" s="2"/>
      <c r="BG1524" s="72"/>
    </row>
    <row r="1525" spans="1:59" s="18" customFormat="1" x14ac:dyDescent="0.2">
      <c r="A1525" s="2"/>
      <c r="BG1525" s="72"/>
    </row>
    <row r="1526" spans="1:59" s="18" customFormat="1" x14ac:dyDescent="0.2">
      <c r="A1526" s="2"/>
      <c r="BG1526" s="72"/>
    </row>
    <row r="1527" spans="1:59" s="18" customFormat="1" x14ac:dyDescent="0.2">
      <c r="A1527" s="2"/>
      <c r="BG1527" s="72"/>
    </row>
    <row r="1528" spans="1:59" s="18" customFormat="1" x14ac:dyDescent="0.2">
      <c r="A1528" s="2"/>
      <c r="BG1528" s="72"/>
    </row>
    <row r="1529" spans="1:59" s="18" customFormat="1" x14ac:dyDescent="0.2">
      <c r="A1529" s="2"/>
      <c r="BG1529" s="72"/>
    </row>
    <row r="1530" spans="1:59" s="18" customFormat="1" x14ac:dyDescent="0.2">
      <c r="A1530" s="2"/>
      <c r="BG1530" s="72"/>
    </row>
    <row r="1531" spans="1:59" s="18" customFormat="1" x14ac:dyDescent="0.2">
      <c r="A1531" s="2"/>
      <c r="BG1531" s="72"/>
    </row>
    <row r="1532" spans="1:59" s="18" customFormat="1" x14ac:dyDescent="0.2">
      <c r="A1532" s="2"/>
      <c r="BG1532" s="72"/>
    </row>
    <row r="1533" spans="1:59" s="18" customFormat="1" x14ac:dyDescent="0.2">
      <c r="A1533" s="2"/>
      <c r="BG1533" s="72"/>
    </row>
    <row r="1534" spans="1:59" s="18" customFormat="1" x14ac:dyDescent="0.2">
      <c r="A1534" s="2"/>
      <c r="BG1534" s="72"/>
    </row>
    <row r="1535" spans="1:59" s="18" customFormat="1" x14ac:dyDescent="0.2">
      <c r="A1535" s="2"/>
      <c r="BG1535" s="72"/>
    </row>
    <row r="1536" spans="1:59" s="18" customFormat="1" x14ac:dyDescent="0.2">
      <c r="A1536" s="2"/>
      <c r="BG1536" s="72"/>
    </row>
    <row r="1537" spans="1:59" s="18" customFormat="1" x14ac:dyDescent="0.2">
      <c r="A1537" s="2"/>
      <c r="BG1537" s="72"/>
    </row>
    <row r="1538" spans="1:59" s="18" customFormat="1" x14ac:dyDescent="0.2">
      <c r="A1538" s="2"/>
      <c r="BG1538" s="72"/>
    </row>
    <row r="1539" spans="1:59" s="18" customFormat="1" x14ac:dyDescent="0.2">
      <c r="A1539" s="2"/>
      <c r="BG1539" s="72"/>
    </row>
    <row r="1540" spans="1:59" s="18" customFormat="1" x14ac:dyDescent="0.2">
      <c r="A1540" s="2"/>
      <c r="BG1540" s="72"/>
    </row>
    <row r="1541" spans="1:59" s="18" customFormat="1" x14ac:dyDescent="0.2">
      <c r="A1541" s="2"/>
      <c r="BG1541" s="72"/>
    </row>
    <row r="1542" spans="1:59" s="18" customFormat="1" x14ac:dyDescent="0.2">
      <c r="A1542" s="2"/>
      <c r="BG1542" s="72"/>
    </row>
    <row r="1543" spans="1:59" s="18" customFormat="1" x14ac:dyDescent="0.2">
      <c r="A1543" s="2"/>
      <c r="BG1543" s="72"/>
    </row>
    <row r="1544" spans="1:59" s="18" customFormat="1" x14ac:dyDescent="0.2">
      <c r="A1544" s="2"/>
      <c r="BG1544" s="72"/>
    </row>
    <row r="1545" spans="1:59" s="18" customFormat="1" x14ac:dyDescent="0.2">
      <c r="A1545" s="2"/>
      <c r="BG1545" s="72"/>
    </row>
    <row r="1546" spans="1:59" s="18" customFormat="1" x14ac:dyDescent="0.2">
      <c r="A1546" s="2"/>
      <c r="BG1546" s="72"/>
    </row>
    <row r="1547" spans="1:59" s="18" customFormat="1" x14ac:dyDescent="0.2">
      <c r="A1547" s="2"/>
      <c r="BG1547" s="72"/>
    </row>
    <row r="1548" spans="1:59" s="18" customFormat="1" x14ac:dyDescent="0.2">
      <c r="A1548" s="2"/>
      <c r="BG1548" s="72"/>
    </row>
    <row r="1549" spans="1:59" s="18" customFormat="1" x14ac:dyDescent="0.2">
      <c r="A1549" s="2"/>
      <c r="BG1549" s="72"/>
    </row>
    <row r="1550" spans="1:59" s="18" customFormat="1" x14ac:dyDescent="0.2">
      <c r="A1550" s="2"/>
      <c r="BG1550" s="72"/>
    </row>
    <row r="1551" spans="1:59" s="18" customFormat="1" x14ac:dyDescent="0.2">
      <c r="A1551" s="2"/>
      <c r="BG1551" s="72"/>
    </row>
    <row r="1552" spans="1:59" s="18" customFormat="1" x14ac:dyDescent="0.2">
      <c r="A1552" s="2"/>
      <c r="BG1552" s="72"/>
    </row>
    <row r="1553" spans="1:59" s="18" customFormat="1" x14ac:dyDescent="0.2">
      <c r="A1553" s="2"/>
      <c r="BG1553" s="72"/>
    </row>
    <row r="1554" spans="1:59" s="18" customFormat="1" x14ac:dyDescent="0.2">
      <c r="A1554" s="2"/>
      <c r="BG1554" s="72"/>
    </row>
    <row r="1555" spans="1:59" s="18" customFormat="1" x14ac:dyDescent="0.2">
      <c r="A1555" s="2"/>
      <c r="BG1555" s="72"/>
    </row>
    <row r="1556" spans="1:59" s="18" customFormat="1" x14ac:dyDescent="0.2">
      <c r="A1556" s="2"/>
      <c r="BG1556" s="72"/>
    </row>
    <row r="1557" spans="1:59" s="18" customFormat="1" x14ac:dyDescent="0.2">
      <c r="A1557" s="2"/>
      <c r="BG1557" s="72"/>
    </row>
    <row r="1558" spans="1:59" s="18" customFormat="1" x14ac:dyDescent="0.2">
      <c r="A1558" s="2"/>
      <c r="BG1558" s="72"/>
    </row>
    <row r="1559" spans="1:59" s="18" customFormat="1" x14ac:dyDescent="0.2">
      <c r="A1559" s="2"/>
      <c r="BG1559" s="72"/>
    </row>
    <row r="1560" spans="1:59" s="18" customFormat="1" x14ac:dyDescent="0.2">
      <c r="A1560" s="2"/>
      <c r="BG1560" s="72"/>
    </row>
    <row r="1561" spans="1:59" s="18" customFormat="1" x14ac:dyDescent="0.2">
      <c r="A1561" s="2"/>
      <c r="BG1561" s="72"/>
    </row>
    <row r="1562" spans="1:59" s="18" customFormat="1" x14ac:dyDescent="0.2">
      <c r="A1562" s="2"/>
      <c r="BG1562" s="72"/>
    </row>
    <row r="1563" spans="1:59" s="18" customFormat="1" x14ac:dyDescent="0.2">
      <c r="A1563" s="2"/>
      <c r="BG1563" s="72"/>
    </row>
    <row r="1564" spans="1:59" s="18" customFormat="1" x14ac:dyDescent="0.2">
      <c r="A1564" s="2"/>
      <c r="BG1564" s="72"/>
    </row>
    <row r="1565" spans="1:59" s="18" customFormat="1" x14ac:dyDescent="0.2">
      <c r="A1565" s="2"/>
      <c r="BG1565" s="72"/>
    </row>
    <row r="1566" spans="1:59" s="18" customFormat="1" x14ac:dyDescent="0.2">
      <c r="A1566" s="2"/>
      <c r="BG1566" s="72"/>
    </row>
    <row r="1567" spans="1:59" s="18" customFormat="1" x14ac:dyDescent="0.2">
      <c r="A1567" s="2"/>
      <c r="BG1567" s="72"/>
    </row>
    <row r="1568" spans="1:59" s="18" customFormat="1" x14ac:dyDescent="0.2">
      <c r="A1568" s="2"/>
      <c r="BG1568" s="72"/>
    </row>
    <row r="1569" spans="1:59" s="18" customFormat="1" x14ac:dyDescent="0.2">
      <c r="A1569" s="2"/>
      <c r="BG1569" s="72"/>
    </row>
    <row r="1570" spans="1:59" s="18" customFormat="1" x14ac:dyDescent="0.2">
      <c r="A1570" s="2"/>
      <c r="BG1570" s="72"/>
    </row>
    <row r="1571" spans="1:59" s="18" customFormat="1" x14ac:dyDescent="0.2">
      <c r="A1571" s="2"/>
      <c r="BG1571" s="72"/>
    </row>
    <row r="1572" spans="1:59" s="18" customFormat="1" x14ac:dyDescent="0.2">
      <c r="A1572" s="2"/>
      <c r="BG1572" s="72"/>
    </row>
    <row r="1573" spans="1:59" s="18" customFormat="1" x14ac:dyDescent="0.2">
      <c r="A1573" s="2"/>
      <c r="BG1573" s="72"/>
    </row>
    <row r="1574" spans="1:59" s="18" customFormat="1" x14ac:dyDescent="0.2">
      <c r="A1574" s="2"/>
      <c r="BG1574" s="72"/>
    </row>
    <row r="1575" spans="1:59" s="18" customFormat="1" x14ac:dyDescent="0.2">
      <c r="A1575" s="2"/>
      <c r="BG1575" s="72"/>
    </row>
    <row r="1576" spans="1:59" s="18" customFormat="1" x14ac:dyDescent="0.2">
      <c r="A1576" s="2"/>
      <c r="BG1576" s="72"/>
    </row>
    <row r="1577" spans="1:59" s="18" customFormat="1" x14ac:dyDescent="0.2">
      <c r="A1577" s="2"/>
      <c r="BG1577" s="72"/>
    </row>
    <row r="1578" spans="1:59" s="18" customFormat="1" x14ac:dyDescent="0.2">
      <c r="A1578" s="2"/>
      <c r="BG1578" s="72"/>
    </row>
    <row r="1579" spans="1:59" s="18" customFormat="1" x14ac:dyDescent="0.2">
      <c r="A1579" s="2"/>
      <c r="BG1579" s="72"/>
    </row>
    <row r="1580" spans="1:59" s="18" customFormat="1" x14ac:dyDescent="0.2">
      <c r="A1580" s="2"/>
      <c r="BG1580" s="72"/>
    </row>
    <row r="1581" spans="1:59" s="18" customFormat="1" x14ac:dyDescent="0.2">
      <c r="A1581" s="2"/>
      <c r="BG1581" s="72"/>
    </row>
    <row r="1582" spans="1:59" s="18" customFormat="1" x14ac:dyDescent="0.2">
      <c r="A1582" s="2"/>
      <c r="BG1582" s="72"/>
    </row>
    <row r="1583" spans="1:59" s="18" customFormat="1" x14ac:dyDescent="0.2">
      <c r="A1583" s="2"/>
      <c r="BG1583" s="72"/>
    </row>
    <row r="1584" spans="1:59" s="18" customFormat="1" x14ac:dyDescent="0.2">
      <c r="A1584" s="2"/>
      <c r="BG1584" s="72"/>
    </row>
    <row r="1585" spans="1:59" s="18" customFormat="1" x14ac:dyDescent="0.2">
      <c r="A1585" s="2"/>
      <c r="BG1585" s="72"/>
    </row>
    <row r="1586" spans="1:59" s="18" customFormat="1" x14ac:dyDescent="0.2">
      <c r="A1586" s="2"/>
      <c r="BG1586" s="72"/>
    </row>
    <row r="1587" spans="1:59" s="18" customFormat="1" x14ac:dyDescent="0.2">
      <c r="A1587" s="2"/>
      <c r="BG1587" s="72"/>
    </row>
    <row r="1588" spans="1:59" s="18" customFormat="1" x14ac:dyDescent="0.2">
      <c r="A1588" s="2"/>
      <c r="BG1588" s="72"/>
    </row>
    <row r="1589" spans="1:59" s="18" customFormat="1" x14ac:dyDescent="0.2">
      <c r="A1589" s="2"/>
      <c r="BG1589" s="72"/>
    </row>
    <row r="1590" spans="1:59" s="18" customFormat="1" x14ac:dyDescent="0.2">
      <c r="A1590" s="2"/>
      <c r="BG1590" s="72"/>
    </row>
    <row r="1591" spans="1:59" s="18" customFormat="1" x14ac:dyDescent="0.2">
      <c r="A1591" s="2"/>
      <c r="BG1591" s="72"/>
    </row>
    <row r="1592" spans="1:59" s="18" customFormat="1" x14ac:dyDescent="0.2">
      <c r="A1592" s="2"/>
      <c r="BG1592" s="72"/>
    </row>
    <row r="1593" spans="1:59" s="18" customFormat="1" x14ac:dyDescent="0.2">
      <c r="A1593" s="2"/>
      <c r="BG1593" s="72"/>
    </row>
    <row r="1594" spans="1:59" s="18" customFormat="1" x14ac:dyDescent="0.2">
      <c r="A1594" s="2"/>
      <c r="BG1594" s="72"/>
    </row>
    <row r="1595" spans="1:59" s="18" customFormat="1" x14ac:dyDescent="0.2">
      <c r="A1595" s="2"/>
      <c r="BG1595" s="72"/>
    </row>
    <row r="1596" spans="1:59" s="18" customFormat="1" x14ac:dyDescent="0.2">
      <c r="A1596" s="2"/>
      <c r="BG1596" s="72"/>
    </row>
    <row r="1597" spans="1:59" s="18" customFormat="1" x14ac:dyDescent="0.2">
      <c r="A1597" s="2"/>
      <c r="BG1597" s="72"/>
    </row>
    <row r="1598" spans="1:59" s="18" customFormat="1" x14ac:dyDescent="0.2">
      <c r="A1598" s="2"/>
      <c r="BG1598" s="72"/>
    </row>
    <row r="1599" spans="1:59" s="18" customFormat="1" x14ac:dyDescent="0.2">
      <c r="A1599" s="2"/>
      <c r="BG1599" s="72"/>
    </row>
    <row r="1600" spans="1:59" s="18" customFormat="1" x14ac:dyDescent="0.2">
      <c r="A1600" s="2"/>
      <c r="BG1600" s="72"/>
    </row>
    <row r="1601" spans="1:59" s="18" customFormat="1" x14ac:dyDescent="0.2">
      <c r="A1601" s="2"/>
      <c r="BG1601" s="72"/>
    </row>
    <row r="1602" spans="1:59" s="18" customFormat="1" x14ac:dyDescent="0.2">
      <c r="A1602" s="2"/>
      <c r="BG1602" s="72"/>
    </row>
    <row r="1603" spans="1:59" s="18" customFormat="1" x14ac:dyDescent="0.2">
      <c r="A1603" s="2"/>
      <c r="BG1603" s="72"/>
    </row>
    <row r="1604" spans="1:59" s="18" customFormat="1" x14ac:dyDescent="0.2">
      <c r="A1604" s="2"/>
      <c r="BG1604" s="72"/>
    </row>
    <row r="1605" spans="1:59" s="18" customFormat="1" x14ac:dyDescent="0.2">
      <c r="A1605" s="2"/>
      <c r="BG1605" s="72"/>
    </row>
    <row r="1606" spans="1:59" s="18" customFormat="1" x14ac:dyDescent="0.2">
      <c r="A1606" s="2"/>
      <c r="BG1606" s="72"/>
    </row>
    <row r="1607" spans="1:59" s="18" customFormat="1" x14ac:dyDescent="0.2">
      <c r="A1607" s="2"/>
      <c r="BG1607" s="72"/>
    </row>
    <row r="1608" spans="1:59" s="18" customFormat="1" x14ac:dyDescent="0.2">
      <c r="A1608" s="2"/>
      <c r="BG1608" s="72"/>
    </row>
    <row r="1609" spans="1:59" s="18" customFormat="1" x14ac:dyDescent="0.2">
      <c r="A1609" s="2"/>
      <c r="BG1609" s="72"/>
    </row>
    <row r="1610" spans="1:59" s="18" customFormat="1" x14ac:dyDescent="0.2">
      <c r="A1610" s="2"/>
      <c r="BG1610" s="72"/>
    </row>
    <row r="1611" spans="1:59" s="18" customFormat="1" x14ac:dyDescent="0.2">
      <c r="A1611" s="2"/>
      <c r="BG1611" s="72"/>
    </row>
    <row r="1612" spans="1:59" s="18" customFormat="1" x14ac:dyDescent="0.2">
      <c r="A1612" s="2"/>
      <c r="BG1612" s="72"/>
    </row>
    <row r="1613" spans="1:59" s="18" customFormat="1" x14ac:dyDescent="0.2">
      <c r="A1613" s="2"/>
      <c r="BG1613" s="72"/>
    </row>
    <row r="1614" spans="1:59" s="18" customFormat="1" x14ac:dyDescent="0.2">
      <c r="A1614" s="2"/>
      <c r="BG1614" s="72"/>
    </row>
    <row r="1615" spans="1:59" s="18" customFormat="1" x14ac:dyDescent="0.2">
      <c r="A1615" s="2"/>
      <c r="BG1615" s="72"/>
    </row>
    <row r="1616" spans="1:59" s="18" customFormat="1" x14ac:dyDescent="0.2">
      <c r="A1616" s="2"/>
      <c r="BG1616" s="72"/>
    </row>
    <row r="1617" spans="1:59" s="18" customFormat="1" x14ac:dyDescent="0.2">
      <c r="A1617" s="2"/>
      <c r="BG1617" s="72"/>
    </row>
    <row r="1618" spans="1:59" s="18" customFormat="1" x14ac:dyDescent="0.2">
      <c r="A1618" s="2"/>
      <c r="BG1618" s="72"/>
    </row>
    <row r="1619" spans="1:59" s="18" customFormat="1" x14ac:dyDescent="0.2">
      <c r="A1619" s="2"/>
      <c r="BG1619" s="72"/>
    </row>
    <row r="1620" spans="1:59" s="18" customFormat="1" x14ac:dyDescent="0.2">
      <c r="A1620" s="2"/>
      <c r="BG1620" s="72"/>
    </row>
    <row r="1621" spans="1:59" s="18" customFormat="1" x14ac:dyDescent="0.2">
      <c r="A1621" s="2"/>
      <c r="BG1621" s="72"/>
    </row>
    <row r="1622" spans="1:59" s="18" customFormat="1" x14ac:dyDescent="0.2">
      <c r="A1622" s="2"/>
      <c r="BG1622" s="72"/>
    </row>
    <row r="1623" spans="1:59" s="18" customFormat="1" x14ac:dyDescent="0.2">
      <c r="A1623" s="2"/>
      <c r="BG1623" s="72"/>
    </row>
    <row r="1624" spans="1:59" s="18" customFormat="1" x14ac:dyDescent="0.2">
      <c r="A1624" s="2"/>
      <c r="BG1624" s="72"/>
    </row>
    <row r="1625" spans="1:59" s="18" customFormat="1" x14ac:dyDescent="0.2">
      <c r="A1625" s="2"/>
      <c r="BG1625" s="72"/>
    </row>
    <row r="1626" spans="1:59" s="18" customFormat="1" x14ac:dyDescent="0.2">
      <c r="A1626" s="2"/>
      <c r="BG1626" s="72"/>
    </row>
    <row r="1627" spans="1:59" s="18" customFormat="1" x14ac:dyDescent="0.2">
      <c r="A1627" s="2"/>
      <c r="BG1627" s="72"/>
    </row>
    <row r="1628" spans="1:59" s="18" customFormat="1" x14ac:dyDescent="0.2">
      <c r="A1628" s="2"/>
      <c r="BG1628" s="72"/>
    </row>
    <row r="1629" spans="1:59" s="18" customFormat="1" x14ac:dyDescent="0.2">
      <c r="A1629" s="2"/>
      <c r="BG1629" s="72"/>
    </row>
    <row r="1630" spans="1:59" s="18" customFormat="1" x14ac:dyDescent="0.2">
      <c r="A1630" s="2"/>
      <c r="BG1630" s="72"/>
    </row>
    <row r="1631" spans="1:59" s="18" customFormat="1" x14ac:dyDescent="0.2">
      <c r="A1631" s="2"/>
      <c r="BG1631" s="72"/>
    </row>
    <row r="1632" spans="1:59" s="18" customFormat="1" x14ac:dyDescent="0.2">
      <c r="A1632" s="2"/>
      <c r="BG1632" s="72"/>
    </row>
    <row r="1633" spans="1:59" s="18" customFormat="1" x14ac:dyDescent="0.2">
      <c r="A1633" s="2"/>
      <c r="BG1633" s="72"/>
    </row>
    <row r="1634" spans="1:59" s="18" customFormat="1" x14ac:dyDescent="0.2">
      <c r="A1634" s="2"/>
      <c r="BG1634" s="72"/>
    </row>
    <row r="1635" spans="1:59" s="18" customFormat="1" x14ac:dyDescent="0.2">
      <c r="A1635" s="2"/>
      <c r="BG1635" s="72"/>
    </row>
    <row r="1636" spans="1:59" s="18" customFormat="1" x14ac:dyDescent="0.2">
      <c r="A1636" s="2"/>
      <c r="BG1636" s="72"/>
    </row>
    <row r="1637" spans="1:59" s="18" customFormat="1" x14ac:dyDescent="0.2">
      <c r="A1637" s="2"/>
      <c r="BG1637" s="72"/>
    </row>
    <row r="1638" spans="1:59" s="18" customFormat="1" x14ac:dyDescent="0.2">
      <c r="A1638" s="2"/>
      <c r="BG1638" s="72"/>
    </row>
    <row r="1639" spans="1:59" s="18" customFormat="1" x14ac:dyDescent="0.2">
      <c r="A1639" s="2"/>
      <c r="BG1639" s="72"/>
    </row>
    <row r="1640" spans="1:59" s="18" customFormat="1" x14ac:dyDescent="0.2">
      <c r="A1640" s="2"/>
      <c r="BG1640" s="72"/>
    </row>
    <row r="1641" spans="1:59" s="18" customFormat="1" x14ac:dyDescent="0.2">
      <c r="A1641" s="2"/>
      <c r="BG1641" s="72"/>
    </row>
    <row r="1642" spans="1:59" s="18" customFormat="1" x14ac:dyDescent="0.2">
      <c r="A1642" s="2"/>
      <c r="BG1642" s="72"/>
    </row>
    <row r="1643" spans="1:59" s="18" customFormat="1" x14ac:dyDescent="0.2">
      <c r="A1643" s="2"/>
      <c r="BG1643" s="72"/>
    </row>
    <row r="1644" spans="1:59" s="18" customFormat="1" x14ac:dyDescent="0.2">
      <c r="A1644" s="2"/>
      <c r="BG1644" s="72"/>
    </row>
    <row r="1645" spans="1:59" s="18" customFormat="1" x14ac:dyDescent="0.2">
      <c r="A1645" s="2"/>
      <c r="BG1645" s="72"/>
    </row>
    <row r="1646" spans="1:59" s="18" customFormat="1" x14ac:dyDescent="0.2">
      <c r="A1646" s="2"/>
      <c r="BG1646" s="72"/>
    </row>
    <row r="1647" spans="1:59" s="18" customFormat="1" x14ac:dyDescent="0.2">
      <c r="A1647" s="2"/>
      <c r="BG1647" s="72"/>
    </row>
    <row r="1648" spans="1:59" s="18" customFormat="1" x14ac:dyDescent="0.2">
      <c r="A1648" s="2"/>
      <c r="BG1648" s="72"/>
    </row>
    <row r="1649" spans="1:59" s="18" customFormat="1" x14ac:dyDescent="0.2">
      <c r="A1649" s="2"/>
      <c r="BG1649" s="72"/>
    </row>
    <row r="1650" spans="1:59" s="18" customFormat="1" x14ac:dyDescent="0.2">
      <c r="A1650" s="2"/>
      <c r="BG1650" s="72"/>
    </row>
    <row r="1651" spans="1:59" s="18" customFormat="1" x14ac:dyDescent="0.2">
      <c r="A1651" s="2"/>
      <c r="BG1651" s="72"/>
    </row>
    <row r="1652" spans="1:59" s="18" customFormat="1" x14ac:dyDescent="0.2">
      <c r="A1652" s="2"/>
      <c r="BG1652" s="72"/>
    </row>
    <row r="1653" spans="1:59" s="18" customFormat="1" x14ac:dyDescent="0.2">
      <c r="A1653" s="2"/>
      <c r="BG1653" s="72"/>
    </row>
    <row r="1654" spans="1:59" s="18" customFormat="1" x14ac:dyDescent="0.2">
      <c r="A1654" s="2"/>
      <c r="BG1654" s="72"/>
    </row>
    <row r="1655" spans="1:59" s="18" customFormat="1" x14ac:dyDescent="0.2">
      <c r="A1655" s="2"/>
      <c r="BG1655" s="72"/>
    </row>
    <row r="1656" spans="1:59" s="18" customFormat="1" x14ac:dyDescent="0.2">
      <c r="A1656" s="2"/>
      <c r="BG1656" s="72"/>
    </row>
    <row r="1657" spans="1:59" s="18" customFormat="1" x14ac:dyDescent="0.2">
      <c r="A1657" s="2"/>
      <c r="BG1657" s="72"/>
    </row>
    <row r="1658" spans="1:59" s="18" customFormat="1" x14ac:dyDescent="0.2">
      <c r="A1658" s="2"/>
      <c r="BG1658" s="72"/>
    </row>
    <row r="1659" spans="1:59" s="18" customFormat="1" x14ac:dyDescent="0.2">
      <c r="A1659" s="2"/>
      <c r="BG1659" s="72"/>
    </row>
    <row r="1660" spans="1:59" s="18" customFormat="1" x14ac:dyDescent="0.2">
      <c r="A1660" s="2"/>
      <c r="BG1660" s="72"/>
    </row>
    <row r="1661" spans="1:59" s="18" customFormat="1" x14ac:dyDescent="0.2">
      <c r="A1661" s="2"/>
      <c r="BG1661" s="72"/>
    </row>
    <row r="1662" spans="1:59" s="18" customFormat="1" x14ac:dyDescent="0.2">
      <c r="A1662" s="2"/>
      <c r="BG1662" s="72"/>
    </row>
    <row r="1663" spans="1:59" s="18" customFormat="1" x14ac:dyDescent="0.2">
      <c r="A1663" s="2"/>
      <c r="BG1663" s="72"/>
    </row>
    <row r="1664" spans="1:59" s="18" customFormat="1" x14ac:dyDescent="0.2">
      <c r="A1664" s="2"/>
      <c r="BG1664" s="72"/>
    </row>
    <row r="1665" spans="1:59" s="18" customFormat="1" x14ac:dyDescent="0.2">
      <c r="A1665" s="2"/>
      <c r="BG1665" s="72"/>
    </row>
    <row r="1666" spans="1:59" s="18" customFormat="1" x14ac:dyDescent="0.2">
      <c r="A1666" s="2"/>
      <c r="BG1666" s="72"/>
    </row>
    <row r="1667" spans="1:59" s="18" customFormat="1" x14ac:dyDescent="0.2">
      <c r="A1667" s="2"/>
      <c r="BG1667" s="72"/>
    </row>
    <row r="1668" spans="1:59" s="18" customFormat="1" x14ac:dyDescent="0.2">
      <c r="A1668" s="2"/>
      <c r="BG1668" s="72"/>
    </row>
    <row r="1669" spans="1:59" s="18" customFormat="1" x14ac:dyDescent="0.2">
      <c r="A1669" s="2"/>
      <c r="BG1669" s="72"/>
    </row>
    <row r="1670" spans="1:59" s="18" customFormat="1" x14ac:dyDescent="0.2">
      <c r="A1670" s="2"/>
      <c r="BG1670" s="72"/>
    </row>
    <row r="1671" spans="1:59" s="18" customFormat="1" x14ac:dyDescent="0.2">
      <c r="A1671" s="2"/>
      <c r="BG1671" s="72"/>
    </row>
    <row r="1672" spans="1:59" s="18" customFormat="1" x14ac:dyDescent="0.2">
      <c r="A1672" s="2"/>
      <c r="BG1672" s="72"/>
    </row>
    <row r="1673" spans="1:59" s="18" customFormat="1" x14ac:dyDescent="0.2">
      <c r="A1673" s="2"/>
      <c r="BG1673" s="72"/>
    </row>
    <row r="1674" spans="1:59" s="18" customFormat="1" x14ac:dyDescent="0.2">
      <c r="A1674" s="2"/>
      <c r="BG1674" s="72"/>
    </row>
    <row r="1675" spans="1:59" s="18" customFormat="1" x14ac:dyDescent="0.2">
      <c r="A1675" s="2"/>
      <c r="BG1675" s="72"/>
    </row>
    <row r="1676" spans="1:59" s="18" customFormat="1" x14ac:dyDescent="0.2">
      <c r="A1676" s="2"/>
      <c r="BG1676" s="72"/>
    </row>
    <row r="1677" spans="1:59" s="18" customFormat="1" x14ac:dyDescent="0.2">
      <c r="A1677" s="2"/>
      <c r="BG1677" s="72"/>
    </row>
    <row r="1678" spans="1:59" s="18" customFormat="1" x14ac:dyDescent="0.2">
      <c r="A1678" s="2"/>
      <c r="BG1678" s="72"/>
    </row>
    <row r="1679" spans="1:59" s="18" customFormat="1" x14ac:dyDescent="0.2">
      <c r="A1679" s="2"/>
      <c r="BG1679" s="72"/>
    </row>
    <row r="1680" spans="1:59" s="18" customFormat="1" x14ac:dyDescent="0.2">
      <c r="A1680" s="2"/>
      <c r="BG1680" s="72"/>
    </row>
    <row r="1681" spans="1:59" s="18" customFormat="1" x14ac:dyDescent="0.2">
      <c r="A1681" s="2"/>
      <c r="BG1681" s="72"/>
    </row>
    <row r="1682" spans="1:59" s="18" customFormat="1" x14ac:dyDescent="0.2">
      <c r="A1682" s="2"/>
      <c r="BG1682" s="72"/>
    </row>
    <row r="1683" spans="1:59" s="18" customFormat="1" x14ac:dyDescent="0.2">
      <c r="A1683" s="2"/>
      <c r="BG1683" s="72"/>
    </row>
    <row r="1684" spans="1:59" s="18" customFormat="1" x14ac:dyDescent="0.2">
      <c r="A1684" s="2"/>
      <c r="BG1684" s="72"/>
    </row>
    <row r="1685" spans="1:59" s="18" customFormat="1" x14ac:dyDescent="0.2">
      <c r="A1685" s="2"/>
      <c r="BG1685" s="72"/>
    </row>
    <row r="1686" spans="1:59" s="18" customFormat="1" x14ac:dyDescent="0.2">
      <c r="A1686" s="2"/>
      <c r="BG1686" s="72"/>
    </row>
    <row r="1687" spans="1:59" s="18" customFormat="1" x14ac:dyDescent="0.2">
      <c r="A1687" s="2"/>
      <c r="BG1687" s="72"/>
    </row>
    <row r="1688" spans="1:59" s="18" customFormat="1" x14ac:dyDescent="0.2">
      <c r="A1688" s="2"/>
      <c r="BG1688" s="72"/>
    </row>
    <row r="1689" spans="1:59" s="18" customFormat="1" x14ac:dyDescent="0.2">
      <c r="A1689" s="2"/>
      <c r="BG1689" s="72"/>
    </row>
    <row r="1690" spans="1:59" s="18" customFormat="1" x14ac:dyDescent="0.2">
      <c r="A1690" s="2"/>
      <c r="BG1690" s="72"/>
    </row>
    <row r="1691" spans="1:59" s="18" customFormat="1" x14ac:dyDescent="0.2">
      <c r="A1691" s="2"/>
      <c r="BG1691" s="72"/>
    </row>
    <row r="1692" spans="1:59" s="18" customFormat="1" x14ac:dyDescent="0.2">
      <c r="A1692" s="2"/>
      <c r="BG1692" s="72"/>
    </row>
    <row r="1693" spans="1:59" s="18" customFormat="1" x14ac:dyDescent="0.2">
      <c r="A1693" s="2"/>
      <c r="BG1693" s="72"/>
    </row>
    <row r="1694" spans="1:59" s="18" customFormat="1" x14ac:dyDescent="0.2">
      <c r="A1694" s="2"/>
      <c r="BG1694" s="72"/>
    </row>
    <row r="1695" spans="1:59" s="18" customFormat="1" x14ac:dyDescent="0.2">
      <c r="A1695" s="2"/>
      <c r="BG1695" s="72"/>
    </row>
    <row r="1696" spans="1:59" s="18" customFormat="1" x14ac:dyDescent="0.2">
      <c r="A1696" s="2"/>
      <c r="BG1696" s="72"/>
    </row>
    <row r="1697" spans="1:59" s="18" customFormat="1" x14ac:dyDescent="0.2">
      <c r="A1697" s="2"/>
      <c r="BG1697" s="72"/>
    </row>
    <row r="1698" spans="1:59" s="18" customFormat="1" x14ac:dyDescent="0.2">
      <c r="A1698" s="2"/>
      <c r="BG1698" s="72"/>
    </row>
    <row r="1699" spans="1:59" s="18" customFormat="1" x14ac:dyDescent="0.2">
      <c r="A1699" s="2"/>
      <c r="BG1699" s="72"/>
    </row>
    <row r="1700" spans="1:59" s="18" customFormat="1" x14ac:dyDescent="0.2">
      <c r="A1700" s="2"/>
      <c r="BG1700" s="72"/>
    </row>
    <row r="1701" spans="1:59" s="18" customFormat="1" x14ac:dyDescent="0.2">
      <c r="A1701" s="2"/>
      <c r="BG1701" s="72"/>
    </row>
    <row r="1702" spans="1:59" s="18" customFormat="1" x14ac:dyDescent="0.2">
      <c r="A1702" s="2"/>
      <c r="BG1702" s="72"/>
    </row>
    <row r="1703" spans="1:59" s="18" customFormat="1" x14ac:dyDescent="0.2">
      <c r="A1703" s="2"/>
      <c r="BG1703" s="72"/>
    </row>
    <row r="1704" spans="1:59" s="18" customFormat="1" x14ac:dyDescent="0.2">
      <c r="A1704" s="2"/>
      <c r="BG1704" s="72"/>
    </row>
    <row r="1705" spans="1:59" s="18" customFormat="1" x14ac:dyDescent="0.2">
      <c r="A1705" s="2"/>
      <c r="BG1705" s="72"/>
    </row>
    <row r="1706" spans="1:59" s="18" customFormat="1" x14ac:dyDescent="0.2">
      <c r="A1706" s="2"/>
      <c r="BG1706" s="72"/>
    </row>
    <row r="1707" spans="1:59" s="18" customFormat="1" x14ac:dyDescent="0.2">
      <c r="A1707" s="2"/>
      <c r="BG1707" s="72"/>
    </row>
    <row r="1708" spans="1:59" s="18" customFormat="1" x14ac:dyDescent="0.2">
      <c r="A1708" s="2"/>
      <c r="BG1708" s="72"/>
    </row>
    <row r="1709" spans="1:59" s="18" customFormat="1" x14ac:dyDescent="0.2">
      <c r="A1709" s="2"/>
      <c r="BG1709" s="72"/>
    </row>
    <row r="1710" spans="1:59" s="18" customFormat="1" x14ac:dyDescent="0.2">
      <c r="A1710" s="2"/>
      <c r="BG1710" s="72"/>
    </row>
    <row r="1711" spans="1:59" s="18" customFormat="1" x14ac:dyDescent="0.2">
      <c r="A1711" s="2"/>
      <c r="BG1711" s="72"/>
    </row>
    <row r="1712" spans="1:59" s="18" customFormat="1" x14ac:dyDescent="0.2">
      <c r="A1712" s="2"/>
      <c r="BG1712" s="72"/>
    </row>
    <row r="1713" spans="1:59" s="18" customFormat="1" x14ac:dyDescent="0.2">
      <c r="A1713" s="2"/>
      <c r="BG1713" s="72"/>
    </row>
    <row r="1714" spans="1:59" s="18" customFormat="1" x14ac:dyDescent="0.2">
      <c r="A1714" s="2"/>
      <c r="BG1714" s="72"/>
    </row>
    <row r="1715" spans="1:59" s="18" customFormat="1" x14ac:dyDescent="0.2">
      <c r="A1715" s="2"/>
      <c r="BG1715" s="72"/>
    </row>
    <row r="1716" spans="1:59" s="18" customFormat="1" x14ac:dyDescent="0.2">
      <c r="A1716" s="2"/>
      <c r="BG1716" s="72"/>
    </row>
    <row r="1717" spans="1:59" s="18" customFormat="1" x14ac:dyDescent="0.2">
      <c r="A1717" s="2"/>
      <c r="BG1717" s="72"/>
    </row>
    <row r="1718" spans="1:59" s="18" customFormat="1" x14ac:dyDescent="0.2">
      <c r="A1718" s="2"/>
      <c r="BG1718" s="72"/>
    </row>
    <row r="1719" spans="1:59" s="18" customFormat="1" x14ac:dyDescent="0.2">
      <c r="A1719" s="2"/>
      <c r="BG1719" s="72"/>
    </row>
    <row r="1720" spans="1:59" s="18" customFormat="1" x14ac:dyDescent="0.2">
      <c r="A1720" s="2"/>
      <c r="BG1720" s="72"/>
    </row>
    <row r="1721" spans="1:59" s="18" customFormat="1" x14ac:dyDescent="0.2">
      <c r="A1721" s="2"/>
      <c r="BG1721" s="72"/>
    </row>
    <row r="1722" spans="1:59" s="18" customFormat="1" x14ac:dyDescent="0.2">
      <c r="A1722" s="2"/>
      <c r="BG1722" s="72"/>
    </row>
    <row r="1723" spans="1:59" s="18" customFormat="1" x14ac:dyDescent="0.2">
      <c r="A1723" s="2"/>
      <c r="BG1723" s="72"/>
    </row>
    <row r="1724" spans="1:59" s="18" customFormat="1" x14ac:dyDescent="0.2">
      <c r="A1724" s="2"/>
      <c r="BG1724" s="72"/>
    </row>
    <row r="1725" spans="1:59" s="18" customFormat="1" x14ac:dyDescent="0.2">
      <c r="A1725" s="2"/>
      <c r="BG1725" s="72"/>
    </row>
    <row r="1726" spans="1:59" s="18" customFormat="1" x14ac:dyDescent="0.2">
      <c r="A1726" s="2"/>
      <c r="BG1726" s="72"/>
    </row>
    <row r="1727" spans="1:59" s="18" customFormat="1" x14ac:dyDescent="0.2">
      <c r="A1727" s="2"/>
      <c r="BG1727" s="72"/>
    </row>
    <row r="1728" spans="1:59" s="18" customFormat="1" x14ac:dyDescent="0.2">
      <c r="A1728" s="2"/>
      <c r="BG1728" s="72"/>
    </row>
    <row r="1729" spans="1:59" s="18" customFormat="1" x14ac:dyDescent="0.2">
      <c r="A1729" s="2"/>
      <c r="BG1729" s="72"/>
    </row>
    <row r="1730" spans="1:59" s="18" customFormat="1" x14ac:dyDescent="0.2">
      <c r="A1730" s="2"/>
      <c r="BG1730" s="72"/>
    </row>
    <row r="1731" spans="1:59" s="18" customFormat="1" x14ac:dyDescent="0.2">
      <c r="A1731" s="2"/>
      <c r="BG1731" s="72"/>
    </row>
    <row r="1732" spans="1:59" s="18" customFormat="1" x14ac:dyDescent="0.2">
      <c r="A1732" s="2"/>
      <c r="BG1732" s="72"/>
    </row>
    <row r="1733" spans="1:59" s="18" customFormat="1" x14ac:dyDescent="0.2">
      <c r="A1733" s="2"/>
      <c r="BG1733" s="72"/>
    </row>
    <row r="1734" spans="1:59" s="18" customFormat="1" x14ac:dyDescent="0.2">
      <c r="A1734" s="2"/>
      <c r="BG1734" s="72"/>
    </row>
    <row r="1735" spans="1:59" s="18" customFormat="1" x14ac:dyDescent="0.2">
      <c r="A1735" s="2"/>
      <c r="BG1735" s="72"/>
    </row>
    <row r="1736" spans="1:59" s="18" customFormat="1" x14ac:dyDescent="0.2">
      <c r="A1736" s="2"/>
      <c r="BG1736" s="72"/>
    </row>
    <row r="1737" spans="1:59" s="18" customFormat="1" x14ac:dyDescent="0.2">
      <c r="A1737" s="2"/>
      <c r="BG1737" s="72"/>
    </row>
    <row r="1738" spans="1:59" s="18" customFormat="1" x14ac:dyDescent="0.2">
      <c r="A1738" s="2"/>
      <c r="BG1738" s="72"/>
    </row>
    <row r="1739" spans="1:59" s="18" customFormat="1" x14ac:dyDescent="0.2">
      <c r="A1739" s="2"/>
      <c r="BG1739" s="72"/>
    </row>
    <row r="1740" spans="1:59" s="18" customFormat="1" x14ac:dyDescent="0.2">
      <c r="A1740" s="2"/>
      <c r="BG1740" s="72"/>
    </row>
    <row r="1741" spans="1:59" s="18" customFormat="1" x14ac:dyDescent="0.2">
      <c r="A1741" s="2"/>
      <c r="BG1741" s="72"/>
    </row>
    <row r="1742" spans="1:59" s="18" customFormat="1" x14ac:dyDescent="0.2">
      <c r="A1742" s="2"/>
      <c r="BG1742" s="72"/>
    </row>
    <row r="1743" spans="1:59" s="18" customFormat="1" x14ac:dyDescent="0.2">
      <c r="A1743" s="2"/>
      <c r="BG1743" s="72"/>
    </row>
    <row r="1744" spans="1:59" s="18" customFormat="1" x14ac:dyDescent="0.2">
      <c r="A1744" s="2"/>
      <c r="BG1744" s="72"/>
    </row>
    <row r="1745" spans="1:59" s="18" customFormat="1" x14ac:dyDescent="0.2">
      <c r="A1745" s="2"/>
      <c r="BG1745" s="72"/>
    </row>
    <row r="1746" spans="1:59" s="18" customFormat="1" x14ac:dyDescent="0.2">
      <c r="A1746" s="2"/>
      <c r="BG1746" s="72"/>
    </row>
    <row r="1747" spans="1:59" s="18" customFormat="1" x14ac:dyDescent="0.2">
      <c r="A1747" s="2"/>
      <c r="BG1747" s="72"/>
    </row>
    <row r="1748" spans="1:59" s="18" customFormat="1" x14ac:dyDescent="0.2">
      <c r="A1748" s="2"/>
      <c r="BG1748" s="72"/>
    </row>
    <row r="1749" spans="1:59" s="18" customFormat="1" x14ac:dyDescent="0.2">
      <c r="A1749" s="2"/>
      <c r="BG1749" s="72"/>
    </row>
    <row r="1750" spans="1:59" s="18" customFormat="1" x14ac:dyDescent="0.2">
      <c r="A1750" s="2"/>
      <c r="BG1750" s="72"/>
    </row>
    <row r="1751" spans="1:59" s="18" customFormat="1" x14ac:dyDescent="0.2">
      <c r="A1751" s="2"/>
      <c r="BG1751" s="72"/>
    </row>
    <row r="1752" spans="1:59" s="18" customFormat="1" x14ac:dyDescent="0.2">
      <c r="A1752" s="2"/>
      <c r="BG1752" s="72"/>
    </row>
    <row r="1753" spans="1:59" s="18" customFormat="1" x14ac:dyDescent="0.2">
      <c r="A1753" s="2"/>
      <c r="BG1753" s="72"/>
    </row>
    <row r="1754" spans="1:59" s="18" customFormat="1" x14ac:dyDescent="0.2">
      <c r="A1754" s="2"/>
      <c r="BG1754" s="72"/>
    </row>
    <row r="1755" spans="1:59" s="18" customFormat="1" x14ac:dyDescent="0.2">
      <c r="A1755" s="2"/>
      <c r="BG1755" s="72"/>
    </row>
    <row r="1756" spans="1:59" s="18" customFormat="1" x14ac:dyDescent="0.2">
      <c r="A1756" s="2"/>
      <c r="BG1756" s="72"/>
    </row>
    <row r="1757" spans="1:59" s="18" customFormat="1" x14ac:dyDescent="0.2">
      <c r="A1757" s="2"/>
      <c r="BG1757" s="72"/>
    </row>
    <row r="1758" spans="1:59" s="18" customFormat="1" x14ac:dyDescent="0.2">
      <c r="A1758" s="2"/>
      <c r="BG1758" s="72"/>
    </row>
    <row r="1759" spans="1:59" s="18" customFormat="1" x14ac:dyDescent="0.2">
      <c r="A1759" s="2"/>
      <c r="BG1759" s="72"/>
    </row>
    <row r="1760" spans="1:59" s="18" customFormat="1" x14ac:dyDescent="0.2">
      <c r="A1760" s="2"/>
      <c r="BG1760" s="72"/>
    </row>
    <row r="1761" spans="1:59" s="18" customFormat="1" x14ac:dyDescent="0.2">
      <c r="A1761" s="2"/>
      <c r="BG1761" s="72"/>
    </row>
    <row r="1762" spans="1:59" s="18" customFormat="1" x14ac:dyDescent="0.2">
      <c r="A1762" s="2"/>
      <c r="BG1762" s="72"/>
    </row>
    <row r="1763" spans="1:59" s="18" customFormat="1" x14ac:dyDescent="0.2">
      <c r="A1763" s="2"/>
      <c r="BG1763" s="72"/>
    </row>
    <row r="1764" spans="1:59" s="18" customFormat="1" x14ac:dyDescent="0.2">
      <c r="A1764" s="2"/>
      <c r="BG1764" s="72"/>
    </row>
    <row r="1765" spans="1:59" s="18" customFormat="1" x14ac:dyDescent="0.2">
      <c r="A1765" s="2"/>
      <c r="BG1765" s="72"/>
    </row>
    <row r="1766" spans="1:59" s="18" customFormat="1" x14ac:dyDescent="0.2">
      <c r="A1766" s="2"/>
      <c r="BG1766" s="72"/>
    </row>
    <row r="1767" spans="1:59" s="18" customFormat="1" x14ac:dyDescent="0.2">
      <c r="A1767" s="2"/>
      <c r="BG1767" s="72"/>
    </row>
    <row r="1768" spans="1:59" s="18" customFormat="1" x14ac:dyDescent="0.2">
      <c r="A1768" s="2"/>
      <c r="BG1768" s="72"/>
    </row>
    <row r="1769" spans="1:59" s="18" customFormat="1" x14ac:dyDescent="0.2">
      <c r="A1769" s="2"/>
      <c r="BG1769" s="72"/>
    </row>
    <row r="1770" spans="1:59" s="18" customFormat="1" x14ac:dyDescent="0.2">
      <c r="A1770" s="2"/>
      <c r="BG1770" s="72"/>
    </row>
    <row r="1771" spans="1:59" s="18" customFormat="1" x14ac:dyDescent="0.2">
      <c r="A1771" s="2"/>
      <c r="BG1771" s="72"/>
    </row>
    <row r="1772" spans="1:59" s="18" customFormat="1" x14ac:dyDescent="0.2">
      <c r="A1772" s="2"/>
      <c r="BG1772" s="72"/>
    </row>
    <row r="1773" spans="1:59" s="18" customFormat="1" x14ac:dyDescent="0.2">
      <c r="A1773" s="2"/>
      <c r="BG1773" s="72"/>
    </row>
    <row r="1774" spans="1:59" s="18" customFormat="1" x14ac:dyDescent="0.2">
      <c r="A1774" s="2"/>
      <c r="BG1774" s="72"/>
    </row>
    <row r="1775" spans="1:59" s="18" customFormat="1" x14ac:dyDescent="0.2">
      <c r="A1775" s="2"/>
      <c r="BG1775" s="72"/>
    </row>
    <row r="1776" spans="1:59" s="18" customFormat="1" x14ac:dyDescent="0.2">
      <c r="A1776" s="2"/>
      <c r="BG1776" s="72"/>
    </row>
    <row r="1777" spans="1:59" s="18" customFormat="1" x14ac:dyDescent="0.2">
      <c r="A1777" s="2"/>
      <c r="BG1777" s="72"/>
    </row>
    <row r="1778" spans="1:59" s="18" customFormat="1" x14ac:dyDescent="0.2">
      <c r="A1778" s="2"/>
      <c r="BG1778" s="72"/>
    </row>
    <row r="1779" spans="1:59" s="18" customFormat="1" x14ac:dyDescent="0.2">
      <c r="A1779" s="2"/>
      <c r="BG1779" s="72"/>
    </row>
    <row r="1780" spans="1:59" s="18" customFormat="1" x14ac:dyDescent="0.2">
      <c r="A1780" s="2"/>
      <c r="BG1780" s="72"/>
    </row>
    <row r="1781" spans="1:59" s="18" customFormat="1" x14ac:dyDescent="0.2">
      <c r="A1781" s="2"/>
      <c r="BG1781" s="72"/>
    </row>
    <row r="1782" spans="1:59" s="18" customFormat="1" x14ac:dyDescent="0.2">
      <c r="A1782" s="2"/>
      <c r="BG1782" s="72"/>
    </row>
    <row r="1783" spans="1:59" s="18" customFormat="1" x14ac:dyDescent="0.2">
      <c r="A1783" s="2"/>
      <c r="BG1783" s="72"/>
    </row>
    <row r="1784" spans="1:59" s="18" customFormat="1" x14ac:dyDescent="0.2">
      <c r="A1784" s="2"/>
      <c r="BG1784" s="72"/>
    </row>
    <row r="1785" spans="1:59" s="18" customFormat="1" x14ac:dyDescent="0.2">
      <c r="A1785" s="2"/>
      <c r="BG1785" s="72"/>
    </row>
    <row r="1786" spans="1:59" s="18" customFormat="1" x14ac:dyDescent="0.2">
      <c r="A1786" s="2"/>
      <c r="BG1786" s="72"/>
    </row>
    <row r="1787" spans="1:59" s="18" customFormat="1" x14ac:dyDescent="0.2">
      <c r="A1787" s="2"/>
      <c r="BG1787" s="72"/>
    </row>
    <row r="1788" spans="1:59" s="18" customFormat="1" x14ac:dyDescent="0.2">
      <c r="A1788" s="2"/>
      <c r="BG1788" s="72"/>
    </row>
    <row r="1789" spans="1:59" s="18" customFormat="1" x14ac:dyDescent="0.2">
      <c r="A1789" s="2"/>
      <c r="BG1789" s="72"/>
    </row>
    <row r="1790" spans="1:59" s="18" customFormat="1" x14ac:dyDescent="0.2">
      <c r="A1790" s="2"/>
      <c r="BG1790" s="72"/>
    </row>
    <row r="1791" spans="1:59" s="18" customFormat="1" x14ac:dyDescent="0.2">
      <c r="A1791" s="2"/>
      <c r="BG1791" s="72"/>
    </row>
    <row r="1792" spans="1:59" s="18" customFormat="1" x14ac:dyDescent="0.2">
      <c r="A1792" s="2"/>
      <c r="BG1792" s="72"/>
    </row>
    <row r="1793" spans="1:59" s="18" customFormat="1" x14ac:dyDescent="0.2">
      <c r="A1793" s="2"/>
      <c r="BG1793" s="72"/>
    </row>
    <row r="1794" spans="1:59" s="18" customFormat="1" x14ac:dyDescent="0.2">
      <c r="A1794" s="2"/>
      <c r="BG1794" s="72"/>
    </row>
    <row r="1795" spans="1:59" s="18" customFormat="1" x14ac:dyDescent="0.2">
      <c r="A1795" s="2"/>
      <c r="BG1795" s="72"/>
    </row>
    <row r="1796" spans="1:59" s="18" customFormat="1" x14ac:dyDescent="0.2">
      <c r="A1796" s="2"/>
      <c r="BG1796" s="72"/>
    </row>
    <row r="1797" spans="1:59" s="18" customFormat="1" x14ac:dyDescent="0.2">
      <c r="A1797" s="2"/>
      <c r="BG1797" s="72"/>
    </row>
    <row r="1798" spans="1:59" s="18" customFormat="1" x14ac:dyDescent="0.2">
      <c r="A1798" s="2"/>
      <c r="BG1798" s="72"/>
    </row>
    <row r="1799" spans="1:59" s="18" customFormat="1" x14ac:dyDescent="0.2">
      <c r="A1799" s="2"/>
      <c r="BG1799" s="72"/>
    </row>
    <row r="1800" spans="1:59" s="18" customFormat="1" x14ac:dyDescent="0.2">
      <c r="A1800" s="2"/>
      <c r="BG1800" s="72"/>
    </row>
    <row r="1801" spans="1:59" s="18" customFormat="1" x14ac:dyDescent="0.2">
      <c r="A1801" s="2"/>
      <c r="BG1801" s="72"/>
    </row>
    <row r="1802" spans="1:59" s="18" customFormat="1" x14ac:dyDescent="0.2">
      <c r="A1802" s="2"/>
      <c r="BG1802" s="72"/>
    </row>
    <row r="1803" spans="1:59" s="18" customFormat="1" x14ac:dyDescent="0.2">
      <c r="A1803" s="2"/>
      <c r="BG1803" s="72"/>
    </row>
    <row r="1804" spans="1:59" s="18" customFormat="1" x14ac:dyDescent="0.2">
      <c r="A1804" s="2"/>
      <c r="BG1804" s="72"/>
    </row>
    <row r="1805" spans="1:59" s="18" customFormat="1" x14ac:dyDescent="0.2">
      <c r="A1805" s="2"/>
      <c r="BG1805" s="72"/>
    </row>
    <row r="1806" spans="1:59" s="18" customFormat="1" x14ac:dyDescent="0.2">
      <c r="A1806" s="2"/>
      <c r="BG1806" s="72"/>
    </row>
    <row r="1807" spans="1:59" s="18" customFormat="1" x14ac:dyDescent="0.2">
      <c r="A1807" s="2"/>
      <c r="BG1807" s="72"/>
    </row>
    <row r="1808" spans="1:59" s="18" customFormat="1" x14ac:dyDescent="0.2">
      <c r="A1808" s="2"/>
      <c r="BG1808" s="72"/>
    </row>
    <row r="1809" spans="1:59" s="18" customFormat="1" x14ac:dyDescent="0.2">
      <c r="A1809" s="2"/>
      <c r="BG1809" s="72"/>
    </row>
    <row r="1810" spans="1:59" s="18" customFormat="1" x14ac:dyDescent="0.2">
      <c r="A1810" s="2"/>
      <c r="BG1810" s="72"/>
    </row>
    <row r="1811" spans="1:59" s="18" customFormat="1" x14ac:dyDescent="0.2">
      <c r="A1811" s="2"/>
      <c r="BG1811" s="72"/>
    </row>
    <row r="1812" spans="1:59" s="18" customFormat="1" x14ac:dyDescent="0.2">
      <c r="A1812" s="2"/>
      <c r="BG1812" s="72"/>
    </row>
    <row r="1813" spans="1:59" s="18" customFormat="1" x14ac:dyDescent="0.2">
      <c r="A1813" s="2"/>
      <c r="BG1813" s="72"/>
    </row>
    <row r="1814" spans="1:59" s="18" customFormat="1" x14ac:dyDescent="0.2">
      <c r="A1814" s="2"/>
      <c r="BG1814" s="72"/>
    </row>
    <row r="1815" spans="1:59" s="18" customFormat="1" x14ac:dyDescent="0.2">
      <c r="A1815" s="2"/>
      <c r="BG1815" s="72"/>
    </row>
    <row r="1816" spans="1:59" s="18" customFormat="1" x14ac:dyDescent="0.2">
      <c r="A1816" s="2"/>
      <c r="BG1816" s="72"/>
    </row>
    <row r="1817" spans="1:59" s="18" customFormat="1" x14ac:dyDescent="0.2">
      <c r="A1817" s="2"/>
      <c r="BG1817" s="72"/>
    </row>
    <row r="1818" spans="1:59" s="18" customFormat="1" x14ac:dyDescent="0.2">
      <c r="A1818" s="2"/>
      <c r="BG1818" s="72"/>
    </row>
    <row r="1819" spans="1:59" s="18" customFormat="1" x14ac:dyDescent="0.2">
      <c r="A1819" s="2"/>
      <c r="BG1819" s="72"/>
    </row>
    <row r="1820" spans="1:59" s="18" customFormat="1" x14ac:dyDescent="0.2">
      <c r="A1820" s="2"/>
      <c r="BG1820" s="72"/>
    </row>
    <row r="1821" spans="1:59" s="18" customFormat="1" x14ac:dyDescent="0.2">
      <c r="A1821" s="2"/>
      <c r="BG1821" s="72"/>
    </row>
    <row r="1822" spans="1:59" s="18" customFormat="1" x14ac:dyDescent="0.2">
      <c r="A1822" s="2"/>
      <c r="BG1822" s="72"/>
    </row>
    <row r="1823" spans="1:59" s="18" customFormat="1" x14ac:dyDescent="0.2">
      <c r="A1823" s="2"/>
      <c r="BG1823" s="72"/>
    </row>
    <row r="1824" spans="1:59" s="18" customFormat="1" x14ac:dyDescent="0.2">
      <c r="A1824" s="2"/>
      <c r="BG1824" s="72"/>
    </row>
    <row r="1825" spans="1:59" s="18" customFormat="1" x14ac:dyDescent="0.2">
      <c r="A1825" s="2"/>
      <c r="BG1825" s="72"/>
    </row>
    <row r="1826" spans="1:59" s="18" customFormat="1" x14ac:dyDescent="0.2">
      <c r="A1826" s="2"/>
      <c r="BG1826" s="72"/>
    </row>
    <row r="1827" spans="1:59" s="18" customFormat="1" x14ac:dyDescent="0.2">
      <c r="A1827" s="2"/>
      <c r="BG1827" s="72"/>
    </row>
    <row r="1828" spans="1:59" s="18" customFormat="1" x14ac:dyDescent="0.2">
      <c r="A1828" s="2"/>
      <c r="BG1828" s="72"/>
    </row>
    <row r="1829" spans="1:59" s="18" customFormat="1" x14ac:dyDescent="0.2">
      <c r="A1829" s="2"/>
      <c r="BG1829" s="72"/>
    </row>
    <row r="1830" spans="1:59" s="18" customFormat="1" x14ac:dyDescent="0.2">
      <c r="A1830" s="2"/>
      <c r="BG1830" s="72"/>
    </row>
    <row r="1831" spans="1:59" s="18" customFormat="1" x14ac:dyDescent="0.2">
      <c r="A1831" s="2"/>
      <c r="BG1831" s="72"/>
    </row>
    <row r="1832" spans="1:59" s="18" customFormat="1" x14ac:dyDescent="0.2">
      <c r="A1832" s="2"/>
      <c r="BG1832" s="72"/>
    </row>
    <row r="1833" spans="1:59" s="18" customFormat="1" x14ac:dyDescent="0.2">
      <c r="A1833" s="2"/>
      <c r="BG1833" s="72"/>
    </row>
    <row r="1834" spans="1:59" s="18" customFormat="1" x14ac:dyDescent="0.2">
      <c r="A1834" s="2"/>
      <c r="BG1834" s="72"/>
    </row>
    <row r="1835" spans="1:59" s="18" customFormat="1" x14ac:dyDescent="0.2">
      <c r="A1835" s="2"/>
      <c r="BG1835" s="72"/>
    </row>
    <row r="1836" spans="1:59" s="18" customFormat="1" x14ac:dyDescent="0.2">
      <c r="A1836" s="2"/>
      <c r="BG1836" s="72"/>
    </row>
    <row r="1837" spans="1:59" s="18" customFormat="1" x14ac:dyDescent="0.2">
      <c r="A1837" s="2"/>
      <c r="BG1837" s="72"/>
    </row>
    <row r="1838" spans="1:59" s="18" customFormat="1" x14ac:dyDescent="0.2">
      <c r="A1838" s="2"/>
      <c r="BG1838" s="72"/>
    </row>
    <row r="1839" spans="1:59" s="18" customFormat="1" x14ac:dyDescent="0.2">
      <c r="A1839" s="2"/>
      <c r="BG1839" s="72"/>
    </row>
    <row r="1840" spans="1:59" s="18" customFormat="1" x14ac:dyDescent="0.2">
      <c r="A1840" s="2"/>
      <c r="BG1840" s="72"/>
    </row>
    <row r="1841" spans="1:59" s="18" customFormat="1" x14ac:dyDescent="0.2">
      <c r="A1841" s="2"/>
      <c r="BG1841" s="72"/>
    </row>
    <row r="1842" spans="1:59" s="18" customFormat="1" x14ac:dyDescent="0.2">
      <c r="A1842" s="2"/>
      <c r="BG1842" s="72"/>
    </row>
    <row r="1843" spans="1:59" s="18" customFormat="1" x14ac:dyDescent="0.2">
      <c r="A1843" s="2"/>
      <c r="BG1843" s="72"/>
    </row>
    <row r="1844" spans="1:59" s="18" customFormat="1" x14ac:dyDescent="0.2">
      <c r="A1844" s="2"/>
      <c r="BG1844" s="72"/>
    </row>
    <row r="1845" spans="1:59" s="18" customFormat="1" x14ac:dyDescent="0.2">
      <c r="A1845" s="2"/>
      <c r="BG1845" s="72"/>
    </row>
    <row r="1846" spans="1:59" s="18" customFormat="1" x14ac:dyDescent="0.2">
      <c r="A1846" s="2"/>
      <c r="BG1846" s="72"/>
    </row>
    <row r="1847" spans="1:59" s="18" customFormat="1" x14ac:dyDescent="0.2">
      <c r="A1847" s="2"/>
      <c r="BG1847" s="72"/>
    </row>
    <row r="1848" spans="1:59" s="18" customFormat="1" x14ac:dyDescent="0.2">
      <c r="A1848" s="2"/>
      <c r="BG1848" s="72"/>
    </row>
    <row r="1849" spans="1:59" s="18" customFormat="1" x14ac:dyDescent="0.2">
      <c r="A1849" s="2"/>
      <c r="BG1849" s="72"/>
    </row>
    <row r="1850" spans="1:59" s="18" customFormat="1" x14ac:dyDescent="0.2">
      <c r="A1850" s="2"/>
      <c r="BG1850" s="72"/>
    </row>
    <row r="1851" spans="1:59" s="18" customFormat="1" x14ac:dyDescent="0.2">
      <c r="A1851" s="2"/>
      <c r="BG1851" s="72"/>
    </row>
    <row r="1852" spans="1:59" s="18" customFormat="1" x14ac:dyDescent="0.2">
      <c r="A1852" s="2"/>
      <c r="BG1852" s="72"/>
    </row>
    <row r="1853" spans="1:59" s="18" customFormat="1" x14ac:dyDescent="0.2">
      <c r="A1853" s="2"/>
      <c r="BG1853" s="72"/>
    </row>
    <row r="1854" spans="1:59" s="18" customFormat="1" x14ac:dyDescent="0.2">
      <c r="A1854" s="2"/>
      <c r="BG1854" s="72"/>
    </row>
    <row r="1855" spans="1:59" s="18" customFormat="1" x14ac:dyDescent="0.2">
      <c r="A1855" s="2"/>
      <c r="BG1855" s="72"/>
    </row>
    <row r="1856" spans="1:59" s="18" customFormat="1" x14ac:dyDescent="0.2">
      <c r="A1856" s="2"/>
      <c r="BG1856" s="72"/>
    </row>
    <row r="1857" spans="1:59" s="18" customFormat="1" x14ac:dyDescent="0.2">
      <c r="A1857" s="2"/>
      <c r="BG1857" s="72"/>
    </row>
    <row r="1858" spans="1:59" s="18" customFormat="1" x14ac:dyDescent="0.2">
      <c r="A1858" s="2"/>
      <c r="BG1858" s="72"/>
    </row>
    <row r="1859" spans="1:59" s="18" customFormat="1" x14ac:dyDescent="0.2">
      <c r="A1859" s="2"/>
      <c r="BG1859" s="72"/>
    </row>
    <row r="1860" spans="1:59" s="18" customFormat="1" x14ac:dyDescent="0.2">
      <c r="A1860" s="2"/>
      <c r="BG1860" s="72"/>
    </row>
    <row r="1861" spans="1:59" s="18" customFormat="1" x14ac:dyDescent="0.2">
      <c r="A1861" s="2"/>
      <c r="BG1861" s="72"/>
    </row>
    <row r="1862" spans="1:59" s="18" customFormat="1" x14ac:dyDescent="0.2">
      <c r="A1862" s="2"/>
      <c r="BG1862" s="72"/>
    </row>
    <row r="1863" spans="1:59" s="18" customFormat="1" x14ac:dyDescent="0.2">
      <c r="A1863" s="2"/>
      <c r="BG1863" s="72"/>
    </row>
    <row r="1864" spans="1:59" s="18" customFormat="1" x14ac:dyDescent="0.2">
      <c r="A1864" s="2"/>
      <c r="BG1864" s="72"/>
    </row>
    <row r="1865" spans="1:59" s="18" customFormat="1" x14ac:dyDescent="0.2">
      <c r="A1865" s="2"/>
      <c r="BG1865" s="72"/>
    </row>
    <row r="1866" spans="1:59" s="18" customFormat="1" x14ac:dyDescent="0.2">
      <c r="A1866" s="2"/>
      <c r="BG1866" s="72"/>
    </row>
    <row r="1867" spans="1:59" s="18" customFormat="1" x14ac:dyDescent="0.2">
      <c r="A1867" s="2"/>
      <c r="BG1867" s="72"/>
    </row>
    <row r="1868" spans="1:59" s="18" customFormat="1" x14ac:dyDescent="0.2">
      <c r="A1868" s="2"/>
      <c r="BG1868" s="72"/>
    </row>
    <row r="1869" spans="1:59" s="18" customFormat="1" x14ac:dyDescent="0.2">
      <c r="A1869" s="2"/>
      <c r="BG1869" s="72"/>
    </row>
    <row r="1870" spans="1:59" s="18" customFormat="1" x14ac:dyDescent="0.2">
      <c r="A1870" s="2"/>
      <c r="BG1870" s="72"/>
    </row>
    <row r="1871" spans="1:59" s="18" customFormat="1" x14ac:dyDescent="0.2">
      <c r="A1871" s="2"/>
      <c r="BG1871" s="72"/>
    </row>
    <row r="1872" spans="1:59" s="18" customFormat="1" x14ac:dyDescent="0.2">
      <c r="A1872" s="2"/>
      <c r="BG1872" s="72"/>
    </row>
    <row r="1873" spans="1:59" s="18" customFormat="1" x14ac:dyDescent="0.2">
      <c r="A1873" s="2"/>
      <c r="BG1873" s="72"/>
    </row>
    <row r="1874" spans="1:59" s="18" customFormat="1" x14ac:dyDescent="0.2">
      <c r="A1874" s="2"/>
      <c r="BG1874" s="72"/>
    </row>
    <row r="1875" spans="1:59" s="18" customFormat="1" x14ac:dyDescent="0.2">
      <c r="A1875" s="2"/>
      <c r="BG1875" s="72"/>
    </row>
    <row r="1876" spans="1:59" s="18" customFormat="1" x14ac:dyDescent="0.2">
      <c r="A1876" s="2"/>
      <c r="BG1876" s="72"/>
    </row>
    <row r="1877" spans="1:59" s="18" customFormat="1" x14ac:dyDescent="0.2">
      <c r="A1877" s="2"/>
      <c r="BG1877" s="72"/>
    </row>
    <row r="1878" spans="1:59" s="18" customFormat="1" x14ac:dyDescent="0.2">
      <c r="A1878" s="2"/>
      <c r="BG1878" s="72"/>
    </row>
    <row r="1879" spans="1:59" s="18" customFormat="1" x14ac:dyDescent="0.2">
      <c r="A1879" s="2"/>
      <c r="BG1879" s="72"/>
    </row>
    <row r="1880" spans="1:59" s="18" customFormat="1" x14ac:dyDescent="0.2">
      <c r="A1880" s="2"/>
      <c r="BG1880" s="72"/>
    </row>
    <row r="1881" spans="1:59" s="18" customFormat="1" x14ac:dyDescent="0.2">
      <c r="A1881" s="2"/>
      <c r="BG1881" s="72"/>
    </row>
    <row r="1882" spans="1:59" s="18" customFormat="1" x14ac:dyDescent="0.2">
      <c r="A1882" s="2"/>
      <c r="BG1882" s="72"/>
    </row>
    <row r="1883" spans="1:59" s="18" customFormat="1" x14ac:dyDescent="0.2">
      <c r="A1883" s="2"/>
      <c r="BG1883" s="72"/>
    </row>
    <row r="1884" spans="1:59" s="18" customFormat="1" x14ac:dyDescent="0.2">
      <c r="A1884" s="2"/>
      <c r="BG1884" s="72"/>
    </row>
    <row r="1885" spans="1:59" s="18" customFormat="1" x14ac:dyDescent="0.2">
      <c r="A1885" s="2"/>
      <c r="BG1885" s="72"/>
    </row>
    <row r="1886" spans="1:59" s="18" customFormat="1" x14ac:dyDescent="0.2">
      <c r="A1886" s="2"/>
      <c r="BG1886" s="72"/>
    </row>
    <row r="1887" spans="1:59" s="18" customFormat="1" x14ac:dyDescent="0.2">
      <c r="A1887" s="2"/>
      <c r="BG1887" s="72"/>
    </row>
    <row r="1888" spans="1:59" s="18" customFormat="1" x14ac:dyDescent="0.2">
      <c r="A1888" s="2"/>
      <c r="BG1888" s="72"/>
    </row>
    <row r="1889" spans="1:59" s="18" customFormat="1" x14ac:dyDescent="0.2">
      <c r="A1889" s="2"/>
      <c r="BG1889" s="72"/>
    </row>
    <row r="1890" spans="1:59" s="18" customFormat="1" x14ac:dyDescent="0.2">
      <c r="A1890" s="2"/>
      <c r="BG1890" s="72"/>
    </row>
    <row r="1891" spans="1:59" s="18" customFormat="1" x14ac:dyDescent="0.2">
      <c r="A1891" s="2"/>
      <c r="BG1891" s="72"/>
    </row>
    <row r="1892" spans="1:59" s="18" customFormat="1" x14ac:dyDescent="0.2">
      <c r="A1892" s="2"/>
      <c r="BG1892" s="72"/>
    </row>
    <row r="1893" spans="1:59" s="18" customFormat="1" x14ac:dyDescent="0.2">
      <c r="A1893" s="2"/>
      <c r="BG1893" s="72"/>
    </row>
    <row r="1894" spans="1:59" s="18" customFormat="1" x14ac:dyDescent="0.2">
      <c r="A1894" s="2"/>
      <c r="BG1894" s="72"/>
    </row>
    <row r="1895" spans="1:59" s="18" customFormat="1" x14ac:dyDescent="0.2">
      <c r="A1895" s="2"/>
      <c r="BG1895" s="72"/>
    </row>
    <row r="1896" spans="1:59" s="18" customFormat="1" x14ac:dyDescent="0.2">
      <c r="A1896" s="2"/>
      <c r="BG1896" s="72"/>
    </row>
    <row r="1897" spans="1:59" s="18" customFormat="1" x14ac:dyDescent="0.2">
      <c r="A1897" s="2"/>
      <c r="BG1897" s="72"/>
    </row>
    <row r="1898" spans="1:59" s="18" customFormat="1" x14ac:dyDescent="0.2">
      <c r="A1898" s="2"/>
      <c r="BG1898" s="72"/>
    </row>
    <row r="1899" spans="1:59" s="18" customFormat="1" x14ac:dyDescent="0.2">
      <c r="A1899" s="2"/>
      <c r="BG1899" s="72"/>
    </row>
    <row r="1900" spans="1:59" s="18" customFormat="1" x14ac:dyDescent="0.2">
      <c r="A1900" s="2"/>
      <c r="BG1900" s="72"/>
    </row>
    <row r="1901" spans="1:59" s="18" customFormat="1" x14ac:dyDescent="0.2">
      <c r="A1901" s="2"/>
      <c r="BG1901" s="72"/>
    </row>
    <row r="1902" spans="1:59" s="18" customFormat="1" x14ac:dyDescent="0.2">
      <c r="A1902" s="2"/>
      <c r="BG1902" s="72"/>
    </row>
    <row r="1903" spans="1:59" s="18" customFormat="1" x14ac:dyDescent="0.2">
      <c r="A1903" s="2"/>
      <c r="BG1903" s="72"/>
    </row>
    <row r="1904" spans="1:59" s="18" customFormat="1" x14ac:dyDescent="0.2">
      <c r="A1904" s="2"/>
      <c r="BG1904" s="72"/>
    </row>
    <row r="1905" spans="1:59" s="18" customFormat="1" x14ac:dyDescent="0.2">
      <c r="A1905" s="2"/>
      <c r="BG1905" s="72"/>
    </row>
    <row r="1906" spans="1:59" s="18" customFormat="1" x14ac:dyDescent="0.2">
      <c r="A1906" s="2"/>
      <c r="BG1906" s="72"/>
    </row>
    <row r="1907" spans="1:59" s="18" customFormat="1" x14ac:dyDescent="0.2">
      <c r="A1907" s="2"/>
      <c r="BG1907" s="72"/>
    </row>
    <row r="1908" spans="1:59" s="18" customFormat="1" x14ac:dyDescent="0.2">
      <c r="A1908" s="2"/>
      <c r="BG1908" s="72"/>
    </row>
    <row r="1909" spans="1:59" s="18" customFormat="1" x14ac:dyDescent="0.2">
      <c r="A1909" s="2"/>
      <c r="BG1909" s="72"/>
    </row>
    <row r="1910" spans="1:59" s="18" customFormat="1" x14ac:dyDescent="0.2">
      <c r="A1910" s="2"/>
      <c r="BG1910" s="72"/>
    </row>
    <row r="1911" spans="1:59" s="18" customFormat="1" x14ac:dyDescent="0.2">
      <c r="A1911" s="2"/>
      <c r="BG1911" s="72"/>
    </row>
    <row r="1912" spans="1:59" s="18" customFormat="1" x14ac:dyDescent="0.2">
      <c r="A1912" s="2"/>
      <c r="BG1912" s="72"/>
    </row>
    <row r="1913" spans="1:59" s="18" customFormat="1" x14ac:dyDescent="0.2">
      <c r="A1913" s="2"/>
      <c r="BG1913" s="72"/>
    </row>
    <row r="1914" spans="1:59" s="18" customFormat="1" x14ac:dyDescent="0.2">
      <c r="A1914" s="2"/>
      <c r="BG1914" s="72"/>
    </row>
    <row r="1915" spans="1:59" s="18" customFormat="1" x14ac:dyDescent="0.2">
      <c r="A1915" s="2"/>
      <c r="BG1915" s="72"/>
    </row>
    <row r="1916" spans="1:59" s="18" customFormat="1" x14ac:dyDescent="0.2">
      <c r="A1916" s="2"/>
      <c r="BG1916" s="72"/>
    </row>
    <row r="1917" spans="1:59" s="18" customFormat="1" x14ac:dyDescent="0.2">
      <c r="A1917" s="2"/>
      <c r="BG1917" s="72"/>
    </row>
    <row r="1918" spans="1:59" s="18" customFormat="1" x14ac:dyDescent="0.2">
      <c r="A1918" s="2"/>
      <c r="BG1918" s="72"/>
    </row>
    <row r="1919" spans="1:59" s="18" customFormat="1" x14ac:dyDescent="0.2">
      <c r="A1919" s="2"/>
      <c r="BG1919" s="72"/>
    </row>
    <row r="1920" spans="1:59" s="18" customFormat="1" x14ac:dyDescent="0.2">
      <c r="A1920" s="2"/>
      <c r="BG1920" s="72"/>
    </row>
    <row r="1921" spans="1:59" s="18" customFormat="1" x14ac:dyDescent="0.2">
      <c r="A1921" s="2"/>
      <c r="BG1921" s="72"/>
    </row>
    <row r="1922" spans="1:59" s="18" customFormat="1" x14ac:dyDescent="0.2">
      <c r="A1922" s="2"/>
      <c r="BG1922" s="72"/>
    </row>
    <row r="1923" spans="1:59" s="18" customFormat="1" x14ac:dyDescent="0.2">
      <c r="A1923" s="2"/>
      <c r="BG1923" s="72"/>
    </row>
    <row r="1924" spans="1:59" s="18" customFormat="1" x14ac:dyDescent="0.2">
      <c r="A1924" s="2"/>
      <c r="BG1924" s="72"/>
    </row>
    <row r="1925" spans="1:59" s="18" customFormat="1" x14ac:dyDescent="0.2">
      <c r="A1925" s="2"/>
      <c r="BG1925" s="72"/>
    </row>
    <row r="1926" spans="1:59" s="18" customFormat="1" x14ac:dyDescent="0.2">
      <c r="A1926" s="2"/>
      <c r="BG1926" s="72"/>
    </row>
    <row r="1927" spans="1:59" s="18" customFormat="1" x14ac:dyDescent="0.2">
      <c r="A1927" s="2"/>
      <c r="BG1927" s="72"/>
    </row>
    <row r="1928" spans="1:59" s="18" customFormat="1" x14ac:dyDescent="0.2">
      <c r="A1928" s="2"/>
      <c r="BG1928" s="72"/>
    </row>
    <row r="1929" spans="1:59" s="18" customFormat="1" x14ac:dyDescent="0.2">
      <c r="A1929" s="2"/>
      <c r="BG1929" s="72"/>
    </row>
    <row r="1930" spans="1:59" s="18" customFormat="1" x14ac:dyDescent="0.2">
      <c r="A1930" s="2"/>
      <c r="BG1930" s="72"/>
    </row>
    <row r="1931" spans="1:59" s="18" customFormat="1" x14ac:dyDescent="0.2">
      <c r="A1931" s="2"/>
      <c r="BG1931" s="72"/>
    </row>
    <row r="1932" spans="1:59" s="18" customFormat="1" x14ac:dyDescent="0.2">
      <c r="A1932" s="2"/>
      <c r="BG1932" s="72"/>
    </row>
    <row r="1933" spans="1:59" s="18" customFormat="1" x14ac:dyDescent="0.2">
      <c r="A1933" s="2"/>
      <c r="BG1933" s="72"/>
    </row>
    <row r="1934" spans="1:59" s="18" customFormat="1" x14ac:dyDescent="0.2">
      <c r="A1934" s="2"/>
      <c r="BG1934" s="72"/>
    </row>
    <row r="1935" spans="1:59" s="18" customFormat="1" x14ac:dyDescent="0.2">
      <c r="A1935" s="2"/>
      <c r="BG1935" s="72"/>
    </row>
    <row r="1936" spans="1:59" s="18" customFormat="1" x14ac:dyDescent="0.2">
      <c r="A1936" s="2"/>
      <c r="BG1936" s="72"/>
    </row>
    <row r="1937" spans="1:59" s="18" customFormat="1" x14ac:dyDescent="0.2">
      <c r="A1937" s="2"/>
      <c r="BG1937" s="72"/>
    </row>
    <row r="1938" spans="1:59" s="18" customFormat="1" x14ac:dyDescent="0.2">
      <c r="A1938" s="2"/>
      <c r="BG1938" s="72"/>
    </row>
    <row r="1939" spans="1:59" s="18" customFormat="1" x14ac:dyDescent="0.2">
      <c r="A1939" s="2"/>
      <c r="BG1939" s="72"/>
    </row>
    <row r="1940" spans="1:59" s="18" customFormat="1" x14ac:dyDescent="0.2">
      <c r="A1940" s="2"/>
      <c r="BG1940" s="72"/>
    </row>
    <row r="1941" spans="1:59" s="18" customFormat="1" x14ac:dyDescent="0.2">
      <c r="A1941" s="2"/>
      <c r="BG1941" s="72"/>
    </row>
    <row r="1942" spans="1:59" s="18" customFormat="1" x14ac:dyDescent="0.2">
      <c r="A1942" s="2"/>
      <c r="BG1942" s="72"/>
    </row>
    <row r="1943" spans="1:59" s="18" customFormat="1" x14ac:dyDescent="0.2">
      <c r="A1943" s="2"/>
      <c r="BG1943" s="72"/>
    </row>
    <row r="1944" spans="1:59" s="18" customFormat="1" x14ac:dyDescent="0.2">
      <c r="A1944" s="2"/>
      <c r="BG1944" s="72"/>
    </row>
    <row r="1945" spans="1:59" s="18" customFormat="1" x14ac:dyDescent="0.2">
      <c r="A1945" s="2"/>
      <c r="BG1945" s="72"/>
    </row>
    <row r="1946" spans="1:59" s="18" customFormat="1" x14ac:dyDescent="0.2">
      <c r="A1946" s="2"/>
      <c r="BG1946" s="72"/>
    </row>
    <row r="1947" spans="1:59" s="18" customFormat="1" x14ac:dyDescent="0.2">
      <c r="A1947" s="2"/>
      <c r="BG1947" s="72"/>
    </row>
    <row r="1948" spans="1:59" s="18" customFormat="1" x14ac:dyDescent="0.2">
      <c r="A1948" s="2"/>
      <c r="BG1948" s="72"/>
    </row>
    <row r="1949" spans="1:59" s="18" customFormat="1" x14ac:dyDescent="0.2">
      <c r="A1949" s="2"/>
      <c r="BG1949" s="72"/>
    </row>
    <row r="1950" spans="1:59" s="18" customFormat="1" x14ac:dyDescent="0.2">
      <c r="A1950" s="2"/>
      <c r="BG1950" s="72"/>
    </row>
    <row r="1951" spans="1:59" s="18" customFormat="1" x14ac:dyDescent="0.2">
      <c r="A1951" s="2"/>
      <c r="BG1951" s="72"/>
    </row>
    <row r="1952" spans="1:59" s="18" customFormat="1" x14ac:dyDescent="0.2">
      <c r="A1952" s="2"/>
      <c r="BG1952" s="72"/>
    </row>
    <row r="1953" spans="1:59" s="18" customFormat="1" x14ac:dyDescent="0.2">
      <c r="A1953" s="2"/>
      <c r="BG1953" s="72"/>
    </row>
    <row r="1954" spans="1:59" s="18" customFormat="1" x14ac:dyDescent="0.2">
      <c r="A1954" s="2"/>
      <c r="BG1954" s="72"/>
    </row>
    <row r="1955" spans="1:59" s="18" customFormat="1" x14ac:dyDescent="0.2">
      <c r="A1955" s="2"/>
      <c r="BG1955" s="72"/>
    </row>
    <row r="1956" spans="1:59" s="18" customFormat="1" x14ac:dyDescent="0.2">
      <c r="A1956" s="2"/>
      <c r="BG1956" s="72"/>
    </row>
    <row r="1957" spans="1:59" s="18" customFormat="1" x14ac:dyDescent="0.2">
      <c r="A1957" s="2"/>
      <c r="BG1957" s="72"/>
    </row>
    <row r="1958" spans="1:59" s="18" customFormat="1" x14ac:dyDescent="0.2">
      <c r="A1958" s="2"/>
      <c r="BG1958" s="72"/>
    </row>
    <row r="1959" spans="1:59" s="18" customFormat="1" x14ac:dyDescent="0.2">
      <c r="A1959" s="2"/>
      <c r="BG1959" s="72"/>
    </row>
    <row r="1960" spans="1:59" s="18" customFormat="1" x14ac:dyDescent="0.2">
      <c r="A1960" s="2"/>
      <c r="BG1960" s="72"/>
    </row>
    <row r="1961" spans="1:59" s="18" customFormat="1" x14ac:dyDescent="0.2">
      <c r="A1961" s="2"/>
      <c r="BG1961" s="72"/>
    </row>
    <row r="1962" spans="1:59" s="18" customFormat="1" x14ac:dyDescent="0.2">
      <c r="A1962" s="2"/>
      <c r="BG1962" s="72"/>
    </row>
    <row r="1963" spans="1:59" s="18" customFormat="1" x14ac:dyDescent="0.2">
      <c r="A1963" s="2"/>
      <c r="BG1963" s="72"/>
    </row>
    <row r="1964" spans="1:59" s="18" customFormat="1" x14ac:dyDescent="0.2">
      <c r="A1964" s="2"/>
      <c r="BG1964" s="72"/>
    </row>
    <row r="1965" spans="1:59" s="18" customFormat="1" x14ac:dyDescent="0.2">
      <c r="A1965" s="2"/>
      <c r="BG1965" s="72"/>
    </row>
    <row r="1966" spans="1:59" s="18" customFormat="1" x14ac:dyDescent="0.2">
      <c r="A1966" s="2"/>
      <c r="BG1966" s="72"/>
    </row>
    <row r="1967" spans="1:59" s="18" customFormat="1" x14ac:dyDescent="0.2">
      <c r="A1967" s="2"/>
      <c r="BG1967" s="72"/>
    </row>
    <row r="1968" spans="1:59" s="18" customFormat="1" x14ac:dyDescent="0.2">
      <c r="A1968" s="2"/>
      <c r="BG1968" s="72"/>
    </row>
    <row r="1969" spans="1:59" s="18" customFormat="1" x14ac:dyDescent="0.2">
      <c r="A1969" s="2"/>
      <c r="BG1969" s="72"/>
    </row>
    <row r="1970" spans="1:59" s="18" customFormat="1" x14ac:dyDescent="0.2">
      <c r="A1970" s="2"/>
      <c r="BG1970" s="72"/>
    </row>
    <row r="1971" spans="1:59" s="18" customFormat="1" x14ac:dyDescent="0.2">
      <c r="A1971" s="2"/>
      <c r="BG1971" s="72"/>
    </row>
    <row r="1972" spans="1:59" s="18" customFormat="1" x14ac:dyDescent="0.2">
      <c r="A1972" s="2"/>
      <c r="BG1972" s="72"/>
    </row>
    <row r="1973" spans="1:59" s="18" customFormat="1" x14ac:dyDescent="0.2">
      <c r="A1973" s="2"/>
      <c r="BG1973" s="72"/>
    </row>
    <row r="1974" spans="1:59" s="18" customFormat="1" x14ac:dyDescent="0.2">
      <c r="A1974" s="2"/>
      <c r="BG1974" s="72"/>
    </row>
    <row r="1975" spans="1:59" s="18" customFormat="1" x14ac:dyDescent="0.2">
      <c r="A1975" s="2"/>
      <c r="BG1975" s="72"/>
    </row>
    <row r="1976" spans="1:59" s="18" customFormat="1" x14ac:dyDescent="0.2">
      <c r="A1976" s="2"/>
      <c r="BG1976" s="72"/>
    </row>
    <row r="1977" spans="1:59" s="18" customFormat="1" x14ac:dyDescent="0.2">
      <c r="A1977" s="2"/>
      <c r="BG1977" s="72"/>
    </row>
    <row r="1978" spans="1:59" s="18" customFormat="1" x14ac:dyDescent="0.2">
      <c r="A1978" s="2"/>
      <c r="BG1978" s="72"/>
    </row>
    <row r="1979" spans="1:59" s="18" customFormat="1" x14ac:dyDescent="0.2">
      <c r="A1979" s="2"/>
      <c r="BG1979" s="72"/>
    </row>
    <row r="1980" spans="1:59" s="18" customFormat="1" x14ac:dyDescent="0.2">
      <c r="A1980" s="2"/>
      <c r="BG1980" s="72"/>
    </row>
    <row r="1981" spans="1:59" s="18" customFormat="1" x14ac:dyDescent="0.2">
      <c r="A1981" s="2"/>
      <c r="BG1981" s="72"/>
    </row>
    <row r="1982" spans="1:59" s="18" customFormat="1" x14ac:dyDescent="0.2">
      <c r="A1982" s="2"/>
      <c r="BG1982" s="72"/>
    </row>
    <row r="1983" spans="1:59" s="18" customFormat="1" x14ac:dyDescent="0.2">
      <c r="A1983" s="2"/>
      <c r="BG1983" s="72"/>
    </row>
    <row r="1984" spans="1:59" s="18" customFormat="1" x14ac:dyDescent="0.2">
      <c r="A1984" s="2"/>
      <c r="BG1984" s="72"/>
    </row>
    <row r="1985" spans="1:59" s="18" customFormat="1" x14ac:dyDescent="0.2">
      <c r="A1985" s="2"/>
      <c r="BG1985" s="72"/>
    </row>
    <row r="1986" spans="1:59" s="18" customFormat="1" x14ac:dyDescent="0.2">
      <c r="A1986" s="2"/>
      <c r="BG1986" s="72"/>
    </row>
    <row r="1987" spans="1:59" s="18" customFormat="1" x14ac:dyDescent="0.2">
      <c r="A1987" s="2"/>
      <c r="BG1987" s="72"/>
    </row>
    <row r="1988" spans="1:59" s="18" customFormat="1" x14ac:dyDescent="0.2">
      <c r="A1988" s="2"/>
      <c r="BG1988" s="72"/>
    </row>
    <row r="1989" spans="1:59" s="18" customFormat="1" x14ac:dyDescent="0.2">
      <c r="A1989" s="2"/>
      <c r="BG1989" s="72"/>
    </row>
    <row r="1990" spans="1:59" s="18" customFormat="1" x14ac:dyDescent="0.2">
      <c r="A1990" s="2"/>
      <c r="BG1990" s="72"/>
    </row>
    <row r="1991" spans="1:59" s="18" customFormat="1" x14ac:dyDescent="0.2">
      <c r="A1991" s="2"/>
      <c r="BG1991" s="72"/>
    </row>
    <row r="1992" spans="1:59" s="18" customFormat="1" x14ac:dyDescent="0.2">
      <c r="A1992" s="2"/>
      <c r="BG1992" s="72"/>
    </row>
    <row r="1993" spans="1:59" s="18" customFormat="1" x14ac:dyDescent="0.2">
      <c r="A1993" s="2"/>
      <c r="BG1993" s="72"/>
    </row>
    <row r="1994" spans="1:59" s="18" customFormat="1" x14ac:dyDescent="0.2">
      <c r="A1994" s="2"/>
      <c r="BG1994" s="72"/>
    </row>
    <row r="1995" spans="1:59" s="18" customFormat="1" x14ac:dyDescent="0.2">
      <c r="A1995" s="2"/>
      <c r="BG1995" s="72"/>
    </row>
    <row r="1996" spans="1:59" s="18" customFormat="1" x14ac:dyDescent="0.2">
      <c r="A1996" s="2"/>
      <c r="BG1996" s="72"/>
    </row>
    <row r="1997" spans="1:59" s="18" customFormat="1" x14ac:dyDescent="0.2">
      <c r="A1997" s="2"/>
      <c r="BG1997" s="72"/>
    </row>
    <row r="1998" spans="1:59" s="18" customFormat="1" x14ac:dyDescent="0.2">
      <c r="A1998" s="2"/>
      <c r="BG1998" s="72"/>
    </row>
    <row r="1999" spans="1:59" s="18" customFormat="1" x14ac:dyDescent="0.2">
      <c r="A1999" s="2"/>
      <c r="BG1999" s="72"/>
    </row>
    <row r="2000" spans="1:59" s="18" customFormat="1" x14ac:dyDescent="0.2">
      <c r="A2000" s="2"/>
      <c r="BG2000" s="72"/>
    </row>
    <row r="2001" spans="1:59" s="18" customFormat="1" x14ac:dyDescent="0.2">
      <c r="A2001" s="2"/>
      <c r="BG2001" s="72"/>
    </row>
    <row r="2002" spans="1:59" s="18" customFormat="1" x14ac:dyDescent="0.2">
      <c r="A2002" s="2"/>
      <c r="BG2002" s="72"/>
    </row>
    <row r="2003" spans="1:59" s="18" customFormat="1" x14ac:dyDescent="0.2">
      <c r="A2003" s="2"/>
      <c r="BG2003" s="72"/>
    </row>
    <row r="2004" spans="1:59" s="18" customFormat="1" x14ac:dyDescent="0.2">
      <c r="A2004" s="2"/>
      <c r="BG2004" s="72"/>
    </row>
    <row r="2005" spans="1:59" s="18" customFormat="1" x14ac:dyDescent="0.2">
      <c r="A2005" s="2"/>
      <c r="BG2005" s="72"/>
    </row>
    <row r="2006" spans="1:59" s="18" customFormat="1" x14ac:dyDescent="0.2">
      <c r="A2006" s="2"/>
      <c r="BG2006" s="72"/>
    </row>
    <row r="2007" spans="1:59" s="18" customFormat="1" x14ac:dyDescent="0.2">
      <c r="A2007" s="2"/>
      <c r="BG2007" s="72"/>
    </row>
    <row r="2008" spans="1:59" s="18" customFormat="1" x14ac:dyDescent="0.2">
      <c r="A2008" s="2"/>
      <c r="BG2008" s="72"/>
    </row>
    <row r="2009" spans="1:59" s="18" customFormat="1" x14ac:dyDescent="0.2">
      <c r="A2009" s="2"/>
      <c r="BG2009" s="72"/>
    </row>
    <row r="2010" spans="1:59" s="18" customFormat="1" x14ac:dyDescent="0.2">
      <c r="A2010" s="2"/>
      <c r="BG2010" s="72"/>
    </row>
    <row r="2011" spans="1:59" s="18" customFormat="1" x14ac:dyDescent="0.2">
      <c r="A2011" s="2"/>
      <c r="BG2011" s="72"/>
    </row>
    <row r="2012" spans="1:59" s="18" customFormat="1" x14ac:dyDescent="0.2">
      <c r="A2012" s="2"/>
      <c r="BG2012" s="72"/>
    </row>
    <row r="2013" spans="1:59" s="18" customFormat="1" x14ac:dyDescent="0.2">
      <c r="A2013" s="2"/>
      <c r="BG2013" s="72"/>
    </row>
    <row r="2014" spans="1:59" s="18" customFormat="1" x14ac:dyDescent="0.2">
      <c r="A2014" s="2"/>
      <c r="BG2014" s="72"/>
    </row>
    <row r="2015" spans="1:59" s="18" customFormat="1" x14ac:dyDescent="0.2">
      <c r="A2015" s="2"/>
      <c r="BG2015" s="72"/>
    </row>
    <row r="2016" spans="1:59" s="18" customFormat="1" x14ac:dyDescent="0.2">
      <c r="A2016" s="2"/>
      <c r="BG2016" s="72"/>
    </row>
    <row r="2017" spans="1:59" s="18" customFormat="1" x14ac:dyDescent="0.2">
      <c r="A2017" s="2"/>
      <c r="BG2017" s="72"/>
    </row>
    <row r="2018" spans="1:59" s="18" customFormat="1" x14ac:dyDescent="0.2">
      <c r="A2018" s="2"/>
      <c r="BG2018" s="72"/>
    </row>
    <row r="2019" spans="1:59" s="18" customFormat="1" x14ac:dyDescent="0.2">
      <c r="A2019" s="2"/>
      <c r="BG2019" s="72"/>
    </row>
    <row r="2020" spans="1:59" s="18" customFormat="1" x14ac:dyDescent="0.2">
      <c r="A2020" s="2"/>
      <c r="BG2020" s="72"/>
    </row>
    <row r="2021" spans="1:59" s="18" customFormat="1" x14ac:dyDescent="0.2">
      <c r="A2021" s="2"/>
      <c r="BG2021" s="72"/>
    </row>
    <row r="2022" spans="1:59" s="18" customFormat="1" x14ac:dyDescent="0.2">
      <c r="A2022" s="2"/>
      <c r="BG2022" s="72"/>
    </row>
    <row r="2023" spans="1:59" s="18" customFormat="1" x14ac:dyDescent="0.2">
      <c r="A2023" s="2"/>
      <c r="BG2023" s="72"/>
    </row>
    <row r="2024" spans="1:59" s="18" customFormat="1" x14ac:dyDescent="0.2">
      <c r="A2024" s="2"/>
      <c r="BG2024" s="72"/>
    </row>
    <row r="2025" spans="1:59" s="18" customFormat="1" x14ac:dyDescent="0.2">
      <c r="A2025" s="2"/>
      <c r="BG2025" s="72"/>
    </row>
    <row r="2026" spans="1:59" s="18" customFormat="1" x14ac:dyDescent="0.2">
      <c r="A2026" s="2"/>
      <c r="BG2026" s="72"/>
    </row>
    <row r="2027" spans="1:59" s="18" customFormat="1" x14ac:dyDescent="0.2">
      <c r="A2027" s="2"/>
      <c r="BG2027" s="72"/>
    </row>
    <row r="2028" spans="1:59" s="18" customFormat="1" x14ac:dyDescent="0.2">
      <c r="A2028" s="2"/>
      <c r="BG2028" s="72"/>
    </row>
    <row r="2029" spans="1:59" s="18" customFormat="1" x14ac:dyDescent="0.2">
      <c r="A2029" s="2"/>
      <c r="BG2029" s="72"/>
    </row>
    <row r="2030" spans="1:59" s="18" customFormat="1" x14ac:dyDescent="0.2">
      <c r="A2030" s="2"/>
      <c r="BG2030" s="72"/>
    </row>
    <row r="2031" spans="1:59" s="18" customFormat="1" x14ac:dyDescent="0.2">
      <c r="A2031" s="2"/>
      <c r="BG2031" s="72"/>
    </row>
    <row r="2032" spans="1:59" s="18" customFormat="1" x14ac:dyDescent="0.2">
      <c r="A2032" s="2"/>
      <c r="BG2032" s="72"/>
    </row>
    <row r="2033" spans="1:59" s="18" customFormat="1" x14ac:dyDescent="0.2">
      <c r="A2033" s="2"/>
      <c r="BG2033" s="72"/>
    </row>
    <row r="2034" spans="1:59" s="18" customFormat="1" x14ac:dyDescent="0.2">
      <c r="A2034" s="2"/>
      <c r="BG2034" s="72"/>
    </row>
    <row r="2035" spans="1:59" s="18" customFormat="1" x14ac:dyDescent="0.2">
      <c r="A2035" s="2"/>
      <c r="BG2035" s="72"/>
    </row>
    <row r="2036" spans="1:59" s="18" customFormat="1" x14ac:dyDescent="0.2">
      <c r="A2036" s="2"/>
      <c r="BG2036" s="72"/>
    </row>
    <row r="2037" spans="1:59" s="18" customFormat="1" x14ac:dyDescent="0.2">
      <c r="A2037" s="2"/>
      <c r="BG2037" s="72"/>
    </row>
    <row r="2038" spans="1:59" s="18" customFormat="1" x14ac:dyDescent="0.2">
      <c r="A2038" s="2"/>
      <c r="BG2038" s="72"/>
    </row>
    <row r="2039" spans="1:59" s="18" customFormat="1" x14ac:dyDescent="0.2">
      <c r="A2039" s="2"/>
      <c r="BG2039" s="72"/>
    </row>
    <row r="2040" spans="1:59" s="18" customFormat="1" x14ac:dyDescent="0.2">
      <c r="A2040" s="2"/>
      <c r="BG2040" s="72"/>
    </row>
    <row r="2041" spans="1:59" s="18" customFormat="1" x14ac:dyDescent="0.2">
      <c r="A2041" s="2"/>
      <c r="BG2041" s="72"/>
    </row>
    <row r="2042" spans="1:59" s="18" customFormat="1" x14ac:dyDescent="0.2">
      <c r="A2042" s="2"/>
      <c r="BG2042" s="72"/>
    </row>
    <row r="2043" spans="1:59" s="18" customFormat="1" x14ac:dyDescent="0.2">
      <c r="A2043" s="2"/>
      <c r="BG2043" s="72"/>
    </row>
    <row r="2044" spans="1:59" s="18" customFormat="1" x14ac:dyDescent="0.2">
      <c r="A2044" s="2"/>
      <c r="BG2044" s="72"/>
    </row>
    <row r="2045" spans="1:59" s="18" customFormat="1" x14ac:dyDescent="0.2">
      <c r="A2045" s="2"/>
      <c r="BG2045" s="72"/>
    </row>
    <row r="2046" spans="1:59" s="18" customFormat="1" x14ac:dyDescent="0.2">
      <c r="A2046" s="2"/>
      <c r="BG2046" s="72"/>
    </row>
    <row r="2047" spans="1:59" s="18" customFormat="1" x14ac:dyDescent="0.2">
      <c r="A2047" s="2"/>
      <c r="BG2047" s="72"/>
    </row>
    <row r="2048" spans="1:59" s="18" customFormat="1" x14ac:dyDescent="0.2">
      <c r="A2048" s="2"/>
      <c r="BG2048" s="72"/>
    </row>
    <row r="2049" spans="1:59" s="18" customFormat="1" x14ac:dyDescent="0.2">
      <c r="A2049" s="2"/>
      <c r="BG2049" s="72"/>
    </row>
    <row r="2050" spans="1:59" s="18" customFormat="1" x14ac:dyDescent="0.2">
      <c r="A2050" s="2"/>
      <c r="BG2050" s="72"/>
    </row>
    <row r="2051" spans="1:59" s="18" customFormat="1" x14ac:dyDescent="0.2">
      <c r="A2051" s="2"/>
      <c r="BG2051" s="72"/>
    </row>
    <row r="2052" spans="1:59" s="18" customFormat="1" x14ac:dyDescent="0.2">
      <c r="A2052" s="2"/>
      <c r="BG2052" s="72"/>
    </row>
    <row r="2053" spans="1:59" s="18" customFormat="1" x14ac:dyDescent="0.2">
      <c r="A2053" s="2"/>
      <c r="BG2053" s="72"/>
    </row>
    <row r="2054" spans="1:59" s="18" customFormat="1" x14ac:dyDescent="0.2">
      <c r="A2054" s="2"/>
      <c r="BG2054" s="72"/>
    </row>
    <row r="2055" spans="1:59" s="18" customFormat="1" x14ac:dyDescent="0.2">
      <c r="A2055" s="2"/>
      <c r="BG2055" s="72"/>
    </row>
    <row r="2056" spans="1:59" s="18" customFormat="1" x14ac:dyDescent="0.2">
      <c r="A2056" s="2"/>
      <c r="BG2056" s="72"/>
    </row>
    <row r="2057" spans="1:59" s="18" customFormat="1" x14ac:dyDescent="0.2">
      <c r="A2057" s="2"/>
      <c r="BG2057" s="72"/>
    </row>
    <row r="2058" spans="1:59" s="18" customFormat="1" x14ac:dyDescent="0.2">
      <c r="A2058" s="2"/>
      <c r="BG2058" s="72"/>
    </row>
    <row r="2059" spans="1:59" s="18" customFormat="1" x14ac:dyDescent="0.2">
      <c r="A2059" s="2"/>
      <c r="BG2059" s="72"/>
    </row>
    <row r="2060" spans="1:59" s="18" customFormat="1" x14ac:dyDescent="0.2">
      <c r="A2060" s="2"/>
      <c r="BG2060" s="72"/>
    </row>
    <row r="2061" spans="1:59" s="18" customFormat="1" x14ac:dyDescent="0.2">
      <c r="A2061" s="2"/>
      <c r="BG2061" s="72"/>
    </row>
    <row r="2062" spans="1:59" s="18" customFormat="1" x14ac:dyDescent="0.2">
      <c r="A2062" s="2"/>
      <c r="BG2062" s="72"/>
    </row>
    <row r="2063" spans="1:59" s="18" customFormat="1" x14ac:dyDescent="0.2">
      <c r="A2063" s="2"/>
      <c r="BG2063" s="72"/>
    </row>
    <row r="2064" spans="1:59" s="18" customFormat="1" x14ac:dyDescent="0.2">
      <c r="A2064" s="2"/>
      <c r="BG2064" s="72"/>
    </row>
    <row r="2065" spans="1:59" s="18" customFormat="1" x14ac:dyDescent="0.2">
      <c r="A2065" s="2"/>
      <c r="BG2065" s="72"/>
    </row>
    <row r="2066" spans="1:59" s="18" customFormat="1" x14ac:dyDescent="0.2">
      <c r="A2066" s="2"/>
      <c r="BG2066" s="72"/>
    </row>
    <row r="2067" spans="1:59" s="18" customFormat="1" x14ac:dyDescent="0.2">
      <c r="A2067" s="2"/>
      <c r="BG2067" s="72"/>
    </row>
    <row r="2068" spans="1:59" s="18" customFormat="1" x14ac:dyDescent="0.2">
      <c r="A2068" s="2"/>
      <c r="BG2068" s="72"/>
    </row>
    <row r="2069" spans="1:59" s="18" customFormat="1" x14ac:dyDescent="0.2">
      <c r="A2069" s="2"/>
      <c r="BG2069" s="72"/>
    </row>
    <row r="2070" spans="1:59" s="18" customFormat="1" x14ac:dyDescent="0.2">
      <c r="A2070" s="2"/>
      <c r="BG2070" s="72"/>
    </row>
    <row r="2071" spans="1:59" s="18" customFormat="1" x14ac:dyDescent="0.2">
      <c r="A2071" s="2"/>
      <c r="BG2071" s="72"/>
    </row>
    <row r="2072" spans="1:59" s="18" customFormat="1" x14ac:dyDescent="0.2">
      <c r="A2072" s="2"/>
      <c r="BG2072" s="72"/>
    </row>
    <row r="2073" spans="1:59" s="18" customFormat="1" x14ac:dyDescent="0.2">
      <c r="A2073" s="2"/>
      <c r="BG2073" s="72"/>
    </row>
    <row r="2074" spans="1:59" s="18" customFormat="1" x14ac:dyDescent="0.2">
      <c r="A2074" s="2"/>
      <c r="BG2074" s="72"/>
    </row>
    <row r="2075" spans="1:59" s="18" customFormat="1" x14ac:dyDescent="0.2">
      <c r="A2075" s="2"/>
      <c r="BG2075" s="72"/>
    </row>
    <row r="2076" spans="1:59" s="18" customFormat="1" x14ac:dyDescent="0.2">
      <c r="A2076" s="2"/>
      <c r="BG2076" s="72"/>
    </row>
    <row r="2077" spans="1:59" s="18" customFormat="1" x14ac:dyDescent="0.2">
      <c r="A2077" s="2"/>
      <c r="BG2077" s="72"/>
    </row>
    <row r="2078" spans="1:59" s="18" customFormat="1" x14ac:dyDescent="0.2">
      <c r="A2078" s="2"/>
      <c r="BG2078" s="72"/>
    </row>
    <row r="2079" spans="1:59" s="18" customFormat="1" x14ac:dyDescent="0.2">
      <c r="A2079" s="2"/>
      <c r="BG2079" s="72"/>
    </row>
    <row r="2080" spans="1:59" s="18" customFormat="1" x14ac:dyDescent="0.2">
      <c r="A2080" s="2"/>
      <c r="BG2080" s="72"/>
    </row>
    <row r="2081" spans="1:59" s="18" customFormat="1" x14ac:dyDescent="0.2">
      <c r="A2081" s="2"/>
      <c r="BG2081" s="72"/>
    </row>
    <row r="2082" spans="1:59" s="18" customFormat="1" x14ac:dyDescent="0.2">
      <c r="A2082" s="2"/>
      <c r="BG2082" s="72"/>
    </row>
    <row r="2083" spans="1:59" s="18" customFormat="1" x14ac:dyDescent="0.2">
      <c r="A2083" s="2"/>
      <c r="BG2083" s="72"/>
    </row>
    <row r="2084" spans="1:59" s="18" customFormat="1" x14ac:dyDescent="0.2">
      <c r="A2084" s="2"/>
      <c r="BG2084" s="72"/>
    </row>
    <row r="2085" spans="1:59" s="18" customFormat="1" x14ac:dyDescent="0.2">
      <c r="A2085" s="2"/>
      <c r="BG2085" s="72"/>
    </row>
    <row r="2086" spans="1:59" s="18" customFormat="1" x14ac:dyDescent="0.2">
      <c r="A2086" s="2"/>
      <c r="BG2086" s="72"/>
    </row>
    <row r="2087" spans="1:59" s="18" customFormat="1" x14ac:dyDescent="0.2">
      <c r="A2087" s="2"/>
      <c r="BG2087" s="72"/>
    </row>
    <row r="2088" spans="1:59" s="18" customFormat="1" x14ac:dyDescent="0.2">
      <c r="A2088" s="2"/>
      <c r="BG2088" s="72"/>
    </row>
    <row r="2089" spans="1:59" s="18" customFormat="1" x14ac:dyDescent="0.2">
      <c r="A2089" s="2"/>
      <c r="BG2089" s="72"/>
    </row>
    <row r="2090" spans="1:59" s="18" customFormat="1" x14ac:dyDescent="0.2">
      <c r="A2090" s="2"/>
      <c r="BG2090" s="72"/>
    </row>
    <row r="2091" spans="1:59" s="18" customFormat="1" x14ac:dyDescent="0.2">
      <c r="A2091" s="2"/>
      <c r="BG2091" s="72"/>
    </row>
    <row r="2092" spans="1:59" s="18" customFormat="1" x14ac:dyDescent="0.2">
      <c r="A2092" s="2"/>
      <c r="BG2092" s="72"/>
    </row>
    <row r="2093" spans="1:59" s="18" customFormat="1" x14ac:dyDescent="0.2">
      <c r="A2093" s="2"/>
      <c r="BG2093" s="72"/>
    </row>
    <row r="2094" spans="1:59" s="18" customFormat="1" x14ac:dyDescent="0.2">
      <c r="A2094" s="2"/>
      <c r="BG2094" s="72"/>
    </row>
    <row r="2095" spans="1:59" s="18" customFormat="1" x14ac:dyDescent="0.2">
      <c r="A2095" s="2"/>
      <c r="BG2095" s="72"/>
    </row>
    <row r="2096" spans="1:59" s="18" customFormat="1" x14ac:dyDescent="0.2">
      <c r="A2096" s="2"/>
      <c r="BG2096" s="72"/>
    </row>
    <row r="2097" spans="1:59" s="18" customFormat="1" x14ac:dyDescent="0.2">
      <c r="A2097" s="2"/>
      <c r="BG2097" s="72"/>
    </row>
    <row r="2098" spans="1:59" s="18" customFormat="1" x14ac:dyDescent="0.2">
      <c r="A2098" s="2"/>
      <c r="BG2098" s="72"/>
    </row>
    <row r="2099" spans="1:59" s="18" customFormat="1" x14ac:dyDescent="0.2">
      <c r="A2099" s="2"/>
      <c r="BG2099" s="72"/>
    </row>
    <row r="2100" spans="1:59" s="18" customFormat="1" x14ac:dyDescent="0.2">
      <c r="A2100" s="2"/>
      <c r="BG2100" s="72"/>
    </row>
    <row r="2101" spans="1:59" s="18" customFormat="1" x14ac:dyDescent="0.2">
      <c r="A2101" s="2"/>
      <c r="BG2101" s="72"/>
    </row>
    <row r="2102" spans="1:59" s="18" customFormat="1" x14ac:dyDescent="0.2">
      <c r="A2102" s="2"/>
      <c r="BG2102" s="72"/>
    </row>
    <row r="2103" spans="1:59" s="18" customFormat="1" x14ac:dyDescent="0.2">
      <c r="A2103" s="2"/>
      <c r="BG2103" s="72"/>
    </row>
    <row r="2104" spans="1:59" s="18" customFormat="1" x14ac:dyDescent="0.2">
      <c r="A2104" s="2"/>
      <c r="BG2104" s="72"/>
    </row>
    <row r="2105" spans="1:59" s="18" customFormat="1" x14ac:dyDescent="0.2">
      <c r="A2105" s="2"/>
      <c r="BG2105" s="72"/>
    </row>
    <row r="2106" spans="1:59" s="18" customFormat="1" x14ac:dyDescent="0.2">
      <c r="A2106" s="2"/>
      <c r="BG2106" s="72"/>
    </row>
    <row r="2107" spans="1:59" s="18" customFormat="1" x14ac:dyDescent="0.2">
      <c r="A2107" s="2"/>
      <c r="BG2107" s="72"/>
    </row>
    <row r="2108" spans="1:59" s="18" customFormat="1" x14ac:dyDescent="0.2">
      <c r="A2108" s="2"/>
      <c r="BG2108" s="72"/>
    </row>
    <row r="2109" spans="1:59" s="18" customFormat="1" x14ac:dyDescent="0.2">
      <c r="A2109" s="2"/>
      <c r="BG2109" s="72"/>
    </row>
    <row r="2110" spans="1:59" s="18" customFormat="1" x14ac:dyDescent="0.2">
      <c r="A2110" s="2"/>
      <c r="BG2110" s="72"/>
    </row>
    <row r="2111" spans="1:59" s="18" customFormat="1" x14ac:dyDescent="0.2">
      <c r="A2111" s="2"/>
      <c r="BG2111" s="72"/>
    </row>
    <row r="2112" spans="1:59" s="18" customFormat="1" x14ac:dyDescent="0.2">
      <c r="A2112" s="2"/>
      <c r="BG2112" s="72"/>
    </row>
    <row r="2113" spans="1:59" s="18" customFormat="1" x14ac:dyDescent="0.2">
      <c r="A2113" s="2"/>
      <c r="BG2113" s="72"/>
    </row>
    <row r="2114" spans="1:59" s="18" customFormat="1" x14ac:dyDescent="0.2">
      <c r="A2114" s="2"/>
      <c r="BG2114" s="72"/>
    </row>
    <row r="2115" spans="1:59" s="18" customFormat="1" x14ac:dyDescent="0.2">
      <c r="A2115" s="2"/>
      <c r="BG2115" s="72"/>
    </row>
    <row r="2116" spans="1:59" s="18" customFormat="1" x14ac:dyDescent="0.2">
      <c r="A2116" s="2"/>
      <c r="BG2116" s="72"/>
    </row>
    <row r="2117" spans="1:59" s="18" customFormat="1" x14ac:dyDescent="0.2">
      <c r="A2117" s="2"/>
      <c r="BG2117" s="72"/>
    </row>
    <row r="2118" spans="1:59" s="18" customFormat="1" x14ac:dyDescent="0.2">
      <c r="A2118" s="2"/>
      <c r="BG2118" s="72"/>
    </row>
    <row r="2119" spans="1:59" s="18" customFormat="1" x14ac:dyDescent="0.2">
      <c r="A2119" s="2"/>
      <c r="BG2119" s="72"/>
    </row>
    <row r="2120" spans="1:59" s="18" customFormat="1" x14ac:dyDescent="0.2">
      <c r="A2120" s="2"/>
      <c r="BG2120" s="72"/>
    </row>
    <row r="2121" spans="1:59" s="18" customFormat="1" x14ac:dyDescent="0.2">
      <c r="A2121" s="2"/>
      <c r="BG2121" s="72"/>
    </row>
    <row r="2122" spans="1:59" s="18" customFormat="1" x14ac:dyDescent="0.2">
      <c r="A2122" s="2"/>
      <c r="BG2122" s="72"/>
    </row>
    <row r="2123" spans="1:59" s="18" customFormat="1" x14ac:dyDescent="0.2">
      <c r="A2123" s="2"/>
      <c r="BG2123" s="72"/>
    </row>
    <row r="2124" spans="1:59" s="18" customFormat="1" x14ac:dyDescent="0.2">
      <c r="A2124" s="2"/>
      <c r="BG2124" s="72"/>
    </row>
    <row r="2125" spans="1:59" s="18" customFormat="1" x14ac:dyDescent="0.2">
      <c r="A2125" s="2"/>
      <c r="BG2125" s="72"/>
    </row>
    <row r="2126" spans="1:59" s="18" customFormat="1" x14ac:dyDescent="0.2">
      <c r="A2126" s="2"/>
      <c r="BG2126" s="72"/>
    </row>
    <row r="2127" spans="1:59" s="18" customFormat="1" x14ac:dyDescent="0.2">
      <c r="A2127" s="2"/>
      <c r="BG2127" s="72"/>
    </row>
    <row r="2128" spans="1:59" s="18" customFormat="1" x14ac:dyDescent="0.2">
      <c r="A2128" s="2"/>
      <c r="BG2128" s="72"/>
    </row>
    <row r="2129" spans="1:59" s="18" customFormat="1" x14ac:dyDescent="0.2">
      <c r="A2129" s="2"/>
      <c r="BG2129" s="72"/>
    </row>
    <row r="2130" spans="1:59" s="18" customFormat="1" x14ac:dyDescent="0.2">
      <c r="A2130" s="2"/>
      <c r="BG2130" s="72"/>
    </row>
    <row r="2131" spans="1:59" s="18" customFormat="1" x14ac:dyDescent="0.2">
      <c r="A2131" s="2"/>
      <c r="BG2131" s="72"/>
    </row>
    <row r="2132" spans="1:59" s="18" customFormat="1" x14ac:dyDescent="0.2">
      <c r="A2132" s="2"/>
      <c r="BG2132" s="72"/>
    </row>
    <row r="2133" spans="1:59" s="18" customFormat="1" x14ac:dyDescent="0.2">
      <c r="A2133" s="2"/>
      <c r="BG2133" s="72"/>
    </row>
    <row r="2134" spans="1:59" s="18" customFormat="1" x14ac:dyDescent="0.2">
      <c r="A2134" s="2"/>
      <c r="BG2134" s="72"/>
    </row>
    <row r="2135" spans="1:59" s="18" customFormat="1" x14ac:dyDescent="0.2">
      <c r="A2135" s="2"/>
      <c r="BG2135" s="72"/>
    </row>
    <row r="2136" spans="1:59" s="18" customFormat="1" x14ac:dyDescent="0.2">
      <c r="A2136" s="2"/>
      <c r="BG2136" s="72"/>
    </row>
    <row r="2137" spans="1:59" s="18" customFormat="1" x14ac:dyDescent="0.2">
      <c r="A2137" s="2"/>
      <c r="BG2137" s="72"/>
    </row>
    <row r="2138" spans="1:59" s="18" customFormat="1" x14ac:dyDescent="0.2">
      <c r="A2138" s="2"/>
      <c r="BG2138" s="72"/>
    </row>
    <row r="2139" spans="1:59" s="18" customFormat="1" x14ac:dyDescent="0.2">
      <c r="A2139" s="2"/>
      <c r="BG2139" s="72"/>
    </row>
    <row r="2140" spans="1:59" s="18" customFormat="1" x14ac:dyDescent="0.2">
      <c r="A2140" s="2"/>
      <c r="BG2140" s="72"/>
    </row>
    <row r="2141" spans="1:59" s="18" customFormat="1" x14ac:dyDescent="0.2">
      <c r="A2141" s="2"/>
      <c r="BG2141" s="72"/>
    </row>
    <row r="2142" spans="1:59" s="18" customFormat="1" x14ac:dyDescent="0.2">
      <c r="A2142" s="2"/>
      <c r="BG2142" s="72"/>
    </row>
    <row r="2143" spans="1:59" s="18" customFormat="1" x14ac:dyDescent="0.2">
      <c r="A2143" s="2"/>
      <c r="BG2143" s="72"/>
    </row>
    <row r="2144" spans="1:59" s="18" customFormat="1" x14ac:dyDescent="0.2">
      <c r="A2144" s="2"/>
      <c r="BG2144" s="72"/>
    </row>
    <row r="2145" spans="1:59" s="18" customFormat="1" x14ac:dyDescent="0.2">
      <c r="A2145" s="2"/>
      <c r="BG2145" s="72"/>
    </row>
    <row r="2146" spans="1:59" s="18" customFormat="1" x14ac:dyDescent="0.2">
      <c r="A2146" s="2"/>
      <c r="BG2146" s="72"/>
    </row>
    <row r="2147" spans="1:59" s="18" customFormat="1" x14ac:dyDescent="0.2">
      <c r="A2147" s="2"/>
      <c r="BG2147" s="72"/>
    </row>
    <row r="2148" spans="1:59" s="18" customFormat="1" x14ac:dyDescent="0.2">
      <c r="A2148" s="2"/>
      <c r="BG2148" s="72"/>
    </row>
    <row r="2149" spans="1:59" s="18" customFormat="1" x14ac:dyDescent="0.2">
      <c r="A2149" s="2"/>
      <c r="BG2149" s="72"/>
    </row>
    <row r="2150" spans="1:59" s="18" customFormat="1" x14ac:dyDescent="0.2">
      <c r="A2150" s="2"/>
      <c r="BG2150" s="72"/>
    </row>
    <row r="2151" spans="1:59" s="18" customFormat="1" x14ac:dyDescent="0.2">
      <c r="A2151" s="2"/>
      <c r="BG2151" s="72"/>
    </row>
    <row r="2152" spans="1:59" s="18" customFormat="1" x14ac:dyDescent="0.2">
      <c r="A2152" s="2"/>
      <c r="BG2152" s="72"/>
    </row>
    <row r="2153" spans="1:59" s="18" customFormat="1" x14ac:dyDescent="0.2">
      <c r="A2153" s="2"/>
      <c r="BG2153" s="72"/>
    </row>
    <row r="2154" spans="1:59" s="18" customFormat="1" x14ac:dyDescent="0.2">
      <c r="A2154" s="2"/>
      <c r="BG2154" s="72"/>
    </row>
    <row r="2155" spans="1:59" s="18" customFormat="1" x14ac:dyDescent="0.2">
      <c r="A2155" s="2"/>
      <c r="BG2155" s="72"/>
    </row>
    <row r="2156" spans="1:59" s="18" customFormat="1" x14ac:dyDescent="0.2">
      <c r="A2156" s="2"/>
      <c r="BG2156" s="72"/>
    </row>
    <row r="2157" spans="1:59" s="18" customFormat="1" x14ac:dyDescent="0.2">
      <c r="A2157" s="2"/>
      <c r="BG2157" s="72"/>
    </row>
    <row r="2158" spans="1:59" s="18" customFormat="1" x14ac:dyDescent="0.2">
      <c r="A2158" s="2"/>
      <c r="BG2158" s="72"/>
    </row>
    <row r="2159" spans="1:59" s="18" customFormat="1" x14ac:dyDescent="0.2">
      <c r="A2159" s="2"/>
      <c r="BG2159" s="72"/>
    </row>
    <row r="2160" spans="1:59" s="18" customFormat="1" x14ac:dyDescent="0.2">
      <c r="A2160" s="2"/>
      <c r="BG2160" s="72"/>
    </row>
    <row r="2161" spans="1:59" s="18" customFormat="1" x14ac:dyDescent="0.2">
      <c r="A2161" s="2"/>
      <c r="BG2161" s="72"/>
    </row>
    <row r="2162" spans="1:59" s="18" customFormat="1" x14ac:dyDescent="0.2">
      <c r="A2162" s="2"/>
      <c r="BG2162" s="72"/>
    </row>
    <row r="2163" spans="1:59" s="18" customFormat="1" x14ac:dyDescent="0.2">
      <c r="A2163" s="2"/>
      <c r="BG2163" s="72"/>
    </row>
    <row r="2164" spans="1:59" s="18" customFormat="1" x14ac:dyDescent="0.2">
      <c r="A2164" s="2"/>
      <c r="BG2164" s="72"/>
    </row>
    <row r="2165" spans="1:59" s="18" customFormat="1" x14ac:dyDescent="0.2">
      <c r="A2165" s="2"/>
      <c r="BG2165" s="72"/>
    </row>
    <row r="2166" spans="1:59" s="18" customFormat="1" x14ac:dyDescent="0.2">
      <c r="A2166" s="2"/>
      <c r="BG2166" s="72"/>
    </row>
    <row r="2167" spans="1:59" s="18" customFormat="1" x14ac:dyDescent="0.2">
      <c r="A2167" s="2"/>
      <c r="BG2167" s="72"/>
    </row>
    <row r="2168" spans="1:59" s="18" customFormat="1" x14ac:dyDescent="0.2">
      <c r="A2168" s="2"/>
      <c r="BG2168" s="72"/>
    </row>
    <row r="2169" spans="1:59" s="18" customFormat="1" x14ac:dyDescent="0.2">
      <c r="A2169" s="2"/>
      <c r="BG2169" s="72"/>
    </row>
    <row r="2170" spans="1:59" s="18" customFormat="1" x14ac:dyDescent="0.2">
      <c r="A2170" s="2"/>
      <c r="BG2170" s="72"/>
    </row>
    <row r="2171" spans="1:59" s="18" customFormat="1" x14ac:dyDescent="0.2">
      <c r="A2171" s="2"/>
      <c r="BG2171" s="72"/>
    </row>
    <row r="2172" spans="1:59" s="18" customFormat="1" x14ac:dyDescent="0.2">
      <c r="A2172" s="2"/>
      <c r="BG2172" s="72"/>
    </row>
    <row r="2173" spans="1:59" s="18" customFormat="1" x14ac:dyDescent="0.2">
      <c r="A2173" s="2"/>
      <c r="BG2173" s="72"/>
    </row>
    <row r="2174" spans="1:59" s="18" customFormat="1" x14ac:dyDescent="0.2">
      <c r="A2174" s="2"/>
      <c r="BG2174" s="72"/>
    </row>
    <row r="2175" spans="1:59" s="18" customFormat="1" x14ac:dyDescent="0.2">
      <c r="A2175" s="2"/>
      <c r="BG2175" s="72"/>
    </row>
    <row r="2176" spans="1:59" s="18" customFormat="1" x14ac:dyDescent="0.2">
      <c r="A2176" s="2"/>
      <c r="BG2176" s="72"/>
    </row>
    <row r="2177" spans="1:59" s="18" customFormat="1" x14ac:dyDescent="0.2">
      <c r="A2177" s="2"/>
      <c r="BG2177" s="72"/>
    </row>
    <row r="2178" spans="1:59" s="18" customFormat="1" x14ac:dyDescent="0.2">
      <c r="A2178" s="2"/>
      <c r="BG2178" s="72"/>
    </row>
    <row r="2179" spans="1:59" s="18" customFormat="1" x14ac:dyDescent="0.2">
      <c r="A2179" s="2"/>
      <c r="BG2179" s="72"/>
    </row>
    <row r="2180" spans="1:59" s="18" customFormat="1" x14ac:dyDescent="0.2">
      <c r="A2180" s="2"/>
      <c r="BG2180" s="72"/>
    </row>
    <row r="2181" spans="1:59" s="18" customFormat="1" x14ac:dyDescent="0.2">
      <c r="A2181" s="2"/>
      <c r="BG2181" s="72"/>
    </row>
    <row r="2182" spans="1:59" s="18" customFormat="1" x14ac:dyDescent="0.2">
      <c r="A2182" s="2"/>
      <c r="BG2182" s="72"/>
    </row>
    <row r="2183" spans="1:59" s="18" customFormat="1" x14ac:dyDescent="0.2">
      <c r="A2183" s="2"/>
      <c r="BG2183" s="72"/>
    </row>
    <row r="2184" spans="1:59" s="18" customFormat="1" x14ac:dyDescent="0.2">
      <c r="A2184" s="2"/>
      <c r="BG2184" s="72"/>
    </row>
    <row r="2185" spans="1:59" s="18" customFormat="1" x14ac:dyDescent="0.2">
      <c r="A2185" s="2"/>
      <c r="BG2185" s="72"/>
    </row>
    <row r="2186" spans="1:59" s="18" customFormat="1" x14ac:dyDescent="0.2">
      <c r="A2186" s="2"/>
      <c r="BG2186" s="72"/>
    </row>
    <row r="2187" spans="1:59" s="18" customFormat="1" x14ac:dyDescent="0.2">
      <c r="A2187" s="2"/>
      <c r="BG2187" s="72"/>
    </row>
    <row r="2188" spans="1:59" s="18" customFormat="1" x14ac:dyDescent="0.2">
      <c r="A2188" s="2"/>
      <c r="BG2188" s="72"/>
    </row>
    <row r="2189" spans="1:59" s="18" customFormat="1" x14ac:dyDescent="0.2">
      <c r="A2189" s="2"/>
      <c r="BG2189" s="72"/>
    </row>
    <row r="2190" spans="1:59" s="18" customFormat="1" x14ac:dyDescent="0.2">
      <c r="A2190" s="2"/>
      <c r="BG2190" s="72"/>
    </row>
    <row r="2191" spans="1:59" s="18" customFormat="1" x14ac:dyDescent="0.2">
      <c r="A2191" s="2"/>
      <c r="BG2191" s="72"/>
    </row>
    <row r="2192" spans="1:59" s="18" customFormat="1" x14ac:dyDescent="0.2">
      <c r="A2192" s="2"/>
      <c r="BG2192" s="72"/>
    </row>
    <row r="2193" spans="1:59" s="18" customFormat="1" x14ac:dyDescent="0.2">
      <c r="A2193" s="2"/>
      <c r="BG2193" s="72"/>
    </row>
    <row r="2194" spans="1:59" s="18" customFormat="1" x14ac:dyDescent="0.2">
      <c r="A2194" s="2"/>
      <c r="BG2194" s="72"/>
    </row>
    <row r="2195" spans="1:59" s="18" customFormat="1" x14ac:dyDescent="0.2">
      <c r="A2195" s="2"/>
      <c r="BG2195" s="72"/>
    </row>
    <row r="2196" spans="1:59" s="18" customFormat="1" x14ac:dyDescent="0.2">
      <c r="A2196" s="2"/>
      <c r="BG2196" s="72"/>
    </row>
    <row r="2197" spans="1:59" s="18" customFormat="1" x14ac:dyDescent="0.2">
      <c r="A2197" s="2"/>
      <c r="BG2197" s="72"/>
    </row>
    <row r="2198" spans="1:59" s="18" customFormat="1" x14ac:dyDescent="0.2">
      <c r="A2198" s="2"/>
      <c r="BG2198" s="72"/>
    </row>
    <row r="2199" spans="1:59" s="18" customFormat="1" x14ac:dyDescent="0.2">
      <c r="A2199" s="2"/>
      <c r="BG2199" s="72"/>
    </row>
    <row r="2200" spans="1:59" s="18" customFormat="1" x14ac:dyDescent="0.2">
      <c r="A2200" s="2"/>
      <c r="BG2200" s="72"/>
    </row>
    <row r="2201" spans="1:59" s="18" customFormat="1" x14ac:dyDescent="0.2">
      <c r="A2201" s="2"/>
      <c r="BG2201" s="72"/>
    </row>
    <row r="2202" spans="1:59" s="18" customFormat="1" x14ac:dyDescent="0.2">
      <c r="A2202" s="2"/>
      <c r="BG2202" s="72"/>
    </row>
    <row r="2203" spans="1:59" s="18" customFormat="1" x14ac:dyDescent="0.2">
      <c r="A2203" s="2"/>
      <c r="BG2203" s="72"/>
    </row>
    <row r="2204" spans="1:59" s="18" customFormat="1" x14ac:dyDescent="0.2">
      <c r="A2204" s="2"/>
      <c r="BG2204" s="72"/>
    </row>
    <row r="2205" spans="1:59" s="18" customFormat="1" x14ac:dyDescent="0.2">
      <c r="A2205" s="2"/>
      <c r="BG2205" s="72"/>
    </row>
    <row r="2206" spans="1:59" s="18" customFormat="1" x14ac:dyDescent="0.2">
      <c r="A2206" s="2"/>
      <c r="BG2206" s="72"/>
    </row>
    <row r="2207" spans="1:59" s="18" customFormat="1" x14ac:dyDescent="0.2">
      <c r="A2207" s="2"/>
      <c r="BG2207" s="72"/>
    </row>
    <row r="2208" spans="1:59" s="18" customFormat="1" x14ac:dyDescent="0.2">
      <c r="A2208" s="2"/>
      <c r="BG2208" s="72"/>
    </row>
    <row r="2209" spans="1:59" s="18" customFormat="1" x14ac:dyDescent="0.2">
      <c r="A2209" s="2"/>
      <c r="BG2209" s="72"/>
    </row>
    <row r="2210" spans="1:59" s="18" customFormat="1" x14ac:dyDescent="0.2">
      <c r="A2210" s="2"/>
      <c r="BG2210" s="72"/>
    </row>
    <row r="2211" spans="1:59" s="18" customFormat="1" x14ac:dyDescent="0.2">
      <c r="A2211" s="2"/>
      <c r="BG2211" s="72"/>
    </row>
    <row r="2212" spans="1:59" s="18" customFormat="1" x14ac:dyDescent="0.2">
      <c r="A2212" s="2"/>
      <c r="BG2212" s="72"/>
    </row>
    <row r="2213" spans="1:59" s="18" customFormat="1" x14ac:dyDescent="0.2">
      <c r="A2213" s="2"/>
      <c r="BG2213" s="72"/>
    </row>
    <row r="2214" spans="1:59" s="18" customFormat="1" x14ac:dyDescent="0.2">
      <c r="A2214" s="2"/>
      <c r="BG2214" s="72"/>
    </row>
    <row r="2215" spans="1:59" s="18" customFormat="1" x14ac:dyDescent="0.2">
      <c r="A2215" s="2"/>
      <c r="BG2215" s="72"/>
    </row>
    <row r="2216" spans="1:59" s="18" customFormat="1" x14ac:dyDescent="0.2">
      <c r="A2216" s="2"/>
      <c r="BG2216" s="72"/>
    </row>
    <row r="2217" spans="1:59" s="18" customFormat="1" x14ac:dyDescent="0.2">
      <c r="A2217" s="2"/>
      <c r="BG2217" s="72"/>
    </row>
    <row r="2218" spans="1:59" s="18" customFormat="1" x14ac:dyDescent="0.2">
      <c r="A2218" s="2"/>
      <c r="BG2218" s="72"/>
    </row>
    <row r="2219" spans="1:59" s="18" customFormat="1" x14ac:dyDescent="0.2">
      <c r="A2219" s="2"/>
      <c r="BG2219" s="72"/>
    </row>
    <row r="2220" spans="1:59" s="18" customFormat="1" x14ac:dyDescent="0.2">
      <c r="A2220" s="2"/>
      <c r="BG2220" s="72"/>
    </row>
    <row r="2221" spans="1:59" s="18" customFormat="1" x14ac:dyDescent="0.2">
      <c r="A2221" s="2"/>
      <c r="BG2221" s="72"/>
    </row>
    <row r="2222" spans="1:59" s="18" customFormat="1" x14ac:dyDescent="0.2">
      <c r="A2222" s="2"/>
      <c r="BG2222" s="72"/>
    </row>
    <row r="2223" spans="1:59" s="18" customFormat="1" x14ac:dyDescent="0.2">
      <c r="A2223" s="2"/>
      <c r="BG2223" s="72"/>
    </row>
    <row r="2224" spans="1:59" s="18" customFormat="1" x14ac:dyDescent="0.2">
      <c r="A2224" s="2"/>
      <c r="BG2224" s="72"/>
    </row>
    <row r="2225" spans="1:59" s="18" customFormat="1" x14ac:dyDescent="0.2">
      <c r="A2225" s="2"/>
      <c r="BG2225" s="72"/>
    </row>
    <row r="2226" spans="1:59" s="18" customFormat="1" x14ac:dyDescent="0.2">
      <c r="A2226" s="2"/>
      <c r="BG2226" s="72"/>
    </row>
    <row r="2227" spans="1:59" s="18" customFormat="1" x14ac:dyDescent="0.2">
      <c r="A2227" s="2"/>
      <c r="BG2227" s="72"/>
    </row>
    <row r="2228" spans="1:59" s="18" customFormat="1" x14ac:dyDescent="0.2">
      <c r="A2228" s="2"/>
      <c r="BG2228" s="72"/>
    </row>
    <row r="2229" spans="1:59" s="18" customFormat="1" x14ac:dyDescent="0.2">
      <c r="A2229" s="2"/>
      <c r="BG2229" s="72"/>
    </row>
    <row r="2230" spans="1:59" s="18" customFormat="1" x14ac:dyDescent="0.2">
      <c r="A2230" s="2"/>
      <c r="BG2230" s="72"/>
    </row>
    <row r="2231" spans="1:59" s="18" customFormat="1" x14ac:dyDescent="0.2">
      <c r="A2231" s="2"/>
      <c r="BG2231" s="72"/>
    </row>
    <row r="2232" spans="1:59" s="18" customFormat="1" x14ac:dyDescent="0.2">
      <c r="A2232" s="2"/>
      <c r="BG2232" s="72"/>
    </row>
    <row r="2233" spans="1:59" s="18" customFormat="1" x14ac:dyDescent="0.2">
      <c r="A2233" s="2"/>
      <c r="BG2233" s="72"/>
    </row>
    <row r="2234" spans="1:59" s="18" customFormat="1" x14ac:dyDescent="0.2">
      <c r="A2234" s="2"/>
      <c r="BG2234" s="72"/>
    </row>
    <row r="2235" spans="1:59" s="18" customFormat="1" x14ac:dyDescent="0.2">
      <c r="A2235" s="2"/>
      <c r="BG2235" s="72"/>
    </row>
    <row r="2236" spans="1:59" s="18" customFormat="1" x14ac:dyDescent="0.2">
      <c r="A2236" s="2"/>
      <c r="BG2236" s="72"/>
    </row>
    <row r="2237" spans="1:59" s="18" customFormat="1" x14ac:dyDescent="0.2">
      <c r="A2237" s="2"/>
      <c r="BG2237" s="72"/>
    </row>
    <row r="2238" spans="1:59" s="18" customFormat="1" x14ac:dyDescent="0.2">
      <c r="A2238" s="2"/>
      <c r="BG2238" s="72"/>
    </row>
    <row r="2239" spans="1:59" s="18" customFormat="1" x14ac:dyDescent="0.2">
      <c r="A2239" s="2"/>
      <c r="BG2239" s="72"/>
    </row>
    <row r="2240" spans="1:59" s="18" customFormat="1" x14ac:dyDescent="0.2">
      <c r="A2240" s="2"/>
      <c r="BG2240" s="72"/>
    </row>
    <row r="2241" spans="1:59" s="18" customFormat="1" x14ac:dyDescent="0.2">
      <c r="A2241" s="2"/>
      <c r="BG2241" s="72"/>
    </row>
    <row r="2242" spans="1:59" s="18" customFormat="1" x14ac:dyDescent="0.2">
      <c r="A2242" s="2"/>
      <c r="BG2242" s="72"/>
    </row>
    <row r="2243" spans="1:59" s="18" customFormat="1" x14ac:dyDescent="0.2">
      <c r="A2243" s="2"/>
      <c r="BG2243" s="72"/>
    </row>
    <row r="2244" spans="1:59" s="18" customFormat="1" x14ac:dyDescent="0.2">
      <c r="A2244" s="2"/>
      <c r="BG2244" s="72"/>
    </row>
    <row r="2245" spans="1:59" s="18" customFormat="1" x14ac:dyDescent="0.2">
      <c r="A2245" s="2"/>
      <c r="BG2245" s="72"/>
    </row>
    <row r="2246" spans="1:59" s="18" customFormat="1" x14ac:dyDescent="0.2">
      <c r="A2246" s="2"/>
      <c r="BG2246" s="72"/>
    </row>
    <row r="2247" spans="1:59" s="18" customFormat="1" x14ac:dyDescent="0.2">
      <c r="A2247" s="2"/>
      <c r="BG2247" s="72"/>
    </row>
    <row r="2248" spans="1:59" s="18" customFormat="1" x14ac:dyDescent="0.2">
      <c r="A2248" s="2"/>
      <c r="BG2248" s="72"/>
    </row>
    <row r="2249" spans="1:59" s="18" customFormat="1" x14ac:dyDescent="0.2">
      <c r="A2249" s="2"/>
      <c r="BG2249" s="72"/>
    </row>
    <row r="2250" spans="1:59" s="18" customFormat="1" x14ac:dyDescent="0.2">
      <c r="A2250" s="2"/>
      <c r="BG2250" s="72"/>
    </row>
    <row r="2251" spans="1:59" s="18" customFormat="1" x14ac:dyDescent="0.2">
      <c r="A2251" s="2"/>
      <c r="BG2251" s="72"/>
    </row>
    <row r="2252" spans="1:59" s="18" customFormat="1" x14ac:dyDescent="0.2">
      <c r="A2252" s="2"/>
      <c r="BG2252" s="72"/>
    </row>
    <row r="2253" spans="1:59" s="18" customFormat="1" x14ac:dyDescent="0.2">
      <c r="A2253" s="2"/>
      <c r="BG2253" s="72"/>
    </row>
    <row r="2254" spans="1:59" s="18" customFormat="1" x14ac:dyDescent="0.2">
      <c r="A2254" s="2"/>
      <c r="BG2254" s="72"/>
    </row>
    <row r="2255" spans="1:59" s="18" customFormat="1" x14ac:dyDescent="0.2">
      <c r="A2255" s="2"/>
      <c r="BG2255" s="72"/>
    </row>
    <row r="2256" spans="1:59" s="18" customFormat="1" x14ac:dyDescent="0.2">
      <c r="A2256" s="2"/>
      <c r="BG2256" s="72"/>
    </row>
    <row r="2257" spans="1:59" s="18" customFormat="1" x14ac:dyDescent="0.2">
      <c r="A2257" s="2"/>
      <c r="BG2257" s="72"/>
    </row>
    <row r="2258" spans="1:59" s="18" customFormat="1" x14ac:dyDescent="0.2">
      <c r="A2258" s="2"/>
      <c r="BG2258" s="72"/>
    </row>
    <row r="2259" spans="1:59" s="18" customFormat="1" x14ac:dyDescent="0.2">
      <c r="A2259" s="2"/>
      <c r="BG2259" s="72"/>
    </row>
    <row r="2260" spans="1:59" s="18" customFormat="1" x14ac:dyDescent="0.2">
      <c r="A2260" s="2"/>
      <c r="BG2260" s="72"/>
    </row>
    <row r="2261" spans="1:59" s="18" customFormat="1" x14ac:dyDescent="0.2">
      <c r="A2261" s="2"/>
      <c r="BG2261" s="72"/>
    </row>
    <row r="2262" spans="1:59" s="18" customFormat="1" x14ac:dyDescent="0.2">
      <c r="A2262" s="2"/>
      <c r="BG2262" s="72"/>
    </row>
    <row r="2263" spans="1:59" s="18" customFormat="1" x14ac:dyDescent="0.2">
      <c r="A2263" s="2"/>
      <c r="BG2263" s="72"/>
    </row>
    <row r="2264" spans="1:59" s="18" customFormat="1" x14ac:dyDescent="0.2">
      <c r="A2264" s="2"/>
      <c r="BG2264" s="72"/>
    </row>
    <row r="2265" spans="1:59" s="18" customFormat="1" x14ac:dyDescent="0.2">
      <c r="A2265" s="2"/>
      <c r="BG2265" s="72"/>
    </row>
    <row r="2266" spans="1:59" s="18" customFormat="1" x14ac:dyDescent="0.2">
      <c r="A2266" s="2"/>
      <c r="BG2266" s="72"/>
    </row>
    <row r="2267" spans="1:59" s="18" customFormat="1" x14ac:dyDescent="0.2">
      <c r="A2267" s="2"/>
      <c r="BG2267" s="72"/>
    </row>
    <row r="2268" spans="1:59" s="18" customFormat="1" x14ac:dyDescent="0.2">
      <c r="A2268" s="2"/>
      <c r="BG2268" s="72"/>
    </row>
    <row r="2269" spans="1:59" s="18" customFormat="1" x14ac:dyDescent="0.2">
      <c r="A2269" s="2"/>
      <c r="BG2269" s="72"/>
    </row>
    <row r="2270" spans="1:59" s="18" customFormat="1" x14ac:dyDescent="0.2">
      <c r="A2270" s="2"/>
      <c r="BG2270" s="72"/>
    </row>
    <row r="2271" spans="1:59" s="18" customFormat="1" x14ac:dyDescent="0.2">
      <c r="A2271" s="2"/>
      <c r="BG2271" s="72"/>
    </row>
    <row r="2272" spans="1:59" s="18" customFormat="1" x14ac:dyDescent="0.2">
      <c r="A2272" s="2"/>
      <c r="BG2272" s="72"/>
    </row>
    <row r="2273" spans="1:59" s="18" customFormat="1" x14ac:dyDescent="0.2">
      <c r="A2273" s="2"/>
      <c r="BG2273" s="72"/>
    </row>
    <row r="2274" spans="1:59" s="18" customFormat="1" x14ac:dyDescent="0.2">
      <c r="A2274" s="2"/>
      <c r="BG2274" s="72"/>
    </row>
    <row r="2275" spans="1:59" s="18" customFormat="1" x14ac:dyDescent="0.2">
      <c r="A2275" s="2"/>
      <c r="BG2275" s="72"/>
    </row>
    <row r="2276" spans="1:59" s="18" customFormat="1" x14ac:dyDescent="0.2">
      <c r="A2276" s="2"/>
      <c r="BG2276" s="72"/>
    </row>
    <row r="2277" spans="1:59" s="18" customFormat="1" x14ac:dyDescent="0.2">
      <c r="A2277" s="2"/>
      <c r="BG2277" s="72"/>
    </row>
    <row r="2278" spans="1:59" s="18" customFormat="1" x14ac:dyDescent="0.2">
      <c r="A2278" s="2"/>
      <c r="BG2278" s="72"/>
    </row>
    <row r="2279" spans="1:59" s="18" customFormat="1" x14ac:dyDescent="0.2">
      <c r="A2279" s="2"/>
      <c r="BG2279" s="72"/>
    </row>
    <row r="2280" spans="1:59" s="18" customFormat="1" x14ac:dyDescent="0.2">
      <c r="A2280" s="2"/>
      <c r="BG2280" s="72"/>
    </row>
    <row r="2281" spans="1:59" s="18" customFormat="1" x14ac:dyDescent="0.2">
      <c r="A2281" s="2"/>
      <c r="BG2281" s="72"/>
    </row>
    <row r="2282" spans="1:59" s="18" customFormat="1" x14ac:dyDescent="0.2">
      <c r="A2282" s="2"/>
      <c r="BG2282" s="72"/>
    </row>
    <row r="2283" spans="1:59" s="18" customFormat="1" x14ac:dyDescent="0.2">
      <c r="A2283" s="2"/>
      <c r="BG2283" s="72"/>
    </row>
    <row r="2284" spans="1:59" s="18" customFormat="1" x14ac:dyDescent="0.2">
      <c r="A2284" s="2"/>
      <c r="BG2284" s="72"/>
    </row>
    <row r="2285" spans="1:59" s="18" customFormat="1" x14ac:dyDescent="0.2">
      <c r="A2285" s="2"/>
      <c r="BG2285" s="72"/>
    </row>
    <row r="2286" spans="1:59" s="18" customFormat="1" x14ac:dyDescent="0.2">
      <c r="A2286" s="2"/>
      <c r="BG2286" s="72"/>
    </row>
    <row r="2287" spans="1:59" s="18" customFormat="1" x14ac:dyDescent="0.2">
      <c r="A2287" s="2"/>
      <c r="BG2287" s="72"/>
    </row>
    <row r="2288" spans="1:59" s="18" customFormat="1" x14ac:dyDescent="0.2">
      <c r="A2288" s="2"/>
      <c r="BG2288" s="72"/>
    </row>
    <row r="2289" spans="1:59" s="18" customFormat="1" x14ac:dyDescent="0.2">
      <c r="A2289" s="2"/>
      <c r="BG2289" s="72"/>
    </row>
    <row r="2290" spans="1:59" s="18" customFormat="1" x14ac:dyDescent="0.2">
      <c r="A2290" s="2"/>
      <c r="BG2290" s="72"/>
    </row>
    <row r="2291" spans="1:59" s="18" customFormat="1" x14ac:dyDescent="0.2">
      <c r="A2291" s="2"/>
      <c r="BG2291" s="72"/>
    </row>
    <row r="2292" spans="1:59" s="18" customFormat="1" x14ac:dyDescent="0.2">
      <c r="A2292" s="2"/>
      <c r="BG2292" s="72"/>
    </row>
    <row r="2293" spans="1:59" s="18" customFormat="1" x14ac:dyDescent="0.2">
      <c r="A2293" s="2"/>
      <c r="BG2293" s="72"/>
    </row>
    <row r="2294" spans="1:59" s="18" customFormat="1" x14ac:dyDescent="0.2">
      <c r="A2294" s="2"/>
      <c r="BG2294" s="72"/>
    </row>
    <row r="2295" spans="1:59" s="18" customFormat="1" x14ac:dyDescent="0.2">
      <c r="A2295" s="2"/>
      <c r="BG2295" s="72"/>
    </row>
    <row r="2296" spans="1:59" s="18" customFormat="1" x14ac:dyDescent="0.2">
      <c r="A2296" s="2"/>
      <c r="BG2296" s="72"/>
    </row>
    <row r="2297" spans="1:59" s="18" customFormat="1" x14ac:dyDescent="0.2">
      <c r="A2297" s="2"/>
      <c r="BG2297" s="72"/>
    </row>
    <row r="2298" spans="1:59" s="18" customFormat="1" x14ac:dyDescent="0.2">
      <c r="A2298" s="2"/>
      <c r="BG2298" s="72"/>
    </row>
    <row r="2299" spans="1:59" s="18" customFormat="1" x14ac:dyDescent="0.2">
      <c r="A2299" s="2"/>
      <c r="BG2299" s="72"/>
    </row>
    <row r="2300" spans="1:59" s="18" customFormat="1" x14ac:dyDescent="0.2">
      <c r="A2300" s="2"/>
      <c r="BG2300" s="72"/>
    </row>
    <row r="2301" spans="1:59" s="18" customFormat="1" x14ac:dyDescent="0.2">
      <c r="A2301" s="2"/>
      <c r="BG2301" s="72"/>
    </row>
    <row r="2302" spans="1:59" s="18" customFormat="1" x14ac:dyDescent="0.2">
      <c r="A2302" s="2"/>
      <c r="BG2302" s="72"/>
    </row>
    <row r="2303" spans="1:59" s="18" customFormat="1" x14ac:dyDescent="0.2">
      <c r="A2303" s="2"/>
      <c r="BG2303" s="72"/>
    </row>
    <row r="2304" spans="1:59" s="18" customFormat="1" x14ac:dyDescent="0.2">
      <c r="A2304" s="2"/>
      <c r="BG2304" s="72"/>
    </row>
    <row r="2305" spans="1:59" s="18" customFormat="1" x14ac:dyDescent="0.2">
      <c r="A2305" s="2"/>
      <c r="BG2305" s="72"/>
    </row>
    <row r="2306" spans="1:59" s="18" customFormat="1" x14ac:dyDescent="0.2">
      <c r="A2306" s="2"/>
      <c r="BG2306" s="72"/>
    </row>
    <row r="2307" spans="1:59" s="18" customFormat="1" x14ac:dyDescent="0.2">
      <c r="A2307" s="2"/>
      <c r="BG2307" s="72"/>
    </row>
    <row r="2308" spans="1:59" s="18" customFormat="1" x14ac:dyDescent="0.2">
      <c r="A2308" s="2"/>
      <c r="BG2308" s="72"/>
    </row>
    <row r="2309" spans="1:59" s="18" customFormat="1" x14ac:dyDescent="0.2">
      <c r="A2309" s="2"/>
      <c r="BG2309" s="72"/>
    </row>
    <row r="2310" spans="1:59" s="18" customFormat="1" x14ac:dyDescent="0.2">
      <c r="A2310" s="2"/>
      <c r="BG2310" s="72"/>
    </row>
    <row r="2311" spans="1:59" s="18" customFormat="1" x14ac:dyDescent="0.2">
      <c r="A2311" s="2"/>
      <c r="BG2311" s="72"/>
    </row>
    <row r="2312" spans="1:59" s="18" customFormat="1" x14ac:dyDescent="0.2">
      <c r="A2312" s="2"/>
      <c r="BG2312" s="72"/>
    </row>
    <row r="2313" spans="1:59" s="18" customFormat="1" x14ac:dyDescent="0.2">
      <c r="A2313" s="2"/>
      <c r="BG2313" s="72"/>
    </row>
    <row r="2314" spans="1:59" s="18" customFormat="1" x14ac:dyDescent="0.2">
      <c r="A2314" s="2"/>
      <c r="BG2314" s="72"/>
    </row>
    <row r="2315" spans="1:59" s="18" customFormat="1" x14ac:dyDescent="0.2">
      <c r="A2315" s="2"/>
      <c r="BG2315" s="72"/>
    </row>
    <row r="2316" spans="1:59" s="18" customFormat="1" x14ac:dyDescent="0.2">
      <c r="A2316" s="2"/>
      <c r="BG2316" s="72"/>
    </row>
    <row r="2317" spans="1:59" s="18" customFormat="1" x14ac:dyDescent="0.2">
      <c r="A2317" s="2"/>
      <c r="BG2317" s="72"/>
    </row>
    <row r="2318" spans="1:59" s="18" customFormat="1" x14ac:dyDescent="0.2">
      <c r="A2318" s="2"/>
      <c r="BG2318" s="72"/>
    </row>
    <row r="2319" spans="1:59" s="18" customFormat="1" x14ac:dyDescent="0.2">
      <c r="A2319" s="2"/>
      <c r="BG2319" s="72"/>
    </row>
    <row r="2320" spans="1:59" s="18" customFormat="1" x14ac:dyDescent="0.2">
      <c r="A2320" s="2"/>
      <c r="BG2320" s="72"/>
    </row>
    <row r="2321" spans="1:59" s="18" customFormat="1" x14ac:dyDescent="0.2">
      <c r="A2321" s="2"/>
      <c r="BG2321" s="72"/>
    </row>
    <row r="2322" spans="1:59" s="18" customFormat="1" x14ac:dyDescent="0.2">
      <c r="A2322" s="2"/>
      <c r="BG2322" s="72"/>
    </row>
    <row r="2323" spans="1:59" s="18" customFormat="1" x14ac:dyDescent="0.2">
      <c r="A2323" s="2"/>
      <c r="BG2323" s="72"/>
    </row>
    <row r="2324" spans="1:59" s="18" customFormat="1" x14ac:dyDescent="0.2">
      <c r="A2324" s="2"/>
      <c r="BG2324" s="72"/>
    </row>
    <row r="2325" spans="1:59" s="18" customFormat="1" x14ac:dyDescent="0.2">
      <c r="A2325" s="2"/>
      <c r="BG2325" s="72"/>
    </row>
    <row r="2326" spans="1:59" s="18" customFormat="1" x14ac:dyDescent="0.2">
      <c r="A2326" s="2"/>
      <c r="BG2326" s="72"/>
    </row>
    <row r="2327" spans="1:59" s="18" customFormat="1" x14ac:dyDescent="0.2">
      <c r="A2327" s="2"/>
      <c r="BG2327" s="72"/>
    </row>
    <row r="2328" spans="1:59" s="18" customFormat="1" x14ac:dyDescent="0.2">
      <c r="A2328" s="2"/>
      <c r="BG2328" s="72"/>
    </row>
    <row r="2329" spans="1:59" s="18" customFormat="1" x14ac:dyDescent="0.2">
      <c r="A2329" s="2"/>
      <c r="BG2329" s="72"/>
    </row>
    <row r="2330" spans="1:59" s="18" customFormat="1" x14ac:dyDescent="0.2">
      <c r="A2330" s="2"/>
      <c r="BG2330" s="72"/>
    </row>
    <row r="2331" spans="1:59" s="18" customFormat="1" x14ac:dyDescent="0.2">
      <c r="A2331" s="2"/>
      <c r="BG2331" s="72"/>
    </row>
    <row r="2332" spans="1:59" s="18" customFormat="1" x14ac:dyDescent="0.2">
      <c r="A2332" s="2"/>
      <c r="BG2332" s="72"/>
    </row>
    <row r="2333" spans="1:59" s="18" customFormat="1" x14ac:dyDescent="0.2">
      <c r="A2333" s="2"/>
      <c r="BG2333" s="72"/>
    </row>
    <row r="2334" spans="1:59" s="18" customFormat="1" x14ac:dyDescent="0.2">
      <c r="A2334" s="2"/>
      <c r="BG2334" s="72"/>
    </row>
    <row r="2335" spans="1:59" s="18" customFormat="1" x14ac:dyDescent="0.2">
      <c r="A2335" s="2"/>
      <c r="BG2335" s="72"/>
    </row>
    <row r="2336" spans="1:59" s="18" customFormat="1" x14ac:dyDescent="0.2">
      <c r="A2336" s="2"/>
      <c r="BG2336" s="72"/>
    </row>
    <row r="2337" spans="1:59" s="18" customFormat="1" x14ac:dyDescent="0.2">
      <c r="A2337" s="2"/>
      <c r="BG2337" s="72"/>
    </row>
    <row r="2338" spans="1:59" s="18" customFormat="1" x14ac:dyDescent="0.2">
      <c r="A2338" s="2"/>
      <c r="BG2338" s="72"/>
    </row>
    <row r="2339" spans="1:59" s="18" customFormat="1" x14ac:dyDescent="0.2">
      <c r="A2339" s="2"/>
      <c r="BG2339" s="72"/>
    </row>
    <row r="2340" spans="1:59" s="18" customFormat="1" x14ac:dyDescent="0.2">
      <c r="A2340" s="2"/>
      <c r="BG2340" s="72"/>
    </row>
    <row r="2341" spans="1:59" s="18" customFormat="1" x14ac:dyDescent="0.2">
      <c r="A2341" s="2"/>
      <c r="BG2341" s="72"/>
    </row>
    <row r="2342" spans="1:59" s="18" customFormat="1" x14ac:dyDescent="0.2">
      <c r="A2342" s="2"/>
      <c r="BG2342" s="72"/>
    </row>
    <row r="2343" spans="1:59" s="18" customFormat="1" x14ac:dyDescent="0.2">
      <c r="A2343" s="2"/>
      <c r="BG2343" s="72"/>
    </row>
    <row r="2344" spans="1:59" s="18" customFormat="1" x14ac:dyDescent="0.2">
      <c r="A2344" s="2"/>
      <c r="BG2344" s="72"/>
    </row>
    <row r="2345" spans="1:59" s="18" customFormat="1" x14ac:dyDescent="0.2">
      <c r="A2345" s="2"/>
      <c r="BG2345" s="72"/>
    </row>
    <row r="2346" spans="1:59" s="18" customFormat="1" x14ac:dyDescent="0.2">
      <c r="A2346" s="2"/>
      <c r="BG2346" s="72"/>
    </row>
    <row r="2347" spans="1:59" s="18" customFormat="1" x14ac:dyDescent="0.2">
      <c r="A2347" s="2"/>
      <c r="BG2347" s="72"/>
    </row>
    <row r="2348" spans="1:59" s="18" customFormat="1" x14ac:dyDescent="0.2">
      <c r="A2348" s="2"/>
      <c r="BG2348" s="72"/>
    </row>
    <row r="2349" spans="1:59" s="18" customFormat="1" x14ac:dyDescent="0.2">
      <c r="A2349" s="2"/>
      <c r="BG2349" s="72"/>
    </row>
    <row r="2350" spans="1:59" s="18" customFormat="1" x14ac:dyDescent="0.2">
      <c r="A2350" s="2"/>
      <c r="BG2350" s="72"/>
    </row>
    <row r="2351" spans="1:59" s="18" customFormat="1" x14ac:dyDescent="0.2">
      <c r="A2351" s="2"/>
      <c r="BG2351" s="72"/>
    </row>
    <row r="2352" spans="1:59" s="18" customFormat="1" x14ac:dyDescent="0.2">
      <c r="A2352" s="2"/>
      <c r="BG2352" s="72"/>
    </row>
    <row r="2353" spans="1:59" s="18" customFormat="1" x14ac:dyDescent="0.2">
      <c r="A2353" s="2"/>
      <c r="BG2353" s="72"/>
    </row>
    <row r="2354" spans="1:59" s="18" customFormat="1" x14ac:dyDescent="0.2">
      <c r="A2354" s="2"/>
      <c r="BG2354" s="72"/>
    </row>
    <row r="2355" spans="1:59" s="18" customFormat="1" x14ac:dyDescent="0.2">
      <c r="A2355" s="2"/>
      <c r="BG2355" s="72"/>
    </row>
    <row r="2356" spans="1:59" s="18" customFormat="1" x14ac:dyDescent="0.2">
      <c r="A2356" s="2"/>
      <c r="BG2356" s="72"/>
    </row>
    <row r="2357" spans="1:59" s="18" customFormat="1" x14ac:dyDescent="0.2">
      <c r="A2357" s="2"/>
      <c r="BG2357" s="72"/>
    </row>
    <row r="2358" spans="1:59" s="18" customFormat="1" x14ac:dyDescent="0.2">
      <c r="A2358" s="2"/>
      <c r="BG2358" s="72"/>
    </row>
    <row r="2359" spans="1:59" s="18" customFormat="1" x14ac:dyDescent="0.2">
      <c r="A2359" s="2"/>
      <c r="BG2359" s="72"/>
    </row>
    <row r="2360" spans="1:59" s="18" customFormat="1" x14ac:dyDescent="0.2">
      <c r="A2360" s="2"/>
      <c r="BG2360" s="72"/>
    </row>
    <row r="2361" spans="1:59" s="18" customFormat="1" x14ac:dyDescent="0.2">
      <c r="A2361" s="2"/>
      <c r="BG2361" s="72"/>
    </row>
    <row r="2362" spans="1:59" s="18" customFormat="1" x14ac:dyDescent="0.2">
      <c r="A2362" s="2"/>
      <c r="BG2362" s="72"/>
    </row>
    <row r="2363" spans="1:59" s="18" customFormat="1" x14ac:dyDescent="0.2">
      <c r="A2363" s="2"/>
      <c r="BG2363" s="72"/>
    </row>
    <row r="2364" spans="1:59" s="18" customFormat="1" x14ac:dyDescent="0.2">
      <c r="A2364" s="2"/>
      <c r="BG2364" s="72"/>
    </row>
    <row r="2365" spans="1:59" s="18" customFormat="1" x14ac:dyDescent="0.2">
      <c r="A2365" s="2"/>
      <c r="BG2365" s="72"/>
    </row>
    <row r="2366" spans="1:59" s="18" customFormat="1" x14ac:dyDescent="0.2">
      <c r="A2366" s="2"/>
      <c r="BG2366" s="72"/>
    </row>
    <row r="2367" spans="1:59" s="18" customFormat="1" x14ac:dyDescent="0.2">
      <c r="A2367" s="2"/>
      <c r="BG2367" s="72"/>
    </row>
    <row r="2368" spans="1:59" s="18" customFormat="1" x14ac:dyDescent="0.2">
      <c r="A2368" s="2"/>
      <c r="BG2368" s="72"/>
    </row>
    <row r="2369" spans="1:59" s="18" customFormat="1" x14ac:dyDescent="0.2">
      <c r="A2369" s="2"/>
      <c r="BG2369" s="72"/>
    </row>
    <row r="2370" spans="1:59" s="18" customFormat="1" x14ac:dyDescent="0.2">
      <c r="A2370" s="2"/>
      <c r="BG2370" s="72"/>
    </row>
    <row r="2371" spans="1:59" s="18" customFormat="1" x14ac:dyDescent="0.2">
      <c r="A2371" s="2"/>
      <c r="BG2371" s="72"/>
    </row>
    <row r="2372" spans="1:59" s="18" customFormat="1" x14ac:dyDescent="0.2">
      <c r="A2372" s="2"/>
      <c r="BG2372" s="72"/>
    </row>
    <row r="2373" spans="1:59" s="18" customFormat="1" x14ac:dyDescent="0.2">
      <c r="A2373" s="2"/>
      <c r="BG2373" s="72"/>
    </row>
    <row r="2374" spans="1:59" s="18" customFormat="1" x14ac:dyDescent="0.2">
      <c r="A2374" s="2"/>
      <c r="BG2374" s="72"/>
    </row>
    <row r="2375" spans="1:59" s="18" customFormat="1" x14ac:dyDescent="0.2">
      <c r="A2375" s="2"/>
      <c r="BG2375" s="72"/>
    </row>
    <row r="2376" spans="1:59" s="18" customFormat="1" x14ac:dyDescent="0.2">
      <c r="A2376" s="2"/>
      <c r="BG2376" s="72"/>
    </row>
    <row r="2377" spans="1:59" s="18" customFormat="1" x14ac:dyDescent="0.2">
      <c r="A2377" s="2"/>
      <c r="BG2377" s="72"/>
    </row>
    <row r="2378" spans="1:59" s="18" customFormat="1" x14ac:dyDescent="0.2">
      <c r="A2378" s="2"/>
      <c r="BG2378" s="72"/>
    </row>
    <row r="2379" spans="1:59" s="18" customFormat="1" x14ac:dyDescent="0.2">
      <c r="A2379" s="2"/>
      <c r="BG2379" s="72"/>
    </row>
    <row r="2380" spans="1:59" s="18" customFormat="1" x14ac:dyDescent="0.2">
      <c r="A2380" s="2"/>
      <c r="BG2380" s="72"/>
    </row>
    <row r="2381" spans="1:59" s="18" customFormat="1" x14ac:dyDescent="0.2">
      <c r="A2381" s="2"/>
      <c r="BG2381" s="72"/>
    </row>
    <row r="2382" spans="1:59" s="18" customFormat="1" x14ac:dyDescent="0.2">
      <c r="A2382" s="2"/>
      <c r="BG2382" s="72"/>
    </row>
    <row r="2383" spans="1:59" s="18" customFormat="1" x14ac:dyDescent="0.2">
      <c r="A2383" s="2"/>
      <c r="BG2383" s="72"/>
    </row>
    <row r="2384" spans="1:59" s="18" customFormat="1" x14ac:dyDescent="0.2">
      <c r="A2384" s="2"/>
      <c r="BG2384" s="72"/>
    </row>
    <row r="2385" spans="1:59" s="18" customFormat="1" x14ac:dyDescent="0.2">
      <c r="A2385" s="2"/>
      <c r="BG2385" s="72"/>
    </row>
    <row r="2386" spans="1:59" s="18" customFormat="1" x14ac:dyDescent="0.2">
      <c r="A2386" s="2"/>
      <c r="BG2386" s="72"/>
    </row>
    <row r="2387" spans="1:59" s="18" customFormat="1" x14ac:dyDescent="0.2">
      <c r="A2387" s="2"/>
      <c r="BG2387" s="72"/>
    </row>
    <row r="2388" spans="1:59" s="18" customFormat="1" x14ac:dyDescent="0.2">
      <c r="A2388" s="2"/>
      <c r="BG2388" s="72"/>
    </row>
    <row r="2389" spans="1:59" s="18" customFormat="1" x14ac:dyDescent="0.2">
      <c r="A2389" s="2"/>
      <c r="BG2389" s="72"/>
    </row>
    <row r="2390" spans="1:59" s="18" customFormat="1" x14ac:dyDescent="0.2">
      <c r="A2390" s="2"/>
      <c r="BG2390" s="72"/>
    </row>
    <row r="2391" spans="1:59" s="18" customFormat="1" x14ac:dyDescent="0.2">
      <c r="A2391" s="2"/>
      <c r="BG2391" s="72"/>
    </row>
    <row r="2392" spans="1:59" s="18" customFormat="1" x14ac:dyDescent="0.2">
      <c r="A2392" s="2"/>
      <c r="BG2392" s="72"/>
    </row>
    <row r="2393" spans="1:59" s="18" customFormat="1" x14ac:dyDescent="0.2">
      <c r="A2393" s="2"/>
      <c r="BG2393" s="72"/>
    </row>
    <row r="2394" spans="1:59" s="18" customFormat="1" x14ac:dyDescent="0.2">
      <c r="A2394" s="2"/>
      <c r="BG2394" s="72"/>
    </row>
    <row r="2395" spans="1:59" s="18" customFormat="1" x14ac:dyDescent="0.2">
      <c r="A2395" s="2"/>
      <c r="BG2395" s="72"/>
    </row>
    <row r="2396" spans="1:59" s="18" customFormat="1" x14ac:dyDescent="0.2">
      <c r="A2396" s="2"/>
      <c r="BG2396" s="72"/>
    </row>
    <row r="2397" spans="1:59" s="18" customFormat="1" x14ac:dyDescent="0.2">
      <c r="A2397" s="2"/>
      <c r="BG2397" s="72"/>
    </row>
    <row r="2398" spans="1:59" s="18" customFormat="1" x14ac:dyDescent="0.2">
      <c r="A2398" s="2"/>
      <c r="BG2398" s="72"/>
    </row>
    <row r="2399" spans="1:59" s="18" customFormat="1" x14ac:dyDescent="0.2">
      <c r="A2399" s="2"/>
      <c r="BG2399" s="72"/>
    </row>
    <row r="2400" spans="1:59" s="18" customFormat="1" x14ac:dyDescent="0.2">
      <c r="A2400" s="2"/>
      <c r="BG2400" s="72"/>
    </row>
    <row r="2401" spans="1:59" s="18" customFormat="1" x14ac:dyDescent="0.2">
      <c r="A2401" s="2"/>
      <c r="BG2401" s="72"/>
    </row>
    <row r="2402" spans="1:59" s="18" customFormat="1" x14ac:dyDescent="0.2">
      <c r="A2402" s="2"/>
      <c r="BG2402" s="72"/>
    </row>
    <row r="2403" spans="1:59" s="18" customFormat="1" x14ac:dyDescent="0.2">
      <c r="A2403" s="2"/>
      <c r="BG2403" s="72"/>
    </row>
    <row r="2404" spans="1:59" s="18" customFormat="1" x14ac:dyDescent="0.2">
      <c r="A2404" s="2"/>
      <c r="BG2404" s="72"/>
    </row>
    <row r="2405" spans="1:59" s="18" customFormat="1" x14ac:dyDescent="0.2">
      <c r="A2405" s="2"/>
      <c r="BG2405" s="72"/>
    </row>
    <row r="2406" spans="1:59" s="18" customFormat="1" x14ac:dyDescent="0.2">
      <c r="A2406" s="2"/>
      <c r="BG2406" s="72"/>
    </row>
    <row r="2407" spans="1:59" s="18" customFormat="1" x14ac:dyDescent="0.2">
      <c r="A2407" s="2"/>
      <c r="BG2407" s="72"/>
    </row>
    <row r="2408" spans="1:59" s="18" customFormat="1" x14ac:dyDescent="0.2">
      <c r="A2408" s="2"/>
      <c r="BG2408" s="72"/>
    </row>
    <row r="2409" spans="1:59" s="18" customFormat="1" x14ac:dyDescent="0.2">
      <c r="A2409" s="2"/>
      <c r="BG2409" s="72"/>
    </row>
    <row r="2410" spans="1:59" s="18" customFormat="1" x14ac:dyDescent="0.2">
      <c r="A2410" s="2"/>
      <c r="BG2410" s="72"/>
    </row>
    <row r="2411" spans="1:59" s="18" customFormat="1" x14ac:dyDescent="0.2">
      <c r="A2411" s="2"/>
      <c r="BG2411" s="72"/>
    </row>
    <row r="2412" spans="1:59" s="18" customFormat="1" x14ac:dyDescent="0.2">
      <c r="A2412" s="2"/>
      <c r="BG2412" s="72"/>
    </row>
    <row r="2413" spans="1:59" s="18" customFormat="1" x14ac:dyDescent="0.2">
      <c r="A2413" s="2"/>
      <c r="BG2413" s="72"/>
    </row>
    <row r="2414" spans="1:59" s="18" customFormat="1" x14ac:dyDescent="0.2">
      <c r="A2414" s="2"/>
      <c r="BG2414" s="72"/>
    </row>
    <row r="2415" spans="1:59" s="18" customFormat="1" x14ac:dyDescent="0.2">
      <c r="A2415" s="2"/>
      <c r="BG2415" s="72"/>
    </row>
    <row r="2416" spans="1:59" s="18" customFormat="1" x14ac:dyDescent="0.2">
      <c r="A2416" s="2"/>
      <c r="BG2416" s="72"/>
    </row>
    <row r="2417" spans="1:59" s="18" customFormat="1" x14ac:dyDescent="0.2">
      <c r="A2417" s="2"/>
      <c r="BG2417" s="72"/>
    </row>
    <row r="2418" spans="1:59" s="18" customFormat="1" x14ac:dyDescent="0.2">
      <c r="A2418" s="2"/>
      <c r="BG2418" s="72"/>
    </row>
    <row r="2419" spans="1:59" s="18" customFormat="1" x14ac:dyDescent="0.2">
      <c r="A2419" s="2"/>
      <c r="BG2419" s="72"/>
    </row>
    <row r="2420" spans="1:59" s="18" customFormat="1" x14ac:dyDescent="0.2">
      <c r="A2420" s="2"/>
      <c r="BG2420" s="72"/>
    </row>
    <row r="2421" spans="1:59" s="18" customFormat="1" x14ac:dyDescent="0.2">
      <c r="A2421" s="2"/>
      <c r="BG2421" s="72"/>
    </row>
    <row r="2422" spans="1:59" s="18" customFormat="1" x14ac:dyDescent="0.2">
      <c r="A2422" s="2"/>
      <c r="BG2422" s="72"/>
    </row>
    <row r="2423" spans="1:59" s="18" customFormat="1" x14ac:dyDescent="0.2">
      <c r="A2423" s="2"/>
      <c r="BG2423" s="72"/>
    </row>
    <row r="2424" spans="1:59" s="18" customFormat="1" x14ac:dyDescent="0.2">
      <c r="A2424" s="2"/>
      <c r="BG2424" s="72"/>
    </row>
    <row r="2425" spans="1:59" s="18" customFormat="1" x14ac:dyDescent="0.2">
      <c r="A2425" s="2"/>
      <c r="BG2425" s="72"/>
    </row>
    <row r="2426" spans="1:59" s="18" customFormat="1" x14ac:dyDescent="0.2">
      <c r="A2426" s="2"/>
      <c r="BG2426" s="72"/>
    </row>
    <row r="2427" spans="1:59" s="18" customFormat="1" x14ac:dyDescent="0.2">
      <c r="A2427" s="2"/>
      <c r="BG2427" s="72"/>
    </row>
    <row r="2428" spans="1:59" s="18" customFormat="1" x14ac:dyDescent="0.2">
      <c r="A2428" s="2"/>
      <c r="BG2428" s="72"/>
    </row>
    <row r="2429" spans="1:59" s="18" customFormat="1" x14ac:dyDescent="0.2">
      <c r="A2429" s="2"/>
      <c r="BG2429" s="72"/>
    </row>
    <row r="2430" spans="1:59" s="18" customFormat="1" x14ac:dyDescent="0.2">
      <c r="A2430" s="2"/>
      <c r="BG2430" s="72"/>
    </row>
    <row r="2431" spans="1:59" s="18" customFormat="1" x14ac:dyDescent="0.2">
      <c r="A2431" s="2"/>
      <c r="BG2431" s="72"/>
    </row>
    <row r="2432" spans="1:59" s="18" customFormat="1" x14ac:dyDescent="0.2">
      <c r="A2432" s="2"/>
      <c r="BG2432" s="72"/>
    </row>
    <row r="2433" spans="1:59" s="18" customFormat="1" x14ac:dyDescent="0.2">
      <c r="A2433" s="2"/>
      <c r="BG2433" s="72"/>
    </row>
    <row r="2434" spans="1:59" s="18" customFormat="1" x14ac:dyDescent="0.2">
      <c r="A2434" s="2"/>
      <c r="BG2434" s="72"/>
    </row>
    <row r="2435" spans="1:59" s="18" customFormat="1" x14ac:dyDescent="0.2">
      <c r="A2435" s="2"/>
      <c r="BG2435" s="72"/>
    </row>
    <row r="2436" spans="1:59" s="18" customFormat="1" x14ac:dyDescent="0.2">
      <c r="A2436" s="2"/>
      <c r="BG2436" s="72"/>
    </row>
    <row r="2437" spans="1:59" s="18" customFormat="1" x14ac:dyDescent="0.2">
      <c r="A2437" s="2"/>
      <c r="BG2437" s="72"/>
    </row>
    <row r="2438" spans="1:59" s="18" customFormat="1" x14ac:dyDescent="0.2">
      <c r="A2438" s="2"/>
      <c r="BG2438" s="72"/>
    </row>
    <row r="2439" spans="1:59" s="18" customFormat="1" x14ac:dyDescent="0.2">
      <c r="A2439" s="2"/>
      <c r="BG2439" s="72"/>
    </row>
    <row r="2440" spans="1:59" s="18" customFormat="1" x14ac:dyDescent="0.2">
      <c r="A2440" s="2"/>
      <c r="BG2440" s="72"/>
    </row>
    <row r="2441" spans="1:59" s="18" customFormat="1" x14ac:dyDescent="0.2">
      <c r="A2441" s="2"/>
      <c r="BG2441" s="72"/>
    </row>
    <row r="2442" spans="1:59" s="18" customFormat="1" x14ac:dyDescent="0.2">
      <c r="A2442" s="2"/>
      <c r="BG2442" s="72"/>
    </row>
    <row r="2443" spans="1:59" s="18" customFormat="1" x14ac:dyDescent="0.2">
      <c r="A2443" s="2"/>
      <c r="BG2443" s="72"/>
    </row>
    <row r="2444" spans="1:59" s="18" customFormat="1" x14ac:dyDescent="0.2">
      <c r="A2444" s="2"/>
      <c r="BG2444" s="72"/>
    </row>
    <row r="2445" spans="1:59" s="18" customFormat="1" x14ac:dyDescent="0.2">
      <c r="A2445" s="2"/>
      <c r="BG2445" s="72"/>
    </row>
    <row r="2446" spans="1:59" s="18" customFormat="1" x14ac:dyDescent="0.2">
      <c r="A2446" s="2"/>
      <c r="BG2446" s="72"/>
    </row>
    <row r="2447" spans="1:59" s="18" customFormat="1" x14ac:dyDescent="0.2">
      <c r="A2447" s="2"/>
      <c r="BG2447" s="72"/>
    </row>
    <row r="2448" spans="1:59" s="18" customFormat="1" x14ac:dyDescent="0.2">
      <c r="A2448" s="2"/>
      <c r="BG2448" s="72"/>
    </row>
    <row r="2449" spans="1:59" s="18" customFormat="1" x14ac:dyDescent="0.2">
      <c r="A2449" s="2"/>
      <c r="BG2449" s="72"/>
    </row>
    <row r="2450" spans="1:59" s="18" customFormat="1" x14ac:dyDescent="0.2">
      <c r="A2450" s="2"/>
      <c r="BG2450" s="72"/>
    </row>
    <row r="2451" spans="1:59" s="18" customFormat="1" x14ac:dyDescent="0.2">
      <c r="A2451" s="2"/>
      <c r="BG2451" s="72"/>
    </row>
    <row r="2452" spans="1:59" s="18" customFormat="1" x14ac:dyDescent="0.2">
      <c r="A2452" s="2"/>
      <c r="BG2452" s="72"/>
    </row>
    <row r="2453" spans="1:59" s="18" customFormat="1" x14ac:dyDescent="0.2">
      <c r="A2453" s="2"/>
      <c r="BG2453" s="72"/>
    </row>
    <row r="2454" spans="1:59" s="18" customFormat="1" x14ac:dyDescent="0.2">
      <c r="A2454" s="2"/>
      <c r="BG2454" s="72"/>
    </row>
    <row r="2455" spans="1:59" s="18" customFormat="1" x14ac:dyDescent="0.2">
      <c r="A2455" s="2"/>
      <c r="BG2455" s="72"/>
    </row>
    <row r="2456" spans="1:59" s="18" customFormat="1" x14ac:dyDescent="0.2">
      <c r="A2456" s="2"/>
      <c r="BG2456" s="72"/>
    </row>
    <row r="2457" spans="1:59" s="18" customFormat="1" x14ac:dyDescent="0.2">
      <c r="A2457" s="2"/>
      <c r="BG2457" s="72"/>
    </row>
    <row r="2458" spans="1:59" s="18" customFormat="1" x14ac:dyDescent="0.2">
      <c r="A2458" s="2"/>
      <c r="BG2458" s="72"/>
    </row>
    <row r="2459" spans="1:59" s="18" customFormat="1" x14ac:dyDescent="0.2">
      <c r="A2459" s="2"/>
      <c r="BG2459" s="72"/>
    </row>
    <row r="2460" spans="1:59" s="18" customFormat="1" x14ac:dyDescent="0.2">
      <c r="A2460" s="2"/>
      <c r="BG2460" s="72"/>
    </row>
    <row r="2461" spans="1:59" s="18" customFormat="1" x14ac:dyDescent="0.2">
      <c r="A2461" s="2"/>
      <c r="BG2461" s="72"/>
    </row>
    <row r="2462" spans="1:59" s="18" customFormat="1" x14ac:dyDescent="0.2">
      <c r="A2462" s="2"/>
      <c r="BG2462" s="72"/>
    </row>
    <row r="2463" spans="1:59" s="18" customFormat="1" x14ac:dyDescent="0.2">
      <c r="A2463" s="2"/>
      <c r="BG2463" s="72"/>
    </row>
    <row r="2464" spans="1:59" s="18" customFormat="1" x14ac:dyDescent="0.2">
      <c r="A2464" s="2"/>
      <c r="BG2464" s="72"/>
    </row>
    <row r="2465" spans="1:59" s="18" customFormat="1" x14ac:dyDescent="0.2">
      <c r="A2465" s="2"/>
      <c r="BG2465" s="72"/>
    </row>
    <row r="2466" spans="1:59" s="18" customFormat="1" x14ac:dyDescent="0.2">
      <c r="A2466" s="2"/>
      <c r="BG2466" s="72"/>
    </row>
    <row r="2467" spans="1:59" s="18" customFormat="1" x14ac:dyDescent="0.2">
      <c r="A2467" s="2"/>
      <c r="BG2467" s="72"/>
    </row>
    <row r="2468" spans="1:59" s="18" customFormat="1" x14ac:dyDescent="0.2">
      <c r="A2468" s="2"/>
      <c r="BG2468" s="72"/>
    </row>
    <row r="2469" spans="1:59" s="18" customFormat="1" x14ac:dyDescent="0.2">
      <c r="A2469" s="2"/>
      <c r="BG2469" s="72"/>
    </row>
    <row r="2470" spans="1:59" s="18" customFormat="1" x14ac:dyDescent="0.2">
      <c r="A2470" s="2"/>
      <c r="BG2470" s="72"/>
    </row>
    <row r="2471" spans="1:59" s="18" customFormat="1" x14ac:dyDescent="0.2">
      <c r="A2471" s="2"/>
      <c r="BG2471" s="72"/>
    </row>
    <row r="2472" spans="1:59" s="18" customFormat="1" x14ac:dyDescent="0.2">
      <c r="A2472" s="2"/>
      <c r="BG2472" s="72"/>
    </row>
    <row r="2473" spans="1:59" s="18" customFormat="1" x14ac:dyDescent="0.2">
      <c r="A2473" s="2"/>
      <c r="BG2473" s="72"/>
    </row>
    <row r="2474" spans="1:59" s="18" customFormat="1" x14ac:dyDescent="0.2">
      <c r="A2474" s="2"/>
      <c r="BG2474" s="72"/>
    </row>
    <row r="2475" spans="1:59" s="18" customFormat="1" x14ac:dyDescent="0.2">
      <c r="A2475" s="2"/>
      <c r="BG2475" s="72"/>
    </row>
    <row r="2476" spans="1:59" s="18" customFormat="1" x14ac:dyDescent="0.2">
      <c r="A2476" s="2"/>
      <c r="BG2476" s="72"/>
    </row>
    <row r="2477" spans="1:59" s="18" customFormat="1" x14ac:dyDescent="0.2">
      <c r="A2477" s="2"/>
      <c r="BG2477" s="72"/>
    </row>
    <row r="2478" spans="1:59" s="18" customFormat="1" x14ac:dyDescent="0.2">
      <c r="A2478" s="2"/>
      <c r="BG2478" s="72"/>
    </row>
    <row r="2479" spans="1:59" s="18" customFormat="1" x14ac:dyDescent="0.2">
      <c r="A2479" s="2"/>
      <c r="BG2479" s="72"/>
    </row>
    <row r="2480" spans="1:59" s="18" customFormat="1" x14ac:dyDescent="0.2">
      <c r="A2480" s="2"/>
      <c r="BG2480" s="72"/>
    </row>
    <row r="2481" spans="1:59" s="18" customFormat="1" x14ac:dyDescent="0.2">
      <c r="A2481" s="2"/>
      <c r="BG2481" s="72"/>
    </row>
    <row r="2482" spans="1:59" s="18" customFormat="1" x14ac:dyDescent="0.2">
      <c r="A2482" s="2"/>
      <c r="BG2482" s="72"/>
    </row>
    <row r="2483" spans="1:59" s="18" customFormat="1" x14ac:dyDescent="0.2">
      <c r="A2483" s="2"/>
      <c r="BG2483" s="72"/>
    </row>
    <row r="2484" spans="1:59" s="18" customFormat="1" x14ac:dyDescent="0.2">
      <c r="A2484" s="2"/>
      <c r="BG2484" s="72"/>
    </row>
    <row r="2485" spans="1:59" s="18" customFormat="1" x14ac:dyDescent="0.2">
      <c r="A2485" s="2"/>
      <c r="BG2485" s="72"/>
    </row>
    <row r="2486" spans="1:59" s="18" customFormat="1" x14ac:dyDescent="0.2">
      <c r="A2486" s="2"/>
      <c r="BG2486" s="72"/>
    </row>
    <row r="2487" spans="1:59" s="18" customFormat="1" x14ac:dyDescent="0.2">
      <c r="A2487" s="2"/>
      <c r="BG2487" s="72"/>
    </row>
    <row r="2488" spans="1:59" s="18" customFormat="1" x14ac:dyDescent="0.2">
      <c r="A2488" s="2"/>
      <c r="BG2488" s="72"/>
    </row>
    <row r="2489" spans="1:59" s="18" customFormat="1" x14ac:dyDescent="0.2">
      <c r="A2489" s="2"/>
      <c r="BG2489" s="72"/>
    </row>
    <row r="2490" spans="1:59" s="18" customFormat="1" x14ac:dyDescent="0.2">
      <c r="A2490" s="2"/>
      <c r="BG2490" s="72"/>
    </row>
    <row r="2491" spans="1:59" s="18" customFormat="1" x14ac:dyDescent="0.2">
      <c r="A2491" s="2"/>
      <c r="BG2491" s="72"/>
    </row>
    <row r="2492" spans="1:59" s="18" customFormat="1" x14ac:dyDescent="0.2">
      <c r="A2492" s="2"/>
      <c r="BG2492" s="72"/>
    </row>
    <row r="2493" spans="1:59" s="18" customFormat="1" x14ac:dyDescent="0.2">
      <c r="A2493" s="2"/>
      <c r="BG2493" s="72"/>
    </row>
    <row r="2494" spans="1:59" s="18" customFormat="1" x14ac:dyDescent="0.2">
      <c r="A2494" s="2"/>
      <c r="BG2494" s="72"/>
    </row>
    <row r="2495" spans="1:59" s="18" customFormat="1" x14ac:dyDescent="0.2">
      <c r="A2495" s="2"/>
      <c r="BG2495" s="72"/>
    </row>
    <row r="2496" spans="1:59" s="18" customFormat="1" x14ac:dyDescent="0.2">
      <c r="A2496" s="2"/>
      <c r="BG2496" s="72"/>
    </row>
    <row r="2497" spans="1:59" s="18" customFormat="1" x14ac:dyDescent="0.2">
      <c r="A2497" s="2"/>
      <c r="BG2497" s="72"/>
    </row>
    <row r="2498" spans="1:59" s="18" customFormat="1" x14ac:dyDescent="0.2">
      <c r="A2498" s="2"/>
      <c r="BG2498" s="72"/>
    </row>
    <row r="2499" spans="1:59" s="18" customFormat="1" x14ac:dyDescent="0.2">
      <c r="A2499" s="2"/>
      <c r="BG2499" s="72"/>
    </row>
    <row r="2500" spans="1:59" s="18" customFormat="1" x14ac:dyDescent="0.2">
      <c r="A2500" s="2"/>
      <c r="BG2500" s="72"/>
    </row>
    <row r="2501" spans="1:59" s="18" customFormat="1" x14ac:dyDescent="0.2">
      <c r="A2501" s="2"/>
      <c r="BG2501" s="72"/>
    </row>
    <row r="2502" spans="1:59" s="18" customFormat="1" x14ac:dyDescent="0.2">
      <c r="A2502" s="2"/>
      <c r="BG2502" s="72"/>
    </row>
    <row r="2503" spans="1:59" s="18" customFormat="1" x14ac:dyDescent="0.2">
      <c r="A2503" s="2"/>
      <c r="BG2503" s="72"/>
    </row>
    <row r="2504" spans="1:59" s="18" customFormat="1" x14ac:dyDescent="0.2">
      <c r="A2504" s="2"/>
      <c r="BG2504" s="72"/>
    </row>
    <row r="2505" spans="1:59" s="18" customFormat="1" x14ac:dyDescent="0.2">
      <c r="A2505" s="2"/>
      <c r="BG2505" s="72"/>
    </row>
    <row r="2506" spans="1:59" s="18" customFormat="1" x14ac:dyDescent="0.2">
      <c r="A2506" s="2"/>
      <c r="BG2506" s="72"/>
    </row>
    <row r="2507" spans="1:59" s="18" customFormat="1" x14ac:dyDescent="0.2">
      <c r="A2507" s="2"/>
      <c r="BG2507" s="72"/>
    </row>
    <row r="2508" spans="1:59" s="18" customFormat="1" x14ac:dyDescent="0.2">
      <c r="A2508" s="2"/>
      <c r="BG2508" s="72"/>
    </row>
    <row r="2509" spans="1:59" s="18" customFormat="1" x14ac:dyDescent="0.2">
      <c r="A2509" s="2"/>
      <c r="BG2509" s="72"/>
    </row>
    <row r="2510" spans="1:59" s="18" customFormat="1" x14ac:dyDescent="0.2">
      <c r="A2510" s="2"/>
      <c r="BG2510" s="72"/>
    </row>
    <row r="2511" spans="1:59" s="18" customFormat="1" x14ac:dyDescent="0.2">
      <c r="A2511" s="2"/>
      <c r="BG2511" s="72"/>
    </row>
    <row r="2512" spans="1:59" s="18" customFormat="1" x14ac:dyDescent="0.2">
      <c r="A2512" s="2"/>
      <c r="BG2512" s="72"/>
    </row>
    <row r="2513" spans="1:59" s="18" customFormat="1" x14ac:dyDescent="0.2">
      <c r="A2513" s="2"/>
      <c r="BG2513" s="72"/>
    </row>
    <row r="2514" spans="1:59" s="18" customFormat="1" x14ac:dyDescent="0.2">
      <c r="A2514" s="2"/>
      <c r="BG2514" s="72"/>
    </row>
    <row r="2515" spans="1:59" s="18" customFormat="1" x14ac:dyDescent="0.2">
      <c r="A2515" s="2"/>
      <c r="BG2515" s="72"/>
    </row>
    <row r="2516" spans="1:59" s="18" customFormat="1" x14ac:dyDescent="0.2">
      <c r="A2516" s="2"/>
      <c r="BG2516" s="72"/>
    </row>
    <row r="2517" spans="1:59" s="18" customFormat="1" x14ac:dyDescent="0.2">
      <c r="A2517" s="2"/>
      <c r="BG2517" s="72"/>
    </row>
    <row r="2518" spans="1:59" s="18" customFormat="1" x14ac:dyDescent="0.2">
      <c r="A2518" s="2"/>
      <c r="BG2518" s="72"/>
    </row>
    <row r="2519" spans="1:59" s="18" customFormat="1" x14ac:dyDescent="0.2">
      <c r="A2519" s="2"/>
      <c r="BG2519" s="72"/>
    </row>
    <row r="2520" spans="1:59" s="18" customFormat="1" x14ac:dyDescent="0.2">
      <c r="A2520" s="2"/>
      <c r="BG2520" s="72"/>
    </row>
    <row r="2521" spans="1:59" s="18" customFormat="1" x14ac:dyDescent="0.2">
      <c r="A2521" s="2"/>
      <c r="BG2521" s="72"/>
    </row>
    <row r="2522" spans="1:59" s="18" customFormat="1" x14ac:dyDescent="0.2">
      <c r="A2522" s="2"/>
      <c r="BG2522" s="72"/>
    </row>
    <row r="2523" spans="1:59" s="18" customFormat="1" x14ac:dyDescent="0.2">
      <c r="A2523" s="2"/>
      <c r="BG2523" s="72"/>
    </row>
    <row r="2524" spans="1:59" s="18" customFormat="1" x14ac:dyDescent="0.2">
      <c r="A2524" s="2"/>
      <c r="BG2524" s="72"/>
    </row>
    <row r="2525" spans="1:59" s="18" customFormat="1" x14ac:dyDescent="0.2">
      <c r="A2525" s="2"/>
      <c r="BG2525" s="72"/>
    </row>
    <row r="2526" spans="1:59" s="18" customFormat="1" x14ac:dyDescent="0.2">
      <c r="A2526" s="2"/>
      <c r="BG2526" s="72"/>
    </row>
    <row r="2527" spans="1:59" s="18" customFormat="1" x14ac:dyDescent="0.2">
      <c r="A2527" s="2"/>
      <c r="BG2527" s="72"/>
    </row>
    <row r="2528" spans="1:59" s="18" customFormat="1" x14ac:dyDescent="0.2">
      <c r="A2528" s="2"/>
      <c r="BG2528" s="72"/>
    </row>
    <row r="2529" spans="1:59" s="18" customFormat="1" x14ac:dyDescent="0.2">
      <c r="A2529" s="2"/>
      <c r="BG2529" s="72"/>
    </row>
    <row r="2530" spans="1:59" s="18" customFormat="1" x14ac:dyDescent="0.2">
      <c r="A2530" s="2"/>
      <c r="BG2530" s="72"/>
    </row>
    <row r="2531" spans="1:59" s="18" customFormat="1" x14ac:dyDescent="0.2">
      <c r="A2531" s="2"/>
      <c r="BG2531" s="72"/>
    </row>
    <row r="2532" spans="1:59" s="18" customFormat="1" x14ac:dyDescent="0.2">
      <c r="A2532" s="2"/>
      <c r="BG2532" s="72"/>
    </row>
    <row r="2533" spans="1:59" s="18" customFormat="1" x14ac:dyDescent="0.2">
      <c r="A2533" s="2"/>
      <c r="BG2533" s="72"/>
    </row>
    <row r="2534" spans="1:59" s="18" customFormat="1" x14ac:dyDescent="0.2">
      <c r="A2534" s="2"/>
      <c r="BG2534" s="72"/>
    </row>
    <row r="2535" spans="1:59" s="18" customFormat="1" x14ac:dyDescent="0.2">
      <c r="A2535" s="2"/>
      <c r="BG2535" s="72"/>
    </row>
    <row r="2536" spans="1:59" s="18" customFormat="1" x14ac:dyDescent="0.2">
      <c r="A2536" s="2"/>
      <c r="BG2536" s="72"/>
    </row>
    <row r="2537" spans="1:59" s="18" customFormat="1" x14ac:dyDescent="0.2">
      <c r="A2537" s="2"/>
      <c r="BG2537" s="72"/>
    </row>
    <row r="2538" spans="1:59" s="18" customFormat="1" x14ac:dyDescent="0.2">
      <c r="A2538" s="2"/>
      <c r="BG2538" s="72"/>
    </row>
    <row r="2539" spans="1:59" s="18" customFormat="1" x14ac:dyDescent="0.2">
      <c r="A2539" s="2"/>
      <c r="BG2539" s="72"/>
    </row>
    <row r="2540" spans="1:59" s="18" customFormat="1" x14ac:dyDescent="0.2">
      <c r="A2540" s="2"/>
      <c r="BG2540" s="72"/>
    </row>
    <row r="2541" spans="1:59" s="18" customFormat="1" x14ac:dyDescent="0.2">
      <c r="A2541" s="2"/>
      <c r="BG2541" s="72"/>
    </row>
    <row r="2542" spans="1:59" s="18" customFormat="1" x14ac:dyDescent="0.2">
      <c r="A2542" s="2"/>
      <c r="BG2542" s="72"/>
    </row>
    <row r="2543" spans="1:59" s="18" customFormat="1" x14ac:dyDescent="0.2">
      <c r="A2543" s="2"/>
      <c r="BG2543" s="72"/>
    </row>
    <row r="2544" spans="1:59" s="18" customFormat="1" x14ac:dyDescent="0.2">
      <c r="A2544" s="2"/>
      <c r="BG2544" s="72"/>
    </row>
    <row r="2545" spans="1:59" s="18" customFormat="1" x14ac:dyDescent="0.2">
      <c r="A2545" s="2"/>
      <c r="BG2545" s="72"/>
    </row>
    <row r="2546" spans="1:59" s="18" customFormat="1" x14ac:dyDescent="0.2">
      <c r="A2546" s="2"/>
      <c r="BG2546" s="72"/>
    </row>
    <row r="2547" spans="1:59" s="18" customFormat="1" x14ac:dyDescent="0.2">
      <c r="A2547" s="2"/>
      <c r="BG2547" s="72"/>
    </row>
    <row r="2548" spans="1:59" s="18" customFormat="1" x14ac:dyDescent="0.2">
      <c r="A2548" s="2"/>
      <c r="BG2548" s="72"/>
    </row>
    <row r="2549" spans="1:59" s="18" customFormat="1" x14ac:dyDescent="0.2">
      <c r="A2549" s="2"/>
      <c r="BG2549" s="72"/>
    </row>
    <row r="2550" spans="1:59" s="18" customFormat="1" x14ac:dyDescent="0.2">
      <c r="A2550" s="2"/>
      <c r="BG2550" s="72"/>
    </row>
    <row r="2551" spans="1:59" s="18" customFormat="1" x14ac:dyDescent="0.2">
      <c r="A2551" s="2"/>
      <c r="BG2551" s="72"/>
    </row>
    <row r="2552" spans="1:59" s="18" customFormat="1" x14ac:dyDescent="0.2">
      <c r="A2552" s="2"/>
      <c r="BG2552" s="72"/>
    </row>
    <row r="2553" spans="1:59" s="18" customFormat="1" x14ac:dyDescent="0.2">
      <c r="A2553" s="2"/>
      <c r="BG2553" s="72"/>
    </row>
    <row r="2554" spans="1:59" s="18" customFormat="1" x14ac:dyDescent="0.2">
      <c r="A2554" s="2"/>
      <c r="BG2554" s="72"/>
    </row>
    <row r="2555" spans="1:59" s="18" customFormat="1" x14ac:dyDescent="0.2">
      <c r="A2555" s="2"/>
      <c r="BG2555" s="72"/>
    </row>
    <row r="2556" spans="1:59" s="18" customFormat="1" x14ac:dyDescent="0.2">
      <c r="A2556" s="2"/>
      <c r="BG2556" s="72"/>
    </row>
    <row r="2557" spans="1:59" s="18" customFormat="1" x14ac:dyDescent="0.2">
      <c r="A2557" s="2"/>
      <c r="BG2557" s="72"/>
    </row>
    <row r="2558" spans="1:59" s="18" customFormat="1" x14ac:dyDescent="0.2">
      <c r="A2558" s="2"/>
      <c r="BG2558" s="72"/>
    </row>
    <row r="2559" spans="1:59" s="18" customFormat="1" x14ac:dyDescent="0.2">
      <c r="A2559" s="2"/>
      <c r="BG2559" s="72"/>
    </row>
    <row r="2560" spans="1:59" s="18" customFormat="1" x14ac:dyDescent="0.2">
      <c r="A2560" s="2"/>
      <c r="BG2560" s="72"/>
    </row>
    <row r="2561" spans="1:59" s="18" customFormat="1" x14ac:dyDescent="0.2">
      <c r="A2561" s="2"/>
      <c r="BG2561" s="72"/>
    </row>
    <row r="2562" spans="1:59" s="18" customFormat="1" x14ac:dyDescent="0.2">
      <c r="A2562" s="2"/>
      <c r="BG2562" s="72"/>
    </row>
    <row r="2563" spans="1:59" s="18" customFormat="1" x14ac:dyDescent="0.2">
      <c r="A2563" s="2"/>
      <c r="BG2563" s="72"/>
    </row>
    <row r="2564" spans="1:59" s="18" customFormat="1" x14ac:dyDescent="0.2">
      <c r="A2564" s="2"/>
      <c r="BG2564" s="72"/>
    </row>
    <row r="2565" spans="1:59" s="18" customFormat="1" x14ac:dyDescent="0.2">
      <c r="A2565" s="2"/>
      <c r="BG2565" s="72"/>
    </row>
    <row r="2566" spans="1:59" s="18" customFormat="1" x14ac:dyDescent="0.2">
      <c r="A2566" s="2"/>
      <c r="BG2566" s="72"/>
    </row>
    <row r="2567" spans="1:59" s="18" customFormat="1" x14ac:dyDescent="0.2">
      <c r="A2567" s="2"/>
      <c r="BG2567" s="72"/>
    </row>
    <row r="2568" spans="1:59" s="18" customFormat="1" x14ac:dyDescent="0.2">
      <c r="A2568" s="2"/>
      <c r="BG2568" s="72"/>
    </row>
    <row r="2569" spans="1:59" s="18" customFormat="1" x14ac:dyDescent="0.2">
      <c r="A2569" s="2"/>
      <c r="BG2569" s="72"/>
    </row>
    <row r="2570" spans="1:59" s="18" customFormat="1" x14ac:dyDescent="0.2">
      <c r="A2570" s="2"/>
      <c r="BG2570" s="72"/>
    </row>
    <row r="2571" spans="1:59" s="18" customFormat="1" x14ac:dyDescent="0.2">
      <c r="A2571" s="2"/>
      <c r="BG2571" s="72"/>
    </row>
    <row r="2572" spans="1:59" s="18" customFormat="1" x14ac:dyDescent="0.2">
      <c r="A2572" s="2"/>
      <c r="BG2572" s="72"/>
    </row>
    <row r="2573" spans="1:59" s="18" customFormat="1" x14ac:dyDescent="0.2">
      <c r="A2573" s="2"/>
      <c r="BG2573" s="72"/>
    </row>
    <row r="2574" spans="1:59" s="18" customFormat="1" x14ac:dyDescent="0.2">
      <c r="A2574" s="2"/>
      <c r="BG2574" s="72"/>
    </row>
    <row r="2575" spans="1:59" s="18" customFormat="1" x14ac:dyDescent="0.2">
      <c r="A2575" s="2"/>
      <c r="BG2575" s="72"/>
    </row>
    <row r="2576" spans="1:59" s="18" customFormat="1" x14ac:dyDescent="0.2">
      <c r="A2576" s="2"/>
      <c r="BG2576" s="72"/>
    </row>
    <row r="2577" spans="1:59" s="18" customFormat="1" x14ac:dyDescent="0.2">
      <c r="A2577" s="2"/>
      <c r="BG2577" s="72"/>
    </row>
    <row r="2578" spans="1:59" s="18" customFormat="1" x14ac:dyDescent="0.2">
      <c r="A2578" s="2"/>
      <c r="BG2578" s="72"/>
    </row>
    <row r="2579" spans="1:59" s="18" customFormat="1" x14ac:dyDescent="0.2">
      <c r="A2579" s="2"/>
      <c r="BG2579" s="72"/>
    </row>
    <row r="2580" spans="1:59" s="18" customFormat="1" x14ac:dyDescent="0.2">
      <c r="A2580" s="2"/>
      <c r="BG2580" s="72"/>
    </row>
    <row r="2581" spans="1:59" s="18" customFormat="1" x14ac:dyDescent="0.2">
      <c r="A2581" s="2"/>
      <c r="BG2581" s="72"/>
    </row>
    <row r="2582" spans="1:59" s="18" customFormat="1" x14ac:dyDescent="0.2">
      <c r="A2582" s="2"/>
      <c r="BG2582" s="72"/>
    </row>
    <row r="2583" spans="1:59" s="18" customFormat="1" x14ac:dyDescent="0.2">
      <c r="A2583" s="2"/>
      <c r="BG2583" s="72"/>
    </row>
    <row r="2584" spans="1:59" s="18" customFormat="1" x14ac:dyDescent="0.2">
      <c r="A2584" s="2"/>
      <c r="BG2584" s="72"/>
    </row>
    <row r="2585" spans="1:59" s="18" customFormat="1" x14ac:dyDescent="0.2">
      <c r="A2585" s="2"/>
      <c r="BG2585" s="72"/>
    </row>
    <row r="2586" spans="1:59" s="18" customFormat="1" x14ac:dyDescent="0.2">
      <c r="A2586" s="2"/>
      <c r="BG2586" s="72"/>
    </row>
    <row r="2587" spans="1:59" s="18" customFormat="1" x14ac:dyDescent="0.2">
      <c r="A2587" s="2"/>
      <c r="BG2587" s="72"/>
    </row>
    <row r="2588" spans="1:59" s="18" customFormat="1" x14ac:dyDescent="0.2">
      <c r="A2588" s="2"/>
      <c r="BG2588" s="72"/>
    </row>
    <row r="2589" spans="1:59" s="18" customFormat="1" x14ac:dyDescent="0.2">
      <c r="A2589" s="2"/>
      <c r="BG2589" s="72"/>
    </row>
    <row r="2590" spans="1:59" s="18" customFormat="1" x14ac:dyDescent="0.2">
      <c r="A2590" s="2"/>
      <c r="BG2590" s="72"/>
    </row>
    <row r="2591" spans="1:59" s="18" customFormat="1" x14ac:dyDescent="0.2">
      <c r="A2591" s="2"/>
      <c r="BG2591" s="72"/>
    </row>
    <row r="2592" spans="1:59" s="18" customFormat="1" x14ac:dyDescent="0.2">
      <c r="A2592" s="2"/>
      <c r="BG2592" s="72"/>
    </row>
    <row r="2593" spans="1:59" s="18" customFormat="1" x14ac:dyDescent="0.2">
      <c r="A2593" s="2"/>
      <c r="BG2593" s="72"/>
    </row>
    <row r="2594" spans="1:59" s="18" customFormat="1" x14ac:dyDescent="0.2">
      <c r="A2594" s="2"/>
      <c r="BG2594" s="72"/>
    </row>
    <row r="2595" spans="1:59" s="18" customFormat="1" x14ac:dyDescent="0.2">
      <c r="A2595" s="2"/>
      <c r="BG2595" s="72"/>
    </row>
    <row r="2596" spans="1:59" s="18" customFormat="1" x14ac:dyDescent="0.2">
      <c r="A2596" s="2"/>
      <c r="BG2596" s="72"/>
    </row>
    <row r="2597" spans="1:59" s="18" customFormat="1" x14ac:dyDescent="0.2">
      <c r="A2597" s="2"/>
      <c r="BG2597" s="72"/>
    </row>
    <row r="2598" spans="1:59" s="18" customFormat="1" x14ac:dyDescent="0.2">
      <c r="A2598" s="2"/>
      <c r="BG2598" s="72"/>
    </row>
    <row r="2599" spans="1:59" s="18" customFormat="1" x14ac:dyDescent="0.2">
      <c r="A2599" s="2"/>
      <c r="BG2599" s="72"/>
    </row>
    <row r="2600" spans="1:59" s="18" customFormat="1" x14ac:dyDescent="0.2">
      <c r="A2600" s="2"/>
      <c r="BG2600" s="72"/>
    </row>
    <row r="2601" spans="1:59" s="18" customFormat="1" x14ac:dyDescent="0.2">
      <c r="A2601" s="2"/>
      <c r="BG2601" s="72"/>
    </row>
    <row r="2602" spans="1:59" s="18" customFormat="1" x14ac:dyDescent="0.2">
      <c r="A2602" s="2"/>
      <c r="BG2602" s="72"/>
    </row>
    <row r="2603" spans="1:59" s="18" customFormat="1" x14ac:dyDescent="0.2">
      <c r="A2603" s="2"/>
      <c r="BG2603" s="72"/>
    </row>
    <row r="2604" spans="1:59" s="18" customFormat="1" x14ac:dyDescent="0.2">
      <c r="A2604" s="2"/>
      <c r="BG2604" s="72"/>
    </row>
    <row r="2605" spans="1:59" s="18" customFormat="1" x14ac:dyDescent="0.2">
      <c r="A2605" s="2"/>
      <c r="BG2605" s="72"/>
    </row>
    <row r="2606" spans="1:59" s="18" customFormat="1" x14ac:dyDescent="0.2">
      <c r="A2606" s="2"/>
      <c r="BG2606" s="72"/>
    </row>
    <row r="2607" spans="1:59" s="18" customFormat="1" x14ac:dyDescent="0.2">
      <c r="A2607" s="2"/>
      <c r="BG2607" s="72"/>
    </row>
    <row r="2608" spans="1:59" s="18" customFormat="1" x14ac:dyDescent="0.2">
      <c r="A2608" s="2"/>
      <c r="BG2608" s="72"/>
    </row>
    <row r="2609" spans="1:59" s="18" customFormat="1" x14ac:dyDescent="0.2">
      <c r="A2609" s="2"/>
      <c r="BG2609" s="72"/>
    </row>
    <row r="2610" spans="1:59" s="18" customFormat="1" x14ac:dyDescent="0.2">
      <c r="A2610" s="2"/>
      <c r="BG2610" s="72"/>
    </row>
    <row r="2611" spans="1:59" s="18" customFormat="1" x14ac:dyDescent="0.2">
      <c r="A2611" s="2"/>
      <c r="BG2611" s="72"/>
    </row>
    <row r="2612" spans="1:59" s="18" customFormat="1" x14ac:dyDescent="0.2">
      <c r="A2612" s="2"/>
      <c r="BG2612" s="72"/>
    </row>
    <row r="2613" spans="1:59" s="18" customFormat="1" x14ac:dyDescent="0.2">
      <c r="A2613" s="2"/>
      <c r="BG2613" s="72"/>
    </row>
    <row r="2614" spans="1:59" s="18" customFormat="1" x14ac:dyDescent="0.2">
      <c r="A2614" s="2"/>
      <c r="BG2614" s="72"/>
    </row>
    <row r="2615" spans="1:59" s="18" customFormat="1" x14ac:dyDescent="0.2">
      <c r="A2615" s="2"/>
      <c r="BG2615" s="72"/>
    </row>
    <row r="2616" spans="1:59" s="18" customFormat="1" x14ac:dyDescent="0.2">
      <c r="A2616" s="2"/>
      <c r="BG2616" s="72"/>
    </row>
    <row r="2617" spans="1:59" s="18" customFormat="1" x14ac:dyDescent="0.2">
      <c r="A2617" s="2"/>
      <c r="BG2617" s="72"/>
    </row>
    <row r="2618" spans="1:59" s="18" customFormat="1" x14ac:dyDescent="0.2">
      <c r="A2618" s="2"/>
      <c r="BG2618" s="72"/>
    </row>
    <row r="2619" spans="1:59" s="18" customFormat="1" x14ac:dyDescent="0.2">
      <c r="A2619" s="2"/>
      <c r="BG2619" s="72"/>
    </row>
    <row r="2620" spans="1:59" s="18" customFormat="1" x14ac:dyDescent="0.2">
      <c r="A2620" s="2"/>
      <c r="BG2620" s="72"/>
    </row>
    <row r="2621" spans="1:59" s="18" customFormat="1" x14ac:dyDescent="0.2">
      <c r="A2621" s="2"/>
      <c r="BG2621" s="72"/>
    </row>
    <row r="2622" spans="1:59" s="18" customFormat="1" x14ac:dyDescent="0.2">
      <c r="A2622" s="2"/>
      <c r="BG2622" s="72"/>
    </row>
    <row r="2623" spans="1:59" s="18" customFormat="1" x14ac:dyDescent="0.2">
      <c r="A2623" s="2"/>
      <c r="BG2623" s="72"/>
    </row>
    <row r="2624" spans="1:59" s="18" customFormat="1" x14ac:dyDescent="0.2">
      <c r="A2624" s="2"/>
      <c r="BG2624" s="72"/>
    </row>
    <row r="2625" spans="1:59" s="18" customFormat="1" x14ac:dyDescent="0.2">
      <c r="A2625" s="2"/>
      <c r="BG2625" s="72"/>
    </row>
    <row r="2626" spans="1:59" s="18" customFormat="1" x14ac:dyDescent="0.2">
      <c r="A2626" s="2"/>
      <c r="BG2626" s="72"/>
    </row>
    <row r="2627" spans="1:59" s="18" customFormat="1" x14ac:dyDescent="0.2">
      <c r="A2627" s="2"/>
      <c r="BG2627" s="72"/>
    </row>
    <row r="2628" spans="1:59" s="18" customFormat="1" x14ac:dyDescent="0.2">
      <c r="A2628" s="2"/>
      <c r="BG2628" s="72"/>
    </row>
    <row r="2629" spans="1:59" s="18" customFormat="1" x14ac:dyDescent="0.2">
      <c r="A2629" s="2"/>
      <c r="BG2629" s="72"/>
    </row>
    <row r="2630" spans="1:59" s="18" customFormat="1" x14ac:dyDescent="0.2">
      <c r="A2630" s="2"/>
      <c r="BG2630" s="72"/>
    </row>
    <row r="2631" spans="1:59" s="18" customFormat="1" x14ac:dyDescent="0.2">
      <c r="A2631" s="2"/>
      <c r="BG2631" s="72"/>
    </row>
    <row r="2632" spans="1:59" s="18" customFormat="1" x14ac:dyDescent="0.2">
      <c r="A2632" s="2"/>
      <c r="BG2632" s="72"/>
    </row>
    <row r="2633" spans="1:59" s="18" customFormat="1" x14ac:dyDescent="0.2">
      <c r="A2633" s="2"/>
      <c r="BG2633" s="72"/>
    </row>
    <row r="2634" spans="1:59" s="18" customFormat="1" x14ac:dyDescent="0.2">
      <c r="A2634" s="2"/>
      <c r="BG2634" s="72"/>
    </row>
    <row r="2635" spans="1:59" s="18" customFormat="1" x14ac:dyDescent="0.2">
      <c r="A2635" s="2"/>
      <c r="BG2635" s="72"/>
    </row>
    <row r="2636" spans="1:59" s="18" customFormat="1" x14ac:dyDescent="0.2">
      <c r="A2636" s="2"/>
      <c r="BG2636" s="72"/>
    </row>
    <row r="2637" spans="1:59" s="18" customFormat="1" x14ac:dyDescent="0.2">
      <c r="A2637" s="2"/>
      <c r="BG2637" s="72"/>
    </row>
    <row r="2638" spans="1:59" s="18" customFormat="1" x14ac:dyDescent="0.2">
      <c r="A2638" s="2"/>
      <c r="BG2638" s="72"/>
    </row>
    <row r="2639" spans="1:59" s="18" customFormat="1" x14ac:dyDescent="0.2">
      <c r="A2639" s="2"/>
      <c r="BG2639" s="72"/>
    </row>
    <row r="2640" spans="1:59" s="18" customFormat="1" x14ac:dyDescent="0.2">
      <c r="A2640" s="2"/>
      <c r="BG2640" s="72"/>
    </row>
    <row r="2641" spans="1:59" s="18" customFormat="1" x14ac:dyDescent="0.2">
      <c r="A2641" s="2"/>
      <c r="BG2641" s="72"/>
    </row>
    <row r="2642" spans="1:59" s="18" customFormat="1" x14ac:dyDescent="0.2">
      <c r="A2642" s="2"/>
      <c r="BG2642" s="72"/>
    </row>
    <row r="2643" spans="1:59" s="18" customFormat="1" x14ac:dyDescent="0.2">
      <c r="A2643" s="2"/>
      <c r="BG2643" s="72"/>
    </row>
    <row r="2644" spans="1:59" s="18" customFormat="1" x14ac:dyDescent="0.2">
      <c r="A2644" s="2"/>
      <c r="BG2644" s="72"/>
    </row>
    <row r="2645" spans="1:59" s="18" customFormat="1" x14ac:dyDescent="0.2">
      <c r="A2645" s="2"/>
      <c r="BG2645" s="72"/>
    </row>
    <row r="2646" spans="1:59" s="18" customFormat="1" x14ac:dyDescent="0.2">
      <c r="A2646" s="2"/>
      <c r="BG2646" s="72"/>
    </row>
    <row r="2647" spans="1:59" s="18" customFormat="1" x14ac:dyDescent="0.2">
      <c r="A2647" s="2"/>
      <c r="BG2647" s="72"/>
    </row>
    <row r="2648" spans="1:59" s="18" customFormat="1" x14ac:dyDescent="0.2">
      <c r="A2648" s="2"/>
      <c r="BG2648" s="72"/>
    </row>
    <row r="2649" spans="1:59" s="18" customFormat="1" x14ac:dyDescent="0.2">
      <c r="A2649" s="2"/>
      <c r="BG2649" s="72"/>
    </row>
    <row r="2650" spans="1:59" s="18" customFormat="1" x14ac:dyDescent="0.2">
      <c r="A2650" s="2"/>
      <c r="BG2650" s="72"/>
    </row>
    <row r="2651" spans="1:59" s="18" customFormat="1" x14ac:dyDescent="0.2">
      <c r="A2651" s="2"/>
      <c r="BG2651" s="72"/>
    </row>
    <row r="2652" spans="1:59" s="18" customFormat="1" x14ac:dyDescent="0.2">
      <c r="A2652" s="2"/>
      <c r="BG2652" s="72"/>
    </row>
    <row r="2653" spans="1:59" s="18" customFormat="1" x14ac:dyDescent="0.2">
      <c r="A2653" s="2"/>
      <c r="BG2653" s="72"/>
    </row>
    <row r="2654" spans="1:59" s="18" customFormat="1" x14ac:dyDescent="0.2">
      <c r="A2654" s="2"/>
      <c r="BG2654" s="72"/>
    </row>
    <row r="2655" spans="1:59" s="18" customFormat="1" x14ac:dyDescent="0.2">
      <c r="A2655" s="2"/>
      <c r="BG2655" s="72"/>
    </row>
    <row r="2656" spans="1:59" s="18" customFormat="1" x14ac:dyDescent="0.2">
      <c r="A2656" s="2"/>
      <c r="BG2656" s="72"/>
    </row>
    <row r="2657" spans="1:59" s="18" customFormat="1" x14ac:dyDescent="0.2">
      <c r="A2657" s="2"/>
      <c r="BG2657" s="72"/>
    </row>
    <row r="2658" spans="1:59" s="18" customFormat="1" x14ac:dyDescent="0.2">
      <c r="A2658" s="2"/>
      <c r="BG2658" s="72"/>
    </row>
    <row r="2659" spans="1:59" s="18" customFormat="1" x14ac:dyDescent="0.2">
      <c r="A2659" s="2"/>
      <c r="BG2659" s="72"/>
    </row>
    <row r="2660" spans="1:59" s="18" customFormat="1" x14ac:dyDescent="0.2">
      <c r="A2660" s="2"/>
      <c r="BG2660" s="72"/>
    </row>
    <row r="2661" spans="1:59" s="18" customFormat="1" x14ac:dyDescent="0.2">
      <c r="A2661" s="2"/>
      <c r="BG2661" s="72"/>
    </row>
    <row r="2662" spans="1:59" s="18" customFormat="1" x14ac:dyDescent="0.2">
      <c r="A2662" s="2"/>
      <c r="BG2662" s="72"/>
    </row>
    <row r="2663" spans="1:59" s="18" customFormat="1" x14ac:dyDescent="0.2">
      <c r="A2663" s="2"/>
      <c r="BG2663" s="72"/>
    </row>
    <row r="2664" spans="1:59" s="18" customFormat="1" x14ac:dyDescent="0.2">
      <c r="A2664" s="2"/>
      <c r="BG2664" s="72"/>
    </row>
    <row r="2665" spans="1:59" s="18" customFormat="1" x14ac:dyDescent="0.2">
      <c r="A2665" s="2"/>
      <c r="BG2665" s="72"/>
    </row>
    <row r="2666" spans="1:59" s="18" customFormat="1" x14ac:dyDescent="0.2">
      <c r="A2666" s="2"/>
      <c r="BG2666" s="72"/>
    </row>
    <row r="2667" spans="1:59" s="18" customFormat="1" x14ac:dyDescent="0.2">
      <c r="A2667" s="2"/>
      <c r="BG2667" s="72"/>
    </row>
    <row r="2668" spans="1:59" s="18" customFormat="1" x14ac:dyDescent="0.2">
      <c r="A2668" s="2"/>
      <c r="BG2668" s="72"/>
    </row>
    <row r="2669" spans="1:59" s="18" customFormat="1" x14ac:dyDescent="0.2">
      <c r="A2669" s="2"/>
      <c r="BG2669" s="72"/>
    </row>
    <row r="2670" spans="1:59" s="18" customFormat="1" x14ac:dyDescent="0.2">
      <c r="A2670" s="2"/>
      <c r="BG2670" s="72"/>
    </row>
    <row r="2671" spans="1:59" s="18" customFormat="1" x14ac:dyDescent="0.2">
      <c r="A2671" s="2"/>
      <c r="BG2671" s="72"/>
    </row>
    <row r="2672" spans="1:59" s="18" customFormat="1" x14ac:dyDescent="0.2">
      <c r="A2672" s="2"/>
      <c r="BG2672" s="72"/>
    </row>
    <row r="2673" spans="1:59" s="18" customFormat="1" x14ac:dyDescent="0.2">
      <c r="A2673" s="2"/>
      <c r="BG2673" s="72"/>
    </row>
    <row r="2674" spans="1:59" s="18" customFormat="1" x14ac:dyDescent="0.2">
      <c r="A2674" s="2"/>
      <c r="BG2674" s="72"/>
    </row>
    <row r="2675" spans="1:59" s="18" customFormat="1" x14ac:dyDescent="0.2">
      <c r="A2675" s="2"/>
      <c r="BG2675" s="72"/>
    </row>
    <row r="2676" spans="1:59" s="18" customFormat="1" x14ac:dyDescent="0.2">
      <c r="A2676" s="2"/>
      <c r="BG2676" s="72"/>
    </row>
    <row r="2677" spans="1:59" s="18" customFormat="1" x14ac:dyDescent="0.2">
      <c r="A2677" s="2"/>
      <c r="BG2677" s="72"/>
    </row>
    <row r="2678" spans="1:59" s="18" customFormat="1" x14ac:dyDescent="0.2">
      <c r="A2678" s="2"/>
      <c r="BG2678" s="72"/>
    </row>
    <row r="2679" spans="1:59" s="18" customFormat="1" x14ac:dyDescent="0.2">
      <c r="A2679" s="2"/>
      <c r="BG2679" s="72"/>
    </row>
    <row r="2680" spans="1:59" s="18" customFormat="1" x14ac:dyDescent="0.2">
      <c r="A2680" s="2"/>
      <c r="BG2680" s="72"/>
    </row>
    <row r="2681" spans="1:59" s="18" customFormat="1" x14ac:dyDescent="0.2">
      <c r="A2681" s="2"/>
      <c r="BG2681" s="72"/>
    </row>
    <row r="2682" spans="1:59" s="18" customFormat="1" x14ac:dyDescent="0.2">
      <c r="A2682" s="2"/>
      <c r="BG2682" s="72"/>
    </row>
    <row r="2683" spans="1:59" s="18" customFormat="1" x14ac:dyDescent="0.2">
      <c r="A2683" s="2"/>
      <c r="BG2683" s="72"/>
    </row>
    <row r="2684" spans="1:59" s="18" customFormat="1" x14ac:dyDescent="0.2">
      <c r="A2684" s="2"/>
      <c r="BG2684" s="72"/>
    </row>
    <row r="2685" spans="1:59" s="18" customFormat="1" x14ac:dyDescent="0.2">
      <c r="A2685" s="2"/>
      <c r="BG2685" s="72"/>
    </row>
    <row r="2686" spans="1:59" s="18" customFormat="1" x14ac:dyDescent="0.2">
      <c r="A2686" s="2"/>
      <c r="BG2686" s="72"/>
    </row>
    <row r="2687" spans="1:59" s="18" customFormat="1" x14ac:dyDescent="0.2">
      <c r="A2687" s="2"/>
      <c r="BG2687" s="72"/>
    </row>
    <row r="2688" spans="1:59" s="18" customFormat="1" x14ac:dyDescent="0.2">
      <c r="A2688" s="2"/>
      <c r="BG2688" s="72"/>
    </row>
    <row r="2689" spans="1:59" s="18" customFormat="1" x14ac:dyDescent="0.2">
      <c r="A2689" s="2"/>
      <c r="BG2689" s="72"/>
    </row>
    <row r="2690" spans="1:59" s="18" customFormat="1" x14ac:dyDescent="0.2">
      <c r="A2690" s="2"/>
      <c r="BG2690" s="72"/>
    </row>
    <row r="2691" spans="1:59" s="18" customFormat="1" x14ac:dyDescent="0.2">
      <c r="A2691" s="2"/>
      <c r="BG2691" s="72"/>
    </row>
    <row r="2692" spans="1:59" s="18" customFormat="1" x14ac:dyDescent="0.2">
      <c r="A2692" s="2"/>
      <c r="BG2692" s="72"/>
    </row>
    <row r="2693" spans="1:59" s="18" customFormat="1" x14ac:dyDescent="0.2">
      <c r="A2693" s="2"/>
      <c r="BG2693" s="72"/>
    </row>
    <row r="2694" spans="1:59" s="18" customFormat="1" x14ac:dyDescent="0.2">
      <c r="A2694" s="2"/>
      <c r="BG2694" s="72"/>
    </row>
    <row r="2695" spans="1:59" s="18" customFormat="1" x14ac:dyDescent="0.2">
      <c r="A2695" s="2"/>
      <c r="BG2695" s="72"/>
    </row>
    <row r="2696" spans="1:59" s="18" customFormat="1" x14ac:dyDescent="0.2">
      <c r="A2696" s="2"/>
      <c r="BG2696" s="72"/>
    </row>
    <row r="2697" spans="1:59" s="18" customFormat="1" x14ac:dyDescent="0.2">
      <c r="A2697" s="2"/>
      <c r="BG2697" s="72"/>
    </row>
    <row r="2698" spans="1:59" s="18" customFormat="1" x14ac:dyDescent="0.2">
      <c r="A2698" s="2"/>
      <c r="BG2698" s="72"/>
    </row>
    <row r="2699" spans="1:59" s="18" customFormat="1" x14ac:dyDescent="0.2">
      <c r="A2699" s="2"/>
      <c r="BG2699" s="72"/>
    </row>
    <row r="2700" spans="1:59" s="18" customFormat="1" x14ac:dyDescent="0.2">
      <c r="A2700" s="2"/>
      <c r="BG2700" s="72"/>
    </row>
    <row r="2701" spans="1:59" s="18" customFormat="1" x14ac:dyDescent="0.2">
      <c r="A2701" s="2"/>
      <c r="BG2701" s="72"/>
    </row>
    <row r="2702" spans="1:59" s="18" customFormat="1" x14ac:dyDescent="0.2">
      <c r="A2702" s="2"/>
      <c r="BG2702" s="72"/>
    </row>
    <row r="2703" spans="1:59" s="18" customFormat="1" x14ac:dyDescent="0.2">
      <c r="A2703" s="2"/>
      <c r="BG2703" s="72"/>
    </row>
    <row r="2704" spans="1:59" s="18" customFormat="1" x14ac:dyDescent="0.2">
      <c r="A2704" s="2"/>
      <c r="BG2704" s="72"/>
    </row>
    <row r="2705" spans="1:59" s="18" customFormat="1" x14ac:dyDescent="0.2">
      <c r="A2705" s="2"/>
      <c r="BG2705" s="72"/>
    </row>
    <row r="2706" spans="1:59" s="18" customFormat="1" x14ac:dyDescent="0.2">
      <c r="A2706" s="2"/>
      <c r="BG2706" s="72"/>
    </row>
    <row r="2707" spans="1:59" s="18" customFormat="1" x14ac:dyDescent="0.2">
      <c r="A2707" s="2"/>
      <c r="BG2707" s="72"/>
    </row>
    <row r="2708" spans="1:59" s="18" customFormat="1" x14ac:dyDescent="0.2">
      <c r="A2708" s="2"/>
      <c r="BG2708" s="72"/>
    </row>
    <row r="2709" spans="1:59" s="18" customFormat="1" x14ac:dyDescent="0.2">
      <c r="A2709" s="2"/>
      <c r="BG2709" s="72"/>
    </row>
    <row r="2710" spans="1:59" s="18" customFormat="1" x14ac:dyDescent="0.2">
      <c r="A2710" s="2"/>
      <c r="BG2710" s="72"/>
    </row>
    <row r="2711" spans="1:59" s="18" customFormat="1" x14ac:dyDescent="0.2">
      <c r="A2711" s="2"/>
      <c r="BG2711" s="72"/>
    </row>
    <row r="2712" spans="1:59" s="18" customFormat="1" x14ac:dyDescent="0.2">
      <c r="A2712" s="2"/>
      <c r="BG2712" s="72"/>
    </row>
    <row r="2713" spans="1:59" s="18" customFormat="1" x14ac:dyDescent="0.2">
      <c r="A2713" s="2"/>
      <c r="BG2713" s="72"/>
    </row>
    <row r="2714" spans="1:59" s="18" customFormat="1" x14ac:dyDescent="0.2">
      <c r="A2714" s="2"/>
      <c r="BG2714" s="72"/>
    </row>
    <row r="2715" spans="1:59" s="18" customFormat="1" x14ac:dyDescent="0.2">
      <c r="A2715" s="2"/>
      <c r="BG2715" s="72"/>
    </row>
    <row r="2716" spans="1:59" s="18" customFormat="1" x14ac:dyDescent="0.2">
      <c r="A2716" s="2"/>
      <c r="BG2716" s="72"/>
    </row>
    <row r="2717" spans="1:59" s="18" customFormat="1" x14ac:dyDescent="0.2">
      <c r="A2717" s="2"/>
      <c r="BG2717" s="72"/>
    </row>
    <row r="2718" spans="1:59" s="18" customFormat="1" x14ac:dyDescent="0.2">
      <c r="A2718" s="2"/>
      <c r="BG2718" s="72"/>
    </row>
    <row r="2719" spans="1:59" s="18" customFormat="1" x14ac:dyDescent="0.2">
      <c r="A2719" s="2"/>
      <c r="BG2719" s="72"/>
    </row>
    <row r="2720" spans="1:59" s="18" customFormat="1" x14ac:dyDescent="0.2">
      <c r="A2720" s="2"/>
      <c r="BG2720" s="72"/>
    </row>
    <row r="2721" spans="1:59" s="18" customFormat="1" x14ac:dyDescent="0.2">
      <c r="A2721" s="2"/>
      <c r="BG2721" s="72"/>
    </row>
    <row r="2722" spans="1:59" s="18" customFormat="1" x14ac:dyDescent="0.2">
      <c r="A2722" s="2"/>
      <c r="BG2722" s="72"/>
    </row>
    <row r="2723" spans="1:59" s="18" customFormat="1" x14ac:dyDescent="0.2">
      <c r="A2723" s="2"/>
      <c r="BG2723" s="72"/>
    </row>
    <row r="2724" spans="1:59" s="18" customFormat="1" x14ac:dyDescent="0.2">
      <c r="A2724" s="2"/>
      <c r="BG2724" s="72"/>
    </row>
    <row r="2725" spans="1:59" s="18" customFormat="1" x14ac:dyDescent="0.2">
      <c r="A2725" s="2"/>
      <c r="BG2725" s="72"/>
    </row>
    <row r="2726" spans="1:59" s="18" customFormat="1" x14ac:dyDescent="0.2">
      <c r="A2726" s="2"/>
      <c r="BG2726" s="72"/>
    </row>
    <row r="2727" spans="1:59" s="18" customFormat="1" x14ac:dyDescent="0.2">
      <c r="A2727" s="2"/>
      <c r="BG2727" s="72"/>
    </row>
    <row r="2728" spans="1:59" s="18" customFormat="1" x14ac:dyDescent="0.2">
      <c r="A2728" s="2"/>
      <c r="BG2728" s="72"/>
    </row>
    <row r="2729" spans="1:59" s="18" customFormat="1" x14ac:dyDescent="0.2">
      <c r="A2729" s="2"/>
      <c r="BG2729" s="72"/>
    </row>
    <row r="2730" spans="1:59" s="18" customFormat="1" x14ac:dyDescent="0.2">
      <c r="A2730" s="2"/>
      <c r="BG2730" s="72"/>
    </row>
    <row r="2731" spans="1:59" s="18" customFormat="1" x14ac:dyDescent="0.2">
      <c r="A2731" s="2"/>
      <c r="BG2731" s="72"/>
    </row>
    <row r="2732" spans="1:59" s="18" customFormat="1" x14ac:dyDescent="0.2">
      <c r="A2732" s="2"/>
      <c r="BG2732" s="72"/>
    </row>
    <row r="2733" spans="1:59" s="18" customFormat="1" x14ac:dyDescent="0.2">
      <c r="A2733" s="2"/>
      <c r="BG2733" s="72"/>
    </row>
    <row r="2734" spans="1:59" s="18" customFormat="1" x14ac:dyDescent="0.2">
      <c r="A2734" s="2"/>
      <c r="BG2734" s="72"/>
    </row>
    <row r="2735" spans="1:59" s="18" customFormat="1" x14ac:dyDescent="0.2">
      <c r="A2735" s="2"/>
      <c r="BG2735" s="72"/>
    </row>
    <row r="2736" spans="1:59" s="18" customFormat="1" x14ac:dyDescent="0.2">
      <c r="A2736" s="2"/>
      <c r="BG2736" s="72"/>
    </row>
    <row r="2737" spans="1:59" s="18" customFormat="1" x14ac:dyDescent="0.2">
      <c r="A2737" s="2"/>
      <c r="BG2737" s="72"/>
    </row>
    <row r="2738" spans="1:59" s="18" customFormat="1" x14ac:dyDescent="0.2">
      <c r="A2738" s="2"/>
      <c r="BG2738" s="72"/>
    </row>
    <row r="2739" spans="1:59" s="18" customFormat="1" x14ac:dyDescent="0.2">
      <c r="A2739" s="2"/>
      <c r="BG2739" s="72"/>
    </row>
    <row r="2740" spans="1:59" s="18" customFormat="1" x14ac:dyDescent="0.2">
      <c r="A2740" s="2"/>
      <c r="BG2740" s="72"/>
    </row>
    <row r="2741" spans="1:59" s="18" customFormat="1" x14ac:dyDescent="0.2">
      <c r="A2741" s="2"/>
      <c r="BG2741" s="72"/>
    </row>
    <row r="2742" spans="1:59" s="18" customFormat="1" x14ac:dyDescent="0.2">
      <c r="A2742" s="2"/>
      <c r="BG2742" s="72"/>
    </row>
    <row r="2743" spans="1:59" s="18" customFormat="1" x14ac:dyDescent="0.2">
      <c r="A2743" s="2"/>
      <c r="BG2743" s="72"/>
    </row>
    <row r="2744" spans="1:59" s="18" customFormat="1" x14ac:dyDescent="0.2">
      <c r="A2744" s="2"/>
      <c r="BG2744" s="72"/>
    </row>
    <row r="2745" spans="1:59" s="18" customFormat="1" x14ac:dyDescent="0.2">
      <c r="A2745" s="2"/>
      <c r="BG2745" s="72"/>
    </row>
    <row r="2746" spans="1:59" s="18" customFormat="1" x14ac:dyDescent="0.2">
      <c r="A2746" s="2"/>
      <c r="BG2746" s="72"/>
    </row>
    <row r="2747" spans="1:59" s="18" customFormat="1" x14ac:dyDescent="0.2">
      <c r="A2747" s="2"/>
      <c r="BG2747" s="72"/>
    </row>
    <row r="2748" spans="1:59" s="18" customFormat="1" x14ac:dyDescent="0.2">
      <c r="A2748" s="2"/>
      <c r="BG2748" s="72"/>
    </row>
    <row r="2749" spans="1:59" s="18" customFormat="1" x14ac:dyDescent="0.2">
      <c r="A2749" s="2"/>
      <c r="BG2749" s="72"/>
    </row>
    <row r="2750" spans="1:59" s="18" customFormat="1" x14ac:dyDescent="0.2">
      <c r="A2750" s="2"/>
      <c r="BG2750" s="72"/>
    </row>
    <row r="2751" spans="1:59" s="18" customFormat="1" x14ac:dyDescent="0.2">
      <c r="A2751" s="2"/>
      <c r="BG2751" s="72"/>
    </row>
    <row r="2752" spans="1:59" s="18" customFormat="1" x14ac:dyDescent="0.2">
      <c r="A2752" s="2"/>
      <c r="BG2752" s="72"/>
    </row>
    <row r="2753" spans="1:59" s="18" customFormat="1" x14ac:dyDescent="0.2">
      <c r="A2753" s="2"/>
      <c r="BG2753" s="72"/>
    </row>
    <row r="2754" spans="1:59" s="18" customFormat="1" x14ac:dyDescent="0.2">
      <c r="A2754" s="2"/>
      <c r="BG2754" s="72"/>
    </row>
    <row r="2755" spans="1:59" s="18" customFormat="1" x14ac:dyDescent="0.2">
      <c r="A2755" s="2"/>
      <c r="BG2755" s="72"/>
    </row>
    <row r="2756" spans="1:59" s="18" customFormat="1" x14ac:dyDescent="0.2">
      <c r="A2756" s="2"/>
      <c r="BG2756" s="72"/>
    </row>
    <row r="2757" spans="1:59" s="18" customFormat="1" x14ac:dyDescent="0.2">
      <c r="A2757" s="2"/>
      <c r="BG2757" s="72"/>
    </row>
    <row r="2758" spans="1:59" s="18" customFormat="1" x14ac:dyDescent="0.2">
      <c r="A2758" s="2"/>
      <c r="BG2758" s="72"/>
    </row>
    <row r="2759" spans="1:59" s="18" customFormat="1" x14ac:dyDescent="0.2">
      <c r="A2759" s="2"/>
      <c r="BG2759" s="72"/>
    </row>
    <row r="2760" spans="1:59" s="18" customFormat="1" x14ac:dyDescent="0.2">
      <c r="A2760" s="2"/>
      <c r="BG2760" s="72"/>
    </row>
    <row r="2761" spans="1:59" s="18" customFormat="1" x14ac:dyDescent="0.2">
      <c r="A2761" s="2"/>
      <c r="BG2761" s="72"/>
    </row>
    <row r="2762" spans="1:59" s="18" customFormat="1" x14ac:dyDescent="0.2">
      <c r="A2762" s="2"/>
      <c r="BG2762" s="72"/>
    </row>
    <row r="2763" spans="1:59" s="18" customFormat="1" x14ac:dyDescent="0.2">
      <c r="A2763" s="2"/>
      <c r="BG2763" s="72"/>
    </row>
    <row r="2764" spans="1:59" s="18" customFormat="1" x14ac:dyDescent="0.2">
      <c r="A2764" s="2"/>
      <c r="BG2764" s="72"/>
    </row>
    <row r="2765" spans="1:59" s="18" customFormat="1" x14ac:dyDescent="0.2">
      <c r="A2765" s="2"/>
      <c r="BG2765" s="72"/>
    </row>
    <row r="2766" spans="1:59" s="18" customFormat="1" x14ac:dyDescent="0.2">
      <c r="A2766" s="2"/>
      <c r="BG2766" s="72"/>
    </row>
    <row r="2767" spans="1:59" s="18" customFormat="1" x14ac:dyDescent="0.2">
      <c r="A2767" s="2"/>
      <c r="BG2767" s="72"/>
    </row>
    <row r="2768" spans="1:59" s="18" customFormat="1" x14ac:dyDescent="0.2">
      <c r="A2768" s="2"/>
      <c r="BG2768" s="72"/>
    </row>
    <row r="2769" spans="1:59" s="18" customFormat="1" x14ac:dyDescent="0.2">
      <c r="A2769" s="2"/>
      <c r="BG2769" s="72"/>
    </row>
    <row r="2770" spans="1:59" s="18" customFormat="1" x14ac:dyDescent="0.2">
      <c r="A2770" s="2"/>
      <c r="BG2770" s="72"/>
    </row>
    <row r="2771" spans="1:59" s="18" customFormat="1" x14ac:dyDescent="0.2">
      <c r="A2771" s="2"/>
      <c r="BG2771" s="72"/>
    </row>
    <row r="2772" spans="1:59" s="18" customFormat="1" x14ac:dyDescent="0.2">
      <c r="A2772" s="2"/>
      <c r="BG2772" s="72"/>
    </row>
    <row r="2773" spans="1:59" s="18" customFormat="1" x14ac:dyDescent="0.2">
      <c r="A2773" s="2"/>
      <c r="BG2773" s="72"/>
    </row>
    <row r="2774" spans="1:59" s="18" customFormat="1" x14ac:dyDescent="0.2">
      <c r="A2774" s="2"/>
      <c r="BG2774" s="72"/>
    </row>
    <row r="2775" spans="1:59" s="18" customFormat="1" x14ac:dyDescent="0.2">
      <c r="A2775" s="2"/>
      <c r="BG2775" s="72"/>
    </row>
    <row r="2776" spans="1:59" s="18" customFormat="1" x14ac:dyDescent="0.2">
      <c r="A2776" s="2"/>
      <c r="BG2776" s="72"/>
    </row>
    <row r="2777" spans="1:59" s="18" customFormat="1" x14ac:dyDescent="0.2">
      <c r="A2777" s="2"/>
      <c r="BG2777" s="72"/>
    </row>
    <row r="2778" spans="1:59" s="18" customFormat="1" x14ac:dyDescent="0.2">
      <c r="A2778" s="2"/>
      <c r="BG2778" s="72"/>
    </row>
    <row r="2779" spans="1:59" s="18" customFormat="1" x14ac:dyDescent="0.2">
      <c r="A2779" s="2"/>
      <c r="BG2779" s="72"/>
    </row>
    <row r="2780" spans="1:59" s="18" customFormat="1" x14ac:dyDescent="0.2">
      <c r="A2780" s="2"/>
      <c r="BG2780" s="72"/>
    </row>
    <row r="2781" spans="1:59" s="18" customFormat="1" x14ac:dyDescent="0.2">
      <c r="A2781" s="2"/>
      <c r="BG2781" s="72"/>
    </row>
    <row r="2782" spans="1:59" s="18" customFormat="1" x14ac:dyDescent="0.2">
      <c r="A2782" s="2"/>
      <c r="BG2782" s="72"/>
    </row>
    <row r="2783" spans="1:59" s="18" customFormat="1" x14ac:dyDescent="0.2">
      <c r="A2783" s="2"/>
      <c r="BG2783" s="72"/>
    </row>
    <row r="2784" spans="1:59" s="18" customFormat="1" x14ac:dyDescent="0.2">
      <c r="A2784" s="2"/>
      <c r="BG2784" s="72"/>
    </row>
    <row r="2785" spans="1:59" s="18" customFormat="1" x14ac:dyDescent="0.2">
      <c r="A2785" s="2"/>
      <c r="BG2785" s="72"/>
    </row>
    <row r="2786" spans="1:59" s="18" customFormat="1" x14ac:dyDescent="0.2">
      <c r="A2786" s="2"/>
      <c r="BG2786" s="72"/>
    </row>
    <row r="2787" spans="1:59" s="18" customFormat="1" x14ac:dyDescent="0.2">
      <c r="A2787" s="2"/>
      <c r="BG2787" s="72"/>
    </row>
    <row r="2788" spans="1:59" s="18" customFormat="1" x14ac:dyDescent="0.2">
      <c r="A2788" s="2"/>
      <c r="BG2788" s="72"/>
    </row>
    <row r="2789" spans="1:59" s="18" customFormat="1" x14ac:dyDescent="0.2">
      <c r="A2789" s="2"/>
      <c r="BG2789" s="72"/>
    </row>
    <row r="2790" spans="1:59" s="18" customFormat="1" x14ac:dyDescent="0.2">
      <c r="A2790" s="2"/>
      <c r="BG2790" s="72"/>
    </row>
    <row r="2791" spans="1:59" s="18" customFormat="1" x14ac:dyDescent="0.2">
      <c r="A2791" s="2"/>
      <c r="BG2791" s="72"/>
    </row>
    <row r="2792" spans="1:59" s="18" customFormat="1" x14ac:dyDescent="0.2">
      <c r="A2792" s="2"/>
      <c r="BG2792" s="72"/>
    </row>
    <row r="2793" spans="1:59" s="18" customFormat="1" x14ac:dyDescent="0.2">
      <c r="A2793" s="2"/>
      <c r="BG2793" s="72"/>
    </row>
    <row r="2794" spans="1:59" s="18" customFormat="1" x14ac:dyDescent="0.2">
      <c r="A2794" s="2"/>
      <c r="BG2794" s="72"/>
    </row>
    <row r="2795" spans="1:59" s="18" customFormat="1" x14ac:dyDescent="0.2">
      <c r="A2795" s="2"/>
      <c r="BG2795" s="72"/>
    </row>
    <row r="2796" spans="1:59" s="18" customFormat="1" x14ac:dyDescent="0.2">
      <c r="A2796" s="2"/>
      <c r="BG2796" s="72"/>
    </row>
    <row r="2797" spans="1:59" s="18" customFormat="1" x14ac:dyDescent="0.2">
      <c r="A2797" s="2"/>
      <c r="BG2797" s="72"/>
    </row>
    <row r="2798" spans="1:59" s="18" customFormat="1" x14ac:dyDescent="0.2">
      <c r="A2798" s="2"/>
      <c r="BG2798" s="72"/>
    </row>
    <row r="2799" spans="1:59" s="18" customFormat="1" x14ac:dyDescent="0.2">
      <c r="A2799" s="2"/>
      <c r="BG2799" s="72"/>
    </row>
    <row r="2800" spans="1:59" s="18" customFormat="1" x14ac:dyDescent="0.2">
      <c r="A2800" s="2"/>
      <c r="BG2800" s="72"/>
    </row>
    <row r="2801" spans="1:59" s="18" customFormat="1" x14ac:dyDescent="0.2">
      <c r="A2801" s="2"/>
      <c r="BG2801" s="72"/>
    </row>
    <row r="2802" spans="1:59" s="18" customFormat="1" x14ac:dyDescent="0.2">
      <c r="A2802" s="2"/>
      <c r="BG2802" s="72"/>
    </row>
    <row r="2803" spans="1:59" s="18" customFormat="1" x14ac:dyDescent="0.2">
      <c r="A2803" s="2"/>
      <c r="BG2803" s="72"/>
    </row>
    <row r="2804" spans="1:59" s="18" customFormat="1" x14ac:dyDescent="0.2">
      <c r="A2804" s="2"/>
      <c r="BG2804" s="72"/>
    </row>
    <row r="2805" spans="1:59" s="18" customFormat="1" x14ac:dyDescent="0.2">
      <c r="A2805" s="2"/>
      <c r="BG2805" s="72"/>
    </row>
    <row r="2806" spans="1:59" s="18" customFormat="1" x14ac:dyDescent="0.2">
      <c r="A2806" s="2"/>
      <c r="BG2806" s="72"/>
    </row>
    <row r="2807" spans="1:59" s="18" customFormat="1" x14ac:dyDescent="0.2">
      <c r="A2807" s="2"/>
      <c r="BG2807" s="72"/>
    </row>
    <row r="2808" spans="1:59" s="18" customFormat="1" x14ac:dyDescent="0.2">
      <c r="A2808" s="2"/>
      <c r="BG2808" s="72"/>
    </row>
    <row r="2809" spans="1:59" s="18" customFormat="1" x14ac:dyDescent="0.2">
      <c r="A2809" s="2"/>
      <c r="BG2809" s="72"/>
    </row>
    <row r="2810" spans="1:59" s="18" customFormat="1" x14ac:dyDescent="0.2">
      <c r="A2810" s="2"/>
      <c r="BG2810" s="72"/>
    </row>
    <row r="2811" spans="1:59" s="18" customFormat="1" x14ac:dyDescent="0.2">
      <c r="A2811" s="2"/>
      <c r="BG2811" s="72"/>
    </row>
    <row r="2812" spans="1:59" s="18" customFormat="1" x14ac:dyDescent="0.2">
      <c r="A2812" s="2"/>
      <c r="BG2812" s="72"/>
    </row>
    <row r="2813" spans="1:59" s="18" customFormat="1" x14ac:dyDescent="0.2">
      <c r="A2813" s="2"/>
      <c r="BG2813" s="72"/>
    </row>
    <row r="2814" spans="1:59" s="18" customFormat="1" x14ac:dyDescent="0.2">
      <c r="A2814" s="2"/>
      <c r="BG2814" s="72"/>
    </row>
    <row r="2815" spans="1:59" s="18" customFormat="1" x14ac:dyDescent="0.2">
      <c r="A2815" s="2"/>
      <c r="BG2815" s="72"/>
    </row>
    <row r="2816" spans="1:59" s="18" customFormat="1" x14ac:dyDescent="0.2">
      <c r="A2816" s="2"/>
      <c r="BG2816" s="72"/>
    </row>
    <row r="2817" spans="1:59" s="18" customFormat="1" x14ac:dyDescent="0.2">
      <c r="A2817" s="2"/>
      <c r="BG2817" s="72"/>
    </row>
    <row r="2818" spans="1:59" s="18" customFormat="1" x14ac:dyDescent="0.2">
      <c r="A2818" s="2"/>
      <c r="BG2818" s="72"/>
    </row>
    <row r="2819" spans="1:59" s="18" customFormat="1" x14ac:dyDescent="0.2">
      <c r="A2819" s="2"/>
      <c r="BG2819" s="72"/>
    </row>
    <row r="2820" spans="1:59" s="18" customFormat="1" x14ac:dyDescent="0.2">
      <c r="A2820" s="2"/>
      <c r="BG2820" s="72"/>
    </row>
    <row r="2821" spans="1:59" s="18" customFormat="1" x14ac:dyDescent="0.2">
      <c r="A2821" s="2"/>
      <c r="BG2821" s="72"/>
    </row>
    <row r="2822" spans="1:59" s="18" customFormat="1" x14ac:dyDescent="0.2">
      <c r="A2822" s="2"/>
      <c r="BG2822" s="72"/>
    </row>
    <row r="2823" spans="1:59" s="18" customFormat="1" x14ac:dyDescent="0.2">
      <c r="A2823" s="2"/>
      <c r="BG2823" s="72"/>
    </row>
    <row r="2824" spans="1:59" s="18" customFormat="1" x14ac:dyDescent="0.2">
      <c r="A2824" s="2"/>
      <c r="BG2824" s="72"/>
    </row>
    <row r="2825" spans="1:59" s="18" customFormat="1" x14ac:dyDescent="0.2">
      <c r="A2825" s="2"/>
      <c r="BG2825" s="72"/>
    </row>
    <row r="2826" spans="1:59" s="18" customFormat="1" x14ac:dyDescent="0.2">
      <c r="A2826" s="2"/>
      <c r="BG2826" s="72"/>
    </row>
    <row r="2827" spans="1:59" s="18" customFormat="1" x14ac:dyDescent="0.2">
      <c r="A2827" s="2"/>
      <c r="BG2827" s="72"/>
    </row>
    <row r="2828" spans="1:59" s="18" customFormat="1" x14ac:dyDescent="0.2">
      <c r="A2828" s="2"/>
      <c r="BG2828" s="72"/>
    </row>
    <row r="2829" spans="1:59" s="18" customFormat="1" x14ac:dyDescent="0.2">
      <c r="A2829" s="2"/>
      <c r="BG2829" s="72"/>
    </row>
    <row r="2830" spans="1:59" s="18" customFormat="1" x14ac:dyDescent="0.2">
      <c r="A2830" s="2"/>
      <c r="BG2830" s="72"/>
    </row>
    <row r="2831" spans="1:59" s="18" customFormat="1" x14ac:dyDescent="0.2">
      <c r="A2831" s="2"/>
      <c r="BG2831" s="72"/>
    </row>
    <row r="2832" spans="1:59" s="18" customFormat="1" x14ac:dyDescent="0.2">
      <c r="A2832" s="2"/>
      <c r="BG2832" s="72"/>
    </row>
    <row r="2833" spans="1:59" s="18" customFormat="1" x14ac:dyDescent="0.2">
      <c r="A2833" s="2"/>
      <c r="BG2833" s="72"/>
    </row>
    <row r="2834" spans="1:59" s="18" customFormat="1" x14ac:dyDescent="0.2">
      <c r="A2834" s="2"/>
      <c r="BG2834" s="72"/>
    </row>
    <row r="2835" spans="1:59" s="18" customFormat="1" x14ac:dyDescent="0.2">
      <c r="A2835" s="2"/>
      <c r="BG2835" s="72"/>
    </row>
    <row r="2836" spans="1:59" s="18" customFormat="1" x14ac:dyDescent="0.2">
      <c r="A2836" s="2"/>
      <c r="BG2836" s="72"/>
    </row>
    <row r="2837" spans="1:59" s="18" customFormat="1" x14ac:dyDescent="0.2">
      <c r="A2837" s="2"/>
      <c r="BG2837" s="72"/>
    </row>
    <row r="2838" spans="1:59" s="18" customFormat="1" x14ac:dyDescent="0.2">
      <c r="A2838" s="2"/>
      <c r="BG2838" s="72"/>
    </row>
    <row r="2839" spans="1:59" s="18" customFormat="1" x14ac:dyDescent="0.2">
      <c r="A2839" s="2"/>
      <c r="BG2839" s="72"/>
    </row>
    <row r="2840" spans="1:59" s="18" customFormat="1" x14ac:dyDescent="0.2">
      <c r="A2840" s="2"/>
      <c r="BG2840" s="72"/>
    </row>
    <row r="2841" spans="1:59" s="18" customFormat="1" x14ac:dyDescent="0.2">
      <c r="A2841" s="2"/>
      <c r="BG2841" s="72"/>
    </row>
    <row r="2842" spans="1:59" s="18" customFormat="1" x14ac:dyDescent="0.2">
      <c r="A2842" s="2"/>
      <c r="BG2842" s="72"/>
    </row>
    <row r="2843" spans="1:59" s="18" customFormat="1" x14ac:dyDescent="0.2">
      <c r="A2843" s="2"/>
      <c r="BG2843" s="72"/>
    </row>
    <row r="2844" spans="1:59" s="18" customFormat="1" x14ac:dyDescent="0.2">
      <c r="A2844" s="2"/>
      <c r="BG2844" s="72"/>
    </row>
    <row r="2845" spans="1:59" s="18" customFormat="1" x14ac:dyDescent="0.2">
      <c r="A2845" s="2"/>
      <c r="BG2845" s="72"/>
    </row>
    <row r="2846" spans="1:59" s="18" customFormat="1" x14ac:dyDescent="0.2">
      <c r="A2846" s="2"/>
      <c r="BG2846" s="72"/>
    </row>
    <row r="2847" spans="1:59" s="18" customFormat="1" x14ac:dyDescent="0.2">
      <c r="A2847" s="2"/>
      <c r="BG2847" s="72"/>
    </row>
    <row r="2848" spans="1:59" s="18" customFormat="1" x14ac:dyDescent="0.2">
      <c r="A2848" s="2"/>
      <c r="BG2848" s="72"/>
    </row>
    <row r="2849" spans="1:59" s="18" customFormat="1" x14ac:dyDescent="0.2">
      <c r="A2849" s="2"/>
      <c r="BG2849" s="72"/>
    </row>
    <row r="2850" spans="1:59" s="18" customFormat="1" x14ac:dyDescent="0.2">
      <c r="A2850" s="2"/>
      <c r="BG2850" s="72"/>
    </row>
    <row r="2851" spans="1:59" s="18" customFormat="1" x14ac:dyDescent="0.2">
      <c r="A2851" s="2"/>
      <c r="BG2851" s="72"/>
    </row>
    <row r="2852" spans="1:59" s="18" customFormat="1" x14ac:dyDescent="0.2">
      <c r="A2852" s="2"/>
      <c r="BG2852" s="72"/>
    </row>
    <row r="2853" spans="1:59" s="18" customFormat="1" x14ac:dyDescent="0.2">
      <c r="A2853" s="2"/>
      <c r="BG2853" s="72"/>
    </row>
    <row r="2854" spans="1:59" s="18" customFormat="1" x14ac:dyDescent="0.2">
      <c r="A2854" s="2"/>
      <c r="BG2854" s="72"/>
    </row>
    <row r="2855" spans="1:59" s="18" customFormat="1" x14ac:dyDescent="0.2">
      <c r="A2855" s="2"/>
      <c r="BG2855" s="72"/>
    </row>
    <row r="2856" spans="1:59" s="18" customFormat="1" x14ac:dyDescent="0.2">
      <c r="A2856" s="2"/>
      <c r="BG2856" s="72"/>
    </row>
    <row r="2857" spans="1:59" s="18" customFormat="1" x14ac:dyDescent="0.2">
      <c r="A2857" s="2"/>
      <c r="BG2857" s="72"/>
    </row>
    <row r="2858" spans="1:59" s="18" customFormat="1" x14ac:dyDescent="0.2">
      <c r="A2858" s="2"/>
      <c r="BG2858" s="72"/>
    </row>
    <row r="2859" spans="1:59" s="18" customFormat="1" x14ac:dyDescent="0.2">
      <c r="A2859" s="2"/>
      <c r="BG2859" s="72"/>
    </row>
    <row r="2860" spans="1:59" s="18" customFormat="1" x14ac:dyDescent="0.2">
      <c r="A2860" s="2"/>
      <c r="BG2860" s="72"/>
    </row>
    <row r="2861" spans="1:59" s="18" customFormat="1" x14ac:dyDescent="0.2">
      <c r="A2861" s="2"/>
      <c r="BG2861" s="72"/>
    </row>
    <row r="2862" spans="1:59" s="18" customFormat="1" x14ac:dyDescent="0.2">
      <c r="A2862" s="2"/>
      <c r="BG2862" s="72"/>
    </row>
    <row r="2863" spans="1:59" s="18" customFormat="1" x14ac:dyDescent="0.2">
      <c r="A2863" s="2"/>
      <c r="BG2863" s="72"/>
    </row>
    <row r="2864" spans="1:59" s="18" customFormat="1" x14ac:dyDescent="0.2">
      <c r="A2864" s="2"/>
      <c r="BG2864" s="72"/>
    </row>
    <row r="2865" spans="1:59" s="18" customFormat="1" x14ac:dyDescent="0.2">
      <c r="A2865" s="2"/>
      <c r="BG2865" s="72"/>
    </row>
    <row r="2866" spans="1:59" s="18" customFormat="1" x14ac:dyDescent="0.2">
      <c r="A2866" s="2"/>
      <c r="BG2866" s="72"/>
    </row>
    <row r="2867" spans="1:59" s="18" customFormat="1" x14ac:dyDescent="0.2">
      <c r="A2867" s="2"/>
      <c r="BG2867" s="72"/>
    </row>
    <row r="2868" spans="1:59" s="18" customFormat="1" x14ac:dyDescent="0.2">
      <c r="A2868" s="2"/>
      <c r="BG2868" s="72"/>
    </row>
    <row r="2869" spans="1:59" s="18" customFormat="1" x14ac:dyDescent="0.2">
      <c r="A2869" s="2"/>
      <c r="BG2869" s="72"/>
    </row>
    <row r="2870" spans="1:59" s="18" customFormat="1" x14ac:dyDescent="0.2">
      <c r="A2870" s="2"/>
      <c r="BG2870" s="72"/>
    </row>
    <row r="2871" spans="1:59" s="18" customFormat="1" x14ac:dyDescent="0.2">
      <c r="A2871" s="2"/>
      <c r="BG2871" s="72"/>
    </row>
    <row r="2872" spans="1:59" s="18" customFormat="1" x14ac:dyDescent="0.2">
      <c r="A2872" s="2"/>
      <c r="BG2872" s="72"/>
    </row>
    <row r="2873" spans="1:59" s="18" customFormat="1" x14ac:dyDescent="0.2">
      <c r="A2873" s="2"/>
      <c r="BG2873" s="72"/>
    </row>
    <row r="2874" spans="1:59" s="18" customFormat="1" x14ac:dyDescent="0.2">
      <c r="A2874" s="2"/>
      <c r="BG2874" s="72"/>
    </row>
    <row r="2875" spans="1:59" s="18" customFormat="1" x14ac:dyDescent="0.2">
      <c r="A2875" s="2"/>
      <c r="BG2875" s="72"/>
    </row>
    <row r="2876" spans="1:59" s="18" customFormat="1" x14ac:dyDescent="0.2">
      <c r="A2876" s="2"/>
      <c r="BG2876" s="72"/>
    </row>
    <row r="2877" spans="1:59" s="18" customFormat="1" x14ac:dyDescent="0.2">
      <c r="A2877" s="2"/>
      <c r="BG2877" s="72"/>
    </row>
    <row r="2878" spans="1:59" s="18" customFormat="1" x14ac:dyDescent="0.2">
      <c r="A2878" s="2"/>
      <c r="BG2878" s="72"/>
    </row>
    <row r="2879" spans="1:59" s="18" customFormat="1" x14ac:dyDescent="0.2">
      <c r="A2879" s="2"/>
      <c r="BG2879" s="72"/>
    </row>
    <row r="2880" spans="1:59" s="18" customFormat="1" x14ac:dyDescent="0.2">
      <c r="A2880" s="2"/>
      <c r="BG2880" s="72"/>
    </row>
    <row r="2881" spans="1:59" s="18" customFormat="1" x14ac:dyDescent="0.2">
      <c r="A2881" s="2"/>
      <c r="BG2881" s="72"/>
    </row>
    <row r="2882" spans="1:59" s="18" customFormat="1" x14ac:dyDescent="0.2">
      <c r="A2882" s="2"/>
      <c r="BG2882" s="72"/>
    </row>
    <row r="2883" spans="1:59" s="18" customFormat="1" x14ac:dyDescent="0.2">
      <c r="A2883" s="2"/>
      <c r="BG2883" s="72"/>
    </row>
    <row r="2884" spans="1:59" s="18" customFormat="1" x14ac:dyDescent="0.2">
      <c r="A2884" s="2"/>
      <c r="BG2884" s="72"/>
    </row>
    <row r="2885" spans="1:59" s="18" customFormat="1" x14ac:dyDescent="0.2">
      <c r="A2885" s="2"/>
      <c r="BG2885" s="72"/>
    </row>
    <row r="2886" spans="1:59" s="18" customFormat="1" x14ac:dyDescent="0.2">
      <c r="A2886" s="2"/>
      <c r="BG2886" s="72"/>
    </row>
    <row r="2887" spans="1:59" s="18" customFormat="1" x14ac:dyDescent="0.2">
      <c r="A2887" s="2"/>
      <c r="BG2887" s="72"/>
    </row>
    <row r="2888" spans="1:59" s="18" customFormat="1" x14ac:dyDescent="0.2">
      <c r="A2888" s="2"/>
      <c r="BG2888" s="72"/>
    </row>
    <row r="2889" spans="1:59" s="18" customFormat="1" x14ac:dyDescent="0.2">
      <c r="A2889" s="2"/>
      <c r="BG2889" s="72"/>
    </row>
    <row r="2890" spans="1:59" s="18" customFormat="1" x14ac:dyDescent="0.2">
      <c r="A2890" s="2"/>
      <c r="BG2890" s="72"/>
    </row>
    <row r="2891" spans="1:59" s="18" customFormat="1" x14ac:dyDescent="0.2">
      <c r="A2891" s="2"/>
      <c r="BG2891" s="72"/>
    </row>
    <row r="2892" spans="1:59" s="18" customFormat="1" x14ac:dyDescent="0.2">
      <c r="A2892" s="2"/>
      <c r="BG2892" s="72"/>
    </row>
    <row r="2893" spans="1:59" s="18" customFormat="1" x14ac:dyDescent="0.2">
      <c r="A2893" s="2"/>
      <c r="BG2893" s="72"/>
    </row>
    <row r="2894" spans="1:59" s="18" customFormat="1" x14ac:dyDescent="0.2">
      <c r="A2894" s="2"/>
      <c r="BG2894" s="72"/>
    </row>
    <row r="2895" spans="1:59" s="18" customFormat="1" x14ac:dyDescent="0.2">
      <c r="A2895" s="2"/>
      <c r="BG2895" s="72"/>
    </row>
    <row r="2896" spans="1:59" s="18" customFormat="1" x14ac:dyDescent="0.2">
      <c r="A2896" s="2"/>
      <c r="BG2896" s="72"/>
    </row>
    <row r="2897" spans="1:59" s="18" customFormat="1" x14ac:dyDescent="0.2">
      <c r="A2897" s="2"/>
      <c r="BG2897" s="72"/>
    </row>
    <row r="2898" spans="1:59" s="18" customFormat="1" x14ac:dyDescent="0.2">
      <c r="A2898" s="2"/>
      <c r="BG2898" s="72"/>
    </row>
    <row r="2899" spans="1:59" s="18" customFormat="1" x14ac:dyDescent="0.2">
      <c r="A2899" s="2"/>
      <c r="BG2899" s="72"/>
    </row>
    <row r="2900" spans="1:59" s="18" customFormat="1" x14ac:dyDescent="0.2">
      <c r="A2900" s="2"/>
      <c r="BG2900" s="72"/>
    </row>
    <row r="2901" spans="1:59" s="18" customFormat="1" x14ac:dyDescent="0.2">
      <c r="A2901" s="2"/>
      <c r="BG2901" s="72"/>
    </row>
    <row r="2902" spans="1:59" s="18" customFormat="1" x14ac:dyDescent="0.2">
      <c r="A2902" s="2"/>
      <c r="BG2902" s="72"/>
    </row>
    <row r="2903" spans="1:59" s="18" customFormat="1" x14ac:dyDescent="0.2">
      <c r="A2903" s="2"/>
      <c r="BG2903" s="72"/>
    </row>
    <row r="2904" spans="1:59" s="18" customFormat="1" x14ac:dyDescent="0.2">
      <c r="A2904" s="2"/>
      <c r="BG2904" s="72"/>
    </row>
    <row r="2905" spans="1:59" s="18" customFormat="1" x14ac:dyDescent="0.2">
      <c r="A2905" s="2"/>
      <c r="BG2905" s="72"/>
    </row>
    <row r="2906" spans="1:59" s="18" customFormat="1" x14ac:dyDescent="0.2">
      <c r="A2906" s="2"/>
      <c r="BG2906" s="72"/>
    </row>
    <row r="2907" spans="1:59" s="18" customFormat="1" x14ac:dyDescent="0.2">
      <c r="A2907" s="2"/>
      <c r="BG2907" s="72"/>
    </row>
    <row r="2908" spans="1:59" s="18" customFormat="1" x14ac:dyDescent="0.2">
      <c r="A2908" s="2"/>
      <c r="BG2908" s="72"/>
    </row>
    <row r="2909" spans="1:59" s="18" customFormat="1" x14ac:dyDescent="0.2">
      <c r="A2909" s="2"/>
      <c r="BG2909" s="72"/>
    </row>
    <row r="2910" spans="1:59" s="18" customFormat="1" x14ac:dyDescent="0.2">
      <c r="A2910" s="2"/>
      <c r="BG2910" s="72"/>
    </row>
    <row r="2911" spans="1:59" s="18" customFormat="1" x14ac:dyDescent="0.2">
      <c r="A2911" s="2"/>
      <c r="BG2911" s="72"/>
    </row>
    <row r="2912" spans="1:59" s="18" customFormat="1" x14ac:dyDescent="0.2">
      <c r="A2912" s="2"/>
      <c r="BG2912" s="72"/>
    </row>
    <row r="2913" spans="1:59" s="18" customFormat="1" x14ac:dyDescent="0.2">
      <c r="A2913" s="2"/>
      <c r="BG2913" s="72"/>
    </row>
    <row r="2914" spans="1:59" s="18" customFormat="1" x14ac:dyDescent="0.2">
      <c r="A2914" s="2"/>
      <c r="BG2914" s="72"/>
    </row>
    <row r="2915" spans="1:59" s="18" customFormat="1" x14ac:dyDescent="0.2">
      <c r="A2915" s="2"/>
      <c r="BG2915" s="72"/>
    </row>
    <row r="2916" spans="1:59" s="18" customFormat="1" x14ac:dyDescent="0.2">
      <c r="A2916" s="2"/>
      <c r="BG2916" s="72"/>
    </row>
    <row r="2917" spans="1:59" s="18" customFormat="1" x14ac:dyDescent="0.2">
      <c r="A2917" s="2"/>
      <c r="BG2917" s="72"/>
    </row>
    <row r="2918" spans="1:59" s="18" customFormat="1" x14ac:dyDescent="0.2">
      <c r="A2918" s="2"/>
      <c r="BG2918" s="72"/>
    </row>
    <row r="2919" spans="1:59" s="18" customFormat="1" x14ac:dyDescent="0.2">
      <c r="A2919" s="2"/>
      <c r="BG2919" s="72"/>
    </row>
    <row r="2920" spans="1:59" s="18" customFormat="1" x14ac:dyDescent="0.2">
      <c r="A2920" s="2"/>
      <c r="BG2920" s="72"/>
    </row>
    <row r="2921" spans="1:59" s="18" customFormat="1" x14ac:dyDescent="0.2">
      <c r="A2921" s="2"/>
      <c r="BG2921" s="72"/>
    </row>
    <row r="2922" spans="1:59" s="18" customFormat="1" x14ac:dyDescent="0.2">
      <c r="A2922" s="2"/>
      <c r="BG2922" s="72"/>
    </row>
    <row r="2923" spans="1:59" s="18" customFormat="1" x14ac:dyDescent="0.2">
      <c r="A2923" s="2"/>
      <c r="BG2923" s="72"/>
    </row>
    <row r="2924" spans="1:59" s="18" customFormat="1" x14ac:dyDescent="0.2">
      <c r="A2924" s="2"/>
      <c r="BG2924" s="72"/>
    </row>
    <row r="2925" spans="1:59" s="18" customFormat="1" x14ac:dyDescent="0.2">
      <c r="A2925" s="2"/>
      <c r="BG2925" s="72"/>
    </row>
    <row r="2926" spans="1:59" s="18" customFormat="1" x14ac:dyDescent="0.2">
      <c r="A2926" s="2"/>
      <c r="BG2926" s="72"/>
    </row>
    <row r="2927" spans="1:59" s="18" customFormat="1" x14ac:dyDescent="0.2">
      <c r="A2927" s="2"/>
      <c r="BG2927" s="72"/>
    </row>
    <row r="2928" spans="1:59" s="18" customFormat="1" x14ac:dyDescent="0.2">
      <c r="A2928" s="2"/>
      <c r="BG2928" s="72"/>
    </row>
    <row r="2929" spans="1:59" s="18" customFormat="1" x14ac:dyDescent="0.2">
      <c r="A2929" s="2"/>
      <c r="BG2929" s="72"/>
    </row>
    <row r="2930" spans="1:59" s="18" customFormat="1" x14ac:dyDescent="0.2">
      <c r="A2930" s="2"/>
      <c r="BG2930" s="72"/>
    </row>
    <row r="2931" spans="1:59" s="18" customFormat="1" x14ac:dyDescent="0.2">
      <c r="A2931" s="2"/>
      <c r="BG2931" s="72"/>
    </row>
    <row r="2932" spans="1:59" s="18" customFormat="1" x14ac:dyDescent="0.2">
      <c r="A2932" s="2"/>
      <c r="BG2932" s="72"/>
    </row>
    <row r="2933" spans="1:59" s="18" customFormat="1" x14ac:dyDescent="0.2">
      <c r="A2933" s="2"/>
      <c r="BG2933" s="72"/>
    </row>
    <row r="2934" spans="1:59" s="18" customFormat="1" x14ac:dyDescent="0.2">
      <c r="A2934" s="2"/>
      <c r="BG2934" s="72"/>
    </row>
    <row r="2935" spans="1:59" s="18" customFormat="1" x14ac:dyDescent="0.2">
      <c r="A2935" s="2"/>
      <c r="BG2935" s="72"/>
    </row>
    <row r="2936" spans="1:59" s="18" customFormat="1" x14ac:dyDescent="0.2">
      <c r="A2936" s="2"/>
      <c r="BG2936" s="72"/>
    </row>
    <row r="2937" spans="1:59" s="18" customFormat="1" x14ac:dyDescent="0.2">
      <c r="A2937" s="2"/>
      <c r="BG2937" s="72"/>
    </row>
    <row r="2938" spans="1:59" s="18" customFormat="1" x14ac:dyDescent="0.2">
      <c r="A2938" s="2"/>
      <c r="BG2938" s="72"/>
    </row>
    <row r="2939" spans="1:59" s="18" customFormat="1" x14ac:dyDescent="0.2">
      <c r="A2939" s="2"/>
      <c r="BG2939" s="72"/>
    </row>
    <row r="2940" spans="1:59" s="18" customFormat="1" x14ac:dyDescent="0.2">
      <c r="A2940" s="2"/>
      <c r="BG2940" s="72"/>
    </row>
    <row r="2941" spans="1:59" s="18" customFormat="1" x14ac:dyDescent="0.2">
      <c r="A2941" s="2"/>
      <c r="BG2941" s="72"/>
    </row>
    <row r="2942" spans="1:59" s="18" customFormat="1" x14ac:dyDescent="0.2">
      <c r="A2942" s="2"/>
      <c r="BG2942" s="72"/>
    </row>
    <row r="2943" spans="1:59" s="18" customFormat="1" x14ac:dyDescent="0.2">
      <c r="A2943" s="2"/>
      <c r="BG2943" s="72"/>
    </row>
    <row r="2944" spans="1:59" s="18" customFormat="1" x14ac:dyDescent="0.2">
      <c r="A2944" s="2"/>
      <c r="BG2944" s="72"/>
    </row>
    <row r="2945" spans="1:59" s="18" customFormat="1" x14ac:dyDescent="0.2">
      <c r="A2945" s="2"/>
      <c r="BG2945" s="72"/>
    </row>
    <row r="2946" spans="1:59" s="18" customFormat="1" x14ac:dyDescent="0.2">
      <c r="A2946" s="2"/>
      <c r="BG2946" s="72"/>
    </row>
    <row r="2947" spans="1:59" s="18" customFormat="1" x14ac:dyDescent="0.2">
      <c r="A2947" s="2"/>
      <c r="BG2947" s="72"/>
    </row>
    <row r="2948" spans="1:59" s="18" customFormat="1" x14ac:dyDescent="0.2">
      <c r="A2948" s="2"/>
      <c r="BG2948" s="72"/>
    </row>
    <row r="2949" spans="1:59" s="18" customFormat="1" x14ac:dyDescent="0.2">
      <c r="A2949" s="2"/>
      <c r="BG2949" s="72"/>
    </row>
    <row r="2950" spans="1:59" s="18" customFormat="1" x14ac:dyDescent="0.2">
      <c r="A2950" s="2"/>
      <c r="BG2950" s="72"/>
    </row>
    <row r="2951" spans="1:59" s="18" customFormat="1" x14ac:dyDescent="0.2">
      <c r="A2951" s="2"/>
      <c r="BG2951" s="72"/>
    </row>
    <row r="2952" spans="1:59" s="18" customFormat="1" x14ac:dyDescent="0.2">
      <c r="A2952" s="2"/>
      <c r="BG2952" s="72"/>
    </row>
    <row r="2953" spans="1:59" s="18" customFormat="1" x14ac:dyDescent="0.2">
      <c r="A2953" s="2"/>
      <c r="BG2953" s="72"/>
    </row>
    <row r="2954" spans="1:59" s="18" customFormat="1" x14ac:dyDescent="0.2">
      <c r="A2954" s="2"/>
      <c r="BG2954" s="72"/>
    </row>
    <row r="2955" spans="1:59" s="18" customFormat="1" x14ac:dyDescent="0.2">
      <c r="A2955" s="2"/>
      <c r="BG2955" s="72"/>
    </row>
    <row r="2956" spans="1:59" s="18" customFormat="1" x14ac:dyDescent="0.2">
      <c r="A2956" s="2"/>
      <c r="BG2956" s="72"/>
    </row>
    <row r="2957" spans="1:59" s="18" customFormat="1" x14ac:dyDescent="0.2">
      <c r="A2957" s="2"/>
      <c r="BG2957" s="72"/>
    </row>
    <row r="2958" spans="1:59" s="18" customFormat="1" x14ac:dyDescent="0.2">
      <c r="A2958" s="2"/>
      <c r="BG2958" s="72"/>
    </row>
    <row r="2959" spans="1:59" s="18" customFormat="1" x14ac:dyDescent="0.2">
      <c r="A2959" s="2"/>
      <c r="BG2959" s="72"/>
    </row>
    <row r="2960" spans="1:59" s="18" customFormat="1" x14ac:dyDescent="0.2">
      <c r="A2960" s="2"/>
      <c r="BG2960" s="72"/>
    </row>
    <row r="2961" spans="1:59" s="18" customFormat="1" x14ac:dyDescent="0.2">
      <c r="A2961" s="2"/>
      <c r="BG2961" s="72"/>
    </row>
    <row r="2962" spans="1:59" s="18" customFormat="1" x14ac:dyDescent="0.2">
      <c r="A2962" s="2"/>
      <c r="BG2962" s="72"/>
    </row>
    <row r="2963" spans="1:59" s="18" customFormat="1" x14ac:dyDescent="0.2">
      <c r="A2963" s="2"/>
      <c r="BG2963" s="72"/>
    </row>
    <row r="2964" spans="1:59" s="18" customFormat="1" x14ac:dyDescent="0.2">
      <c r="A2964" s="2"/>
      <c r="BG2964" s="72"/>
    </row>
    <row r="2965" spans="1:59" s="18" customFormat="1" x14ac:dyDescent="0.2">
      <c r="A2965" s="2"/>
      <c r="BG2965" s="72"/>
    </row>
    <row r="2966" spans="1:59" s="18" customFormat="1" x14ac:dyDescent="0.2">
      <c r="A2966" s="2"/>
      <c r="BG2966" s="72"/>
    </row>
    <row r="2967" spans="1:59" s="18" customFormat="1" x14ac:dyDescent="0.2">
      <c r="A2967" s="2"/>
      <c r="BG2967" s="72"/>
    </row>
    <row r="2968" spans="1:59" s="18" customFormat="1" x14ac:dyDescent="0.2">
      <c r="A2968" s="2"/>
      <c r="BG2968" s="72"/>
    </row>
    <row r="2969" spans="1:59" s="18" customFormat="1" x14ac:dyDescent="0.2">
      <c r="A2969" s="2"/>
      <c r="BG2969" s="72"/>
    </row>
    <row r="2970" spans="1:59" s="18" customFormat="1" x14ac:dyDescent="0.2">
      <c r="A2970" s="2"/>
      <c r="BG2970" s="72"/>
    </row>
    <row r="2971" spans="1:59" s="18" customFormat="1" x14ac:dyDescent="0.2">
      <c r="A2971" s="2"/>
      <c r="BG2971" s="72"/>
    </row>
    <row r="2972" spans="1:59" s="18" customFormat="1" x14ac:dyDescent="0.2">
      <c r="A2972" s="2"/>
      <c r="BG2972" s="72"/>
    </row>
    <row r="2973" spans="1:59" s="18" customFormat="1" x14ac:dyDescent="0.2">
      <c r="A2973" s="2"/>
      <c r="BG2973" s="72"/>
    </row>
    <row r="2974" spans="1:59" s="18" customFormat="1" x14ac:dyDescent="0.2">
      <c r="A2974" s="2"/>
      <c r="BG2974" s="72"/>
    </row>
    <row r="2975" spans="1:59" s="18" customFormat="1" x14ac:dyDescent="0.2">
      <c r="A2975" s="2"/>
      <c r="BG2975" s="72"/>
    </row>
    <row r="2976" spans="1:59" s="18" customFormat="1" x14ac:dyDescent="0.2">
      <c r="A2976" s="2"/>
      <c r="BG2976" s="72"/>
    </row>
    <row r="2977" spans="1:59" s="18" customFormat="1" x14ac:dyDescent="0.2">
      <c r="A2977" s="2"/>
      <c r="BG2977" s="72"/>
    </row>
    <row r="2978" spans="1:59" s="18" customFormat="1" x14ac:dyDescent="0.2">
      <c r="A2978" s="2"/>
      <c r="BG2978" s="72"/>
    </row>
    <row r="2979" spans="1:59" s="18" customFormat="1" x14ac:dyDescent="0.2">
      <c r="A2979" s="2"/>
      <c r="BG2979" s="72"/>
    </row>
    <row r="2980" spans="1:59" s="18" customFormat="1" x14ac:dyDescent="0.2">
      <c r="A2980" s="2"/>
      <c r="BG2980" s="72"/>
    </row>
    <row r="2981" spans="1:59" s="18" customFormat="1" x14ac:dyDescent="0.2">
      <c r="A2981" s="2"/>
      <c r="BG2981" s="72"/>
    </row>
    <row r="2982" spans="1:59" s="18" customFormat="1" x14ac:dyDescent="0.2">
      <c r="A2982" s="2"/>
      <c r="BG2982" s="72"/>
    </row>
    <row r="2983" spans="1:59" s="18" customFormat="1" x14ac:dyDescent="0.2">
      <c r="A2983" s="2"/>
      <c r="BG2983" s="72"/>
    </row>
    <row r="2984" spans="1:59" s="18" customFormat="1" x14ac:dyDescent="0.2">
      <c r="A2984" s="2"/>
      <c r="BG2984" s="72"/>
    </row>
    <row r="2985" spans="1:59" s="18" customFormat="1" x14ac:dyDescent="0.2">
      <c r="A2985" s="2"/>
      <c r="BG2985" s="72"/>
    </row>
    <row r="2986" spans="1:59" s="18" customFormat="1" x14ac:dyDescent="0.2">
      <c r="A2986" s="2"/>
      <c r="BG2986" s="72"/>
    </row>
    <row r="2987" spans="1:59" s="18" customFormat="1" x14ac:dyDescent="0.2">
      <c r="A2987" s="2"/>
      <c r="BG2987" s="72"/>
    </row>
    <row r="2988" spans="1:59" s="18" customFormat="1" x14ac:dyDescent="0.2">
      <c r="A2988" s="2"/>
      <c r="BG2988" s="72"/>
    </row>
    <row r="2989" spans="1:59" s="18" customFormat="1" x14ac:dyDescent="0.2">
      <c r="A2989" s="2"/>
      <c r="BG2989" s="72"/>
    </row>
    <row r="2990" spans="1:59" s="18" customFormat="1" x14ac:dyDescent="0.2">
      <c r="A2990" s="2"/>
      <c r="BG2990" s="72"/>
    </row>
    <row r="2991" spans="1:59" s="18" customFormat="1" x14ac:dyDescent="0.2">
      <c r="A2991" s="2"/>
      <c r="BG2991" s="72"/>
    </row>
    <row r="2992" spans="1:59" s="18" customFormat="1" x14ac:dyDescent="0.2">
      <c r="A2992" s="2"/>
      <c r="BG2992" s="72"/>
    </row>
    <row r="2993" spans="1:59" s="18" customFormat="1" x14ac:dyDescent="0.2">
      <c r="A2993" s="2"/>
      <c r="BG2993" s="72"/>
    </row>
    <row r="2994" spans="1:59" s="18" customFormat="1" x14ac:dyDescent="0.2">
      <c r="A2994" s="2"/>
      <c r="BG2994" s="72"/>
    </row>
    <row r="2995" spans="1:59" s="18" customFormat="1" x14ac:dyDescent="0.2">
      <c r="A2995" s="2"/>
      <c r="BG2995" s="72"/>
    </row>
    <row r="2996" spans="1:59" s="18" customFormat="1" x14ac:dyDescent="0.2">
      <c r="A2996" s="2"/>
      <c r="BG2996" s="72"/>
    </row>
    <row r="2997" spans="1:59" s="18" customFormat="1" x14ac:dyDescent="0.2">
      <c r="A2997" s="2"/>
      <c r="BG2997" s="72"/>
    </row>
    <row r="2998" spans="1:59" s="18" customFormat="1" x14ac:dyDescent="0.2">
      <c r="A2998" s="2"/>
      <c r="BG2998" s="72"/>
    </row>
    <row r="2999" spans="1:59" s="18" customFormat="1" x14ac:dyDescent="0.2">
      <c r="A2999" s="2"/>
      <c r="BG2999" s="72"/>
    </row>
    <row r="3000" spans="1:59" s="18" customFormat="1" x14ac:dyDescent="0.2">
      <c r="A3000" s="2"/>
      <c r="BG3000" s="72"/>
    </row>
    <row r="3001" spans="1:59" s="18" customFormat="1" x14ac:dyDescent="0.2">
      <c r="A3001" s="2"/>
      <c r="BG3001" s="72"/>
    </row>
    <row r="3002" spans="1:59" s="18" customFormat="1" x14ac:dyDescent="0.2">
      <c r="A3002" s="2"/>
      <c r="BG3002" s="72"/>
    </row>
    <row r="3003" spans="1:59" s="18" customFormat="1" x14ac:dyDescent="0.2">
      <c r="A3003" s="2"/>
      <c r="BG3003" s="72"/>
    </row>
    <row r="3004" spans="1:59" s="18" customFormat="1" x14ac:dyDescent="0.2">
      <c r="A3004" s="2"/>
      <c r="BG3004" s="72"/>
    </row>
    <row r="3005" spans="1:59" s="18" customFormat="1" x14ac:dyDescent="0.2">
      <c r="A3005" s="2"/>
      <c r="BG3005" s="72"/>
    </row>
    <row r="3006" spans="1:59" s="18" customFormat="1" x14ac:dyDescent="0.2">
      <c r="A3006" s="2"/>
      <c r="BG3006" s="72"/>
    </row>
    <row r="3007" spans="1:59" s="18" customFormat="1" x14ac:dyDescent="0.2">
      <c r="A3007" s="2"/>
      <c r="BG3007" s="72"/>
    </row>
    <row r="3008" spans="1:59" s="18" customFormat="1" x14ac:dyDescent="0.2">
      <c r="A3008" s="2"/>
      <c r="BG3008" s="72"/>
    </row>
    <row r="3009" spans="1:59" s="18" customFormat="1" x14ac:dyDescent="0.2">
      <c r="A3009" s="2"/>
      <c r="BG3009" s="72"/>
    </row>
    <row r="3010" spans="1:59" s="18" customFormat="1" x14ac:dyDescent="0.2">
      <c r="A3010" s="2"/>
      <c r="BG3010" s="72"/>
    </row>
    <row r="3011" spans="1:59" s="18" customFormat="1" x14ac:dyDescent="0.2">
      <c r="A3011" s="2"/>
      <c r="BG3011" s="72"/>
    </row>
    <row r="3012" spans="1:59" s="18" customFormat="1" x14ac:dyDescent="0.2">
      <c r="A3012" s="2"/>
      <c r="BG3012" s="72"/>
    </row>
    <row r="3013" spans="1:59" s="18" customFormat="1" x14ac:dyDescent="0.2">
      <c r="A3013" s="2"/>
      <c r="BG3013" s="72"/>
    </row>
    <row r="3014" spans="1:59" s="18" customFormat="1" x14ac:dyDescent="0.2">
      <c r="A3014" s="2"/>
      <c r="BG3014" s="72"/>
    </row>
    <row r="3015" spans="1:59" s="18" customFormat="1" x14ac:dyDescent="0.2">
      <c r="A3015" s="2"/>
      <c r="BG3015" s="72"/>
    </row>
    <row r="3016" spans="1:59" s="18" customFormat="1" x14ac:dyDescent="0.2">
      <c r="A3016" s="2"/>
      <c r="BG3016" s="72"/>
    </row>
    <row r="3017" spans="1:59" s="18" customFormat="1" x14ac:dyDescent="0.2">
      <c r="A3017" s="2"/>
      <c r="BG3017" s="72"/>
    </row>
    <row r="3018" spans="1:59" s="18" customFormat="1" x14ac:dyDescent="0.2">
      <c r="A3018" s="2"/>
      <c r="BG3018" s="72"/>
    </row>
    <row r="3019" spans="1:59" s="18" customFormat="1" x14ac:dyDescent="0.2">
      <c r="A3019" s="2"/>
      <c r="BG3019" s="72"/>
    </row>
    <row r="3020" spans="1:59" s="18" customFormat="1" x14ac:dyDescent="0.2">
      <c r="A3020" s="2"/>
      <c r="BG3020" s="72"/>
    </row>
    <row r="3021" spans="1:59" s="18" customFormat="1" x14ac:dyDescent="0.2">
      <c r="A3021" s="2"/>
      <c r="BG3021" s="72"/>
    </row>
    <row r="3022" spans="1:59" s="18" customFormat="1" x14ac:dyDescent="0.2">
      <c r="A3022" s="2"/>
      <c r="BG3022" s="72"/>
    </row>
    <row r="3023" spans="1:59" s="18" customFormat="1" x14ac:dyDescent="0.2">
      <c r="A3023" s="2"/>
      <c r="BG3023" s="72"/>
    </row>
    <row r="3024" spans="1:59" s="18" customFormat="1" x14ac:dyDescent="0.2">
      <c r="A3024" s="2"/>
      <c r="BG3024" s="72"/>
    </row>
    <row r="3025" spans="1:59" s="18" customFormat="1" x14ac:dyDescent="0.2">
      <c r="A3025" s="2"/>
      <c r="BG3025" s="72"/>
    </row>
    <row r="3026" spans="1:59" s="18" customFormat="1" x14ac:dyDescent="0.2">
      <c r="A3026" s="2"/>
      <c r="BG3026" s="72"/>
    </row>
    <row r="3027" spans="1:59" s="18" customFormat="1" x14ac:dyDescent="0.2">
      <c r="A3027" s="2"/>
      <c r="BG3027" s="72"/>
    </row>
    <row r="3028" spans="1:59" s="18" customFormat="1" x14ac:dyDescent="0.2">
      <c r="A3028" s="2"/>
      <c r="BG3028" s="72"/>
    </row>
    <row r="3029" spans="1:59" s="18" customFormat="1" x14ac:dyDescent="0.2">
      <c r="A3029" s="2"/>
      <c r="BG3029" s="72"/>
    </row>
    <row r="3030" spans="1:59" s="18" customFormat="1" x14ac:dyDescent="0.2">
      <c r="A3030" s="2"/>
      <c r="BG3030" s="72"/>
    </row>
    <row r="3031" spans="1:59" s="18" customFormat="1" x14ac:dyDescent="0.2">
      <c r="A3031" s="2"/>
      <c r="BG3031" s="72"/>
    </row>
    <row r="3032" spans="1:59" s="18" customFormat="1" x14ac:dyDescent="0.2">
      <c r="A3032" s="2"/>
      <c r="BG3032" s="72"/>
    </row>
    <row r="3033" spans="1:59" s="18" customFormat="1" x14ac:dyDescent="0.2">
      <c r="A3033" s="2"/>
      <c r="BG3033" s="72"/>
    </row>
    <row r="3034" spans="1:59" s="18" customFormat="1" x14ac:dyDescent="0.2">
      <c r="A3034" s="2"/>
      <c r="BG3034" s="72"/>
    </row>
    <row r="3035" spans="1:59" s="18" customFormat="1" x14ac:dyDescent="0.2">
      <c r="A3035" s="2"/>
      <c r="BG3035" s="72"/>
    </row>
    <row r="3036" spans="1:59" s="18" customFormat="1" x14ac:dyDescent="0.2">
      <c r="A3036" s="2"/>
      <c r="BG3036" s="72"/>
    </row>
    <row r="3037" spans="1:59" s="18" customFormat="1" x14ac:dyDescent="0.2">
      <c r="A3037" s="2"/>
      <c r="BG3037" s="72"/>
    </row>
    <row r="3038" spans="1:59" s="18" customFormat="1" x14ac:dyDescent="0.2">
      <c r="A3038" s="2"/>
      <c r="BG3038" s="72"/>
    </row>
    <row r="3039" spans="1:59" s="18" customFormat="1" x14ac:dyDescent="0.2">
      <c r="A3039" s="2"/>
      <c r="BG3039" s="72"/>
    </row>
    <row r="3040" spans="1:59" s="18" customFormat="1" x14ac:dyDescent="0.2">
      <c r="A3040" s="2"/>
      <c r="BG3040" s="72"/>
    </row>
    <row r="3041" spans="1:59" s="18" customFormat="1" x14ac:dyDescent="0.2">
      <c r="A3041" s="2"/>
      <c r="BG3041" s="72"/>
    </row>
    <row r="3042" spans="1:59" s="18" customFormat="1" x14ac:dyDescent="0.2">
      <c r="A3042" s="2"/>
      <c r="BG3042" s="72"/>
    </row>
    <row r="3043" spans="1:59" s="18" customFormat="1" x14ac:dyDescent="0.2">
      <c r="A3043" s="2"/>
      <c r="BG3043" s="72"/>
    </row>
    <row r="3044" spans="1:59" s="18" customFormat="1" x14ac:dyDescent="0.2">
      <c r="A3044" s="2"/>
      <c r="BG3044" s="72"/>
    </row>
    <row r="3045" spans="1:59" s="18" customFormat="1" x14ac:dyDescent="0.2">
      <c r="A3045" s="2"/>
      <c r="BG3045" s="72"/>
    </row>
    <row r="3046" spans="1:59" s="18" customFormat="1" x14ac:dyDescent="0.2">
      <c r="A3046" s="2"/>
      <c r="BG3046" s="72"/>
    </row>
    <row r="3047" spans="1:59" s="18" customFormat="1" x14ac:dyDescent="0.2">
      <c r="A3047" s="2"/>
      <c r="BG3047" s="72"/>
    </row>
    <row r="3048" spans="1:59" s="18" customFormat="1" x14ac:dyDescent="0.2">
      <c r="A3048" s="2"/>
      <c r="BG3048" s="72"/>
    </row>
    <row r="3049" spans="1:59" s="18" customFormat="1" x14ac:dyDescent="0.2">
      <c r="A3049" s="2"/>
      <c r="BG3049" s="72"/>
    </row>
    <row r="3050" spans="1:59" s="18" customFormat="1" x14ac:dyDescent="0.2">
      <c r="A3050" s="2"/>
      <c r="BG3050" s="72"/>
    </row>
    <row r="3051" spans="1:59" s="18" customFormat="1" x14ac:dyDescent="0.2">
      <c r="A3051" s="2"/>
      <c r="BG3051" s="72"/>
    </row>
    <row r="3052" spans="1:59" s="18" customFormat="1" x14ac:dyDescent="0.2">
      <c r="A3052" s="2"/>
      <c r="BG3052" s="72"/>
    </row>
    <row r="3053" spans="1:59" s="18" customFormat="1" x14ac:dyDescent="0.2">
      <c r="A3053" s="2"/>
      <c r="BG3053" s="72"/>
    </row>
    <row r="3054" spans="1:59" s="18" customFormat="1" x14ac:dyDescent="0.2">
      <c r="A3054" s="2"/>
      <c r="BG3054" s="72"/>
    </row>
    <row r="3055" spans="1:59" s="18" customFormat="1" x14ac:dyDescent="0.2">
      <c r="A3055" s="2"/>
      <c r="BG3055" s="72"/>
    </row>
    <row r="3056" spans="1:59" s="18" customFormat="1" x14ac:dyDescent="0.2">
      <c r="A3056" s="2"/>
      <c r="BG3056" s="72"/>
    </row>
    <row r="3057" spans="1:59" s="18" customFormat="1" x14ac:dyDescent="0.2">
      <c r="A3057" s="2"/>
      <c r="BG3057" s="72"/>
    </row>
    <row r="3058" spans="1:59" s="18" customFormat="1" x14ac:dyDescent="0.2">
      <c r="A3058" s="2"/>
      <c r="BG3058" s="72"/>
    </row>
    <row r="3059" spans="1:59" s="18" customFormat="1" x14ac:dyDescent="0.2">
      <c r="A3059" s="2"/>
      <c r="BG3059" s="72"/>
    </row>
    <row r="3060" spans="1:59" s="18" customFormat="1" x14ac:dyDescent="0.2">
      <c r="A3060" s="2"/>
      <c r="BG3060" s="72"/>
    </row>
    <row r="3061" spans="1:59" s="18" customFormat="1" x14ac:dyDescent="0.2">
      <c r="A3061" s="2"/>
      <c r="BG3061" s="72"/>
    </row>
    <row r="3062" spans="1:59" s="18" customFormat="1" x14ac:dyDescent="0.2">
      <c r="A3062" s="2"/>
      <c r="BG3062" s="72"/>
    </row>
    <row r="3063" spans="1:59" s="18" customFormat="1" x14ac:dyDescent="0.2">
      <c r="A3063" s="2"/>
      <c r="BG3063" s="72"/>
    </row>
    <row r="3064" spans="1:59" s="18" customFormat="1" x14ac:dyDescent="0.2">
      <c r="A3064" s="2"/>
      <c r="BG3064" s="72"/>
    </row>
    <row r="3065" spans="1:59" s="18" customFormat="1" x14ac:dyDescent="0.2">
      <c r="A3065" s="2"/>
      <c r="BG3065" s="72"/>
    </row>
    <row r="3066" spans="1:59" s="18" customFormat="1" x14ac:dyDescent="0.2">
      <c r="A3066" s="2"/>
      <c r="BG3066" s="72"/>
    </row>
    <row r="3067" spans="1:59" s="18" customFormat="1" x14ac:dyDescent="0.2">
      <c r="A3067" s="2"/>
      <c r="BG3067" s="72"/>
    </row>
    <row r="3068" spans="1:59" s="18" customFormat="1" x14ac:dyDescent="0.2">
      <c r="A3068" s="2"/>
      <c r="BG3068" s="72"/>
    </row>
    <row r="3069" spans="1:59" s="18" customFormat="1" x14ac:dyDescent="0.2">
      <c r="A3069" s="2"/>
      <c r="BG3069" s="72"/>
    </row>
    <row r="3070" spans="1:59" s="18" customFormat="1" x14ac:dyDescent="0.2">
      <c r="A3070" s="2"/>
      <c r="BG3070" s="72"/>
    </row>
    <row r="3071" spans="1:59" s="18" customFormat="1" x14ac:dyDescent="0.2">
      <c r="A3071" s="2"/>
      <c r="BG3071" s="72"/>
    </row>
    <row r="3072" spans="1:59" s="18" customFormat="1" x14ac:dyDescent="0.2">
      <c r="A3072" s="2"/>
      <c r="BG3072" s="72"/>
    </row>
    <row r="3073" spans="1:59" s="18" customFormat="1" x14ac:dyDescent="0.2">
      <c r="A3073" s="2"/>
      <c r="BG3073" s="72"/>
    </row>
    <row r="3074" spans="1:59" s="18" customFormat="1" x14ac:dyDescent="0.2">
      <c r="A3074" s="2"/>
      <c r="BG3074" s="72"/>
    </row>
    <row r="3075" spans="1:59" s="18" customFormat="1" x14ac:dyDescent="0.2">
      <c r="A3075" s="2"/>
      <c r="BG3075" s="72"/>
    </row>
    <row r="3076" spans="1:59" s="18" customFormat="1" x14ac:dyDescent="0.2">
      <c r="A3076" s="2"/>
      <c r="BG3076" s="72"/>
    </row>
    <row r="3077" spans="1:59" s="18" customFormat="1" x14ac:dyDescent="0.2">
      <c r="A3077" s="2"/>
      <c r="BG3077" s="72"/>
    </row>
    <row r="3078" spans="1:59" s="18" customFormat="1" x14ac:dyDescent="0.2">
      <c r="A3078" s="2"/>
      <c r="BG3078" s="72"/>
    </row>
    <row r="3079" spans="1:59" s="18" customFormat="1" x14ac:dyDescent="0.2">
      <c r="A3079" s="2"/>
      <c r="BG3079" s="72"/>
    </row>
    <row r="3080" spans="1:59" s="18" customFormat="1" x14ac:dyDescent="0.2">
      <c r="A3080" s="2"/>
      <c r="BG3080" s="72"/>
    </row>
    <row r="3081" spans="1:59" s="18" customFormat="1" x14ac:dyDescent="0.2">
      <c r="A3081" s="2"/>
      <c r="BG3081" s="72"/>
    </row>
    <row r="3082" spans="1:59" s="18" customFormat="1" x14ac:dyDescent="0.2">
      <c r="A3082" s="2"/>
      <c r="BG3082" s="72"/>
    </row>
    <row r="3083" spans="1:59" s="18" customFormat="1" x14ac:dyDescent="0.2">
      <c r="A3083" s="2"/>
      <c r="BG3083" s="72"/>
    </row>
    <row r="3084" spans="1:59" s="18" customFormat="1" x14ac:dyDescent="0.2">
      <c r="A3084" s="2"/>
      <c r="BG3084" s="72"/>
    </row>
    <row r="3085" spans="1:59" s="18" customFormat="1" x14ac:dyDescent="0.2">
      <c r="A3085" s="2"/>
      <c r="BG3085" s="72"/>
    </row>
    <row r="3086" spans="1:59" s="18" customFormat="1" x14ac:dyDescent="0.2">
      <c r="A3086" s="2"/>
      <c r="BG3086" s="72"/>
    </row>
    <row r="3087" spans="1:59" s="18" customFormat="1" x14ac:dyDescent="0.2">
      <c r="A3087" s="2"/>
      <c r="BG3087" s="72"/>
    </row>
    <row r="3088" spans="1:59" s="18" customFormat="1" x14ac:dyDescent="0.2">
      <c r="A3088" s="2"/>
      <c r="BG3088" s="72"/>
    </row>
    <row r="3089" spans="1:59" s="18" customFormat="1" x14ac:dyDescent="0.2">
      <c r="A3089" s="2"/>
      <c r="BG3089" s="72"/>
    </row>
    <row r="3090" spans="1:59" s="18" customFormat="1" x14ac:dyDescent="0.2">
      <c r="A3090" s="2"/>
      <c r="BG3090" s="72"/>
    </row>
    <row r="3091" spans="1:59" s="18" customFormat="1" x14ac:dyDescent="0.2">
      <c r="A3091" s="2"/>
      <c r="BG3091" s="72"/>
    </row>
    <row r="3092" spans="1:59" s="18" customFormat="1" x14ac:dyDescent="0.2">
      <c r="A3092" s="2"/>
      <c r="BG3092" s="72"/>
    </row>
    <row r="3093" spans="1:59" s="18" customFormat="1" x14ac:dyDescent="0.2">
      <c r="A3093" s="2"/>
      <c r="BG3093" s="72"/>
    </row>
    <row r="3094" spans="1:59" s="18" customFormat="1" x14ac:dyDescent="0.2">
      <c r="A3094" s="2"/>
      <c r="BG3094" s="72"/>
    </row>
    <row r="3095" spans="1:59" s="18" customFormat="1" x14ac:dyDescent="0.2">
      <c r="A3095" s="2"/>
      <c r="BG3095" s="72"/>
    </row>
    <row r="3096" spans="1:59" s="18" customFormat="1" x14ac:dyDescent="0.2">
      <c r="A3096" s="2"/>
      <c r="BG3096" s="72"/>
    </row>
    <row r="3097" spans="1:59" s="18" customFormat="1" x14ac:dyDescent="0.2">
      <c r="A3097" s="2"/>
      <c r="BG3097" s="72"/>
    </row>
    <row r="3098" spans="1:59" s="18" customFormat="1" x14ac:dyDescent="0.2">
      <c r="A3098" s="2"/>
      <c r="BG3098" s="72"/>
    </row>
    <row r="3099" spans="1:59" s="18" customFormat="1" x14ac:dyDescent="0.2">
      <c r="A3099" s="2"/>
      <c r="BG3099" s="72"/>
    </row>
    <row r="3100" spans="1:59" s="18" customFormat="1" x14ac:dyDescent="0.2">
      <c r="A3100" s="2"/>
      <c r="BG3100" s="72"/>
    </row>
    <row r="3101" spans="1:59" s="18" customFormat="1" x14ac:dyDescent="0.2">
      <c r="A3101" s="2"/>
      <c r="BG3101" s="72"/>
    </row>
    <row r="3102" spans="1:59" s="18" customFormat="1" x14ac:dyDescent="0.2">
      <c r="A3102" s="2"/>
      <c r="BG3102" s="72"/>
    </row>
    <row r="3103" spans="1:59" s="18" customFormat="1" x14ac:dyDescent="0.2">
      <c r="A3103" s="2"/>
      <c r="BG3103" s="72"/>
    </row>
    <row r="3104" spans="1:59" s="18" customFormat="1" x14ac:dyDescent="0.2">
      <c r="A3104" s="2"/>
      <c r="BG3104" s="72"/>
    </row>
    <row r="3105" spans="1:59" s="18" customFormat="1" x14ac:dyDescent="0.2">
      <c r="A3105" s="2"/>
      <c r="BG3105" s="72"/>
    </row>
    <row r="3106" spans="1:59" s="18" customFormat="1" x14ac:dyDescent="0.2">
      <c r="A3106" s="2"/>
      <c r="BG3106" s="72"/>
    </row>
    <row r="3107" spans="1:59" s="18" customFormat="1" x14ac:dyDescent="0.2">
      <c r="A3107" s="2"/>
      <c r="BG3107" s="72"/>
    </row>
    <row r="3108" spans="1:59" s="18" customFormat="1" x14ac:dyDescent="0.2">
      <c r="A3108" s="2"/>
      <c r="BG3108" s="72"/>
    </row>
    <row r="3109" spans="1:59" s="18" customFormat="1" x14ac:dyDescent="0.2">
      <c r="A3109" s="2"/>
      <c r="BG3109" s="72"/>
    </row>
    <row r="3110" spans="1:59" s="18" customFormat="1" x14ac:dyDescent="0.2">
      <c r="A3110" s="2"/>
      <c r="BG3110" s="72"/>
    </row>
    <row r="3111" spans="1:59" s="18" customFormat="1" x14ac:dyDescent="0.2">
      <c r="A3111" s="2"/>
      <c r="BG3111" s="72"/>
    </row>
    <row r="3112" spans="1:59" s="18" customFormat="1" x14ac:dyDescent="0.2">
      <c r="A3112" s="2"/>
      <c r="BG3112" s="72"/>
    </row>
    <row r="3113" spans="1:59" s="18" customFormat="1" x14ac:dyDescent="0.2">
      <c r="A3113" s="2"/>
      <c r="BG3113" s="72"/>
    </row>
    <row r="3114" spans="1:59" s="18" customFormat="1" x14ac:dyDescent="0.2">
      <c r="A3114" s="2"/>
      <c r="BG3114" s="72"/>
    </row>
    <row r="3115" spans="1:59" s="18" customFormat="1" x14ac:dyDescent="0.2">
      <c r="A3115" s="2"/>
      <c r="BG3115" s="72"/>
    </row>
    <row r="3116" spans="1:59" s="18" customFormat="1" x14ac:dyDescent="0.2">
      <c r="A3116" s="2"/>
      <c r="BG3116" s="72"/>
    </row>
    <row r="3117" spans="1:59" s="18" customFormat="1" x14ac:dyDescent="0.2">
      <c r="A3117" s="2"/>
      <c r="BG3117" s="72"/>
    </row>
    <row r="3118" spans="1:59" s="18" customFormat="1" x14ac:dyDescent="0.2">
      <c r="A3118" s="2"/>
      <c r="BG3118" s="72"/>
    </row>
    <row r="3119" spans="1:59" s="18" customFormat="1" x14ac:dyDescent="0.2">
      <c r="A3119" s="2"/>
      <c r="BG3119" s="72"/>
    </row>
    <row r="3120" spans="1:59" s="18" customFormat="1" x14ac:dyDescent="0.2">
      <c r="A3120" s="2"/>
      <c r="BG3120" s="72"/>
    </row>
    <row r="3121" spans="1:59" s="18" customFormat="1" x14ac:dyDescent="0.2">
      <c r="A3121" s="2"/>
      <c r="BG3121" s="72"/>
    </row>
    <row r="3122" spans="1:59" s="18" customFormat="1" x14ac:dyDescent="0.2">
      <c r="A3122" s="2"/>
      <c r="BG3122" s="72"/>
    </row>
    <row r="3123" spans="1:59" s="18" customFormat="1" x14ac:dyDescent="0.2">
      <c r="A3123" s="2"/>
      <c r="BG3123" s="72"/>
    </row>
    <row r="3124" spans="1:59" s="18" customFormat="1" x14ac:dyDescent="0.2">
      <c r="A3124" s="2"/>
      <c r="BG3124" s="72"/>
    </row>
    <row r="3125" spans="1:59" s="18" customFormat="1" x14ac:dyDescent="0.2">
      <c r="A3125" s="2"/>
      <c r="BG3125" s="72"/>
    </row>
    <row r="3126" spans="1:59" s="18" customFormat="1" x14ac:dyDescent="0.2">
      <c r="A3126" s="2"/>
      <c r="BG3126" s="72"/>
    </row>
    <row r="3127" spans="1:59" s="18" customFormat="1" x14ac:dyDescent="0.2">
      <c r="A3127" s="2"/>
      <c r="BG3127" s="72"/>
    </row>
    <row r="3128" spans="1:59" s="18" customFormat="1" x14ac:dyDescent="0.2">
      <c r="A3128" s="2"/>
      <c r="BG3128" s="72"/>
    </row>
    <row r="3129" spans="1:59" s="18" customFormat="1" x14ac:dyDescent="0.2">
      <c r="A3129" s="2"/>
      <c r="BG3129" s="72"/>
    </row>
    <row r="3130" spans="1:59" s="18" customFormat="1" x14ac:dyDescent="0.2">
      <c r="A3130" s="2"/>
      <c r="BG3130" s="72"/>
    </row>
    <row r="3131" spans="1:59" s="18" customFormat="1" x14ac:dyDescent="0.2">
      <c r="A3131" s="2"/>
      <c r="BG3131" s="72"/>
    </row>
    <row r="3132" spans="1:59" s="18" customFormat="1" x14ac:dyDescent="0.2">
      <c r="A3132" s="2"/>
      <c r="BG3132" s="72"/>
    </row>
    <row r="3133" spans="1:59" s="18" customFormat="1" x14ac:dyDescent="0.2">
      <c r="A3133" s="2"/>
      <c r="BG3133" s="72"/>
    </row>
    <row r="3134" spans="1:59" s="18" customFormat="1" x14ac:dyDescent="0.2">
      <c r="A3134" s="2"/>
      <c r="BG3134" s="72"/>
    </row>
    <row r="3135" spans="1:59" s="18" customFormat="1" x14ac:dyDescent="0.2">
      <c r="A3135" s="2"/>
      <c r="BG3135" s="72"/>
    </row>
    <row r="3136" spans="1:59" s="18" customFormat="1" x14ac:dyDescent="0.2">
      <c r="A3136" s="2"/>
      <c r="BG3136" s="72"/>
    </row>
    <row r="3137" spans="1:59" s="18" customFormat="1" x14ac:dyDescent="0.2">
      <c r="A3137" s="2"/>
      <c r="BG3137" s="72"/>
    </row>
    <row r="3138" spans="1:59" s="18" customFormat="1" x14ac:dyDescent="0.2">
      <c r="A3138" s="2"/>
      <c r="BG3138" s="72"/>
    </row>
    <row r="3139" spans="1:59" s="18" customFormat="1" x14ac:dyDescent="0.2">
      <c r="A3139" s="2"/>
      <c r="BG3139" s="72"/>
    </row>
    <row r="3140" spans="1:59" s="18" customFormat="1" x14ac:dyDescent="0.2">
      <c r="A3140" s="2"/>
      <c r="BG3140" s="72"/>
    </row>
    <row r="3141" spans="1:59" s="18" customFormat="1" x14ac:dyDescent="0.2">
      <c r="A3141" s="2"/>
      <c r="BG3141" s="72"/>
    </row>
    <row r="3142" spans="1:59" s="18" customFormat="1" x14ac:dyDescent="0.2">
      <c r="A3142" s="2"/>
      <c r="BG3142" s="72"/>
    </row>
    <row r="3143" spans="1:59" s="18" customFormat="1" x14ac:dyDescent="0.2">
      <c r="A3143" s="2"/>
      <c r="BG3143" s="72"/>
    </row>
    <row r="3144" spans="1:59" s="18" customFormat="1" x14ac:dyDescent="0.2">
      <c r="A3144" s="2"/>
      <c r="BG3144" s="72"/>
    </row>
    <row r="3145" spans="1:59" s="18" customFormat="1" x14ac:dyDescent="0.2">
      <c r="A3145" s="2"/>
      <c r="BG3145" s="72"/>
    </row>
    <row r="3146" spans="1:59" s="18" customFormat="1" x14ac:dyDescent="0.2">
      <c r="A3146" s="2"/>
      <c r="BG3146" s="72"/>
    </row>
    <row r="3147" spans="1:59" s="18" customFormat="1" x14ac:dyDescent="0.2">
      <c r="A3147" s="2"/>
      <c r="BG3147" s="72"/>
    </row>
    <row r="3148" spans="1:59" s="18" customFormat="1" x14ac:dyDescent="0.2">
      <c r="A3148" s="2"/>
      <c r="BG3148" s="72"/>
    </row>
    <row r="3149" spans="1:59" s="18" customFormat="1" x14ac:dyDescent="0.2">
      <c r="A3149" s="2"/>
      <c r="BG3149" s="72"/>
    </row>
    <row r="3150" spans="1:59" s="18" customFormat="1" x14ac:dyDescent="0.2">
      <c r="A3150" s="2"/>
      <c r="BG3150" s="72"/>
    </row>
    <row r="3151" spans="1:59" s="18" customFormat="1" x14ac:dyDescent="0.2">
      <c r="A3151" s="2"/>
      <c r="BG3151" s="72"/>
    </row>
    <row r="3152" spans="1:59" s="18" customFormat="1" x14ac:dyDescent="0.2">
      <c r="A3152" s="2"/>
      <c r="BG3152" s="72"/>
    </row>
    <row r="3153" spans="1:59" s="18" customFormat="1" x14ac:dyDescent="0.2">
      <c r="A3153" s="2"/>
      <c r="BG3153" s="72"/>
    </row>
    <row r="3154" spans="1:59" s="18" customFormat="1" x14ac:dyDescent="0.2">
      <c r="A3154" s="2"/>
      <c r="BG3154" s="72"/>
    </row>
    <row r="3155" spans="1:59" s="18" customFormat="1" x14ac:dyDescent="0.2">
      <c r="A3155" s="2"/>
      <c r="BG3155" s="72"/>
    </row>
    <row r="3156" spans="1:59" s="18" customFormat="1" x14ac:dyDescent="0.2">
      <c r="A3156" s="2"/>
      <c r="BG3156" s="72"/>
    </row>
    <row r="3157" spans="1:59" s="18" customFormat="1" x14ac:dyDescent="0.2">
      <c r="A3157" s="2"/>
      <c r="BG3157" s="72"/>
    </row>
    <row r="3158" spans="1:59" s="18" customFormat="1" x14ac:dyDescent="0.2">
      <c r="A3158" s="2"/>
      <c r="BG3158" s="72"/>
    </row>
    <row r="3159" spans="1:59" s="18" customFormat="1" x14ac:dyDescent="0.2">
      <c r="A3159" s="2"/>
      <c r="BG3159" s="72"/>
    </row>
    <row r="3160" spans="1:59" s="18" customFormat="1" x14ac:dyDescent="0.2">
      <c r="A3160" s="2"/>
      <c r="BG3160" s="72"/>
    </row>
    <row r="3161" spans="1:59" s="18" customFormat="1" x14ac:dyDescent="0.2">
      <c r="A3161" s="2"/>
      <c r="BG3161" s="72"/>
    </row>
    <row r="3162" spans="1:59" s="18" customFormat="1" x14ac:dyDescent="0.2">
      <c r="A3162" s="2"/>
      <c r="BG3162" s="72"/>
    </row>
    <row r="3163" spans="1:59" s="18" customFormat="1" x14ac:dyDescent="0.2">
      <c r="A3163" s="2"/>
      <c r="BG3163" s="72"/>
    </row>
    <row r="3164" spans="1:59" s="18" customFormat="1" x14ac:dyDescent="0.2">
      <c r="A3164" s="2"/>
      <c r="BG3164" s="72"/>
    </row>
    <row r="3165" spans="1:59" s="18" customFormat="1" x14ac:dyDescent="0.2">
      <c r="A3165" s="2"/>
      <c r="BG3165" s="72"/>
    </row>
    <row r="3166" spans="1:59" s="18" customFormat="1" x14ac:dyDescent="0.2">
      <c r="A3166" s="2"/>
      <c r="BG3166" s="72"/>
    </row>
    <row r="3167" spans="1:59" s="18" customFormat="1" x14ac:dyDescent="0.2">
      <c r="A3167" s="2"/>
      <c r="BG3167" s="72"/>
    </row>
    <row r="3168" spans="1:59" s="18" customFormat="1" x14ac:dyDescent="0.2">
      <c r="A3168" s="2"/>
      <c r="BG3168" s="72"/>
    </row>
    <row r="3169" spans="1:59" s="18" customFormat="1" x14ac:dyDescent="0.2">
      <c r="A3169" s="2"/>
      <c r="BG3169" s="72"/>
    </row>
    <row r="3170" spans="1:59" s="18" customFormat="1" x14ac:dyDescent="0.2">
      <c r="A3170" s="2"/>
      <c r="BG3170" s="72"/>
    </row>
    <row r="3171" spans="1:59" s="18" customFormat="1" x14ac:dyDescent="0.2">
      <c r="A3171" s="2"/>
      <c r="BG3171" s="72"/>
    </row>
    <row r="3172" spans="1:59" s="18" customFormat="1" x14ac:dyDescent="0.2">
      <c r="A3172" s="2"/>
      <c r="BG3172" s="72"/>
    </row>
    <row r="3173" spans="1:59" s="18" customFormat="1" x14ac:dyDescent="0.2">
      <c r="A3173" s="2"/>
      <c r="BG3173" s="72"/>
    </row>
    <row r="3174" spans="1:59" s="18" customFormat="1" x14ac:dyDescent="0.2">
      <c r="A3174" s="2"/>
      <c r="BG3174" s="72"/>
    </row>
    <row r="3175" spans="1:59" s="18" customFormat="1" x14ac:dyDescent="0.2">
      <c r="A3175" s="2"/>
      <c r="BG3175" s="72"/>
    </row>
    <row r="3176" spans="1:59" s="18" customFormat="1" x14ac:dyDescent="0.2">
      <c r="A3176" s="2"/>
      <c r="BG3176" s="72"/>
    </row>
    <row r="3177" spans="1:59" s="18" customFormat="1" x14ac:dyDescent="0.2">
      <c r="A3177" s="2"/>
      <c r="BG3177" s="72"/>
    </row>
    <row r="3178" spans="1:59" s="18" customFormat="1" x14ac:dyDescent="0.2">
      <c r="A3178" s="2"/>
      <c r="BG3178" s="72"/>
    </row>
    <row r="3179" spans="1:59" s="18" customFormat="1" x14ac:dyDescent="0.2">
      <c r="A3179" s="2"/>
      <c r="BG3179" s="72"/>
    </row>
    <row r="3180" spans="1:59" s="18" customFormat="1" x14ac:dyDescent="0.2">
      <c r="A3180" s="2"/>
      <c r="BG3180" s="72"/>
    </row>
    <row r="3181" spans="1:59" s="18" customFormat="1" x14ac:dyDescent="0.2">
      <c r="A3181" s="2"/>
      <c r="BG3181" s="72"/>
    </row>
    <row r="3182" spans="1:59" s="18" customFormat="1" x14ac:dyDescent="0.2">
      <c r="A3182" s="2"/>
      <c r="BG3182" s="72"/>
    </row>
    <row r="3183" spans="1:59" s="18" customFormat="1" x14ac:dyDescent="0.2">
      <c r="A3183" s="2"/>
      <c r="BG3183" s="72"/>
    </row>
    <row r="3184" spans="1:59" s="18" customFormat="1" x14ac:dyDescent="0.2">
      <c r="A3184" s="2"/>
      <c r="BG3184" s="72"/>
    </row>
    <row r="3185" spans="1:59" s="18" customFormat="1" x14ac:dyDescent="0.2">
      <c r="A3185" s="2"/>
      <c r="BG3185" s="72"/>
    </row>
    <row r="3186" spans="1:59" s="18" customFormat="1" x14ac:dyDescent="0.2">
      <c r="A3186" s="2"/>
      <c r="BG3186" s="72"/>
    </row>
    <row r="3187" spans="1:59" s="18" customFormat="1" x14ac:dyDescent="0.2">
      <c r="A3187" s="2"/>
      <c r="BG3187" s="72"/>
    </row>
    <row r="3188" spans="1:59" s="18" customFormat="1" x14ac:dyDescent="0.2">
      <c r="A3188" s="2"/>
      <c r="BG3188" s="72"/>
    </row>
    <row r="3189" spans="1:59" s="18" customFormat="1" x14ac:dyDescent="0.2">
      <c r="A3189" s="2"/>
      <c r="BG3189" s="72"/>
    </row>
    <row r="3190" spans="1:59" s="18" customFormat="1" x14ac:dyDescent="0.2">
      <c r="A3190" s="2"/>
      <c r="BG3190" s="72"/>
    </row>
    <row r="3191" spans="1:59" s="18" customFormat="1" x14ac:dyDescent="0.2">
      <c r="A3191" s="2"/>
      <c r="BG3191" s="72"/>
    </row>
    <row r="3192" spans="1:59" s="18" customFormat="1" x14ac:dyDescent="0.2">
      <c r="A3192" s="2"/>
      <c r="BG3192" s="72"/>
    </row>
    <row r="3193" spans="1:59" s="18" customFormat="1" x14ac:dyDescent="0.2">
      <c r="A3193" s="2"/>
      <c r="BG3193" s="72"/>
    </row>
    <row r="3194" spans="1:59" s="18" customFormat="1" x14ac:dyDescent="0.2">
      <c r="A3194" s="2"/>
      <c r="BG3194" s="72"/>
    </row>
    <row r="3195" spans="1:59" s="18" customFormat="1" x14ac:dyDescent="0.2">
      <c r="A3195" s="2"/>
      <c r="BG3195" s="72"/>
    </row>
    <row r="3196" spans="1:59" s="18" customFormat="1" x14ac:dyDescent="0.2">
      <c r="A3196" s="2"/>
      <c r="BG3196" s="72"/>
    </row>
    <row r="3197" spans="1:59" s="18" customFormat="1" x14ac:dyDescent="0.2">
      <c r="A3197" s="2"/>
      <c r="BG3197" s="72"/>
    </row>
    <row r="3198" spans="1:59" s="18" customFormat="1" x14ac:dyDescent="0.2">
      <c r="A3198" s="2"/>
      <c r="BG3198" s="72"/>
    </row>
    <row r="3199" spans="1:59" s="18" customFormat="1" x14ac:dyDescent="0.2">
      <c r="A3199" s="2"/>
      <c r="BG3199" s="72"/>
    </row>
    <row r="3200" spans="1:59" s="18" customFormat="1" x14ac:dyDescent="0.2">
      <c r="A3200" s="2"/>
      <c r="BG3200" s="72"/>
    </row>
    <row r="3201" spans="1:59" s="18" customFormat="1" x14ac:dyDescent="0.2">
      <c r="A3201" s="2"/>
      <c r="BG3201" s="72"/>
    </row>
    <row r="3202" spans="1:59" s="18" customFormat="1" x14ac:dyDescent="0.2">
      <c r="A3202" s="2"/>
      <c r="BG3202" s="72"/>
    </row>
    <row r="3203" spans="1:59" s="18" customFormat="1" x14ac:dyDescent="0.2">
      <c r="A3203" s="2"/>
      <c r="BG3203" s="72"/>
    </row>
    <row r="3204" spans="1:59" s="18" customFormat="1" x14ac:dyDescent="0.2">
      <c r="A3204" s="2"/>
      <c r="BG3204" s="72"/>
    </row>
    <row r="3205" spans="1:59" s="18" customFormat="1" x14ac:dyDescent="0.2">
      <c r="A3205" s="2"/>
      <c r="BG3205" s="72"/>
    </row>
    <row r="3206" spans="1:59" s="18" customFormat="1" x14ac:dyDescent="0.2">
      <c r="A3206" s="2"/>
      <c r="BG3206" s="72"/>
    </row>
    <row r="3207" spans="1:59" s="18" customFormat="1" x14ac:dyDescent="0.2">
      <c r="A3207" s="2"/>
      <c r="BG3207" s="72"/>
    </row>
    <row r="3208" spans="1:59" s="18" customFormat="1" x14ac:dyDescent="0.2">
      <c r="A3208" s="2"/>
      <c r="BG3208" s="72"/>
    </row>
    <row r="3209" spans="1:59" s="18" customFormat="1" x14ac:dyDescent="0.2">
      <c r="A3209" s="2"/>
      <c r="BG3209" s="72"/>
    </row>
    <row r="3210" spans="1:59" s="18" customFormat="1" x14ac:dyDescent="0.2">
      <c r="A3210" s="2"/>
      <c r="BG3210" s="72"/>
    </row>
    <row r="3211" spans="1:59" s="18" customFormat="1" x14ac:dyDescent="0.2">
      <c r="A3211" s="2"/>
      <c r="BG3211" s="72"/>
    </row>
    <row r="3212" spans="1:59" s="18" customFormat="1" x14ac:dyDescent="0.2">
      <c r="A3212" s="2"/>
      <c r="BG3212" s="72"/>
    </row>
    <row r="3213" spans="1:59" s="18" customFormat="1" x14ac:dyDescent="0.2">
      <c r="A3213" s="2"/>
      <c r="BG3213" s="72"/>
    </row>
    <row r="3214" spans="1:59" s="18" customFormat="1" x14ac:dyDescent="0.2">
      <c r="A3214" s="2"/>
      <c r="BG3214" s="72"/>
    </row>
    <row r="3215" spans="1:59" s="18" customFormat="1" x14ac:dyDescent="0.2">
      <c r="A3215" s="2"/>
      <c r="BG3215" s="72"/>
    </row>
    <row r="3216" spans="1:59" s="18" customFormat="1" x14ac:dyDescent="0.2">
      <c r="A3216" s="2"/>
      <c r="BG3216" s="72"/>
    </row>
    <row r="3217" spans="1:59" s="18" customFormat="1" x14ac:dyDescent="0.2">
      <c r="A3217" s="2"/>
      <c r="BG3217" s="72"/>
    </row>
    <row r="3218" spans="1:59" s="18" customFormat="1" x14ac:dyDescent="0.2">
      <c r="A3218" s="2"/>
      <c r="BG3218" s="72"/>
    </row>
    <row r="3219" spans="1:59" s="18" customFormat="1" x14ac:dyDescent="0.2">
      <c r="A3219" s="2"/>
      <c r="BG3219" s="72"/>
    </row>
    <row r="3220" spans="1:59" s="18" customFormat="1" x14ac:dyDescent="0.2">
      <c r="A3220" s="2"/>
      <c r="BG3220" s="72"/>
    </row>
    <row r="3221" spans="1:59" s="18" customFormat="1" x14ac:dyDescent="0.2">
      <c r="A3221" s="2"/>
      <c r="BG3221" s="72"/>
    </row>
    <row r="3222" spans="1:59" s="18" customFormat="1" x14ac:dyDescent="0.2">
      <c r="A3222" s="2"/>
      <c r="BG3222" s="72"/>
    </row>
    <row r="3223" spans="1:59" s="18" customFormat="1" x14ac:dyDescent="0.2">
      <c r="A3223" s="2"/>
      <c r="BG3223" s="72"/>
    </row>
    <row r="3224" spans="1:59" s="18" customFormat="1" x14ac:dyDescent="0.2">
      <c r="A3224" s="2"/>
      <c r="BG3224" s="72"/>
    </row>
    <row r="3225" spans="1:59" s="18" customFormat="1" x14ac:dyDescent="0.2">
      <c r="A3225" s="2"/>
      <c r="BG3225" s="72"/>
    </row>
    <row r="3226" spans="1:59" s="18" customFormat="1" x14ac:dyDescent="0.2">
      <c r="A3226" s="2"/>
      <c r="BG3226" s="72"/>
    </row>
    <row r="3227" spans="1:59" s="18" customFormat="1" x14ac:dyDescent="0.2">
      <c r="A3227" s="2"/>
      <c r="BG3227" s="72"/>
    </row>
    <row r="3228" spans="1:59" s="18" customFormat="1" x14ac:dyDescent="0.2">
      <c r="A3228" s="2"/>
      <c r="BG3228" s="72"/>
    </row>
    <row r="3229" spans="1:59" s="18" customFormat="1" x14ac:dyDescent="0.2">
      <c r="A3229" s="2"/>
      <c r="BG3229" s="72"/>
    </row>
    <row r="3230" spans="1:59" s="18" customFormat="1" x14ac:dyDescent="0.2">
      <c r="A3230" s="2"/>
      <c r="BG3230" s="72"/>
    </row>
    <row r="3231" spans="1:59" s="18" customFormat="1" x14ac:dyDescent="0.2">
      <c r="A3231" s="2"/>
      <c r="BG3231" s="72"/>
    </row>
    <row r="3232" spans="1:59" s="18" customFormat="1" x14ac:dyDescent="0.2">
      <c r="A3232" s="2"/>
      <c r="BG3232" s="72"/>
    </row>
    <row r="3233" spans="1:59" s="18" customFormat="1" x14ac:dyDescent="0.2">
      <c r="A3233" s="2"/>
      <c r="BG3233" s="72"/>
    </row>
    <row r="3234" spans="1:59" s="18" customFormat="1" x14ac:dyDescent="0.2">
      <c r="A3234" s="2"/>
      <c r="BG3234" s="72"/>
    </row>
    <row r="3235" spans="1:59" s="18" customFormat="1" x14ac:dyDescent="0.2">
      <c r="A3235" s="2"/>
      <c r="BG3235" s="72"/>
    </row>
    <row r="3236" spans="1:59" s="18" customFormat="1" x14ac:dyDescent="0.2">
      <c r="A3236" s="2"/>
      <c r="BG3236" s="72"/>
    </row>
    <row r="3237" spans="1:59" s="18" customFormat="1" x14ac:dyDescent="0.2">
      <c r="A3237" s="2"/>
      <c r="BG3237" s="72"/>
    </row>
    <row r="3238" spans="1:59" s="18" customFormat="1" x14ac:dyDescent="0.2">
      <c r="A3238" s="2"/>
      <c r="BG3238" s="72"/>
    </row>
    <row r="3239" spans="1:59" s="18" customFormat="1" x14ac:dyDescent="0.2">
      <c r="A3239" s="2"/>
      <c r="BG3239" s="72"/>
    </row>
    <row r="3240" spans="1:59" s="18" customFormat="1" x14ac:dyDescent="0.2">
      <c r="A3240" s="2"/>
      <c r="BG3240" s="72"/>
    </row>
    <row r="3241" spans="1:59" s="18" customFormat="1" x14ac:dyDescent="0.2">
      <c r="A3241" s="2"/>
      <c r="BG3241" s="72"/>
    </row>
    <row r="3242" spans="1:59" s="18" customFormat="1" x14ac:dyDescent="0.2">
      <c r="A3242" s="2"/>
      <c r="BG3242" s="72"/>
    </row>
    <row r="3243" spans="1:59" s="18" customFormat="1" x14ac:dyDescent="0.2">
      <c r="A3243" s="2"/>
      <c r="BG3243" s="72"/>
    </row>
    <row r="3244" spans="1:59" s="18" customFormat="1" x14ac:dyDescent="0.2">
      <c r="A3244" s="2"/>
      <c r="BG3244" s="72"/>
    </row>
    <row r="3245" spans="1:59" s="18" customFormat="1" x14ac:dyDescent="0.2">
      <c r="A3245" s="2"/>
      <c r="BG3245" s="72"/>
    </row>
    <row r="3246" spans="1:59" s="18" customFormat="1" x14ac:dyDescent="0.2">
      <c r="A3246" s="2"/>
      <c r="BG3246" s="72"/>
    </row>
    <row r="3247" spans="1:59" s="18" customFormat="1" x14ac:dyDescent="0.2">
      <c r="A3247" s="2"/>
      <c r="BG3247" s="72"/>
    </row>
    <row r="3248" spans="1:59" s="18" customFormat="1" x14ac:dyDescent="0.2">
      <c r="A3248" s="2"/>
      <c r="BG3248" s="72"/>
    </row>
    <row r="3249" spans="1:59" s="18" customFormat="1" x14ac:dyDescent="0.2">
      <c r="A3249" s="2"/>
      <c r="BG3249" s="72"/>
    </row>
    <row r="3250" spans="1:59" s="18" customFormat="1" x14ac:dyDescent="0.2">
      <c r="A3250" s="2"/>
      <c r="BG3250" s="72"/>
    </row>
    <row r="3251" spans="1:59" s="18" customFormat="1" x14ac:dyDescent="0.2">
      <c r="A3251" s="2"/>
      <c r="BG3251" s="72"/>
    </row>
    <row r="3252" spans="1:59" s="18" customFormat="1" x14ac:dyDescent="0.2">
      <c r="A3252" s="2"/>
      <c r="BG3252" s="72"/>
    </row>
    <row r="3253" spans="1:59" s="18" customFormat="1" x14ac:dyDescent="0.2">
      <c r="A3253" s="2"/>
      <c r="BG3253" s="72"/>
    </row>
    <row r="3254" spans="1:59" s="18" customFormat="1" x14ac:dyDescent="0.2">
      <c r="A3254" s="2"/>
      <c r="BG3254" s="72"/>
    </row>
    <row r="3255" spans="1:59" s="18" customFormat="1" x14ac:dyDescent="0.2">
      <c r="A3255" s="2"/>
      <c r="BG3255" s="72"/>
    </row>
    <row r="3256" spans="1:59" s="18" customFormat="1" x14ac:dyDescent="0.2">
      <c r="A3256" s="2"/>
      <c r="BG3256" s="72"/>
    </row>
    <row r="3257" spans="1:59" s="18" customFormat="1" x14ac:dyDescent="0.2">
      <c r="A3257" s="2"/>
      <c r="BG3257" s="72"/>
    </row>
    <row r="3258" spans="1:59" s="18" customFormat="1" x14ac:dyDescent="0.2">
      <c r="A3258" s="2"/>
      <c r="BG3258" s="72"/>
    </row>
    <row r="3259" spans="1:59" s="18" customFormat="1" x14ac:dyDescent="0.2">
      <c r="A3259" s="2"/>
      <c r="BG3259" s="72"/>
    </row>
    <row r="3260" spans="1:59" s="18" customFormat="1" x14ac:dyDescent="0.2">
      <c r="A3260" s="2"/>
      <c r="BG3260" s="72"/>
    </row>
    <row r="3261" spans="1:59" s="18" customFormat="1" x14ac:dyDescent="0.2">
      <c r="A3261" s="2"/>
      <c r="BG3261" s="72"/>
    </row>
    <row r="3262" spans="1:59" s="18" customFormat="1" x14ac:dyDescent="0.2">
      <c r="A3262" s="2"/>
      <c r="BG3262" s="72"/>
    </row>
    <row r="3263" spans="1:59" s="18" customFormat="1" x14ac:dyDescent="0.2">
      <c r="A3263" s="2"/>
      <c r="BG3263" s="72"/>
    </row>
    <row r="3264" spans="1:59" s="18" customFormat="1" x14ac:dyDescent="0.2">
      <c r="A3264" s="2"/>
      <c r="BG3264" s="72"/>
    </row>
    <row r="3265" spans="1:59" s="18" customFormat="1" x14ac:dyDescent="0.2">
      <c r="A3265" s="2"/>
      <c r="BG3265" s="72"/>
    </row>
    <row r="3266" spans="1:59" s="18" customFormat="1" x14ac:dyDescent="0.2">
      <c r="A3266" s="2"/>
      <c r="BG3266" s="72"/>
    </row>
    <row r="3267" spans="1:59" s="18" customFormat="1" x14ac:dyDescent="0.2">
      <c r="A3267" s="2"/>
      <c r="BG3267" s="72"/>
    </row>
    <row r="3268" spans="1:59" s="18" customFormat="1" x14ac:dyDescent="0.2">
      <c r="A3268" s="2"/>
      <c r="BG3268" s="72"/>
    </row>
    <row r="3269" spans="1:59" s="18" customFormat="1" x14ac:dyDescent="0.2">
      <c r="A3269" s="2"/>
      <c r="BG3269" s="72"/>
    </row>
    <row r="3270" spans="1:59" s="18" customFormat="1" x14ac:dyDescent="0.2">
      <c r="A3270" s="2"/>
      <c r="BG3270" s="72"/>
    </row>
    <row r="3271" spans="1:59" s="18" customFormat="1" x14ac:dyDescent="0.2">
      <c r="A3271" s="2"/>
      <c r="BG3271" s="72"/>
    </row>
    <row r="3272" spans="1:59" s="18" customFormat="1" x14ac:dyDescent="0.2">
      <c r="A3272" s="2"/>
      <c r="BG3272" s="72"/>
    </row>
    <row r="3273" spans="1:59" s="18" customFormat="1" x14ac:dyDescent="0.2">
      <c r="A3273" s="2"/>
      <c r="BG3273" s="72"/>
    </row>
    <row r="3274" spans="1:59" s="18" customFormat="1" x14ac:dyDescent="0.2">
      <c r="A3274" s="2"/>
      <c r="BG3274" s="72"/>
    </row>
    <row r="3275" spans="1:59" s="18" customFormat="1" x14ac:dyDescent="0.2">
      <c r="A3275" s="2"/>
      <c r="BG3275" s="72"/>
    </row>
    <row r="3276" spans="1:59" s="18" customFormat="1" x14ac:dyDescent="0.2">
      <c r="A3276" s="2"/>
      <c r="BG3276" s="72"/>
    </row>
    <row r="3277" spans="1:59" s="18" customFormat="1" x14ac:dyDescent="0.2">
      <c r="A3277" s="2"/>
      <c r="BG3277" s="72"/>
    </row>
    <row r="3278" spans="1:59" s="18" customFormat="1" x14ac:dyDescent="0.2">
      <c r="A3278" s="2"/>
      <c r="BG3278" s="72"/>
    </row>
    <row r="3279" spans="1:59" s="18" customFormat="1" x14ac:dyDescent="0.2">
      <c r="A3279" s="2"/>
      <c r="BG3279" s="72"/>
    </row>
    <row r="3280" spans="1:59" s="18" customFormat="1" x14ac:dyDescent="0.2">
      <c r="A3280" s="2"/>
      <c r="BG3280" s="72"/>
    </row>
    <row r="3281" spans="1:59" s="18" customFormat="1" x14ac:dyDescent="0.2">
      <c r="A3281" s="2"/>
      <c r="BG3281" s="72"/>
    </row>
    <row r="3282" spans="1:59" s="18" customFormat="1" x14ac:dyDescent="0.2">
      <c r="A3282" s="2"/>
      <c r="BG3282" s="72"/>
    </row>
    <row r="3283" spans="1:59" s="18" customFormat="1" x14ac:dyDescent="0.2">
      <c r="A3283" s="2"/>
      <c r="BG3283" s="72"/>
    </row>
    <row r="3284" spans="1:59" s="18" customFormat="1" x14ac:dyDescent="0.2">
      <c r="A3284" s="2"/>
      <c r="BG3284" s="72"/>
    </row>
    <row r="3285" spans="1:59" s="18" customFormat="1" x14ac:dyDescent="0.2">
      <c r="A3285" s="2"/>
      <c r="BG3285" s="72"/>
    </row>
    <row r="3286" spans="1:59" s="18" customFormat="1" x14ac:dyDescent="0.2">
      <c r="A3286" s="2"/>
      <c r="BG3286" s="72"/>
    </row>
    <row r="3287" spans="1:59" s="18" customFormat="1" x14ac:dyDescent="0.2">
      <c r="A3287" s="2"/>
      <c r="BG3287" s="72"/>
    </row>
    <row r="3288" spans="1:59" s="18" customFormat="1" x14ac:dyDescent="0.2">
      <c r="A3288" s="2"/>
      <c r="BG3288" s="72"/>
    </row>
    <row r="3289" spans="1:59" s="18" customFormat="1" x14ac:dyDescent="0.2">
      <c r="A3289" s="2"/>
      <c r="BG3289" s="72"/>
    </row>
    <row r="3290" spans="1:59" s="18" customFormat="1" x14ac:dyDescent="0.2">
      <c r="A3290" s="2"/>
      <c r="BG3290" s="72"/>
    </row>
    <row r="3291" spans="1:59" s="18" customFormat="1" x14ac:dyDescent="0.2">
      <c r="A3291" s="2"/>
      <c r="BG3291" s="72"/>
    </row>
    <row r="3292" spans="1:59" s="18" customFormat="1" x14ac:dyDescent="0.2">
      <c r="A3292" s="2"/>
      <c r="BG3292" s="72"/>
    </row>
    <row r="3293" spans="1:59" s="18" customFormat="1" x14ac:dyDescent="0.2">
      <c r="A3293" s="2"/>
      <c r="BG3293" s="72"/>
    </row>
    <row r="3294" spans="1:59" s="18" customFormat="1" x14ac:dyDescent="0.2">
      <c r="A3294" s="2"/>
      <c r="BG3294" s="72"/>
    </row>
    <row r="3295" spans="1:59" s="18" customFormat="1" x14ac:dyDescent="0.2">
      <c r="A3295" s="2"/>
      <c r="BG3295" s="72"/>
    </row>
    <row r="3296" spans="1:59" s="18" customFormat="1" x14ac:dyDescent="0.2">
      <c r="A3296" s="2"/>
      <c r="BG3296" s="72"/>
    </row>
    <row r="3297" spans="1:59" s="18" customFormat="1" x14ac:dyDescent="0.2">
      <c r="A3297" s="2"/>
      <c r="BG3297" s="72"/>
    </row>
    <row r="3298" spans="1:59" s="18" customFormat="1" x14ac:dyDescent="0.2">
      <c r="A3298" s="2"/>
      <c r="BG3298" s="72"/>
    </row>
    <row r="3299" spans="1:59" s="18" customFormat="1" x14ac:dyDescent="0.2">
      <c r="A3299" s="2"/>
      <c r="BG3299" s="72"/>
    </row>
    <row r="3300" spans="1:59" s="18" customFormat="1" x14ac:dyDescent="0.2">
      <c r="A3300" s="2"/>
      <c r="BG3300" s="72"/>
    </row>
    <row r="3301" spans="1:59" s="18" customFormat="1" x14ac:dyDescent="0.2">
      <c r="A3301" s="2"/>
      <c r="BG3301" s="72"/>
    </row>
    <row r="3302" spans="1:59" s="18" customFormat="1" x14ac:dyDescent="0.2">
      <c r="A3302" s="2"/>
      <c r="BG3302" s="72"/>
    </row>
    <row r="3303" spans="1:59" s="18" customFormat="1" x14ac:dyDescent="0.2">
      <c r="A3303" s="2"/>
      <c r="BG3303" s="72"/>
    </row>
    <row r="3304" spans="1:59" s="18" customFormat="1" x14ac:dyDescent="0.2">
      <c r="A3304" s="2"/>
      <c r="BG3304" s="72"/>
    </row>
    <row r="3305" spans="1:59" s="18" customFormat="1" x14ac:dyDescent="0.2">
      <c r="A3305" s="2"/>
      <c r="BG3305" s="72"/>
    </row>
    <row r="3306" spans="1:59" s="18" customFormat="1" x14ac:dyDescent="0.2">
      <c r="A3306" s="2"/>
      <c r="BG3306" s="72"/>
    </row>
    <row r="3307" spans="1:59" s="18" customFormat="1" x14ac:dyDescent="0.2">
      <c r="A3307" s="2"/>
      <c r="BG3307" s="72"/>
    </row>
    <row r="3308" spans="1:59" s="18" customFormat="1" x14ac:dyDescent="0.2">
      <c r="A3308" s="2"/>
      <c r="BG3308" s="72"/>
    </row>
    <row r="3309" spans="1:59" s="18" customFormat="1" x14ac:dyDescent="0.2">
      <c r="A3309" s="2"/>
      <c r="BG3309" s="72"/>
    </row>
    <row r="3310" spans="1:59" s="18" customFormat="1" x14ac:dyDescent="0.2">
      <c r="A3310" s="2"/>
      <c r="BG3310" s="72"/>
    </row>
    <row r="3311" spans="1:59" s="18" customFormat="1" x14ac:dyDescent="0.2">
      <c r="A3311" s="2"/>
      <c r="BG3311" s="72"/>
    </row>
    <row r="3312" spans="1:59" s="18" customFormat="1" x14ac:dyDescent="0.2">
      <c r="A3312" s="2"/>
      <c r="BG3312" s="72"/>
    </row>
    <row r="3313" spans="1:59" s="18" customFormat="1" x14ac:dyDescent="0.2">
      <c r="A3313" s="2"/>
      <c r="BG3313" s="72"/>
    </row>
    <row r="3314" spans="1:59" s="18" customFormat="1" x14ac:dyDescent="0.2">
      <c r="A3314" s="2"/>
      <c r="BG3314" s="72"/>
    </row>
    <row r="3315" spans="1:59" s="18" customFormat="1" x14ac:dyDescent="0.2">
      <c r="A3315" s="2"/>
      <c r="BG3315" s="72"/>
    </row>
    <row r="3316" spans="1:59" s="18" customFormat="1" x14ac:dyDescent="0.2">
      <c r="A3316" s="2"/>
      <c r="BG3316" s="72"/>
    </row>
    <row r="3317" spans="1:59" s="18" customFormat="1" x14ac:dyDescent="0.2">
      <c r="A3317" s="2"/>
      <c r="BG3317" s="72"/>
    </row>
    <row r="3318" spans="1:59" s="18" customFormat="1" x14ac:dyDescent="0.2">
      <c r="A3318" s="2"/>
      <c r="BG3318" s="72"/>
    </row>
    <row r="3319" spans="1:59" s="18" customFormat="1" x14ac:dyDescent="0.2">
      <c r="A3319" s="2"/>
      <c r="BG3319" s="72"/>
    </row>
    <row r="3320" spans="1:59" s="18" customFormat="1" x14ac:dyDescent="0.2">
      <c r="A3320" s="2"/>
      <c r="BG3320" s="72"/>
    </row>
    <row r="3321" spans="1:59" s="18" customFormat="1" x14ac:dyDescent="0.2">
      <c r="A3321" s="2"/>
      <c r="BG3321" s="72"/>
    </row>
    <row r="3322" spans="1:59" s="18" customFormat="1" x14ac:dyDescent="0.2">
      <c r="A3322" s="2"/>
      <c r="BG3322" s="72"/>
    </row>
    <row r="3323" spans="1:59" s="18" customFormat="1" x14ac:dyDescent="0.2">
      <c r="A3323" s="2"/>
      <c r="BG3323" s="72"/>
    </row>
    <row r="3324" spans="1:59" s="18" customFormat="1" x14ac:dyDescent="0.2">
      <c r="A3324" s="2"/>
      <c r="BG3324" s="72"/>
    </row>
    <row r="3325" spans="1:59" s="18" customFormat="1" x14ac:dyDescent="0.2">
      <c r="A3325" s="2"/>
      <c r="BG3325" s="72"/>
    </row>
    <row r="3326" spans="1:59" s="18" customFormat="1" x14ac:dyDescent="0.2">
      <c r="A3326" s="2"/>
      <c r="BG3326" s="72"/>
    </row>
    <row r="3327" spans="1:59" s="18" customFormat="1" x14ac:dyDescent="0.2">
      <c r="A3327" s="2"/>
      <c r="BG3327" s="72"/>
    </row>
    <row r="3328" spans="1:59" s="18" customFormat="1" x14ac:dyDescent="0.2">
      <c r="A3328" s="2"/>
      <c r="BG3328" s="72"/>
    </row>
    <row r="3329" spans="1:59" s="18" customFormat="1" x14ac:dyDescent="0.2">
      <c r="A3329" s="2"/>
      <c r="BG3329" s="72"/>
    </row>
    <row r="3330" spans="1:59" s="18" customFormat="1" x14ac:dyDescent="0.2">
      <c r="A3330" s="2"/>
      <c r="BG3330" s="72"/>
    </row>
    <row r="3331" spans="1:59" s="18" customFormat="1" x14ac:dyDescent="0.2">
      <c r="A3331" s="2"/>
      <c r="BG3331" s="72"/>
    </row>
    <row r="3332" spans="1:59" s="18" customFormat="1" x14ac:dyDescent="0.2">
      <c r="A3332" s="2"/>
      <c r="BG3332" s="72"/>
    </row>
    <row r="3333" spans="1:59" s="18" customFormat="1" x14ac:dyDescent="0.2">
      <c r="A3333" s="2"/>
      <c r="BG3333" s="72"/>
    </row>
    <row r="3334" spans="1:59" s="18" customFormat="1" x14ac:dyDescent="0.2">
      <c r="A3334" s="2"/>
      <c r="BG3334" s="72"/>
    </row>
    <row r="3335" spans="1:59" s="18" customFormat="1" x14ac:dyDescent="0.2">
      <c r="A3335" s="2"/>
      <c r="BG3335" s="72"/>
    </row>
    <row r="3336" spans="1:59" s="18" customFormat="1" x14ac:dyDescent="0.2">
      <c r="A3336" s="2"/>
      <c r="BG3336" s="72"/>
    </row>
    <row r="3337" spans="1:59" s="18" customFormat="1" x14ac:dyDescent="0.2">
      <c r="A3337" s="2"/>
      <c r="BG3337" s="72"/>
    </row>
    <row r="3338" spans="1:59" s="18" customFormat="1" x14ac:dyDescent="0.2">
      <c r="A3338" s="2"/>
      <c r="BG3338" s="72"/>
    </row>
    <row r="3339" spans="1:59" s="18" customFormat="1" x14ac:dyDescent="0.2">
      <c r="A3339" s="2"/>
      <c r="BG3339" s="72"/>
    </row>
    <row r="3340" spans="1:59" s="18" customFormat="1" x14ac:dyDescent="0.2">
      <c r="A3340" s="2"/>
      <c r="BG3340" s="72"/>
    </row>
    <row r="3341" spans="1:59" s="18" customFormat="1" x14ac:dyDescent="0.2">
      <c r="A3341" s="2"/>
      <c r="BG3341" s="72"/>
    </row>
    <row r="3342" spans="1:59" s="18" customFormat="1" x14ac:dyDescent="0.2">
      <c r="A3342" s="2"/>
      <c r="BG3342" s="72"/>
    </row>
    <row r="3343" spans="1:59" s="18" customFormat="1" x14ac:dyDescent="0.2">
      <c r="A3343" s="2"/>
      <c r="BG3343" s="72"/>
    </row>
    <row r="3344" spans="1:59" s="18" customFormat="1" x14ac:dyDescent="0.2">
      <c r="A3344" s="2"/>
      <c r="BG3344" s="72"/>
    </row>
    <row r="3345" spans="1:59" s="18" customFormat="1" x14ac:dyDescent="0.2">
      <c r="A3345" s="2"/>
      <c r="BG3345" s="72"/>
    </row>
    <row r="3346" spans="1:59" s="18" customFormat="1" x14ac:dyDescent="0.2">
      <c r="A3346" s="2"/>
      <c r="BG3346" s="72"/>
    </row>
    <row r="3347" spans="1:59" s="18" customFormat="1" x14ac:dyDescent="0.2">
      <c r="A3347" s="2"/>
      <c r="BG3347" s="72"/>
    </row>
    <row r="3348" spans="1:59" s="18" customFormat="1" x14ac:dyDescent="0.2">
      <c r="A3348" s="2"/>
      <c r="BG3348" s="72"/>
    </row>
    <row r="3349" spans="1:59" s="18" customFormat="1" x14ac:dyDescent="0.2">
      <c r="A3349" s="2"/>
      <c r="BG3349" s="72"/>
    </row>
    <row r="3350" spans="1:59" s="18" customFormat="1" x14ac:dyDescent="0.2">
      <c r="A3350" s="2"/>
      <c r="BG3350" s="72"/>
    </row>
    <row r="3351" spans="1:59" s="18" customFormat="1" x14ac:dyDescent="0.2">
      <c r="A3351" s="2"/>
      <c r="BG3351" s="72"/>
    </row>
    <row r="3352" spans="1:59" s="18" customFormat="1" x14ac:dyDescent="0.2">
      <c r="A3352" s="2"/>
      <c r="BG3352" s="72"/>
    </row>
    <row r="3353" spans="1:59" s="18" customFormat="1" x14ac:dyDescent="0.2">
      <c r="A3353" s="2"/>
      <c r="BG3353" s="72"/>
    </row>
    <row r="3354" spans="1:59" s="18" customFormat="1" x14ac:dyDescent="0.2">
      <c r="A3354" s="2"/>
      <c r="BG3354" s="72"/>
    </row>
    <row r="3355" spans="1:59" s="18" customFormat="1" x14ac:dyDescent="0.2">
      <c r="A3355" s="2"/>
      <c r="BG3355" s="72"/>
    </row>
    <row r="3356" spans="1:59" s="18" customFormat="1" x14ac:dyDescent="0.2">
      <c r="A3356" s="2"/>
      <c r="BG3356" s="72"/>
    </row>
    <row r="3357" spans="1:59" s="18" customFormat="1" x14ac:dyDescent="0.2">
      <c r="A3357" s="2"/>
      <c r="BG3357" s="72"/>
    </row>
    <row r="3358" spans="1:59" s="18" customFormat="1" x14ac:dyDescent="0.2">
      <c r="A3358" s="2"/>
      <c r="BG3358" s="72"/>
    </row>
    <row r="3359" spans="1:59" s="18" customFormat="1" x14ac:dyDescent="0.2">
      <c r="A3359" s="2"/>
      <c r="BG3359" s="72"/>
    </row>
    <row r="3360" spans="1:59" s="18" customFormat="1" x14ac:dyDescent="0.2">
      <c r="A3360" s="2"/>
      <c r="BG3360" s="72"/>
    </row>
    <row r="3361" spans="1:59" s="18" customFormat="1" x14ac:dyDescent="0.2">
      <c r="A3361" s="2"/>
      <c r="BG3361" s="72"/>
    </row>
    <row r="3362" spans="1:59" s="18" customFormat="1" x14ac:dyDescent="0.2">
      <c r="A3362" s="2"/>
      <c r="BG3362" s="72"/>
    </row>
    <row r="3363" spans="1:59" s="18" customFormat="1" x14ac:dyDescent="0.2">
      <c r="A3363" s="2"/>
      <c r="BG3363" s="72"/>
    </row>
    <row r="3364" spans="1:59" s="18" customFormat="1" x14ac:dyDescent="0.2">
      <c r="A3364" s="2"/>
      <c r="BG3364" s="72"/>
    </row>
    <row r="3365" spans="1:59" s="18" customFormat="1" x14ac:dyDescent="0.2">
      <c r="A3365" s="2"/>
      <c r="BG3365" s="72"/>
    </row>
    <row r="3366" spans="1:59" s="18" customFormat="1" x14ac:dyDescent="0.2">
      <c r="A3366" s="2"/>
      <c r="BG3366" s="72"/>
    </row>
    <row r="3367" spans="1:59" s="18" customFormat="1" x14ac:dyDescent="0.2">
      <c r="A3367" s="2"/>
      <c r="BG3367" s="72"/>
    </row>
    <row r="3368" spans="1:59" s="18" customFormat="1" x14ac:dyDescent="0.2">
      <c r="A3368" s="2"/>
      <c r="BG3368" s="72"/>
    </row>
    <row r="3369" spans="1:59" s="18" customFormat="1" x14ac:dyDescent="0.2">
      <c r="A3369" s="2"/>
      <c r="BG3369" s="72"/>
    </row>
    <row r="3370" spans="1:59" s="18" customFormat="1" x14ac:dyDescent="0.2">
      <c r="A3370" s="2"/>
      <c r="BG3370" s="72"/>
    </row>
    <row r="3371" spans="1:59" s="18" customFormat="1" x14ac:dyDescent="0.2">
      <c r="A3371" s="2"/>
      <c r="BG3371" s="72"/>
    </row>
    <row r="3372" spans="1:59" s="18" customFormat="1" x14ac:dyDescent="0.2">
      <c r="A3372" s="2"/>
      <c r="BG3372" s="72"/>
    </row>
    <row r="3373" spans="1:59" s="18" customFormat="1" x14ac:dyDescent="0.2">
      <c r="A3373" s="2"/>
      <c r="BG3373" s="72"/>
    </row>
    <row r="3374" spans="1:59" s="18" customFormat="1" x14ac:dyDescent="0.2">
      <c r="A3374" s="2"/>
      <c r="BG3374" s="72"/>
    </row>
    <row r="3375" spans="1:59" s="18" customFormat="1" x14ac:dyDescent="0.2">
      <c r="A3375" s="2"/>
      <c r="BG3375" s="72"/>
    </row>
    <row r="3376" spans="1:59" s="18" customFormat="1" x14ac:dyDescent="0.2">
      <c r="A3376" s="2"/>
      <c r="BG3376" s="72"/>
    </row>
    <row r="3377" spans="1:59" s="18" customFormat="1" x14ac:dyDescent="0.2">
      <c r="A3377" s="2"/>
      <c r="BG3377" s="72"/>
    </row>
    <row r="3378" spans="1:59" s="18" customFormat="1" x14ac:dyDescent="0.2">
      <c r="A3378" s="2"/>
      <c r="BG3378" s="72"/>
    </row>
    <row r="3379" spans="1:59" s="18" customFormat="1" x14ac:dyDescent="0.2">
      <c r="A3379" s="2"/>
      <c r="BG3379" s="72"/>
    </row>
    <row r="3380" spans="1:59" s="18" customFormat="1" x14ac:dyDescent="0.2">
      <c r="A3380" s="2"/>
      <c r="BG3380" s="72"/>
    </row>
    <row r="3381" spans="1:59" s="18" customFormat="1" x14ac:dyDescent="0.2">
      <c r="A3381" s="2"/>
      <c r="BG3381" s="72"/>
    </row>
    <row r="3382" spans="1:59" s="18" customFormat="1" x14ac:dyDescent="0.2">
      <c r="A3382" s="2"/>
      <c r="BG3382" s="72"/>
    </row>
    <row r="3383" spans="1:59" s="18" customFormat="1" x14ac:dyDescent="0.2">
      <c r="A3383" s="2"/>
      <c r="BG3383" s="72"/>
    </row>
    <row r="3384" spans="1:59" s="18" customFormat="1" x14ac:dyDescent="0.2">
      <c r="A3384" s="2"/>
      <c r="BG3384" s="72"/>
    </row>
    <row r="3385" spans="1:59" s="18" customFormat="1" x14ac:dyDescent="0.2">
      <c r="A3385" s="2"/>
      <c r="BG3385" s="72"/>
    </row>
    <row r="3386" spans="1:59" s="18" customFormat="1" x14ac:dyDescent="0.2">
      <c r="A3386" s="2"/>
      <c r="BG3386" s="72"/>
    </row>
    <row r="3387" spans="1:59" s="18" customFormat="1" x14ac:dyDescent="0.2">
      <c r="A3387" s="2"/>
      <c r="BG3387" s="72"/>
    </row>
    <row r="3388" spans="1:59" s="18" customFormat="1" x14ac:dyDescent="0.2">
      <c r="A3388" s="2"/>
      <c r="BG3388" s="72"/>
    </row>
    <row r="3389" spans="1:59" s="18" customFormat="1" x14ac:dyDescent="0.2">
      <c r="A3389" s="2"/>
      <c r="BG3389" s="72"/>
    </row>
    <row r="3390" spans="1:59" s="18" customFormat="1" x14ac:dyDescent="0.2">
      <c r="A3390" s="2"/>
      <c r="BG3390" s="72"/>
    </row>
    <row r="3391" spans="1:59" s="18" customFormat="1" x14ac:dyDescent="0.2">
      <c r="A3391" s="2"/>
      <c r="BG3391" s="72"/>
    </row>
    <row r="3392" spans="1:59" s="18" customFormat="1" x14ac:dyDescent="0.2">
      <c r="A3392" s="2"/>
      <c r="BG3392" s="72"/>
    </row>
    <row r="3393" spans="1:59" s="18" customFormat="1" x14ac:dyDescent="0.2">
      <c r="A3393" s="2"/>
      <c r="BG3393" s="72"/>
    </row>
    <row r="3394" spans="1:59" s="18" customFormat="1" x14ac:dyDescent="0.2">
      <c r="A3394" s="2"/>
      <c r="BG3394" s="72"/>
    </row>
    <row r="3395" spans="1:59" s="18" customFormat="1" x14ac:dyDescent="0.2">
      <c r="A3395" s="2"/>
      <c r="BG3395" s="72"/>
    </row>
    <row r="3396" spans="1:59" s="18" customFormat="1" x14ac:dyDescent="0.2">
      <c r="A3396" s="2"/>
      <c r="BG3396" s="72"/>
    </row>
    <row r="3397" spans="1:59" s="18" customFormat="1" x14ac:dyDescent="0.2">
      <c r="A3397" s="2"/>
      <c r="BG3397" s="72"/>
    </row>
    <row r="3398" spans="1:59" s="18" customFormat="1" x14ac:dyDescent="0.2">
      <c r="A3398" s="2"/>
      <c r="BG3398" s="72"/>
    </row>
    <row r="3399" spans="1:59" s="18" customFormat="1" x14ac:dyDescent="0.2">
      <c r="A3399" s="2"/>
      <c r="BG3399" s="72"/>
    </row>
    <row r="3400" spans="1:59" s="18" customFormat="1" x14ac:dyDescent="0.2">
      <c r="A3400" s="2"/>
      <c r="BG3400" s="72"/>
    </row>
    <row r="3401" spans="1:59" s="18" customFormat="1" x14ac:dyDescent="0.2">
      <c r="A3401" s="2"/>
      <c r="BG3401" s="72"/>
    </row>
    <row r="3402" spans="1:59" s="18" customFormat="1" x14ac:dyDescent="0.2">
      <c r="A3402" s="2"/>
      <c r="BG3402" s="72"/>
    </row>
    <row r="3403" spans="1:59" s="18" customFormat="1" x14ac:dyDescent="0.2">
      <c r="A3403" s="2"/>
      <c r="BG3403" s="72"/>
    </row>
    <row r="3404" spans="1:59" s="18" customFormat="1" x14ac:dyDescent="0.2">
      <c r="A3404" s="2"/>
      <c r="BG3404" s="72"/>
    </row>
    <row r="3405" spans="1:59" s="18" customFormat="1" x14ac:dyDescent="0.2">
      <c r="A3405" s="2"/>
      <c r="BG3405" s="72"/>
    </row>
    <row r="3406" spans="1:59" s="18" customFormat="1" x14ac:dyDescent="0.2">
      <c r="A3406" s="2"/>
      <c r="BG3406" s="72"/>
    </row>
    <row r="3407" spans="1:59" s="18" customFormat="1" x14ac:dyDescent="0.2">
      <c r="A3407" s="2"/>
      <c r="BG3407" s="72"/>
    </row>
    <row r="3408" spans="1:59" s="18" customFormat="1" x14ac:dyDescent="0.2">
      <c r="A3408" s="2"/>
      <c r="BG3408" s="72"/>
    </row>
    <row r="3409" spans="1:59" s="18" customFormat="1" x14ac:dyDescent="0.2">
      <c r="A3409" s="2"/>
      <c r="BG3409" s="72"/>
    </row>
    <row r="3410" spans="1:59" s="18" customFormat="1" x14ac:dyDescent="0.2">
      <c r="A3410" s="2"/>
      <c r="BG3410" s="72"/>
    </row>
    <row r="3411" spans="1:59" s="18" customFormat="1" x14ac:dyDescent="0.2">
      <c r="A3411" s="2"/>
      <c r="BG3411" s="72"/>
    </row>
    <row r="3412" spans="1:59" s="18" customFormat="1" x14ac:dyDescent="0.2">
      <c r="A3412" s="2"/>
      <c r="BG3412" s="72"/>
    </row>
    <row r="3413" spans="1:59" s="18" customFormat="1" x14ac:dyDescent="0.2">
      <c r="A3413" s="2"/>
      <c r="BG3413" s="72"/>
    </row>
    <row r="3414" spans="1:59" s="18" customFormat="1" x14ac:dyDescent="0.2">
      <c r="A3414" s="2"/>
      <c r="BG3414" s="72"/>
    </row>
    <row r="3415" spans="1:59" s="18" customFormat="1" x14ac:dyDescent="0.2">
      <c r="A3415" s="2"/>
      <c r="BG3415" s="72"/>
    </row>
    <row r="3416" spans="1:59" s="18" customFormat="1" x14ac:dyDescent="0.2">
      <c r="A3416" s="2"/>
      <c r="BG3416" s="72"/>
    </row>
    <row r="3417" spans="1:59" s="18" customFormat="1" x14ac:dyDescent="0.2">
      <c r="A3417" s="2"/>
      <c r="BG3417" s="72"/>
    </row>
    <row r="3418" spans="1:59" s="18" customFormat="1" x14ac:dyDescent="0.2">
      <c r="A3418" s="2"/>
      <c r="BG3418" s="72"/>
    </row>
    <row r="3419" spans="1:59" s="18" customFormat="1" x14ac:dyDescent="0.2">
      <c r="A3419" s="2"/>
      <c r="BG3419" s="72"/>
    </row>
    <row r="3420" spans="1:59" s="18" customFormat="1" x14ac:dyDescent="0.2">
      <c r="A3420" s="2"/>
      <c r="BG3420" s="72"/>
    </row>
    <row r="3421" spans="1:59" s="18" customFormat="1" x14ac:dyDescent="0.2">
      <c r="A3421" s="2"/>
      <c r="BG3421" s="72"/>
    </row>
    <row r="3422" spans="1:59" s="18" customFormat="1" x14ac:dyDescent="0.2">
      <c r="A3422" s="2"/>
      <c r="BG3422" s="72"/>
    </row>
    <row r="3423" spans="1:59" s="18" customFormat="1" x14ac:dyDescent="0.2">
      <c r="A3423" s="2"/>
      <c r="BG3423" s="72"/>
    </row>
    <row r="3424" spans="1:59" s="18" customFormat="1" x14ac:dyDescent="0.2">
      <c r="A3424" s="2"/>
      <c r="BG3424" s="72"/>
    </row>
    <row r="3425" spans="1:59" s="18" customFormat="1" x14ac:dyDescent="0.2">
      <c r="A3425" s="2"/>
      <c r="BG3425" s="72"/>
    </row>
    <row r="3426" spans="1:59" s="18" customFormat="1" x14ac:dyDescent="0.2">
      <c r="A3426" s="2"/>
      <c r="BG3426" s="72"/>
    </row>
    <row r="3427" spans="1:59" s="18" customFormat="1" x14ac:dyDescent="0.2">
      <c r="A3427" s="2"/>
      <c r="BG3427" s="72"/>
    </row>
    <row r="3428" spans="1:59" s="18" customFormat="1" x14ac:dyDescent="0.2">
      <c r="A3428" s="2"/>
      <c r="BG3428" s="72"/>
    </row>
    <row r="3429" spans="1:59" s="18" customFormat="1" x14ac:dyDescent="0.2">
      <c r="A3429" s="2"/>
      <c r="BG3429" s="72"/>
    </row>
    <row r="3430" spans="1:59" s="18" customFormat="1" x14ac:dyDescent="0.2">
      <c r="A3430" s="2"/>
      <c r="BG3430" s="72"/>
    </row>
    <row r="3431" spans="1:59" s="18" customFormat="1" x14ac:dyDescent="0.2">
      <c r="A3431" s="2"/>
      <c r="BG3431" s="72"/>
    </row>
    <row r="3432" spans="1:59" s="18" customFormat="1" x14ac:dyDescent="0.2">
      <c r="A3432" s="2"/>
      <c r="BG3432" s="72"/>
    </row>
    <row r="3433" spans="1:59" s="18" customFormat="1" x14ac:dyDescent="0.2">
      <c r="A3433" s="2"/>
      <c r="BG3433" s="72"/>
    </row>
    <row r="3434" spans="1:59" s="18" customFormat="1" x14ac:dyDescent="0.2">
      <c r="A3434" s="2"/>
      <c r="BG3434" s="72"/>
    </row>
    <row r="3435" spans="1:59" s="18" customFormat="1" x14ac:dyDescent="0.2">
      <c r="A3435" s="2"/>
      <c r="BG3435" s="72"/>
    </row>
    <row r="3436" spans="1:59" s="18" customFormat="1" x14ac:dyDescent="0.2">
      <c r="A3436" s="2"/>
      <c r="BG3436" s="72"/>
    </row>
    <row r="3437" spans="1:59" s="18" customFormat="1" x14ac:dyDescent="0.2">
      <c r="A3437" s="2"/>
      <c r="BG3437" s="72"/>
    </row>
    <row r="3438" spans="1:59" s="18" customFormat="1" x14ac:dyDescent="0.2">
      <c r="A3438" s="2"/>
      <c r="BG3438" s="72"/>
    </row>
    <row r="3439" spans="1:59" s="18" customFormat="1" x14ac:dyDescent="0.2">
      <c r="A3439" s="2"/>
      <c r="BG3439" s="72"/>
    </row>
    <row r="3440" spans="1:59" s="18" customFormat="1" x14ac:dyDescent="0.2">
      <c r="A3440" s="2"/>
      <c r="BG3440" s="72"/>
    </row>
    <row r="3441" spans="1:59" s="18" customFormat="1" x14ac:dyDescent="0.2">
      <c r="A3441" s="2"/>
      <c r="BG3441" s="72"/>
    </row>
    <row r="3442" spans="1:59" s="18" customFormat="1" x14ac:dyDescent="0.2">
      <c r="A3442" s="2"/>
      <c r="BG3442" s="72"/>
    </row>
    <row r="3443" spans="1:59" s="18" customFormat="1" x14ac:dyDescent="0.2">
      <c r="A3443" s="2"/>
      <c r="BG3443" s="72"/>
    </row>
    <row r="3444" spans="1:59" s="18" customFormat="1" x14ac:dyDescent="0.2">
      <c r="A3444" s="2"/>
      <c r="BG3444" s="72"/>
    </row>
    <row r="3445" spans="1:59" s="18" customFormat="1" x14ac:dyDescent="0.2">
      <c r="A3445" s="2"/>
      <c r="BG3445" s="72"/>
    </row>
    <row r="3446" spans="1:59" s="18" customFormat="1" x14ac:dyDescent="0.2">
      <c r="A3446" s="2"/>
      <c r="BG3446" s="72"/>
    </row>
    <row r="3447" spans="1:59" s="18" customFormat="1" x14ac:dyDescent="0.2">
      <c r="A3447" s="2"/>
      <c r="BG3447" s="72"/>
    </row>
    <row r="3448" spans="1:59" s="18" customFormat="1" x14ac:dyDescent="0.2">
      <c r="A3448" s="2"/>
      <c r="BG3448" s="72"/>
    </row>
    <row r="3449" spans="1:59" s="18" customFormat="1" x14ac:dyDescent="0.2">
      <c r="A3449" s="2"/>
      <c r="BG3449" s="72"/>
    </row>
    <row r="3450" spans="1:59" s="18" customFormat="1" x14ac:dyDescent="0.2">
      <c r="A3450" s="2"/>
      <c r="BG3450" s="72"/>
    </row>
    <row r="3451" spans="1:59" s="18" customFormat="1" x14ac:dyDescent="0.2">
      <c r="A3451" s="2"/>
      <c r="BG3451" s="72"/>
    </row>
    <row r="3452" spans="1:59" s="18" customFormat="1" x14ac:dyDescent="0.2">
      <c r="A3452" s="2"/>
      <c r="BG3452" s="72"/>
    </row>
    <row r="3453" spans="1:59" s="18" customFormat="1" x14ac:dyDescent="0.2">
      <c r="A3453" s="2"/>
      <c r="BG3453" s="72"/>
    </row>
    <row r="3454" spans="1:59" s="18" customFormat="1" x14ac:dyDescent="0.2">
      <c r="A3454" s="2"/>
      <c r="BG3454" s="72"/>
    </row>
    <row r="3455" spans="1:59" s="18" customFormat="1" x14ac:dyDescent="0.2">
      <c r="A3455" s="2"/>
      <c r="BG3455" s="72"/>
    </row>
    <row r="3456" spans="1:59" s="18" customFormat="1" x14ac:dyDescent="0.2">
      <c r="A3456" s="2"/>
      <c r="BG3456" s="72"/>
    </row>
    <row r="3457" spans="1:59" s="18" customFormat="1" x14ac:dyDescent="0.2">
      <c r="A3457" s="2"/>
      <c r="BG3457" s="72"/>
    </row>
    <row r="3458" spans="1:59" s="18" customFormat="1" x14ac:dyDescent="0.2">
      <c r="A3458" s="2"/>
      <c r="BG3458" s="72"/>
    </row>
    <row r="3459" spans="1:59" s="18" customFormat="1" x14ac:dyDescent="0.2">
      <c r="A3459" s="2"/>
      <c r="BG3459" s="72"/>
    </row>
    <row r="3460" spans="1:59" s="18" customFormat="1" x14ac:dyDescent="0.2">
      <c r="A3460" s="2"/>
      <c r="BG3460" s="72"/>
    </row>
    <row r="3461" spans="1:59" s="18" customFormat="1" x14ac:dyDescent="0.2">
      <c r="A3461" s="2"/>
      <c r="BG3461" s="72"/>
    </row>
    <row r="3462" spans="1:59" s="18" customFormat="1" x14ac:dyDescent="0.2">
      <c r="A3462" s="2"/>
      <c r="BG3462" s="72"/>
    </row>
    <row r="3463" spans="1:59" s="18" customFormat="1" x14ac:dyDescent="0.2">
      <c r="A3463" s="2"/>
      <c r="BG3463" s="72"/>
    </row>
    <row r="3464" spans="1:59" s="18" customFormat="1" x14ac:dyDescent="0.2">
      <c r="A3464" s="2"/>
      <c r="BG3464" s="72"/>
    </row>
    <row r="3465" spans="1:59" s="18" customFormat="1" x14ac:dyDescent="0.2">
      <c r="A3465" s="2"/>
      <c r="BG3465" s="72"/>
    </row>
    <row r="3466" spans="1:59" s="18" customFormat="1" x14ac:dyDescent="0.2">
      <c r="A3466" s="2"/>
      <c r="BG3466" s="72"/>
    </row>
    <row r="3467" spans="1:59" s="18" customFormat="1" x14ac:dyDescent="0.2">
      <c r="A3467" s="2"/>
      <c r="BG3467" s="72"/>
    </row>
    <row r="3468" spans="1:59" s="18" customFormat="1" x14ac:dyDescent="0.2">
      <c r="A3468" s="2"/>
      <c r="BG3468" s="72"/>
    </row>
    <row r="3469" spans="1:59" s="18" customFormat="1" x14ac:dyDescent="0.2">
      <c r="A3469" s="2"/>
      <c r="BG3469" s="72"/>
    </row>
    <row r="3470" spans="1:59" s="18" customFormat="1" x14ac:dyDescent="0.2">
      <c r="A3470" s="2"/>
      <c r="BG3470" s="72"/>
    </row>
    <row r="3471" spans="1:59" s="18" customFormat="1" x14ac:dyDescent="0.2">
      <c r="A3471" s="2"/>
      <c r="BG3471" s="72"/>
    </row>
    <row r="3472" spans="1:59" s="18" customFormat="1" x14ac:dyDescent="0.2">
      <c r="A3472" s="2"/>
      <c r="BG3472" s="72"/>
    </row>
    <row r="3473" spans="1:59" s="18" customFormat="1" x14ac:dyDescent="0.2">
      <c r="A3473" s="2"/>
      <c r="BG3473" s="72"/>
    </row>
    <row r="3474" spans="1:59" s="18" customFormat="1" x14ac:dyDescent="0.2">
      <c r="A3474" s="2"/>
      <c r="BG3474" s="72"/>
    </row>
    <row r="3475" spans="1:59" s="18" customFormat="1" x14ac:dyDescent="0.2">
      <c r="A3475" s="2"/>
      <c r="BG3475" s="72"/>
    </row>
    <row r="3476" spans="1:59" s="18" customFormat="1" x14ac:dyDescent="0.2">
      <c r="A3476" s="2"/>
      <c r="BG3476" s="72"/>
    </row>
    <row r="3477" spans="1:59" s="18" customFormat="1" x14ac:dyDescent="0.2">
      <c r="A3477" s="2"/>
      <c r="BG3477" s="72"/>
    </row>
    <row r="3478" spans="1:59" s="18" customFormat="1" x14ac:dyDescent="0.2">
      <c r="A3478" s="2"/>
      <c r="BG3478" s="72"/>
    </row>
    <row r="3479" spans="1:59" s="18" customFormat="1" x14ac:dyDescent="0.2">
      <c r="A3479" s="2"/>
      <c r="BG3479" s="72"/>
    </row>
    <row r="3480" spans="1:59" s="18" customFormat="1" x14ac:dyDescent="0.2">
      <c r="A3480" s="2"/>
      <c r="BG3480" s="72"/>
    </row>
    <row r="3481" spans="1:59" s="18" customFormat="1" x14ac:dyDescent="0.2">
      <c r="A3481" s="2"/>
      <c r="BG3481" s="72"/>
    </row>
    <row r="3482" spans="1:59" s="18" customFormat="1" x14ac:dyDescent="0.2">
      <c r="A3482" s="2"/>
      <c r="BG3482" s="72"/>
    </row>
    <row r="3483" spans="1:59" s="18" customFormat="1" x14ac:dyDescent="0.2">
      <c r="A3483" s="2"/>
      <c r="BG3483" s="72"/>
    </row>
    <row r="3484" spans="1:59" s="18" customFormat="1" x14ac:dyDescent="0.2">
      <c r="A3484" s="2"/>
      <c r="BG3484" s="72"/>
    </row>
    <row r="3485" spans="1:59" s="18" customFormat="1" x14ac:dyDescent="0.2">
      <c r="A3485" s="2"/>
      <c r="BG3485" s="72"/>
    </row>
    <row r="3486" spans="1:59" s="18" customFormat="1" x14ac:dyDescent="0.2">
      <c r="A3486" s="2"/>
      <c r="BG3486" s="72"/>
    </row>
    <row r="3487" spans="1:59" s="18" customFormat="1" x14ac:dyDescent="0.2">
      <c r="A3487" s="2"/>
      <c r="BG3487" s="72"/>
    </row>
    <row r="3488" spans="1:59" s="18" customFormat="1" x14ac:dyDescent="0.2">
      <c r="A3488" s="2"/>
      <c r="BG3488" s="72"/>
    </row>
    <row r="3489" spans="1:59" s="18" customFormat="1" x14ac:dyDescent="0.2">
      <c r="A3489" s="2"/>
      <c r="BG3489" s="72"/>
    </row>
    <row r="3490" spans="1:59" s="18" customFormat="1" x14ac:dyDescent="0.2">
      <c r="A3490" s="2"/>
      <c r="BG3490" s="72"/>
    </row>
    <row r="3491" spans="1:59" s="18" customFormat="1" x14ac:dyDescent="0.2">
      <c r="A3491" s="2"/>
      <c r="BG3491" s="72"/>
    </row>
    <row r="3492" spans="1:59" s="18" customFormat="1" x14ac:dyDescent="0.2">
      <c r="A3492" s="2"/>
      <c r="BG3492" s="72"/>
    </row>
    <row r="3493" spans="1:59" s="18" customFormat="1" x14ac:dyDescent="0.2">
      <c r="A3493" s="2"/>
      <c r="BG3493" s="72"/>
    </row>
    <row r="3494" spans="1:59" s="18" customFormat="1" x14ac:dyDescent="0.2">
      <c r="A3494" s="2"/>
      <c r="BG3494" s="72"/>
    </row>
    <row r="3495" spans="1:59" s="18" customFormat="1" x14ac:dyDescent="0.2">
      <c r="A3495" s="2"/>
      <c r="BG3495" s="72"/>
    </row>
    <row r="3496" spans="1:59" s="18" customFormat="1" x14ac:dyDescent="0.2">
      <c r="A3496" s="2"/>
      <c r="BG3496" s="72"/>
    </row>
    <row r="3497" spans="1:59" s="18" customFormat="1" x14ac:dyDescent="0.2">
      <c r="A3497" s="2"/>
      <c r="BG3497" s="72"/>
    </row>
    <row r="3498" spans="1:59" s="18" customFormat="1" x14ac:dyDescent="0.2">
      <c r="A3498" s="2"/>
      <c r="BG3498" s="72"/>
    </row>
    <row r="3499" spans="1:59" s="18" customFormat="1" x14ac:dyDescent="0.2">
      <c r="A3499" s="2"/>
      <c r="BG3499" s="72"/>
    </row>
    <row r="3500" spans="1:59" s="18" customFormat="1" x14ac:dyDescent="0.2">
      <c r="A3500" s="2"/>
      <c r="BG3500" s="72"/>
    </row>
    <row r="3501" spans="1:59" s="18" customFormat="1" x14ac:dyDescent="0.2">
      <c r="A3501" s="2"/>
      <c r="BG3501" s="72"/>
    </row>
    <row r="3502" spans="1:59" s="18" customFormat="1" x14ac:dyDescent="0.2">
      <c r="A3502" s="2"/>
      <c r="BG3502" s="72"/>
    </row>
    <row r="3503" spans="1:59" s="18" customFormat="1" x14ac:dyDescent="0.2">
      <c r="A3503" s="2"/>
      <c r="BG3503" s="72"/>
    </row>
    <row r="3504" spans="1:59" s="18" customFormat="1" x14ac:dyDescent="0.2">
      <c r="A3504" s="2"/>
      <c r="BG3504" s="72"/>
    </row>
    <row r="3505" spans="1:59" s="18" customFormat="1" x14ac:dyDescent="0.2">
      <c r="A3505" s="2"/>
      <c r="BG3505" s="72"/>
    </row>
    <row r="3506" spans="1:59" s="18" customFormat="1" x14ac:dyDescent="0.2">
      <c r="A3506" s="2"/>
      <c r="BG3506" s="72"/>
    </row>
    <row r="3507" spans="1:59" s="18" customFormat="1" x14ac:dyDescent="0.2">
      <c r="A3507" s="2"/>
      <c r="BG3507" s="72"/>
    </row>
    <row r="3508" spans="1:59" s="18" customFormat="1" x14ac:dyDescent="0.2">
      <c r="A3508" s="2"/>
      <c r="BG3508" s="72"/>
    </row>
    <row r="3509" spans="1:59" s="18" customFormat="1" x14ac:dyDescent="0.2">
      <c r="A3509" s="2"/>
      <c r="BG3509" s="72"/>
    </row>
    <row r="3510" spans="1:59" s="18" customFormat="1" x14ac:dyDescent="0.2">
      <c r="A3510" s="2"/>
      <c r="BG3510" s="72"/>
    </row>
    <row r="3511" spans="1:59" s="18" customFormat="1" x14ac:dyDescent="0.2">
      <c r="A3511" s="2"/>
      <c r="BG3511" s="72"/>
    </row>
    <row r="3512" spans="1:59" s="18" customFormat="1" x14ac:dyDescent="0.2">
      <c r="A3512" s="2"/>
      <c r="BG3512" s="72"/>
    </row>
    <row r="3513" spans="1:59" s="18" customFormat="1" x14ac:dyDescent="0.2">
      <c r="A3513" s="2"/>
      <c r="BG3513" s="72"/>
    </row>
    <row r="3514" spans="1:59" s="18" customFormat="1" x14ac:dyDescent="0.2">
      <c r="A3514" s="2"/>
      <c r="BG3514" s="72"/>
    </row>
    <row r="3515" spans="1:59" s="18" customFormat="1" x14ac:dyDescent="0.2">
      <c r="A3515" s="2"/>
      <c r="BG3515" s="72"/>
    </row>
    <row r="3516" spans="1:59" s="18" customFormat="1" x14ac:dyDescent="0.2">
      <c r="A3516" s="2"/>
      <c r="BG3516" s="72"/>
    </row>
    <row r="3517" spans="1:59" s="18" customFormat="1" x14ac:dyDescent="0.2">
      <c r="A3517" s="2"/>
      <c r="BG3517" s="72"/>
    </row>
    <row r="3518" spans="1:59" s="18" customFormat="1" x14ac:dyDescent="0.2">
      <c r="A3518" s="2"/>
      <c r="BG3518" s="72"/>
    </row>
    <row r="3519" spans="1:59" s="18" customFormat="1" x14ac:dyDescent="0.2">
      <c r="A3519" s="2"/>
      <c r="BG3519" s="72"/>
    </row>
    <row r="3520" spans="1:59" s="18" customFormat="1" x14ac:dyDescent="0.2">
      <c r="A3520" s="2"/>
      <c r="BG3520" s="72"/>
    </row>
    <row r="3521" spans="1:59" s="18" customFormat="1" x14ac:dyDescent="0.2">
      <c r="A3521" s="2"/>
      <c r="BG3521" s="72"/>
    </row>
    <row r="3522" spans="1:59" s="18" customFormat="1" x14ac:dyDescent="0.2">
      <c r="A3522" s="2"/>
      <c r="BG3522" s="72"/>
    </row>
    <row r="3523" spans="1:59" s="18" customFormat="1" x14ac:dyDescent="0.2">
      <c r="A3523" s="2"/>
      <c r="BG3523" s="72"/>
    </row>
    <row r="3524" spans="1:59" s="18" customFormat="1" x14ac:dyDescent="0.2">
      <c r="A3524" s="2"/>
      <c r="BG3524" s="72"/>
    </row>
    <row r="3525" spans="1:59" s="18" customFormat="1" x14ac:dyDescent="0.2">
      <c r="A3525" s="2"/>
      <c r="BG3525" s="72"/>
    </row>
    <row r="3526" spans="1:59" s="18" customFormat="1" x14ac:dyDescent="0.2">
      <c r="A3526" s="2"/>
      <c r="BG3526" s="72"/>
    </row>
    <row r="3527" spans="1:59" s="18" customFormat="1" x14ac:dyDescent="0.2">
      <c r="A3527" s="2"/>
      <c r="BG3527" s="72"/>
    </row>
    <row r="3528" spans="1:59" s="18" customFormat="1" x14ac:dyDescent="0.2">
      <c r="A3528" s="2"/>
      <c r="BG3528" s="72"/>
    </row>
    <row r="3529" spans="1:59" s="18" customFormat="1" x14ac:dyDescent="0.2">
      <c r="A3529" s="2"/>
      <c r="BG3529" s="72"/>
    </row>
    <row r="3530" spans="1:59" s="18" customFormat="1" x14ac:dyDescent="0.2">
      <c r="A3530" s="2"/>
      <c r="BG3530" s="72"/>
    </row>
    <row r="3531" spans="1:59" s="18" customFormat="1" x14ac:dyDescent="0.2">
      <c r="A3531" s="2"/>
      <c r="BG3531" s="72"/>
    </row>
    <row r="3532" spans="1:59" s="18" customFormat="1" x14ac:dyDescent="0.2">
      <c r="A3532" s="2"/>
      <c r="BG3532" s="72"/>
    </row>
    <row r="3533" spans="1:59" s="18" customFormat="1" x14ac:dyDescent="0.2">
      <c r="A3533" s="2"/>
      <c r="BG3533" s="72"/>
    </row>
    <row r="3534" spans="1:59" s="18" customFormat="1" x14ac:dyDescent="0.2">
      <c r="A3534" s="2"/>
      <c r="BG3534" s="72"/>
    </row>
    <row r="3535" spans="1:59" s="18" customFormat="1" x14ac:dyDescent="0.2">
      <c r="A3535" s="2"/>
      <c r="BG3535" s="72"/>
    </row>
    <row r="3536" spans="1:59" s="18" customFormat="1" x14ac:dyDescent="0.2">
      <c r="A3536" s="2"/>
      <c r="BG3536" s="72"/>
    </row>
    <row r="3537" spans="1:59" s="18" customFormat="1" x14ac:dyDescent="0.2">
      <c r="A3537" s="2"/>
      <c r="BG3537" s="72"/>
    </row>
    <row r="3538" spans="1:59" s="18" customFormat="1" x14ac:dyDescent="0.2">
      <c r="A3538" s="2"/>
      <c r="BG3538" s="72"/>
    </row>
    <row r="3539" spans="1:59" s="18" customFormat="1" x14ac:dyDescent="0.2">
      <c r="A3539" s="2"/>
      <c r="BG3539" s="72"/>
    </row>
    <row r="3540" spans="1:59" s="18" customFormat="1" x14ac:dyDescent="0.2">
      <c r="A3540" s="2"/>
      <c r="BG3540" s="72"/>
    </row>
    <row r="3541" spans="1:59" s="18" customFormat="1" x14ac:dyDescent="0.2">
      <c r="A3541" s="2"/>
      <c r="BG3541" s="72"/>
    </row>
    <row r="3542" spans="1:59" s="18" customFormat="1" x14ac:dyDescent="0.2">
      <c r="A3542" s="2"/>
      <c r="BG3542" s="72"/>
    </row>
    <row r="3543" spans="1:59" s="18" customFormat="1" x14ac:dyDescent="0.2">
      <c r="A3543" s="2"/>
      <c r="BG3543" s="72"/>
    </row>
    <row r="3544" spans="1:59" s="18" customFormat="1" x14ac:dyDescent="0.2">
      <c r="A3544" s="2"/>
      <c r="BG3544" s="72"/>
    </row>
    <row r="3545" spans="1:59" s="18" customFormat="1" x14ac:dyDescent="0.2">
      <c r="A3545" s="2"/>
      <c r="BG3545" s="72"/>
    </row>
    <row r="3546" spans="1:59" s="18" customFormat="1" x14ac:dyDescent="0.2">
      <c r="A3546" s="2"/>
      <c r="BG3546" s="72"/>
    </row>
    <row r="3547" spans="1:59" s="18" customFormat="1" x14ac:dyDescent="0.2">
      <c r="A3547" s="2"/>
      <c r="BG3547" s="72"/>
    </row>
    <row r="3548" spans="1:59" s="18" customFormat="1" x14ac:dyDescent="0.2">
      <c r="A3548" s="2"/>
      <c r="BG3548" s="72"/>
    </row>
    <row r="3549" spans="1:59" s="18" customFormat="1" x14ac:dyDescent="0.2">
      <c r="A3549" s="2"/>
      <c r="BG3549" s="72"/>
    </row>
    <row r="3550" spans="1:59" s="18" customFormat="1" x14ac:dyDescent="0.2">
      <c r="A3550" s="2"/>
      <c r="BG3550" s="72"/>
    </row>
    <row r="3551" spans="1:59" s="18" customFormat="1" x14ac:dyDescent="0.2">
      <c r="A3551" s="2"/>
      <c r="BG3551" s="72"/>
    </row>
    <row r="3552" spans="1:59" s="18" customFormat="1" x14ac:dyDescent="0.2">
      <c r="A3552" s="2"/>
      <c r="BG3552" s="72"/>
    </row>
    <row r="3553" spans="1:59" s="18" customFormat="1" x14ac:dyDescent="0.2">
      <c r="A3553" s="2"/>
      <c r="BG3553" s="72"/>
    </row>
    <row r="3554" spans="1:59" s="18" customFormat="1" x14ac:dyDescent="0.2">
      <c r="A3554" s="2"/>
      <c r="BG3554" s="72"/>
    </row>
    <row r="3555" spans="1:59" s="18" customFormat="1" x14ac:dyDescent="0.2">
      <c r="A3555" s="2"/>
      <c r="BG3555" s="72"/>
    </row>
    <row r="3556" spans="1:59" s="18" customFormat="1" x14ac:dyDescent="0.2">
      <c r="A3556" s="2"/>
      <c r="BG3556" s="72"/>
    </row>
    <row r="3557" spans="1:59" s="18" customFormat="1" x14ac:dyDescent="0.2">
      <c r="A3557" s="2"/>
      <c r="BG3557" s="72"/>
    </row>
    <row r="3558" spans="1:59" s="18" customFormat="1" x14ac:dyDescent="0.2">
      <c r="A3558" s="2"/>
      <c r="BG3558" s="72"/>
    </row>
    <row r="3559" spans="1:59" s="18" customFormat="1" x14ac:dyDescent="0.2">
      <c r="A3559" s="2"/>
      <c r="BG3559" s="72"/>
    </row>
    <row r="3560" spans="1:59" s="18" customFormat="1" x14ac:dyDescent="0.2">
      <c r="A3560" s="2"/>
      <c r="BG3560" s="72"/>
    </row>
    <row r="3561" spans="1:59" s="18" customFormat="1" x14ac:dyDescent="0.2">
      <c r="A3561" s="2"/>
      <c r="BG3561" s="72"/>
    </row>
    <row r="3562" spans="1:59" s="18" customFormat="1" x14ac:dyDescent="0.2">
      <c r="A3562" s="2"/>
      <c r="BG3562" s="72"/>
    </row>
    <row r="3563" spans="1:59" s="18" customFormat="1" x14ac:dyDescent="0.2">
      <c r="A3563" s="2"/>
      <c r="BG3563" s="72"/>
    </row>
    <row r="3564" spans="1:59" s="18" customFormat="1" x14ac:dyDescent="0.2">
      <c r="A3564" s="2"/>
      <c r="BG3564" s="72"/>
    </row>
    <row r="3565" spans="1:59" s="18" customFormat="1" x14ac:dyDescent="0.2">
      <c r="A3565" s="2"/>
      <c r="BG3565" s="72"/>
    </row>
    <row r="3566" spans="1:59" s="18" customFormat="1" x14ac:dyDescent="0.2">
      <c r="A3566" s="2"/>
      <c r="BG3566" s="72"/>
    </row>
    <row r="3567" spans="1:59" s="18" customFormat="1" x14ac:dyDescent="0.2">
      <c r="A3567" s="2"/>
      <c r="BG3567" s="72"/>
    </row>
    <row r="3568" spans="1:59" s="18" customFormat="1" x14ac:dyDescent="0.2">
      <c r="A3568" s="2"/>
      <c r="BG3568" s="72"/>
    </row>
    <row r="3569" spans="1:59" s="18" customFormat="1" x14ac:dyDescent="0.2">
      <c r="A3569" s="2"/>
      <c r="BG3569" s="72"/>
    </row>
    <row r="3570" spans="1:59" s="18" customFormat="1" x14ac:dyDescent="0.2">
      <c r="A3570" s="2"/>
      <c r="BG3570" s="72"/>
    </row>
    <row r="3571" spans="1:59" s="18" customFormat="1" x14ac:dyDescent="0.2">
      <c r="A3571" s="2"/>
      <c r="BG3571" s="72"/>
    </row>
    <row r="3572" spans="1:59" s="18" customFormat="1" x14ac:dyDescent="0.2">
      <c r="A3572" s="2"/>
      <c r="BG3572" s="72"/>
    </row>
    <row r="3573" spans="1:59" s="18" customFormat="1" x14ac:dyDescent="0.2">
      <c r="A3573" s="2"/>
      <c r="BG3573" s="72"/>
    </row>
    <row r="3574" spans="1:59" s="18" customFormat="1" x14ac:dyDescent="0.2">
      <c r="A3574" s="2"/>
      <c r="BG3574" s="72"/>
    </row>
    <row r="3575" spans="1:59" s="18" customFormat="1" x14ac:dyDescent="0.2">
      <c r="A3575" s="2"/>
      <c r="BG3575" s="72"/>
    </row>
    <row r="3576" spans="1:59" s="18" customFormat="1" x14ac:dyDescent="0.2">
      <c r="A3576" s="2"/>
      <c r="BG3576" s="72"/>
    </row>
    <row r="3577" spans="1:59" s="18" customFormat="1" x14ac:dyDescent="0.2">
      <c r="A3577" s="2"/>
      <c r="BG3577" s="72"/>
    </row>
    <row r="3578" spans="1:59" s="18" customFormat="1" x14ac:dyDescent="0.2">
      <c r="A3578" s="2"/>
      <c r="BG3578" s="72"/>
    </row>
    <row r="3579" spans="1:59" s="18" customFormat="1" x14ac:dyDescent="0.2">
      <c r="A3579" s="2"/>
      <c r="BG3579" s="72"/>
    </row>
    <row r="3580" spans="1:59" s="18" customFormat="1" x14ac:dyDescent="0.2">
      <c r="A3580" s="2"/>
      <c r="BG3580" s="72"/>
    </row>
    <row r="3581" spans="1:59" s="18" customFormat="1" x14ac:dyDescent="0.2">
      <c r="A3581" s="2"/>
      <c r="BG3581" s="72"/>
    </row>
    <row r="3582" spans="1:59" s="18" customFormat="1" x14ac:dyDescent="0.2">
      <c r="A3582" s="2"/>
      <c r="BG3582" s="72"/>
    </row>
    <row r="3583" spans="1:59" s="18" customFormat="1" x14ac:dyDescent="0.2">
      <c r="A3583" s="2"/>
      <c r="BG3583" s="72"/>
    </row>
    <row r="3584" spans="1:59" s="18" customFormat="1" x14ac:dyDescent="0.2">
      <c r="A3584" s="2"/>
      <c r="BG3584" s="72"/>
    </row>
    <row r="3585" spans="1:59" s="18" customFormat="1" x14ac:dyDescent="0.2">
      <c r="A3585" s="2"/>
      <c r="BG3585" s="72"/>
    </row>
    <row r="3586" spans="1:59" s="18" customFormat="1" x14ac:dyDescent="0.2">
      <c r="A3586" s="2"/>
      <c r="BG3586" s="72"/>
    </row>
    <row r="3587" spans="1:59" s="18" customFormat="1" x14ac:dyDescent="0.2">
      <c r="A3587" s="2"/>
      <c r="BG3587" s="72"/>
    </row>
    <row r="3588" spans="1:59" s="18" customFormat="1" x14ac:dyDescent="0.2">
      <c r="A3588" s="2"/>
      <c r="BG3588" s="72"/>
    </row>
    <row r="3589" spans="1:59" s="18" customFormat="1" x14ac:dyDescent="0.2">
      <c r="A3589" s="2"/>
      <c r="BG3589" s="72"/>
    </row>
    <row r="3590" spans="1:59" s="18" customFormat="1" x14ac:dyDescent="0.2">
      <c r="A3590" s="2"/>
      <c r="BG3590" s="72"/>
    </row>
    <row r="3591" spans="1:59" s="18" customFormat="1" x14ac:dyDescent="0.2">
      <c r="A3591" s="2"/>
      <c r="BG3591" s="72"/>
    </row>
    <row r="3592" spans="1:59" s="18" customFormat="1" x14ac:dyDescent="0.2">
      <c r="A3592" s="2"/>
      <c r="BG3592" s="72"/>
    </row>
    <row r="3593" spans="1:59" s="18" customFormat="1" x14ac:dyDescent="0.2">
      <c r="A3593" s="2"/>
      <c r="BG3593" s="72"/>
    </row>
    <row r="3594" spans="1:59" s="18" customFormat="1" x14ac:dyDescent="0.2">
      <c r="A3594" s="2"/>
      <c r="BG3594" s="72"/>
    </row>
    <row r="3595" spans="1:59" s="18" customFormat="1" x14ac:dyDescent="0.2">
      <c r="A3595" s="2"/>
      <c r="BG3595" s="72"/>
    </row>
    <row r="3596" spans="1:59" s="18" customFormat="1" x14ac:dyDescent="0.2">
      <c r="A3596" s="2"/>
      <c r="BG3596" s="72"/>
    </row>
    <row r="3597" spans="1:59" s="18" customFormat="1" x14ac:dyDescent="0.2">
      <c r="A3597" s="2"/>
      <c r="BG3597" s="72"/>
    </row>
    <row r="3598" spans="1:59" s="18" customFormat="1" x14ac:dyDescent="0.2">
      <c r="A3598" s="2"/>
      <c r="BG3598" s="72"/>
    </row>
    <row r="3599" spans="1:59" s="18" customFormat="1" x14ac:dyDescent="0.2">
      <c r="A3599" s="2"/>
      <c r="BG3599" s="72"/>
    </row>
    <row r="3600" spans="1:59" s="18" customFormat="1" x14ac:dyDescent="0.2">
      <c r="A3600" s="2"/>
      <c r="BG3600" s="72"/>
    </row>
    <row r="3601" spans="1:59" s="18" customFormat="1" x14ac:dyDescent="0.2">
      <c r="A3601" s="2"/>
      <c r="BG3601" s="72"/>
    </row>
    <row r="3602" spans="1:59" s="18" customFormat="1" x14ac:dyDescent="0.2">
      <c r="A3602" s="2"/>
      <c r="BG3602" s="72"/>
    </row>
    <row r="3603" spans="1:59" s="18" customFormat="1" x14ac:dyDescent="0.2">
      <c r="A3603" s="2"/>
      <c r="BG3603" s="72"/>
    </row>
    <row r="3604" spans="1:59" s="18" customFormat="1" x14ac:dyDescent="0.2">
      <c r="A3604" s="2"/>
      <c r="BG3604" s="72"/>
    </row>
    <row r="3605" spans="1:59" s="18" customFormat="1" x14ac:dyDescent="0.2">
      <c r="A3605" s="2"/>
      <c r="BG3605" s="72"/>
    </row>
    <row r="3606" spans="1:59" s="18" customFormat="1" x14ac:dyDescent="0.2">
      <c r="A3606" s="2"/>
      <c r="BG3606" s="72"/>
    </row>
    <row r="3607" spans="1:59" s="18" customFormat="1" x14ac:dyDescent="0.2">
      <c r="A3607" s="2"/>
      <c r="BG3607" s="72"/>
    </row>
    <row r="3608" spans="1:59" s="18" customFormat="1" x14ac:dyDescent="0.2">
      <c r="A3608" s="2"/>
      <c r="BG3608" s="72"/>
    </row>
    <row r="3609" spans="1:59" s="18" customFormat="1" x14ac:dyDescent="0.2">
      <c r="A3609" s="2"/>
      <c r="BG3609" s="72"/>
    </row>
    <row r="3610" spans="1:59" s="18" customFormat="1" x14ac:dyDescent="0.2">
      <c r="A3610" s="2"/>
      <c r="BG3610" s="72"/>
    </row>
    <row r="3611" spans="1:59" s="18" customFormat="1" x14ac:dyDescent="0.2">
      <c r="A3611" s="2"/>
      <c r="BG3611" s="72"/>
    </row>
    <row r="3612" spans="1:59" s="18" customFormat="1" x14ac:dyDescent="0.2">
      <c r="A3612" s="2"/>
      <c r="BG3612" s="72"/>
    </row>
    <row r="3613" spans="1:59" s="18" customFormat="1" x14ac:dyDescent="0.2">
      <c r="A3613" s="2"/>
      <c r="BG3613" s="72"/>
    </row>
    <row r="3614" spans="1:59" s="18" customFormat="1" x14ac:dyDescent="0.2">
      <c r="A3614" s="2"/>
      <c r="BG3614" s="72"/>
    </row>
    <row r="3615" spans="1:59" s="18" customFormat="1" x14ac:dyDescent="0.2">
      <c r="A3615" s="2"/>
      <c r="BG3615" s="72"/>
    </row>
    <row r="3616" spans="1:59" s="18" customFormat="1" x14ac:dyDescent="0.2">
      <c r="A3616" s="2"/>
      <c r="BG3616" s="72"/>
    </row>
    <row r="3617" spans="1:59" s="18" customFormat="1" x14ac:dyDescent="0.2">
      <c r="A3617" s="2"/>
      <c r="BG3617" s="72"/>
    </row>
    <row r="3618" spans="1:59" s="18" customFormat="1" x14ac:dyDescent="0.2">
      <c r="A3618" s="2"/>
      <c r="BG3618" s="72"/>
    </row>
    <row r="3619" spans="1:59" s="18" customFormat="1" x14ac:dyDescent="0.2">
      <c r="A3619" s="2"/>
      <c r="BG3619" s="72"/>
    </row>
    <row r="3620" spans="1:59" s="18" customFormat="1" x14ac:dyDescent="0.2">
      <c r="A3620" s="2"/>
      <c r="BG3620" s="72"/>
    </row>
    <row r="3621" spans="1:59" s="18" customFormat="1" x14ac:dyDescent="0.2">
      <c r="A3621" s="2"/>
      <c r="BG3621" s="72"/>
    </row>
    <row r="3622" spans="1:59" s="18" customFormat="1" x14ac:dyDescent="0.2">
      <c r="A3622" s="2"/>
      <c r="BG3622" s="72"/>
    </row>
    <row r="3623" spans="1:59" s="18" customFormat="1" x14ac:dyDescent="0.2">
      <c r="A3623" s="2"/>
      <c r="BG3623" s="72"/>
    </row>
    <row r="3624" spans="1:59" s="18" customFormat="1" x14ac:dyDescent="0.2">
      <c r="A3624" s="2"/>
      <c r="BG3624" s="72"/>
    </row>
    <row r="3625" spans="1:59" s="18" customFormat="1" x14ac:dyDescent="0.2">
      <c r="A3625" s="2"/>
      <c r="BG3625" s="72"/>
    </row>
    <row r="3626" spans="1:59" s="18" customFormat="1" x14ac:dyDescent="0.2">
      <c r="A3626" s="2"/>
      <c r="BG3626" s="72"/>
    </row>
    <row r="3627" spans="1:59" s="18" customFormat="1" x14ac:dyDescent="0.2">
      <c r="A3627" s="2"/>
      <c r="BG3627" s="72"/>
    </row>
    <row r="3628" spans="1:59" s="18" customFormat="1" x14ac:dyDescent="0.2">
      <c r="A3628" s="2"/>
      <c r="BG3628" s="72"/>
    </row>
    <row r="3629" spans="1:59" s="18" customFormat="1" x14ac:dyDescent="0.2">
      <c r="A3629" s="2"/>
      <c r="BG3629" s="72"/>
    </row>
    <row r="3630" spans="1:59" s="18" customFormat="1" x14ac:dyDescent="0.2">
      <c r="A3630" s="2"/>
      <c r="BG3630" s="72"/>
    </row>
    <row r="3631" spans="1:59" s="18" customFormat="1" x14ac:dyDescent="0.2">
      <c r="A3631" s="2"/>
      <c r="BG3631" s="72"/>
    </row>
    <row r="3632" spans="1:59" s="18" customFormat="1" x14ac:dyDescent="0.2">
      <c r="A3632" s="2"/>
      <c r="BG3632" s="72"/>
    </row>
    <row r="3633" spans="1:59" s="18" customFormat="1" x14ac:dyDescent="0.2">
      <c r="A3633" s="2"/>
      <c r="BG3633" s="72"/>
    </row>
    <row r="3634" spans="1:59" s="18" customFormat="1" x14ac:dyDescent="0.2">
      <c r="A3634" s="2"/>
      <c r="BG3634" s="72"/>
    </row>
    <row r="3635" spans="1:59" s="18" customFormat="1" x14ac:dyDescent="0.2">
      <c r="A3635" s="2"/>
      <c r="BG3635" s="72"/>
    </row>
    <row r="3636" spans="1:59" s="18" customFormat="1" x14ac:dyDescent="0.2">
      <c r="A3636" s="2"/>
      <c r="BG3636" s="72"/>
    </row>
    <row r="3637" spans="1:59" s="18" customFormat="1" x14ac:dyDescent="0.2">
      <c r="A3637" s="2"/>
      <c r="BG3637" s="72"/>
    </row>
    <row r="3638" spans="1:59" s="18" customFormat="1" x14ac:dyDescent="0.2">
      <c r="A3638" s="2"/>
      <c r="BG3638" s="72"/>
    </row>
    <row r="3639" spans="1:59" s="18" customFormat="1" x14ac:dyDescent="0.2">
      <c r="A3639" s="2"/>
      <c r="BG3639" s="72"/>
    </row>
    <row r="3640" spans="1:59" s="18" customFormat="1" x14ac:dyDescent="0.2">
      <c r="A3640" s="2"/>
      <c r="BG3640" s="72"/>
    </row>
    <row r="3641" spans="1:59" s="18" customFormat="1" x14ac:dyDescent="0.2">
      <c r="A3641" s="2"/>
      <c r="BG3641" s="72"/>
    </row>
    <row r="3642" spans="1:59" s="18" customFormat="1" x14ac:dyDescent="0.2">
      <c r="A3642" s="2"/>
      <c r="BG3642" s="72"/>
    </row>
    <row r="3643" spans="1:59" s="18" customFormat="1" x14ac:dyDescent="0.2">
      <c r="A3643" s="2"/>
      <c r="BG3643" s="72"/>
    </row>
    <row r="3644" spans="1:59" s="18" customFormat="1" x14ac:dyDescent="0.2">
      <c r="A3644" s="2"/>
      <c r="BG3644" s="72"/>
    </row>
    <row r="3645" spans="1:59" s="18" customFormat="1" x14ac:dyDescent="0.2">
      <c r="A3645" s="2"/>
      <c r="BG3645" s="72"/>
    </row>
    <row r="3646" spans="1:59" s="18" customFormat="1" x14ac:dyDescent="0.2">
      <c r="A3646" s="2"/>
      <c r="BG3646" s="72"/>
    </row>
    <row r="3647" spans="1:59" s="18" customFormat="1" x14ac:dyDescent="0.2">
      <c r="A3647" s="2"/>
      <c r="BG3647" s="72"/>
    </row>
    <row r="3648" spans="1:59" s="18" customFormat="1" x14ac:dyDescent="0.2">
      <c r="A3648" s="2"/>
      <c r="BG3648" s="72"/>
    </row>
    <row r="3649" spans="1:59" s="18" customFormat="1" x14ac:dyDescent="0.2">
      <c r="A3649" s="2"/>
      <c r="BG3649" s="72"/>
    </row>
    <row r="3650" spans="1:59" s="18" customFormat="1" x14ac:dyDescent="0.2">
      <c r="A3650" s="2"/>
      <c r="BG3650" s="72"/>
    </row>
    <row r="3651" spans="1:59" s="18" customFormat="1" x14ac:dyDescent="0.2">
      <c r="A3651" s="2"/>
      <c r="BG3651" s="72"/>
    </row>
    <row r="3652" spans="1:59" s="18" customFormat="1" x14ac:dyDescent="0.2">
      <c r="A3652" s="2"/>
      <c r="BG3652" s="72"/>
    </row>
    <row r="3653" spans="1:59" s="18" customFormat="1" x14ac:dyDescent="0.2">
      <c r="A3653" s="2"/>
      <c r="BG3653" s="72"/>
    </row>
    <row r="3654" spans="1:59" s="18" customFormat="1" x14ac:dyDescent="0.2">
      <c r="A3654" s="2"/>
      <c r="BG3654" s="72"/>
    </row>
    <row r="3655" spans="1:59" s="18" customFormat="1" x14ac:dyDescent="0.2">
      <c r="A3655" s="2"/>
      <c r="BG3655" s="72"/>
    </row>
    <row r="3656" spans="1:59" s="18" customFormat="1" x14ac:dyDescent="0.2">
      <c r="A3656" s="2"/>
      <c r="BG3656" s="72"/>
    </row>
    <row r="3657" spans="1:59" s="18" customFormat="1" x14ac:dyDescent="0.2">
      <c r="A3657" s="2"/>
      <c r="BG3657" s="72"/>
    </row>
    <row r="3658" spans="1:59" s="18" customFormat="1" x14ac:dyDescent="0.2">
      <c r="A3658" s="2"/>
      <c r="BG3658" s="72"/>
    </row>
    <row r="3659" spans="1:59" s="18" customFormat="1" x14ac:dyDescent="0.2">
      <c r="A3659" s="2"/>
      <c r="BG3659" s="72"/>
    </row>
    <row r="3660" spans="1:59" s="18" customFormat="1" x14ac:dyDescent="0.2">
      <c r="A3660" s="2"/>
      <c r="BG3660" s="72"/>
    </row>
    <row r="3661" spans="1:59" s="18" customFormat="1" x14ac:dyDescent="0.2">
      <c r="A3661" s="2"/>
      <c r="BG3661" s="72"/>
    </row>
    <row r="3662" spans="1:59" s="18" customFormat="1" x14ac:dyDescent="0.2">
      <c r="A3662" s="2"/>
      <c r="BG3662" s="72"/>
    </row>
    <row r="3663" spans="1:59" s="18" customFormat="1" x14ac:dyDescent="0.2">
      <c r="A3663" s="2"/>
      <c r="BG3663" s="72"/>
    </row>
    <row r="3664" spans="1:59" s="18" customFormat="1" x14ac:dyDescent="0.2">
      <c r="A3664" s="2"/>
      <c r="BG3664" s="72"/>
    </row>
    <row r="3665" spans="1:59" s="18" customFormat="1" x14ac:dyDescent="0.2">
      <c r="A3665" s="2"/>
      <c r="BG3665" s="72"/>
    </row>
    <row r="3666" spans="1:59" s="18" customFormat="1" x14ac:dyDescent="0.2">
      <c r="A3666" s="2"/>
      <c r="BG3666" s="72"/>
    </row>
    <row r="3667" spans="1:59" s="18" customFormat="1" x14ac:dyDescent="0.2">
      <c r="A3667" s="2"/>
      <c r="BG3667" s="72"/>
    </row>
    <row r="3668" spans="1:59" s="18" customFormat="1" x14ac:dyDescent="0.2">
      <c r="A3668" s="2"/>
      <c r="BG3668" s="72"/>
    </row>
    <row r="3669" spans="1:59" s="18" customFormat="1" x14ac:dyDescent="0.2">
      <c r="A3669" s="2"/>
      <c r="BG3669" s="72"/>
    </row>
    <row r="3670" spans="1:59" s="18" customFormat="1" x14ac:dyDescent="0.2">
      <c r="A3670" s="2"/>
      <c r="BG3670" s="72"/>
    </row>
    <row r="3671" spans="1:59" s="18" customFormat="1" x14ac:dyDescent="0.2">
      <c r="A3671" s="2"/>
      <c r="BG3671" s="72"/>
    </row>
    <row r="3672" spans="1:59" s="18" customFormat="1" x14ac:dyDescent="0.2">
      <c r="A3672" s="2"/>
      <c r="BG3672" s="72"/>
    </row>
    <row r="3673" spans="1:59" s="18" customFormat="1" x14ac:dyDescent="0.2">
      <c r="A3673" s="2"/>
      <c r="BG3673" s="72"/>
    </row>
    <row r="3674" spans="1:59" s="18" customFormat="1" x14ac:dyDescent="0.2">
      <c r="A3674" s="2"/>
      <c r="BG3674" s="72"/>
    </row>
    <row r="3675" spans="1:59" s="18" customFormat="1" x14ac:dyDescent="0.2">
      <c r="A3675" s="2"/>
      <c r="BG3675" s="72"/>
    </row>
    <row r="3676" spans="1:59" s="18" customFormat="1" x14ac:dyDescent="0.2">
      <c r="A3676" s="2"/>
      <c r="BG3676" s="72"/>
    </row>
    <row r="3677" spans="1:59" s="18" customFormat="1" x14ac:dyDescent="0.2">
      <c r="A3677" s="2"/>
      <c r="BG3677" s="72"/>
    </row>
    <row r="3678" spans="1:59" s="18" customFormat="1" x14ac:dyDescent="0.2">
      <c r="A3678" s="2"/>
      <c r="BG3678" s="72"/>
    </row>
    <row r="3679" spans="1:59" s="18" customFormat="1" x14ac:dyDescent="0.2">
      <c r="A3679" s="2"/>
      <c r="BG3679" s="72"/>
    </row>
    <row r="3680" spans="1:59" s="18" customFormat="1" x14ac:dyDescent="0.2">
      <c r="A3680" s="2"/>
      <c r="BG3680" s="72"/>
    </row>
    <row r="3681" spans="1:59" s="18" customFormat="1" x14ac:dyDescent="0.2">
      <c r="A3681" s="2"/>
      <c r="BG3681" s="72"/>
    </row>
    <row r="3682" spans="1:59" s="18" customFormat="1" x14ac:dyDescent="0.2">
      <c r="A3682" s="2"/>
      <c r="BG3682" s="72"/>
    </row>
    <row r="3683" spans="1:59" s="18" customFormat="1" x14ac:dyDescent="0.2">
      <c r="A3683" s="2"/>
      <c r="BG3683" s="72"/>
    </row>
    <row r="3684" spans="1:59" s="18" customFormat="1" x14ac:dyDescent="0.2">
      <c r="A3684" s="2"/>
      <c r="BG3684" s="72"/>
    </row>
    <row r="3685" spans="1:59" s="18" customFormat="1" x14ac:dyDescent="0.2">
      <c r="A3685" s="2"/>
      <c r="BG3685" s="72"/>
    </row>
    <row r="3686" spans="1:59" s="18" customFormat="1" x14ac:dyDescent="0.2">
      <c r="A3686" s="2"/>
      <c r="BG3686" s="72"/>
    </row>
    <row r="3687" spans="1:59" s="18" customFormat="1" x14ac:dyDescent="0.2">
      <c r="A3687" s="2"/>
      <c r="BG3687" s="72"/>
    </row>
    <row r="3688" spans="1:59" s="18" customFormat="1" x14ac:dyDescent="0.2">
      <c r="A3688" s="2"/>
      <c r="BG3688" s="72"/>
    </row>
    <row r="3689" spans="1:59" s="18" customFormat="1" x14ac:dyDescent="0.2">
      <c r="A3689" s="2"/>
      <c r="BG3689" s="72"/>
    </row>
    <row r="3690" spans="1:59" s="18" customFormat="1" x14ac:dyDescent="0.2">
      <c r="A3690" s="2"/>
      <c r="BG3690" s="72"/>
    </row>
    <row r="3691" spans="1:59" s="18" customFormat="1" x14ac:dyDescent="0.2">
      <c r="A3691" s="2"/>
      <c r="BG3691" s="72"/>
    </row>
    <row r="3692" spans="1:59" s="18" customFormat="1" x14ac:dyDescent="0.2">
      <c r="A3692" s="2"/>
      <c r="BG3692" s="72"/>
    </row>
    <row r="3693" spans="1:59" s="18" customFormat="1" x14ac:dyDescent="0.2">
      <c r="A3693" s="2"/>
      <c r="BG3693" s="72"/>
    </row>
    <row r="3694" spans="1:59" s="18" customFormat="1" x14ac:dyDescent="0.2">
      <c r="A3694" s="2"/>
      <c r="BG3694" s="72"/>
    </row>
    <row r="3695" spans="1:59" s="18" customFormat="1" x14ac:dyDescent="0.2">
      <c r="A3695" s="2"/>
      <c r="BG3695" s="72"/>
    </row>
    <row r="3696" spans="1:59" s="18" customFormat="1" x14ac:dyDescent="0.2">
      <c r="A3696" s="2"/>
      <c r="BG3696" s="72"/>
    </row>
    <row r="3697" spans="1:59" s="18" customFormat="1" x14ac:dyDescent="0.2">
      <c r="A3697" s="2"/>
      <c r="BG3697" s="72"/>
    </row>
    <row r="3698" spans="1:59" s="18" customFormat="1" x14ac:dyDescent="0.2">
      <c r="A3698" s="2"/>
      <c r="BG3698" s="72"/>
    </row>
    <row r="3699" spans="1:59" s="18" customFormat="1" x14ac:dyDescent="0.2">
      <c r="A3699" s="2"/>
      <c r="BG3699" s="72"/>
    </row>
    <row r="3700" spans="1:59" s="18" customFormat="1" x14ac:dyDescent="0.2">
      <c r="A3700" s="2"/>
      <c r="BG3700" s="72"/>
    </row>
    <row r="3701" spans="1:59" s="18" customFormat="1" x14ac:dyDescent="0.2">
      <c r="A3701" s="2"/>
      <c r="BG3701" s="72"/>
    </row>
    <row r="3702" spans="1:59" s="18" customFormat="1" x14ac:dyDescent="0.2">
      <c r="A3702" s="2"/>
      <c r="BG3702" s="72"/>
    </row>
    <row r="3703" spans="1:59" s="18" customFormat="1" x14ac:dyDescent="0.2">
      <c r="A3703" s="2"/>
      <c r="BG3703" s="72"/>
    </row>
    <row r="3704" spans="1:59" s="18" customFormat="1" x14ac:dyDescent="0.2">
      <c r="A3704" s="2"/>
      <c r="BG3704" s="72"/>
    </row>
    <row r="3705" spans="1:59" s="18" customFormat="1" x14ac:dyDescent="0.2">
      <c r="A3705" s="2"/>
      <c r="BG3705" s="72"/>
    </row>
    <row r="3706" spans="1:59" s="18" customFormat="1" x14ac:dyDescent="0.2">
      <c r="A3706" s="2"/>
      <c r="BG3706" s="72"/>
    </row>
    <row r="3707" spans="1:59" s="18" customFormat="1" x14ac:dyDescent="0.2">
      <c r="A3707" s="2"/>
      <c r="BG3707" s="72"/>
    </row>
    <row r="3708" spans="1:59" s="18" customFormat="1" x14ac:dyDescent="0.2">
      <c r="A3708" s="2"/>
      <c r="BG3708" s="72"/>
    </row>
    <row r="3709" spans="1:59" s="18" customFormat="1" x14ac:dyDescent="0.2">
      <c r="A3709" s="2"/>
      <c r="BG3709" s="72"/>
    </row>
    <row r="3710" spans="1:59" s="18" customFormat="1" x14ac:dyDescent="0.2">
      <c r="A3710" s="2"/>
      <c r="BG3710" s="72"/>
    </row>
    <row r="3711" spans="1:59" s="18" customFormat="1" x14ac:dyDescent="0.2">
      <c r="A3711" s="2"/>
      <c r="BG3711" s="72"/>
    </row>
    <row r="3712" spans="1:59" s="18" customFormat="1" x14ac:dyDescent="0.2">
      <c r="A3712" s="2"/>
      <c r="BG3712" s="72"/>
    </row>
    <row r="3713" spans="1:59" s="18" customFormat="1" x14ac:dyDescent="0.2">
      <c r="A3713" s="2"/>
      <c r="BG3713" s="72"/>
    </row>
    <row r="3714" spans="1:59" s="18" customFormat="1" x14ac:dyDescent="0.2">
      <c r="A3714" s="2"/>
      <c r="BG3714" s="72"/>
    </row>
    <row r="3715" spans="1:59" s="18" customFormat="1" x14ac:dyDescent="0.2">
      <c r="A3715" s="2"/>
      <c r="BG3715" s="72"/>
    </row>
    <row r="3716" spans="1:59" s="18" customFormat="1" x14ac:dyDescent="0.2">
      <c r="A3716" s="2"/>
      <c r="BG3716" s="72"/>
    </row>
    <row r="3717" spans="1:59" s="18" customFormat="1" x14ac:dyDescent="0.2">
      <c r="A3717" s="2"/>
      <c r="BG3717" s="72"/>
    </row>
    <row r="3718" spans="1:59" s="18" customFormat="1" x14ac:dyDescent="0.2">
      <c r="A3718" s="2"/>
      <c r="BG3718" s="72"/>
    </row>
    <row r="3719" spans="1:59" s="18" customFormat="1" x14ac:dyDescent="0.2">
      <c r="A3719" s="2"/>
      <c r="BG3719" s="72"/>
    </row>
    <row r="3720" spans="1:59" s="18" customFormat="1" x14ac:dyDescent="0.2">
      <c r="A3720" s="2"/>
      <c r="BG3720" s="72"/>
    </row>
    <row r="3721" spans="1:59" s="18" customFormat="1" x14ac:dyDescent="0.2">
      <c r="A3721" s="2"/>
      <c r="BG3721" s="72"/>
    </row>
    <row r="3722" spans="1:59" s="18" customFormat="1" x14ac:dyDescent="0.2">
      <c r="A3722" s="2"/>
      <c r="BG3722" s="72"/>
    </row>
    <row r="3723" spans="1:59" s="18" customFormat="1" x14ac:dyDescent="0.2">
      <c r="A3723" s="2"/>
      <c r="BG3723" s="72"/>
    </row>
    <row r="3724" spans="1:59" s="18" customFormat="1" x14ac:dyDescent="0.2">
      <c r="A3724" s="2"/>
      <c r="BG3724" s="72"/>
    </row>
    <row r="3725" spans="1:59" s="18" customFormat="1" x14ac:dyDescent="0.2">
      <c r="A3725" s="2"/>
      <c r="BG3725" s="72"/>
    </row>
    <row r="3726" spans="1:59" s="18" customFormat="1" x14ac:dyDescent="0.2">
      <c r="A3726" s="2"/>
      <c r="BG3726" s="72"/>
    </row>
    <row r="3727" spans="1:59" s="18" customFormat="1" x14ac:dyDescent="0.2">
      <c r="A3727" s="2"/>
      <c r="BG3727" s="72"/>
    </row>
    <row r="3728" spans="1:59" s="18" customFormat="1" x14ac:dyDescent="0.2">
      <c r="A3728" s="2"/>
      <c r="BG3728" s="72"/>
    </row>
    <row r="3729" spans="1:59" s="18" customFormat="1" x14ac:dyDescent="0.2">
      <c r="A3729" s="2"/>
      <c r="BG3729" s="72"/>
    </row>
    <row r="3730" spans="1:59" s="18" customFormat="1" x14ac:dyDescent="0.2">
      <c r="A3730" s="2"/>
      <c r="BG3730" s="72"/>
    </row>
    <row r="3731" spans="1:59" s="18" customFormat="1" x14ac:dyDescent="0.2">
      <c r="A3731" s="2"/>
      <c r="BG3731" s="72"/>
    </row>
    <row r="3732" spans="1:59" s="18" customFormat="1" x14ac:dyDescent="0.2">
      <c r="A3732" s="2"/>
      <c r="BG3732" s="72"/>
    </row>
    <row r="3733" spans="1:59" s="18" customFormat="1" x14ac:dyDescent="0.2">
      <c r="A3733" s="2"/>
      <c r="BG3733" s="72"/>
    </row>
    <row r="3734" spans="1:59" s="18" customFormat="1" x14ac:dyDescent="0.2">
      <c r="A3734" s="2"/>
      <c r="BG3734" s="72"/>
    </row>
    <row r="3735" spans="1:59" s="18" customFormat="1" x14ac:dyDescent="0.2">
      <c r="A3735" s="2"/>
      <c r="BG3735" s="72"/>
    </row>
    <row r="3736" spans="1:59" s="18" customFormat="1" x14ac:dyDescent="0.2">
      <c r="A3736" s="2"/>
      <c r="BG3736" s="72"/>
    </row>
    <row r="3737" spans="1:59" s="18" customFormat="1" x14ac:dyDescent="0.2">
      <c r="A3737" s="2"/>
      <c r="BG3737" s="72"/>
    </row>
    <row r="3738" spans="1:59" s="18" customFormat="1" x14ac:dyDescent="0.2">
      <c r="A3738" s="2"/>
      <c r="BG3738" s="72"/>
    </row>
    <row r="3739" spans="1:59" s="18" customFormat="1" x14ac:dyDescent="0.2">
      <c r="A3739" s="2"/>
      <c r="BG3739" s="72"/>
    </row>
    <row r="3740" spans="1:59" s="18" customFormat="1" x14ac:dyDescent="0.2">
      <c r="A3740" s="2"/>
      <c r="BG3740" s="72"/>
    </row>
    <row r="3741" spans="1:59" s="18" customFormat="1" x14ac:dyDescent="0.2">
      <c r="A3741" s="2"/>
      <c r="BG3741" s="72"/>
    </row>
    <row r="3742" spans="1:59" s="18" customFormat="1" x14ac:dyDescent="0.2">
      <c r="A3742" s="2"/>
      <c r="BG3742" s="72"/>
    </row>
    <row r="3743" spans="1:59" s="18" customFormat="1" x14ac:dyDescent="0.2">
      <c r="A3743" s="2"/>
      <c r="BG3743" s="72"/>
    </row>
    <row r="3744" spans="1:59" s="18" customFormat="1" x14ac:dyDescent="0.2">
      <c r="A3744" s="2"/>
      <c r="BG3744" s="72"/>
    </row>
    <row r="3745" spans="1:59" s="18" customFormat="1" x14ac:dyDescent="0.2">
      <c r="A3745" s="2"/>
      <c r="BG3745" s="72"/>
    </row>
    <row r="3746" spans="1:59" s="18" customFormat="1" x14ac:dyDescent="0.2">
      <c r="A3746" s="2"/>
      <c r="BG3746" s="72"/>
    </row>
    <row r="3747" spans="1:59" s="18" customFormat="1" x14ac:dyDescent="0.2">
      <c r="A3747" s="2"/>
      <c r="BG3747" s="72"/>
    </row>
    <row r="3748" spans="1:59" s="18" customFormat="1" x14ac:dyDescent="0.2">
      <c r="A3748" s="2"/>
      <c r="BG3748" s="72"/>
    </row>
    <row r="3749" spans="1:59" s="18" customFormat="1" x14ac:dyDescent="0.2">
      <c r="A3749" s="2"/>
      <c r="BG3749" s="72"/>
    </row>
    <row r="3750" spans="1:59" s="18" customFormat="1" x14ac:dyDescent="0.2">
      <c r="A3750" s="2"/>
      <c r="BG3750" s="72"/>
    </row>
    <row r="3751" spans="1:59" s="18" customFormat="1" x14ac:dyDescent="0.2">
      <c r="A3751" s="2"/>
      <c r="BG3751" s="72"/>
    </row>
    <row r="3752" spans="1:59" s="18" customFormat="1" x14ac:dyDescent="0.2">
      <c r="A3752" s="2"/>
      <c r="BG3752" s="72"/>
    </row>
    <row r="3753" spans="1:59" s="18" customFormat="1" x14ac:dyDescent="0.2">
      <c r="A3753" s="2"/>
      <c r="BG3753" s="72"/>
    </row>
    <row r="3754" spans="1:59" s="18" customFormat="1" x14ac:dyDescent="0.2">
      <c r="A3754" s="2"/>
      <c r="BG3754" s="72"/>
    </row>
    <row r="3755" spans="1:59" s="18" customFormat="1" x14ac:dyDescent="0.2">
      <c r="A3755" s="2"/>
      <c r="BG3755" s="72"/>
    </row>
    <row r="3756" spans="1:59" s="18" customFormat="1" x14ac:dyDescent="0.2">
      <c r="A3756" s="2"/>
      <c r="BG3756" s="72"/>
    </row>
    <row r="3757" spans="1:59" s="18" customFormat="1" x14ac:dyDescent="0.2">
      <c r="A3757" s="2"/>
      <c r="BG3757" s="72"/>
    </row>
    <row r="3758" spans="1:59" s="18" customFormat="1" x14ac:dyDescent="0.2">
      <c r="A3758" s="2"/>
      <c r="BG3758" s="72"/>
    </row>
    <row r="3759" spans="1:59" s="18" customFormat="1" x14ac:dyDescent="0.2">
      <c r="A3759" s="2"/>
      <c r="BG3759" s="72"/>
    </row>
    <row r="3760" spans="1:59" s="18" customFormat="1" x14ac:dyDescent="0.2">
      <c r="A3760" s="2"/>
      <c r="BG3760" s="72"/>
    </row>
    <row r="3761" spans="1:59" s="18" customFormat="1" x14ac:dyDescent="0.2">
      <c r="A3761" s="2"/>
      <c r="BG3761" s="72"/>
    </row>
    <row r="3762" spans="1:59" s="18" customFormat="1" x14ac:dyDescent="0.2">
      <c r="A3762" s="2"/>
      <c r="BG3762" s="72"/>
    </row>
    <row r="3763" spans="1:59" s="18" customFormat="1" x14ac:dyDescent="0.2">
      <c r="A3763" s="2"/>
      <c r="BG3763" s="72"/>
    </row>
    <row r="3764" spans="1:59" s="18" customFormat="1" x14ac:dyDescent="0.2">
      <c r="A3764" s="2"/>
      <c r="BG3764" s="72"/>
    </row>
    <row r="3765" spans="1:59" s="18" customFormat="1" x14ac:dyDescent="0.2">
      <c r="A3765" s="2"/>
      <c r="BG3765" s="72"/>
    </row>
    <row r="3766" spans="1:59" s="18" customFormat="1" x14ac:dyDescent="0.2">
      <c r="A3766" s="2"/>
      <c r="BG3766" s="72"/>
    </row>
    <row r="3767" spans="1:59" s="18" customFormat="1" x14ac:dyDescent="0.2">
      <c r="A3767" s="2"/>
      <c r="BG3767" s="72"/>
    </row>
    <row r="3768" spans="1:59" s="18" customFormat="1" x14ac:dyDescent="0.2">
      <c r="A3768" s="2"/>
      <c r="BG3768" s="72"/>
    </row>
    <row r="3769" spans="1:59" s="18" customFormat="1" x14ac:dyDescent="0.2">
      <c r="A3769" s="2"/>
      <c r="BG3769" s="72"/>
    </row>
    <row r="3770" spans="1:59" s="18" customFormat="1" x14ac:dyDescent="0.2">
      <c r="A3770" s="2"/>
      <c r="BG3770" s="72"/>
    </row>
    <row r="3771" spans="1:59" s="18" customFormat="1" x14ac:dyDescent="0.2">
      <c r="A3771" s="2"/>
      <c r="BG3771" s="72"/>
    </row>
    <row r="3772" spans="1:59" s="18" customFormat="1" x14ac:dyDescent="0.2">
      <c r="A3772" s="2"/>
      <c r="BG3772" s="72"/>
    </row>
    <row r="3773" spans="1:59" s="18" customFormat="1" x14ac:dyDescent="0.2">
      <c r="A3773" s="2"/>
      <c r="BG3773" s="72"/>
    </row>
    <row r="3774" spans="1:59" s="18" customFormat="1" x14ac:dyDescent="0.2">
      <c r="A3774" s="2"/>
      <c r="BG3774" s="72"/>
    </row>
    <row r="3775" spans="1:59" s="18" customFormat="1" x14ac:dyDescent="0.2">
      <c r="A3775" s="2"/>
      <c r="BG3775" s="72"/>
    </row>
    <row r="3776" spans="1:59" s="18" customFormat="1" x14ac:dyDescent="0.2">
      <c r="A3776" s="2"/>
      <c r="BG3776" s="72"/>
    </row>
    <row r="3777" spans="1:59" s="18" customFormat="1" x14ac:dyDescent="0.2">
      <c r="A3777" s="2"/>
      <c r="BG3777" s="72"/>
    </row>
    <row r="3778" spans="1:59" s="18" customFormat="1" x14ac:dyDescent="0.2">
      <c r="A3778" s="2"/>
      <c r="BG3778" s="72"/>
    </row>
    <row r="3779" spans="1:59" s="18" customFormat="1" x14ac:dyDescent="0.2">
      <c r="A3779" s="2"/>
      <c r="BG3779" s="72"/>
    </row>
    <row r="3780" spans="1:59" s="18" customFormat="1" x14ac:dyDescent="0.2">
      <c r="A3780" s="2"/>
      <c r="BG3780" s="72"/>
    </row>
    <row r="3781" spans="1:59" s="18" customFormat="1" x14ac:dyDescent="0.2">
      <c r="A3781" s="2"/>
      <c r="BG3781" s="72"/>
    </row>
    <row r="3782" spans="1:59" s="18" customFormat="1" x14ac:dyDescent="0.2">
      <c r="A3782" s="2"/>
      <c r="BG3782" s="72"/>
    </row>
    <row r="3783" spans="1:59" s="18" customFormat="1" x14ac:dyDescent="0.2">
      <c r="A3783" s="2"/>
      <c r="BG3783" s="72"/>
    </row>
    <row r="3784" spans="1:59" s="18" customFormat="1" x14ac:dyDescent="0.2">
      <c r="A3784" s="2"/>
      <c r="BG3784" s="72"/>
    </row>
    <row r="3785" spans="1:59" s="18" customFormat="1" x14ac:dyDescent="0.2">
      <c r="A3785" s="2"/>
      <c r="BG3785" s="72"/>
    </row>
    <row r="3786" spans="1:59" s="18" customFormat="1" x14ac:dyDescent="0.2">
      <c r="A3786" s="2"/>
      <c r="BG3786" s="72"/>
    </row>
    <row r="3787" spans="1:59" s="18" customFormat="1" x14ac:dyDescent="0.2">
      <c r="A3787" s="2"/>
      <c r="BG3787" s="72"/>
    </row>
    <row r="3788" spans="1:59" s="18" customFormat="1" x14ac:dyDescent="0.2">
      <c r="A3788" s="2"/>
      <c r="BG3788" s="72"/>
    </row>
    <row r="3789" spans="1:59" s="18" customFormat="1" x14ac:dyDescent="0.2">
      <c r="A3789" s="2"/>
      <c r="BG3789" s="72"/>
    </row>
    <row r="3790" spans="1:59" s="18" customFormat="1" x14ac:dyDescent="0.2">
      <c r="A3790" s="2"/>
      <c r="BG3790" s="72"/>
    </row>
    <row r="3791" spans="1:59" s="18" customFormat="1" x14ac:dyDescent="0.2">
      <c r="A3791" s="2"/>
      <c r="BG3791" s="72"/>
    </row>
    <row r="3792" spans="1:59" s="18" customFormat="1" x14ac:dyDescent="0.2">
      <c r="A3792" s="2"/>
      <c r="BG3792" s="72"/>
    </row>
    <row r="3793" spans="1:59" s="18" customFormat="1" x14ac:dyDescent="0.2">
      <c r="A3793" s="2"/>
      <c r="BG3793" s="72"/>
    </row>
    <row r="3794" spans="1:59" s="18" customFormat="1" x14ac:dyDescent="0.2">
      <c r="A3794" s="2"/>
      <c r="BG3794" s="72"/>
    </row>
    <row r="3795" spans="1:59" s="18" customFormat="1" x14ac:dyDescent="0.2">
      <c r="A3795" s="2"/>
      <c r="BG3795" s="72"/>
    </row>
    <row r="3796" spans="1:59" s="18" customFormat="1" x14ac:dyDescent="0.2">
      <c r="A3796" s="2"/>
      <c r="BG3796" s="72"/>
    </row>
    <row r="3797" spans="1:59" s="18" customFormat="1" x14ac:dyDescent="0.2">
      <c r="A3797" s="2"/>
      <c r="BG3797" s="72"/>
    </row>
    <row r="3798" spans="1:59" s="18" customFormat="1" x14ac:dyDescent="0.2">
      <c r="A3798" s="2"/>
      <c r="BG3798" s="72"/>
    </row>
    <row r="3799" spans="1:59" s="18" customFormat="1" x14ac:dyDescent="0.2">
      <c r="A3799" s="2"/>
      <c r="BG3799" s="72"/>
    </row>
    <row r="3800" spans="1:59" s="18" customFormat="1" x14ac:dyDescent="0.2">
      <c r="A3800" s="2"/>
      <c r="BG3800" s="72"/>
    </row>
    <row r="3801" spans="1:59" s="18" customFormat="1" x14ac:dyDescent="0.2">
      <c r="A3801" s="2"/>
      <c r="BG3801" s="72"/>
    </row>
    <row r="3802" spans="1:59" s="18" customFormat="1" x14ac:dyDescent="0.2">
      <c r="A3802" s="2"/>
      <c r="BG3802" s="72"/>
    </row>
    <row r="3803" spans="1:59" s="18" customFormat="1" x14ac:dyDescent="0.2">
      <c r="A3803" s="2"/>
      <c r="BG3803" s="72"/>
    </row>
    <row r="3804" spans="1:59" s="18" customFormat="1" x14ac:dyDescent="0.2">
      <c r="A3804" s="2"/>
      <c r="BG3804" s="72"/>
    </row>
    <row r="3805" spans="1:59" s="18" customFormat="1" x14ac:dyDescent="0.2">
      <c r="A3805" s="2"/>
      <c r="BG3805" s="72"/>
    </row>
    <row r="3806" spans="1:59" s="18" customFormat="1" x14ac:dyDescent="0.2">
      <c r="A3806" s="2"/>
      <c r="BG3806" s="72"/>
    </row>
    <row r="3807" spans="1:59" s="18" customFormat="1" x14ac:dyDescent="0.2">
      <c r="A3807" s="2"/>
      <c r="BG3807" s="72"/>
    </row>
    <row r="3808" spans="1:59" s="18" customFormat="1" x14ac:dyDescent="0.2">
      <c r="A3808" s="2"/>
      <c r="BG3808" s="72"/>
    </row>
    <row r="3809" spans="1:59" s="18" customFormat="1" x14ac:dyDescent="0.2">
      <c r="A3809" s="2"/>
      <c r="BG3809" s="72"/>
    </row>
    <row r="3810" spans="1:59" s="18" customFormat="1" x14ac:dyDescent="0.2">
      <c r="A3810" s="2"/>
      <c r="BG3810" s="72"/>
    </row>
    <row r="3811" spans="1:59" s="18" customFormat="1" x14ac:dyDescent="0.2">
      <c r="A3811" s="2"/>
      <c r="BG3811" s="72"/>
    </row>
    <row r="3812" spans="1:59" s="18" customFormat="1" x14ac:dyDescent="0.2">
      <c r="A3812" s="2"/>
      <c r="BG3812" s="72"/>
    </row>
    <row r="3813" spans="1:59" s="18" customFormat="1" x14ac:dyDescent="0.2">
      <c r="A3813" s="2"/>
      <c r="BG3813" s="72"/>
    </row>
    <row r="3814" spans="1:59" s="18" customFormat="1" x14ac:dyDescent="0.2">
      <c r="A3814" s="2"/>
      <c r="BG3814" s="72"/>
    </row>
    <row r="3815" spans="1:59" s="18" customFormat="1" x14ac:dyDescent="0.2">
      <c r="A3815" s="2"/>
      <c r="BG3815" s="72"/>
    </row>
    <row r="3816" spans="1:59" s="18" customFormat="1" x14ac:dyDescent="0.2">
      <c r="A3816" s="2"/>
      <c r="BG3816" s="72"/>
    </row>
    <row r="3817" spans="1:59" s="18" customFormat="1" x14ac:dyDescent="0.2">
      <c r="A3817" s="2"/>
      <c r="BG3817" s="72"/>
    </row>
    <row r="3818" spans="1:59" s="18" customFormat="1" x14ac:dyDescent="0.2">
      <c r="A3818" s="2"/>
      <c r="BG3818" s="72"/>
    </row>
    <row r="3819" spans="1:59" s="18" customFormat="1" x14ac:dyDescent="0.2">
      <c r="A3819" s="2"/>
      <c r="BG3819" s="72"/>
    </row>
    <row r="3820" spans="1:59" s="18" customFormat="1" x14ac:dyDescent="0.2">
      <c r="A3820" s="2"/>
      <c r="BG3820" s="72"/>
    </row>
    <row r="3821" spans="1:59" s="18" customFormat="1" x14ac:dyDescent="0.2">
      <c r="A3821" s="2"/>
      <c r="BG3821" s="72"/>
    </row>
    <row r="3822" spans="1:59" s="18" customFormat="1" x14ac:dyDescent="0.2">
      <c r="A3822" s="2"/>
      <c r="BG3822" s="72"/>
    </row>
    <row r="3823" spans="1:59" s="18" customFormat="1" x14ac:dyDescent="0.2">
      <c r="A3823" s="2"/>
      <c r="BG3823" s="72"/>
    </row>
    <row r="3824" spans="1:59" s="18" customFormat="1" x14ac:dyDescent="0.2">
      <c r="A3824" s="2"/>
      <c r="BG3824" s="72"/>
    </row>
    <row r="3825" spans="1:59" s="18" customFormat="1" x14ac:dyDescent="0.2">
      <c r="A3825" s="2"/>
      <c r="BG3825" s="72"/>
    </row>
    <row r="3826" spans="1:59" s="18" customFormat="1" x14ac:dyDescent="0.2">
      <c r="A3826" s="2"/>
      <c r="BG3826" s="72"/>
    </row>
    <row r="3827" spans="1:59" s="18" customFormat="1" x14ac:dyDescent="0.2">
      <c r="A3827" s="2"/>
      <c r="BG3827" s="72"/>
    </row>
    <row r="3828" spans="1:59" s="18" customFormat="1" x14ac:dyDescent="0.2">
      <c r="A3828" s="2"/>
      <c r="BG3828" s="72"/>
    </row>
    <row r="3829" spans="1:59" s="18" customFormat="1" x14ac:dyDescent="0.2">
      <c r="A3829" s="2"/>
      <c r="BG3829" s="72"/>
    </row>
    <row r="3830" spans="1:59" s="18" customFormat="1" x14ac:dyDescent="0.2">
      <c r="A3830" s="2"/>
      <c r="BG3830" s="72"/>
    </row>
    <row r="3831" spans="1:59" s="18" customFormat="1" x14ac:dyDescent="0.2">
      <c r="A3831" s="2"/>
      <c r="BG3831" s="72"/>
    </row>
    <row r="3832" spans="1:59" s="18" customFormat="1" x14ac:dyDescent="0.2">
      <c r="A3832" s="2"/>
      <c r="BG3832" s="72"/>
    </row>
    <row r="3833" spans="1:59" s="18" customFormat="1" x14ac:dyDescent="0.2">
      <c r="A3833" s="2"/>
      <c r="BG3833" s="72"/>
    </row>
    <row r="3834" spans="1:59" s="18" customFormat="1" x14ac:dyDescent="0.2">
      <c r="A3834" s="2"/>
      <c r="BG3834" s="72"/>
    </row>
    <row r="3835" spans="1:59" s="18" customFormat="1" x14ac:dyDescent="0.2">
      <c r="A3835" s="2"/>
      <c r="BG3835" s="72"/>
    </row>
    <row r="3836" spans="1:59" s="18" customFormat="1" x14ac:dyDescent="0.2">
      <c r="A3836" s="2"/>
      <c r="BG3836" s="72"/>
    </row>
    <row r="3837" spans="1:59" s="18" customFormat="1" x14ac:dyDescent="0.2">
      <c r="A3837" s="2"/>
      <c r="BG3837" s="72"/>
    </row>
    <row r="3838" spans="1:59" s="18" customFormat="1" x14ac:dyDescent="0.2">
      <c r="A3838" s="2"/>
      <c r="BG3838" s="72"/>
    </row>
    <row r="3839" spans="1:59" s="18" customFormat="1" x14ac:dyDescent="0.2">
      <c r="A3839" s="2"/>
      <c r="BG3839" s="72"/>
    </row>
    <row r="3840" spans="1:59" s="18" customFormat="1" x14ac:dyDescent="0.2">
      <c r="A3840" s="2"/>
      <c r="BG3840" s="72"/>
    </row>
    <row r="3841" spans="1:59" s="18" customFormat="1" x14ac:dyDescent="0.2">
      <c r="A3841" s="2"/>
      <c r="BG3841" s="72"/>
    </row>
    <row r="3842" spans="1:59" s="18" customFormat="1" x14ac:dyDescent="0.2">
      <c r="A3842" s="2"/>
      <c r="BG3842" s="72"/>
    </row>
    <row r="3843" spans="1:59" s="18" customFormat="1" x14ac:dyDescent="0.2">
      <c r="A3843" s="2"/>
      <c r="BG3843" s="72"/>
    </row>
    <row r="3844" spans="1:59" s="18" customFormat="1" x14ac:dyDescent="0.2">
      <c r="A3844" s="2"/>
      <c r="BG3844" s="72"/>
    </row>
    <row r="3845" spans="1:59" s="18" customFormat="1" x14ac:dyDescent="0.2">
      <c r="A3845" s="2"/>
      <c r="BG3845" s="72"/>
    </row>
    <row r="3846" spans="1:59" s="18" customFormat="1" x14ac:dyDescent="0.2">
      <c r="A3846" s="2"/>
      <c r="BG3846" s="72"/>
    </row>
    <row r="3847" spans="1:59" s="18" customFormat="1" x14ac:dyDescent="0.2">
      <c r="A3847" s="2"/>
      <c r="BG3847" s="72"/>
    </row>
    <row r="3848" spans="1:59" s="18" customFormat="1" x14ac:dyDescent="0.2">
      <c r="A3848" s="2"/>
      <c r="BG3848" s="72"/>
    </row>
    <row r="3849" spans="1:59" s="18" customFormat="1" x14ac:dyDescent="0.2">
      <c r="A3849" s="2"/>
      <c r="BG3849" s="72"/>
    </row>
    <row r="3850" spans="1:59" s="18" customFormat="1" x14ac:dyDescent="0.2">
      <c r="A3850" s="2"/>
      <c r="BG3850" s="72"/>
    </row>
    <row r="3851" spans="1:59" s="18" customFormat="1" x14ac:dyDescent="0.2">
      <c r="A3851" s="2"/>
      <c r="BG3851" s="72"/>
    </row>
    <row r="3852" spans="1:59" s="18" customFormat="1" x14ac:dyDescent="0.2">
      <c r="A3852" s="2"/>
      <c r="BG3852" s="72"/>
    </row>
    <row r="3853" spans="1:59" s="18" customFormat="1" x14ac:dyDescent="0.2">
      <c r="A3853" s="2"/>
      <c r="BG3853" s="72"/>
    </row>
    <row r="3854" spans="1:59" s="18" customFormat="1" x14ac:dyDescent="0.2">
      <c r="A3854" s="2"/>
      <c r="BG3854" s="72"/>
    </row>
    <row r="3855" spans="1:59" s="18" customFormat="1" x14ac:dyDescent="0.2">
      <c r="A3855" s="2"/>
      <c r="BG3855" s="72"/>
    </row>
    <row r="3856" spans="1:59" s="18" customFormat="1" x14ac:dyDescent="0.2">
      <c r="A3856" s="2"/>
      <c r="BG3856" s="72"/>
    </row>
    <row r="3857" spans="1:59" s="18" customFormat="1" x14ac:dyDescent="0.2">
      <c r="A3857" s="2"/>
      <c r="BG3857" s="72"/>
    </row>
    <row r="3858" spans="1:59" s="18" customFormat="1" x14ac:dyDescent="0.2">
      <c r="A3858" s="2"/>
      <c r="BG3858" s="72"/>
    </row>
    <row r="3859" spans="1:59" s="18" customFormat="1" x14ac:dyDescent="0.2">
      <c r="A3859" s="2"/>
      <c r="BG3859" s="72"/>
    </row>
    <row r="3860" spans="1:59" s="18" customFormat="1" x14ac:dyDescent="0.2">
      <c r="A3860" s="2"/>
      <c r="BG3860" s="72"/>
    </row>
    <row r="3861" spans="1:59" s="18" customFormat="1" x14ac:dyDescent="0.2">
      <c r="A3861" s="2"/>
      <c r="BG3861" s="72"/>
    </row>
    <row r="3862" spans="1:59" s="18" customFormat="1" x14ac:dyDescent="0.2">
      <c r="A3862" s="2"/>
      <c r="BG3862" s="72"/>
    </row>
    <row r="3863" spans="1:59" s="18" customFormat="1" x14ac:dyDescent="0.2">
      <c r="A3863" s="2"/>
      <c r="BG3863" s="72"/>
    </row>
    <row r="3864" spans="1:59" s="18" customFormat="1" x14ac:dyDescent="0.2">
      <c r="A3864" s="2"/>
      <c r="BG3864" s="72"/>
    </row>
    <row r="3865" spans="1:59" s="18" customFormat="1" x14ac:dyDescent="0.2">
      <c r="A3865" s="2"/>
      <c r="BG3865" s="72"/>
    </row>
    <row r="3866" spans="1:59" s="18" customFormat="1" x14ac:dyDescent="0.2">
      <c r="A3866" s="2"/>
      <c r="BG3866" s="72"/>
    </row>
    <row r="3867" spans="1:59" s="18" customFormat="1" x14ac:dyDescent="0.2">
      <c r="A3867" s="2"/>
      <c r="BG3867" s="72"/>
    </row>
    <row r="3868" spans="1:59" s="18" customFormat="1" x14ac:dyDescent="0.2">
      <c r="A3868" s="2"/>
      <c r="BG3868" s="72"/>
    </row>
    <row r="3869" spans="1:59" s="18" customFormat="1" x14ac:dyDescent="0.2">
      <c r="A3869" s="2"/>
      <c r="BG3869" s="72"/>
    </row>
    <row r="3870" spans="1:59" s="18" customFormat="1" x14ac:dyDescent="0.2">
      <c r="A3870" s="2"/>
      <c r="BG3870" s="72"/>
    </row>
    <row r="3871" spans="1:59" s="18" customFormat="1" x14ac:dyDescent="0.2">
      <c r="A3871" s="2"/>
      <c r="BG3871" s="72"/>
    </row>
    <row r="3872" spans="1:59" s="18" customFormat="1" x14ac:dyDescent="0.2">
      <c r="A3872" s="2"/>
      <c r="BG3872" s="72"/>
    </row>
    <row r="3873" spans="1:59" s="18" customFormat="1" x14ac:dyDescent="0.2">
      <c r="A3873" s="2"/>
      <c r="BG3873" s="72"/>
    </row>
    <row r="3874" spans="1:59" s="18" customFormat="1" x14ac:dyDescent="0.2">
      <c r="A3874" s="2"/>
      <c r="BG3874" s="72"/>
    </row>
    <row r="3875" spans="1:59" s="18" customFormat="1" x14ac:dyDescent="0.2">
      <c r="A3875" s="2"/>
      <c r="BG3875" s="72"/>
    </row>
    <row r="3876" spans="1:59" s="18" customFormat="1" x14ac:dyDescent="0.2">
      <c r="A3876" s="2"/>
      <c r="BG3876" s="72"/>
    </row>
    <row r="3877" spans="1:59" s="18" customFormat="1" x14ac:dyDescent="0.2">
      <c r="A3877" s="2"/>
      <c r="BG3877" s="72"/>
    </row>
    <row r="3878" spans="1:59" s="18" customFormat="1" x14ac:dyDescent="0.2">
      <c r="A3878" s="2"/>
      <c r="BG3878" s="72"/>
    </row>
    <row r="3879" spans="1:59" s="18" customFormat="1" x14ac:dyDescent="0.2">
      <c r="A3879" s="2"/>
      <c r="BG3879" s="72"/>
    </row>
    <row r="3880" spans="1:59" s="18" customFormat="1" x14ac:dyDescent="0.2">
      <c r="A3880" s="2"/>
      <c r="BG3880" s="72"/>
    </row>
    <row r="3881" spans="1:59" s="18" customFormat="1" x14ac:dyDescent="0.2">
      <c r="A3881" s="2"/>
      <c r="BG3881" s="72"/>
    </row>
    <row r="3882" spans="1:59" s="18" customFormat="1" x14ac:dyDescent="0.2">
      <c r="A3882" s="2"/>
      <c r="BG3882" s="72"/>
    </row>
    <row r="3883" spans="1:59" s="18" customFormat="1" x14ac:dyDescent="0.2">
      <c r="A3883" s="2"/>
      <c r="BG3883" s="72"/>
    </row>
    <row r="3884" spans="1:59" s="18" customFormat="1" x14ac:dyDescent="0.2">
      <c r="A3884" s="2"/>
      <c r="BG3884" s="72"/>
    </row>
    <row r="3885" spans="1:59" s="18" customFormat="1" x14ac:dyDescent="0.2">
      <c r="A3885" s="2"/>
      <c r="BG3885" s="72"/>
    </row>
    <row r="3886" spans="1:59" s="18" customFormat="1" x14ac:dyDescent="0.2">
      <c r="A3886" s="2"/>
      <c r="BG3886" s="72"/>
    </row>
    <row r="3887" spans="1:59" s="18" customFormat="1" x14ac:dyDescent="0.2">
      <c r="A3887" s="2"/>
      <c r="BG3887" s="72"/>
    </row>
    <row r="3888" spans="1:59" s="18" customFormat="1" x14ac:dyDescent="0.2">
      <c r="A3888" s="2"/>
      <c r="BG3888" s="72"/>
    </row>
    <row r="3889" spans="1:59" s="18" customFormat="1" x14ac:dyDescent="0.2">
      <c r="A3889" s="2"/>
      <c r="BG3889" s="72"/>
    </row>
    <row r="3890" spans="1:59" s="18" customFormat="1" x14ac:dyDescent="0.2">
      <c r="A3890" s="2"/>
      <c r="BG3890" s="72"/>
    </row>
    <row r="3891" spans="1:59" s="18" customFormat="1" x14ac:dyDescent="0.2">
      <c r="A3891" s="2"/>
      <c r="BG3891" s="72"/>
    </row>
    <row r="3892" spans="1:59" s="18" customFormat="1" x14ac:dyDescent="0.2">
      <c r="A3892" s="2"/>
      <c r="BG3892" s="72"/>
    </row>
    <row r="3893" spans="1:59" s="18" customFormat="1" x14ac:dyDescent="0.2">
      <c r="A3893" s="2"/>
      <c r="BG3893" s="72"/>
    </row>
    <row r="3894" spans="1:59" s="18" customFormat="1" x14ac:dyDescent="0.2">
      <c r="A3894" s="2"/>
      <c r="BG3894" s="72"/>
    </row>
    <row r="3895" spans="1:59" s="18" customFormat="1" x14ac:dyDescent="0.2">
      <c r="A3895" s="2"/>
      <c r="BG3895" s="72"/>
    </row>
    <row r="3896" spans="1:59" s="18" customFormat="1" x14ac:dyDescent="0.2">
      <c r="A3896" s="2"/>
      <c r="BG3896" s="72"/>
    </row>
    <row r="3897" spans="1:59" s="18" customFormat="1" x14ac:dyDescent="0.2">
      <c r="A3897" s="2"/>
      <c r="BG3897" s="72"/>
    </row>
    <row r="3898" spans="1:59" s="18" customFormat="1" x14ac:dyDescent="0.2">
      <c r="A3898" s="2"/>
      <c r="BG3898" s="72"/>
    </row>
    <row r="3899" spans="1:59" s="18" customFormat="1" x14ac:dyDescent="0.2">
      <c r="A3899" s="2"/>
      <c r="BG3899" s="72"/>
    </row>
    <row r="3900" spans="1:59" s="18" customFormat="1" x14ac:dyDescent="0.2">
      <c r="A3900" s="2"/>
      <c r="BG3900" s="72"/>
    </row>
    <row r="3901" spans="1:59" s="18" customFormat="1" x14ac:dyDescent="0.2">
      <c r="A3901" s="2"/>
      <c r="BG3901" s="72"/>
    </row>
    <row r="3902" spans="1:59" s="18" customFormat="1" x14ac:dyDescent="0.2">
      <c r="A3902" s="2"/>
      <c r="BG3902" s="72"/>
    </row>
    <row r="3903" spans="1:59" s="18" customFormat="1" x14ac:dyDescent="0.2">
      <c r="A3903" s="2"/>
      <c r="BG3903" s="72"/>
    </row>
    <row r="3904" spans="1:59" s="18" customFormat="1" x14ac:dyDescent="0.2">
      <c r="A3904" s="2"/>
      <c r="BG3904" s="72"/>
    </row>
    <row r="3905" spans="1:59" s="18" customFormat="1" x14ac:dyDescent="0.2">
      <c r="A3905" s="2"/>
      <c r="BG3905" s="72"/>
    </row>
    <row r="3906" spans="1:59" s="18" customFormat="1" x14ac:dyDescent="0.2">
      <c r="A3906" s="2"/>
      <c r="BG3906" s="72"/>
    </row>
    <row r="3907" spans="1:59" s="18" customFormat="1" x14ac:dyDescent="0.2">
      <c r="A3907" s="2"/>
      <c r="BG3907" s="72"/>
    </row>
    <row r="3908" spans="1:59" s="18" customFormat="1" x14ac:dyDescent="0.2">
      <c r="A3908" s="2"/>
      <c r="BG3908" s="72"/>
    </row>
    <row r="3909" spans="1:59" s="18" customFormat="1" x14ac:dyDescent="0.2">
      <c r="A3909" s="2"/>
      <c r="BG3909" s="72"/>
    </row>
    <row r="3910" spans="1:59" s="18" customFormat="1" x14ac:dyDescent="0.2">
      <c r="A3910" s="2"/>
      <c r="BG3910" s="72"/>
    </row>
    <row r="3911" spans="1:59" s="18" customFormat="1" x14ac:dyDescent="0.2">
      <c r="A3911" s="2"/>
      <c r="BG3911" s="72"/>
    </row>
    <row r="3912" spans="1:59" s="18" customFormat="1" x14ac:dyDescent="0.2">
      <c r="A3912" s="2"/>
      <c r="BG3912" s="72"/>
    </row>
    <row r="3913" spans="1:59" s="18" customFormat="1" x14ac:dyDescent="0.2">
      <c r="A3913" s="2"/>
      <c r="BG3913" s="72"/>
    </row>
    <row r="3914" spans="1:59" s="18" customFormat="1" x14ac:dyDescent="0.2">
      <c r="A3914" s="2"/>
      <c r="BG3914" s="72"/>
    </row>
    <row r="3915" spans="1:59" s="18" customFormat="1" x14ac:dyDescent="0.2">
      <c r="A3915" s="2"/>
      <c r="BG3915" s="72"/>
    </row>
    <row r="3916" spans="1:59" s="18" customFormat="1" x14ac:dyDescent="0.2">
      <c r="A3916" s="2"/>
      <c r="BG3916" s="72"/>
    </row>
    <row r="3917" spans="1:59" s="18" customFormat="1" x14ac:dyDescent="0.2">
      <c r="A3917" s="2"/>
      <c r="BG3917" s="72"/>
    </row>
    <row r="3918" spans="1:59" s="18" customFormat="1" x14ac:dyDescent="0.2">
      <c r="A3918" s="2"/>
      <c r="BG3918" s="72"/>
    </row>
    <row r="3919" spans="1:59" s="18" customFormat="1" x14ac:dyDescent="0.2">
      <c r="A3919" s="2"/>
      <c r="BG3919" s="72"/>
    </row>
    <row r="3920" spans="1:59" s="18" customFormat="1" x14ac:dyDescent="0.2">
      <c r="A3920" s="2"/>
      <c r="BG3920" s="72"/>
    </row>
    <row r="3921" spans="1:59" s="18" customFormat="1" x14ac:dyDescent="0.2">
      <c r="A3921" s="2"/>
      <c r="BG3921" s="72"/>
    </row>
    <row r="3922" spans="1:59" s="18" customFormat="1" x14ac:dyDescent="0.2">
      <c r="A3922" s="2"/>
      <c r="BG3922" s="72"/>
    </row>
    <row r="3923" spans="1:59" s="18" customFormat="1" x14ac:dyDescent="0.2">
      <c r="A3923" s="2"/>
      <c r="BG3923" s="72"/>
    </row>
    <row r="3924" spans="1:59" s="18" customFormat="1" x14ac:dyDescent="0.2">
      <c r="A3924" s="2"/>
      <c r="BG3924" s="72"/>
    </row>
    <row r="3925" spans="1:59" s="18" customFormat="1" x14ac:dyDescent="0.2">
      <c r="A3925" s="2"/>
      <c r="BG3925" s="72"/>
    </row>
    <row r="3926" spans="1:59" s="18" customFormat="1" x14ac:dyDescent="0.2">
      <c r="A3926" s="2"/>
      <c r="BG3926" s="72"/>
    </row>
    <row r="3927" spans="1:59" s="18" customFormat="1" x14ac:dyDescent="0.2">
      <c r="A3927" s="2"/>
      <c r="BG3927" s="72"/>
    </row>
    <row r="3928" spans="1:59" s="18" customFormat="1" x14ac:dyDescent="0.2">
      <c r="A3928" s="2"/>
      <c r="BG3928" s="72"/>
    </row>
    <row r="3929" spans="1:59" s="18" customFormat="1" x14ac:dyDescent="0.2">
      <c r="A3929" s="2"/>
      <c r="BG3929" s="72"/>
    </row>
    <row r="3930" spans="1:59" s="18" customFormat="1" x14ac:dyDescent="0.2">
      <c r="A3930" s="2"/>
      <c r="BG3930" s="72"/>
    </row>
    <row r="3931" spans="1:59" s="18" customFormat="1" x14ac:dyDescent="0.2">
      <c r="A3931" s="2"/>
      <c r="BG3931" s="72"/>
    </row>
    <row r="3932" spans="1:59" s="18" customFormat="1" x14ac:dyDescent="0.2">
      <c r="A3932" s="2"/>
      <c r="BG3932" s="72"/>
    </row>
    <row r="3933" spans="1:59" s="18" customFormat="1" x14ac:dyDescent="0.2">
      <c r="A3933" s="2"/>
      <c r="BG3933" s="72"/>
    </row>
    <row r="3934" spans="1:59" s="18" customFormat="1" x14ac:dyDescent="0.2">
      <c r="A3934" s="2"/>
      <c r="BG3934" s="72"/>
    </row>
    <row r="3935" spans="1:59" s="18" customFormat="1" x14ac:dyDescent="0.2">
      <c r="A3935" s="2"/>
      <c r="BG3935" s="72"/>
    </row>
    <row r="3936" spans="1:59" s="18" customFormat="1" x14ac:dyDescent="0.2">
      <c r="A3936" s="2"/>
      <c r="BG3936" s="72"/>
    </row>
    <row r="3937" spans="1:59" s="18" customFormat="1" x14ac:dyDescent="0.2">
      <c r="A3937" s="2"/>
      <c r="BG3937" s="72"/>
    </row>
    <row r="3938" spans="1:59" s="18" customFormat="1" x14ac:dyDescent="0.2">
      <c r="A3938" s="2"/>
      <c r="BG3938" s="72"/>
    </row>
    <row r="3939" spans="1:59" s="18" customFormat="1" x14ac:dyDescent="0.2">
      <c r="A3939" s="2"/>
      <c r="BG3939" s="72"/>
    </row>
    <row r="3940" spans="1:59" s="18" customFormat="1" x14ac:dyDescent="0.2">
      <c r="A3940" s="2"/>
      <c r="BG3940" s="72"/>
    </row>
    <row r="3941" spans="1:59" s="18" customFormat="1" x14ac:dyDescent="0.2">
      <c r="A3941" s="2"/>
      <c r="BG3941" s="72"/>
    </row>
    <row r="3942" spans="1:59" s="18" customFormat="1" x14ac:dyDescent="0.2">
      <c r="A3942" s="2"/>
      <c r="BG3942" s="72"/>
    </row>
    <row r="3943" spans="1:59" s="18" customFormat="1" x14ac:dyDescent="0.2">
      <c r="A3943" s="2"/>
      <c r="BG3943" s="72"/>
    </row>
    <row r="3944" spans="1:59" s="18" customFormat="1" x14ac:dyDescent="0.2">
      <c r="A3944" s="2"/>
      <c r="BG3944" s="72"/>
    </row>
    <row r="3945" spans="1:59" s="18" customFormat="1" x14ac:dyDescent="0.2">
      <c r="A3945" s="2"/>
      <c r="BG3945" s="72"/>
    </row>
    <row r="3946" spans="1:59" s="18" customFormat="1" x14ac:dyDescent="0.2">
      <c r="A3946" s="2"/>
      <c r="BG3946" s="72"/>
    </row>
    <row r="3947" spans="1:59" s="18" customFormat="1" x14ac:dyDescent="0.2">
      <c r="A3947" s="2"/>
      <c r="BG3947" s="72"/>
    </row>
    <row r="3948" spans="1:59" s="18" customFormat="1" x14ac:dyDescent="0.2">
      <c r="A3948" s="2"/>
      <c r="BG3948" s="72"/>
    </row>
    <row r="3949" spans="1:59" s="18" customFormat="1" x14ac:dyDescent="0.2">
      <c r="A3949" s="2"/>
      <c r="BG3949" s="72"/>
    </row>
    <row r="3950" spans="1:59" s="18" customFormat="1" x14ac:dyDescent="0.2">
      <c r="A3950" s="2"/>
      <c r="BG3950" s="72"/>
    </row>
    <row r="3951" spans="1:59" s="18" customFormat="1" x14ac:dyDescent="0.2">
      <c r="A3951" s="2"/>
      <c r="BG3951" s="72"/>
    </row>
    <row r="3952" spans="1:59" s="18" customFormat="1" x14ac:dyDescent="0.2">
      <c r="A3952" s="2"/>
      <c r="BG3952" s="72"/>
    </row>
    <row r="3953" spans="1:59" s="18" customFormat="1" x14ac:dyDescent="0.2">
      <c r="A3953" s="2"/>
      <c r="BG3953" s="72"/>
    </row>
    <row r="3954" spans="1:59" s="18" customFormat="1" x14ac:dyDescent="0.2">
      <c r="A3954" s="2"/>
      <c r="BG3954" s="72"/>
    </row>
    <row r="3955" spans="1:59" s="18" customFormat="1" x14ac:dyDescent="0.2">
      <c r="A3955" s="2"/>
      <c r="BG3955" s="72"/>
    </row>
    <row r="3956" spans="1:59" s="18" customFormat="1" x14ac:dyDescent="0.2">
      <c r="A3956" s="2"/>
      <c r="BG3956" s="72"/>
    </row>
    <row r="3957" spans="1:59" s="18" customFormat="1" x14ac:dyDescent="0.2">
      <c r="A3957" s="2"/>
      <c r="BG3957" s="72"/>
    </row>
    <row r="3958" spans="1:59" s="18" customFormat="1" x14ac:dyDescent="0.2">
      <c r="A3958" s="2"/>
      <c r="BG3958" s="72"/>
    </row>
    <row r="3959" spans="1:59" s="18" customFormat="1" x14ac:dyDescent="0.2">
      <c r="A3959" s="2"/>
      <c r="BG3959" s="72"/>
    </row>
    <row r="3960" spans="1:59" s="18" customFormat="1" x14ac:dyDescent="0.2">
      <c r="A3960" s="2"/>
      <c r="BG3960" s="72"/>
    </row>
    <row r="3961" spans="1:59" s="18" customFormat="1" x14ac:dyDescent="0.2">
      <c r="A3961" s="2"/>
      <c r="BG3961" s="72"/>
    </row>
    <row r="3962" spans="1:59" s="18" customFormat="1" x14ac:dyDescent="0.2">
      <c r="A3962" s="2"/>
      <c r="BG3962" s="72"/>
    </row>
    <row r="3963" spans="1:59" s="18" customFormat="1" x14ac:dyDescent="0.2">
      <c r="A3963" s="2"/>
      <c r="BG3963" s="72"/>
    </row>
    <row r="3964" spans="1:59" s="18" customFormat="1" x14ac:dyDescent="0.2">
      <c r="A3964" s="2"/>
      <c r="BG3964" s="72"/>
    </row>
    <row r="3965" spans="1:59" s="18" customFormat="1" x14ac:dyDescent="0.2">
      <c r="A3965" s="2"/>
      <c r="BG3965" s="72"/>
    </row>
    <row r="3966" spans="1:59" s="18" customFormat="1" x14ac:dyDescent="0.2">
      <c r="A3966" s="2"/>
      <c r="BG3966" s="72"/>
    </row>
    <row r="3967" spans="1:59" s="18" customFormat="1" x14ac:dyDescent="0.2">
      <c r="A3967" s="2"/>
      <c r="BG3967" s="72"/>
    </row>
    <row r="3968" spans="1:59" s="18" customFormat="1" x14ac:dyDescent="0.2">
      <c r="A3968" s="2"/>
      <c r="BG3968" s="72"/>
    </row>
    <row r="3969" spans="1:59" s="18" customFormat="1" x14ac:dyDescent="0.2">
      <c r="A3969" s="2"/>
      <c r="BG3969" s="72"/>
    </row>
    <row r="3970" spans="1:59" s="18" customFormat="1" x14ac:dyDescent="0.2">
      <c r="A3970" s="2"/>
      <c r="BG3970" s="72"/>
    </row>
    <row r="3971" spans="1:59" s="18" customFormat="1" x14ac:dyDescent="0.2">
      <c r="A3971" s="2"/>
      <c r="BG3971" s="72"/>
    </row>
    <row r="3972" spans="1:59" s="18" customFormat="1" x14ac:dyDescent="0.2">
      <c r="A3972" s="2"/>
      <c r="BG3972" s="72"/>
    </row>
    <row r="3973" spans="1:59" s="18" customFormat="1" x14ac:dyDescent="0.2">
      <c r="A3973" s="2"/>
      <c r="BG3973" s="72"/>
    </row>
    <row r="3974" spans="1:59" s="18" customFormat="1" x14ac:dyDescent="0.2">
      <c r="A3974" s="2"/>
      <c r="BG3974" s="72"/>
    </row>
    <row r="3975" spans="1:59" s="18" customFormat="1" x14ac:dyDescent="0.2">
      <c r="A3975" s="2"/>
      <c r="BG3975" s="72"/>
    </row>
    <row r="3976" spans="1:59" s="18" customFormat="1" x14ac:dyDescent="0.2">
      <c r="A3976" s="2"/>
      <c r="BG3976" s="72"/>
    </row>
    <row r="3977" spans="1:59" s="18" customFormat="1" x14ac:dyDescent="0.2">
      <c r="A3977" s="2"/>
      <c r="BG3977" s="72"/>
    </row>
    <row r="3978" spans="1:59" s="18" customFormat="1" x14ac:dyDescent="0.2">
      <c r="A3978" s="2"/>
      <c r="BG3978" s="72"/>
    </row>
    <row r="3979" spans="1:59" s="18" customFormat="1" x14ac:dyDescent="0.2">
      <c r="A3979" s="2"/>
      <c r="BG3979" s="72"/>
    </row>
    <row r="3980" spans="1:59" s="18" customFormat="1" x14ac:dyDescent="0.2">
      <c r="A3980" s="2"/>
      <c r="BG3980" s="72"/>
    </row>
    <row r="3981" spans="1:59" s="18" customFormat="1" x14ac:dyDescent="0.2">
      <c r="A3981" s="2"/>
      <c r="BG3981" s="72"/>
    </row>
    <row r="3982" spans="1:59" s="18" customFormat="1" x14ac:dyDescent="0.2">
      <c r="A3982" s="2"/>
      <c r="BG3982" s="72"/>
    </row>
    <row r="3983" spans="1:59" s="18" customFormat="1" x14ac:dyDescent="0.2">
      <c r="A3983" s="2"/>
      <c r="BG3983" s="72"/>
    </row>
    <row r="3984" spans="1:59" s="18" customFormat="1" x14ac:dyDescent="0.2">
      <c r="A3984" s="2"/>
      <c r="BG3984" s="72"/>
    </row>
    <row r="3985" spans="1:59" s="18" customFormat="1" x14ac:dyDescent="0.2">
      <c r="A3985" s="2"/>
      <c r="BG3985" s="72"/>
    </row>
    <row r="3986" spans="1:59" s="18" customFormat="1" x14ac:dyDescent="0.2">
      <c r="A3986" s="2"/>
      <c r="BG3986" s="72"/>
    </row>
    <row r="3987" spans="1:59" s="18" customFormat="1" x14ac:dyDescent="0.2">
      <c r="A3987" s="2"/>
      <c r="BG3987" s="72"/>
    </row>
    <row r="3988" spans="1:59" s="18" customFormat="1" x14ac:dyDescent="0.2">
      <c r="A3988" s="2"/>
      <c r="BG3988" s="72"/>
    </row>
    <row r="3989" spans="1:59" s="18" customFormat="1" x14ac:dyDescent="0.2">
      <c r="A3989" s="2"/>
      <c r="BG3989" s="72"/>
    </row>
    <row r="3990" spans="1:59" s="18" customFormat="1" x14ac:dyDescent="0.2">
      <c r="A3990" s="2"/>
      <c r="BG3990" s="72"/>
    </row>
    <row r="3991" spans="1:59" s="18" customFormat="1" x14ac:dyDescent="0.2">
      <c r="A3991" s="2"/>
      <c r="BG3991" s="72"/>
    </row>
    <row r="3992" spans="1:59" s="18" customFormat="1" x14ac:dyDescent="0.2">
      <c r="A3992" s="2"/>
      <c r="BG3992" s="72"/>
    </row>
    <row r="3993" spans="1:59" s="18" customFormat="1" x14ac:dyDescent="0.2">
      <c r="A3993" s="2"/>
      <c r="BG3993" s="72"/>
    </row>
    <row r="3994" spans="1:59" s="18" customFormat="1" x14ac:dyDescent="0.2">
      <c r="A3994" s="2"/>
      <c r="BG3994" s="72"/>
    </row>
    <row r="3995" spans="1:59" s="18" customFormat="1" x14ac:dyDescent="0.2">
      <c r="A3995" s="2"/>
      <c r="BG3995" s="72"/>
    </row>
    <row r="3996" spans="1:59" s="18" customFormat="1" x14ac:dyDescent="0.2">
      <c r="A3996" s="2"/>
      <c r="BG3996" s="72"/>
    </row>
    <row r="3997" spans="1:59" s="18" customFormat="1" x14ac:dyDescent="0.2">
      <c r="A3997" s="2"/>
      <c r="BG3997" s="72"/>
    </row>
    <row r="3998" spans="1:59" s="18" customFormat="1" x14ac:dyDescent="0.2">
      <c r="A3998" s="2"/>
      <c r="BG3998" s="72"/>
    </row>
    <row r="3999" spans="1:59" s="18" customFormat="1" x14ac:dyDescent="0.2">
      <c r="A3999" s="2"/>
      <c r="BG3999" s="72"/>
    </row>
    <row r="4000" spans="1:59" s="18" customFormat="1" x14ac:dyDescent="0.2">
      <c r="A4000" s="2"/>
      <c r="BG4000" s="72"/>
    </row>
    <row r="4001" spans="1:59" s="18" customFormat="1" x14ac:dyDescent="0.2">
      <c r="A4001" s="2"/>
      <c r="BG4001" s="72"/>
    </row>
    <row r="4002" spans="1:59" s="18" customFormat="1" x14ac:dyDescent="0.2">
      <c r="A4002" s="2"/>
      <c r="BG4002" s="72"/>
    </row>
    <row r="4003" spans="1:59" s="18" customFormat="1" x14ac:dyDescent="0.2">
      <c r="A4003" s="2"/>
      <c r="BG4003" s="72"/>
    </row>
    <row r="4004" spans="1:59" s="18" customFormat="1" x14ac:dyDescent="0.2">
      <c r="A4004" s="2"/>
      <c r="BG4004" s="72"/>
    </row>
    <row r="4005" spans="1:59" s="18" customFormat="1" x14ac:dyDescent="0.2">
      <c r="A4005" s="2"/>
      <c r="BG4005" s="72"/>
    </row>
    <row r="4006" spans="1:59" s="18" customFormat="1" x14ac:dyDescent="0.2">
      <c r="A4006" s="2"/>
      <c r="BG4006" s="72"/>
    </row>
    <row r="4007" spans="1:59" s="18" customFormat="1" x14ac:dyDescent="0.2">
      <c r="A4007" s="2"/>
      <c r="BG4007" s="72"/>
    </row>
    <row r="4008" spans="1:59" s="18" customFormat="1" x14ac:dyDescent="0.2">
      <c r="A4008" s="2"/>
      <c r="BG4008" s="72"/>
    </row>
    <row r="4009" spans="1:59" s="18" customFormat="1" x14ac:dyDescent="0.2">
      <c r="A4009" s="2"/>
      <c r="BG4009" s="72"/>
    </row>
    <row r="4010" spans="1:59" s="18" customFormat="1" x14ac:dyDescent="0.2">
      <c r="A4010" s="2"/>
      <c r="BG4010" s="72"/>
    </row>
    <row r="4011" spans="1:59" s="18" customFormat="1" x14ac:dyDescent="0.2">
      <c r="A4011" s="2"/>
      <c r="BG4011" s="72"/>
    </row>
    <row r="4012" spans="1:59" s="18" customFormat="1" x14ac:dyDescent="0.2">
      <c r="A4012" s="2"/>
      <c r="BG4012" s="72"/>
    </row>
    <row r="4013" spans="1:59" s="18" customFormat="1" x14ac:dyDescent="0.2">
      <c r="A4013" s="2"/>
      <c r="BG4013" s="72"/>
    </row>
    <row r="4014" spans="1:59" s="18" customFormat="1" x14ac:dyDescent="0.2">
      <c r="A4014" s="2"/>
      <c r="BG4014" s="72"/>
    </row>
    <row r="4015" spans="1:59" s="18" customFormat="1" x14ac:dyDescent="0.2">
      <c r="A4015" s="2"/>
      <c r="BG4015" s="72"/>
    </row>
    <row r="4016" spans="1:59" s="18" customFormat="1" x14ac:dyDescent="0.2">
      <c r="A4016" s="2"/>
      <c r="BG4016" s="72"/>
    </row>
    <row r="4017" spans="1:59" s="18" customFormat="1" x14ac:dyDescent="0.2">
      <c r="A4017" s="2"/>
      <c r="BG4017" s="72"/>
    </row>
    <row r="4018" spans="1:59" s="18" customFormat="1" x14ac:dyDescent="0.2">
      <c r="A4018" s="2"/>
      <c r="BG4018" s="72"/>
    </row>
    <row r="4019" spans="1:59" s="18" customFormat="1" x14ac:dyDescent="0.2">
      <c r="A4019" s="2"/>
      <c r="BG4019" s="72"/>
    </row>
    <row r="4020" spans="1:59" s="18" customFormat="1" x14ac:dyDescent="0.2">
      <c r="A4020" s="2"/>
      <c r="BG4020" s="72"/>
    </row>
    <row r="4021" spans="1:59" s="18" customFormat="1" x14ac:dyDescent="0.2">
      <c r="A4021" s="2"/>
      <c r="BG4021" s="72"/>
    </row>
    <row r="4022" spans="1:59" s="18" customFormat="1" x14ac:dyDescent="0.2">
      <c r="A4022" s="2"/>
      <c r="BG4022" s="72"/>
    </row>
    <row r="4023" spans="1:59" s="18" customFormat="1" x14ac:dyDescent="0.2">
      <c r="A4023" s="2"/>
      <c r="BG4023" s="72"/>
    </row>
    <row r="4024" spans="1:59" s="18" customFormat="1" x14ac:dyDescent="0.2">
      <c r="A4024" s="2"/>
      <c r="BG4024" s="72"/>
    </row>
    <row r="4025" spans="1:59" s="18" customFormat="1" x14ac:dyDescent="0.2">
      <c r="A4025" s="2"/>
      <c r="BG4025" s="72"/>
    </row>
    <row r="4026" spans="1:59" s="18" customFormat="1" x14ac:dyDescent="0.2">
      <c r="A4026" s="2"/>
      <c r="BG4026" s="72"/>
    </row>
    <row r="4027" spans="1:59" s="18" customFormat="1" x14ac:dyDescent="0.2">
      <c r="A4027" s="2"/>
      <c r="BG4027" s="72"/>
    </row>
    <row r="4028" spans="1:59" s="18" customFormat="1" x14ac:dyDescent="0.2">
      <c r="A4028" s="2"/>
      <c r="BG4028" s="72"/>
    </row>
    <row r="4029" spans="1:59" s="18" customFormat="1" x14ac:dyDescent="0.2">
      <c r="A4029" s="2"/>
      <c r="BG4029" s="72"/>
    </row>
    <row r="4030" spans="1:59" s="18" customFormat="1" x14ac:dyDescent="0.2">
      <c r="A4030" s="2"/>
      <c r="BG4030" s="72"/>
    </row>
    <row r="4031" spans="1:59" s="18" customFormat="1" x14ac:dyDescent="0.2">
      <c r="A4031" s="2"/>
      <c r="BG4031" s="72"/>
    </row>
    <row r="4032" spans="1:59" s="18" customFormat="1" x14ac:dyDescent="0.2">
      <c r="A4032" s="2"/>
      <c r="BG4032" s="72"/>
    </row>
    <row r="4033" spans="1:59" s="18" customFormat="1" x14ac:dyDescent="0.2">
      <c r="A4033" s="2"/>
      <c r="BG4033" s="72"/>
    </row>
    <row r="4034" spans="1:59" s="18" customFormat="1" x14ac:dyDescent="0.2">
      <c r="A4034" s="2"/>
      <c r="BG4034" s="72"/>
    </row>
    <row r="4035" spans="1:59" s="18" customFormat="1" x14ac:dyDescent="0.2">
      <c r="A4035" s="2"/>
      <c r="BG4035" s="72"/>
    </row>
    <row r="4036" spans="1:59" s="18" customFormat="1" x14ac:dyDescent="0.2">
      <c r="A4036" s="2"/>
      <c r="BG4036" s="72"/>
    </row>
    <row r="4037" spans="1:59" s="18" customFormat="1" x14ac:dyDescent="0.2">
      <c r="A4037" s="2"/>
      <c r="BG4037" s="72"/>
    </row>
    <row r="4038" spans="1:59" s="18" customFormat="1" x14ac:dyDescent="0.2">
      <c r="A4038" s="2"/>
      <c r="BG4038" s="72"/>
    </row>
    <row r="4039" spans="1:59" s="18" customFormat="1" x14ac:dyDescent="0.2">
      <c r="A4039" s="2"/>
      <c r="BG4039" s="72"/>
    </row>
    <row r="4040" spans="1:59" s="18" customFormat="1" x14ac:dyDescent="0.2">
      <c r="A4040" s="2"/>
      <c r="BG4040" s="72"/>
    </row>
    <row r="4041" spans="1:59" s="18" customFormat="1" x14ac:dyDescent="0.2">
      <c r="A4041" s="2"/>
      <c r="BG4041" s="72"/>
    </row>
    <row r="4042" spans="1:59" s="18" customFormat="1" x14ac:dyDescent="0.2">
      <c r="A4042" s="2"/>
      <c r="BG4042" s="72"/>
    </row>
    <row r="4043" spans="1:59" s="18" customFormat="1" x14ac:dyDescent="0.2">
      <c r="A4043" s="2"/>
      <c r="BG4043" s="72"/>
    </row>
    <row r="4044" spans="1:59" s="18" customFormat="1" x14ac:dyDescent="0.2">
      <c r="A4044" s="2"/>
      <c r="BG4044" s="72"/>
    </row>
    <row r="4045" spans="1:59" s="18" customFormat="1" x14ac:dyDescent="0.2">
      <c r="A4045" s="2"/>
      <c r="BG4045" s="72"/>
    </row>
    <row r="4046" spans="1:59" s="18" customFormat="1" x14ac:dyDescent="0.2">
      <c r="A4046" s="2"/>
      <c r="BG4046" s="72"/>
    </row>
    <row r="4047" spans="1:59" s="18" customFormat="1" x14ac:dyDescent="0.2">
      <c r="A4047" s="2"/>
      <c r="BG4047" s="72"/>
    </row>
    <row r="4048" spans="1:59" s="18" customFormat="1" x14ac:dyDescent="0.2">
      <c r="A4048" s="2"/>
      <c r="BG4048" s="72"/>
    </row>
    <row r="4049" spans="1:59" s="18" customFormat="1" x14ac:dyDescent="0.2">
      <c r="A4049" s="2"/>
      <c r="BG4049" s="72"/>
    </row>
    <row r="4050" spans="1:59" s="18" customFormat="1" x14ac:dyDescent="0.2">
      <c r="A4050" s="2"/>
      <c r="BG4050" s="72"/>
    </row>
    <row r="4051" spans="1:59" s="18" customFormat="1" x14ac:dyDescent="0.2">
      <c r="A4051" s="2"/>
      <c r="BG4051" s="72"/>
    </row>
    <row r="4052" spans="1:59" s="18" customFormat="1" x14ac:dyDescent="0.2">
      <c r="A4052" s="2"/>
      <c r="BG4052" s="72"/>
    </row>
    <row r="4053" spans="1:59" s="18" customFormat="1" x14ac:dyDescent="0.2">
      <c r="A4053" s="2"/>
      <c r="BG4053" s="72"/>
    </row>
    <row r="4054" spans="1:59" s="18" customFormat="1" x14ac:dyDescent="0.2">
      <c r="A4054" s="2"/>
      <c r="BG4054" s="72"/>
    </row>
    <row r="4055" spans="1:59" s="18" customFormat="1" x14ac:dyDescent="0.2">
      <c r="A4055" s="2"/>
      <c r="BG4055" s="72"/>
    </row>
    <row r="4056" spans="1:59" s="18" customFormat="1" x14ac:dyDescent="0.2">
      <c r="A4056" s="2"/>
      <c r="BG4056" s="72"/>
    </row>
    <row r="4057" spans="1:59" s="18" customFormat="1" x14ac:dyDescent="0.2">
      <c r="A4057" s="2"/>
      <c r="BG4057" s="72"/>
    </row>
    <row r="4058" spans="1:59" s="18" customFormat="1" x14ac:dyDescent="0.2">
      <c r="A4058" s="2"/>
      <c r="BG4058" s="72"/>
    </row>
    <row r="4059" spans="1:59" s="18" customFormat="1" x14ac:dyDescent="0.2">
      <c r="A4059" s="2"/>
      <c r="BG4059" s="72"/>
    </row>
    <row r="4060" spans="1:59" s="18" customFormat="1" x14ac:dyDescent="0.2">
      <c r="A4060" s="2"/>
      <c r="BG4060" s="72"/>
    </row>
    <row r="4061" spans="1:59" s="18" customFormat="1" x14ac:dyDescent="0.2">
      <c r="A4061" s="2"/>
      <c r="BG4061" s="72"/>
    </row>
    <row r="4062" spans="1:59" s="18" customFormat="1" x14ac:dyDescent="0.2">
      <c r="A4062" s="2"/>
      <c r="BG4062" s="72"/>
    </row>
    <row r="4063" spans="1:59" s="18" customFormat="1" x14ac:dyDescent="0.2">
      <c r="A4063" s="2"/>
      <c r="BG4063" s="72"/>
    </row>
    <row r="4064" spans="1:59" s="18" customFormat="1" x14ac:dyDescent="0.2">
      <c r="A4064" s="2"/>
      <c r="BG4064" s="72"/>
    </row>
    <row r="4065" spans="1:59" s="18" customFormat="1" x14ac:dyDescent="0.2">
      <c r="A4065" s="2"/>
      <c r="BG4065" s="72"/>
    </row>
    <row r="4066" spans="1:59" s="18" customFormat="1" x14ac:dyDescent="0.2">
      <c r="A4066" s="2"/>
      <c r="BG4066" s="72"/>
    </row>
    <row r="4067" spans="1:59" s="18" customFormat="1" x14ac:dyDescent="0.2">
      <c r="A4067" s="2"/>
      <c r="BG4067" s="72"/>
    </row>
    <row r="4068" spans="1:59" s="18" customFormat="1" x14ac:dyDescent="0.2">
      <c r="A4068" s="2"/>
      <c r="BG4068" s="72"/>
    </row>
    <row r="4069" spans="1:59" s="18" customFormat="1" x14ac:dyDescent="0.2">
      <c r="A4069" s="2"/>
      <c r="BG4069" s="72"/>
    </row>
    <row r="4070" spans="1:59" s="18" customFormat="1" x14ac:dyDescent="0.2">
      <c r="A4070" s="2"/>
      <c r="BG4070" s="72"/>
    </row>
    <row r="4071" spans="1:59" s="18" customFormat="1" x14ac:dyDescent="0.2">
      <c r="A4071" s="2"/>
      <c r="BG4071" s="72"/>
    </row>
    <row r="4072" spans="1:59" s="18" customFormat="1" x14ac:dyDescent="0.2">
      <c r="A4072" s="2"/>
      <c r="BG4072" s="72"/>
    </row>
    <row r="4073" spans="1:59" s="18" customFormat="1" x14ac:dyDescent="0.2">
      <c r="A4073" s="2"/>
      <c r="BG4073" s="72"/>
    </row>
    <row r="4074" spans="1:59" s="18" customFormat="1" x14ac:dyDescent="0.2">
      <c r="A4074" s="2"/>
      <c r="BG4074" s="72"/>
    </row>
    <row r="4075" spans="1:59" s="18" customFormat="1" x14ac:dyDescent="0.2">
      <c r="A4075" s="2"/>
      <c r="BG4075" s="72"/>
    </row>
    <row r="4076" spans="1:59" s="18" customFormat="1" x14ac:dyDescent="0.2">
      <c r="A4076" s="2"/>
      <c r="BG4076" s="72"/>
    </row>
    <row r="4077" spans="1:59" s="18" customFormat="1" x14ac:dyDescent="0.2">
      <c r="A4077" s="2"/>
      <c r="BG4077" s="72"/>
    </row>
    <row r="4078" spans="1:59" s="18" customFormat="1" x14ac:dyDescent="0.2">
      <c r="A4078" s="2"/>
      <c r="BG4078" s="72"/>
    </row>
    <row r="4079" spans="1:59" s="18" customFormat="1" x14ac:dyDescent="0.2">
      <c r="A4079" s="2"/>
      <c r="BG4079" s="72"/>
    </row>
    <row r="4080" spans="1:59" s="18" customFormat="1" x14ac:dyDescent="0.2">
      <c r="A4080" s="2"/>
      <c r="BG4080" s="72"/>
    </row>
    <row r="4081" spans="1:59" s="18" customFormat="1" x14ac:dyDescent="0.2">
      <c r="A4081" s="2"/>
      <c r="BG4081" s="72"/>
    </row>
    <row r="4082" spans="1:59" s="18" customFormat="1" x14ac:dyDescent="0.2">
      <c r="A4082" s="2"/>
      <c r="BG4082" s="72"/>
    </row>
    <row r="4083" spans="1:59" s="18" customFormat="1" x14ac:dyDescent="0.2">
      <c r="A4083" s="2"/>
      <c r="BG4083" s="72"/>
    </row>
    <row r="4084" spans="1:59" s="18" customFormat="1" x14ac:dyDescent="0.2">
      <c r="A4084" s="2"/>
      <c r="BG4084" s="72"/>
    </row>
    <row r="4085" spans="1:59" s="18" customFormat="1" x14ac:dyDescent="0.2">
      <c r="A4085" s="2"/>
      <c r="BG4085" s="72"/>
    </row>
    <row r="4086" spans="1:59" s="18" customFormat="1" x14ac:dyDescent="0.2">
      <c r="A4086" s="2"/>
      <c r="BG4086" s="72"/>
    </row>
    <row r="4087" spans="1:59" s="18" customFormat="1" x14ac:dyDescent="0.2">
      <c r="A4087" s="2"/>
      <c r="BG4087" s="72"/>
    </row>
    <row r="4088" spans="1:59" s="18" customFormat="1" x14ac:dyDescent="0.2">
      <c r="A4088" s="2"/>
      <c r="BG4088" s="72"/>
    </row>
    <row r="4089" spans="1:59" s="18" customFormat="1" x14ac:dyDescent="0.2">
      <c r="A4089" s="2"/>
      <c r="BG4089" s="72"/>
    </row>
    <row r="4090" spans="1:59" s="18" customFormat="1" x14ac:dyDescent="0.2">
      <c r="A4090" s="2"/>
      <c r="BG4090" s="72"/>
    </row>
    <row r="4091" spans="1:59" s="18" customFormat="1" x14ac:dyDescent="0.2">
      <c r="A4091" s="2"/>
      <c r="BG4091" s="72"/>
    </row>
    <row r="4092" spans="1:59" s="18" customFormat="1" x14ac:dyDescent="0.2">
      <c r="A4092" s="2"/>
      <c r="BG4092" s="72"/>
    </row>
    <row r="4093" spans="1:59" s="18" customFormat="1" x14ac:dyDescent="0.2">
      <c r="A4093" s="2"/>
      <c r="BG4093" s="72"/>
    </row>
    <row r="4094" spans="1:59" s="18" customFormat="1" x14ac:dyDescent="0.2">
      <c r="A4094" s="2"/>
      <c r="BG4094" s="72"/>
    </row>
    <row r="4095" spans="1:59" s="18" customFormat="1" x14ac:dyDescent="0.2">
      <c r="A4095" s="2"/>
      <c r="BG4095" s="72"/>
    </row>
    <row r="4096" spans="1:59" s="18" customFormat="1" x14ac:dyDescent="0.2">
      <c r="A4096" s="2"/>
      <c r="BG4096" s="72"/>
    </row>
    <row r="4097" spans="1:59" s="18" customFormat="1" x14ac:dyDescent="0.2">
      <c r="A4097" s="2"/>
      <c r="BG4097" s="72"/>
    </row>
    <row r="4098" spans="1:59" s="18" customFormat="1" x14ac:dyDescent="0.2">
      <c r="A4098" s="2"/>
      <c r="BG4098" s="72"/>
    </row>
    <row r="4099" spans="1:59" s="18" customFormat="1" x14ac:dyDescent="0.2">
      <c r="A4099" s="2"/>
      <c r="BG4099" s="72"/>
    </row>
    <row r="4100" spans="1:59" s="18" customFormat="1" x14ac:dyDescent="0.2">
      <c r="A4100" s="2"/>
      <c r="BG4100" s="72"/>
    </row>
    <row r="4101" spans="1:59" s="18" customFormat="1" x14ac:dyDescent="0.2">
      <c r="A4101" s="2"/>
      <c r="BG4101" s="72"/>
    </row>
    <row r="4102" spans="1:59" s="18" customFormat="1" x14ac:dyDescent="0.2">
      <c r="A4102" s="2"/>
      <c r="BG4102" s="72"/>
    </row>
    <row r="4103" spans="1:59" s="18" customFormat="1" x14ac:dyDescent="0.2">
      <c r="A4103" s="2"/>
      <c r="BG4103" s="72"/>
    </row>
    <row r="4104" spans="1:59" s="18" customFormat="1" x14ac:dyDescent="0.2">
      <c r="A4104" s="2"/>
      <c r="BG4104" s="72"/>
    </row>
    <row r="4105" spans="1:59" s="18" customFormat="1" x14ac:dyDescent="0.2">
      <c r="A4105" s="2"/>
      <c r="BG4105" s="72"/>
    </row>
    <row r="4106" spans="1:59" s="18" customFormat="1" x14ac:dyDescent="0.2">
      <c r="A4106" s="2"/>
      <c r="BG4106" s="72"/>
    </row>
    <row r="4107" spans="1:59" s="18" customFormat="1" x14ac:dyDescent="0.2">
      <c r="A4107" s="2"/>
      <c r="BG4107" s="72"/>
    </row>
    <row r="4108" spans="1:59" s="18" customFormat="1" x14ac:dyDescent="0.2">
      <c r="A4108" s="2"/>
      <c r="BG4108" s="72"/>
    </row>
    <row r="4109" spans="1:59" s="18" customFormat="1" x14ac:dyDescent="0.2">
      <c r="A4109" s="2"/>
      <c r="BG4109" s="72"/>
    </row>
    <row r="4110" spans="1:59" s="18" customFormat="1" x14ac:dyDescent="0.2">
      <c r="A4110" s="2"/>
      <c r="BG4110" s="72"/>
    </row>
    <row r="4111" spans="1:59" s="18" customFormat="1" x14ac:dyDescent="0.2">
      <c r="A4111" s="2"/>
      <c r="BG4111" s="72"/>
    </row>
    <row r="4112" spans="1:59" s="18" customFormat="1" x14ac:dyDescent="0.2">
      <c r="A4112" s="2"/>
      <c r="BG4112" s="72"/>
    </row>
    <row r="4113" spans="1:59" s="18" customFormat="1" x14ac:dyDescent="0.2">
      <c r="A4113" s="2"/>
      <c r="BG4113" s="72"/>
    </row>
    <row r="4114" spans="1:59" s="18" customFormat="1" x14ac:dyDescent="0.2">
      <c r="A4114" s="2"/>
      <c r="BG4114" s="72"/>
    </row>
    <row r="4115" spans="1:59" s="18" customFormat="1" x14ac:dyDescent="0.2">
      <c r="A4115" s="2"/>
      <c r="BG4115" s="72"/>
    </row>
    <row r="4116" spans="1:59" s="18" customFormat="1" x14ac:dyDescent="0.2">
      <c r="A4116" s="2"/>
      <c r="BG4116" s="72"/>
    </row>
    <row r="4117" spans="1:59" s="18" customFormat="1" x14ac:dyDescent="0.2">
      <c r="A4117" s="2"/>
      <c r="BG4117" s="72"/>
    </row>
    <row r="4118" spans="1:59" s="18" customFormat="1" x14ac:dyDescent="0.2">
      <c r="A4118" s="2"/>
      <c r="BG4118" s="72"/>
    </row>
    <row r="4119" spans="1:59" s="18" customFormat="1" x14ac:dyDescent="0.2">
      <c r="A4119" s="2"/>
      <c r="BG4119" s="72"/>
    </row>
    <row r="4120" spans="1:59" s="18" customFormat="1" x14ac:dyDescent="0.2">
      <c r="A4120" s="2"/>
      <c r="BG4120" s="72"/>
    </row>
    <row r="4121" spans="1:59" s="18" customFormat="1" x14ac:dyDescent="0.2">
      <c r="A4121" s="2"/>
      <c r="BG4121" s="72"/>
    </row>
    <row r="4122" spans="1:59" s="18" customFormat="1" x14ac:dyDescent="0.2">
      <c r="A4122" s="2"/>
      <c r="BG4122" s="72"/>
    </row>
    <row r="4123" spans="1:59" s="18" customFormat="1" x14ac:dyDescent="0.2">
      <c r="A4123" s="2"/>
      <c r="BG4123" s="72"/>
    </row>
    <row r="4124" spans="1:59" s="18" customFormat="1" x14ac:dyDescent="0.2">
      <c r="A4124" s="2"/>
      <c r="BG4124" s="72"/>
    </row>
    <row r="4125" spans="1:59" s="18" customFormat="1" x14ac:dyDescent="0.2">
      <c r="A4125" s="2"/>
      <c r="BG4125" s="72"/>
    </row>
    <row r="4126" spans="1:59" s="18" customFormat="1" x14ac:dyDescent="0.2">
      <c r="A4126" s="2"/>
      <c r="BG4126" s="72"/>
    </row>
    <row r="4127" spans="1:59" s="18" customFormat="1" x14ac:dyDescent="0.2">
      <c r="A4127" s="2"/>
      <c r="BG4127" s="72"/>
    </row>
    <row r="4128" spans="1:59" s="18" customFormat="1" x14ac:dyDescent="0.2">
      <c r="A4128" s="2"/>
      <c r="BG4128" s="72"/>
    </row>
    <row r="4129" spans="1:59" s="18" customFormat="1" x14ac:dyDescent="0.2">
      <c r="A4129" s="2"/>
      <c r="BG4129" s="72"/>
    </row>
    <row r="4130" spans="1:59" s="18" customFormat="1" x14ac:dyDescent="0.2">
      <c r="A4130" s="2"/>
      <c r="BG4130" s="72"/>
    </row>
    <row r="4131" spans="1:59" s="18" customFormat="1" x14ac:dyDescent="0.2">
      <c r="A4131" s="2"/>
      <c r="BG4131" s="72"/>
    </row>
    <row r="4132" spans="1:59" s="18" customFormat="1" x14ac:dyDescent="0.2">
      <c r="A4132" s="2"/>
      <c r="BG4132" s="72"/>
    </row>
    <row r="4133" spans="1:59" s="18" customFormat="1" x14ac:dyDescent="0.2">
      <c r="A4133" s="2"/>
      <c r="BG4133" s="72"/>
    </row>
    <row r="4134" spans="1:59" s="18" customFormat="1" x14ac:dyDescent="0.2">
      <c r="A4134" s="2"/>
      <c r="BG4134" s="72"/>
    </row>
    <row r="4135" spans="1:59" s="18" customFormat="1" x14ac:dyDescent="0.2">
      <c r="A4135" s="2"/>
      <c r="BG4135" s="72"/>
    </row>
    <row r="4136" spans="1:59" s="18" customFormat="1" x14ac:dyDescent="0.2">
      <c r="A4136" s="2"/>
      <c r="BG4136" s="72"/>
    </row>
    <row r="4137" spans="1:59" s="18" customFormat="1" x14ac:dyDescent="0.2">
      <c r="A4137" s="2"/>
      <c r="BG4137" s="72"/>
    </row>
    <row r="4138" spans="1:59" s="18" customFormat="1" x14ac:dyDescent="0.2">
      <c r="A4138" s="2"/>
      <c r="BG4138" s="72"/>
    </row>
    <row r="4139" spans="1:59" s="18" customFormat="1" x14ac:dyDescent="0.2">
      <c r="A4139" s="2"/>
      <c r="BG4139" s="72"/>
    </row>
    <row r="4140" spans="1:59" s="18" customFormat="1" x14ac:dyDescent="0.2">
      <c r="A4140" s="2"/>
      <c r="BG4140" s="72"/>
    </row>
    <row r="4141" spans="1:59" s="18" customFormat="1" x14ac:dyDescent="0.2">
      <c r="A4141" s="2"/>
      <c r="BG4141" s="72"/>
    </row>
    <row r="4142" spans="1:59" s="18" customFormat="1" x14ac:dyDescent="0.2">
      <c r="A4142" s="2"/>
      <c r="BG4142" s="72"/>
    </row>
    <row r="4143" spans="1:59" s="18" customFormat="1" x14ac:dyDescent="0.2">
      <c r="A4143" s="2"/>
      <c r="BG4143" s="72"/>
    </row>
    <row r="4144" spans="1:59" s="18" customFormat="1" x14ac:dyDescent="0.2">
      <c r="A4144" s="2"/>
      <c r="BG4144" s="72"/>
    </row>
    <row r="4145" spans="1:59" s="18" customFormat="1" x14ac:dyDescent="0.2">
      <c r="A4145" s="2"/>
      <c r="BG4145" s="72"/>
    </row>
    <row r="4146" spans="1:59" s="18" customFormat="1" x14ac:dyDescent="0.2">
      <c r="A4146" s="2"/>
      <c r="BG4146" s="72"/>
    </row>
    <row r="4147" spans="1:59" s="18" customFormat="1" x14ac:dyDescent="0.2">
      <c r="A4147" s="2"/>
      <c r="BG4147" s="72"/>
    </row>
    <row r="4148" spans="1:59" s="18" customFormat="1" x14ac:dyDescent="0.2">
      <c r="A4148" s="2"/>
      <c r="BG4148" s="72"/>
    </row>
    <row r="4149" spans="1:59" s="18" customFormat="1" x14ac:dyDescent="0.2">
      <c r="A4149" s="2"/>
      <c r="BG4149" s="72"/>
    </row>
    <row r="4150" spans="1:59" s="18" customFormat="1" x14ac:dyDescent="0.2">
      <c r="A4150" s="2"/>
      <c r="BG4150" s="72"/>
    </row>
    <row r="4151" spans="1:59" s="18" customFormat="1" x14ac:dyDescent="0.2">
      <c r="A4151" s="2"/>
      <c r="BG4151" s="72"/>
    </row>
    <row r="4152" spans="1:59" s="18" customFormat="1" x14ac:dyDescent="0.2">
      <c r="A4152" s="2"/>
      <c r="BG4152" s="72"/>
    </row>
    <row r="4153" spans="1:59" s="18" customFormat="1" x14ac:dyDescent="0.2">
      <c r="A4153" s="2"/>
      <c r="BG4153" s="72"/>
    </row>
    <row r="4154" spans="1:59" s="18" customFormat="1" x14ac:dyDescent="0.2">
      <c r="A4154" s="2"/>
      <c r="BG4154" s="72"/>
    </row>
    <row r="4155" spans="1:59" s="18" customFormat="1" x14ac:dyDescent="0.2">
      <c r="A4155" s="2"/>
      <c r="BG4155" s="72"/>
    </row>
    <row r="4156" spans="1:59" s="18" customFormat="1" x14ac:dyDescent="0.2">
      <c r="A4156" s="2"/>
      <c r="BG4156" s="72"/>
    </row>
    <row r="4157" spans="1:59" s="18" customFormat="1" x14ac:dyDescent="0.2">
      <c r="A4157" s="2"/>
      <c r="BG4157" s="72"/>
    </row>
    <row r="4158" spans="1:59" s="18" customFormat="1" x14ac:dyDescent="0.2">
      <c r="A4158" s="2"/>
      <c r="BG4158" s="72"/>
    </row>
    <row r="4159" spans="1:59" s="18" customFormat="1" x14ac:dyDescent="0.2">
      <c r="A4159" s="2"/>
      <c r="BG4159" s="72"/>
    </row>
    <row r="4160" spans="1:59" s="18" customFormat="1" x14ac:dyDescent="0.2">
      <c r="A4160" s="2"/>
      <c r="BG4160" s="72"/>
    </row>
    <row r="4161" spans="1:59" s="18" customFormat="1" x14ac:dyDescent="0.2">
      <c r="A4161" s="2"/>
      <c r="BG4161" s="72"/>
    </row>
    <row r="4162" spans="1:59" s="18" customFormat="1" x14ac:dyDescent="0.2">
      <c r="A4162" s="2"/>
      <c r="BG4162" s="72"/>
    </row>
    <row r="4163" spans="1:59" s="18" customFormat="1" x14ac:dyDescent="0.2">
      <c r="A4163" s="2"/>
      <c r="BG4163" s="72"/>
    </row>
    <row r="4164" spans="1:59" s="18" customFormat="1" x14ac:dyDescent="0.2">
      <c r="A4164" s="2"/>
      <c r="BG4164" s="72"/>
    </row>
    <row r="4165" spans="1:59" s="18" customFormat="1" x14ac:dyDescent="0.2">
      <c r="A4165" s="2"/>
      <c r="BG4165" s="72"/>
    </row>
    <row r="4166" spans="1:59" s="18" customFormat="1" x14ac:dyDescent="0.2">
      <c r="A4166" s="2"/>
      <c r="BG4166" s="72"/>
    </row>
    <row r="4167" spans="1:59" s="18" customFormat="1" x14ac:dyDescent="0.2">
      <c r="A4167" s="2"/>
      <c r="BG4167" s="72"/>
    </row>
    <row r="4168" spans="1:59" s="18" customFormat="1" x14ac:dyDescent="0.2">
      <c r="A4168" s="2"/>
      <c r="BG4168" s="72"/>
    </row>
    <row r="4169" spans="1:59" s="18" customFormat="1" x14ac:dyDescent="0.2">
      <c r="A4169" s="2"/>
      <c r="BG4169" s="72"/>
    </row>
    <row r="4170" spans="1:59" s="18" customFormat="1" x14ac:dyDescent="0.2">
      <c r="A4170" s="2"/>
      <c r="BG4170" s="72"/>
    </row>
    <row r="4171" spans="1:59" s="18" customFormat="1" x14ac:dyDescent="0.2">
      <c r="A4171" s="2"/>
      <c r="BG4171" s="72"/>
    </row>
    <row r="4172" spans="1:59" s="18" customFormat="1" x14ac:dyDescent="0.2">
      <c r="A4172" s="2"/>
      <c r="BG4172" s="72"/>
    </row>
    <row r="4173" spans="1:59" s="18" customFormat="1" x14ac:dyDescent="0.2">
      <c r="A4173" s="2"/>
      <c r="BG4173" s="72"/>
    </row>
    <row r="4174" spans="1:59" s="18" customFormat="1" x14ac:dyDescent="0.2">
      <c r="A4174" s="2"/>
      <c r="BG4174" s="72"/>
    </row>
    <row r="4175" spans="1:59" s="18" customFormat="1" x14ac:dyDescent="0.2">
      <c r="A4175" s="2"/>
      <c r="BG4175" s="72"/>
    </row>
    <row r="4176" spans="1:59" s="18" customFormat="1" x14ac:dyDescent="0.2">
      <c r="A4176" s="2"/>
      <c r="BG4176" s="72"/>
    </row>
    <row r="4177" spans="1:59" s="18" customFormat="1" x14ac:dyDescent="0.2">
      <c r="A4177" s="2"/>
      <c r="BG4177" s="72"/>
    </row>
    <row r="4178" spans="1:59" s="18" customFormat="1" x14ac:dyDescent="0.2">
      <c r="A4178" s="2"/>
      <c r="BG4178" s="72"/>
    </row>
    <row r="4179" spans="1:59" s="18" customFormat="1" x14ac:dyDescent="0.2">
      <c r="A4179" s="2"/>
      <c r="BG4179" s="72"/>
    </row>
    <row r="4180" spans="1:59" s="18" customFormat="1" x14ac:dyDescent="0.2">
      <c r="A4180" s="2"/>
      <c r="BG4180" s="72"/>
    </row>
    <row r="4181" spans="1:59" s="18" customFormat="1" x14ac:dyDescent="0.2">
      <c r="A4181" s="2"/>
      <c r="BG4181" s="72"/>
    </row>
    <row r="4182" spans="1:59" s="18" customFormat="1" x14ac:dyDescent="0.2">
      <c r="A4182" s="2"/>
      <c r="BG4182" s="72"/>
    </row>
    <row r="4183" spans="1:59" s="18" customFormat="1" x14ac:dyDescent="0.2">
      <c r="A4183" s="2"/>
      <c r="BG4183" s="72"/>
    </row>
    <row r="4184" spans="1:59" s="18" customFormat="1" x14ac:dyDescent="0.2">
      <c r="A4184" s="2"/>
      <c r="BG4184" s="72"/>
    </row>
    <row r="4185" spans="1:59" s="18" customFormat="1" x14ac:dyDescent="0.2">
      <c r="A4185" s="2"/>
      <c r="BG4185" s="72"/>
    </row>
    <row r="4186" spans="1:59" s="18" customFormat="1" x14ac:dyDescent="0.2">
      <c r="A4186" s="2"/>
      <c r="BG4186" s="72"/>
    </row>
    <row r="4187" spans="1:59" s="18" customFormat="1" x14ac:dyDescent="0.2">
      <c r="A4187" s="2"/>
      <c r="BG4187" s="72"/>
    </row>
    <row r="4188" spans="1:59" s="18" customFormat="1" x14ac:dyDescent="0.2">
      <c r="A4188" s="2"/>
      <c r="BG4188" s="72"/>
    </row>
    <row r="4189" spans="1:59" s="18" customFormat="1" x14ac:dyDescent="0.2">
      <c r="A4189" s="2"/>
      <c r="BG4189" s="72"/>
    </row>
    <row r="4190" spans="1:59" s="18" customFormat="1" x14ac:dyDescent="0.2">
      <c r="A4190" s="2"/>
      <c r="BG4190" s="72"/>
    </row>
    <row r="4191" spans="1:59" s="18" customFormat="1" x14ac:dyDescent="0.2">
      <c r="A4191" s="2"/>
      <c r="BG4191" s="72"/>
    </row>
    <row r="4192" spans="1:59" s="18" customFormat="1" x14ac:dyDescent="0.2">
      <c r="A4192" s="2"/>
      <c r="BG4192" s="72"/>
    </row>
    <row r="4193" spans="1:59" s="18" customFormat="1" x14ac:dyDescent="0.2">
      <c r="A4193" s="2"/>
      <c r="BG4193" s="72"/>
    </row>
    <row r="4194" spans="1:59" s="18" customFormat="1" x14ac:dyDescent="0.2">
      <c r="A4194" s="2"/>
      <c r="BG4194" s="72"/>
    </row>
    <row r="4195" spans="1:59" s="18" customFormat="1" x14ac:dyDescent="0.2">
      <c r="A4195" s="2"/>
      <c r="BG4195" s="72"/>
    </row>
    <row r="4196" spans="1:59" s="18" customFormat="1" x14ac:dyDescent="0.2">
      <c r="A4196" s="2"/>
      <c r="BG4196" s="72"/>
    </row>
    <row r="4197" spans="1:59" s="18" customFormat="1" x14ac:dyDescent="0.2">
      <c r="A4197" s="2"/>
      <c r="BG4197" s="72"/>
    </row>
    <row r="4198" spans="1:59" s="18" customFormat="1" x14ac:dyDescent="0.2">
      <c r="A4198" s="2"/>
      <c r="BG4198" s="72"/>
    </row>
    <row r="4199" spans="1:59" s="18" customFormat="1" x14ac:dyDescent="0.2">
      <c r="A4199" s="2"/>
      <c r="BG4199" s="72"/>
    </row>
    <row r="4200" spans="1:59" s="18" customFormat="1" x14ac:dyDescent="0.2">
      <c r="A4200" s="2"/>
      <c r="BG4200" s="72"/>
    </row>
    <row r="4201" spans="1:59" s="18" customFormat="1" x14ac:dyDescent="0.2">
      <c r="A4201" s="2"/>
      <c r="BG4201" s="72"/>
    </row>
    <row r="4202" spans="1:59" s="18" customFormat="1" x14ac:dyDescent="0.2">
      <c r="A4202" s="2"/>
      <c r="BG4202" s="72"/>
    </row>
    <row r="4203" spans="1:59" s="18" customFormat="1" x14ac:dyDescent="0.2">
      <c r="A4203" s="2"/>
      <c r="BG4203" s="72"/>
    </row>
    <row r="4204" spans="1:59" s="18" customFormat="1" x14ac:dyDescent="0.2">
      <c r="A4204" s="2"/>
      <c r="BG4204" s="72"/>
    </row>
    <row r="4205" spans="1:59" s="18" customFormat="1" x14ac:dyDescent="0.2">
      <c r="A4205" s="2"/>
      <c r="BG4205" s="72"/>
    </row>
    <row r="4206" spans="1:59" s="18" customFormat="1" x14ac:dyDescent="0.2">
      <c r="A4206" s="2"/>
      <c r="BG4206" s="72"/>
    </row>
    <row r="4207" spans="1:59" s="18" customFormat="1" x14ac:dyDescent="0.2">
      <c r="A4207" s="2"/>
      <c r="BG4207" s="72"/>
    </row>
    <row r="4208" spans="1:59" s="18" customFormat="1" x14ac:dyDescent="0.2">
      <c r="A4208" s="2"/>
      <c r="BG4208" s="72"/>
    </row>
    <row r="4209" spans="1:59" s="18" customFormat="1" x14ac:dyDescent="0.2">
      <c r="A4209" s="2"/>
      <c r="BG4209" s="72"/>
    </row>
    <row r="4210" spans="1:59" s="18" customFormat="1" x14ac:dyDescent="0.2">
      <c r="A4210" s="2"/>
      <c r="BG4210" s="72"/>
    </row>
    <row r="4211" spans="1:59" s="18" customFormat="1" x14ac:dyDescent="0.2">
      <c r="A4211" s="2"/>
      <c r="BG4211" s="72"/>
    </row>
    <row r="4212" spans="1:59" s="18" customFormat="1" x14ac:dyDescent="0.2">
      <c r="A4212" s="2"/>
      <c r="BG4212" s="72"/>
    </row>
    <row r="4213" spans="1:59" s="18" customFormat="1" x14ac:dyDescent="0.2">
      <c r="A4213" s="2"/>
      <c r="BG4213" s="72"/>
    </row>
    <row r="4214" spans="1:59" s="18" customFormat="1" x14ac:dyDescent="0.2">
      <c r="A4214" s="2"/>
      <c r="BG4214" s="72"/>
    </row>
    <row r="4215" spans="1:59" s="18" customFormat="1" x14ac:dyDescent="0.2">
      <c r="A4215" s="2"/>
      <c r="BG4215" s="72"/>
    </row>
    <row r="4216" spans="1:59" s="18" customFormat="1" x14ac:dyDescent="0.2">
      <c r="A4216" s="2"/>
      <c r="BG4216" s="72"/>
    </row>
    <row r="4217" spans="1:59" s="18" customFormat="1" x14ac:dyDescent="0.2">
      <c r="A4217" s="2"/>
      <c r="BG4217" s="72"/>
    </row>
    <row r="4218" spans="1:59" s="18" customFormat="1" x14ac:dyDescent="0.2">
      <c r="A4218" s="2"/>
      <c r="BG4218" s="72"/>
    </row>
    <row r="4219" spans="1:59" s="18" customFormat="1" x14ac:dyDescent="0.2">
      <c r="A4219" s="2"/>
      <c r="BG4219" s="72"/>
    </row>
    <row r="4220" spans="1:59" s="18" customFormat="1" x14ac:dyDescent="0.2">
      <c r="A4220" s="2"/>
      <c r="BG4220" s="72"/>
    </row>
    <row r="4221" spans="1:59" s="18" customFormat="1" x14ac:dyDescent="0.2">
      <c r="A4221" s="2"/>
      <c r="BG4221" s="72"/>
    </row>
    <row r="4222" spans="1:59" s="18" customFormat="1" x14ac:dyDescent="0.2">
      <c r="A4222" s="2"/>
      <c r="BG4222" s="72"/>
    </row>
    <row r="4223" spans="1:59" s="18" customFormat="1" x14ac:dyDescent="0.2">
      <c r="A4223" s="2"/>
      <c r="BG4223" s="72"/>
    </row>
    <row r="4224" spans="1:59" s="18" customFormat="1" x14ac:dyDescent="0.2">
      <c r="A4224" s="2"/>
      <c r="BG4224" s="72"/>
    </row>
    <row r="4225" spans="1:59" s="18" customFormat="1" x14ac:dyDescent="0.2">
      <c r="A4225" s="2"/>
      <c r="BG4225" s="72"/>
    </row>
    <row r="4226" spans="1:59" s="18" customFormat="1" x14ac:dyDescent="0.2">
      <c r="A4226" s="2"/>
      <c r="BG4226" s="72"/>
    </row>
    <row r="4227" spans="1:59" s="18" customFormat="1" x14ac:dyDescent="0.2">
      <c r="A4227" s="2"/>
      <c r="BG4227" s="72"/>
    </row>
    <row r="4228" spans="1:59" s="18" customFormat="1" x14ac:dyDescent="0.2">
      <c r="A4228" s="2"/>
      <c r="BG4228" s="72"/>
    </row>
    <row r="4229" spans="1:59" s="18" customFormat="1" x14ac:dyDescent="0.2">
      <c r="A4229" s="2"/>
      <c r="BG4229" s="72"/>
    </row>
    <row r="4230" spans="1:59" s="18" customFormat="1" x14ac:dyDescent="0.2">
      <c r="A4230" s="2"/>
      <c r="BG4230" s="72"/>
    </row>
    <row r="4231" spans="1:59" s="18" customFormat="1" x14ac:dyDescent="0.2">
      <c r="A4231" s="2"/>
      <c r="BG4231" s="72"/>
    </row>
    <row r="4232" spans="1:59" s="18" customFormat="1" x14ac:dyDescent="0.2">
      <c r="A4232" s="2"/>
      <c r="BG4232" s="72"/>
    </row>
    <row r="4233" spans="1:59" s="18" customFormat="1" x14ac:dyDescent="0.2">
      <c r="A4233" s="2"/>
      <c r="BG4233" s="72"/>
    </row>
    <row r="4234" spans="1:59" s="18" customFormat="1" x14ac:dyDescent="0.2">
      <c r="A4234" s="2"/>
      <c r="BG4234" s="72"/>
    </row>
    <row r="4235" spans="1:59" s="18" customFormat="1" x14ac:dyDescent="0.2">
      <c r="A4235" s="2"/>
      <c r="BG4235" s="72"/>
    </row>
    <row r="4236" spans="1:59" s="18" customFormat="1" x14ac:dyDescent="0.2">
      <c r="A4236" s="2"/>
      <c r="BG4236" s="72"/>
    </row>
    <row r="4237" spans="1:59" s="18" customFormat="1" x14ac:dyDescent="0.2">
      <c r="A4237" s="2"/>
      <c r="BG4237" s="72"/>
    </row>
    <row r="4238" spans="1:59" s="18" customFormat="1" x14ac:dyDescent="0.2">
      <c r="A4238" s="2"/>
      <c r="BG4238" s="72"/>
    </row>
    <row r="4239" spans="1:59" s="18" customFormat="1" x14ac:dyDescent="0.2">
      <c r="A4239" s="2"/>
      <c r="BG4239" s="72"/>
    </row>
    <row r="4240" spans="1:59" s="18" customFormat="1" x14ac:dyDescent="0.2">
      <c r="A4240" s="2"/>
      <c r="BG4240" s="72"/>
    </row>
    <row r="4241" spans="1:59" s="18" customFormat="1" x14ac:dyDescent="0.2">
      <c r="A4241" s="2"/>
      <c r="BG4241" s="72"/>
    </row>
    <row r="4242" spans="1:59" s="18" customFormat="1" x14ac:dyDescent="0.2">
      <c r="A4242" s="2"/>
      <c r="BG4242" s="72"/>
    </row>
    <row r="4243" spans="1:59" s="18" customFormat="1" x14ac:dyDescent="0.2">
      <c r="A4243" s="2"/>
      <c r="BG4243" s="72"/>
    </row>
    <row r="4244" spans="1:59" s="18" customFormat="1" x14ac:dyDescent="0.2">
      <c r="A4244" s="2"/>
      <c r="BG4244" s="72"/>
    </row>
    <row r="4245" spans="1:59" s="18" customFormat="1" x14ac:dyDescent="0.2">
      <c r="A4245" s="2"/>
      <c r="BG4245" s="72"/>
    </row>
    <row r="4246" spans="1:59" s="18" customFormat="1" x14ac:dyDescent="0.2">
      <c r="A4246" s="2"/>
      <c r="BG4246" s="72"/>
    </row>
    <row r="4247" spans="1:59" s="18" customFormat="1" x14ac:dyDescent="0.2">
      <c r="A4247" s="2"/>
      <c r="BG4247" s="72"/>
    </row>
    <row r="4248" spans="1:59" s="18" customFormat="1" x14ac:dyDescent="0.2">
      <c r="A4248" s="2"/>
      <c r="BG4248" s="72"/>
    </row>
    <row r="4249" spans="1:59" s="18" customFormat="1" x14ac:dyDescent="0.2">
      <c r="A4249" s="2"/>
      <c r="BG4249" s="72"/>
    </row>
    <row r="4250" spans="1:59" s="18" customFormat="1" x14ac:dyDescent="0.2">
      <c r="A4250" s="2"/>
      <c r="BG4250" s="72"/>
    </row>
    <row r="4251" spans="1:59" s="18" customFormat="1" x14ac:dyDescent="0.2">
      <c r="A4251" s="2"/>
      <c r="BG4251" s="72"/>
    </row>
    <row r="4252" spans="1:59" s="18" customFormat="1" x14ac:dyDescent="0.2">
      <c r="A4252" s="2"/>
      <c r="BG4252" s="72"/>
    </row>
    <row r="4253" spans="1:59" s="18" customFormat="1" x14ac:dyDescent="0.2">
      <c r="A4253" s="2"/>
      <c r="BG4253" s="72"/>
    </row>
    <row r="4254" spans="1:59" s="18" customFormat="1" x14ac:dyDescent="0.2">
      <c r="A4254" s="2"/>
      <c r="BG4254" s="72"/>
    </row>
    <row r="4255" spans="1:59" s="18" customFormat="1" x14ac:dyDescent="0.2">
      <c r="A4255" s="2"/>
      <c r="BG4255" s="72"/>
    </row>
    <row r="4256" spans="1:59" s="18" customFormat="1" x14ac:dyDescent="0.2">
      <c r="A4256" s="2"/>
      <c r="BG4256" s="72"/>
    </row>
    <row r="4257" spans="1:59" s="18" customFormat="1" x14ac:dyDescent="0.2">
      <c r="A4257" s="2"/>
      <c r="BG4257" s="72"/>
    </row>
    <row r="4258" spans="1:59" s="18" customFormat="1" x14ac:dyDescent="0.2">
      <c r="A4258" s="2"/>
      <c r="BG4258" s="72"/>
    </row>
    <row r="4259" spans="1:59" s="18" customFormat="1" x14ac:dyDescent="0.2">
      <c r="A4259" s="2"/>
      <c r="BG4259" s="72"/>
    </row>
    <row r="4260" spans="1:59" s="18" customFormat="1" x14ac:dyDescent="0.2">
      <c r="A4260" s="2"/>
      <c r="BG4260" s="72"/>
    </row>
    <row r="4261" spans="1:59" s="18" customFormat="1" x14ac:dyDescent="0.2">
      <c r="A4261" s="2"/>
      <c r="BG4261" s="72"/>
    </row>
    <row r="4262" spans="1:59" s="18" customFormat="1" x14ac:dyDescent="0.2">
      <c r="A4262" s="2"/>
      <c r="BG4262" s="72"/>
    </row>
    <row r="4263" spans="1:59" s="18" customFormat="1" x14ac:dyDescent="0.2">
      <c r="A4263" s="2"/>
      <c r="BG4263" s="72"/>
    </row>
    <row r="4264" spans="1:59" s="18" customFormat="1" x14ac:dyDescent="0.2">
      <c r="A4264" s="2"/>
      <c r="BG4264" s="72"/>
    </row>
    <row r="4265" spans="1:59" s="18" customFormat="1" x14ac:dyDescent="0.2">
      <c r="A4265" s="2"/>
      <c r="BG4265" s="72"/>
    </row>
    <row r="4266" spans="1:59" s="18" customFormat="1" x14ac:dyDescent="0.2">
      <c r="A4266" s="2"/>
      <c r="BG4266" s="72"/>
    </row>
    <row r="4267" spans="1:59" s="18" customFormat="1" x14ac:dyDescent="0.2">
      <c r="A4267" s="2"/>
      <c r="BG4267" s="72"/>
    </row>
    <row r="4268" spans="1:59" s="18" customFormat="1" x14ac:dyDescent="0.2">
      <c r="A4268" s="2"/>
      <c r="BG4268" s="72"/>
    </row>
    <row r="4269" spans="1:59" s="18" customFormat="1" x14ac:dyDescent="0.2">
      <c r="A4269" s="2"/>
      <c r="BG4269" s="72"/>
    </row>
    <row r="4270" spans="1:59" s="18" customFormat="1" x14ac:dyDescent="0.2">
      <c r="A4270" s="2"/>
      <c r="BG4270" s="72"/>
    </row>
    <row r="4271" spans="1:59" s="18" customFormat="1" x14ac:dyDescent="0.2">
      <c r="A4271" s="2"/>
      <c r="BG4271" s="72"/>
    </row>
    <row r="4272" spans="1:59" s="18" customFormat="1" x14ac:dyDescent="0.2">
      <c r="A4272" s="2"/>
      <c r="BG4272" s="72"/>
    </row>
    <row r="4273" spans="1:59" s="18" customFormat="1" x14ac:dyDescent="0.2">
      <c r="A4273" s="2"/>
      <c r="BG4273" s="72"/>
    </row>
    <row r="4274" spans="1:59" s="18" customFormat="1" x14ac:dyDescent="0.2">
      <c r="A4274" s="2"/>
      <c r="BG4274" s="72"/>
    </row>
    <row r="4275" spans="1:59" s="18" customFormat="1" x14ac:dyDescent="0.2">
      <c r="A4275" s="2"/>
      <c r="BG4275" s="72"/>
    </row>
    <row r="4276" spans="1:59" s="18" customFormat="1" x14ac:dyDescent="0.2">
      <c r="A4276" s="2"/>
      <c r="BG4276" s="72"/>
    </row>
    <row r="4277" spans="1:59" s="18" customFormat="1" x14ac:dyDescent="0.2">
      <c r="A4277" s="2"/>
      <c r="BG4277" s="72"/>
    </row>
    <row r="4278" spans="1:59" s="18" customFormat="1" x14ac:dyDescent="0.2">
      <c r="A4278" s="2"/>
      <c r="BG4278" s="72"/>
    </row>
    <row r="4279" spans="1:59" s="18" customFormat="1" x14ac:dyDescent="0.2">
      <c r="A4279" s="2"/>
      <c r="BG4279" s="72"/>
    </row>
    <row r="4280" spans="1:59" s="18" customFormat="1" x14ac:dyDescent="0.2">
      <c r="A4280" s="2"/>
      <c r="BG4280" s="72"/>
    </row>
    <row r="4281" spans="1:59" s="18" customFormat="1" x14ac:dyDescent="0.2">
      <c r="A4281" s="2"/>
      <c r="BG4281" s="72"/>
    </row>
    <row r="4282" spans="1:59" s="18" customFormat="1" x14ac:dyDescent="0.2">
      <c r="A4282" s="2"/>
      <c r="BG4282" s="72"/>
    </row>
    <row r="4283" spans="1:59" s="18" customFormat="1" x14ac:dyDescent="0.2">
      <c r="A4283" s="2"/>
      <c r="BG4283" s="72"/>
    </row>
    <row r="4284" spans="1:59" s="18" customFormat="1" x14ac:dyDescent="0.2">
      <c r="A4284" s="2"/>
      <c r="BG4284" s="72"/>
    </row>
    <row r="4285" spans="1:59" s="18" customFormat="1" x14ac:dyDescent="0.2">
      <c r="A4285" s="2"/>
      <c r="BG4285" s="72"/>
    </row>
    <row r="4286" spans="1:59" s="18" customFormat="1" x14ac:dyDescent="0.2">
      <c r="A4286" s="2"/>
      <c r="BG4286" s="72"/>
    </row>
    <row r="4287" spans="1:59" s="18" customFormat="1" x14ac:dyDescent="0.2">
      <c r="A4287" s="2"/>
      <c r="BG4287" s="72"/>
    </row>
    <row r="4288" spans="1:59" s="18" customFormat="1" x14ac:dyDescent="0.2">
      <c r="A4288" s="2"/>
      <c r="BG4288" s="72"/>
    </row>
    <row r="4289" spans="1:59" s="18" customFormat="1" x14ac:dyDescent="0.2">
      <c r="A4289" s="2"/>
      <c r="BG4289" s="72"/>
    </row>
    <row r="4290" spans="1:59" s="18" customFormat="1" x14ac:dyDescent="0.2">
      <c r="A4290" s="2"/>
      <c r="BG4290" s="72"/>
    </row>
    <row r="4291" spans="1:59" s="18" customFormat="1" x14ac:dyDescent="0.2">
      <c r="A4291" s="2"/>
      <c r="BG4291" s="72"/>
    </row>
    <row r="4292" spans="1:59" s="18" customFormat="1" x14ac:dyDescent="0.2">
      <c r="A4292" s="2"/>
      <c r="BG4292" s="72"/>
    </row>
    <row r="4293" spans="1:59" s="18" customFormat="1" x14ac:dyDescent="0.2">
      <c r="A4293" s="2"/>
      <c r="BG4293" s="72"/>
    </row>
    <row r="4294" spans="1:59" s="18" customFormat="1" x14ac:dyDescent="0.2">
      <c r="A4294" s="2"/>
      <c r="BG4294" s="72"/>
    </row>
    <row r="4295" spans="1:59" s="18" customFormat="1" x14ac:dyDescent="0.2">
      <c r="A4295" s="2"/>
      <c r="BG4295" s="72"/>
    </row>
    <row r="4296" spans="1:59" s="18" customFormat="1" x14ac:dyDescent="0.2">
      <c r="A4296" s="2"/>
      <c r="BG4296" s="72"/>
    </row>
    <row r="4297" spans="1:59" s="18" customFormat="1" x14ac:dyDescent="0.2">
      <c r="A4297" s="2"/>
      <c r="BG4297" s="72"/>
    </row>
    <row r="4298" spans="1:59" s="18" customFormat="1" x14ac:dyDescent="0.2">
      <c r="A4298" s="2"/>
      <c r="BG4298" s="72"/>
    </row>
    <row r="4299" spans="1:59" s="18" customFormat="1" x14ac:dyDescent="0.2">
      <c r="A4299" s="2"/>
      <c r="BG4299" s="72"/>
    </row>
    <row r="4300" spans="1:59" s="18" customFormat="1" x14ac:dyDescent="0.2">
      <c r="A4300" s="2"/>
      <c r="BG4300" s="72"/>
    </row>
    <row r="4301" spans="1:59" s="18" customFormat="1" x14ac:dyDescent="0.2">
      <c r="A4301" s="2"/>
      <c r="BG4301" s="72"/>
    </row>
    <row r="4302" spans="1:59" s="18" customFormat="1" x14ac:dyDescent="0.2">
      <c r="A4302" s="2"/>
      <c r="BG4302" s="72"/>
    </row>
    <row r="4303" spans="1:59" s="18" customFormat="1" x14ac:dyDescent="0.2">
      <c r="A4303" s="2"/>
      <c r="BG4303" s="72"/>
    </row>
    <row r="4304" spans="1:59" s="18" customFormat="1" x14ac:dyDescent="0.2">
      <c r="A4304" s="2"/>
      <c r="BG4304" s="72"/>
    </row>
    <row r="4305" spans="1:59" s="18" customFormat="1" x14ac:dyDescent="0.2">
      <c r="A4305" s="2"/>
      <c r="BG4305" s="72"/>
    </row>
    <row r="4306" spans="1:59" s="18" customFormat="1" x14ac:dyDescent="0.2">
      <c r="A4306" s="2"/>
      <c r="BG4306" s="72"/>
    </row>
    <row r="4307" spans="1:59" s="18" customFormat="1" x14ac:dyDescent="0.2">
      <c r="A4307" s="2"/>
      <c r="BG4307" s="72"/>
    </row>
    <row r="4308" spans="1:59" s="18" customFormat="1" x14ac:dyDescent="0.2">
      <c r="A4308" s="2"/>
      <c r="BG4308" s="72"/>
    </row>
    <row r="4309" spans="1:59" s="18" customFormat="1" x14ac:dyDescent="0.2">
      <c r="A4309" s="2"/>
      <c r="BG4309" s="72"/>
    </row>
    <row r="4310" spans="1:59" s="18" customFormat="1" x14ac:dyDescent="0.2">
      <c r="A4310" s="2"/>
      <c r="BG4310" s="72"/>
    </row>
    <row r="4311" spans="1:59" s="18" customFormat="1" x14ac:dyDescent="0.2">
      <c r="A4311" s="2"/>
      <c r="BG4311" s="72"/>
    </row>
    <row r="4312" spans="1:59" s="18" customFormat="1" x14ac:dyDescent="0.2">
      <c r="A4312" s="2"/>
      <c r="BG4312" s="72"/>
    </row>
    <row r="4313" spans="1:59" s="18" customFormat="1" x14ac:dyDescent="0.2">
      <c r="A4313" s="2"/>
      <c r="BG4313" s="72"/>
    </row>
    <row r="4314" spans="1:59" s="18" customFormat="1" x14ac:dyDescent="0.2">
      <c r="A4314" s="2"/>
      <c r="BG4314" s="72"/>
    </row>
    <row r="4315" spans="1:59" s="18" customFormat="1" x14ac:dyDescent="0.2">
      <c r="A4315" s="2"/>
      <c r="BG4315" s="72"/>
    </row>
    <row r="4316" spans="1:59" s="18" customFormat="1" x14ac:dyDescent="0.2">
      <c r="A4316" s="2"/>
      <c r="BG4316" s="72"/>
    </row>
    <row r="4317" spans="1:59" s="18" customFormat="1" x14ac:dyDescent="0.2">
      <c r="A4317" s="2"/>
      <c r="BG4317" s="72"/>
    </row>
    <row r="4318" spans="1:59" s="18" customFormat="1" x14ac:dyDescent="0.2">
      <c r="A4318" s="2"/>
      <c r="BG4318" s="72"/>
    </row>
    <row r="4319" spans="1:59" s="18" customFormat="1" x14ac:dyDescent="0.2">
      <c r="A4319" s="2"/>
      <c r="BG4319" s="72"/>
    </row>
    <row r="4320" spans="1:59" s="18" customFormat="1" x14ac:dyDescent="0.2">
      <c r="A4320" s="2"/>
      <c r="BG4320" s="72"/>
    </row>
    <row r="4321" spans="1:59" s="18" customFormat="1" x14ac:dyDescent="0.2">
      <c r="A4321" s="2"/>
      <c r="BG4321" s="72"/>
    </row>
    <row r="4322" spans="1:59" s="18" customFormat="1" x14ac:dyDescent="0.2">
      <c r="A4322" s="2"/>
      <c r="BG4322" s="72"/>
    </row>
    <row r="4323" spans="1:59" s="18" customFormat="1" x14ac:dyDescent="0.2">
      <c r="A4323" s="2"/>
      <c r="BG4323" s="72"/>
    </row>
    <row r="4324" spans="1:59" s="18" customFormat="1" x14ac:dyDescent="0.2">
      <c r="A4324" s="2"/>
      <c r="BG4324" s="72"/>
    </row>
    <row r="4325" spans="1:59" s="18" customFormat="1" x14ac:dyDescent="0.2">
      <c r="A4325" s="2"/>
      <c r="BG4325" s="72"/>
    </row>
    <row r="4326" spans="1:59" s="18" customFormat="1" x14ac:dyDescent="0.2">
      <c r="A4326" s="2"/>
      <c r="BG4326" s="72"/>
    </row>
    <row r="4327" spans="1:59" s="18" customFormat="1" x14ac:dyDescent="0.2">
      <c r="A4327" s="2"/>
      <c r="BG4327" s="72"/>
    </row>
    <row r="4328" spans="1:59" s="18" customFormat="1" x14ac:dyDescent="0.2">
      <c r="A4328" s="2"/>
      <c r="BG4328" s="72"/>
    </row>
    <row r="4329" spans="1:59" s="18" customFormat="1" x14ac:dyDescent="0.2">
      <c r="A4329" s="2"/>
      <c r="BG4329" s="72"/>
    </row>
    <row r="4330" spans="1:59" s="18" customFormat="1" x14ac:dyDescent="0.2">
      <c r="A4330" s="2"/>
      <c r="BG4330" s="72"/>
    </row>
    <row r="4331" spans="1:59" s="18" customFormat="1" x14ac:dyDescent="0.2">
      <c r="A4331" s="2"/>
      <c r="BG4331" s="72"/>
    </row>
    <row r="4332" spans="1:59" s="18" customFormat="1" x14ac:dyDescent="0.2">
      <c r="A4332" s="2"/>
      <c r="BG4332" s="72"/>
    </row>
    <row r="4333" spans="1:59" s="18" customFormat="1" x14ac:dyDescent="0.2">
      <c r="A4333" s="2"/>
      <c r="BG4333" s="72"/>
    </row>
    <row r="4334" spans="1:59" s="18" customFormat="1" x14ac:dyDescent="0.2">
      <c r="A4334" s="2"/>
      <c r="BG4334" s="72"/>
    </row>
    <row r="4335" spans="1:59" s="18" customFormat="1" x14ac:dyDescent="0.2">
      <c r="A4335" s="2"/>
      <c r="BG4335" s="72"/>
    </row>
    <row r="4336" spans="1:59" s="18" customFormat="1" x14ac:dyDescent="0.2">
      <c r="A4336" s="2"/>
      <c r="BG4336" s="72"/>
    </row>
    <row r="4337" spans="1:59" s="18" customFormat="1" x14ac:dyDescent="0.2">
      <c r="A4337" s="2"/>
      <c r="BG4337" s="72"/>
    </row>
    <row r="4338" spans="1:59" s="18" customFormat="1" x14ac:dyDescent="0.2">
      <c r="A4338" s="2"/>
      <c r="BG4338" s="72"/>
    </row>
    <row r="4339" spans="1:59" s="18" customFormat="1" x14ac:dyDescent="0.2">
      <c r="A4339" s="2"/>
      <c r="BG4339" s="72"/>
    </row>
    <row r="4340" spans="1:59" s="18" customFormat="1" x14ac:dyDescent="0.2">
      <c r="A4340" s="2"/>
      <c r="BG4340" s="72"/>
    </row>
    <row r="4341" spans="1:59" s="18" customFormat="1" x14ac:dyDescent="0.2">
      <c r="A4341" s="2"/>
      <c r="BG4341" s="72"/>
    </row>
    <row r="4342" spans="1:59" s="18" customFormat="1" x14ac:dyDescent="0.2">
      <c r="A4342" s="2"/>
      <c r="BG4342" s="72"/>
    </row>
    <row r="4343" spans="1:59" s="18" customFormat="1" x14ac:dyDescent="0.2">
      <c r="A4343" s="2"/>
      <c r="BG4343" s="72"/>
    </row>
    <row r="4344" spans="1:59" s="18" customFormat="1" x14ac:dyDescent="0.2">
      <c r="A4344" s="2"/>
      <c r="BG4344" s="72"/>
    </row>
    <row r="4345" spans="1:59" s="18" customFormat="1" x14ac:dyDescent="0.2">
      <c r="A4345" s="2"/>
      <c r="BG4345" s="72"/>
    </row>
    <row r="4346" spans="1:59" s="18" customFormat="1" x14ac:dyDescent="0.2">
      <c r="A4346" s="2"/>
      <c r="BG4346" s="72"/>
    </row>
    <row r="4347" spans="1:59" s="18" customFormat="1" x14ac:dyDescent="0.2">
      <c r="A4347" s="2"/>
      <c r="BG4347" s="72"/>
    </row>
    <row r="4348" spans="1:59" s="18" customFormat="1" x14ac:dyDescent="0.2">
      <c r="A4348" s="2"/>
      <c r="BG4348" s="72"/>
    </row>
    <row r="4349" spans="1:59" s="18" customFormat="1" x14ac:dyDescent="0.2">
      <c r="A4349" s="2"/>
      <c r="BG4349" s="72"/>
    </row>
    <row r="4350" spans="1:59" s="18" customFormat="1" x14ac:dyDescent="0.2">
      <c r="A4350" s="2"/>
      <c r="BG4350" s="72"/>
    </row>
    <row r="4351" spans="1:59" s="18" customFormat="1" x14ac:dyDescent="0.2">
      <c r="A4351" s="2"/>
      <c r="BG4351" s="72"/>
    </row>
    <row r="4352" spans="1:59" s="18" customFormat="1" x14ac:dyDescent="0.2">
      <c r="A4352" s="2"/>
      <c r="BG4352" s="72"/>
    </row>
    <row r="4353" spans="1:59" s="18" customFormat="1" x14ac:dyDescent="0.2">
      <c r="A4353" s="2"/>
      <c r="BG4353" s="72"/>
    </row>
    <row r="4354" spans="1:59" s="18" customFormat="1" x14ac:dyDescent="0.2">
      <c r="A4354" s="2"/>
      <c r="BG4354" s="72"/>
    </row>
    <row r="4355" spans="1:59" s="18" customFormat="1" x14ac:dyDescent="0.2">
      <c r="A4355" s="2"/>
      <c r="BG4355" s="72"/>
    </row>
    <row r="4356" spans="1:59" s="18" customFormat="1" x14ac:dyDescent="0.2">
      <c r="A4356" s="2"/>
      <c r="BG4356" s="72"/>
    </row>
    <row r="4357" spans="1:59" s="18" customFormat="1" x14ac:dyDescent="0.2">
      <c r="A4357" s="2"/>
      <c r="BG4357" s="72"/>
    </row>
    <row r="4358" spans="1:59" s="18" customFormat="1" x14ac:dyDescent="0.2">
      <c r="A4358" s="2"/>
      <c r="BG4358" s="72"/>
    </row>
    <row r="4359" spans="1:59" s="18" customFormat="1" x14ac:dyDescent="0.2">
      <c r="A4359" s="2"/>
      <c r="BG4359" s="72"/>
    </row>
    <row r="4360" spans="1:59" s="18" customFormat="1" x14ac:dyDescent="0.2">
      <c r="A4360" s="2"/>
      <c r="BG4360" s="72"/>
    </row>
    <row r="4361" spans="1:59" s="18" customFormat="1" x14ac:dyDescent="0.2">
      <c r="A4361" s="2"/>
      <c r="BG4361" s="72"/>
    </row>
    <row r="4362" spans="1:59" s="18" customFormat="1" x14ac:dyDescent="0.2">
      <c r="A4362" s="2"/>
      <c r="BG4362" s="72"/>
    </row>
    <row r="4363" spans="1:59" s="18" customFormat="1" x14ac:dyDescent="0.2">
      <c r="A4363" s="2"/>
      <c r="BG4363" s="72"/>
    </row>
    <row r="4364" spans="1:59" s="18" customFormat="1" x14ac:dyDescent="0.2">
      <c r="A4364" s="2"/>
      <c r="BG4364" s="72"/>
    </row>
    <row r="4365" spans="1:59" s="18" customFormat="1" x14ac:dyDescent="0.2">
      <c r="A4365" s="2"/>
      <c r="BG4365" s="72"/>
    </row>
    <row r="4366" spans="1:59" s="18" customFormat="1" x14ac:dyDescent="0.2">
      <c r="A4366" s="2"/>
      <c r="BG4366" s="72"/>
    </row>
    <row r="4367" spans="1:59" s="18" customFormat="1" x14ac:dyDescent="0.2">
      <c r="A4367" s="2"/>
      <c r="BG4367" s="72"/>
    </row>
    <row r="4368" spans="1:59" s="18" customFormat="1" x14ac:dyDescent="0.2">
      <c r="A4368" s="2"/>
      <c r="BG4368" s="72"/>
    </row>
    <row r="4369" spans="1:59" s="18" customFormat="1" x14ac:dyDescent="0.2">
      <c r="A4369" s="2"/>
      <c r="BG4369" s="72"/>
    </row>
    <row r="4370" spans="1:59" s="18" customFormat="1" x14ac:dyDescent="0.2">
      <c r="A4370" s="2"/>
      <c r="BG4370" s="72"/>
    </row>
    <row r="4371" spans="1:59" s="18" customFormat="1" x14ac:dyDescent="0.2">
      <c r="A4371" s="2"/>
      <c r="BG4371" s="72"/>
    </row>
    <row r="4372" spans="1:59" s="18" customFormat="1" x14ac:dyDescent="0.2">
      <c r="A4372" s="2"/>
      <c r="BG4372" s="72"/>
    </row>
    <row r="4373" spans="1:59" s="18" customFormat="1" x14ac:dyDescent="0.2">
      <c r="A4373" s="2"/>
      <c r="BG4373" s="72"/>
    </row>
    <row r="4374" spans="1:59" s="18" customFormat="1" x14ac:dyDescent="0.2">
      <c r="A4374" s="2"/>
      <c r="BG4374" s="72"/>
    </row>
    <row r="4375" spans="1:59" s="18" customFormat="1" x14ac:dyDescent="0.2">
      <c r="A4375" s="2"/>
      <c r="BG4375" s="72"/>
    </row>
    <row r="4376" spans="1:59" s="18" customFormat="1" x14ac:dyDescent="0.2">
      <c r="A4376" s="2"/>
      <c r="BG4376" s="72"/>
    </row>
    <row r="4377" spans="1:59" s="18" customFormat="1" x14ac:dyDescent="0.2">
      <c r="A4377" s="2"/>
      <c r="BG4377" s="72"/>
    </row>
    <row r="4378" spans="1:59" s="18" customFormat="1" x14ac:dyDescent="0.2">
      <c r="A4378" s="2"/>
      <c r="BG4378" s="72"/>
    </row>
    <row r="4379" spans="1:59" s="18" customFormat="1" x14ac:dyDescent="0.2">
      <c r="A4379" s="2"/>
      <c r="BG4379" s="72"/>
    </row>
    <row r="4380" spans="1:59" s="18" customFormat="1" x14ac:dyDescent="0.2">
      <c r="A4380" s="2"/>
      <c r="BG4380" s="72"/>
    </row>
    <row r="4381" spans="1:59" s="18" customFormat="1" x14ac:dyDescent="0.2">
      <c r="A4381" s="2"/>
      <c r="BG4381" s="72"/>
    </row>
    <row r="4382" spans="1:59" s="18" customFormat="1" x14ac:dyDescent="0.2">
      <c r="A4382" s="2"/>
      <c r="BG4382" s="72"/>
    </row>
    <row r="4383" spans="1:59" s="18" customFormat="1" x14ac:dyDescent="0.2">
      <c r="A4383" s="2"/>
      <c r="BG4383" s="72"/>
    </row>
    <row r="4384" spans="1:59" s="18" customFormat="1" x14ac:dyDescent="0.2">
      <c r="A4384" s="2"/>
      <c r="BG4384" s="72"/>
    </row>
    <row r="4385" spans="1:59" s="18" customFormat="1" x14ac:dyDescent="0.2">
      <c r="A4385" s="2"/>
      <c r="BG4385" s="72"/>
    </row>
    <row r="4386" spans="1:59" s="18" customFormat="1" x14ac:dyDescent="0.2">
      <c r="A4386" s="2"/>
      <c r="BG4386" s="72"/>
    </row>
    <row r="4387" spans="1:59" s="18" customFormat="1" x14ac:dyDescent="0.2">
      <c r="A4387" s="2"/>
      <c r="BG4387" s="72"/>
    </row>
    <row r="4388" spans="1:59" s="18" customFormat="1" x14ac:dyDescent="0.2">
      <c r="A4388" s="2"/>
      <c r="BG4388" s="72"/>
    </row>
    <row r="4389" spans="1:59" s="18" customFormat="1" x14ac:dyDescent="0.2">
      <c r="A4389" s="2"/>
      <c r="BG4389" s="72"/>
    </row>
    <row r="4390" spans="1:59" s="18" customFormat="1" x14ac:dyDescent="0.2">
      <c r="A4390" s="2"/>
      <c r="BG4390" s="72"/>
    </row>
    <row r="4391" spans="1:59" s="18" customFormat="1" x14ac:dyDescent="0.2">
      <c r="A4391" s="2"/>
      <c r="BG4391" s="72"/>
    </row>
    <row r="4392" spans="1:59" s="18" customFormat="1" x14ac:dyDescent="0.2">
      <c r="A4392" s="2"/>
      <c r="BG4392" s="72"/>
    </row>
    <row r="4393" spans="1:59" s="18" customFormat="1" x14ac:dyDescent="0.2">
      <c r="A4393" s="2"/>
      <c r="BG4393" s="72"/>
    </row>
    <row r="4394" spans="1:59" s="18" customFormat="1" x14ac:dyDescent="0.2">
      <c r="A4394" s="2"/>
      <c r="BG4394" s="72"/>
    </row>
    <row r="4395" spans="1:59" s="18" customFormat="1" x14ac:dyDescent="0.2">
      <c r="A4395" s="2"/>
      <c r="BG4395" s="72"/>
    </row>
    <row r="4396" spans="1:59" s="18" customFormat="1" x14ac:dyDescent="0.2">
      <c r="A4396" s="2"/>
      <c r="BG4396" s="72"/>
    </row>
    <row r="4397" spans="1:59" s="18" customFormat="1" x14ac:dyDescent="0.2">
      <c r="A4397" s="2"/>
      <c r="BG4397" s="72"/>
    </row>
    <row r="4398" spans="1:59" s="18" customFormat="1" x14ac:dyDescent="0.2">
      <c r="A4398" s="2"/>
      <c r="BG4398" s="72"/>
    </row>
    <row r="4399" spans="1:59" s="18" customFormat="1" x14ac:dyDescent="0.2">
      <c r="A4399" s="2"/>
      <c r="BG4399" s="72"/>
    </row>
    <row r="4400" spans="1:59" s="18" customFormat="1" x14ac:dyDescent="0.2">
      <c r="A4400" s="2"/>
      <c r="BG4400" s="72"/>
    </row>
    <row r="4401" spans="1:59" s="18" customFormat="1" x14ac:dyDescent="0.2">
      <c r="A4401" s="2"/>
      <c r="BG4401" s="72"/>
    </row>
    <row r="4402" spans="1:59" s="18" customFormat="1" x14ac:dyDescent="0.2">
      <c r="A4402" s="2"/>
      <c r="BG4402" s="72"/>
    </row>
    <row r="4403" spans="1:59" s="18" customFormat="1" x14ac:dyDescent="0.2">
      <c r="A4403" s="2"/>
      <c r="BG4403" s="72"/>
    </row>
    <row r="4404" spans="1:59" s="18" customFormat="1" x14ac:dyDescent="0.2">
      <c r="A4404" s="2"/>
      <c r="BG4404" s="72"/>
    </row>
    <row r="4405" spans="1:59" s="18" customFormat="1" x14ac:dyDescent="0.2">
      <c r="A4405" s="2"/>
      <c r="BG4405" s="72"/>
    </row>
    <row r="4406" spans="1:59" s="18" customFormat="1" x14ac:dyDescent="0.2">
      <c r="A4406" s="2"/>
      <c r="BG4406" s="72"/>
    </row>
    <row r="4407" spans="1:59" s="18" customFormat="1" x14ac:dyDescent="0.2">
      <c r="A4407" s="2"/>
      <c r="BG4407" s="72"/>
    </row>
    <row r="4408" spans="1:59" s="18" customFormat="1" x14ac:dyDescent="0.2">
      <c r="A4408" s="2"/>
      <c r="BG4408" s="72"/>
    </row>
    <row r="4409" spans="1:59" s="18" customFormat="1" x14ac:dyDescent="0.2">
      <c r="A4409" s="2"/>
      <c r="BG4409" s="72"/>
    </row>
    <row r="4410" spans="1:59" s="18" customFormat="1" x14ac:dyDescent="0.2">
      <c r="A4410" s="2"/>
      <c r="BG4410" s="72"/>
    </row>
    <row r="4411" spans="1:59" s="18" customFormat="1" x14ac:dyDescent="0.2">
      <c r="A4411" s="2"/>
      <c r="BG4411" s="72"/>
    </row>
    <row r="4412" spans="1:59" s="18" customFormat="1" x14ac:dyDescent="0.2">
      <c r="A4412" s="2"/>
      <c r="BG4412" s="72"/>
    </row>
    <row r="4413" spans="1:59" s="18" customFormat="1" x14ac:dyDescent="0.2">
      <c r="A4413" s="2"/>
      <c r="BG4413" s="72"/>
    </row>
    <row r="4414" spans="1:59" s="18" customFormat="1" x14ac:dyDescent="0.2">
      <c r="A4414" s="2"/>
      <c r="BG4414" s="72"/>
    </row>
    <row r="4415" spans="1:59" s="18" customFormat="1" x14ac:dyDescent="0.2">
      <c r="A4415" s="2"/>
      <c r="BG4415" s="72"/>
    </row>
    <row r="4416" spans="1:59" s="18" customFormat="1" x14ac:dyDescent="0.2">
      <c r="A4416" s="2"/>
      <c r="BG4416" s="72"/>
    </row>
    <row r="4417" spans="1:59" s="18" customFormat="1" x14ac:dyDescent="0.2">
      <c r="A4417" s="2"/>
      <c r="BG4417" s="72"/>
    </row>
    <row r="4418" spans="1:59" s="18" customFormat="1" x14ac:dyDescent="0.2">
      <c r="A4418" s="2"/>
      <c r="BG4418" s="72"/>
    </row>
    <row r="4419" spans="1:59" s="18" customFormat="1" x14ac:dyDescent="0.2">
      <c r="A4419" s="2"/>
      <c r="BG4419" s="72"/>
    </row>
    <row r="4420" spans="1:59" s="18" customFormat="1" x14ac:dyDescent="0.2">
      <c r="A4420" s="2"/>
      <c r="BG4420" s="72"/>
    </row>
    <row r="4421" spans="1:59" s="18" customFormat="1" x14ac:dyDescent="0.2">
      <c r="A4421" s="2"/>
      <c r="BG4421" s="72"/>
    </row>
    <row r="4422" spans="1:59" s="18" customFormat="1" x14ac:dyDescent="0.2">
      <c r="A4422" s="2"/>
      <c r="BG4422" s="72"/>
    </row>
    <row r="4423" spans="1:59" s="18" customFormat="1" x14ac:dyDescent="0.2">
      <c r="A4423" s="2"/>
      <c r="BG4423" s="72"/>
    </row>
    <row r="4424" spans="1:59" s="18" customFormat="1" x14ac:dyDescent="0.2">
      <c r="A4424" s="2"/>
      <c r="BG4424" s="72"/>
    </row>
    <row r="4425" spans="1:59" s="18" customFormat="1" x14ac:dyDescent="0.2">
      <c r="A4425" s="2"/>
      <c r="BG4425" s="72"/>
    </row>
    <row r="4426" spans="1:59" s="18" customFormat="1" x14ac:dyDescent="0.2">
      <c r="A4426" s="2"/>
      <c r="BG4426" s="72"/>
    </row>
    <row r="4427" spans="1:59" s="18" customFormat="1" x14ac:dyDescent="0.2">
      <c r="A4427" s="2"/>
      <c r="BG4427" s="72"/>
    </row>
    <row r="4428" spans="1:59" s="18" customFormat="1" x14ac:dyDescent="0.2">
      <c r="A4428" s="2"/>
      <c r="BG4428" s="72"/>
    </row>
    <row r="4429" spans="1:59" s="18" customFormat="1" x14ac:dyDescent="0.2">
      <c r="A4429" s="2"/>
      <c r="BG4429" s="72"/>
    </row>
    <row r="4430" spans="1:59" s="18" customFormat="1" x14ac:dyDescent="0.2">
      <c r="A4430" s="2"/>
      <c r="BG4430" s="72"/>
    </row>
    <row r="4431" spans="1:59" s="18" customFormat="1" x14ac:dyDescent="0.2">
      <c r="A4431" s="2"/>
      <c r="BG4431" s="72"/>
    </row>
    <row r="4432" spans="1:59" s="18" customFormat="1" x14ac:dyDescent="0.2">
      <c r="A4432" s="2"/>
      <c r="BG4432" s="72"/>
    </row>
    <row r="4433" spans="1:59" s="18" customFormat="1" x14ac:dyDescent="0.2">
      <c r="A4433" s="2"/>
      <c r="BG4433" s="72"/>
    </row>
    <row r="4434" spans="1:59" s="18" customFormat="1" x14ac:dyDescent="0.2">
      <c r="A4434" s="2"/>
      <c r="BG4434" s="72"/>
    </row>
    <row r="4435" spans="1:59" s="18" customFormat="1" x14ac:dyDescent="0.2">
      <c r="A4435" s="2"/>
      <c r="BG4435" s="72"/>
    </row>
    <row r="4436" spans="1:59" s="18" customFormat="1" x14ac:dyDescent="0.2">
      <c r="A4436" s="2"/>
      <c r="BG4436" s="72"/>
    </row>
    <row r="4437" spans="1:59" s="18" customFormat="1" x14ac:dyDescent="0.2">
      <c r="A4437" s="2"/>
      <c r="BG4437" s="72"/>
    </row>
    <row r="4438" spans="1:59" s="18" customFormat="1" x14ac:dyDescent="0.2">
      <c r="A4438" s="2"/>
      <c r="BG4438" s="72"/>
    </row>
    <row r="4439" spans="1:59" s="18" customFormat="1" x14ac:dyDescent="0.2">
      <c r="A4439" s="2"/>
      <c r="BG4439" s="72"/>
    </row>
    <row r="4440" spans="1:59" s="18" customFormat="1" x14ac:dyDescent="0.2">
      <c r="A4440" s="2"/>
      <c r="BG4440" s="72"/>
    </row>
    <row r="4441" spans="1:59" s="18" customFormat="1" x14ac:dyDescent="0.2">
      <c r="A4441" s="2"/>
      <c r="BG4441" s="72"/>
    </row>
    <row r="4442" spans="1:59" s="18" customFormat="1" x14ac:dyDescent="0.2">
      <c r="A4442" s="2"/>
      <c r="BG4442" s="72"/>
    </row>
    <row r="4443" spans="1:59" s="18" customFormat="1" x14ac:dyDescent="0.2">
      <c r="A4443" s="2"/>
      <c r="BG4443" s="72"/>
    </row>
    <row r="4444" spans="1:59" s="18" customFormat="1" x14ac:dyDescent="0.2">
      <c r="A4444" s="2"/>
      <c r="BG4444" s="72"/>
    </row>
    <row r="4445" spans="1:59" s="18" customFormat="1" x14ac:dyDescent="0.2">
      <c r="A4445" s="2"/>
      <c r="BG4445" s="72"/>
    </row>
    <row r="4446" spans="1:59" s="18" customFormat="1" x14ac:dyDescent="0.2">
      <c r="A4446" s="2"/>
      <c r="BG4446" s="72"/>
    </row>
    <row r="4447" spans="1:59" s="18" customFormat="1" x14ac:dyDescent="0.2">
      <c r="A4447" s="2"/>
      <c r="BG4447" s="72"/>
    </row>
    <row r="4448" spans="1:59" s="18" customFormat="1" x14ac:dyDescent="0.2">
      <c r="A4448" s="2"/>
      <c r="BG4448" s="72"/>
    </row>
    <row r="4449" spans="1:59" s="18" customFormat="1" x14ac:dyDescent="0.2">
      <c r="A4449" s="2"/>
      <c r="BG4449" s="72"/>
    </row>
    <row r="4450" spans="1:59" s="18" customFormat="1" x14ac:dyDescent="0.2">
      <c r="A4450" s="2"/>
      <c r="BG4450" s="72"/>
    </row>
    <row r="4451" spans="1:59" s="18" customFormat="1" x14ac:dyDescent="0.2">
      <c r="A4451" s="2"/>
      <c r="BG4451" s="72"/>
    </row>
    <row r="4452" spans="1:59" s="18" customFormat="1" x14ac:dyDescent="0.2">
      <c r="A4452" s="2"/>
      <c r="BG4452" s="72"/>
    </row>
    <row r="4453" spans="1:59" s="18" customFormat="1" x14ac:dyDescent="0.2">
      <c r="A4453" s="2"/>
      <c r="BG4453" s="72"/>
    </row>
    <row r="4454" spans="1:59" s="18" customFormat="1" x14ac:dyDescent="0.2">
      <c r="A4454" s="2"/>
      <c r="BG4454" s="72"/>
    </row>
    <row r="4455" spans="1:59" s="18" customFormat="1" x14ac:dyDescent="0.2">
      <c r="A4455" s="2"/>
      <c r="BG4455" s="72"/>
    </row>
    <row r="4456" spans="1:59" s="18" customFormat="1" x14ac:dyDescent="0.2">
      <c r="A4456" s="2"/>
      <c r="BG4456" s="72"/>
    </row>
    <row r="4457" spans="1:59" s="18" customFormat="1" x14ac:dyDescent="0.2">
      <c r="A4457" s="2"/>
      <c r="BG4457" s="72"/>
    </row>
    <row r="4458" spans="1:59" s="18" customFormat="1" x14ac:dyDescent="0.2">
      <c r="A4458" s="2"/>
      <c r="BG4458" s="72"/>
    </row>
    <row r="4459" spans="1:59" s="18" customFormat="1" x14ac:dyDescent="0.2">
      <c r="A4459" s="2"/>
      <c r="BG4459" s="72"/>
    </row>
    <row r="4460" spans="1:59" s="18" customFormat="1" x14ac:dyDescent="0.2">
      <c r="A4460" s="2"/>
      <c r="BG4460" s="72"/>
    </row>
    <row r="4461" spans="1:59" s="18" customFormat="1" x14ac:dyDescent="0.2">
      <c r="A4461" s="2"/>
      <c r="BG4461" s="72"/>
    </row>
    <row r="4462" spans="1:59" s="18" customFormat="1" x14ac:dyDescent="0.2">
      <c r="A4462" s="2"/>
      <c r="BG4462" s="72"/>
    </row>
    <row r="4463" spans="1:59" s="18" customFormat="1" x14ac:dyDescent="0.2">
      <c r="A4463" s="2"/>
      <c r="BG4463" s="72"/>
    </row>
    <row r="4464" spans="1:59" s="18" customFormat="1" x14ac:dyDescent="0.2">
      <c r="A4464" s="2"/>
      <c r="BG4464" s="72"/>
    </row>
    <row r="4465" spans="1:59" s="18" customFormat="1" x14ac:dyDescent="0.2">
      <c r="A4465" s="2"/>
      <c r="BG4465" s="72"/>
    </row>
    <row r="4466" spans="1:59" s="18" customFormat="1" x14ac:dyDescent="0.2">
      <c r="A4466" s="2"/>
      <c r="BG4466" s="72"/>
    </row>
    <row r="4467" spans="1:59" s="18" customFormat="1" x14ac:dyDescent="0.2">
      <c r="A4467" s="2"/>
      <c r="BG4467" s="72"/>
    </row>
    <row r="4468" spans="1:59" s="18" customFormat="1" x14ac:dyDescent="0.2">
      <c r="A4468" s="2"/>
      <c r="BG4468" s="72"/>
    </row>
    <row r="4469" spans="1:59" s="18" customFormat="1" x14ac:dyDescent="0.2">
      <c r="A4469" s="2"/>
      <c r="BG4469" s="72"/>
    </row>
    <row r="4470" spans="1:59" s="18" customFormat="1" x14ac:dyDescent="0.2">
      <c r="A4470" s="2"/>
      <c r="BG4470" s="72"/>
    </row>
    <row r="4471" spans="1:59" s="18" customFormat="1" x14ac:dyDescent="0.2">
      <c r="A4471" s="2"/>
      <c r="BG4471" s="72"/>
    </row>
    <row r="4472" spans="1:59" s="18" customFormat="1" x14ac:dyDescent="0.2">
      <c r="A4472" s="2"/>
      <c r="BG4472" s="72"/>
    </row>
    <row r="4473" spans="1:59" s="18" customFormat="1" x14ac:dyDescent="0.2">
      <c r="A4473" s="2"/>
      <c r="BG4473" s="72"/>
    </row>
    <row r="4474" spans="1:59" s="18" customFormat="1" x14ac:dyDescent="0.2">
      <c r="A4474" s="2"/>
      <c r="BG4474" s="72"/>
    </row>
    <row r="4475" spans="1:59" s="18" customFormat="1" x14ac:dyDescent="0.2">
      <c r="A4475" s="2"/>
      <c r="BG4475" s="72"/>
    </row>
    <row r="4476" spans="1:59" s="18" customFormat="1" x14ac:dyDescent="0.2">
      <c r="A4476" s="2"/>
      <c r="BG4476" s="72"/>
    </row>
    <row r="4477" spans="1:59" s="18" customFormat="1" x14ac:dyDescent="0.2">
      <c r="A4477" s="2"/>
      <c r="BG4477" s="72"/>
    </row>
    <row r="4478" spans="1:59" s="18" customFormat="1" x14ac:dyDescent="0.2">
      <c r="A4478" s="2"/>
      <c r="BG4478" s="72"/>
    </row>
    <row r="4479" spans="1:59" s="18" customFormat="1" x14ac:dyDescent="0.2">
      <c r="A4479" s="2"/>
      <c r="BG4479" s="72"/>
    </row>
    <row r="4480" spans="1:59" s="18" customFormat="1" x14ac:dyDescent="0.2">
      <c r="A4480" s="2"/>
      <c r="BG4480" s="72"/>
    </row>
    <row r="4481" spans="1:59" s="18" customFormat="1" x14ac:dyDescent="0.2">
      <c r="A4481" s="2"/>
      <c r="BG4481" s="72"/>
    </row>
    <row r="4482" spans="1:59" s="18" customFormat="1" x14ac:dyDescent="0.2">
      <c r="A4482" s="2"/>
      <c r="BG4482" s="72"/>
    </row>
    <row r="4483" spans="1:59" s="18" customFormat="1" x14ac:dyDescent="0.2">
      <c r="A4483" s="2"/>
      <c r="BG4483" s="72"/>
    </row>
    <row r="4484" spans="1:59" s="18" customFormat="1" x14ac:dyDescent="0.2">
      <c r="A4484" s="2"/>
      <c r="BG4484" s="72"/>
    </row>
    <row r="4485" spans="1:59" s="18" customFormat="1" x14ac:dyDescent="0.2">
      <c r="A4485" s="2"/>
      <c r="BG4485" s="72"/>
    </row>
    <row r="4486" spans="1:59" s="18" customFormat="1" x14ac:dyDescent="0.2">
      <c r="A4486" s="2"/>
      <c r="BG4486" s="72"/>
    </row>
    <row r="4487" spans="1:59" s="18" customFormat="1" x14ac:dyDescent="0.2">
      <c r="A4487" s="2"/>
      <c r="BG4487" s="72"/>
    </row>
    <row r="4488" spans="1:59" s="18" customFormat="1" x14ac:dyDescent="0.2">
      <c r="A4488" s="2"/>
      <c r="BG4488" s="72"/>
    </row>
    <row r="4489" spans="1:59" s="18" customFormat="1" x14ac:dyDescent="0.2">
      <c r="A4489" s="2"/>
      <c r="BG4489" s="72"/>
    </row>
    <row r="4490" spans="1:59" s="18" customFormat="1" x14ac:dyDescent="0.2">
      <c r="A4490" s="2"/>
      <c r="BG4490" s="72"/>
    </row>
    <row r="4491" spans="1:59" s="18" customFormat="1" x14ac:dyDescent="0.2">
      <c r="A4491" s="2"/>
      <c r="BG4491" s="72"/>
    </row>
    <row r="4492" spans="1:59" s="18" customFormat="1" x14ac:dyDescent="0.2">
      <c r="A4492" s="2"/>
      <c r="BG4492" s="72"/>
    </row>
    <row r="4493" spans="1:59" s="18" customFormat="1" x14ac:dyDescent="0.2">
      <c r="A4493" s="2"/>
      <c r="BG4493" s="72"/>
    </row>
    <row r="4494" spans="1:59" s="18" customFormat="1" x14ac:dyDescent="0.2">
      <c r="A4494" s="2"/>
      <c r="BG4494" s="72"/>
    </row>
    <row r="4495" spans="1:59" s="18" customFormat="1" x14ac:dyDescent="0.2">
      <c r="A4495" s="2"/>
      <c r="BG4495" s="72"/>
    </row>
    <row r="4496" spans="1:59" s="18" customFormat="1" x14ac:dyDescent="0.2">
      <c r="A4496" s="2"/>
      <c r="BG4496" s="72"/>
    </row>
    <row r="4497" spans="1:59" s="18" customFormat="1" x14ac:dyDescent="0.2">
      <c r="A4497" s="2"/>
      <c r="BG4497" s="72"/>
    </row>
    <row r="4498" spans="1:59" s="18" customFormat="1" x14ac:dyDescent="0.2">
      <c r="A4498" s="2"/>
      <c r="BG4498" s="72"/>
    </row>
    <row r="4499" spans="1:59" s="18" customFormat="1" x14ac:dyDescent="0.2">
      <c r="A4499" s="2"/>
      <c r="BG4499" s="72"/>
    </row>
    <row r="4500" spans="1:59" s="18" customFormat="1" x14ac:dyDescent="0.2">
      <c r="A4500" s="2"/>
      <c r="BG4500" s="72"/>
    </row>
    <row r="4501" spans="1:59" s="18" customFormat="1" x14ac:dyDescent="0.2">
      <c r="A4501" s="2"/>
      <c r="BG4501" s="72"/>
    </row>
    <row r="4502" spans="1:59" s="18" customFormat="1" x14ac:dyDescent="0.2">
      <c r="A4502" s="2"/>
      <c r="BG4502" s="72"/>
    </row>
    <row r="4503" spans="1:59" s="18" customFormat="1" x14ac:dyDescent="0.2">
      <c r="A4503" s="2"/>
      <c r="BG4503" s="72"/>
    </row>
    <row r="4504" spans="1:59" s="18" customFormat="1" x14ac:dyDescent="0.2">
      <c r="A4504" s="2"/>
      <c r="BG4504" s="72"/>
    </row>
    <row r="4505" spans="1:59" s="18" customFormat="1" x14ac:dyDescent="0.2">
      <c r="A4505" s="2"/>
      <c r="BG4505" s="72"/>
    </row>
    <row r="4506" spans="1:59" s="18" customFormat="1" x14ac:dyDescent="0.2">
      <c r="A4506" s="2"/>
      <c r="BG4506" s="72"/>
    </row>
    <row r="4507" spans="1:59" s="18" customFormat="1" x14ac:dyDescent="0.2">
      <c r="A4507" s="2"/>
      <c r="BG4507" s="72"/>
    </row>
    <row r="4508" spans="1:59" s="18" customFormat="1" x14ac:dyDescent="0.2">
      <c r="A4508" s="2"/>
      <c r="BG4508" s="72"/>
    </row>
    <row r="4509" spans="1:59" s="18" customFormat="1" x14ac:dyDescent="0.2">
      <c r="A4509" s="2"/>
      <c r="BG4509" s="72"/>
    </row>
    <row r="4510" spans="1:59" s="18" customFormat="1" x14ac:dyDescent="0.2">
      <c r="A4510" s="2"/>
      <c r="BG4510" s="72"/>
    </row>
    <row r="4511" spans="1:59" s="18" customFormat="1" x14ac:dyDescent="0.2">
      <c r="A4511" s="2"/>
      <c r="BG4511" s="72"/>
    </row>
    <row r="4512" spans="1:59" s="18" customFormat="1" x14ac:dyDescent="0.2">
      <c r="A4512" s="2"/>
      <c r="BG4512" s="72"/>
    </row>
    <row r="4513" spans="1:59" s="18" customFormat="1" x14ac:dyDescent="0.2">
      <c r="A4513" s="2"/>
      <c r="BG4513" s="72"/>
    </row>
    <row r="4514" spans="1:59" s="18" customFormat="1" x14ac:dyDescent="0.2">
      <c r="A4514" s="2"/>
      <c r="BG4514" s="72"/>
    </row>
    <row r="4515" spans="1:59" s="18" customFormat="1" x14ac:dyDescent="0.2">
      <c r="A4515" s="2"/>
      <c r="BG4515" s="72"/>
    </row>
    <row r="4516" spans="1:59" s="18" customFormat="1" x14ac:dyDescent="0.2">
      <c r="A4516" s="2"/>
      <c r="BG4516" s="72"/>
    </row>
    <row r="4517" spans="1:59" s="18" customFormat="1" x14ac:dyDescent="0.2">
      <c r="A4517" s="2"/>
      <c r="BG4517" s="72"/>
    </row>
    <row r="4518" spans="1:59" s="18" customFormat="1" x14ac:dyDescent="0.2">
      <c r="A4518" s="2"/>
      <c r="BG4518" s="72"/>
    </row>
    <row r="4519" spans="1:59" s="18" customFormat="1" x14ac:dyDescent="0.2">
      <c r="A4519" s="2"/>
      <c r="BG4519" s="72"/>
    </row>
    <row r="4520" spans="1:59" s="18" customFormat="1" x14ac:dyDescent="0.2">
      <c r="A4520" s="2"/>
      <c r="BG4520" s="72"/>
    </row>
    <row r="4521" spans="1:59" s="18" customFormat="1" x14ac:dyDescent="0.2">
      <c r="A4521" s="2"/>
      <c r="BG4521" s="72"/>
    </row>
    <row r="4522" spans="1:59" s="18" customFormat="1" x14ac:dyDescent="0.2">
      <c r="A4522" s="2"/>
      <c r="BG4522" s="72"/>
    </row>
    <row r="4523" spans="1:59" s="18" customFormat="1" x14ac:dyDescent="0.2">
      <c r="A4523" s="2"/>
      <c r="BG4523" s="72"/>
    </row>
    <row r="4524" spans="1:59" s="18" customFormat="1" x14ac:dyDescent="0.2">
      <c r="A4524" s="2"/>
      <c r="BG4524" s="72"/>
    </row>
    <row r="4525" spans="1:59" s="18" customFormat="1" x14ac:dyDescent="0.2">
      <c r="A4525" s="2"/>
      <c r="BG4525" s="72"/>
    </row>
    <row r="4526" spans="1:59" s="18" customFormat="1" x14ac:dyDescent="0.2">
      <c r="A4526" s="2"/>
      <c r="BG4526" s="72"/>
    </row>
    <row r="4527" spans="1:59" s="18" customFormat="1" x14ac:dyDescent="0.2">
      <c r="A4527" s="2"/>
      <c r="BG4527" s="72"/>
    </row>
    <row r="4528" spans="1:59" s="18" customFormat="1" x14ac:dyDescent="0.2">
      <c r="A4528" s="2"/>
      <c r="BG4528" s="72"/>
    </row>
    <row r="4529" spans="1:59" s="18" customFormat="1" x14ac:dyDescent="0.2">
      <c r="A4529" s="2"/>
      <c r="BG4529" s="72"/>
    </row>
    <row r="4530" spans="1:59" s="18" customFormat="1" x14ac:dyDescent="0.2">
      <c r="A4530" s="2"/>
      <c r="BG4530" s="72"/>
    </row>
    <row r="4531" spans="1:59" s="18" customFormat="1" x14ac:dyDescent="0.2">
      <c r="A4531" s="2"/>
      <c r="BG4531" s="72"/>
    </row>
    <row r="4532" spans="1:59" s="18" customFormat="1" x14ac:dyDescent="0.2">
      <c r="A4532" s="2"/>
      <c r="BG4532" s="72"/>
    </row>
    <row r="4533" spans="1:59" s="18" customFormat="1" x14ac:dyDescent="0.2">
      <c r="A4533" s="2"/>
      <c r="BG4533" s="72"/>
    </row>
    <row r="4534" spans="1:59" s="18" customFormat="1" x14ac:dyDescent="0.2">
      <c r="A4534" s="2"/>
      <c r="BG4534" s="72"/>
    </row>
    <row r="4535" spans="1:59" s="18" customFormat="1" x14ac:dyDescent="0.2">
      <c r="A4535" s="2"/>
      <c r="BG4535" s="72"/>
    </row>
    <row r="4536" spans="1:59" s="18" customFormat="1" x14ac:dyDescent="0.2">
      <c r="A4536" s="2"/>
      <c r="BG4536" s="72"/>
    </row>
    <row r="4537" spans="1:59" s="18" customFormat="1" x14ac:dyDescent="0.2">
      <c r="A4537" s="2"/>
      <c r="BG4537" s="72"/>
    </row>
    <row r="4538" spans="1:59" s="18" customFormat="1" x14ac:dyDescent="0.2">
      <c r="A4538" s="2"/>
      <c r="BG4538" s="72"/>
    </row>
    <row r="4539" spans="1:59" s="18" customFormat="1" x14ac:dyDescent="0.2">
      <c r="A4539" s="2"/>
      <c r="BG4539" s="72"/>
    </row>
    <row r="4540" spans="1:59" s="18" customFormat="1" x14ac:dyDescent="0.2">
      <c r="A4540" s="2"/>
      <c r="BG4540" s="72"/>
    </row>
    <row r="4541" spans="1:59" s="18" customFormat="1" x14ac:dyDescent="0.2">
      <c r="A4541" s="2"/>
      <c r="BG4541" s="72"/>
    </row>
    <row r="4542" spans="1:59" s="18" customFormat="1" x14ac:dyDescent="0.2">
      <c r="A4542" s="2"/>
      <c r="BG4542" s="72"/>
    </row>
    <row r="4543" spans="1:59" s="18" customFormat="1" x14ac:dyDescent="0.2">
      <c r="A4543" s="2"/>
      <c r="BG4543" s="72"/>
    </row>
    <row r="4544" spans="1:59" s="18" customFormat="1" x14ac:dyDescent="0.2">
      <c r="A4544" s="2"/>
      <c r="BG4544" s="72"/>
    </row>
    <row r="4545" spans="1:59" s="18" customFormat="1" x14ac:dyDescent="0.2">
      <c r="A4545" s="2"/>
      <c r="BG4545" s="72"/>
    </row>
    <row r="4546" spans="1:59" s="18" customFormat="1" x14ac:dyDescent="0.2">
      <c r="A4546" s="2"/>
      <c r="BG4546" s="72"/>
    </row>
    <row r="4547" spans="1:59" s="18" customFormat="1" x14ac:dyDescent="0.2">
      <c r="A4547" s="2"/>
      <c r="BG4547" s="72"/>
    </row>
    <row r="4548" spans="1:59" s="18" customFormat="1" x14ac:dyDescent="0.2">
      <c r="A4548" s="2"/>
      <c r="BG4548" s="72"/>
    </row>
    <row r="4549" spans="1:59" s="18" customFormat="1" x14ac:dyDescent="0.2">
      <c r="A4549" s="2"/>
      <c r="BG4549" s="72"/>
    </row>
    <row r="4550" spans="1:59" s="18" customFormat="1" x14ac:dyDescent="0.2">
      <c r="A4550" s="2"/>
      <c r="BG4550" s="72"/>
    </row>
    <row r="4551" spans="1:59" s="18" customFormat="1" x14ac:dyDescent="0.2">
      <c r="A4551" s="2"/>
      <c r="BG4551" s="72"/>
    </row>
    <row r="4552" spans="1:59" s="18" customFormat="1" x14ac:dyDescent="0.2">
      <c r="A4552" s="2"/>
      <c r="BG4552" s="72"/>
    </row>
    <row r="4553" spans="1:59" s="18" customFormat="1" x14ac:dyDescent="0.2">
      <c r="A4553" s="2"/>
      <c r="BG4553" s="72"/>
    </row>
    <row r="4554" spans="1:59" s="18" customFormat="1" x14ac:dyDescent="0.2">
      <c r="A4554" s="2"/>
      <c r="BG4554" s="72"/>
    </row>
    <row r="4555" spans="1:59" s="18" customFormat="1" x14ac:dyDescent="0.2">
      <c r="A4555" s="2"/>
      <c r="BG4555" s="72"/>
    </row>
    <row r="4556" spans="1:59" s="18" customFormat="1" x14ac:dyDescent="0.2">
      <c r="A4556" s="2"/>
      <c r="BG4556" s="72"/>
    </row>
    <row r="4557" spans="1:59" s="18" customFormat="1" x14ac:dyDescent="0.2">
      <c r="A4557" s="2"/>
      <c r="BG4557" s="72"/>
    </row>
    <row r="4558" spans="1:59" s="18" customFormat="1" x14ac:dyDescent="0.2">
      <c r="A4558" s="2"/>
      <c r="BG4558" s="72"/>
    </row>
    <row r="4559" spans="1:59" s="18" customFormat="1" x14ac:dyDescent="0.2">
      <c r="A4559" s="2"/>
      <c r="BG4559" s="72"/>
    </row>
    <row r="4560" spans="1:59" s="18" customFormat="1" x14ac:dyDescent="0.2">
      <c r="A4560" s="2"/>
      <c r="BG4560" s="72"/>
    </row>
    <row r="4561" spans="1:59" s="18" customFormat="1" x14ac:dyDescent="0.2">
      <c r="A4561" s="2"/>
      <c r="BG4561" s="72"/>
    </row>
    <row r="4562" spans="1:59" s="18" customFormat="1" x14ac:dyDescent="0.2">
      <c r="A4562" s="2"/>
      <c r="BG4562" s="72"/>
    </row>
    <row r="4563" spans="1:59" s="18" customFormat="1" x14ac:dyDescent="0.2">
      <c r="A4563" s="2"/>
      <c r="BG4563" s="72"/>
    </row>
    <row r="4564" spans="1:59" s="18" customFormat="1" x14ac:dyDescent="0.2">
      <c r="A4564" s="2"/>
      <c r="BG4564" s="72"/>
    </row>
    <row r="4565" spans="1:59" s="18" customFormat="1" x14ac:dyDescent="0.2">
      <c r="A4565" s="2"/>
      <c r="BG4565" s="72"/>
    </row>
    <row r="4566" spans="1:59" s="18" customFormat="1" x14ac:dyDescent="0.2">
      <c r="A4566" s="2"/>
      <c r="BG4566" s="72"/>
    </row>
    <row r="4567" spans="1:59" s="18" customFormat="1" x14ac:dyDescent="0.2">
      <c r="A4567" s="2"/>
      <c r="BG4567" s="72"/>
    </row>
    <row r="4568" spans="1:59" s="18" customFormat="1" x14ac:dyDescent="0.2">
      <c r="A4568" s="2"/>
      <c r="BG4568" s="72"/>
    </row>
    <row r="4569" spans="1:59" s="18" customFormat="1" x14ac:dyDescent="0.2">
      <c r="A4569" s="2"/>
      <c r="BG4569" s="72"/>
    </row>
    <row r="4570" spans="1:59" s="18" customFormat="1" x14ac:dyDescent="0.2">
      <c r="A4570" s="2"/>
      <c r="BG4570" s="72"/>
    </row>
    <row r="4571" spans="1:59" s="18" customFormat="1" x14ac:dyDescent="0.2">
      <c r="A4571" s="2"/>
      <c r="BG4571" s="72"/>
    </row>
    <row r="4572" spans="1:59" s="18" customFormat="1" x14ac:dyDescent="0.2">
      <c r="A4572" s="2"/>
      <c r="BG4572" s="72"/>
    </row>
    <row r="4573" spans="1:59" s="18" customFormat="1" x14ac:dyDescent="0.2">
      <c r="A4573" s="2"/>
      <c r="BG4573" s="72"/>
    </row>
    <row r="4574" spans="1:59" s="18" customFormat="1" x14ac:dyDescent="0.2">
      <c r="A4574" s="2"/>
      <c r="BG4574" s="72"/>
    </row>
    <row r="4575" spans="1:59" s="18" customFormat="1" x14ac:dyDescent="0.2">
      <c r="A4575" s="2"/>
      <c r="BG4575" s="72"/>
    </row>
    <row r="4576" spans="1:59" s="18" customFormat="1" x14ac:dyDescent="0.2">
      <c r="A4576" s="2"/>
      <c r="BG4576" s="72"/>
    </row>
    <row r="4577" spans="1:59" s="18" customFormat="1" x14ac:dyDescent="0.2">
      <c r="A4577" s="2"/>
      <c r="BG4577" s="72"/>
    </row>
    <row r="4578" spans="1:59" s="18" customFormat="1" x14ac:dyDescent="0.2">
      <c r="A4578" s="2"/>
      <c r="BG4578" s="72"/>
    </row>
    <row r="4579" spans="1:59" s="18" customFormat="1" x14ac:dyDescent="0.2">
      <c r="A4579" s="2"/>
      <c r="BG4579" s="72"/>
    </row>
    <row r="4580" spans="1:59" s="18" customFormat="1" x14ac:dyDescent="0.2">
      <c r="A4580" s="2"/>
      <c r="BG4580" s="72"/>
    </row>
    <row r="4581" spans="1:59" s="18" customFormat="1" x14ac:dyDescent="0.2">
      <c r="A4581" s="2"/>
      <c r="BG4581" s="72"/>
    </row>
    <row r="4582" spans="1:59" s="18" customFormat="1" x14ac:dyDescent="0.2">
      <c r="A4582" s="2"/>
      <c r="BG4582" s="72"/>
    </row>
    <row r="4583" spans="1:59" s="18" customFormat="1" x14ac:dyDescent="0.2">
      <c r="A4583" s="2"/>
      <c r="BG4583" s="72"/>
    </row>
    <row r="4584" spans="1:59" s="18" customFormat="1" x14ac:dyDescent="0.2">
      <c r="A4584" s="2"/>
      <c r="BG4584" s="72"/>
    </row>
    <row r="4585" spans="1:59" s="18" customFormat="1" x14ac:dyDescent="0.2">
      <c r="A4585" s="2"/>
      <c r="BG4585" s="72"/>
    </row>
    <row r="4586" spans="1:59" s="18" customFormat="1" x14ac:dyDescent="0.2">
      <c r="A4586" s="2"/>
      <c r="BG4586" s="72"/>
    </row>
    <row r="4587" spans="1:59" s="18" customFormat="1" x14ac:dyDescent="0.2">
      <c r="A4587" s="2"/>
      <c r="BG4587" s="72"/>
    </row>
    <row r="4588" spans="1:59" s="18" customFormat="1" x14ac:dyDescent="0.2">
      <c r="A4588" s="2"/>
      <c r="BG4588" s="72"/>
    </row>
    <row r="4589" spans="1:59" s="18" customFormat="1" x14ac:dyDescent="0.2">
      <c r="A4589" s="2"/>
      <c r="BG4589" s="72"/>
    </row>
    <row r="4590" spans="1:59" s="18" customFormat="1" x14ac:dyDescent="0.2">
      <c r="A4590" s="2"/>
      <c r="BG4590" s="72"/>
    </row>
    <row r="4591" spans="1:59" s="18" customFormat="1" x14ac:dyDescent="0.2">
      <c r="A4591" s="2"/>
      <c r="BG4591" s="72"/>
    </row>
    <row r="4592" spans="1:59" s="18" customFormat="1" x14ac:dyDescent="0.2">
      <c r="A4592" s="2"/>
      <c r="BG4592" s="72"/>
    </row>
    <row r="4593" spans="1:59" s="18" customFormat="1" x14ac:dyDescent="0.2">
      <c r="A4593" s="2"/>
      <c r="BG4593" s="72"/>
    </row>
    <row r="4594" spans="1:59" s="18" customFormat="1" x14ac:dyDescent="0.2">
      <c r="A4594" s="2"/>
      <c r="BG4594" s="72"/>
    </row>
    <row r="4595" spans="1:59" s="18" customFormat="1" x14ac:dyDescent="0.2">
      <c r="A4595" s="2"/>
      <c r="BG4595" s="72"/>
    </row>
    <row r="4596" spans="1:59" s="18" customFormat="1" x14ac:dyDescent="0.2">
      <c r="A4596" s="2"/>
      <c r="BG4596" s="72"/>
    </row>
    <row r="4597" spans="1:59" s="18" customFormat="1" x14ac:dyDescent="0.2">
      <c r="A4597" s="2"/>
      <c r="BG4597" s="72"/>
    </row>
    <row r="4598" spans="1:59" s="18" customFormat="1" x14ac:dyDescent="0.2">
      <c r="A4598" s="2"/>
      <c r="BG4598" s="72"/>
    </row>
    <row r="4599" spans="1:59" s="18" customFormat="1" x14ac:dyDescent="0.2">
      <c r="A4599" s="2"/>
      <c r="BG4599" s="72"/>
    </row>
    <row r="4600" spans="1:59" s="18" customFormat="1" x14ac:dyDescent="0.2">
      <c r="A4600" s="2"/>
      <c r="BG4600" s="72"/>
    </row>
    <row r="4601" spans="1:59" s="18" customFormat="1" x14ac:dyDescent="0.2">
      <c r="A4601" s="2"/>
      <c r="BG4601" s="72"/>
    </row>
    <row r="4602" spans="1:59" s="18" customFormat="1" x14ac:dyDescent="0.2">
      <c r="A4602" s="2"/>
      <c r="BG4602" s="72"/>
    </row>
    <row r="4603" spans="1:59" s="18" customFormat="1" x14ac:dyDescent="0.2">
      <c r="A4603" s="2"/>
      <c r="BG4603" s="72"/>
    </row>
    <row r="4604" spans="1:59" s="18" customFormat="1" x14ac:dyDescent="0.2">
      <c r="A4604" s="2"/>
      <c r="BG4604" s="72"/>
    </row>
    <row r="4605" spans="1:59" s="18" customFormat="1" x14ac:dyDescent="0.2">
      <c r="A4605" s="2"/>
      <c r="BG4605" s="72"/>
    </row>
    <row r="4606" spans="1:59" s="18" customFormat="1" x14ac:dyDescent="0.2">
      <c r="A4606" s="2"/>
      <c r="BG4606" s="72"/>
    </row>
    <row r="4607" spans="1:59" s="18" customFormat="1" x14ac:dyDescent="0.2">
      <c r="A4607" s="2"/>
      <c r="BG4607" s="72"/>
    </row>
    <row r="4608" spans="1:59" s="18" customFormat="1" x14ac:dyDescent="0.2">
      <c r="A4608" s="2"/>
      <c r="BG4608" s="72"/>
    </row>
    <row r="4609" spans="1:59" s="18" customFormat="1" x14ac:dyDescent="0.2">
      <c r="A4609" s="2"/>
      <c r="BG4609" s="72"/>
    </row>
    <row r="4610" spans="1:59" s="18" customFormat="1" x14ac:dyDescent="0.2">
      <c r="A4610" s="2"/>
      <c r="BG4610" s="72"/>
    </row>
    <row r="4611" spans="1:59" s="18" customFormat="1" x14ac:dyDescent="0.2">
      <c r="A4611" s="2"/>
      <c r="BG4611" s="72"/>
    </row>
    <row r="4612" spans="1:59" s="18" customFormat="1" x14ac:dyDescent="0.2">
      <c r="A4612" s="2"/>
      <c r="BG4612" s="72"/>
    </row>
    <row r="4613" spans="1:59" s="18" customFormat="1" x14ac:dyDescent="0.2">
      <c r="A4613" s="2"/>
      <c r="BG4613" s="72"/>
    </row>
    <row r="4614" spans="1:59" s="18" customFormat="1" x14ac:dyDescent="0.2">
      <c r="A4614" s="2"/>
      <c r="BG4614" s="72"/>
    </row>
    <row r="4615" spans="1:59" s="18" customFormat="1" x14ac:dyDescent="0.2">
      <c r="A4615" s="2"/>
      <c r="BG4615" s="72"/>
    </row>
    <row r="4616" spans="1:59" s="18" customFormat="1" x14ac:dyDescent="0.2">
      <c r="A4616" s="2"/>
      <c r="BG4616" s="72"/>
    </row>
    <row r="4617" spans="1:59" s="18" customFormat="1" x14ac:dyDescent="0.2">
      <c r="A4617" s="2"/>
      <c r="BG4617" s="72"/>
    </row>
    <row r="4618" spans="1:59" s="18" customFormat="1" x14ac:dyDescent="0.2">
      <c r="A4618" s="2"/>
      <c r="BG4618" s="72"/>
    </row>
    <row r="4619" spans="1:59" s="18" customFormat="1" x14ac:dyDescent="0.2">
      <c r="A4619" s="2"/>
      <c r="BG4619" s="72"/>
    </row>
    <row r="4620" spans="1:59" s="18" customFormat="1" x14ac:dyDescent="0.2">
      <c r="A4620" s="2"/>
      <c r="BG4620" s="72"/>
    </row>
    <row r="4621" spans="1:59" s="18" customFormat="1" x14ac:dyDescent="0.2">
      <c r="A4621" s="2"/>
      <c r="BG4621" s="72"/>
    </row>
    <row r="4622" spans="1:59" s="18" customFormat="1" x14ac:dyDescent="0.2">
      <c r="A4622" s="2"/>
      <c r="BG4622" s="72"/>
    </row>
    <row r="4623" spans="1:59" s="18" customFormat="1" x14ac:dyDescent="0.2">
      <c r="A4623" s="2"/>
      <c r="BG4623" s="72"/>
    </row>
    <row r="4624" spans="1:59" s="18" customFormat="1" x14ac:dyDescent="0.2">
      <c r="A4624" s="2"/>
      <c r="BG4624" s="72"/>
    </row>
    <row r="4625" spans="1:59" s="18" customFormat="1" x14ac:dyDescent="0.2">
      <c r="A4625" s="2"/>
      <c r="BG4625" s="72"/>
    </row>
    <row r="4626" spans="1:59" s="18" customFormat="1" x14ac:dyDescent="0.2">
      <c r="A4626" s="2"/>
      <c r="BG4626" s="72"/>
    </row>
    <row r="4627" spans="1:59" s="18" customFormat="1" x14ac:dyDescent="0.2">
      <c r="A4627" s="2"/>
      <c r="BG4627" s="72"/>
    </row>
    <row r="4628" spans="1:59" s="18" customFormat="1" x14ac:dyDescent="0.2">
      <c r="A4628" s="2"/>
      <c r="BG4628" s="72"/>
    </row>
    <row r="4629" spans="1:59" s="18" customFormat="1" x14ac:dyDescent="0.2">
      <c r="A4629" s="2"/>
      <c r="BG4629" s="72"/>
    </row>
    <row r="4630" spans="1:59" s="18" customFormat="1" x14ac:dyDescent="0.2">
      <c r="A4630" s="2"/>
      <c r="BG4630" s="72"/>
    </row>
    <row r="4631" spans="1:59" s="18" customFormat="1" x14ac:dyDescent="0.2">
      <c r="A4631" s="2"/>
      <c r="BG4631" s="72"/>
    </row>
    <row r="4632" spans="1:59" s="18" customFormat="1" x14ac:dyDescent="0.2">
      <c r="A4632" s="2"/>
      <c r="BG4632" s="72"/>
    </row>
    <row r="4633" spans="1:59" s="18" customFormat="1" x14ac:dyDescent="0.2">
      <c r="A4633" s="2"/>
      <c r="BG4633" s="72"/>
    </row>
    <row r="4634" spans="1:59" s="18" customFormat="1" x14ac:dyDescent="0.2">
      <c r="A4634" s="2"/>
      <c r="BG4634" s="72"/>
    </row>
    <row r="4635" spans="1:59" s="18" customFormat="1" x14ac:dyDescent="0.2">
      <c r="A4635" s="2"/>
      <c r="BG4635" s="72"/>
    </row>
    <row r="4636" spans="1:59" s="18" customFormat="1" x14ac:dyDescent="0.2">
      <c r="A4636" s="2"/>
      <c r="BG4636" s="72"/>
    </row>
    <row r="4637" spans="1:59" s="18" customFormat="1" x14ac:dyDescent="0.2">
      <c r="A4637" s="2"/>
      <c r="BG4637" s="72"/>
    </row>
    <row r="4638" spans="1:59" s="18" customFormat="1" x14ac:dyDescent="0.2">
      <c r="A4638" s="2"/>
      <c r="BG4638" s="72"/>
    </row>
    <row r="4639" spans="1:59" s="18" customFormat="1" x14ac:dyDescent="0.2">
      <c r="A4639" s="2"/>
      <c r="BG4639" s="72"/>
    </row>
    <row r="4640" spans="1:59" s="18" customFormat="1" x14ac:dyDescent="0.2">
      <c r="A4640" s="2"/>
      <c r="BG4640" s="72"/>
    </row>
    <row r="4641" spans="1:59" s="18" customFormat="1" x14ac:dyDescent="0.2">
      <c r="A4641" s="2"/>
      <c r="BG4641" s="72"/>
    </row>
    <row r="4642" spans="1:59" s="18" customFormat="1" x14ac:dyDescent="0.2">
      <c r="A4642" s="2"/>
      <c r="BG4642" s="72"/>
    </row>
    <row r="4643" spans="1:59" s="18" customFormat="1" x14ac:dyDescent="0.2">
      <c r="A4643" s="2"/>
      <c r="BG4643" s="72"/>
    </row>
    <row r="4644" spans="1:59" s="18" customFormat="1" x14ac:dyDescent="0.2">
      <c r="A4644" s="2"/>
      <c r="BG4644" s="72"/>
    </row>
    <row r="4645" spans="1:59" s="18" customFormat="1" x14ac:dyDescent="0.2">
      <c r="A4645" s="2"/>
      <c r="BG4645" s="72"/>
    </row>
    <row r="4646" spans="1:59" s="18" customFormat="1" x14ac:dyDescent="0.2">
      <c r="A4646" s="2"/>
      <c r="BG4646" s="72"/>
    </row>
    <row r="4647" spans="1:59" s="18" customFormat="1" x14ac:dyDescent="0.2">
      <c r="A4647" s="2"/>
      <c r="BG4647" s="72"/>
    </row>
    <row r="4648" spans="1:59" s="18" customFormat="1" x14ac:dyDescent="0.2">
      <c r="A4648" s="2"/>
      <c r="BG4648" s="72"/>
    </row>
    <row r="4649" spans="1:59" s="18" customFormat="1" x14ac:dyDescent="0.2">
      <c r="A4649" s="2"/>
      <c r="BG4649" s="72"/>
    </row>
    <row r="4650" spans="1:59" s="18" customFormat="1" x14ac:dyDescent="0.2">
      <c r="A4650" s="2"/>
      <c r="BG4650" s="72"/>
    </row>
    <row r="4651" spans="1:59" s="18" customFormat="1" x14ac:dyDescent="0.2">
      <c r="A4651" s="2"/>
      <c r="BG4651" s="72"/>
    </row>
    <row r="4652" spans="1:59" s="18" customFormat="1" x14ac:dyDescent="0.2">
      <c r="A4652" s="2"/>
      <c r="BG4652" s="72"/>
    </row>
    <row r="4653" spans="1:59" s="18" customFormat="1" x14ac:dyDescent="0.2">
      <c r="A4653" s="2"/>
      <c r="BG4653" s="72"/>
    </row>
    <row r="4654" spans="1:59" s="18" customFormat="1" x14ac:dyDescent="0.2">
      <c r="A4654" s="2"/>
      <c r="BG4654" s="72"/>
    </row>
    <row r="4655" spans="1:59" s="18" customFormat="1" x14ac:dyDescent="0.2">
      <c r="A4655" s="2"/>
      <c r="BG4655" s="72"/>
    </row>
    <row r="4656" spans="1:59" s="18" customFormat="1" x14ac:dyDescent="0.2">
      <c r="A4656" s="2"/>
      <c r="BG4656" s="72"/>
    </row>
    <row r="4657" spans="1:59" s="18" customFormat="1" x14ac:dyDescent="0.2">
      <c r="A4657" s="2"/>
      <c r="BG4657" s="72"/>
    </row>
    <row r="4658" spans="1:59" s="18" customFormat="1" x14ac:dyDescent="0.2">
      <c r="A4658" s="2"/>
      <c r="BG4658" s="72"/>
    </row>
    <row r="4659" spans="1:59" s="18" customFormat="1" x14ac:dyDescent="0.2">
      <c r="A4659" s="2"/>
      <c r="BG4659" s="72"/>
    </row>
    <row r="4660" spans="1:59" s="18" customFormat="1" x14ac:dyDescent="0.2">
      <c r="A4660" s="2"/>
      <c r="BG4660" s="72"/>
    </row>
    <row r="4661" spans="1:59" s="18" customFormat="1" x14ac:dyDescent="0.2">
      <c r="A4661" s="2"/>
      <c r="BG4661" s="72"/>
    </row>
    <row r="4662" spans="1:59" s="18" customFormat="1" x14ac:dyDescent="0.2">
      <c r="A4662" s="2"/>
      <c r="BG4662" s="72"/>
    </row>
    <row r="4663" spans="1:59" s="18" customFormat="1" x14ac:dyDescent="0.2">
      <c r="A4663" s="2"/>
      <c r="BG4663" s="72"/>
    </row>
    <row r="4664" spans="1:59" s="18" customFormat="1" x14ac:dyDescent="0.2">
      <c r="A4664" s="2"/>
      <c r="BG4664" s="72"/>
    </row>
    <row r="4665" spans="1:59" s="18" customFormat="1" x14ac:dyDescent="0.2">
      <c r="A4665" s="2"/>
      <c r="BG4665" s="72"/>
    </row>
    <row r="4666" spans="1:59" s="18" customFormat="1" x14ac:dyDescent="0.2">
      <c r="A4666" s="2"/>
      <c r="BG4666" s="72"/>
    </row>
    <row r="4667" spans="1:59" s="18" customFormat="1" x14ac:dyDescent="0.2">
      <c r="A4667" s="2"/>
      <c r="BG4667" s="72"/>
    </row>
    <row r="4668" spans="1:59" s="18" customFormat="1" x14ac:dyDescent="0.2">
      <c r="A4668" s="2"/>
      <c r="BG4668" s="72"/>
    </row>
    <row r="4669" spans="1:59" s="18" customFormat="1" x14ac:dyDescent="0.2">
      <c r="A4669" s="2"/>
      <c r="BG4669" s="72"/>
    </row>
    <row r="4670" spans="1:59" s="18" customFormat="1" x14ac:dyDescent="0.2">
      <c r="A4670" s="2"/>
      <c r="BG4670" s="72"/>
    </row>
    <row r="4671" spans="1:59" s="18" customFormat="1" x14ac:dyDescent="0.2">
      <c r="A4671" s="2"/>
      <c r="BG4671" s="72"/>
    </row>
    <row r="4672" spans="1:59" s="18" customFormat="1" x14ac:dyDescent="0.2">
      <c r="A4672" s="2"/>
      <c r="BG4672" s="72"/>
    </row>
    <row r="4673" spans="1:59" s="18" customFormat="1" x14ac:dyDescent="0.2">
      <c r="A4673" s="2"/>
      <c r="BG4673" s="72"/>
    </row>
    <row r="4674" spans="1:59" s="18" customFormat="1" x14ac:dyDescent="0.2">
      <c r="A4674" s="2"/>
      <c r="BG4674" s="72"/>
    </row>
    <row r="4675" spans="1:59" s="18" customFormat="1" x14ac:dyDescent="0.2">
      <c r="A4675" s="2"/>
      <c r="BG4675" s="72"/>
    </row>
    <row r="4676" spans="1:59" s="18" customFormat="1" x14ac:dyDescent="0.2">
      <c r="A4676" s="2"/>
      <c r="BG4676" s="72"/>
    </row>
    <row r="4677" spans="1:59" s="18" customFormat="1" x14ac:dyDescent="0.2">
      <c r="A4677" s="2"/>
      <c r="BG4677" s="72"/>
    </row>
    <row r="4678" spans="1:59" s="18" customFormat="1" x14ac:dyDescent="0.2">
      <c r="A4678" s="2"/>
      <c r="BG4678" s="72"/>
    </row>
    <row r="4679" spans="1:59" s="18" customFormat="1" x14ac:dyDescent="0.2">
      <c r="A4679" s="2"/>
      <c r="BG4679" s="72"/>
    </row>
    <row r="4680" spans="1:59" s="18" customFormat="1" x14ac:dyDescent="0.2">
      <c r="A4680" s="2"/>
      <c r="BG4680" s="72"/>
    </row>
    <row r="4681" spans="1:59" s="18" customFormat="1" x14ac:dyDescent="0.2">
      <c r="A4681" s="2"/>
      <c r="BG4681" s="72"/>
    </row>
    <row r="4682" spans="1:59" s="18" customFormat="1" x14ac:dyDescent="0.2">
      <c r="A4682" s="2"/>
      <c r="BG4682" s="72"/>
    </row>
    <row r="4683" spans="1:59" s="18" customFormat="1" x14ac:dyDescent="0.2">
      <c r="A4683" s="2"/>
      <c r="BG4683" s="72"/>
    </row>
    <row r="4684" spans="1:59" s="18" customFormat="1" x14ac:dyDescent="0.2">
      <c r="A4684" s="2"/>
      <c r="BG4684" s="72"/>
    </row>
    <row r="4685" spans="1:59" s="18" customFormat="1" x14ac:dyDescent="0.2">
      <c r="A4685" s="2"/>
      <c r="BG4685" s="72"/>
    </row>
    <row r="4686" spans="1:59" s="18" customFormat="1" x14ac:dyDescent="0.2">
      <c r="A4686" s="2"/>
      <c r="BG4686" s="72"/>
    </row>
    <row r="4687" spans="1:59" s="18" customFormat="1" x14ac:dyDescent="0.2">
      <c r="A4687" s="2"/>
      <c r="BG4687" s="72"/>
    </row>
    <row r="4688" spans="1:59" s="18" customFormat="1" x14ac:dyDescent="0.2">
      <c r="A4688" s="2"/>
      <c r="BG4688" s="72"/>
    </row>
    <row r="4689" spans="1:59" s="18" customFormat="1" x14ac:dyDescent="0.2">
      <c r="A4689" s="2"/>
      <c r="BG4689" s="72"/>
    </row>
    <row r="4690" spans="1:59" s="18" customFormat="1" x14ac:dyDescent="0.2">
      <c r="A4690" s="2"/>
      <c r="BG4690" s="72"/>
    </row>
    <row r="4691" spans="1:59" s="18" customFormat="1" x14ac:dyDescent="0.2">
      <c r="A4691" s="2"/>
      <c r="BG4691" s="72"/>
    </row>
    <row r="4692" spans="1:59" s="18" customFormat="1" x14ac:dyDescent="0.2">
      <c r="A4692" s="2"/>
      <c r="BG4692" s="72"/>
    </row>
    <row r="4693" spans="1:59" s="18" customFormat="1" x14ac:dyDescent="0.2">
      <c r="A4693" s="2"/>
      <c r="BG4693" s="72"/>
    </row>
    <row r="4694" spans="1:59" s="18" customFormat="1" x14ac:dyDescent="0.2">
      <c r="A4694" s="2"/>
      <c r="BG4694" s="72"/>
    </row>
    <row r="4695" spans="1:59" s="18" customFormat="1" x14ac:dyDescent="0.2">
      <c r="A4695" s="2"/>
      <c r="BG4695" s="72"/>
    </row>
    <row r="4696" spans="1:59" s="18" customFormat="1" x14ac:dyDescent="0.2">
      <c r="A4696" s="2"/>
      <c r="BG4696" s="72"/>
    </row>
    <row r="4697" spans="1:59" s="18" customFormat="1" x14ac:dyDescent="0.2">
      <c r="A4697" s="2"/>
      <c r="BG4697" s="72"/>
    </row>
    <row r="4698" spans="1:59" s="18" customFormat="1" x14ac:dyDescent="0.2">
      <c r="A4698" s="2"/>
      <c r="BG4698" s="72"/>
    </row>
    <row r="4699" spans="1:59" s="18" customFormat="1" x14ac:dyDescent="0.2">
      <c r="A4699" s="2"/>
      <c r="BG4699" s="72"/>
    </row>
    <row r="4700" spans="1:59" s="18" customFormat="1" x14ac:dyDescent="0.2">
      <c r="A4700" s="2"/>
      <c r="BG4700" s="72"/>
    </row>
    <row r="4701" spans="1:59" s="18" customFormat="1" x14ac:dyDescent="0.2">
      <c r="A4701" s="2"/>
      <c r="BG4701" s="72"/>
    </row>
    <row r="4702" spans="1:59" s="18" customFormat="1" x14ac:dyDescent="0.2">
      <c r="A4702" s="2"/>
      <c r="BG4702" s="72"/>
    </row>
    <row r="4703" spans="1:59" s="18" customFormat="1" x14ac:dyDescent="0.2">
      <c r="A4703" s="2"/>
      <c r="BG4703" s="72"/>
    </row>
    <row r="4704" spans="1:59" s="18" customFormat="1" x14ac:dyDescent="0.2">
      <c r="A4704" s="2"/>
      <c r="BG4704" s="72"/>
    </row>
    <row r="4705" spans="1:59" s="18" customFormat="1" x14ac:dyDescent="0.2">
      <c r="A4705" s="2"/>
      <c r="BG4705" s="72"/>
    </row>
    <row r="4706" spans="1:59" s="18" customFormat="1" x14ac:dyDescent="0.2">
      <c r="A4706" s="2"/>
      <c r="BG4706" s="72"/>
    </row>
    <row r="4707" spans="1:59" s="18" customFormat="1" x14ac:dyDescent="0.2">
      <c r="A4707" s="2"/>
      <c r="BG4707" s="72"/>
    </row>
    <row r="4708" spans="1:59" s="18" customFormat="1" x14ac:dyDescent="0.2">
      <c r="A4708" s="2"/>
      <c r="BG4708" s="72"/>
    </row>
    <row r="4709" spans="1:59" s="18" customFormat="1" x14ac:dyDescent="0.2">
      <c r="A4709" s="2"/>
      <c r="BG4709" s="72"/>
    </row>
    <row r="4710" spans="1:59" s="18" customFormat="1" x14ac:dyDescent="0.2">
      <c r="A4710" s="2"/>
      <c r="BG4710" s="72"/>
    </row>
    <row r="4711" spans="1:59" s="18" customFormat="1" x14ac:dyDescent="0.2">
      <c r="A4711" s="2"/>
      <c r="BG4711" s="72"/>
    </row>
    <row r="4712" spans="1:59" s="18" customFormat="1" x14ac:dyDescent="0.2">
      <c r="A4712" s="2"/>
      <c r="BG4712" s="72"/>
    </row>
    <row r="4713" spans="1:59" s="18" customFormat="1" x14ac:dyDescent="0.2">
      <c r="A4713" s="2"/>
      <c r="BG4713" s="72"/>
    </row>
    <row r="4714" spans="1:59" s="18" customFormat="1" x14ac:dyDescent="0.2">
      <c r="A4714" s="2"/>
      <c r="BG4714" s="72"/>
    </row>
    <row r="4715" spans="1:59" s="18" customFormat="1" x14ac:dyDescent="0.2">
      <c r="A4715" s="2"/>
      <c r="BG4715" s="72"/>
    </row>
    <row r="4716" spans="1:59" s="18" customFormat="1" x14ac:dyDescent="0.2">
      <c r="A4716" s="2"/>
      <c r="BG4716" s="72"/>
    </row>
    <row r="4717" spans="1:59" s="18" customFormat="1" x14ac:dyDescent="0.2">
      <c r="A4717" s="2"/>
      <c r="BG4717" s="72"/>
    </row>
    <row r="4718" spans="1:59" s="18" customFormat="1" x14ac:dyDescent="0.2">
      <c r="A4718" s="2"/>
      <c r="BG4718" s="72"/>
    </row>
    <row r="4719" spans="1:59" s="18" customFormat="1" x14ac:dyDescent="0.2">
      <c r="A4719" s="2"/>
      <c r="BG4719" s="72"/>
    </row>
    <row r="4720" spans="1:59" s="18" customFormat="1" x14ac:dyDescent="0.2">
      <c r="A4720" s="2"/>
      <c r="BG4720" s="72"/>
    </row>
    <row r="4721" spans="1:59" s="18" customFormat="1" x14ac:dyDescent="0.2">
      <c r="A4721" s="2"/>
      <c r="BG4721" s="72"/>
    </row>
    <row r="4722" spans="1:59" s="18" customFormat="1" x14ac:dyDescent="0.2">
      <c r="A4722" s="2"/>
      <c r="BG4722" s="72"/>
    </row>
    <row r="4723" spans="1:59" s="18" customFormat="1" x14ac:dyDescent="0.2">
      <c r="A4723" s="2"/>
      <c r="BG4723" s="72"/>
    </row>
    <row r="4724" spans="1:59" s="18" customFormat="1" x14ac:dyDescent="0.2">
      <c r="A4724" s="2"/>
      <c r="BG4724" s="72"/>
    </row>
    <row r="4725" spans="1:59" s="18" customFormat="1" x14ac:dyDescent="0.2">
      <c r="A4725" s="2"/>
      <c r="BG4725" s="72"/>
    </row>
    <row r="4726" spans="1:59" s="18" customFormat="1" x14ac:dyDescent="0.2">
      <c r="A4726" s="2"/>
      <c r="BG4726" s="72"/>
    </row>
    <row r="4727" spans="1:59" s="18" customFormat="1" x14ac:dyDescent="0.2">
      <c r="A4727" s="2"/>
      <c r="BG4727" s="72"/>
    </row>
    <row r="4728" spans="1:59" s="18" customFormat="1" x14ac:dyDescent="0.2">
      <c r="A4728" s="2"/>
      <c r="BG4728" s="72"/>
    </row>
    <row r="4729" spans="1:59" s="18" customFormat="1" x14ac:dyDescent="0.2">
      <c r="A4729" s="2"/>
      <c r="BG4729" s="72"/>
    </row>
    <row r="4730" spans="1:59" s="18" customFormat="1" x14ac:dyDescent="0.2">
      <c r="A4730" s="2"/>
      <c r="BG4730" s="72"/>
    </row>
    <row r="4731" spans="1:59" s="18" customFormat="1" x14ac:dyDescent="0.2">
      <c r="A4731" s="2"/>
      <c r="BG4731" s="72"/>
    </row>
    <row r="4732" spans="1:59" s="18" customFormat="1" x14ac:dyDescent="0.2">
      <c r="A4732" s="2"/>
      <c r="BG4732" s="72"/>
    </row>
    <row r="4733" spans="1:59" s="18" customFormat="1" x14ac:dyDescent="0.2">
      <c r="A4733" s="2"/>
      <c r="BG4733" s="72"/>
    </row>
    <row r="4734" spans="1:59" s="18" customFormat="1" x14ac:dyDescent="0.2">
      <c r="A4734" s="2"/>
      <c r="BG4734" s="72"/>
    </row>
    <row r="4735" spans="1:59" s="18" customFormat="1" x14ac:dyDescent="0.2">
      <c r="A4735" s="2"/>
      <c r="BG4735" s="72"/>
    </row>
    <row r="4736" spans="1:59" s="18" customFormat="1" x14ac:dyDescent="0.2">
      <c r="A4736" s="2"/>
      <c r="BG4736" s="72"/>
    </row>
    <row r="4737" spans="1:59" s="18" customFormat="1" x14ac:dyDescent="0.2">
      <c r="A4737" s="2"/>
      <c r="BG4737" s="72"/>
    </row>
    <row r="4738" spans="1:59" s="18" customFormat="1" x14ac:dyDescent="0.2">
      <c r="A4738" s="2"/>
      <c r="BG4738" s="72"/>
    </row>
    <row r="4739" spans="1:59" s="18" customFormat="1" x14ac:dyDescent="0.2">
      <c r="A4739" s="2"/>
      <c r="BG4739" s="72"/>
    </row>
    <row r="4740" spans="1:59" s="18" customFormat="1" x14ac:dyDescent="0.2">
      <c r="A4740" s="2"/>
      <c r="BG4740" s="72"/>
    </row>
    <row r="4741" spans="1:59" s="18" customFormat="1" x14ac:dyDescent="0.2">
      <c r="A4741" s="2"/>
      <c r="BG4741" s="72"/>
    </row>
    <row r="4742" spans="1:59" s="18" customFormat="1" x14ac:dyDescent="0.2">
      <c r="A4742" s="2"/>
      <c r="BG4742" s="72"/>
    </row>
    <row r="4743" spans="1:59" s="18" customFormat="1" x14ac:dyDescent="0.2">
      <c r="A4743" s="2"/>
      <c r="BG4743" s="72"/>
    </row>
    <row r="4744" spans="1:59" s="18" customFormat="1" x14ac:dyDescent="0.2">
      <c r="A4744" s="2"/>
      <c r="BG4744" s="72"/>
    </row>
    <row r="4745" spans="1:59" s="18" customFormat="1" x14ac:dyDescent="0.2">
      <c r="A4745" s="2"/>
      <c r="BG4745" s="72"/>
    </row>
    <row r="4746" spans="1:59" s="18" customFormat="1" x14ac:dyDescent="0.2">
      <c r="A4746" s="2"/>
      <c r="BG4746" s="72"/>
    </row>
    <row r="4747" spans="1:59" s="18" customFormat="1" x14ac:dyDescent="0.2">
      <c r="A4747" s="2"/>
      <c r="BG4747" s="72"/>
    </row>
    <row r="4748" spans="1:59" s="18" customFormat="1" x14ac:dyDescent="0.2">
      <c r="A4748" s="2"/>
      <c r="BG4748" s="72"/>
    </row>
    <row r="4749" spans="1:59" s="18" customFormat="1" x14ac:dyDescent="0.2">
      <c r="A4749" s="2"/>
      <c r="BG4749" s="72"/>
    </row>
    <row r="4750" spans="1:59" s="18" customFormat="1" x14ac:dyDescent="0.2">
      <c r="A4750" s="2"/>
      <c r="BG4750" s="72"/>
    </row>
    <row r="4751" spans="1:59" s="18" customFormat="1" x14ac:dyDescent="0.2">
      <c r="A4751" s="2"/>
      <c r="BG4751" s="72"/>
    </row>
    <row r="4752" spans="1:59" s="18" customFormat="1" x14ac:dyDescent="0.2">
      <c r="A4752" s="2"/>
      <c r="BG4752" s="72"/>
    </row>
    <row r="4753" spans="1:59" s="18" customFormat="1" x14ac:dyDescent="0.2">
      <c r="A4753" s="2"/>
      <c r="BG4753" s="72"/>
    </row>
    <row r="4754" spans="1:59" s="18" customFormat="1" x14ac:dyDescent="0.2">
      <c r="A4754" s="2"/>
      <c r="BG4754" s="72"/>
    </row>
    <row r="4755" spans="1:59" s="18" customFormat="1" x14ac:dyDescent="0.2">
      <c r="A4755" s="2"/>
      <c r="BG4755" s="72"/>
    </row>
    <row r="4756" spans="1:59" s="18" customFormat="1" x14ac:dyDescent="0.2">
      <c r="A4756" s="2"/>
      <c r="BG4756" s="72"/>
    </row>
    <row r="4757" spans="1:59" s="18" customFormat="1" x14ac:dyDescent="0.2">
      <c r="A4757" s="2"/>
      <c r="BG4757" s="72"/>
    </row>
    <row r="4758" spans="1:59" s="18" customFormat="1" x14ac:dyDescent="0.2">
      <c r="A4758" s="2"/>
      <c r="BG4758" s="72"/>
    </row>
    <row r="4759" spans="1:59" s="18" customFormat="1" x14ac:dyDescent="0.2">
      <c r="A4759" s="2"/>
      <c r="BG4759" s="72"/>
    </row>
    <row r="4760" spans="1:59" s="18" customFormat="1" x14ac:dyDescent="0.2">
      <c r="A4760" s="2"/>
      <c r="BG4760" s="72"/>
    </row>
    <row r="4761" spans="1:59" s="18" customFormat="1" x14ac:dyDescent="0.2">
      <c r="A4761" s="2"/>
      <c r="BG4761" s="72"/>
    </row>
    <row r="4762" spans="1:59" s="18" customFormat="1" x14ac:dyDescent="0.2">
      <c r="A4762" s="2"/>
      <c r="BG4762" s="72"/>
    </row>
    <row r="4763" spans="1:59" s="18" customFormat="1" x14ac:dyDescent="0.2">
      <c r="A4763" s="2"/>
      <c r="BG4763" s="72"/>
    </row>
    <row r="4764" spans="1:59" s="18" customFormat="1" x14ac:dyDescent="0.2">
      <c r="A4764" s="2"/>
      <c r="BG4764" s="72"/>
    </row>
    <row r="4765" spans="1:59" s="18" customFormat="1" x14ac:dyDescent="0.2">
      <c r="A4765" s="2"/>
      <c r="BG4765" s="72"/>
    </row>
    <row r="4766" spans="1:59" s="18" customFormat="1" x14ac:dyDescent="0.2">
      <c r="A4766" s="2"/>
      <c r="BG4766" s="72"/>
    </row>
    <row r="4767" spans="1:59" s="18" customFormat="1" x14ac:dyDescent="0.2">
      <c r="A4767" s="2"/>
      <c r="BG4767" s="72"/>
    </row>
    <row r="4768" spans="1:59" s="18" customFormat="1" x14ac:dyDescent="0.2">
      <c r="A4768" s="2"/>
      <c r="BG4768" s="72"/>
    </row>
    <row r="4769" spans="1:59" s="18" customFormat="1" x14ac:dyDescent="0.2">
      <c r="A4769" s="2"/>
      <c r="BG4769" s="72"/>
    </row>
    <row r="4770" spans="1:59" s="18" customFormat="1" x14ac:dyDescent="0.2">
      <c r="A4770" s="2"/>
      <c r="BG4770" s="72"/>
    </row>
    <row r="4771" spans="1:59" s="18" customFormat="1" x14ac:dyDescent="0.2">
      <c r="A4771" s="2"/>
      <c r="BG4771" s="72"/>
    </row>
    <row r="4772" spans="1:59" s="18" customFormat="1" x14ac:dyDescent="0.2">
      <c r="A4772" s="2"/>
      <c r="BG4772" s="72"/>
    </row>
    <row r="4773" spans="1:59" s="18" customFormat="1" x14ac:dyDescent="0.2">
      <c r="A4773" s="2"/>
      <c r="BG4773" s="72"/>
    </row>
    <row r="4774" spans="1:59" s="18" customFormat="1" x14ac:dyDescent="0.2">
      <c r="A4774" s="2"/>
      <c r="BG4774" s="72"/>
    </row>
    <row r="4775" spans="1:59" s="18" customFormat="1" x14ac:dyDescent="0.2">
      <c r="A4775" s="2"/>
      <c r="BG4775" s="72"/>
    </row>
    <row r="4776" spans="1:59" s="18" customFormat="1" x14ac:dyDescent="0.2">
      <c r="A4776" s="2"/>
      <c r="BG4776" s="72"/>
    </row>
    <row r="4777" spans="1:59" s="18" customFormat="1" x14ac:dyDescent="0.2">
      <c r="A4777" s="2"/>
      <c r="BG4777" s="72"/>
    </row>
    <row r="4778" spans="1:59" s="18" customFormat="1" x14ac:dyDescent="0.2">
      <c r="A4778" s="2"/>
      <c r="BG4778" s="72"/>
    </row>
    <row r="4779" spans="1:59" s="18" customFormat="1" x14ac:dyDescent="0.2">
      <c r="A4779" s="2"/>
      <c r="BG4779" s="72"/>
    </row>
    <row r="4780" spans="1:59" s="18" customFormat="1" x14ac:dyDescent="0.2">
      <c r="A4780" s="2"/>
      <c r="BG4780" s="72"/>
    </row>
    <row r="4781" spans="1:59" s="18" customFormat="1" x14ac:dyDescent="0.2">
      <c r="A4781" s="2"/>
      <c r="BG4781" s="72"/>
    </row>
    <row r="4782" spans="1:59" s="18" customFormat="1" x14ac:dyDescent="0.2">
      <c r="A4782" s="2"/>
      <c r="BG4782" s="72"/>
    </row>
    <row r="4783" spans="1:59" s="18" customFormat="1" x14ac:dyDescent="0.2">
      <c r="A4783" s="2"/>
      <c r="BG4783" s="72"/>
    </row>
    <row r="4784" spans="1:59" s="18" customFormat="1" x14ac:dyDescent="0.2">
      <c r="A4784" s="2"/>
      <c r="BG4784" s="72"/>
    </row>
    <row r="4785" spans="1:59" s="18" customFormat="1" x14ac:dyDescent="0.2">
      <c r="A4785" s="2"/>
      <c r="BG4785" s="72"/>
    </row>
    <row r="4786" spans="1:59" s="18" customFormat="1" x14ac:dyDescent="0.2">
      <c r="A4786" s="2"/>
      <c r="BG4786" s="72"/>
    </row>
    <row r="4787" spans="1:59" s="18" customFormat="1" x14ac:dyDescent="0.2">
      <c r="A4787" s="2"/>
      <c r="BG4787" s="72"/>
    </row>
    <row r="4788" spans="1:59" s="18" customFormat="1" x14ac:dyDescent="0.2">
      <c r="A4788" s="2"/>
      <c r="BG4788" s="72"/>
    </row>
    <row r="4789" spans="1:59" s="18" customFormat="1" x14ac:dyDescent="0.2">
      <c r="A4789" s="2"/>
      <c r="BG4789" s="72"/>
    </row>
    <row r="4790" spans="1:59" s="18" customFormat="1" x14ac:dyDescent="0.2">
      <c r="A4790" s="2"/>
      <c r="BG4790" s="72"/>
    </row>
    <row r="4791" spans="1:59" s="18" customFormat="1" x14ac:dyDescent="0.2">
      <c r="A4791" s="2"/>
      <c r="BG4791" s="72"/>
    </row>
    <row r="4792" spans="1:59" s="18" customFormat="1" x14ac:dyDescent="0.2">
      <c r="A4792" s="2"/>
      <c r="BG4792" s="72"/>
    </row>
    <row r="4793" spans="1:59" s="18" customFormat="1" x14ac:dyDescent="0.2">
      <c r="A4793" s="2"/>
      <c r="BG4793" s="72"/>
    </row>
    <row r="4794" spans="1:59" s="18" customFormat="1" x14ac:dyDescent="0.2">
      <c r="A4794" s="2"/>
      <c r="BG4794" s="72"/>
    </row>
    <row r="4795" spans="1:59" s="18" customFormat="1" x14ac:dyDescent="0.2">
      <c r="A4795" s="2"/>
      <c r="BG4795" s="72"/>
    </row>
    <row r="4796" spans="1:59" s="18" customFormat="1" x14ac:dyDescent="0.2">
      <c r="A4796" s="2"/>
      <c r="BG4796" s="72"/>
    </row>
    <row r="4797" spans="1:59" s="18" customFormat="1" x14ac:dyDescent="0.2">
      <c r="A4797" s="2"/>
      <c r="BG4797" s="72"/>
    </row>
    <row r="4798" spans="1:59" s="18" customFormat="1" x14ac:dyDescent="0.2">
      <c r="A4798" s="2"/>
      <c r="BG4798" s="72"/>
    </row>
    <row r="4799" spans="1:59" s="18" customFormat="1" x14ac:dyDescent="0.2">
      <c r="A4799" s="2"/>
      <c r="BG4799" s="72"/>
    </row>
    <row r="4800" spans="1:59" s="18" customFormat="1" x14ac:dyDescent="0.2">
      <c r="A4800" s="2"/>
      <c r="BG4800" s="72"/>
    </row>
    <row r="4801" spans="1:59" s="18" customFormat="1" x14ac:dyDescent="0.2">
      <c r="A4801" s="2"/>
      <c r="BG4801" s="72"/>
    </row>
    <row r="4802" spans="1:59" s="18" customFormat="1" x14ac:dyDescent="0.2">
      <c r="A4802" s="2"/>
      <c r="BG4802" s="72"/>
    </row>
    <row r="4803" spans="1:59" s="18" customFormat="1" x14ac:dyDescent="0.2">
      <c r="A4803" s="2"/>
      <c r="BG4803" s="72"/>
    </row>
    <row r="4804" spans="1:59" s="18" customFormat="1" x14ac:dyDescent="0.2">
      <c r="A4804" s="2"/>
      <c r="BG4804" s="72"/>
    </row>
    <row r="4805" spans="1:59" s="18" customFormat="1" x14ac:dyDescent="0.2">
      <c r="A4805" s="2"/>
      <c r="BG4805" s="72"/>
    </row>
    <row r="4806" spans="1:59" s="18" customFormat="1" x14ac:dyDescent="0.2">
      <c r="A4806" s="2"/>
      <c r="BG4806" s="72"/>
    </row>
    <row r="4807" spans="1:59" s="18" customFormat="1" x14ac:dyDescent="0.2">
      <c r="A4807" s="2"/>
      <c r="BG4807" s="72"/>
    </row>
    <row r="4808" spans="1:59" s="18" customFormat="1" x14ac:dyDescent="0.2">
      <c r="A4808" s="2"/>
      <c r="BG4808" s="72"/>
    </row>
    <row r="4809" spans="1:59" s="18" customFormat="1" x14ac:dyDescent="0.2">
      <c r="A4809" s="2"/>
      <c r="BG4809" s="72"/>
    </row>
    <row r="4810" spans="1:59" s="18" customFormat="1" x14ac:dyDescent="0.2">
      <c r="A4810" s="2"/>
      <c r="BG4810" s="72"/>
    </row>
    <row r="4811" spans="1:59" s="18" customFormat="1" x14ac:dyDescent="0.2">
      <c r="A4811" s="2"/>
      <c r="BG4811" s="72"/>
    </row>
    <row r="4812" spans="1:59" s="18" customFormat="1" x14ac:dyDescent="0.2">
      <c r="A4812" s="2"/>
      <c r="BG4812" s="72"/>
    </row>
    <row r="4813" spans="1:59" s="18" customFormat="1" x14ac:dyDescent="0.2">
      <c r="A4813" s="2"/>
      <c r="BG4813" s="72"/>
    </row>
    <row r="4814" spans="1:59" s="18" customFormat="1" x14ac:dyDescent="0.2">
      <c r="A4814" s="2"/>
      <c r="BG4814" s="72"/>
    </row>
    <row r="4815" spans="1:59" s="18" customFormat="1" x14ac:dyDescent="0.2">
      <c r="A4815" s="2"/>
      <c r="BG4815" s="72"/>
    </row>
    <row r="4816" spans="1:59" s="18" customFormat="1" x14ac:dyDescent="0.2">
      <c r="A4816" s="2"/>
      <c r="BG4816" s="72"/>
    </row>
    <row r="4817" spans="1:59" s="18" customFormat="1" x14ac:dyDescent="0.2">
      <c r="A4817" s="2"/>
      <c r="BG4817" s="72"/>
    </row>
    <row r="4818" spans="1:59" s="18" customFormat="1" x14ac:dyDescent="0.2">
      <c r="A4818" s="2"/>
      <c r="BG4818" s="72"/>
    </row>
    <row r="4819" spans="1:59" s="18" customFormat="1" x14ac:dyDescent="0.2">
      <c r="A4819" s="2"/>
      <c r="BG4819" s="72"/>
    </row>
    <row r="4820" spans="1:59" s="18" customFormat="1" x14ac:dyDescent="0.2">
      <c r="A4820" s="2"/>
      <c r="BG4820" s="72"/>
    </row>
    <row r="4821" spans="1:59" s="18" customFormat="1" x14ac:dyDescent="0.2">
      <c r="A4821" s="2"/>
      <c r="BG4821" s="72"/>
    </row>
    <row r="4822" spans="1:59" s="18" customFormat="1" x14ac:dyDescent="0.2">
      <c r="A4822" s="2"/>
      <c r="BG4822" s="72"/>
    </row>
    <row r="4823" spans="1:59" s="18" customFormat="1" x14ac:dyDescent="0.2">
      <c r="A4823" s="2"/>
      <c r="BG4823" s="72"/>
    </row>
    <row r="4824" spans="1:59" s="18" customFormat="1" x14ac:dyDescent="0.2">
      <c r="A4824" s="2"/>
      <c r="BG4824" s="72"/>
    </row>
    <row r="4825" spans="1:59" s="18" customFormat="1" x14ac:dyDescent="0.2">
      <c r="A4825" s="2"/>
      <c r="BG4825" s="72"/>
    </row>
    <row r="4826" spans="1:59" s="18" customFormat="1" x14ac:dyDescent="0.2">
      <c r="A4826" s="2"/>
      <c r="BG4826" s="72"/>
    </row>
    <row r="4827" spans="1:59" s="18" customFormat="1" x14ac:dyDescent="0.2">
      <c r="A4827" s="2"/>
      <c r="BG4827" s="72"/>
    </row>
    <row r="4828" spans="1:59" s="18" customFormat="1" x14ac:dyDescent="0.2">
      <c r="A4828" s="2"/>
      <c r="BG4828" s="72"/>
    </row>
    <row r="4829" spans="1:59" s="18" customFormat="1" x14ac:dyDescent="0.2">
      <c r="A4829" s="2"/>
      <c r="BG4829" s="72"/>
    </row>
    <row r="4830" spans="1:59" s="18" customFormat="1" x14ac:dyDescent="0.2">
      <c r="A4830" s="2"/>
      <c r="BG4830" s="72"/>
    </row>
    <row r="4831" spans="1:59" s="18" customFormat="1" x14ac:dyDescent="0.2">
      <c r="A4831" s="2"/>
      <c r="BG4831" s="72"/>
    </row>
    <row r="4832" spans="1:59" s="18" customFormat="1" x14ac:dyDescent="0.2">
      <c r="A4832" s="2"/>
      <c r="BG4832" s="72"/>
    </row>
    <row r="4833" spans="1:59" s="18" customFormat="1" x14ac:dyDescent="0.2">
      <c r="A4833" s="2"/>
      <c r="BG4833" s="72"/>
    </row>
    <row r="4834" spans="1:59" s="18" customFormat="1" x14ac:dyDescent="0.2">
      <c r="A4834" s="2"/>
      <c r="BG4834" s="72"/>
    </row>
    <row r="4835" spans="1:59" s="18" customFormat="1" x14ac:dyDescent="0.2">
      <c r="A4835" s="2"/>
      <c r="BG4835" s="72"/>
    </row>
    <row r="4836" spans="1:59" s="18" customFormat="1" x14ac:dyDescent="0.2">
      <c r="A4836" s="2"/>
      <c r="BG4836" s="72"/>
    </row>
    <row r="4837" spans="1:59" s="18" customFormat="1" x14ac:dyDescent="0.2">
      <c r="A4837" s="2"/>
      <c r="BG4837" s="72"/>
    </row>
    <row r="4838" spans="1:59" s="18" customFormat="1" x14ac:dyDescent="0.2">
      <c r="A4838" s="2"/>
      <c r="BG4838" s="72"/>
    </row>
    <row r="4839" spans="1:59" s="18" customFormat="1" x14ac:dyDescent="0.2">
      <c r="A4839" s="2"/>
      <c r="BG4839" s="72"/>
    </row>
    <row r="4840" spans="1:59" s="18" customFormat="1" x14ac:dyDescent="0.2">
      <c r="A4840" s="2"/>
      <c r="BG4840" s="72"/>
    </row>
    <row r="4841" spans="1:59" s="18" customFormat="1" x14ac:dyDescent="0.2">
      <c r="A4841" s="2"/>
      <c r="BG4841" s="72"/>
    </row>
    <row r="4842" spans="1:59" s="18" customFormat="1" x14ac:dyDescent="0.2">
      <c r="A4842" s="2"/>
      <c r="BG4842" s="72"/>
    </row>
    <row r="4843" spans="1:59" s="18" customFormat="1" x14ac:dyDescent="0.2">
      <c r="A4843" s="2"/>
      <c r="BG4843" s="72"/>
    </row>
    <row r="4844" spans="1:59" s="18" customFormat="1" x14ac:dyDescent="0.2">
      <c r="A4844" s="2"/>
      <c r="BG4844" s="72"/>
    </row>
    <row r="4845" spans="1:59" s="18" customFormat="1" x14ac:dyDescent="0.2">
      <c r="A4845" s="2"/>
      <c r="BG4845" s="72"/>
    </row>
    <row r="4846" spans="1:59" s="18" customFormat="1" x14ac:dyDescent="0.2">
      <c r="A4846" s="2"/>
      <c r="BG4846" s="72"/>
    </row>
    <row r="4847" spans="1:59" s="18" customFormat="1" x14ac:dyDescent="0.2">
      <c r="A4847" s="2"/>
      <c r="BG4847" s="72"/>
    </row>
    <row r="4848" spans="1:59" s="18" customFormat="1" x14ac:dyDescent="0.2">
      <c r="A4848" s="2"/>
      <c r="BG4848" s="72"/>
    </row>
    <row r="4849" spans="1:59" s="18" customFormat="1" x14ac:dyDescent="0.2">
      <c r="A4849" s="2"/>
      <c r="BG4849" s="72"/>
    </row>
    <row r="4850" spans="1:59" s="18" customFormat="1" x14ac:dyDescent="0.2">
      <c r="A4850" s="2"/>
      <c r="BG4850" s="72"/>
    </row>
    <row r="4851" spans="1:59" s="18" customFormat="1" x14ac:dyDescent="0.2">
      <c r="A4851" s="2"/>
      <c r="BG4851" s="72"/>
    </row>
    <row r="4852" spans="1:59" s="18" customFormat="1" x14ac:dyDescent="0.2">
      <c r="A4852" s="2"/>
      <c r="BG4852" s="72"/>
    </row>
    <row r="4853" spans="1:59" s="18" customFormat="1" x14ac:dyDescent="0.2">
      <c r="A4853" s="2"/>
      <c r="BG4853" s="72"/>
    </row>
    <row r="4854" spans="1:59" s="18" customFormat="1" x14ac:dyDescent="0.2">
      <c r="A4854" s="2"/>
      <c r="BG4854" s="72"/>
    </row>
    <row r="4855" spans="1:59" s="18" customFormat="1" x14ac:dyDescent="0.2">
      <c r="A4855" s="2"/>
      <c r="BG4855" s="72"/>
    </row>
    <row r="4856" spans="1:59" s="18" customFormat="1" x14ac:dyDescent="0.2">
      <c r="A4856" s="2"/>
      <c r="BG4856" s="72"/>
    </row>
    <row r="4857" spans="1:59" s="18" customFormat="1" x14ac:dyDescent="0.2">
      <c r="A4857" s="2"/>
      <c r="BG4857" s="72"/>
    </row>
    <row r="4858" spans="1:59" s="18" customFormat="1" x14ac:dyDescent="0.2">
      <c r="A4858" s="2"/>
      <c r="BG4858" s="72"/>
    </row>
    <row r="4859" spans="1:59" s="18" customFormat="1" x14ac:dyDescent="0.2">
      <c r="A4859" s="2"/>
      <c r="BG4859" s="72"/>
    </row>
    <row r="4860" spans="1:59" s="18" customFormat="1" x14ac:dyDescent="0.2">
      <c r="A4860" s="2"/>
      <c r="BG4860" s="72"/>
    </row>
    <row r="4861" spans="1:59" s="18" customFormat="1" x14ac:dyDescent="0.2">
      <c r="A4861" s="2"/>
      <c r="BG4861" s="72"/>
    </row>
    <row r="4862" spans="1:59" s="18" customFormat="1" x14ac:dyDescent="0.2">
      <c r="A4862" s="2"/>
      <c r="BG4862" s="72"/>
    </row>
    <row r="4863" spans="1:59" s="18" customFormat="1" x14ac:dyDescent="0.2">
      <c r="A4863" s="2"/>
      <c r="BG4863" s="72"/>
    </row>
    <row r="4864" spans="1:59" s="18" customFormat="1" x14ac:dyDescent="0.2">
      <c r="A4864" s="2"/>
      <c r="BG4864" s="72"/>
    </row>
    <row r="4865" spans="1:59" s="18" customFormat="1" x14ac:dyDescent="0.2">
      <c r="A4865" s="2"/>
      <c r="BG4865" s="72"/>
    </row>
    <row r="4866" spans="1:59" s="18" customFormat="1" x14ac:dyDescent="0.2">
      <c r="A4866" s="2"/>
      <c r="BG4866" s="72"/>
    </row>
    <row r="4867" spans="1:59" s="18" customFormat="1" x14ac:dyDescent="0.2">
      <c r="A4867" s="2"/>
      <c r="BG4867" s="72"/>
    </row>
    <row r="4868" spans="1:59" s="18" customFormat="1" x14ac:dyDescent="0.2">
      <c r="A4868" s="2"/>
      <c r="BG4868" s="72"/>
    </row>
    <row r="4869" spans="1:59" s="18" customFormat="1" x14ac:dyDescent="0.2">
      <c r="A4869" s="2"/>
      <c r="BG4869" s="72"/>
    </row>
    <row r="4870" spans="1:59" s="18" customFormat="1" x14ac:dyDescent="0.2">
      <c r="A4870" s="2"/>
      <c r="BG4870" s="72"/>
    </row>
    <row r="4871" spans="1:59" s="18" customFormat="1" x14ac:dyDescent="0.2">
      <c r="A4871" s="2"/>
      <c r="BG4871" s="72"/>
    </row>
    <row r="4872" spans="1:59" s="18" customFormat="1" x14ac:dyDescent="0.2">
      <c r="A4872" s="2"/>
      <c r="BG4872" s="72"/>
    </row>
    <row r="4873" spans="1:59" s="18" customFormat="1" x14ac:dyDescent="0.2">
      <c r="A4873" s="2"/>
      <c r="BG4873" s="72"/>
    </row>
    <row r="4874" spans="1:59" s="18" customFormat="1" x14ac:dyDescent="0.2">
      <c r="A4874" s="2"/>
      <c r="BG4874" s="72"/>
    </row>
    <row r="4875" spans="1:59" s="18" customFormat="1" x14ac:dyDescent="0.2">
      <c r="A4875" s="2"/>
      <c r="BG4875" s="72"/>
    </row>
    <row r="4876" spans="1:59" s="18" customFormat="1" x14ac:dyDescent="0.2">
      <c r="A4876" s="2"/>
      <c r="BG4876" s="72"/>
    </row>
    <row r="4877" spans="1:59" s="18" customFormat="1" x14ac:dyDescent="0.2">
      <c r="A4877" s="2"/>
      <c r="BG4877" s="72"/>
    </row>
    <row r="4878" spans="1:59" s="18" customFormat="1" x14ac:dyDescent="0.2">
      <c r="A4878" s="2"/>
      <c r="BG4878" s="72"/>
    </row>
    <row r="4879" spans="1:59" s="18" customFormat="1" x14ac:dyDescent="0.2">
      <c r="A4879" s="2"/>
      <c r="BG4879" s="72"/>
    </row>
    <row r="4880" spans="1:59" s="18" customFormat="1" x14ac:dyDescent="0.2">
      <c r="A4880" s="2"/>
      <c r="BG4880" s="72"/>
    </row>
    <row r="4881" spans="1:59" s="18" customFormat="1" x14ac:dyDescent="0.2">
      <c r="A4881" s="2"/>
      <c r="BG4881" s="72"/>
    </row>
    <row r="4882" spans="1:59" s="18" customFormat="1" x14ac:dyDescent="0.2">
      <c r="A4882" s="2"/>
      <c r="BG4882" s="72"/>
    </row>
    <row r="4883" spans="1:59" s="18" customFormat="1" x14ac:dyDescent="0.2">
      <c r="A4883" s="2"/>
      <c r="BG4883" s="72"/>
    </row>
    <row r="4884" spans="1:59" s="18" customFormat="1" x14ac:dyDescent="0.2">
      <c r="A4884" s="2"/>
      <c r="BG4884" s="72"/>
    </row>
    <row r="4885" spans="1:59" s="18" customFormat="1" x14ac:dyDescent="0.2">
      <c r="A4885" s="2"/>
      <c r="BG4885" s="72"/>
    </row>
    <row r="4886" spans="1:59" s="18" customFormat="1" x14ac:dyDescent="0.2">
      <c r="A4886" s="2"/>
      <c r="BG4886" s="72"/>
    </row>
    <row r="4887" spans="1:59" s="18" customFormat="1" x14ac:dyDescent="0.2">
      <c r="A4887" s="2"/>
      <c r="BG4887" s="72"/>
    </row>
    <row r="4888" spans="1:59" s="18" customFormat="1" x14ac:dyDescent="0.2">
      <c r="A4888" s="2"/>
      <c r="BG4888" s="72"/>
    </row>
    <row r="4889" spans="1:59" s="18" customFormat="1" x14ac:dyDescent="0.2">
      <c r="A4889" s="2"/>
      <c r="BG4889" s="72"/>
    </row>
    <row r="4890" spans="1:59" s="18" customFormat="1" x14ac:dyDescent="0.2">
      <c r="A4890" s="2"/>
      <c r="BG4890" s="72"/>
    </row>
    <row r="4891" spans="1:59" s="18" customFormat="1" x14ac:dyDescent="0.2">
      <c r="A4891" s="2"/>
      <c r="BG4891" s="72"/>
    </row>
    <row r="4892" spans="1:59" s="18" customFormat="1" x14ac:dyDescent="0.2">
      <c r="A4892" s="2"/>
      <c r="BG4892" s="72"/>
    </row>
    <row r="4893" spans="1:59" s="18" customFormat="1" x14ac:dyDescent="0.2">
      <c r="A4893" s="2"/>
      <c r="BG4893" s="72"/>
    </row>
    <row r="4894" spans="1:59" s="18" customFormat="1" x14ac:dyDescent="0.2">
      <c r="A4894" s="2"/>
      <c r="BG4894" s="72"/>
    </row>
    <row r="4895" spans="1:59" s="18" customFormat="1" x14ac:dyDescent="0.2">
      <c r="A4895" s="2"/>
      <c r="BG4895" s="72"/>
    </row>
    <row r="4896" spans="1:59" s="18" customFormat="1" x14ac:dyDescent="0.2">
      <c r="A4896" s="2"/>
      <c r="BG4896" s="72"/>
    </row>
    <row r="4897" spans="1:59" s="18" customFormat="1" x14ac:dyDescent="0.2">
      <c r="A4897" s="2"/>
      <c r="BG4897" s="72"/>
    </row>
    <row r="4898" spans="1:59" s="18" customFormat="1" x14ac:dyDescent="0.2">
      <c r="A4898" s="2"/>
      <c r="BG4898" s="72"/>
    </row>
    <row r="4899" spans="1:59" s="18" customFormat="1" x14ac:dyDescent="0.2">
      <c r="A4899" s="2"/>
      <c r="BG4899" s="72"/>
    </row>
    <row r="4900" spans="1:59" s="18" customFormat="1" x14ac:dyDescent="0.2">
      <c r="A4900" s="2"/>
      <c r="BG4900" s="72"/>
    </row>
    <row r="4901" spans="1:59" s="18" customFormat="1" x14ac:dyDescent="0.2">
      <c r="A4901" s="2"/>
      <c r="BG4901" s="72"/>
    </row>
    <row r="4902" spans="1:59" s="18" customFormat="1" x14ac:dyDescent="0.2">
      <c r="A4902" s="2"/>
      <c r="BG4902" s="72"/>
    </row>
    <row r="4903" spans="1:59" s="18" customFormat="1" x14ac:dyDescent="0.2">
      <c r="A4903" s="2"/>
      <c r="BG4903" s="72"/>
    </row>
    <row r="4904" spans="1:59" s="18" customFormat="1" x14ac:dyDescent="0.2">
      <c r="A4904" s="2"/>
      <c r="BG4904" s="72"/>
    </row>
    <row r="4905" spans="1:59" s="18" customFormat="1" x14ac:dyDescent="0.2">
      <c r="A4905" s="2"/>
      <c r="BG4905" s="72"/>
    </row>
    <row r="4906" spans="1:59" s="18" customFormat="1" x14ac:dyDescent="0.2">
      <c r="A4906" s="2"/>
      <c r="BG4906" s="72"/>
    </row>
    <row r="4907" spans="1:59" s="18" customFormat="1" x14ac:dyDescent="0.2">
      <c r="A4907" s="2"/>
      <c r="BG4907" s="72"/>
    </row>
    <row r="4908" spans="1:59" s="18" customFormat="1" x14ac:dyDescent="0.2">
      <c r="A4908" s="2"/>
      <c r="BG4908" s="72"/>
    </row>
    <row r="4909" spans="1:59" s="18" customFormat="1" x14ac:dyDescent="0.2">
      <c r="A4909" s="2"/>
      <c r="BG4909" s="72"/>
    </row>
    <row r="4910" spans="1:59" s="18" customFormat="1" x14ac:dyDescent="0.2">
      <c r="A4910" s="2"/>
      <c r="BG4910" s="72"/>
    </row>
    <row r="4911" spans="1:59" s="18" customFormat="1" x14ac:dyDescent="0.2">
      <c r="A4911" s="2"/>
      <c r="BG4911" s="72"/>
    </row>
    <row r="4912" spans="1:59" s="18" customFormat="1" x14ac:dyDescent="0.2">
      <c r="A4912" s="2"/>
      <c r="BG4912" s="72"/>
    </row>
    <row r="4913" spans="1:59" s="18" customFormat="1" x14ac:dyDescent="0.2">
      <c r="A4913" s="2"/>
      <c r="BG4913" s="72"/>
    </row>
    <row r="4914" spans="1:59" s="18" customFormat="1" x14ac:dyDescent="0.2">
      <c r="A4914" s="2"/>
      <c r="BG4914" s="72"/>
    </row>
    <row r="4915" spans="1:59" s="18" customFormat="1" x14ac:dyDescent="0.2">
      <c r="A4915" s="2"/>
      <c r="BG4915" s="72"/>
    </row>
    <row r="4916" spans="1:59" s="18" customFormat="1" x14ac:dyDescent="0.2">
      <c r="A4916" s="2"/>
      <c r="BG4916" s="72"/>
    </row>
    <row r="4917" spans="1:59" s="18" customFormat="1" x14ac:dyDescent="0.2">
      <c r="A4917" s="2"/>
      <c r="BG4917" s="72"/>
    </row>
    <row r="4918" spans="1:59" s="18" customFormat="1" x14ac:dyDescent="0.2">
      <c r="A4918" s="2"/>
      <c r="BG4918" s="72"/>
    </row>
    <row r="4919" spans="1:59" s="18" customFormat="1" x14ac:dyDescent="0.2">
      <c r="A4919" s="2"/>
      <c r="BG4919" s="72"/>
    </row>
    <row r="4920" spans="1:59" s="18" customFormat="1" x14ac:dyDescent="0.2">
      <c r="A4920" s="2"/>
      <c r="BG4920" s="72"/>
    </row>
    <row r="4921" spans="1:59" s="18" customFormat="1" x14ac:dyDescent="0.2">
      <c r="A4921" s="2"/>
      <c r="BG4921" s="72"/>
    </row>
    <row r="4922" spans="1:59" s="18" customFormat="1" x14ac:dyDescent="0.2">
      <c r="A4922" s="2"/>
      <c r="BG4922" s="72"/>
    </row>
    <row r="4923" spans="1:59" s="18" customFormat="1" x14ac:dyDescent="0.2">
      <c r="A4923" s="2"/>
      <c r="BG4923" s="72"/>
    </row>
    <row r="4924" spans="1:59" s="18" customFormat="1" x14ac:dyDescent="0.2">
      <c r="A4924" s="2"/>
      <c r="BG4924" s="72"/>
    </row>
    <row r="4925" spans="1:59" s="18" customFormat="1" x14ac:dyDescent="0.2">
      <c r="A4925" s="2"/>
      <c r="BG4925" s="72"/>
    </row>
    <row r="4926" spans="1:59" s="18" customFormat="1" x14ac:dyDescent="0.2">
      <c r="A4926" s="2"/>
      <c r="BG4926" s="72"/>
    </row>
    <row r="4927" spans="1:59" s="18" customFormat="1" x14ac:dyDescent="0.2">
      <c r="A4927" s="2"/>
      <c r="BG4927" s="72"/>
    </row>
    <row r="4928" spans="1:59" s="18" customFormat="1" x14ac:dyDescent="0.2">
      <c r="A4928" s="2"/>
      <c r="BG4928" s="72"/>
    </row>
    <row r="4929" spans="1:59" s="18" customFormat="1" x14ac:dyDescent="0.2">
      <c r="A4929" s="2"/>
      <c r="BG4929" s="72"/>
    </row>
    <row r="4930" spans="1:59" s="18" customFormat="1" x14ac:dyDescent="0.2">
      <c r="A4930" s="2"/>
      <c r="BG4930" s="72"/>
    </row>
    <row r="4931" spans="1:59" s="18" customFormat="1" x14ac:dyDescent="0.2">
      <c r="A4931" s="2"/>
      <c r="BG4931" s="72"/>
    </row>
    <row r="4932" spans="1:59" s="18" customFormat="1" x14ac:dyDescent="0.2">
      <c r="A4932" s="2"/>
      <c r="BG4932" s="72"/>
    </row>
    <row r="4933" spans="1:59" s="18" customFormat="1" x14ac:dyDescent="0.2">
      <c r="A4933" s="2"/>
      <c r="BG4933" s="72"/>
    </row>
    <row r="4934" spans="1:59" s="18" customFormat="1" x14ac:dyDescent="0.2">
      <c r="A4934" s="2"/>
      <c r="BG4934" s="72"/>
    </row>
    <row r="4935" spans="1:59" s="18" customFormat="1" x14ac:dyDescent="0.2">
      <c r="A4935" s="2"/>
      <c r="BG4935" s="72"/>
    </row>
    <row r="4936" spans="1:59" s="18" customFormat="1" x14ac:dyDescent="0.2">
      <c r="A4936" s="2"/>
      <c r="BG4936" s="72"/>
    </row>
    <row r="4937" spans="1:59" s="18" customFormat="1" x14ac:dyDescent="0.2">
      <c r="A4937" s="2"/>
      <c r="BG4937" s="72"/>
    </row>
    <row r="4938" spans="1:59" s="18" customFormat="1" x14ac:dyDescent="0.2">
      <c r="A4938" s="2"/>
      <c r="BG4938" s="72"/>
    </row>
    <row r="4939" spans="1:59" s="18" customFormat="1" x14ac:dyDescent="0.2">
      <c r="A4939" s="2"/>
      <c r="BG4939" s="72"/>
    </row>
    <row r="4940" spans="1:59" s="18" customFormat="1" x14ac:dyDescent="0.2">
      <c r="A4940" s="2"/>
      <c r="BG4940" s="72"/>
    </row>
    <row r="4941" spans="1:59" s="18" customFormat="1" x14ac:dyDescent="0.2">
      <c r="A4941" s="2"/>
      <c r="BG4941" s="72"/>
    </row>
    <row r="4942" spans="1:59" s="18" customFormat="1" x14ac:dyDescent="0.2">
      <c r="A4942" s="2"/>
      <c r="BG4942" s="72"/>
    </row>
    <row r="4943" spans="1:59" s="18" customFormat="1" x14ac:dyDescent="0.2">
      <c r="A4943" s="2"/>
      <c r="BG4943" s="72"/>
    </row>
    <row r="4944" spans="1:59" s="18" customFormat="1" x14ac:dyDescent="0.2">
      <c r="A4944" s="2"/>
      <c r="BG4944" s="72"/>
    </row>
    <row r="4945" spans="1:59" s="18" customFormat="1" x14ac:dyDescent="0.2">
      <c r="A4945" s="2"/>
      <c r="BG4945" s="72"/>
    </row>
    <row r="4946" spans="1:59" s="18" customFormat="1" x14ac:dyDescent="0.2">
      <c r="A4946" s="2"/>
      <c r="BG4946" s="72"/>
    </row>
    <row r="4947" spans="1:59" s="18" customFormat="1" x14ac:dyDescent="0.2">
      <c r="A4947" s="2"/>
      <c r="BG4947" s="72"/>
    </row>
    <row r="4948" spans="1:59" s="18" customFormat="1" x14ac:dyDescent="0.2">
      <c r="A4948" s="2"/>
      <c r="BG4948" s="72"/>
    </row>
    <row r="4949" spans="1:59" s="18" customFormat="1" x14ac:dyDescent="0.2">
      <c r="A4949" s="2"/>
      <c r="BG4949" s="72"/>
    </row>
    <row r="4950" spans="1:59" s="18" customFormat="1" x14ac:dyDescent="0.2">
      <c r="A4950" s="2"/>
      <c r="BG4950" s="72"/>
    </row>
    <row r="4951" spans="1:59" s="18" customFormat="1" x14ac:dyDescent="0.2">
      <c r="A4951" s="2"/>
      <c r="BG4951" s="72"/>
    </row>
    <row r="4952" spans="1:59" s="18" customFormat="1" x14ac:dyDescent="0.2">
      <c r="A4952" s="2"/>
      <c r="BG4952" s="72"/>
    </row>
    <row r="4953" spans="1:59" s="18" customFormat="1" x14ac:dyDescent="0.2">
      <c r="A4953" s="2"/>
      <c r="BG4953" s="72"/>
    </row>
    <row r="4954" spans="1:59" s="18" customFormat="1" x14ac:dyDescent="0.2">
      <c r="A4954" s="2"/>
      <c r="BG4954" s="72"/>
    </row>
    <row r="4955" spans="1:59" s="18" customFormat="1" x14ac:dyDescent="0.2">
      <c r="A4955" s="2"/>
      <c r="BG4955" s="72"/>
    </row>
    <row r="4956" spans="1:59" s="18" customFormat="1" x14ac:dyDescent="0.2">
      <c r="A4956" s="2"/>
      <c r="BG4956" s="72"/>
    </row>
    <row r="4957" spans="1:59" s="18" customFormat="1" x14ac:dyDescent="0.2">
      <c r="A4957" s="2"/>
      <c r="BG4957" s="72"/>
    </row>
    <row r="4958" spans="1:59" s="18" customFormat="1" x14ac:dyDescent="0.2">
      <c r="A4958" s="2"/>
      <c r="BG4958" s="72"/>
    </row>
    <row r="4959" spans="1:59" s="18" customFormat="1" x14ac:dyDescent="0.2">
      <c r="A4959" s="2"/>
      <c r="BG4959" s="72"/>
    </row>
    <row r="4960" spans="1:59" s="18" customFormat="1" x14ac:dyDescent="0.2">
      <c r="A4960" s="2"/>
      <c r="BG4960" s="72"/>
    </row>
    <row r="4961" spans="1:59" s="18" customFormat="1" x14ac:dyDescent="0.2">
      <c r="A4961" s="2"/>
      <c r="BG4961" s="72"/>
    </row>
    <row r="4962" spans="1:59" s="18" customFormat="1" x14ac:dyDescent="0.2">
      <c r="A4962" s="2"/>
      <c r="BG4962" s="72"/>
    </row>
    <row r="4963" spans="1:59" s="18" customFormat="1" x14ac:dyDescent="0.2">
      <c r="A4963" s="2"/>
      <c r="BG4963" s="72"/>
    </row>
    <row r="4964" spans="1:59" s="18" customFormat="1" x14ac:dyDescent="0.2">
      <c r="A4964" s="2"/>
      <c r="BG4964" s="72"/>
    </row>
    <row r="4965" spans="1:59" s="18" customFormat="1" x14ac:dyDescent="0.2">
      <c r="A4965" s="2"/>
      <c r="BG4965" s="72"/>
    </row>
    <row r="4966" spans="1:59" s="18" customFormat="1" x14ac:dyDescent="0.2">
      <c r="A4966" s="2"/>
      <c r="BG4966" s="72"/>
    </row>
    <row r="4967" spans="1:59" s="18" customFormat="1" x14ac:dyDescent="0.2">
      <c r="A4967" s="2"/>
      <c r="BG4967" s="72"/>
    </row>
    <row r="4968" spans="1:59" s="18" customFormat="1" x14ac:dyDescent="0.2">
      <c r="A4968" s="2"/>
      <c r="BG4968" s="72"/>
    </row>
    <row r="4969" spans="1:59" s="18" customFormat="1" x14ac:dyDescent="0.2">
      <c r="A4969" s="2"/>
      <c r="BG4969" s="72"/>
    </row>
    <row r="4970" spans="1:59" s="18" customFormat="1" x14ac:dyDescent="0.2">
      <c r="A4970" s="2"/>
      <c r="BG4970" s="72"/>
    </row>
    <row r="4971" spans="1:59" s="18" customFormat="1" x14ac:dyDescent="0.2">
      <c r="A4971" s="2"/>
      <c r="BG4971" s="72"/>
    </row>
    <row r="4972" spans="1:59" s="18" customFormat="1" x14ac:dyDescent="0.2">
      <c r="A4972" s="2"/>
      <c r="BG4972" s="72"/>
    </row>
    <row r="4973" spans="1:59" s="18" customFormat="1" x14ac:dyDescent="0.2">
      <c r="A4973" s="2"/>
      <c r="BG4973" s="72"/>
    </row>
    <row r="4974" spans="1:59" s="18" customFormat="1" x14ac:dyDescent="0.2">
      <c r="A4974" s="2"/>
      <c r="BG4974" s="72"/>
    </row>
    <row r="4975" spans="1:59" s="18" customFormat="1" x14ac:dyDescent="0.2">
      <c r="A4975" s="2"/>
      <c r="BG4975" s="72"/>
    </row>
    <row r="4976" spans="1:59" s="18" customFormat="1" x14ac:dyDescent="0.2">
      <c r="A4976" s="2"/>
      <c r="BG4976" s="72"/>
    </row>
    <row r="4977" spans="1:59" s="18" customFormat="1" x14ac:dyDescent="0.2">
      <c r="A4977" s="2"/>
      <c r="BG4977" s="72"/>
    </row>
    <row r="4978" spans="1:59" s="18" customFormat="1" x14ac:dyDescent="0.2">
      <c r="A4978" s="2"/>
      <c r="BG4978" s="72"/>
    </row>
    <row r="4979" spans="1:59" s="18" customFormat="1" x14ac:dyDescent="0.2">
      <c r="A4979" s="2"/>
      <c r="BG4979" s="72"/>
    </row>
    <row r="4980" spans="1:59" s="18" customFormat="1" x14ac:dyDescent="0.2">
      <c r="A4980" s="2"/>
      <c r="BG4980" s="72"/>
    </row>
    <row r="4981" spans="1:59" s="18" customFormat="1" x14ac:dyDescent="0.2">
      <c r="A4981" s="2"/>
      <c r="BG4981" s="72"/>
    </row>
    <row r="4982" spans="1:59" s="18" customFormat="1" x14ac:dyDescent="0.2">
      <c r="A4982" s="2"/>
      <c r="BG4982" s="72"/>
    </row>
    <row r="4983" spans="1:59" s="18" customFormat="1" x14ac:dyDescent="0.2">
      <c r="A4983" s="2"/>
      <c r="BG4983" s="72"/>
    </row>
    <row r="4984" spans="1:59" s="18" customFormat="1" x14ac:dyDescent="0.2">
      <c r="A4984" s="2"/>
      <c r="BG4984" s="72"/>
    </row>
    <row r="4985" spans="1:59" s="18" customFormat="1" x14ac:dyDescent="0.2">
      <c r="A4985" s="2"/>
      <c r="BG4985" s="72"/>
    </row>
    <row r="4986" spans="1:59" s="18" customFormat="1" x14ac:dyDescent="0.2">
      <c r="A4986" s="2"/>
      <c r="BG4986" s="72"/>
    </row>
    <row r="4987" spans="1:59" s="18" customFormat="1" x14ac:dyDescent="0.2">
      <c r="A4987" s="2"/>
      <c r="BG4987" s="72"/>
    </row>
    <row r="4988" spans="1:59" s="18" customFormat="1" x14ac:dyDescent="0.2">
      <c r="A4988" s="2"/>
      <c r="BG4988" s="72"/>
    </row>
    <row r="4989" spans="1:59" s="18" customFormat="1" x14ac:dyDescent="0.2">
      <c r="A4989" s="2"/>
      <c r="BG4989" s="72"/>
    </row>
    <row r="4990" spans="1:59" s="18" customFormat="1" x14ac:dyDescent="0.2">
      <c r="A4990" s="2"/>
      <c r="BG4990" s="72"/>
    </row>
    <row r="4991" spans="1:59" s="18" customFormat="1" x14ac:dyDescent="0.2">
      <c r="A4991" s="2"/>
      <c r="BG4991" s="72"/>
    </row>
    <row r="4992" spans="1:59" s="18" customFormat="1" x14ac:dyDescent="0.2">
      <c r="A4992" s="2"/>
      <c r="BG4992" s="72"/>
    </row>
    <row r="4993" spans="1:59" s="18" customFormat="1" x14ac:dyDescent="0.2">
      <c r="A4993" s="2"/>
      <c r="BG4993" s="72"/>
    </row>
    <row r="4994" spans="1:59" s="18" customFormat="1" x14ac:dyDescent="0.2">
      <c r="A4994" s="2"/>
      <c r="BG4994" s="72"/>
    </row>
    <row r="4995" spans="1:59" s="18" customFormat="1" x14ac:dyDescent="0.2">
      <c r="A4995" s="2"/>
      <c r="BG4995" s="72"/>
    </row>
    <row r="4996" spans="1:59" s="18" customFormat="1" x14ac:dyDescent="0.2">
      <c r="A4996" s="2"/>
      <c r="BG4996" s="72"/>
    </row>
    <row r="4997" spans="1:59" s="18" customFormat="1" x14ac:dyDescent="0.2">
      <c r="A4997" s="2"/>
      <c r="BG4997" s="72"/>
    </row>
    <row r="4998" spans="1:59" s="18" customFormat="1" x14ac:dyDescent="0.2">
      <c r="A4998" s="2"/>
      <c r="BG4998" s="72"/>
    </row>
    <row r="4999" spans="1:59" s="18" customFormat="1" x14ac:dyDescent="0.2">
      <c r="A4999" s="2"/>
      <c r="BG4999" s="72"/>
    </row>
    <row r="5000" spans="1:59" s="18" customFormat="1" x14ac:dyDescent="0.2">
      <c r="A5000" s="2"/>
      <c r="BG5000" s="72"/>
    </row>
    <row r="5001" spans="1:59" s="18" customFormat="1" x14ac:dyDescent="0.2">
      <c r="A5001" s="2"/>
      <c r="BG5001" s="72"/>
    </row>
    <row r="5002" spans="1:59" s="18" customFormat="1" x14ac:dyDescent="0.2">
      <c r="A5002" s="2"/>
      <c r="BG5002" s="72"/>
    </row>
    <row r="5003" spans="1:59" s="18" customFormat="1" x14ac:dyDescent="0.2">
      <c r="A5003" s="2"/>
      <c r="BG5003" s="72"/>
    </row>
    <row r="5004" spans="1:59" s="18" customFormat="1" x14ac:dyDescent="0.2">
      <c r="A5004" s="2"/>
      <c r="BG5004" s="72"/>
    </row>
    <row r="5005" spans="1:59" s="18" customFormat="1" x14ac:dyDescent="0.2">
      <c r="A5005" s="2"/>
      <c r="BG5005" s="72"/>
    </row>
    <row r="5006" spans="1:59" s="18" customFormat="1" x14ac:dyDescent="0.2">
      <c r="A5006" s="2"/>
      <c r="BG5006" s="72"/>
    </row>
    <row r="5007" spans="1:59" s="18" customFormat="1" x14ac:dyDescent="0.2">
      <c r="A5007" s="2"/>
      <c r="BG5007" s="72"/>
    </row>
    <row r="5008" spans="1:59" s="18" customFormat="1" x14ac:dyDescent="0.2">
      <c r="A5008" s="2"/>
      <c r="BG5008" s="72"/>
    </row>
    <row r="5009" spans="1:59" s="18" customFormat="1" x14ac:dyDescent="0.2">
      <c r="A5009" s="2"/>
      <c r="BG5009" s="72"/>
    </row>
    <row r="5010" spans="1:59" s="18" customFormat="1" x14ac:dyDescent="0.2">
      <c r="A5010" s="2"/>
      <c r="BG5010" s="72"/>
    </row>
    <row r="5011" spans="1:59" s="18" customFormat="1" x14ac:dyDescent="0.2">
      <c r="A5011" s="2"/>
      <c r="BG5011" s="72"/>
    </row>
    <row r="5012" spans="1:59" s="18" customFormat="1" x14ac:dyDescent="0.2">
      <c r="A5012" s="2"/>
      <c r="BG5012" s="72"/>
    </row>
    <row r="5013" spans="1:59" s="18" customFormat="1" x14ac:dyDescent="0.2">
      <c r="A5013" s="2"/>
      <c r="BG5013" s="72"/>
    </row>
    <row r="5014" spans="1:59" s="18" customFormat="1" x14ac:dyDescent="0.2">
      <c r="A5014" s="2"/>
      <c r="BG5014" s="72"/>
    </row>
    <row r="5015" spans="1:59" s="18" customFormat="1" x14ac:dyDescent="0.2">
      <c r="A5015" s="2"/>
      <c r="BG5015" s="72"/>
    </row>
    <row r="5016" spans="1:59" s="18" customFormat="1" x14ac:dyDescent="0.2">
      <c r="A5016" s="2"/>
      <c r="BG5016" s="72"/>
    </row>
    <row r="5017" spans="1:59" s="18" customFormat="1" x14ac:dyDescent="0.2">
      <c r="A5017" s="2"/>
      <c r="BG5017" s="72"/>
    </row>
    <row r="5018" spans="1:59" s="18" customFormat="1" x14ac:dyDescent="0.2">
      <c r="A5018" s="2"/>
      <c r="BG5018" s="72"/>
    </row>
    <row r="5019" spans="1:59" s="18" customFormat="1" x14ac:dyDescent="0.2">
      <c r="A5019" s="2"/>
      <c r="BG5019" s="72"/>
    </row>
    <row r="5020" spans="1:59" s="18" customFormat="1" x14ac:dyDescent="0.2">
      <c r="A5020" s="2"/>
      <c r="BG5020" s="72"/>
    </row>
    <row r="5021" spans="1:59" s="18" customFormat="1" x14ac:dyDescent="0.2">
      <c r="A5021" s="2"/>
      <c r="BG5021" s="72"/>
    </row>
    <row r="5022" spans="1:59" s="18" customFormat="1" x14ac:dyDescent="0.2">
      <c r="A5022" s="2"/>
      <c r="BG5022" s="72"/>
    </row>
    <row r="5023" spans="1:59" s="18" customFormat="1" x14ac:dyDescent="0.2">
      <c r="A5023" s="2"/>
      <c r="BG5023" s="72"/>
    </row>
    <row r="5024" spans="1:59" s="18" customFormat="1" x14ac:dyDescent="0.2">
      <c r="A5024" s="2"/>
      <c r="BG5024" s="72"/>
    </row>
    <row r="5025" spans="1:59" s="18" customFormat="1" x14ac:dyDescent="0.2">
      <c r="A5025" s="2"/>
      <c r="BG5025" s="72"/>
    </row>
    <row r="5026" spans="1:59" s="18" customFormat="1" x14ac:dyDescent="0.2">
      <c r="A5026" s="2"/>
      <c r="BG5026" s="72"/>
    </row>
    <row r="5027" spans="1:59" s="18" customFormat="1" x14ac:dyDescent="0.2">
      <c r="A5027" s="2"/>
      <c r="BG5027" s="72"/>
    </row>
    <row r="5028" spans="1:59" s="18" customFormat="1" x14ac:dyDescent="0.2">
      <c r="A5028" s="2"/>
      <c r="BG5028" s="72"/>
    </row>
    <row r="5029" spans="1:59" s="18" customFormat="1" x14ac:dyDescent="0.2">
      <c r="A5029" s="2"/>
      <c r="BG5029" s="72"/>
    </row>
    <row r="5030" spans="1:59" s="18" customFormat="1" x14ac:dyDescent="0.2">
      <c r="A5030" s="2"/>
      <c r="BG5030" s="72"/>
    </row>
    <row r="5031" spans="1:59" s="18" customFormat="1" x14ac:dyDescent="0.2">
      <c r="A5031" s="2"/>
      <c r="BG5031" s="72"/>
    </row>
    <row r="5032" spans="1:59" s="18" customFormat="1" x14ac:dyDescent="0.2">
      <c r="A5032" s="2"/>
      <c r="BG5032" s="72"/>
    </row>
    <row r="5033" spans="1:59" s="18" customFormat="1" x14ac:dyDescent="0.2">
      <c r="A5033" s="2"/>
      <c r="BG5033" s="72"/>
    </row>
    <row r="5034" spans="1:59" s="18" customFormat="1" x14ac:dyDescent="0.2">
      <c r="A5034" s="2"/>
      <c r="BG5034" s="72"/>
    </row>
    <row r="5035" spans="1:59" s="18" customFormat="1" x14ac:dyDescent="0.2">
      <c r="A5035" s="2"/>
      <c r="BG5035" s="72"/>
    </row>
    <row r="5036" spans="1:59" s="18" customFormat="1" x14ac:dyDescent="0.2">
      <c r="A5036" s="2"/>
      <c r="BG5036" s="72"/>
    </row>
    <row r="5037" spans="1:59" s="18" customFormat="1" x14ac:dyDescent="0.2">
      <c r="A5037" s="2"/>
      <c r="BG5037" s="72"/>
    </row>
    <row r="5038" spans="1:59" s="18" customFormat="1" x14ac:dyDescent="0.2">
      <c r="A5038" s="2"/>
      <c r="BG5038" s="72"/>
    </row>
    <row r="5039" spans="1:59" s="18" customFormat="1" x14ac:dyDescent="0.2">
      <c r="A5039" s="2"/>
      <c r="BG5039" s="72"/>
    </row>
    <row r="5040" spans="1:59" s="18" customFormat="1" x14ac:dyDescent="0.2">
      <c r="A5040" s="2"/>
      <c r="BG5040" s="72"/>
    </row>
    <row r="5041" spans="1:59" s="18" customFormat="1" x14ac:dyDescent="0.2">
      <c r="A5041" s="2"/>
      <c r="BG5041" s="72"/>
    </row>
    <row r="5042" spans="1:59" s="18" customFormat="1" x14ac:dyDescent="0.2">
      <c r="A5042" s="2"/>
      <c r="BG5042" s="72"/>
    </row>
    <row r="5043" spans="1:59" s="18" customFormat="1" x14ac:dyDescent="0.2">
      <c r="A5043" s="2"/>
      <c r="BG5043" s="72"/>
    </row>
    <row r="5044" spans="1:59" s="18" customFormat="1" x14ac:dyDescent="0.2">
      <c r="A5044" s="2"/>
      <c r="BG5044" s="72"/>
    </row>
    <row r="5045" spans="1:59" s="18" customFormat="1" x14ac:dyDescent="0.2">
      <c r="A5045" s="2"/>
      <c r="BG5045" s="72"/>
    </row>
    <row r="5046" spans="1:59" s="18" customFormat="1" x14ac:dyDescent="0.2">
      <c r="A5046" s="2"/>
      <c r="BG5046" s="72"/>
    </row>
    <row r="5047" spans="1:59" s="18" customFormat="1" x14ac:dyDescent="0.2">
      <c r="A5047" s="2"/>
      <c r="BG5047" s="72"/>
    </row>
    <row r="5048" spans="1:59" s="18" customFormat="1" x14ac:dyDescent="0.2">
      <c r="A5048" s="2"/>
      <c r="BG5048" s="72"/>
    </row>
    <row r="5049" spans="1:59" s="18" customFormat="1" x14ac:dyDescent="0.2">
      <c r="A5049" s="2"/>
      <c r="BG5049" s="72"/>
    </row>
    <row r="5050" spans="1:59" s="18" customFormat="1" x14ac:dyDescent="0.2">
      <c r="A5050" s="2"/>
      <c r="BG5050" s="72"/>
    </row>
    <row r="5051" spans="1:59" s="18" customFormat="1" x14ac:dyDescent="0.2">
      <c r="A5051" s="2"/>
      <c r="BG5051" s="72"/>
    </row>
    <row r="5052" spans="1:59" s="18" customFormat="1" x14ac:dyDescent="0.2">
      <c r="A5052" s="2"/>
      <c r="BG5052" s="72"/>
    </row>
    <row r="5053" spans="1:59" s="18" customFormat="1" x14ac:dyDescent="0.2">
      <c r="A5053" s="2"/>
      <c r="BG5053" s="72"/>
    </row>
    <row r="5054" spans="1:59" s="18" customFormat="1" x14ac:dyDescent="0.2">
      <c r="A5054" s="2"/>
      <c r="BG5054" s="72"/>
    </row>
    <row r="5055" spans="1:59" s="18" customFormat="1" x14ac:dyDescent="0.2">
      <c r="A5055" s="2"/>
      <c r="BG5055" s="72"/>
    </row>
    <row r="5056" spans="1:59" s="18" customFormat="1" x14ac:dyDescent="0.2">
      <c r="A5056" s="2"/>
      <c r="BG5056" s="72"/>
    </row>
    <row r="5057" spans="1:59" s="18" customFormat="1" x14ac:dyDescent="0.2">
      <c r="A5057" s="2"/>
      <c r="BG5057" s="72"/>
    </row>
    <row r="5058" spans="1:59" s="18" customFormat="1" x14ac:dyDescent="0.2">
      <c r="A5058" s="2"/>
      <c r="BG5058" s="72"/>
    </row>
    <row r="5059" spans="1:59" s="18" customFormat="1" x14ac:dyDescent="0.2">
      <c r="A5059" s="2"/>
      <c r="BG5059" s="72"/>
    </row>
    <row r="5060" spans="1:59" s="18" customFormat="1" x14ac:dyDescent="0.2">
      <c r="A5060" s="2"/>
      <c r="BG5060" s="72"/>
    </row>
    <row r="5061" spans="1:59" s="18" customFormat="1" x14ac:dyDescent="0.2">
      <c r="A5061" s="2"/>
      <c r="BG5061" s="72"/>
    </row>
    <row r="5062" spans="1:59" s="18" customFormat="1" x14ac:dyDescent="0.2">
      <c r="A5062" s="2"/>
      <c r="BG5062" s="72"/>
    </row>
    <row r="5063" spans="1:59" s="18" customFormat="1" x14ac:dyDescent="0.2">
      <c r="A5063" s="2"/>
      <c r="BG5063" s="72"/>
    </row>
    <row r="5064" spans="1:59" s="18" customFormat="1" x14ac:dyDescent="0.2">
      <c r="A5064" s="2"/>
      <c r="BG5064" s="72"/>
    </row>
    <row r="5065" spans="1:59" s="18" customFormat="1" x14ac:dyDescent="0.2">
      <c r="A5065" s="2"/>
      <c r="BG5065" s="72"/>
    </row>
    <row r="5066" spans="1:59" s="18" customFormat="1" x14ac:dyDescent="0.2">
      <c r="A5066" s="2"/>
      <c r="BG5066" s="72"/>
    </row>
    <row r="5067" spans="1:59" s="18" customFormat="1" x14ac:dyDescent="0.2">
      <c r="A5067" s="2"/>
      <c r="BG5067" s="72"/>
    </row>
    <row r="5068" spans="1:59" s="18" customFormat="1" x14ac:dyDescent="0.2">
      <c r="A5068" s="2"/>
      <c r="BG5068" s="72"/>
    </row>
    <row r="5069" spans="1:59" s="18" customFormat="1" x14ac:dyDescent="0.2">
      <c r="A5069" s="2"/>
      <c r="BG5069" s="72"/>
    </row>
    <row r="5070" spans="1:59" s="18" customFormat="1" x14ac:dyDescent="0.2">
      <c r="A5070" s="2"/>
      <c r="BG5070" s="72"/>
    </row>
    <row r="5071" spans="1:59" s="18" customFormat="1" x14ac:dyDescent="0.2">
      <c r="A5071" s="2"/>
      <c r="BG5071" s="72"/>
    </row>
    <row r="5072" spans="1:59" s="18" customFormat="1" x14ac:dyDescent="0.2">
      <c r="A5072" s="2"/>
      <c r="BG5072" s="72"/>
    </row>
    <row r="5073" spans="1:59" s="18" customFormat="1" x14ac:dyDescent="0.2">
      <c r="A5073" s="2"/>
      <c r="BG5073" s="72"/>
    </row>
    <row r="5074" spans="1:59" s="18" customFormat="1" x14ac:dyDescent="0.2">
      <c r="A5074" s="2"/>
      <c r="BG5074" s="72"/>
    </row>
    <row r="5075" spans="1:59" s="18" customFormat="1" x14ac:dyDescent="0.2">
      <c r="A5075" s="2"/>
      <c r="BG5075" s="72"/>
    </row>
    <row r="5076" spans="1:59" s="18" customFormat="1" x14ac:dyDescent="0.2">
      <c r="A5076" s="2"/>
      <c r="BG5076" s="72"/>
    </row>
    <row r="5077" spans="1:59" s="18" customFormat="1" x14ac:dyDescent="0.2">
      <c r="A5077" s="2"/>
      <c r="BG5077" s="72"/>
    </row>
    <row r="5078" spans="1:59" s="18" customFormat="1" x14ac:dyDescent="0.2">
      <c r="A5078" s="2"/>
      <c r="BG5078" s="72"/>
    </row>
    <row r="5079" spans="1:59" s="18" customFormat="1" x14ac:dyDescent="0.2">
      <c r="A5079" s="2"/>
      <c r="BG5079" s="72"/>
    </row>
    <row r="5080" spans="1:59" s="18" customFormat="1" x14ac:dyDescent="0.2">
      <c r="A5080" s="2"/>
      <c r="BG5080" s="72"/>
    </row>
    <row r="5081" spans="1:59" s="18" customFormat="1" x14ac:dyDescent="0.2">
      <c r="A5081" s="2"/>
      <c r="BG5081" s="72"/>
    </row>
    <row r="5082" spans="1:59" s="18" customFormat="1" x14ac:dyDescent="0.2">
      <c r="A5082" s="2"/>
      <c r="BG5082" s="72"/>
    </row>
    <row r="5083" spans="1:59" s="18" customFormat="1" x14ac:dyDescent="0.2">
      <c r="A5083" s="2"/>
      <c r="BG5083" s="72"/>
    </row>
    <row r="5084" spans="1:59" s="18" customFormat="1" x14ac:dyDescent="0.2">
      <c r="A5084" s="2"/>
      <c r="BG5084" s="72"/>
    </row>
    <row r="5085" spans="1:59" s="18" customFormat="1" x14ac:dyDescent="0.2">
      <c r="A5085" s="2"/>
      <c r="BG5085" s="72"/>
    </row>
    <row r="5086" spans="1:59" s="18" customFormat="1" x14ac:dyDescent="0.2">
      <c r="A5086" s="2"/>
      <c r="BG5086" s="72"/>
    </row>
    <row r="5087" spans="1:59" s="18" customFormat="1" x14ac:dyDescent="0.2">
      <c r="A5087" s="2"/>
      <c r="BG5087" s="72"/>
    </row>
    <row r="5088" spans="1:59" s="18" customFormat="1" x14ac:dyDescent="0.2">
      <c r="A5088" s="2"/>
      <c r="BG5088" s="72"/>
    </row>
    <row r="5089" spans="1:59" s="18" customFormat="1" x14ac:dyDescent="0.2">
      <c r="A5089" s="2"/>
      <c r="BG5089" s="72"/>
    </row>
    <row r="5090" spans="1:59" s="18" customFormat="1" x14ac:dyDescent="0.2">
      <c r="A5090" s="2"/>
      <c r="BG5090" s="72"/>
    </row>
    <row r="5091" spans="1:59" s="18" customFormat="1" x14ac:dyDescent="0.2">
      <c r="A5091" s="2"/>
      <c r="BG5091" s="72"/>
    </row>
    <row r="5092" spans="1:59" s="18" customFormat="1" x14ac:dyDescent="0.2">
      <c r="A5092" s="2"/>
      <c r="BG5092" s="72"/>
    </row>
    <row r="5093" spans="1:59" s="18" customFormat="1" x14ac:dyDescent="0.2">
      <c r="A5093" s="2"/>
      <c r="BG5093" s="72"/>
    </row>
    <row r="5094" spans="1:59" s="18" customFormat="1" x14ac:dyDescent="0.2">
      <c r="A5094" s="2"/>
      <c r="BG5094" s="72"/>
    </row>
    <row r="5095" spans="1:59" s="18" customFormat="1" x14ac:dyDescent="0.2">
      <c r="A5095" s="2"/>
      <c r="BG5095" s="72"/>
    </row>
    <row r="5096" spans="1:59" s="18" customFormat="1" x14ac:dyDescent="0.2">
      <c r="A5096" s="2"/>
      <c r="BG5096" s="72"/>
    </row>
    <row r="5097" spans="1:59" s="18" customFormat="1" x14ac:dyDescent="0.2">
      <c r="A5097" s="2"/>
      <c r="BG5097" s="72"/>
    </row>
    <row r="5098" spans="1:59" s="18" customFormat="1" x14ac:dyDescent="0.2">
      <c r="A5098" s="2"/>
      <c r="BG5098" s="72"/>
    </row>
    <row r="5099" spans="1:59" s="18" customFormat="1" x14ac:dyDescent="0.2">
      <c r="A5099" s="2"/>
      <c r="BG5099" s="72"/>
    </row>
    <row r="5100" spans="1:59" s="18" customFormat="1" x14ac:dyDescent="0.2">
      <c r="A5100" s="2"/>
      <c r="BG5100" s="72"/>
    </row>
    <row r="5101" spans="1:59" s="18" customFormat="1" x14ac:dyDescent="0.2">
      <c r="A5101" s="2"/>
      <c r="BG5101" s="72"/>
    </row>
    <row r="5102" spans="1:59" s="18" customFormat="1" x14ac:dyDescent="0.2">
      <c r="A5102" s="2"/>
      <c r="BG5102" s="72"/>
    </row>
    <row r="5103" spans="1:59" s="18" customFormat="1" x14ac:dyDescent="0.2">
      <c r="A5103" s="2"/>
      <c r="BG5103" s="72"/>
    </row>
    <row r="5104" spans="1:59" s="18" customFormat="1" x14ac:dyDescent="0.2">
      <c r="A5104" s="2"/>
      <c r="BG5104" s="72"/>
    </row>
    <row r="5105" spans="1:59" s="18" customFormat="1" x14ac:dyDescent="0.2">
      <c r="A5105" s="2"/>
      <c r="BG5105" s="72"/>
    </row>
    <row r="5106" spans="1:59" s="18" customFormat="1" x14ac:dyDescent="0.2">
      <c r="A5106" s="2"/>
      <c r="BG5106" s="72"/>
    </row>
    <row r="5107" spans="1:59" s="18" customFormat="1" x14ac:dyDescent="0.2">
      <c r="A5107" s="2"/>
      <c r="BG5107" s="72"/>
    </row>
    <row r="5108" spans="1:59" s="18" customFormat="1" x14ac:dyDescent="0.2">
      <c r="A5108" s="2"/>
      <c r="BG5108" s="72"/>
    </row>
    <row r="5109" spans="1:59" s="18" customFormat="1" x14ac:dyDescent="0.2">
      <c r="A5109" s="2"/>
      <c r="BG5109" s="72"/>
    </row>
    <row r="5110" spans="1:59" s="18" customFormat="1" x14ac:dyDescent="0.2">
      <c r="A5110" s="2"/>
      <c r="BG5110" s="72"/>
    </row>
    <row r="5111" spans="1:59" s="18" customFormat="1" x14ac:dyDescent="0.2">
      <c r="A5111" s="2"/>
      <c r="BG5111" s="72"/>
    </row>
    <row r="5112" spans="1:59" s="18" customFormat="1" x14ac:dyDescent="0.2">
      <c r="A5112" s="2"/>
      <c r="BG5112" s="72"/>
    </row>
    <row r="5113" spans="1:59" s="18" customFormat="1" x14ac:dyDescent="0.2">
      <c r="A5113" s="2"/>
      <c r="BG5113" s="72"/>
    </row>
    <row r="5114" spans="1:59" s="18" customFormat="1" x14ac:dyDescent="0.2">
      <c r="A5114" s="2"/>
      <c r="BG5114" s="72"/>
    </row>
    <row r="5115" spans="1:59" s="18" customFormat="1" x14ac:dyDescent="0.2">
      <c r="A5115" s="2"/>
      <c r="BG5115" s="72"/>
    </row>
    <row r="5116" spans="1:59" s="18" customFormat="1" x14ac:dyDescent="0.2">
      <c r="A5116" s="2"/>
      <c r="BG5116" s="72"/>
    </row>
    <row r="5117" spans="1:59" s="18" customFormat="1" x14ac:dyDescent="0.2">
      <c r="A5117" s="2"/>
      <c r="BG5117" s="72"/>
    </row>
    <row r="5118" spans="1:59" s="18" customFormat="1" x14ac:dyDescent="0.2">
      <c r="A5118" s="2"/>
      <c r="BG5118" s="72"/>
    </row>
    <row r="5119" spans="1:59" s="18" customFormat="1" x14ac:dyDescent="0.2">
      <c r="A5119" s="2"/>
      <c r="BG5119" s="72"/>
    </row>
    <row r="5120" spans="1:59" s="18" customFormat="1" x14ac:dyDescent="0.2">
      <c r="A5120" s="2"/>
      <c r="BG5120" s="72"/>
    </row>
    <row r="5121" spans="1:59" s="18" customFormat="1" x14ac:dyDescent="0.2">
      <c r="A5121" s="2"/>
      <c r="BG5121" s="72"/>
    </row>
    <row r="5122" spans="1:59" s="18" customFormat="1" x14ac:dyDescent="0.2">
      <c r="A5122" s="2"/>
      <c r="BG5122" s="72"/>
    </row>
    <row r="5123" spans="1:59" s="18" customFormat="1" x14ac:dyDescent="0.2">
      <c r="A5123" s="2"/>
      <c r="BG5123" s="72"/>
    </row>
    <row r="5124" spans="1:59" s="18" customFormat="1" x14ac:dyDescent="0.2">
      <c r="A5124" s="2"/>
      <c r="BG5124" s="72"/>
    </row>
    <row r="5125" spans="1:59" s="18" customFormat="1" x14ac:dyDescent="0.2">
      <c r="A5125" s="2"/>
      <c r="BG5125" s="72"/>
    </row>
    <row r="5126" spans="1:59" s="18" customFormat="1" x14ac:dyDescent="0.2">
      <c r="A5126" s="2"/>
      <c r="BG5126" s="72"/>
    </row>
    <row r="5127" spans="1:59" s="18" customFormat="1" x14ac:dyDescent="0.2">
      <c r="A5127" s="2"/>
      <c r="BG5127" s="72"/>
    </row>
    <row r="5128" spans="1:59" s="18" customFormat="1" x14ac:dyDescent="0.2">
      <c r="A5128" s="2"/>
      <c r="BG5128" s="72"/>
    </row>
    <row r="5129" spans="1:59" s="18" customFormat="1" x14ac:dyDescent="0.2">
      <c r="A5129" s="2"/>
      <c r="BG5129" s="72"/>
    </row>
    <row r="5130" spans="1:59" s="18" customFormat="1" x14ac:dyDescent="0.2">
      <c r="A5130" s="2"/>
      <c r="BG5130" s="72"/>
    </row>
    <row r="5131" spans="1:59" s="18" customFormat="1" x14ac:dyDescent="0.2">
      <c r="A5131" s="2"/>
      <c r="BG5131" s="72"/>
    </row>
    <row r="5132" spans="1:59" s="18" customFormat="1" x14ac:dyDescent="0.2">
      <c r="A5132" s="2"/>
      <c r="BG5132" s="72"/>
    </row>
    <row r="5133" spans="1:59" s="18" customFormat="1" x14ac:dyDescent="0.2">
      <c r="A5133" s="2"/>
      <c r="BG5133" s="72"/>
    </row>
    <row r="5134" spans="1:59" s="18" customFormat="1" x14ac:dyDescent="0.2">
      <c r="A5134" s="2"/>
      <c r="BG5134" s="72"/>
    </row>
    <row r="5135" spans="1:59" s="18" customFormat="1" x14ac:dyDescent="0.2">
      <c r="A5135" s="2"/>
      <c r="BG5135" s="72"/>
    </row>
    <row r="5136" spans="1:59" s="18" customFormat="1" x14ac:dyDescent="0.2">
      <c r="A5136" s="2"/>
      <c r="BG5136" s="72"/>
    </row>
    <row r="5137" spans="1:59" s="18" customFormat="1" x14ac:dyDescent="0.2">
      <c r="A5137" s="2"/>
      <c r="BG5137" s="72"/>
    </row>
    <row r="5138" spans="1:59" s="18" customFormat="1" x14ac:dyDescent="0.2">
      <c r="A5138" s="2"/>
      <c r="BG5138" s="72"/>
    </row>
    <row r="5139" spans="1:59" s="18" customFormat="1" x14ac:dyDescent="0.2">
      <c r="A5139" s="2"/>
      <c r="BG5139" s="72"/>
    </row>
    <row r="5140" spans="1:59" s="18" customFormat="1" x14ac:dyDescent="0.2">
      <c r="A5140" s="2"/>
      <c r="BG5140" s="72"/>
    </row>
    <row r="5141" spans="1:59" s="18" customFormat="1" x14ac:dyDescent="0.2">
      <c r="A5141" s="2"/>
      <c r="BG5141" s="72"/>
    </row>
    <row r="5142" spans="1:59" s="18" customFormat="1" x14ac:dyDescent="0.2">
      <c r="A5142" s="2"/>
      <c r="BG5142" s="72"/>
    </row>
    <row r="5143" spans="1:59" s="18" customFormat="1" x14ac:dyDescent="0.2">
      <c r="A5143" s="2"/>
      <c r="BG5143" s="72"/>
    </row>
    <row r="5144" spans="1:59" s="18" customFormat="1" x14ac:dyDescent="0.2">
      <c r="A5144" s="2"/>
      <c r="BG5144" s="72"/>
    </row>
    <row r="5145" spans="1:59" s="18" customFormat="1" x14ac:dyDescent="0.2">
      <c r="A5145" s="2"/>
      <c r="BG5145" s="72"/>
    </row>
    <row r="5146" spans="1:59" s="18" customFormat="1" x14ac:dyDescent="0.2">
      <c r="A5146" s="2"/>
      <c r="BG5146" s="72"/>
    </row>
    <row r="5147" spans="1:59" s="18" customFormat="1" x14ac:dyDescent="0.2">
      <c r="A5147" s="2"/>
      <c r="BG5147" s="72"/>
    </row>
    <row r="5148" spans="1:59" s="18" customFormat="1" x14ac:dyDescent="0.2">
      <c r="A5148" s="2"/>
      <c r="BG5148" s="72"/>
    </row>
    <row r="5149" spans="1:59" s="18" customFormat="1" x14ac:dyDescent="0.2">
      <c r="A5149" s="2"/>
      <c r="BG5149" s="72"/>
    </row>
    <row r="5150" spans="1:59" s="18" customFormat="1" x14ac:dyDescent="0.2">
      <c r="A5150" s="2"/>
      <c r="BG5150" s="72"/>
    </row>
    <row r="5151" spans="1:59" s="18" customFormat="1" x14ac:dyDescent="0.2">
      <c r="A5151" s="2"/>
      <c r="BG5151" s="72"/>
    </row>
    <row r="5152" spans="1:59" s="18" customFormat="1" x14ac:dyDescent="0.2">
      <c r="A5152" s="2"/>
      <c r="BG5152" s="72"/>
    </row>
    <row r="5153" spans="1:59" s="18" customFormat="1" x14ac:dyDescent="0.2">
      <c r="A5153" s="2"/>
      <c r="BG5153" s="72"/>
    </row>
    <row r="5154" spans="1:59" s="18" customFormat="1" x14ac:dyDescent="0.2">
      <c r="A5154" s="2"/>
      <c r="BG5154" s="72"/>
    </row>
    <row r="5155" spans="1:59" s="18" customFormat="1" x14ac:dyDescent="0.2">
      <c r="A5155" s="2"/>
      <c r="BG5155" s="72"/>
    </row>
    <row r="5156" spans="1:59" s="18" customFormat="1" x14ac:dyDescent="0.2">
      <c r="A5156" s="2"/>
      <c r="BG5156" s="72"/>
    </row>
    <row r="5157" spans="1:59" s="18" customFormat="1" x14ac:dyDescent="0.2">
      <c r="A5157" s="2"/>
      <c r="BG5157" s="72"/>
    </row>
    <row r="5158" spans="1:59" s="18" customFormat="1" x14ac:dyDescent="0.2">
      <c r="A5158" s="2"/>
      <c r="BG5158" s="72"/>
    </row>
    <row r="5159" spans="1:59" s="18" customFormat="1" x14ac:dyDescent="0.2">
      <c r="A5159" s="2"/>
      <c r="BG5159" s="72"/>
    </row>
    <row r="5160" spans="1:59" s="18" customFormat="1" x14ac:dyDescent="0.2">
      <c r="A5160" s="2"/>
      <c r="BG5160" s="72"/>
    </row>
    <row r="5161" spans="1:59" s="18" customFormat="1" x14ac:dyDescent="0.2">
      <c r="A5161" s="2"/>
      <c r="BG5161" s="72"/>
    </row>
    <row r="5162" spans="1:59" s="18" customFormat="1" x14ac:dyDescent="0.2">
      <c r="A5162" s="2"/>
      <c r="BG5162" s="72"/>
    </row>
    <row r="5163" spans="1:59" s="18" customFormat="1" x14ac:dyDescent="0.2">
      <c r="A5163" s="2"/>
      <c r="BG5163" s="72"/>
    </row>
    <row r="5164" spans="1:59" s="18" customFormat="1" x14ac:dyDescent="0.2">
      <c r="A5164" s="2"/>
      <c r="BG5164" s="72"/>
    </row>
    <row r="5165" spans="1:59" s="18" customFormat="1" x14ac:dyDescent="0.2">
      <c r="A5165" s="2"/>
      <c r="BG5165" s="72"/>
    </row>
    <row r="5166" spans="1:59" s="18" customFormat="1" x14ac:dyDescent="0.2">
      <c r="A5166" s="2"/>
      <c r="BG5166" s="72"/>
    </row>
    <row r="5167" spans="1:59" s="18" customFormat="1" x14ac:dyDescent="0.2">
      <c r="A5167" s="2"/>
      <c r="BG5167" s="72"/>
    </row>
    <row r="5168" spans="1:59" s="18" customFormat="1" x14ac:dyDescent="0.2">
      <c r="A5168" s="2"/>
      <c r="BG5168" s="72"/>
    </row>
    <row r="5169" spans="1:59" s="18" customFormat="1" x14ac:dyDescent="0.2">
      <c r="A5169" s="2"/>
      <c r="BG5169" s="72"/>
    </row>
    <row r="5170" spans="1:59" s="18" customFormat="1" x14ac:dyDescent="0.2">
      <c r="A5170" s="2"/>
      <c r="BG5170" s="72"/>
    </row>
    <row r="5171" spans="1:59" s="18" customFormat="1" x14ac:dyDescent="0.2">
      <c r="A5171" s="2"/>
      <c r="BG5171" s="72"/>
    </row>
    <row r="5172" spans="1:59" s="18" customFormat="1" x14ac:dyDescent="0.2">
      <c r="A5172" s="2"/>
      <c r="BG5172" s="72"/>
    </row>
    <row r="5173" spans="1:59" s="18" customFormat="1" x14ac:dyDescent="0.2">
      <c r="A5173" s="2"/>
      <c r="BG5173" s="72"/>
    </row>
    <row r="5174" spans="1:59" s="18" customFormat="1" x14ac:dyDescent="0.2">
      <c r="A5174" s="2"/>
      <c r="BG5174" s="72"/>
    </row>
    <row r="5175" spans="1:59" s="18" customFormat="1" x14ac:dyDescent="0.2">
      <c r="A5175" s="2"/>
      <c r="BG5175" s="72"/>
    </row>
    <row r="5176" spans="1:59" s="18" customFormat="1" x14ac:dyDescent="0.2">
      <c r="A5176" s="2"/>
      <c r="BG5176" s="72"/>
    </row>
    <row r="5177" spans="1:59" s="18" customFormat="1" x14ac:dyDescent="0.2">
      <c r="A5177" s="2"/>
      <c r="BG5177" s="72"/>
    </row>
    <row r="5178" spans="1:59" s="18" customFormat="1" x14ac:dyDescent="0.2">
      <c r="A5178" s="2"/>
      <c r="BG5178" s="72"/>
    </row>
    <row r="5179" spans="1:59" s="18" customFormat="1" x14ac:dyDescent="0.2">
      <c r="A5179" s="2"/>
      <c r="BG5179" s="72"/>
    </row>
    <row r="5180" spans="1:59" s="18" customFormat="1" x14ac:dyDescent="0.2">
      <c r="A5180" s="2"/>
      <c r="BG5180" s="72"/>
    </row>
    <row r="5181" spans="1:59" s="18" customFormat="1" x14ac:dyDescent="0.2">
      <c r="A5181" s="2"/>
      <c r="BG5181" s="72"/>
    </row>
    <row r="5182" spans="1:59" s="18" customFormat="1" x14ac:dyDescent="0.2">
      <c r="A5182" s="2"/>
      <c r="BG5182" s="72"/>
    </row>
    <row r="5183" spans="1:59" s="18" customFormat="1" x14ac:dyDescent="0.2">
      <c r="A5183" s="2"/>
      <c r="BG5183" s="72"/>
    </row>
    <row r="5184" spans="1:59" s="18" customFormat="1" x14ac:dyDescent="0.2">
      <c r="A5184" s="2"/>
      <c r="BG5184" s="72"/>
    </row>
    <row r="5185" spans="1:59" s="18" customFormat="1" x14ac:dyDescent="0.2">
      <c r="A5185" s="2"/>
      <c r="BG5185" s="72"/>
    </row>
    <row r="5186" spans="1:59" s="18" customFormat="1" x14ac:dyDescent="0.2">
      <c r="A5186" s="2"/>
      <c r="BG5186" s="72"/>
    </row>
    <row r="5187" spans="1:59" s="18" customFormat="1" x14ac:dyDescent="0.2">
      <c r="A5187" s="2"/>
      <c r="BG5187" s="72"/>
    </row>
    <row r="5188" spans="1:59" s="18" customFormat="1" x14ac:dyDescent="0.2">
      <c r="A5188" s="2"/>
      <c r="BG5188" s="72"/>
    </row>
    <row r="5189" spans="1:59" s="18" customFormat="1" x14ac:dyDescent="0.2">
      <c r="A5189" s="2"/>
      <c r="BG5189" s="72"/>
    </row>
    <row r="5190" spans="1:59" s="18" customFormat="1" x14ac:dyDescent="0.2">
      <c r="A5190" s="2"/>
      <c r="BG5190" s="72"/>
    </row>
    <row r="5191" spans="1:59" s="18" customFormat="1" x14ac:dyDescent="0.2">
      <c r="A5191" s="2"/>
      <c r="BG5191" s="72"/>
    </row>
    <row r="5192" spans="1:59" s="18" customFormat="1" x14ac:dyDescent="0.2">
      <c r="A5192" s="2"/>
      <c r="BG5192" s="72"/>
    </row>
    <row r="5193" spans="1:59" s="18" customFormat="1" x14ac:dyDescent="0.2">
      <c r="A5193" s="2"/>
      <c r="BG5193" s="72"/>
    </row>
    <row r="5194" spans="1:59" s="18" customFormat="1" x14ac:dyDescent="0.2">
      <c r="A5194" s="2"/>
      <c r="BG5194" s="72"/>
    </row>
    <row r="5195" spans="1:59" s="18" customFormat="1" x14ac:dyDescent="0.2">
      <c r="A5195" s="2"/>
      <c r="BG5195" s="72"/>
    </row>
    <row r="5196" spans="1:59" s="18" customFormat="1" x14ac:dyDescent="0.2">
      <c r="A5196" s="2"/>
      <c r="BG5196" s="72"/>
    </row>
    <row r="5197" spans="1:59" s="18" customFormat="1" x14ac:dyDescent="0.2">
      <c r="A5197" s="2"/>
      <c r="BG5197" s="72"/>
    </row>
    <row r="5198" spans="1:59" s="18" customFormat="1" x14ac:dyDescent="0.2">
      <c r="A5198" s="2"/>
      <c r="BG5198" s="72"/>
    </row>
    <row r="5199" spans="1:59" s="18" customFormat="1" x14ac:dyDescent="0.2">
      <c r="A5199" s="2"/>
      <c r="BG5199" s="72"/>
    </row>
    <row r="5200" spans="1:59" s="18" customFormat="1" x14ac:dyDescent="0.2">
      <c r="A5200" s="2"/>
      <c r="BG5200" s="72"/>
    </row>
    <row r="5201" spans="1:59" s="18" customFormat="1" x14ac:dyDescent="0.2">
      <c r="A5201" s="2"/>
      <c r="BG5201" s="72"/>
    </row>
    <row r="5202" spans="1:59" s="18" customFormat="1" x14ac:dyDescent="0.2">
      <c r="A5202" s="2"/>
      <c r="BG5202" s="72"/>
    </row>
    <row r="5203" spans="1:59" s="18" customFormat="1" x14ac:dyDescent="0.2">
      <c r="A5203" s="2"/>
      <c r="BG5203" s="72"/>
    </row>
    <row r="5204" spans="1:59" s="18" customFormat="1" x14ac:dyDescent="0.2">
      <c r="A5204" s="2"/>
      <c r="BG5204" s="72"/>
    </row>
    <row r="5205" spans="1:59" s="18" customFormat="1" x14ac:dyDescent="0.2">
      <c r="A5205" s="2"/>
      <c r="BG5205" s="72"/>
    </row>
    <row r="5206" spans="1:59" s="18" customFormat="1" x14ac:dyDescent="0.2">
      <c r="A5206" s="2"/>
      <c r="BG5206" s="72"/>
    </row>
    <row r="5207" spans="1:59" s="18" customFormat="1" x14ac:dyDescent="0.2">
      <c r="A5207" s="2"/>
      <c r="BG5207" s="72"/>
    </row>
    <row r="5208" spans="1:59" s="18" customFormat="1" x14ac:dyDescent="0.2">
      <c r="A5208" s="2"/>
      <c r="BG5208" s="72"/>
    </row>
    <row r="5209" spans="1:59" s="18" customFormat="1" x14ac:dyDescent="0.2">
      <c r="A5209" s="2"/>
      <c r="BG5209" s="72"/>
    </row>
    <row r="5210" spans="1:59" s="18" customFormat="1" x14ac:dyDescent="0.2">
      <c r="A5210" s="2"/>
      <c r="BG5210" s="72"/>
    </row>
    <row r="5211" spans="1:59" s="18" customFormat="1" x14ac:dyDescent="0.2">
      <c r="A5211" s="2"/>
      <c r="BG5211" s="72"/>
    </row>
    <row r="5212" spans="1:59" s="18" customFormat="1" x14ac:dyDescent="0.2">
      <c r="A5212" s="2"/>
      <c r="BG5212" s="72"/>
    </row>
    <row r="5213" spans="1:59" s="18" customFormat="1" x14ac:dyDescent="0.2">
      <c r="A5213" s="2"/>
      <c r="BG5213" s="72"/>
    </row>
    <row r="5214" spans="1:59" s="18" customFormat="1" x14ac:dyDescent="0.2">
      <c r="A5214" s="2"/>
      <c r="BG5214" s="72"/>
    </row>
    <row r="5215" spans="1:59" s="18" customFormat="1" x14ac:dyDescent="0.2">
      <c r="A5215" s="2"/>
      <c r="BG5215" s="72"/>
    </row>
    <row r="5216" spans="1:59" s="18" customFormat="1" x14ac:dyDescent="0.2">
      <c r="A5216" s="2"/>
      <c r="BG5216" s="72"/>
    </row>
    <row r="5217" spans="1:59" s="18" customFormat="1" x14ac:dyDescent="0.2">
      <c r="A5217" s="2"/>
      <c r="BG5217" s="72"/>
    </row>
    <row r="5218" spans="1:59" s="18" customFormat="1" x14ac:dyDescent="0.2">
      <c r="A5218" s="2"/>
      <c r="BG5218" s="72"/>
    </row>
    <row r="5219" spans="1:59" s="18" customFormat="1" x14ac:dyDescent="0.2">
      <c r="A5219" s="2"/>
      <c r="BG5219" s="72"/>
    </row>
    <row r="5220" spans="1:59" s="18" customFormat="1" x14ac:dyDescent="0.2">
      <c r="A5220" s="2"/>
      <c r="BG5220" s="72"/>
    </row>
    <row r="5221" spans="1:59" s="18" customFormat="1" x14ac:dyDescent="0.2">
      <c r="A5221" s="2"/>
      <c r="BG5221" s="72"/>
    </row>
    <row r="5222" spans="1:59" s="18" customFormat="1" x14ac:dyDescent="0.2">
      <c r="A5222" s="2"/>
      <c r="BG5222" s="72"/>
    </row>
    <row r="5223" spans="1:59" s="18" customFormat="1" x14ac:dyDescent="0.2">
      <c r="A5223" s="2"/>
      <c r="BG5223" s="72"/>
    </row>
    <row r="5224" spans="1:59" s="18" customFormat="1" x14ac:dyDescent="0.2">
      <c r="A5224" s="2"/>
      <c r="BG5224" s="72"/>
    </row>
    <row r="5225" spans="1:59" s="18" customFormat="1" x14ac:dyDescent="0.2">
      <c r="A5225" s="2"/>
      <c r="BG5225" s="72"/>
    </row>
    <row r="5226" spans="1:59" s="18" customFormat="1" x14ac:dyDescent="0.2">
      <c r="A5226" s="2"/>
      <c r="BG5226" s="72"/>
    </row>
    <row r="5227" spans="1:59" s="18" customFormat="1" x14ac:dyDescent="0.2">
      <c r="A5227" s="2"/>
      <c r="BG5227" s="72"/>
    </row>
    <row r="5228" spans="1:59" s="18" customFormat="1" x14ac:dyDescent="0.2">
      <c r="A5228" s="2"/>
      <c r="BG5228" s="72"/>
    </row>
    <row r="5229" spans="1:59" s="18" customFormat="1" x14ac:dyDescent="0.2">
      <c r="A5229" s="2"/>
      <c r="BG5229" s="72"/>
    </row>
    <row r="5230" spans="1:59" s="18" customFormat="1" x14ac:dyDescent="0.2">
      <c r="A5230" s="2"/>
      <c r="BG5230" s="72"/>
    </row>
    <row r="5231" spans="1:59" s="18" customFormat="1" x14ac:dyDescent="0.2">
      <c r="A5231" s="2"/>
      <c r="BG5231" s="72"/>
    </row>
    <row r="5232" spans="1:59" s="18" customFormat="1" x14ac:dyDescent="0.2">
      <c r="A5232" s="2"/>
      <c r="BG5232" s="72"/>
    </row>
    <row r="5233" spans="1:59" s="18" customFormat="1" x14ac:dyDescent="0.2">
      <c r="A5233" s="2"/>
      <c r="BG5233" s="72"/>
    </row>
    <row r="5234" spans="1:59" s="18" customFormat="1" x14ac:dyDescent="0.2">
      <c r="A5234" s="2"/>
      <c r="BG5234" s="72"/>
    </row>
    <row r="5235" spans="1:59" s="18" customFormat="1" x14ac:dyDescent="0.2">
      <c r="A5235" s="2"/>
      <c r="BG5235" s="72"/>
    </row>
    <row r="5236" spans="1:59" s="18" customFormat="1" x14ac:dyDescent="0.2">
      <c r="A5236" s="2"/>
      <c r="BG5236" s="72"/>
    </row>
    <row r="5237" spans="1:59" s="18" customFormat="1" x14ac:dyDescent="0.2">
      <c r="A5237" s="2"/>
      <c r="BG5237" s="72"/>
    </row>
    <row r="5238" spans="1:59" s="18" customFormat="1" x14ac:dyDescent="0.2">
      <c r="A5238" s="2"/>
      <c r="BG5238" s="72"/>
    </row>
    <row r="5239" spans="1:59" s="18" customFormat="1" x14ac:dyDescent="0.2">
      <c r="A5239" s="2"/>
      <c r="BG5239" s="72"/>
    </row>
    <row r="5240" spans="1:59" s="18" customFormat="1" x14ac:dyDescent="0.2">
      <c r="A5240" s="2"/>
      <c r="BG5240" s="72"/>
    </row>
    <row r="5241" spans="1:59" s="18" customFormat="1" x14ac:dyDescent="0.2">
      <c r="A5241" s="2"/>
      <c r="BG5241" s="72"/>
    </row>
    <row r="5242" spans="1:59" s="18" customFormat="1" x14ac:dyDescent="0.2">
      <c r="A5242" s="2"/>
      <c r="BG5242" s="72"/>
    </row>
    <row r="5243" spans="1:59" s="18" customFormat="1" x14ac:dyDescent="0.2">
      <c r="A5243" s="2"/>
      <c r="BG5243" s="72"/>
    </row>
    <row r="5244" spans="1:59" s="18" customFormat="1" x14ac:dyDescent="0.2">
      <c r="A5244" s="2"/>
      <c r="BG5244" s="72"/>
    </row>
    <row r="5245" spans="1:59" s="18" customFormat="1" x14ac:dyDescent="0.2">
      <c r="A5245" s="2"/>
      <c r="BG5245" s="72"/>
    </row>
    <row r="5246" spans="1:59" s="18" customFormat="1" x14ac:dyDescent="0.2">
      <c r="A5246" s="2"/>
      <c r="BG5246" s="72"/>
    </row>
    <row r="5247" spans="1:59" s="18" customFormat="1" x14ac:dyDescent="0.2">
      <c r="A5247" s="2"/>
      <c r="BG5247" s="72"/>
    </row>
    <row r="5248" spans="1:59" s="18" customFormat="1" x14ac:dyDescent="0.2">
      <c r="A5248" s="2"/>
      <c r="BG5248" s="72"/>
    </row>
    <row r="5249" spans="1:59" s="18" customFormat="1" x14ac:dyDescent="0.2">
      <c r="A5249" s="2"/>
      <c r="BG5249" s="72"/>
    </row>
    <row r="5250" spans="1:59" s="18" customFormat="1" x14ac:dyDescent="0.2">
      <c r="A5250" s="2"/>
      <c r="BG5250" s="72"/>
    </row>
    <row r="5251" spans="1:59" s="18" customFormat="1" x14ac:dyDescent="0.2">
      <c r="A5251" s="2"/>
      <c r="BG5251" s="72"/>
    </row>
    <row r="5252" spans="1:59" s="18" customFormat="1" x14ac:dyDescent="0.2">
      <c r="A5252" s="2"/>
      <c r="BG5252" s="72"/>
    </row>
    <row r="5253" spans="1:59" s="18" customFormat="1" x14ac:dyDescent="0.2">
      <c r="A5253" s="2"/>
      <c r="BG5253" s="72"/>
    </row>
    <row r="5254" spans="1:59" s="18" customFormat="1" x14ac:dyDescent="0.2">
      <c r="A5254" s="2"/>
      <c r="BG5254" s="72"/>
    </row>
    <row r="5255" spans="1:59" s="18" customFormat="1" x14ac:dyDescent="0.2">
      <c r="A5255" s="2"/>
      <c r="BG5255" s="72"/>
    </row>
    <row r="5256" spans="1:59" s="18" customFormat="1" x14ac:dyDescent="0.2">
      <c r="A5256" s="2"/>
      <c r="BG5256" s="72"/>
    </row>
    <row r="5257" spans="1:59" s="18" customFormat="1" x14ac:dyDescent="0.2">
      <c r="A5257" s="2"/>
      <c r="BG5257" s="72"/>
    </row>
    <row r="5258" spans="1:59" s="18" customFormat="1" x14ac:dyDescent="0.2">
      <c r="A5258" s="2"/>
      <c r="BG5258" s="72"/>
    </row>
    <row r="5259" spans="1:59" s="18" customFormat="1" x14ac:dyDescent="0.2">
      <c r="A5259" s="2"/>
      <c r="BG5259" s="72"/>
    </row>
    <row r="5260" spans="1:59" s="18" customFormat="1" x14ac:dyDescent="0.2">
      <c r="A5260" s="2"/>
      <c r="BG5260" s="72"/>
    </row>
    <row r="5261" spans="1:59" s="18" customFormat="1" x14ac:dyDescent="0.2">
      <c r="A5261" s="2"/>
      <c r="BG5261" s="72"/>
    </row>
    <row r="5262" spans="1:59" s="18" customFormat="1" x14ac:dyDescent="0.2">
      <c r="A5262" s="2"/>
      <c r="BG5262" s="72"/>
    </row>
    <row r="5263" spans="1:59" s="18" customFormat="1" x14ac:dyDescent="0.2">
      <c r="A5263" s="2"/>
      <c r="BG5263" s="72"/>
    </row>
    <row r="5264" spans="1:59" s="18" customFormat="1" x14ac:dyDescent="0.2">
      <c r="A5264" s="2"/>
      <c r="BG5264" s="72"/>
    </row>
    <row r="5265" spans="1:59" s="18" customFormat="1" x14ac:dyDescent="0.2">
      <c r="A5265" s="2"/>
      <c r="BG5265" s="72"/>
    </row>
    <row r="5266" spans="1:59" s="18" customFormat="1" x14ac:dyDescent="0.2">
      <c r="A5266" s="2"/>
      <c r="BG5266" s="72"/>
    </row>
    <row r="5267" spans="1:59" s="18" customFormat="1" x14ac:dyDescent="0.2">
      <c r="A5267" s="2"/>
      <c r="BG5267" s="72"/>
    </row>
    <row r="5268" spans="1:59" s="18" customFormat="1" x14ac:dyDescent="0.2">
      <c r="A5268" s="2"/>
      <c r="BG5268" s="72"/>
    </row>
    <row r="5269" spans="1:59" s="18" customFormat="1" x14ac:dyDescent="0.2">
      <c r="A5269" s="2"/>
      <c r="BG5269" s="72"/>
    </row>
    <row r="5270" spans="1:59" s="18" customFormat="1" x14ac:dyDescent="0.2">
      <c r="A5270" s="2"/>
      <c r="BG5270" s="72"/>
    </row>
    <row r="5271" spans="1:59" s="18" customFormat="1" x14ac:dyDescent="0.2">
      <c r="A5271" s="2"/>
      <c r="BG5271" s="72"/>
    </row>
    <row r="5272" spans="1:59" s="18" customFormat="1" x14ac:dyDescent="0.2">
      <c r="A5272" s="2"/>
      <c r="BG5272" s="72"/>
    </row>
    <row r="5273" spans="1:59" s="18" customFormat="1" x14ac:dyDescent="0.2">
      <c r="A5273" s="2"/>
      <c r="BG5273" s="72"/>
    </row>
    <row r="5274" spans="1:59" s="18" customFormat="1" x14ac:dyDescent="0.2">
      <c r="A5274" s="2"/>
      <c r="BG5274" s="72"/>
    </row>
    <row r="5275" spans="1:59" s="18" customFormat="1" x14ac:dyDescent="0.2">
      <c r="A5275" s="2"/>
      <c r="BG5275" s="72"/>
    </row>
    <row r="5276" spans="1:59" s="18" customFormat="1" x14ac:dyDescent="0.2">
      <c r="A5276" s="2"/>
      <c r="BG5276" s="72"/>
    </row>
    <row r="5277" spans="1:59" s="18" customFormat="1" x14ac:dyDescent="0.2">
      <c r="A5277" s="2"/>
      <c r="BG5277" s="72"/>
    </row>
    <row r="5278" spans="1:59" s="18" customFormat="1" x14ac:dyDescent="0.2">
      <c r="A5278" s="2"/>
      <c r="BG5278" s="72"/>
    </row>
    <row r="5279" spans="1:59" s="18" customFormat="1" x14ac:dyDescent="0.2">
      <c r="A5279" s="2"/>
      <c r="BG5279" s="72"/>
    </row>
    <row r="5280" spans="1:59" s="18" customFormat="1" x14ac:dyDescent="0.2">
      <c r="A5280" s="2"/>
      <c r="BG5280" s="72"/>
    </row>
    <row r="5281" spans="1:59" s="18" customFormat="1" x14ac:dyDescent="0.2">
      <c r="A5281" s="2"/>
      <c r="BG5281" s="72"/>
    </row>
    <row r="5282" spans="1:59" s="18" customFormat="1" x14ac:dyDescent="0.2">
      <c r="A5282" s="2"/>
      <c r="BG5282" s="72"/>
    </row>
    <row r="5283" spans="1:59" s="18" customFormat="1" x14ac:dyDescent="0.2">
      <c r="A5283" s="2"/>
      <c r="BG5283" s="72"/>
    </row>
    <row r="5284" spans="1:59" s="18" customFormat="1" x14ac:dyDescent="0.2">
      <c r="A5284" s="2"/>
      <c r="BG5284" s="72"/>
    </row>
    <row r="5285" spans="1:59" s="18" customFormat="1" x14ac:dyDescent="0.2">
      <c r="A5285" s="2"/>
      <c r="BG5285" s="72"/>
    </row>
    <row r="5286" spans="1:59" s="18" customFormat="1" x14ac:dyDescent="0.2">
      <c r="A5286" s="2"/>
      <c r="BG5286" s="72"/>
    </row>
    <row r="5287" spans="1:59" s="18" customFormat="1" x14ac:dyDescent="0.2">
      <c r="A5287" s="2"/>
      <c r="BG5287" s="72"/>
    </row>
    <row r="5288" spans="1:59" s="18" customFormat="1" x14ac:dyDescent="0.2">
      <c r="A5288" s="2"/>
      <c r="BG5288" s="72"/>
    </row>
    <row r="5289" spans="1:59" s="18" customFormat="1" x14ac:dyDescent="0.2">
      <c r="A5289" s="2"/>
      <c r="BG5289" s="72"/>
    </row>
    <row r="5290" spans="1:59" s="18" customFormat="1" x14ac:dyDescent="0.2">
      <c r="A5290" s="2"/>
      <c r="BG5290" s="72"/>
    </row>
    <row r="5291" spans="1:59" s="18" customFormat="1" x14ac:dyDescent="0.2">
      <c r="A5291" s="2"/>
      <c r="BG5291" s="72"/>
    </row>
    <row r="5292" spans="1:59" s="18" customFormat="1" x14ac:dyDescent="0.2">
      <c r="A5292" s="2"/>
      <c r="BG5292" s="72"/>
    </row>
    <row r="5293" spans="1:59" s="18" customFormat="1" x14ac:dyDescent="0.2">
      <c r="A5293" s="2"/>
      <c r="BG5293" s="72"/>
    </row>
    <row r="5294" spans="1:59" s="18" customFormat="1" x14ac:dyDescent="0.2">
      <c r="A5294" s="2"/>
      <c r="BG5294" s="72"/>
    </row>
    <row r="5295" spans="1:59" s="18" customFormat="1" x14ac:dyDescent="0.2">
      <c r="A5295" s="2"/>
      <c r="BG5295" s="72"/>
    </row>
    <row r="5296" spans="1:59" s="18" customFormat="1" x14ac:dyDescent="0.2">
      <c r="A5296" s="2"/>
      <c r="BG5296" s="72"/>
    </row>
    <row r="5297" spans="1:59" s="18" customFormat="1" x14ac:dyDescent="0.2">
      <c r="A5297" s="2"/>
      <c r="BG5297" s="72"/>
    </row>
    <row r="5298" spans="1:59" s="18" customFormat="1" x14ac:dyDescent="0.2">
      <c r="A5298" s="2"/>
      <c r="BG5298" s="72"/>
    </row>
    <row r="5299" spans="1:59" s="18" customFormat="1" x14ac:dyDescent="0.2">
      <c r="A5299" s="2"/>
      <c r="BG5299" s="72"/>
    </row>
    <row r="5300" spans="1:59" s="18" customFormat="1" x14ac:dyDescent="0.2">
      <c r="A5300" s="2"/>
      <c r="BG5300" s="72"/>
    </row>
    <row r="5301" spans="1:59" s="18" customFormat="1" x14ac:dyDescent="0.2">
      <c r="A5301" s="2"/>
      <c r="BG5301" s="72"/>
    </row>
    <row r="5302" spans="1:59" s="18" customFormat="1" x14ac:dyDescent="0.2">
      <c r="A5302" s="2"/>
      <c r="BG5302" s="72"/>
    </row>
    <row r="5303" spans="1:59" s="18" customFormat="1" x14ac:dyDescent="0.2">
      <c r="A5303" s="2"/>
      <c r="BG5303" s="72"/>
    </row>
    <row r="5304" spans="1:59" s="18" customFormat="1" x14ac:dyDescent="0.2">
      <c r="A5304" s="2"/>
      <c r="BG5304" s="72"/>
    </row>
    <row r="5305" spans="1:59" s="18" customFormat="1" x14ac:dyDescent="0.2">
      <c r="A5305" s="2"/>
      <c r="BG5305" s="72"/>
    </row>
    <row r="5306" spans="1:59" s="18" customFormat="1" x14ac:dyDescent="0.2">
      <c r="A5306" s="2"/>
      <c r="BG5306" s="72"/>
    </row>
    <row r="5307" spans="1:59" s="18" customFormat="1" x14ac:dyDescent="0.2">
      <c r="A5307" s="2"/>
      <c r="BG5307" s="72"/>
    </row>
    <row r="5308" spans="1:59" s="18" customFormat="1" x14ac:dyDescent="0.2">
      <c r="A5308" s="2"/>
      <c r="BG5308" s="72"/>
    </row>
    <row r="5309" spans="1:59" s="18" customFormat="1" x14ac:dyDescent="0.2">
      <c r="A5309" s="2"/>
      <c r="BG5309" s="72"/>
    </row>
    <row r="5310" spans="1:59" s="18" customFormat="1" x14ac:dyDescent="0.2">
      <c r="A5310" s="2"/>
      <c r="BG5310" s="72"/>
    </row>
    <row r="5311" spans="1:59" s="18" customFormat="1" x14ac:dyDescent="0.2">
      <c r="A5311" s="2"/>
      <c r="BG5311" s="72"/>
    </row>
    <row r="5312" spans="1:59" s="18" customFormat="1" x14ac:dyDescent="0.2">
      <c r="A5312" s="2"/>
      <c r="BG5312" s="72"/>
    </row>
    <row r="5313" spans="1:59" s="18" customFormat="1" x14ac:dyDescent="0.2">
      <c r="A5313" s="2"/>
      <c r="BG5313" s="72"/>
    </row>
    <row r="5314" spans="1:59" s="18" customFormat="1" x14ac:dyDescent="0.2">
      <c r="A5314" s="2"/>
      <c r="BG5314" s="72"/>
    </row>
    <row r="5315" spans="1:59" s="18" customFormat="1" x14ac:dyDescent="0.2">
      <c r="A5315" s="2"/>
      <c r="BG5315" s="72"/>
    </row>
    <row r="5316" spans="1:59" s="18" customFormat="1" x14ac:dyDescent="0.2">
      <c r="A5316" s="2"/>
      <c r="BG5316" s="72"/>
    </row>
    <row r="5317" spans="1:59" s="18" customFormat="1" x14ac:dyDescent="0.2">
      <c r="A5317" s="2"/>
      <c r="BG5317" s="72"/>
    </row>
    <row r="5318" spans="1:59" s="18" customFormat="1" x14ac:dyDescent="0.2">
      <c r="A5318" s="2"/>
      <c r="BG5318" s="72"/>
    </row>
    <row r="5319" spans="1:59" s="18" customFormat="1" x14ac:dyDescent="0.2">
      <c r="A5319" s="2"/>
      <c r="BG5319" s="72"/>
    </row>
    <row r="5320" spans="1:59" s="18" customFormat="1" x14ac:dyDescent="0.2">
      <c r="A5320" s="2"/>
      <c r="BG5320" s="72"/>
    </row>
    <row r="5321" spans="1:59" s="18" customFormat="1" x14ac:dyDescent="0.2">
      <c r="A5321" s="2"/>
      <c r="BG5321" s="72"/>
    </row>
    <row r="5322" spans="1:59" s="18" customFormat="1" x14ac:dyDescent="0.2">
      <c r="A5322" s="2"/>
      <c r="BG5322" s="72"/>
    </row>
    <row r="5323" spans="1:59" s="18" customFormat="1" x14ac:dyDescent="0.2">
      <c r="A5323" s="2"/>
      <c r="BG5323" s="72"/>
    </row>
    <row r="5324" spans="1:59" s="18" customFormat="1" x14ac:dyDescent="0.2">
      <c r="A5324" s="2"/>
      <c r="BG5324" s="72"/>
    </row>
    <row r="5325" spans="1:59" s="18" customFormat="1" x14ac:dyDescent="0.2">
      <c r="A5325" s="2"/>
      <c r="BG5325" s="72"/>
    </row>
    <row r="5326" spans="1:59" s="18" customFormat="1" x14ac:dyDescent="0.2">
      <c r="A5326" s="2"/>
      <c r="BG5326" s="72"/>
    </row>
    <row r="5327" spans="1:59" s="18" customFormat="1" x14ac:dyDescent="0.2">
      <c r="A5327" s="2"/>
      <c r="BG5327" s="72"/>
    </row>
    <row r="5328" spans="1:59" s="18" customFormat="1" x14ac:dyDescent="0.2">
      <c r="A5328" s="2"/>
      <c r="BG5328" s="72"/>
    </row>
    <row r="5329" spans="1:59" s="18" customFormat="1" x14ac:dyDescent="0.2">
      <c r="A5329" s="2"/>
      <c r="BG5329" s="72"/>
    </row>
    <row r="5330" spans="1:59" s="18" customFormat="1" x14ac:dyDescent="0.2">
      <c r="A5330" s="2"/>
      <c r="BG5330" s="72"/>
    </row>
    <row r="5331" spans="1:59" s="18" customFormat="1" x14ac:dyDescent="0.2">
      <c r="A5331" s="2"/>
      <c r="BG5331" s="72"/>
    </row>
    <row r="5332" spans="1:59" s="18" customFormat="1" x14ac:dyDescent="0.2">
      <c r="A5332" s="2"/>
      <c r="BG5332" s="72"/>
    </row>
    <row r="5333" spans="1:59" s="18" customFormat="1" x14ac:dyDescent="0.2">
      <c r="A5333" s="2"/>
      <c r="BG5333" s="72"/>
    </row>
    <row r="5334" spans="1:59" s="18" customFormat="1" x14ac:dyDescent="0.2">
      <c r="A5334" s="2"/>
      <c r="BG5334" s="72"/>
    </row>
    <row r="5335" spans="1:59" s="18" customFormat="1" x14ac:dyDescent="0.2">
      <c r="A5335" s="2"/>
      <c r="BG5335" s="72"/>
    </row>
    <row r="5336" spans="1:59" s="18" customFormat="1" x14ac:dyDescent="0.2">
      <c r="A5336" s="2"/>
      <c r="BG5336" s="72"/>
    </row>
    <row r="5337" spans="1:59" s="18" customFormat="1" x14ac:dyDescent="0.2">
      <c r="A5337" s="2"/>
      <c r="BG5337" s="72"/>
    </row>
    <row r="5338" spans="1:59" s="18" customFormat="1" x14ac:dyDescent="0.2">
      <c r="A5338" s="2"/>
      <c r="BG5338" s="72"/>
    </row>
    <row r="5339" spans="1:59" s="18" customFormat="1" x14ac:dyDescent="0.2">
      <c r="A5339" s="2"/>
      <c r="BG5339" s="72"/>
    </row>
    <row r="5340" spans="1:59" s="18" customFormat="1" x14ac:dyDescent="0.2">
      <c r="A5340" s="2"/>
      <c r="BG5340" s="72"/>
    </row>
    <row r="5341" spans="1:59" s="18" customFormat="1" x14ac:dyDescent="0.2">
      <c r="A5341" s="2"/>
      <c r="BG5341" s="72"/>
    </row>
    <row r="5342" spans="1:59" s="18" customFormat="1" x14ac:dyDescent="0.2">
      <c r="A5342" s="2"/>
      <c r="BG5342" s="72"/>
    </row>
    <row r="5343" spans="1:59" s="18" customFormat="1" x14ac:dyDescent="0.2">
      <c r="A5343" s="2"/>
      <c r="BG5343" s="72"/>
    </row>
    <row r="5344" spans="1:59" s="18" customFormat="1" x14ac:dyDescent="0.2">
      <c r="A5344" s="2"/>
      <c r="BG5344" s="72"/>
    </row>
    <row r="5345" spans="1:59" s="18" customFormat="1" x14ac:dyDescent="0.2">
      <c r="A5345" s="2"/>
      <c r="BG5345" s="72"/>
    </row>
    <row r="5346" spans="1:59" s="18" customFormat="1" x14ac:dyDescent="0.2">
      <c r="A5346" s="2"/>
      <c r="BG5346" s="72"/>
    </row>
    <row r="5347" spans="1:59" s="18" customFormat="1" x14ac:dyDescent="0.2">
      <c r="A5347" s="2"/>
      <c r="BG5347" s="72"/>
    </row>
    <row r="5348" spans="1:59" s="18" customFormat="1" x14ac:dyDescent="0.2">
      <c r="A5348" s="2"/>
      <c r="BG5348" s="72"/>
    </row>
    <row r="5349" spans="1:59" s="18" customFormat="1" x14ac:dyDescent="0.2">
      <c r="A5349" s="2"/>
      <c r="BG5349" s="72"/>
    </row>
    <row r="5350" spans="1:59" s="18" customFormat="1" x14ac:dyDescent="0.2">
      <c r="A5350" s="2"/>
      <c r="BG5350" s="72"/>
    </row>
    <row r="5351" spans="1:59" s="18" customFormat="1" x14ac:dyDescent="0.2">
      <c r="A5351" s="2"/>
      <c r="BG5351" s="72"/>
    </row>
    <row r="5352" spans="1:59" s="18" customFormat="1" x14ac:dyDescent="0.2">
      <c r="A5352" s="2"/>
      <c r="BG5352" s="72"/>
    </row>
    <row r="5353" spans="1:59" s="18" customFormat="1" x14ac:dyDescent="0.2">
      <c r="A5353" s="2"/>
      <c r="BG5353" s="72"/>
    </row>
    <row r="5354" spans="1:59" s="18" customFormat="1" x14ac:dyDescent="0.2">
      <c r="A5354" s="2"/>
      <c r="BG5354" s="72"/>
    </row>
    <row r="5355" spans="1:59" s="18" customFormat="1" x14ac:dyDescent="0.2">
      <c r="A5355" s="2"/>
      <c r="BG5355" s="72"/>
    </row>
    <row r="5356" spans="1:59" s="18" customFormat="1" x14ac:dyDescent="0.2">
      <c r="A5356" s="2"/>
      <c r="BG5356" s="72"/>
    </row>
    <row r="5357" spans="1:59" s="18" customFormat="1" x14ac:dyDescent="0.2">
      <c r="A5357" s="2"/>
      <c r="BG5357" s="72"/>
    </row>
    <row r="5358" spans="1:59" s="18" customFormat="1" x14ac:dyDescent="0.2">
      <c r="A5358" s="2"/>
      <c r="BG5358" s="72"/>
    </row>
    <row r="5359" spans="1:59" s="18" customFormat="1" x14ac:dyDescent="0.2">
      <c r="A5359" s="2"/>
      <c r="BG5359" s="72"/>
    </row>
    <row r="5360" spans="1:59" s="18" customFormat="1" x14ac:dyDescent="0.2">
      <c r="A5360" s="2"/>
      <c r="BG5360" s="72"/>
    </row>
    <row r="5361" spans="1:59" s="18" customFormat="1" x14ac:dyDescent="0.2">
      <c r="A5361" s="2"/>
      <c r="BG5361" s="72"/>
    </row>
    <row r="5362" spans="1:59" s="18" customFormat="1" x14ac:dyDescent="0.2">
      <c r="A5362" s="2"/>
      <c r="BG5362" s="72"/>
    </row>
    <row r="5363" spans="1:59" s="18" customFormat="1" x14ac:dyDescent="0.2">
      <c r="A5363" s="2"/>
      <c r="BG5363" s="72"/>
    </row>
    <row r="5364" spans="1:59" s="18" customFormat="1" x14ac:dyDescent="0.2">
      <c r="A5364" s="2"/>
      <c r="BG5364" s="72"/>
    </row>
    <row r="5365" spans="1:59" s="18" customFormat="1" x14ac:dyDescent="0.2">
      <c r="A5365" s="2"/>
      <c r="BG5365" s="72"/>
    </row>
    <row r="5366" spans="1:59" s="18" customFormat="1" x14ac:dyDescent="0.2">
      <c r="A5366" s="2"/>
      <c r="BG5366" s="72"/>
    </row>
    <row r="5367" spans="1:59" s="18" customFormat="1" x14ac:dyDescent="0.2">
      <c r="A5367" s="2"/>
      <c r="BG5367" s="72"/>
    </row>
    <row r="5368" spans="1:59" s="18" customFormat="1" x14ac:dyDescent="0.2">
      <c r="A5368" s="2"/>
      <c r="BG5368" s="72"/>
    </row>
    <row r="5369" spans="1:59" s="18" customFormat="1" x14ac:dyDescent="0.2">
      <c r="A5369" s="2"/>
      <c r="BG5369" s="72"/>
    </row>
    <row r="5370" spans="1:59" s="18" customFormat="1" x14ac:dyDescent="0.2">
      <c r="A5370" s="2"/>
      <c r="BG5370" s="72"/>
    </row>
    <row r="5371" spans="1:59" s="18" customFormat="1" x14ac:dyDescent="0.2">
      <c r="A5371" s="2"/>
      <c r="BG5371" s="72"/>
    </row>
    <row r="5372" spans="1:59" s="18" customFormat="1" x14ac:dyDescent="0.2">
      <c r="A5372" s="2"/>
      <c r="BG5372" s="72"/>
    </row>
    <row r="5373" spans="1:59" s="18" customFormat="1" x14ac:dyDescent="0.2">
      <c r="A5373" s="2"/>
      <c r="BG5373" s="72"/>
    </row>
    <row r="5374" spans="1:59" s="18" customFormat="1" x14ac:dyDescent="0.2">
      <c r="A5374" s="2"/>
      <c r="BG5374" s="72"/>
    </row>
    <row r="5375" spans="1:59" s="18" customFormat="1" x14ac:dyDescent="0.2">
      <c r="A5375" s="2"/>
      <c r="BG5375" s="72"/>
    </row>
    <row r="5376" spans="1:59" s="18" customFormat="1" x14ac:dyDescent="0.2">
      <c r="A5376" s="2"/>
      <c r="BG5376" s="72"/>
    </row>
    <row r="5377" spans="1:59" s="18" customFormat="1" x14ac:dyDescent="0.2">
      <c r="A5377" s="2"/>
      <c r="BG5377" s="72"/>
    </row>
    <row r="5378" spans="1:59" s="18" customFormat="1" x14ac:dyDescent="0.2">
      <c r="A5378" s="2"/>
      <c r="BG5378" s="72"/>
    </row>
    <row r="5379" spans="1:59" s="18" customFormat="1" x14ac:dyDescent="0.2">
      <c r="A5379" s="2"/>
      <c r="BG5379" s="72"/>
    </row>
    <row r="5380" spans="1:59" s="18" customFormat="1" x14ac:dyDescent="0.2">
      <c r="A5380" s="2"/>
      <c r="BG5380" s="72"/>
    </row>
    <row r="5381" spans="1:59" s="18" customFormat="1" x14ac:dyDescent="0.2">
      <c r="A5381" s="2"/>
      <c r="BG5381" s="72"/>
    </row>
    <row r="5382" spans="1:59" s="18" customFormat="1" x14ac:dyDescent="0.2">
      <c r="A5382" s="2"/>
      <c r="BG5382" s="72"/>
    </row>
    <row r="5383" spans="1:59" s="18" customFormat="1" x14ac:dyDescent="0.2">
      <c r="A5383" s="2"/>
      <c r="BG5383" s="72"/>
    </row>
    <row r="5384" spans="1:59" s="18" customFormat="1" x14ac:dyDescent="0.2">
      <c r="A5384" s="2"/>
      <c r="BG5384" s="72"/>
    </row>
    <row r="5385" spans="1:59" s="18" customFormat="1" x14ac:dyDescent="0.2">
      <c r="A5385" s="2"/>
      <c r="BG5385" s="72"/>
    </row>
    <row r="5386" spans="1:59" s="18" customFormat="1" x14ac:dyDescent="0.2">
      <c r="A5386" s="2"/>
      <c r="BG5386" s="72"/>
    </row>
    <row r="5387" spans="1:59" s="18" customFormat="1" x14ac:dyDescent="0.2">
      <c r="A5387" s="2"/>
      <c r="BG5387" s="72"/>
    </row>
    <row r="5388" spans="1:59" s="18" customFormat="1" x14ac:dyDescent="0.2">
      <c r="A5388" s="2"/>
      <c r="BG5388" s="72"/>
    </row>
    <row r="5389" spans="1:59" s="18" customFormat="1" x14ac:dyDescent="0.2">
      <c r="A5389" s="2"/>
      <c r="BG5389" s="72"/>
    </row>
    <row r="5390" spans="1:59" s="18" customFormat="1" x14ac:dyDescent="0.2">
      <c r="A5390" s="2"/>
      <c r="BG5390" s="72"/>
    </row>
    <row r="5391" spans="1:59" s="18" customFormat="1" x14ac:dyDescent="0.2">
      <c r="A5391" s="2"/>
      <c r="BG5391" s="72"/>
    </row>
    <row r="5392" spans="1:59" s="18" customFormat="1" x14ac:dyDescent="0.2">
      <c r="A5392" s="2"/>
      <c r="BG5392" s="72"/>
    </row>
    <row r="5393" spans="1:59" s="18" customFormat="1" x14ac:dyDescent="0.2">
      <c r="A5393" s="2"/>
      <c r="BG5393" s="72"/>
    </row>
    <row r="5394" spans="1:59" s="18" customFormat="1" x14ac:dyDescent="0.2">
      <c r="A5394" s="2"/>
      <c r="BG5394" s="72"/>
    </row>
    <row r="5395" spans="1:59" s="18" customFormat="1" x14ac:dyDescent="0.2">
      <c r="A5395" s="2"/>
      <c r="BG5395" s="72"/>
    </row>
    <row r="5396" spans="1:59" s="18" customFormat="1" x14ac:dyDescent="0.2">
      <c r="A5396" s="2"/>
      <c r="BG5396" s="72"/>
    </row>
    <row r="5397" spans="1:59" s="18" customFormat="1" x14ac:dyDescent="0.2">
      <c r="A5397" s="2"/>
      <c r="BG5397" s="72"/>
    </row>
    <row r="5398" spans="1:59" s="18" customFormat="1" x14ac:dyDescent="0.2">
      <c r="A5398" s="2"/>
      <c r="BG5398" s="72"/>
    </row>
    <row r="5399" spans="1:59" s="18" customFormat="1" x14ac:dyDescent="0.2">
      <c r="A5399" s="2"/>
      <c r="BG5399" s="72"/>
    </row>
    <row r="5400" spans="1:59" s="18" customFormat="1" x14ac:dyDescent="0.2">
      <c r="A5400" s="2"/>
      <c r="BG5400" s="72"/>
    </row>
    <row r="5401" spans="1:59" s="18" customFormat="1" x14ac:dyDescent="0.2">
      <c r="A5401" s="2"/>
      <c r="BG5401" s="72"/>
    </row>
    <row r="5402" spans="1:59" s="18" customFormat="1" x14ac:dyDescent="0.2">
      <c r="A5402" s="2"/>
      <c r="BG5402" s="72"/>
    </row>
    <row r="5403" spans="1:59" s="18" customFormat="1" x14ac:dyDescent="0.2">
      <c r="A5403" s="2"/>
      <c r="BG5403" s="72"/>
    </row>
    <row r="5404" spans="1:59" s="18" customFormat="1" x14ac:dyDescent="0.2">
      <c r="A5404" s="2"/>
      <c r="BG5404" s="72"/>
    </row>
    <row r="5405" spans="1:59" s="18" customFormat="1" x14ac:dyDescent="0.2">
      <c r="A5405" s="2"/>
      <c r="BG5405" s="72"/>
    </row>
    <row r="5406" spans="1:59" s="18" customFormat="1" x14ac:dyDescent="0.2">
      <c r="A5406" s="2"/>
      <c r="BG5406" s="72"/>
    </row>
    <row r="5407" spans="1:59" s="18" customFormat="1" x14ac:dyDescent="0.2">
      <c r="A5407" s="2"/>
      <c r="BG5407" s="72"/>
    </row>
    <row r="5408" spans="1:59" s="18" customFormat="1" x14ac:dyDescent="0.2">
      <c r="A5408" s="2"/>
      <c r="BG5408" s="72"/>
    </row>
    <row r="5409" spans="1:59" s="18" customFormat="1" x14ac:dyDescent="0.2">
      <c r="A5409" s="2"/>
      <c r="BG5409" s="72"/>
    </row>
    <row r="5410" spans="1:59" s="18" customFormat="1" x14ac:dyDescent="0.2">
      <c r="A5410" s="2"/>
      <c r="BG5410" s="72"/>
    </row>
    <row r="5411" spans="1:59" s="18" customFormat="1" x14ac:dyDescent="0.2">
      <c r="A5411" s="2"/>
      <c r="BG5411" s="72"/>
    </row>
    <row r="5412" spans="1:59" s="18" customFormat="1" x14ac:dyDescent="0.2">
      <c r="A5412" s="2"/>
      <c r="BG5412" s="72"/>
    </row>
    <row r="5413" spans="1:59" s="18" customFormat="1" x14ac:dyDescent="0.2">
      <c r="A5413" s="2"/>
      <c r="BG5413" s="72"/>
    </row>
    <row r="5414" spans="1:59" s="18" customFormat="1" x14ac:dyDescent="0.2">
      <c r="A5414" s="2"/>
      <c r="BG5414" s="72"/>
    </row>
    <row r="5415" spans="1:59" s="18" customFormat="1" x14ac:dyDescent="0.2">
      <c r="A5415" s="2"/>
      <c r="BG5415" s="72"/>
    </row>
    <row r="5416" spans="1:59" s="18" customFormat="1" x14ac:dyDescent="0.2">
      <c r="A5416" s="2"/>
      <c r="BG5416" s="72"/>
    </row>
    <row r="5417" spans="1:59" s="18" customFormat="1" x14ac:dyDescent="0.2">
      <c r="A5417" s="2"/>
      <c r="BG5417" s="72"/>
    </row>
    <row r="5418" spans="1:59" s="18" customFormat="1" x14ac:dyDescent="0.2">
      <c r="A5418" s="2"/>
      <c r="BG5418" s="72"/>
    </row>
    <row r="5419" spans="1:59" s="18" customFormat="1" x14ac:dyDescent="0.2">
      <c r="A5419" s="2"/>
      <c r="BG5419" s="72"/>
    </row>
    <row r="5420" spans="1:59" s="18" customFormat="1" x14ac:dyDescent="0.2">
      <c r="A5420" s="2"/>
      <c r="BG5420" s="72"/>
    </row>
    <row r="5421" spans="1:59" s="18" customFormat="1" x14ac:dyDescent="0.2">
      <c r="A5421" s="2"/>
      <c r="BG5421" s="72"/>
    </row>
    <row r="5422" spans="1:59" s="18" customFormat="1" x14ac:dyDescent="0.2">
      <c r="A5422" s="2"/>
      <c r="BG5422" s="72"/>
    </row>
    <row r="5423" spans="1:59" s="18" customFormat="1" x14ac:dyDescent="0.2">
      <c r="A5423" s="2"/>
      <c r="BG5423" s="72"/>
    </row>
    <row r="5424" spans="1:59" s="18" customFormat="1" x14ac:dyDescent="0.2">
      <c r="A5424" s="2"/>
      <c r="BG5424" s="72"/>
    </row>
    <row r="5425" spans="1:59" s="18" customFormat="1" x14ac:dyDescent="0.2">
      <c r="A5425" s="2"/>
      <c r="BG5425" s="72"/>
    </row>
    <row r="5426" spans="1:59" s="18" customFormat="1" x14ac:dyDescent="0.2">
      <c r="A5426" s="2"/>
      <c r="BG5426" s="72"/>
    </row>
    <row r="5427" spans="1:59" s="18" customFormat="1" x14ac:dyDescent="0.2">
      <c r="A5427" s="2"/>
      <c r="BG5427" s="72"/>
    </row>
    <row r="5428" spans="1:59" s="18" customFormat="1" x14ac:dyDescent="0.2">
      <c r="A5428" s="2"/>
      <c r="BG5428" s="72"/>
    </row>
    <row r="5429" spans="1:59" s="18" customFormat="1" x14ac:dyDescent="0.2">
      <c r="A5429" s="2"/>
      <c r="BG5429" s="72"/>
    </row>
    <row r="5430" spans="1:59" s="18" customFormat="1" x14ac:dyDescent="0.2">
      <c r="A5430" s="2"/>
      <c r="BG5430" s="72"/>
    </row>
    <row r="5431" spans="1:59" s="18" customFormat="1" x14ac:dyDescent="0.2">
      <c r="A5431" s="2"/>
      <c r="BG5431" s="72"/>
    </row>
    <row r="5432" spans="1:59" s="18" customFormat="1" x14ac:dyDescent="0.2">
      <c r="A5432" s="2"/>
      <c r="BG5432" s="72"/>
    </row>
    <row r="5433" spans="1:59" s="18" customFormat="1" x14ac:dyDescent="0.2">
      <c r="A5433" s="2"/>
      <c r="BG5433" s="72"/>
    </row>
    <row r="5434" spans="1:59" s="18" customFormat="1" x14ac:dyDescent="0.2">
      <c r="A5434" s="2"/>
      <c r="BG5434" s="72"/>
    </row>
    <row r="5435" spans="1:59" s="18" customFormat="1" x14ac:dyDescent="0.2">
      <c r="A5435" s="2"/>
      <c r="BG5435" s="72"/>
    </row>
    <row r="5436" spans="1:59" s="18" customFormat="1" x14ac:dyDescent="0.2">
      <c r="A5436" s="2"/>
      <c r="BG5436" s="72"/>
    </row>
    <row r="5437" spans="1:59" s="18" customFormat="1" x14ac:dyDescent="0.2">
      <c r="A5437" s="2"/>
      <c r="BG5437" s="72"/>
    </row>
    <row r="5438" spans="1:59" s="18" customFormat="1" x14ac:dyDescent="0.2">
      <c r="A5438" s="2"/>
      <c r="BG5438" s="72"/>
    </row>
    <row r="5439" spans="1:59" s="18" customFormat="1" x14ac:dyDescent="0.2">
      <c r="A5439" s="2"/>
      <c r="BG5439" s="72"/>
    </row>
    <row r="5440" spans="1:59" s="18" customFormat="1" x14ac:dyDescent="0.2">
      <c r="A5440" s="2"/>
      <c r="BG5440" s="72"/>
    </row>
    <row r="5441" spans="1:59" s="18" customFormat="1" x14ac:dyDescent="0.2">
      <c r="A5441" s="2"/>
      <c r="BG5441" s="72"/>
    </row>
    <row r="5442" spans="1:59" s="18" customFormat="1" x14ac:dyDescent="0.2">
      <c r="A5442" s="2"/>
      <c r="BG5442" s="72"/>
    </row>
    <row r="5443" spans="1:59" s="18" customFormat="1" x14ac:dyDescent="0.2">
      <c r="A5443" s="2"/>
      <c r="BG5443" s="72"/>
    </row>
    <row r="5444" spans="1:59" s="18" customFormat="1" x14ac:dyDescent="0.2">
      <c r="A5444" s="2"/>
      <c r="BG5444" s="72"/>
    </row>
    <row r="5445" spans="1:59" s="18" customFormat="1" x14ac:dyDescent="0.2">
      <c r="A5445" s="2"/>
      <c r="BG5445" s="72"/>
    </row>
    <row r="5446" spans="1:59" s="18" customFormat="1" x14ac:dyDescent="0.2">
      <c r="A5446" s="2"/>
      <c r="BG5446" s="72"/>
    </row>
    <row r="5447" spans="1:59" s="18" customFormat="1" x14ac:dyDescent="0.2">
      <c r="A5447" s="2"/>
      <c r="BG5447" s="72"/>
    </row>
    <row r="5448" spans="1:59" s="18" customFormat="1" x14ac:dyDescent="0.2">
      <c r="A5448" s="2"/>
      <c r="BG5448" s="72"/>
    </row>
    <row r="5449" spans="1:59" s="18" customFormat="1" x14ac:dyDescent="0.2">
      <c r="A5449" s="2"/>
      <c r="BG5449" s="72"/>
    </row>
    <row r="5450" spans="1:59" s="18" customFormat="1" x14ac:dyDescent="0.2">
      <c r="A5450" s="2"/>
      <c r="BG5450" s="72"/>
    </row>
    <row r="5451" spans="1:59" s="18" customFormat="1" x14ac:dyDescent="0.2">
      <c r="A5451" s="2"/>
      <c r="BG5451" s="72"/>
    </row>
    <row r="5452" spans="1:59" s="18" customFormat="1" x14ac:dyDescent="0.2">
      <c r="A5452" s="2"/>
      <c r="BG5452" s="72"/>
    </row>
    <row r="5453" spans="1:59" s="18" customFormat="1" x14ac:dyDescent="0.2">
      <c r="A5453" s="2"/>
      <c r="BG5453" s="72"/>
    </row>
    <row r="5454" spans="1:59" s="18" customFormat="1" x14ac:dyDescent="0.2">
      <c r="A5454" s="2"/>
      <c r="BG5454" s="72"/>
    </row>
    <row r="5455" spans="1:59" s="18" customFormat="1" x14ac:dyDescent="0.2">
      <c r="A5455" s="2"/>
      <c r="BG5455" s="72"/>
    </row>
    <row r="5456" spans="1:59" s="18" customFormat="1" x14ac:dyDescent="0.2">
      <c r="A5456" s="2"/>
      <c r="BG5456" s="72"/>
    </row>
    <row r="5457" spans="1:59" s="18" customFormat="1" x14ac:dyDescent="0.2">
      <c r="A5457" s="2"/>
      <c r="BG5457" s="72"/>
    </row>
    <row r="5458" spans="1:59" s="18" customFormat="1" x14ac:dyDescent="0.2">
      <c r="A5458" s="2"/>
      <c r="BG5458" s="72"/>
    </row>
    <row r="5459" spans="1:59" s="18" customFormat="1" x14ac:dyDescent="0.2">
      <c r="A5459" s="2"/>
      <c r="BG5459" s="72"/>
    </row>
    <row r="5460" spans="1:59" s="18" customFormat="1" x14ac:dyDescent="0.2">
      <c r="A5460" s="2"/>
      <c r="BG5460" s="72"/>
    </row>
    <row r="5461" spans="1:59" s="18" customFormat="1" x14ac:dyDescent="0.2">
      <c r="A5461" s="2"/>
      <c r="BG5461" s="72"/>
    </row>
    <row r="5462" spans="1:59" s="18" customFormat="1" x14ac:dyDescent="0.2">
      <c r="A5462" s="2"/>
      <c r="BG5462" s="72"/>
    </row>
    <row r="5463" spans="1:59" s="18" customFormat="1" x14ac:dyDescent="0.2">
      <c r="A5463" s="2"/>
      <c r="BG5463" s="72"/>
    </row>
    <row r="5464" spans="1:59" s="18" customFormat="1" x14ac:dyDescent="0.2">
      <c r="A5464" s="2"/>
      <c r="BG5464" s="72"/>
    </row>
    <row r="5465" spans="1:59" s="18" customFormat="1" x14ac:dyDescent="0.2">
      <c r="A5465" s="2"/>
      <c r="BG5465" s="72"/>
    </row>
    <row r="5466" spans="1:59" s="18" customFormat="1" x14ac:dyDescent="0.2">
      <c r="A5466" s="2"/>
      <c r="BG5466" s="72"/>
    </row>
    <row r="5467" spans="1:59" s="18" customFormat="1" x14ac:dyDescent="0.2">
      <c r="A5467" s="2"/>
      <c r="BG5467" s="72"/>
    </row>
    <row r="5468" spans="1:59" s="18" customFormat="1" x14ac:dyDescent="0.2">
      <c r="A5468" s="2"/>
      <c r="BG5468" s="72"/>
    </row>
    <row r="5469" spans="1:59" s="18" customFormat="1" x14ac:dyDescent="0.2">
      <c r="A5469" s="2"/>
      <c r="BG5469" s="72"/>
    </row>
    <row r="5470" spans="1:59" s="18" customFormat="1" x14ac:dyDescent="0.2">
      <c r="A5470" s="2"/>
      <c r="BG5470" s="72"/>
    </row>
    <row r="5471" spans="1:59" s="18" customFormat="1" x14ac:dyDescent="0.2">
      <c r="A5471" s="2"/>
      <c r="BG5471" s="72"/>
    </row>
    <row r="5472" spans="1:59" s="18" customFormat="1" x14ac:dyDescent="0.2">
      <c r="A5472" s="2"/>
      <c r="BG5472" s="72"/>
    </row>
    <row r="5473" spans="1:59" s="18" customFormat="1" x14ac:dyDescent="0.2">
      <c r="A5473" s="2"/>
      <c r="BG5473" s="72"/>
    </row>
    <row r="5474" spans="1:59" s="18" customFormat="1" x14ac:dyDescent="0.2">
      <c r="A5474" s="2"/>
      <c r="BG5474" s="72"/>
    </row>
    <row r="5475" spans="1:59" s="18" customFormat="1" x14ac:dyDescent="0.2">
      <c r="A5475" s="2"/>
      <c r="BG5475" s="72"/>
    </row>
    <row r="5476" spans="1:59" s="18" customFormat="1" x14ac:dyDescent="0.2">
      <c r="A5476" s="2"/>
      <c r="BG5476" s="72"/>
    </row>
    <row r="5477" spans="1:59" s="18" customFormat="1" x14ac:dyDescent="0.2">
      <c r="A5477" s="2"/>
      <c r="BG5477" s="72"/>
    </row>
    <row r="5478" spans="1:59" s="18" customFormat="1" x14ac:dyDescent="0.2">
      <c r="A5478" s="2"/>
      <c r="BG5478" s="72"/>
    </row>
    <row r="5479" spans="1:59" s="18" customFormat="1" x14ac:dyDescent="0.2">
      <c r="A5479" s="2"/>
      <c r="BG5479" s="72"/>
    </row>
    <row r="5480" spans="1:59" s="18" customFormat="1" x14ac:dyDescent="0.2">
      <c r="A5480" s="2"/>
      <c r="BG5480" s="72"/>
    </row>
    <row r="5481" spans="1:59" s="18" customFormat="1" x14ac:dyDescent="0.2">
      <c r="A5481" s="2"/>
      <c r="BG5481" s="72"/>
    </row>
    <row r="5482" spans="1:59" s="18" customFormat="1" x14ac:dyDescent="0.2">
      <c r="A5482" s="2"/>
      <c r="BG5482" s="72"/>
    </row>
    <row r="5483" spans="1:59" s="18" customFormat="1" x14ac:dyDescent="0.2">
      <c r="A5483" s="2"/>
      <c r="BG5483" s="72"/>
    </row>
    <row r="5484" spans="1:59" s="18" customFormat="1" x14ac:dyDescent="0.2">
      <c r="A5484" s="2"/>
      <c r="BG5484" s="72"/>
    </row>
    <row r="5485" spans="1:59" s="18" customFormat="1" x14ac:dyDescent="0.2">
      <c r="A5485" s="2"/>
      <c r="BG5485" s="72"/>
    </row>
    <row r="5486" spans="1:59" s="18" customFormat="1" x14ac:dyDescent="0.2">
      <c r="A5486" s="2"/>
      <c r="BG5486" s="72"/>
    </row>
    <row r="5487" spans="1:59" s="18" customFormat="1" x14ac:dyDescent="0.2">
      <c r="A5487" s="2"/>
      <c r="BG5487" s="72"/>
    </row>
    <row r="5488" spans="1:59" s="18" customFormat="1" x14ac:dyDescent="0.2">
      <c r="A5488" s="2"/>
      <c r="BG5488" s="72"/>
    </row>
    <row r="5489" spans="1:59" s="18" customFormat="1" x14ac:dyDescent="0.2">
      <c r="A5489" s="2"/>
      <c r="BG5489" s="72"/>
    </row>
    <row r="5490" spans="1:59" s="18" customFormat="1" x14ac:dyDescent="0.2">
      <c r="A5490" s="2"/>
      <c r="BG5490" s="72"/>
    </row>
    <row r="5491" spans="1:59" s="18" customFormat="1" x14ac:dyDescent="0.2">
      <c r="A5491" s="2"/>
      <c r="BG5491" s="72"/>
    </row>
    <row r="5492" spans="1:59" s="18" customFormat="1" x14ac:dyDescent="0.2">
      <c r="A5492" s="2"/>
      <c r="BG5492" s="72"/>
    </row>
    <row r="5493" spans="1:59" s="18" customFormat="1" x14ac:dyDescent="0.2">
      <c r="A5493" s="2"/>
      <c r="BG5493" s="72"/>
    </row>
    <row r="5494" spans="1:59" s="18" customFormat="1" x14ac:dyDescent="0.2">
      <c r="A5494" s="2"/>
      <c r="BG5494" s="72"/>
    </row>
    <row r="5495" spans="1:59" s="18" customFormat="1" x14ac:dyDescent="0.2">
      <c r="A5495" s="2"/>
      <c r="BG5495" s="72"/>
    </row>
    <row r="5496" spans="1:59" s="18" customFormat="1" x14ac:dyDescent="0.2">
      <c r="A5496" s="2"/>
      <c r="BG5496" s="72"/>
    </row>
    <row r="5497" spans="1:59" s="18" customFormat="1" x14ac:dyDescent="0.2">
      <c r="A5497" s="2"/>
      <c r="BG5497" s="72"/>
    </row>
    <row r="5498" spans="1:59" s="18" customFormat="1" x14ac:dyDescent="0.2">
      <c r="A5498" s="2"/>
      <c r="BG5498" s="72"/>
    </row>
    <row r="5499" spans="1:59" s="18" customFormat="1" x14ac:dyDescent="0.2">
      <c r="A5499" s="2"/>
      <c r="BG5499" s="72"/>
    </row>
    <row r="5500" spans="1:59" s="18" customFormat="1" x14ac:dyDescent="0.2">
      <c r="A5500" s="2"/>
      <c r="BG5500" s="72"/>
    </row>
    <row r="5501" spans="1:59" s="18" customFormat="1" x14ac:dyDescent="0.2">
      <c r="A5501" s="2"/>
      <c r="BG5501" s="72"/>
    </row>
    <row r="5502" spans="1:59" s="18" customFormat="1" x14ac:dyDescent="0.2">
      <c r="A5502" s="2"/>
      <c r="BG5502" s="72"/>
    </row>
    <row r="5503" spans="1:59" s="18" customFormat="1" x14ac:dyDescent="0.2">
      <c r="A5503" s="2"/>
      <c r="BG5503" s="72"/>
    </row>
    <row r="5504" spans="1:59" s="18" customFormat="1" x14ac:dyDescent="0.2">
      <c r="A5504" s="2"/>
      <c r="BG5504" s="72"/>
    </row>
    <row r="5505" spans="1:59" s="18" customFormat="1" x14ac:dyDescent="0.2">
      <c r="A5505" s="2"/>
      <c r="BG5505" s="72"/>
    </row>
    <row r="5506" spans="1:59" s="18" customFormat="1" x14ac:dyDescent="0.2">
      <c r="A5506" s="2"/>
      <c r="BG5506" s="72"/>
    </row>
    <row r="5507" spans="1:59" s="18" customFormat="1" x14ac:dyDescent="0.2">
      <c r="A5507" s="2"/>
      <c r="BG5507" s="72"/>
    </row>
    <row r="5508" spans="1:59" s="18" customFormat="1" x14ac:dyDescent="0.2">
      <c r="A5508" s="2"/>
      <c r="BG5508" s="72"/>
    </row>
    <row r="5509" spans="1:59" s="18" customFormat="1" x14ac:dyDescent="0.2">
      <c r="A5509" s="2"/>
      <c r="BG5509" s="72"/>
    </row>
    <row r="5510" spans="1:59" s="18" customFormat="1" x14ac:dyDescent="0.2">
      <c r="A5510" s="2"/>
      <c r="BG5510" s="72"/>
    </row>
    <row r="5511" spans="1:59" s="18" customFormat="1" x14ac:dyDescent="0.2">
      <c r="A5511" s="2"/>
      <c r="BG5511" s="72"/>
    </row>
    <row r="5512" spans="1:59" s="18" customFormat="1" x14ac:dyDescent="0.2">
      <c r="A5512" s="2"/>
      <c r="BG5512" s="72"/>
    </row>
    <row r="5513" spans="1:59" s="18" customFormat="1" x14ac:dyDescent="0.2">
      <c r="A5513" s="2"/>
      <c r="BG5513" s="72"/>
    </row>
    <row r="5514" spans="1:59" s="18" customFormat="1" x14ac:dyDescent="0.2">
      <c r="A5514" s="2"/>
      <c r="BG5514" s="72"/>
    </row>
    <row r="5515" spans="1:59" s="18" customFormat="1" x14ac:dyDescent="0.2">
      <c r="A5515" s="2"/>
      <c r="BG5515" s="72"/>
    </row>
    <row r="5516" spans="1:59" s="18" customFormat="1" x14ac:dyDescent="0.2">
      <c r="A5516" s="2"/>
      <c r="BG5516" s="72"/>
    </row>
    <row r="5517" spans="1:59" s="18" customFormat="1" x14ac:dyDescent="0.2">
      <c r="A5517" s="2"/>
      <c r="BG5517" s="72"/>
    </row>
    <row r="5518" spans="1:59" s="18" customFormat="1" x14ac:dyDescent="0.2">
      <c r="A5518" s="2"/>
      <c r="BG5518" s="72"/>
    </row>
    <row r="5519" spans="1:59" s="18" customFormat="1" x14ac:dyDescent="0.2">
      <c r="A5519" s="2"/>
      <c r="BG5519" s="72"/>
    </row>
    <row r="5520" spans="1:59" s="18" customFormat="1" x14ac:dyDescent="0.2">
      <c r="A5520" s="2"/>
      <c r="BG5520" s="72"/>
    </row>
    <row r="5521" spans="1:59" s="18" customFormat="1" x14ac:dyDescent="0.2">
      <c r="A5521" s="2"/>
      <c r="BG5521" s="72"/>
    </row>
    <row r="5522" spans="1:59" s="18" customFormat="1" x14ac:dyDescent="0.2">
      <c r="A5522" s="2"/>
      <c r="BG5522" s="72"/>
    </row>
    <row r="5523" spans="1:59" s="18" customFormat="1" x14ac:dyDescent="0.2">
      <c r="A5523" s="2"/>
      <c r="BG5523" s="72"/>
    </row>
    <row r="5524" spans="1:59" s="18" customFormat="1" x14ac:dyDescent="0.2">
      <c r="A5524" s="2"/>
      <c r="BG5524" s="72"/>
    </row>
    <row r="5525" spans="1:59" s="18" customFormat="1" x14ac:dyDescent="0.2">
      <c r="A5525" s="2"/>
      <c r="BG5525" s="72"/>
    </row>
    <row r="5526" spans="1:59" s="18" customFormat="1" x14ac:dyDescent="0.2">
      <c r="A5526" s="2"/>
      <c r="BG5526" s="72"/>
    </row>
    <row r="5527" spans="1:59" s="18" customFormat="1" x14ac:dyDescent="0.2">
      <c r="A5527" s="2"/>
      <c r="BG5527" s="72"/>
    </row>
    <row r="5528" spans="1:59" s="18" customFormat="1" x14ac:dyDescent="0.2">
      <c r="A5528" s="2"/>
      <c r="BG5528" s="72"/>
    </row>
    <row r="5529" spans="1:59" s="18" customFormat="1" x14ac:dyDescent="0.2">
      <c r="A5529" s="2"/>
      <c r="BG5529" s="72"/>
    </row>
    <row r="5530" spans="1:59" s="18" customFormat="1" x14ac:dyDescent="0.2">
      <c r="A5530" s="2"/>
      <c r="BG5530" s="72"/>
    </row>
    <row r="5531" spans="1:59" s="18" customFormat="1" x14ac:dyDescent="0.2">
      <c r="A5531" s="2"/>
      <c r="BG5531" s="72"/>
    </row>
    <row r="5532" spans="1:59" s="18" customFormat="1" x14ac:dyDescent="0.2">
      <c r="A5532" s="2"/>
      <c r="BG5532" s="72"/>
    </row>
    <row r="5533" spans="1:59" s="18" customFormat="1" x14ac:dyDescent="0.2">
      <c r="A5533" s="2"/>
      <c r="BG5533" s="72"/>
    </row>
    <row r="5534" spans="1:59" s="18" customFormat="1" x14ac:dyDescent="0.2">
      <c r="A5534" s="2"/>
      <c r="BG5534" s="72"/>
    </row>
    <row r="5535" spans="1:59" s="18" customFormat="1" x14ac:dyDescent="0.2">
      <c r="A5535" s="2"/>
      <c r="BG5535" s="72"/>
    </row>
    <row r="5536" spans="1:59" s="18" customFormat="1" x14ac:dyDescent="0.2">
      <c r="A5536" s="2"/>
      <c r="BG5536" s="72"/>
    </row>
    <row r="5537" spans="1:59" s="18" customFormat="1" x14ac:dyDescent="0.2">
      <c r="A5537" s="2"/>
      <c r="BG5537" s="72"/>
    </row>
    <row r="5538" spans="1:59" s="18" customFormat="1" x14ac:dyDescent="0.2">
      <c r="A5538" s="2"/>
      <c r="BG5538" s="72"/>
    </row>
    <row r="5539" spans="1:59" s="18" customFormat="1" x14ac:dyDescent="0.2">
      <c r="A5539" s="2"/>
      <c r="BG5539" s="72"/>
    </row>
    <row r="5540" spans="1:59" s="18" customFormat="1" x14ac:dyDescent="0.2">
      <c r="A5540" s="2"/>
      <c r="BG5540" s="72"/>
    </row>
    <row r="5541" spans="1:59" s="18" customFormat="1" x14ac:dyDescent="0.2">
      <c r="A5541" s="2"/>
      <c r="BG5541" s="72"/>
    </row>
    <row r="5542" spans="1:59" s="18" customFormat="1" x14ac:dyDescent="0.2">
      <c r="A5542" s="2"/>
      <c r="BG5542" s="72"/>
    </row>
    <row r="5543" spans="1:59" s="18" customFormat="1" x14ac:dyDescent="0.2">
      <c r="A5543" s="2"/>
      <c r="BG5543" s="72"/>
    </row>
    <row r="5544" spans="1:59" s="18" customFormat="1" x14ac:dyDescent="0.2">
      <c r="A5544" s="2"/>
      <c r="BG5544" s="72"/>
    </row>
    <row r="5545" spans="1:59" s="18" customFormat="1" x14ac:dyDescent="0.2">
      <c r="A5545" s="2"/>
      <c r="BG5545" s="72"/>
    </row>
    <row r="5546" spans="1:59" s="18" customFormat="1" x14ac:dyDescent="0.2">
      <c r="A5546" s="2"/>
      <c r="BG5546" s="72"/>
    </row>
    <row r="5547" spans="1:59" s="18" customFormat="1" x14ac:dyDescent="0.2">
      <c r="A5547" s="2"/>
      <c r="BG5547" s="72"/>
    </row>
    <row r="5548" spans="1:59" s="18" customFormat="1" x14ac:dyDescent="0.2">
      <c r="A5548" s="2"/>
      <c r="BG5548" s="72"/>
    </row>
    <row r="5549" spans="1:59" s="18" customFormat="1" x14ac:dyDescent="0.2">
      <c r="A5549" s="2"/>
      <c r="BG5549" s="72"/>
    </row>
    <row r="5550" spans="1:59" s="18" customFormat="1" x14ac:dyDescent="0.2">
      <c r="A5550" s="2"/>
      <c r="BG5550" s="72"/>
    </row>
    <row r="5551" spans="1:59" s="18" customFormat="1" x14ac:dyDescent="0.2">
      <c r="A5551" s="2"/>
      <c r="BG5551" s="72"/>
    </row>
    <row r="5552" spans="1:59" s="18" customFormat="1" x14ac:dyDescent="0.2">
      <c r="A5552" s="2"/>
      <c r="BG5552" s="72"/>
    </row>
    <row r="5553" spans="1:59" s="18" customFormat="1" x14ac:dyDescent="0.2">
      <c r="A5553" s="2"/>
      <c r="BG5553" s="72"/>
    </row>
    <row r="5554" spans="1:59" s="18" customFormat="1" x14ac:dyDescent="0.2">
      <c r="A5554" s="2"/>
      <c r="BG5554" s="72"/>
    </row>
    <row r="5555" spans="1:59" s="18" customFormat="1" x14ac:dyDescent="0.2">
      <c r="A5555" s="2"/>
      <c r="BG5555" s="72"/>
    </row>
    <row r="5556" spans="1:59" s="18" customFormat="1" x14ac:dyDescent="0.2">
      <c r="A5556" s="2"/>
      <c r="BG5556" s="72"/>
    </row>
    <row r="5557" spans="1:59" s="18" customFormat="1" x14ac:dyDescent="0.2">
      <c r="A5557" s="2"/>
      <c r="BG5557" s="72"/>
    </row>
    <row r="5558" spans="1:59" s="18" customFormat="1" x14ac:dyDescent="0.2">
      <c r="A5558" s="2"/>
      <c r="BG5558" s="72"/>
    </row>
    <row r="5559" spans="1:59" s="18" customFormat="1" x14ac:dyDescent="0.2">
      <c r="A5559" s="2"/>
      <c r="BG5559" s="72"/>
    </row>
    <row r="5560" spans="1:59" s="18" customFormat="1" x14ac:dyDescent="0.2">
      <c r="A5560" s="2"/>
      <c r="BG5560" s="72"/>
    </row>
    <row r="5561" spans="1:59" s="18" customFormat="1" x14ac:dyDescent="0.2">
      <c r="A5561" s="2"/>
      <c r="BG5561" s="72"/>
    </row>
    <row r="5562" spans="1:59" s="18" customFormat="1" x14ac:dyDescent="0.2">
      <c r="A5562" s="2"/>
      <c r="BG5562" s="72"/>
    </row>
    <row r="5563" spans="1:59" s="18" customFormat="1" x14ac:dyDescent="0.2">
      <c r="A5563" s="2"/>
      <c r="BG5563" s="72"/>
    </row>
    <row r="5564" spans="1:59" s="18" customFormat="1" x14ac:dyDescent="0.2">
      <c r="A5564" s="2"/>
      <c r="BG5564" s="72"/>
    </row>
    <row r="5565" spans="1:59" s="18" customFormat="1" x14ac:dyDescent="0.2">
      <c r="A5565" s="2"/>
      <c r="BG5565" s="72"/>
    </row>
    <row r="5566" spans="1:59" s="18" customFormat="1" x14ac:dyDescent="0.2">
      <c r="A5566" s="2"/>
      <c r="BG5566" s="72"/>
    </row>
    <row r="5567" spans="1:59" s="18" customFormat="1" x14ac:dyDescent="0.2">
      <c r="A5567" s="2"/>
      <c r="BG5567" s="72"/>
    </row>
    <row r="5568" spans="1:59" s="18" customFormat="1" x14ac:dyDescent="0.2">
      <c r="A5568" s="2"/>
      <c r="BG5568" s="72"/>
    </row>
    <row r="5569" spans="1:59" s="18" customFormat="1" x14ac:dyDescent="0.2">
      <c r="A5569" s="2"/>
      <c r="BG5569" s="72"/>
    </row>
    <row r="5570" spans="1:59" s="18" customFormat="1" x14ac:dyDescent="0.2">
      <c r="A5570" s="2"/>
      <c r="BG5570" s="72"/>
    </row>
    <row r="5571" spans="1:59" s="18" customFormat="1" x14ac:dyDescent="0.2">
      <c r="A5571" s="2"/>
      <c r="BG5571" s="72"/>
    </row>
    <row r="5572" spans="1:59" s="18" customFormat="1" x14ac:dyDescent="0.2">
      <c r="A5572" s="2"/>
      <c r="BG5572" s="72"/>
    </row>
    <row r="5573" spans="1:59" s="18" customFormat="1" x14ac:dyDescent="0.2">
      <c r="A5573" s="2"/>
      <c r="BG5573" s="72"/>
    </row>
    <row r="5574" spans="1:59" s="18" customFormat="1" x14ac:dyDescent="0.2">
      <c r="A5574" s="2"/>
      <c r="BG5574" s="72"/>
    </row>
    <row r="5575" spans="1:59" s="18" customFormat="1" x14ac:dyDescent="0.2">
      <c r="A5575" s="2"/>
      <c r="BG5575" s="72"/>
    </row>
    <row r="5576" spans="1:59" s="18" customFormat="1" x14ac:dyDescent="0.2">
      <c r="A5576" s="2"/>
      <c r="BG5576" s="72"/>
    </row>
    <row r="5577" spans="1:59" s="18" customFormat="1" x14ac:dyDescent="0.2">
      <c r="A5577" s="2"/>
      <c r="BG5577" s="72"/>
    </row>
    <row r="5578" spans="1:59" s="18" customFormat="1" x14ac:dyDescent="0.2">
      <c r="A5578" s="2"/>
      <c r="BG5578" s="72"/>
    </row>
    <row r="5579" spans="1:59" s="18" customFormat="1" x14ac:dyDescent="0.2">
      <c r="A5579" s="2"/>
      <c r="BG5579" s="72"/>
    </row>
    <row r="5580" spans="1:59" s="18" customFormat="1" x14ac:dyDescent="0.2">
      <c r="A5580" s="2"/>
      <c r="BG5580" s="72"/>
    </row>
    <row r="5581" spans="1:59" s="18" customFormat="1" x14ac:dyDescent="0.2">
      <c r="A5581" s="2"/>
      <c r="BG5581" s="72"/>
    </row>
    <row r="5582" spans="1:59" s="18" customFormat="1" x14ac:dyDescent="0.2">
      <c r="A5582" s="2"/>
      <c r="BG5582" s="72"/>
    </row>
    <row r="5583" spans="1:59" s="18" customFormat="1" x14ac:dyDescent="0.2">
      <c r="A5583" s="2"/>
      <c r="BG5583" s="72"/>
    </row>
    <row r="5584" spans="1:59" s="18" customFormat="1" x14ac:dyDescent="0.2">
      <c r="A5584" s="2"/>
      <c r="BG5584" s="72"/>
    </row>
    <row r="5585" spans="1:59" s="18" customFormat="1" x14ac:dyDescent="0.2">
      <c r="A5585" s="2"/>
      <c r="BG5585" s="72"/>
    </row>
    <row r="5586" spans="1:59" s="18" customFormat="1" x14ac:dyDescent="0.2">
      <c r="A5586" s="2"/>
      <c r="BG5586" s="72"/>
    </row>
    <row r="5587" spans="1:59" s="18" customFormat="1" x14ac:dyDescent="0.2">
      <c r="A5587" s="2"/>
      <c r="BG5587" s="72"/>
    </row>
    <row r="5588" spans="1:59" s="18" customFormat="1" x14ac:dyDescent="0.2">
      <c r="A5588" s="2"/>
      <c r="BG5588" s="72"/>
    </row>
    <row r="5589" spans="1:59" s="18" customFormat="1" x14ac:dyDescent="0.2">
      <c r="A5589" s="2"/>
      <c r="BG5589" s="72"/>
    </row>
    <row r="5590" spans="1:59" s="18" customFormat="1" x14ac:dyDescent="0.2">
      <c r="A5590" s="2"/>
      <c r="BG5590" s="72"/>
    </row>
    <row r="5591" spans="1:59" s="18" customFormat="1" x14ac:dyDescent="0.2">
      <c r="A5591" s="2"/>
      <c r="BG5591" s="72"/>
    </row>
    <row r="5592" spans="1:59" s="18" customFormat="1" x14ac:dyDescent="0.2">
      <c r="A5592" s="2"/>
      <c r="BG5592" s="72"/>
    </row>
    <row r="5593" spans="1:59" s="18" customFormat="1" x14ac:dyDescent="0.2">
      <c r="A5593" s="2"/>
      <c r="BG5593" s="72"/>
    </row>
    <row r="5594" spans="1:59" s="18" customFormat="1" x14ac:dyDescent="0.2">
      <c r="A5594" s="2"/>
      <c r="BG5594" s="72"/>
    </row>
    <row r="5595" spans="1:59" s="18" customFormat="1" x14ac:dyDescent="0.2">
      <c r="A5595" s="2"/>
      <c r="BG5595" s="72"/>
    </row>
    <row r="5596" spans="1:59" s="18" customFormat="1" x14ac:dyDescent="0.2">
      <c r="A5596" s="2"/>
      <c r="BG5596" s="72"/>
    </row>
    <row r="5597" spans="1:59" s="18" customFormat="1" x14ac:dyDescent="0.2">
      <c r="A5597" s="2"/>
      <c r="BG5597" s="72"/>
    </row>
    <row r="5598" spans="1:59" s="18" customFormat="1" x14ac:dyDescent="0.2">
      <c r="A5598" s="2"/>
      <c r="BG5598" s="72"/>
    </row>
    <row r="5599" spans="1:59" s="18" customFormat="1" x14ac:dyDescent="0.2">
      <c r="A5599" s="2"/>
      <c r="BG5599" s="72"/>
    </row>
    <row r="5600" spans="1:59" s="18" customFormat="1" x14ac:dyDescent="0.2">
      <c r="A5600" s="2"/>
      <c r="BG5600" s="72"/>
    </row>
    <row r="5601" spans="1:59" s="18" customFormat="1" x14ac:dyDescent="0.2">
      <c r="A5601" s="2"/>
      <c r="BG5601" s="72"/>
    </row>
    <row r="5602" spans="1:59" s="18" customFormat="1" x14ac:dyDescent="0.2">
      <c r="A5602" s="2"/>
      <c r="BG5602" s="72"/>
    </row>
    <row r="5603" spans="1:59" s="18" customFormat="1" x14ac:dyDescent="0.2">
      <c r="A5603" s="2"/>
      <c r="BG5603" s="72"/>
    </row>
    <row r="5604" spans="1:59" s="18" customFormat="1" x14ac:dyDescent="0.2">
      <c r="A5604" s="2"/>
      <c r="BG5604" s="72"/>
    </row>
    <row r="5605" spans="1:59" s="18" customFormat="1" x14ac:dyDescent="0.2">
      <c r="A5605" s="2"/>
      <c r="BG5605" s="72"/>
    </row>
    <row r="5606" spans="1:59" s="18" customFormat="1" x14ac:dyDescent="0.2">
      <c r="A5606" s="2"/>
      <c r="BG5606" s="72"/>
    </row>
    <row r="5607" spans="1:59" s="18" customFormat="1" x14ac:dyDescent="0.2">
      <c r="A5607" s="2"/>
      <c r="BG5607" s="72"/>
    </row>
    <row r="5608" spans="1:59" s="18" customFormat="1" x14ac:dyDescent="0.2">
      <c r="A5608" s="2"/>
      <c r="BG5608" s="72"/>
    </row>
    <row r="5609" spans="1:59" s="18" customFormat="1" x14ac:dyDescent="0.2">
      <c r="A5609" s="2"/>
      <c r="BG5609" s="72"/>
    </row>
    <row r="5610" spans="1:59" s="18" customFormat="1" x14ac:dyDescent="0.2">
      <c r="A5610" s="2"/>
      <c r="BG5610" s="72"/>
    </row>
    <row r="5611" spans="1:59" s="18" customFormat="1" x14ac:dyDescent="0.2">
      <c r="A5611" s="2"/>
      <c r="BG5611" s="72"/>
    </row>
    <row r="5612" spans="1:59" s="18" customFormat="1" x14ac:dyDescent="0.2">
      <c r="A5612" s="2"/>
      <c r="BG5612" s="72"/>
    </row>
    <row r="5613" spans="1:59" s="18" customFormat="1" x14ac:dyDescent="0.2">
      <c r="A5613" s="2"/>
      <c r="BG5613" s="72"/>
    </row>
    <row r="5614" spans="1:59" s="18" customFormat="1" x14ac:dyDescent="0.2">
      <c r="A5614" s="2"/>
      <c r="BG5614" s="72"/>
    </row>
    <row r="5615" spans="1:59" s="18" customFormat="1" x14ac:dyDescent="0.2">
      <c r="A5615" s="2"/>
      <c r="BG5615" s="72"/>
    </row>
    <row r="5616" spans="1:59" s="18" customFormat="1" x14ac:dyDescent="0.2">
      <c r="A5616" s="2"/>
      <c r="BG5616" s="72"/>
    </row>
    <row r="5617" spans="1:59" s="18" customFormat="1" x14ac:dyDescent="0.2">
      <c r="A5617" s="2"/>
      <c r="BG5617" s="72"/>
    </row>
    <row r="5618" spans="1:59" s="18" customFormat="1" x14ac:dyDescent="0.2">
      <c r="A5618" s="2"/>
      <c r="BG5618" s="72"/>
    </row>
    <row r="5619" spans="1:59" s="18" customFormat="1" x14ac:dyDescent="0.2">
      <c r="A5619" s="2"/>
      <c r="BG5619" s="72"/>
    </row>
    <row r="5620" spans="1:59" s="18" customFormat="1" x14ac:dyDescent="0.2">
      <c r="A5620" s="2"/>
      <c r="BG5620" s="72"/>
    </row>
    <row r="5621" spans="1:59" s="18" customFormat="1" x14ac:dyDescent="0.2">
      <c r="A5621" s="2"/>
      <c r="BG5621" s="72"/>
    </row>
    <row r="5622" spans="1:59" s="18" customFormat="1" x14ac:dyDescent="0.2">
      <c r="A5622" s="2"/>
      <c r="BG5622" s="72"/>
    </row>
    <row r="5623" spans="1:59" s="18" customFormat="1" x14ac:dyDescent="0.2">
      <c r="A5623" s="2"/>
      <c r="BG5623" s="72"/>
    </row>
    <row r="5624" spans="1:59" s="18" customFormat="1" x14ac:dyDescent="0.2">
      <c r="A5624" s="2"/>
      <c r="BG5624" s="72"/>
    </row>
    <row r="5625" spans="1:59" s="18" customFormat="1" x14ac:dyDescent="0.2">
      <c r="A5625" s="2"/>
      <c r="BG5625" s="72"/>
    </row>
    <row r="5626" spans="1:59" s="18" customFormat="1" x14ac:dyDescent="0.2">
      <c r="A5626" s="2"/>
      <c r="BG5626" s="72"/>
    </row>
    <row r="5627" spans="1:59" s="18" customFormat="1" x14ac:dyDescent="0.2">
      <c r="A5627" s="2"/>
      <c r="BG5627" s="72"/>
    </row>
    <row r="5628" spans="1:59" s="18" customFormat="1" x14ac:dyDescent="0.2">
      <c r="A5628" s="2"/>
      <c r="BG5628" s="72"/>
    </row>
    <row r="5629" spans="1:59" s="18" customFormat="1" x14ac:dyDescent="0.2">
      <c r="A5629" s="2"/>
      <c r="BG5629" s="72"/>
    </row>
    <row r="5630" spans="1:59" s="18" customFormat="1" x14ac:dyDescent="0.2">
      <c r="A5630" s="2"/>
      <c r="BG5630" s="72"/>
    </row>
    <row r="5631" spans="1:59" s="18" customFormat="1" x14ac:dyDescent="0.2">
      <c r="A5631" s="2"/>
      <c r="BG5631" s="72"/>
    </row>
    <row r="5632" spans="1:59" s="18" customFormat="1" x14ac:dyDescent="0.2">
      <c r="A5632" s="2"/>
      <c r="BG5632" s="72"/>
    </row>
    <row r="5633" spans="1:59" s="18" customFormat="1" x14ac:dyDescent="0.2">
      <c r="A5633" s="2"/>
      <c r="BG5633" s="72"/>
    </row>
    <row r="5634" spans="1:59" s="18" customFormat="1" x14ac:dyDescent="0.2">
      <c r="A5634" s="2"/>
      <c r="BG5634" s="72"/>
    </row>
    <row r="5635" spans="1:59" s="18" customFormat="1" x14ac:dyDescent="0.2">
      <c r="A5635" s="2"/>
      <c r="BG5635" s="72"/>
    </row>
    <row r="5636" spans="1:59" s="18" customFormat="1" x14ac:dyDescent="0.2">
      <c r="A5636" s="2"/>
      <c r="BG5636" s="72"/>
    </row>
    <row r="5637" spans="1:59" s="18" customFormat="1" x14ac:dyDescent="0.2">
      <c r="A5637" s="2"/>
      <c r="BG5637" s="72"/>
    </row>
    <row r="5638" spans="1:59" s="18" customFormat="1" x14ac:dyDescent="0.2">
      <c r="A5638" s="2"/>
      <c r="BG5638" s="72"/>
    </row>
    <row r="5639" spans="1:59" s="18" customFormat="1" x14ac:dyDescent="0.2">
      <c r="A5639" s="2"/>
      <c r="BG5639" s="72"/>
    </row>
    <row r="5640" spans="1:59" s="18" customFormat="1" x14ac:dyDescent="0.2">
      <c r="A5640" s="2"/>
      <c r="BG5640" s="72"/>
    </row>
    <row r="5641" spans="1:59" s="18" customFormat="1" x14ac:dyDescent="0.2">
      <c r="A5641" s="2"/>
      <c r="BG5641" s="72"/>
    </row>
    <row r="5642" spans="1:59" s="18" customFormat="1" x14ac:dyDescent="0.2">
      <c r="A5642" s="2"/>
      <c r="BG5642" s="72"/>
    </row>
    <row r="5643" spans="1:59" s="18" customFormat="1" x14ac:dyDescent="0.2">
      <c r="A5643" s="2"/>
      <c r="BG5643" s="72"/>
    </row>
    <row r="5644" spans="1:59" s="18" customFormat="1" x14ac:dyDescent="0.2">
      <c r="A5644" s="2"/>
      <c r="BG5644" s="72"/>
    </row>
    <row r="5645" spans="1:59" s="18" customFormat="1" x14ac:dyDescent="0.2">
      <c r="A5645" s="2"/>
      <c r="BG5645" s="72"/>
    </row>
    <row r="5646" spans="1:59" s="18" customFormat="1" x14ac:dyDescent="0.2">
      <c r="A5646" s="2"/>
      <c r="BG5646" s="72"/>
    </row>
    <row r="5647" spans="1:59" s="18" customFormat="1" x14ac:dyDescent="0.2">
      <c r="A5647" s="2"/>
      <c r="BG5647" s="72"/>
    </row>
    <row r="5648" spans="1:59" s="18" customFormat="1" x14ac:dyDescent="0.2">
      <c r="A5648" s="2"/>
      <c r="BG5648" s="72"/>
    </row>
    <row r="5649" spans="1:59" s="18" customFormat="1" x14ac:dyDescent="0.2">
      <c r="A5649" s="2"/>
      <c r="BG5649" s="72"/>
    </row>
    <row r="5650" spans="1:59" s="18" customFormat="1" x14ac:dyDescent="0.2">
      <c r="A5650" s="2"/>
      <c r="BG5650" s="72"/>
    </row>
    <row r="5651" spans="1:59" s="18" customFormat="1" x14ac:dyDescent="0.2">
      <c r="A5651" s="2"/>
      <c r="BG5651" s="72"/>
    </row>
    <row r="5652" spans="1:59" s="18" customFormat="1" x14ac:dyDescent="0.2">
      <c r="A5652" s="2"/>
      <c r="BG5652" s="72"/>
    </row>
    <row r="5653" spans="1:59" s="18" customFormat="1" x14ac:dyDescent="0.2">
      <c r="A5653" s="2"/>
      <c r="BG5653" s="72"/>
    </row>
    <row r="5654" spans="1:59" s="18" customFormat="1" x14ac:dyDescent="0.2">
      <c r="A5654" s="2"/>
      <c r="BG5654" s="72"/>
    </row>
    <row r="5655" spans="1:59" s="18" customFormat="1" x14ac:dyDescent="0.2">
      <c r="A5655" s="2"/>
      <c r="BG5655" s="72"/>
    </row>
    <row r="5656" spans="1:59" s="18" customFormat="1" x14ac:dyDescent="0.2">
      <c r="A5656" s="2"/>
      <c r="BG5656" s="72"/>
    </row>
    <row r="5657" spans="1:59" s="18" customFormat="1" x14ac:dyDescent="0.2">
      <c r="A5657" s="2"/>
      <c r="BG5657" s="72"/>
    </row>
    <row r="5658" spans="1:59" s="18" customFormat="1" x14ac:dyDescent="0.2">
      <c r="A5658" s="2"/>
      <c r="BG5658" s="72"/>
    </row>
    <row r="5659" spans="1:59" s="18" customFormat="1" x14ac:dyDescent="0.2">
      <c r="A5659" s="2"/>
      <c r="BG5659" s="72"/>
    </row>
    <row r="5660" spans="1:59" s="18" customFormat="1" x14ac:dyDescent="0.2">
      <c r="A5660" s="2"/>
      <c r="BG5660" s="72"/>
    </row>
    <row r="5661" spans="1:59" s="18" customFormat="1" x14ac:dyDescent="0.2">
      <c r="A5661" s="2"/>
      <c r="BG5661" s="72"/>
    </row>
    <row r="5662" spans="1:59" s="18" customFormat="1" x14ac:dyDescent="0.2">
      <c r="A5662" s="2"/>
      <c r="BG5662" s="72"/>
    </row>
    <row r="5663" spans="1:59" s="18" customFormat="1" x14ac:dyDescent="0.2">
      <c r="A5663" s="2"/>
      <c r="BG5663" s="72"/>
    </row>
    <row r="5664" spans="1:59" s="18" customFormat="1" x14ac:dyDescent="0.2">
      <c r="A5664" s="2"/>
      <c r="BG5664" s="72"/>
    </row>
    <row r="5665" spans="1:59" s="18" customFormat="1" x14ac:dyDescent="0.2">
      <c r="A5665" s="2"/>
      <c r="BG5665" s="72"/>
    </row>
    <row r="5666" spans="1:59" s="18" customFormat="1" x14ac:dyDescent="0.2">
      <c r="A5666" s="2"/>
      <c r="BG5666" s="72"/>
    </row>
    <row r="5667" spans="1:59" s="18" customFormat="1" x14ac:dyDescent="0.2">
      <c r="A5667" s="2"/>
      <c r="BG5667" s="72"/>
    </row>
    <row r="5668" spans="1:59" s="18" customFormat="1" x14ac:dyDescent="0.2">
      <c r="A5668" s="2"/>
      <c r="BG5668" s="72"/>
    </row>
    <row r="5669" spans="1:59" s="18" customFormat="1" x14ac:dyDescent="0.2">
      <c r="A5669" s="2"/>
      <c r="BG5669" s="72"/>
    </row>
    <row r="5670" spans="1:59" s="18" customFormat="1" x14ac:dyDescent="0.2">
      <c r="A5670" s="2"/>
      <c r="BG5670" s="72"/>
    </row>
    <row r="5671" spans="1:59" s="18" customFormat="1" x14ac:dyDescent="0.2">
      <c r="A5671" s="2"/>
      <c r="BG5671" s="72"/>
    </row>
    <row r="5672" spans="1:59" s="18" customFormat="1" x14ac:dyDescent="0.2">
      <c r="A5672" s="2"/>
      <c r="BG5672" s="72"/>
    </row>
    <row r="5673" spans="1:59" s="18" customFormat="1" x14ac:dyDescent="0.2">
      <c r="A5673" s="2"/>
      <c r="BG5673" s="72"/>
    </row>
    <row r="5674" spans="1:59" s="18" customFormat="1" x14ac:dyDescent="0.2">
      <c r="A5674" s="2"/>
      <c r="BG5674" s="72"/>
    </row>
    <row r="5675" spans="1:59" s="18" customFormat="1" x14ac:dyDescent="0.2">
      <c r="A5675" s="2"/>
      <c r="BG5675" s="72"/>
    </row>
    <row r="5676" spans="1:59" s="18" customFormat="1" x14ac:dyDescent="0.2">
      <c r="A5676" s="2"/>
      <c r="BG5676" s="72"/>
    </row>
    <row r="5677" spans="1:59" s="18" customFormat="1" x14ac:dyDescent="0.2">
      <c r="A5677" s="2"/>
      <c r="BG5677" s="72"/>
    </row>
    <row r="5678" spans="1:59" s="18" customFormat="1" x14ac:dyDescent="0.2">
      <c r="A5678" s="2"/>
      <c r="BG5678" s="72"/>
    </row>
    <row r="5679" spans="1:59" s="18" customFormat="1" x14ac:dyDescent="0.2">
      <c r="A5679" s="2"/>
      <c r="BG5679" s="72"/>
    </row>
    <row r="5680" spans="1:59" s="18" customFormat="1" x14ac:dyDescent="0.2">
      <c r="A5680" s="2"/>
      <c r="BG5680" s="72"/>
    </row>
    <row r="5681" spans="1:59" s="18" customFormat="1" x14ac:dyDescent="0.2">
      <c r="A5681" s="2"/>
      <c r="BG5681" s="72"/>
    </row>
    <row r="5682" spans="1:59" s="18" customFormat="1" x14ac:dyDescent="0.2">
      <c r="A5682" s="2"/>
      <c r="BG5682" s="72"/>
    </row>
    <row r="5683" spans="1:59" s="18" customFormat="1" x14ac:dyDescent="0.2">
      <c r="A5683" s="2"/>
      <c r="BG5683" s="72"/>
    </row>
    <row r="5684" spans="1:59" s="18" customFormat="1" x14ac:dyDescent="0.2">
      <c r="A5684" s="2"/>
      <c r="BG5684" s="72"/>
    </row>
    <row r="5685" spans="1:59" s="18" customFormat="1" x14ac:dyDescent="0.2">
      <c r="A5685" s="2"/>
      <c r="BG5685" s="72"/>
    </row>
    <row r="5686" spans="1:59" s="18" customFormat="1" x14ac:dyDescent="0.2">
      <c r="A5686" s="2"/>
      <c r="BG5686" s="72"/>
    </row>
    <row r="5687" spans="1:59" s="18" customFormat="1" x14ac:dyDescent="0.2">
      <c r="A5687" s="2"/>
      <c r="BG5687" s="72"/>
    </row>
    <row r="5688" spans="1:59" s="18" customFormat="1" x14ac:dyDescent="0.2">
      <c r="A5688" s="2"/>
      <c r="BG5688" s="72"/>
    </row>
    <row r="5689" spans="1:59" s="18" customFormat="1" x14ac:dyDescent="0.2">
      <c r="A5689" s="2"/>
      <c r="BG5689" s="72"/>
    </row>
    <row r="5690" spans="1:59" s="18" customFormat="1" x14ac:dyDescent="0.2">
      <c r="A5690" s="2"/>
      <c r="BG5690" s="72"/>
    </row>
    <row r="5691" spans="1:59" s="18" customFormat="1" x14ac:dyDescent="0.2">
      <c r="A5691" s="2"/>
      <c r="BG5691" s="72"/>
    </row>
    <row r="5692" spans="1:59" s="18" customFormat="1" x14ac:dyDescent="0.2">
      <c r="A5692" s="2"/>
      <c r="BG5692" s="72"/>
    </row>
    <row r="5693" spans="1:59" s="18" customFormat="1" x14ac:dyDescent="0.2">
      <c r="A5693" s="2"/>
      <c r="BG5693" s="72"/>
    </row>
    <row r="5694" spans="1:59" s="18" customFormat="1" x14ac:dyDescent="0.2">
      <c r="A5694" s="2"/>
      <c r="BG5694" s="72"/>
    </row>
    <row r="5695" spans="1:59" s="18" customFormat="1" x14ac:dyDescent="0.2">
      <c r="A5695" s="2"/>
      <c r="BG5695" s="72"/>
    </row>
    <row r="5696" spans="1:59" s="18" customFormat="1" x14ac:dyDescent="0.2">
      <c r="A5696" s="2"/>
      <c r="BG5696" s="72"/>
    </row>
    <row r="5697" spans="1:59" s="18" customFormat="1" x14ac:dyDescent="0.2">
      <c r="A5697" s="2"/>
      <c r="BG5697" s="72"/>
    </row>
    <row r="5698" spans="1:59" s="18" customFormat="1" x14ac:dyDescent="0.2">
      <c r="A5698" s="2"/>
      <c r="BG5698" s="72"/>
    </row>
    <row r="5699" spans="1:59" s="18" customFormat="1" x14ac:dyDescent="0.2">
      <c r="A5699" s="2"/>
      <c r="BG5699" s="72"/>
    </row>
    <row r="5700" spans="1:59" s="18" customFormat="1" x14ac:dyDescent="0.2">
      <c r="A5700" s="2"/>
      <c r="BG5700" s="72"/>
    </row>
    <row r="5701" spans="1:59" s="18" customFormat="1" x14ac:dyDescent="0.2">
      <c r="A5701" s="2"/>
      <c r="BG5701" s="72"/>
    </row>
    <row r="5702" spans="1:59" s="18" customFormat="1" x14ac:dyDescent="0.2">
      <c r="A5702" s="2"/>
      <c r="BG5702" s="72"/>
    </row>
    <row r="5703" spans="1:59" s="18" customFormat="1" x14ac:dyDescent="0.2">
      <c r="A5703" s="2"/>
      <c r="BG5703" s="72"/>
    </row>
    <row r="5704" spans="1:59" s="18" customFormat="1" x14ac:dyDescent="0.2">
      <c r="A5704" s="2"/>
      <c r="BG5704" s="72"/>
    </row>
    <row r="5705" spans="1:59" s="18" customFormat="1" x14ac:dyDescent="0.2">
      <c r="A5705" s="2"/>
      <c r="BG5705" s="72"/>
    </row>
    <row r="5706" spans="1:59" s="18" customFormat="1" x14ac:dyDescent="0.2">
      <c r="A5706" s="2"/>
      <c r="BG5706" s="72"/>
    </row>
    <row r="5707" spans="1:59" s="18" customFormat="1" x14ac:dyDescent="0.2">
      <c r="A5707" s="2"/>
      <c r="BG5707" s="72"/>
    </row>
    <row r="5708" spans="1:59" s="18" customFormat="1" x14ac:dyDescent="0.2">
      <c r="A5708" s="2"/>
      <c r="BG5708" s="72"/>
    </row>
    <row r="5709" spans="1:59" s="18" customFormat="1" x14ac:dyDescent="0.2">
      <c r="A5709" s="2"/>
      <c r="BG5709" s="72"/>
    </row>
    <row r="5710" spans="1:59" s="18" customFormat="1" x14ac:dyDescent="0.2">
      <c r="A5710" s="2"/>
      <c r="BG5710" s="72"/>
    </row>
    <row r="5711" spans="1:59" s="18" customFormat="1" x14ac:dyDescent="0.2">
      <c r="A5711" s="2"/>
      <c r="BG5711" s="72"/>
    </row>
    <row r="5712" spans="1:59" s="18" customFormat="1" x14ac:dyDescent="0.2">
      <c r="A5712" s="2"/>
      <c r="BG5712" s="72"/>
    </row>
    <row r="5713" spans="1:59" s="18" customFormat="1" x14ac:dyDescent="0.2">
      <c r="A5713" s="2"/>
      <c r="BG5713" s="72"/>
    </row>
    <row r="5714" spans="1:59" s="18" customFormat="1" x14ac:dyDescent="0.2">
      <c r="A5714" s="2"/>
      <c r="BG5714" s="72"/>
    </row>
    <row r="5715" spans="1:59" s="18" customFormat="1" x14ac:dyDescent="0.2">
      <c r="A5715" s="2"/>
      <c r="BG5715" s="72"/>
    </row>
    <row r="5716" spans="1:59" s="18" customFormat="1" x14ac:dyDescent="0.2">
      <c r="A5716" s="2"/>
      <c r="BG5716" s="72"/>
    </row>
    <row r="5717" spans="1:59" s="18" customFormat="1" x14ac:dyDescent="0.2">
      <c r="A5717" s="2"/>
      <c r="BG5717" s="72"/>
    </row>
    <row r="5718" spans="1:59" s="18" customFormat="1" x14ac:dyDescent="0.2">
      <c r="A5718" s="2"/>
      <c r="BG5718" s="72"/>
    </row>
    <row r="5719" spans="1:59" s="18" customFormat="1" x14ac:dyDescent="0.2">
      <c r="A5719" s="2"/>
      <c r="BG5719" s="72"/>
    </row>
    <row r="5720" spans="1:59" s="18" customFormat="1" x14ac:dyDescent="0.2">
      <c r="A5720" s="2"/>
      <c r="BG5720" s="72"/>
    </row>
    <row r="5721" spans="1:59" s="18" customFormat="1" x14ac:dyDescent="0.2">
      <c r="A5721" s="2"/>
      <c r="BG5721" s="72"/>
    </row>
    <row r="5722" spans="1:59" s="18" customFormat="1" x14ac:dyDescent="0.2">
      <c r="A5722" s="2"/>
      <c r="BG5722" s="72"/>
    </row>
    <row r="5723" spans="1:59" s="18" customFormat="1" x14ac:dyDescent="0.2">
      <c r="A5723" s="2"/>
      <c r="BG5723" s="72"/>
    </row>
    <row r="5724" spans="1:59" s="18" customFormat="1" x14ac:dyDescent="0.2">
      <c r="A5724" s="2"/>
      <c r="BG5724" s="72"/>
    </row>
    <row r="5725" spans="1:59" s="18" customFormat="1" x14ac:dyDescent="0.2">
      <c r="A5725" s="2"/>
      <c r="BG5725" s="72"/>
    </row>
    <row r="5726" spans="1:59" s="18" customFormat="1" x14ac:dyDescent="0.2">
      <c r="A5726" s="2"/>
      <c r="BG5726" s="72"/>
    </row>
    <row r="5727" spans="1:59" s="18" customFormat="1" x14ac:dyDescent="0.2">
      <c r="A5727" s="2"/>
      <c r="BG5727" s="72"/>
    </row>
    <row r="5728" spans="1:59" s="18" customFormat="1" x14ac:dyDescent="0.2">
      <c r="A5728" s="2"/>
      <c r="BG5728" s="72"/>
    </row>
    <row r="5729" spans="1:59" s="18" customFormat="1" x14ac:dyDescent="0.2">
      <c r="A5729" s="2"/>
      <c r="BG5729" s="72"/>
    </row>
    <row r="5730" spans="1:59" s="18" customFormat="1" x14ac:dyDescent="0.2">
      <c r="A5730" s="2"/>
      <c r="BG5730" s="72"/>
    </row>
    <row r="5731" spans="1:59" s="18" customFormat="1" x14ac:dyDescent="0.2">
      <c r="A5731" s="2"/>
      <c r="BG5731" s="72"/>
    </row>
    <row r="5732" spans="1:59" s="18" customFormat="1" x14ac:dyDescent="0.2">
      <c r="A5732" s="2"/>
      <c r="BG5732" s="72"/>
    </row>
    <row r="5733" spans="1:59" s="18" customFormat="1" x14ac:dyDescent="0.2">
      <c r="A5733" s="2"/>
      <c r="BG5733" s="72"/>
    </row>
    <row r="5734" spans="1:59" s="18" customFormat="1" x14ac:dyDescent="0.2">
      <c r="A5734" s="2"/>
      <c r="BG5734" s="72"/>
    </row>
    <row r="5735" spans="1:59" s="18" customFormat="1" x14ac:dyDescent="0.2">
      <c r="A5735" s="2"/>
      <c r="BG5735" s="72"/>
    </row>
    <row r="5736" spans="1:59" s="18" customFormat="1" x14ac:dyDescent="0.2">
      <c r="A5736" s="2"/>
      <c r="BG5736" s="72"/>
    </row>
    <row r="5737" spans="1:59" s="18" customFormat="1" x14ac:dyDescent="0.2">
      <c r="A5737" s="2"/>
      <c r="BG5737" s="72"/>
    </row>
    <row r="5738" spans="1:59" s="18" customFormat="1" x14ac:dyDescent="0.2">
      <c r="A5738" s="2"/>
      <c r="BG5738" s="72"/>
    </row>
    <row r="5739" spans="1:59" s="18" customFormat="1" x14ac:dyDescent="0.2">
      <c r="A5739" s="2"/>
      <c r="BG5739" s="72"/>
    </row>
    <row r="5740" spans="1:59" s="18" customFormat="1" x14ac:dyDescent="0.2">
      <c r="A5740" s="2"/>
      <c r="BG5740" s="72"/>
    </row>
    <row r="5741" spans="1:59" s="18" customFormat="1" x14ac:dyDescent="0.2">
      <c r="A5741" s="2"/>
      <c r="BG5741" s="72"/>
    </row>
    <row r="5742" spans="1:59" s="18" customFormat="1" x14ac:dyDescent="0.2">
      <c r="A5742" s="2"/>
      <c r="BG5742" s="72"/>
    </row>
    <row r="5743" spans="1:59" s="18" customFormat="1" x14ac:dyDescent="0.2">
      <c r="A5743" s="2"/>
      <c r="BG5743" s="72"/>
    </row>
    <row r="5744" spans="1:59" s="18" customFormat="1" x14ac:dyDescent="0.2">
      <c r="A5744" s="2"/>
      <c r="BG5744" s="72"/>
    </row>
    <row r="5745" spans="1:59" s="18" customFormat="1" x14ac:dyDescent="0.2">
      <c r="A5745" s="2"/>
      <c r="BG5745" s="72"/>
    </row>
    <row r="5746" spans="1:59" s="18" customFormat="1" x14ac:dyDescent="0.2">
      <c r="A5746" s="2"/>
      <c r="BG5746" s="72"/>
    </row>
    <row r="5747" spans="1:59" s="18" customFormat="1" x14ac:dyDescent="0.2">
      <c r="A5747" s="2"/>
      <c r="BG5747" s="72"/>
    </row>
    <row r="5748" spans="1:59" s="18" customFormat="1" x14ac:dyDescent="0.2">
      <c r="A5748" s="2"/>
      <c r="BG5748" s="72"/>
    </row>
    <row r="5749" spans="1:59" s="18" customFormat="1" x14ac:dyDescent="0.2">
      <c r="A5749" s="2"/>
      <c r="BG5749" s="72"/>
    </row>
    <row r="5750" spans="1:59" s="18" customFormat="1" x14ac:dyDescent="0.2">
      <c r="A5750" s="2"/>
      <c r="BG5750" s="72"/>
    </row>
    <row r="5751" spans="1:59" s="18" customFormat="1" x14ac:dyDescent="0.2">
      <c r="A5751" s="2"/>
      <c r="BG5751" s="72"/>
    </row>
    <row r="5752" spans="1:59" s="18" customFormat="1" x14ac:dyDescent="0.2">
      <c r="A5752" s="2"/>
      <c r="BG5752" s="72"/>
    </row>
    <row r="5753" spans="1:59" s="18" customFormat="1" x14ac:dyDescent="0.2">
      <c r="A5753" s="2"/>
      <c r="BG5753" s="72"/>
    </row>
    <row r="5754" spans="1:59" s="18" customFormat="1" x14ac:dyDescent="0.2">
      <c r="A5754" s="2"/>
      <c r="BG5754" s="72"/>
    </row>
    <row r="5755" spans="1:59" s="18" customFormat="1" x14ac:dyDescent="0.2">
      <c r="A5755" s="2"/>
      <c r="BG5755" s="72"/>
    </row>
    <row r="5756" spans="1:59" s="18" customFormat="1" x14ac:dyDescent="0.2">
      <c r="A5756" s="2"/>
      <c r="BG5756" s="72"/>
    </row>
    <row r="5757" spans="1:59" s="18" customFormat="1" x14ac:dyDescent="0.2">
      <c r="A5757" s="2"/>
      <c r="BG5757" s="72"/>
    </row>
    <row r="5758" spans="1:59" s="18" customFormat="1" x14ac:dyDescent="0.2">
      <c r="A5758" s="2"/>
      <c r="BG5758" s="72"/>
    </row>
    <row r="5759" spans="1:59" s="18" customFormat="1" x14ac:dyDescent="0.2">
      <c r="A5759" s="2"/>
      <c r="BG5759" s="72"/>
    </row>
    <row r="5760" spans="1:59" s="18" customFormat="1" x14ac:dyDescent="0.2">
      <c r="A5760" s="2"/>
      <c r="BG5760" s="72"/>
    </row>
    <row r="5761" spans="1:59" s="18" customFormat="1" x14ac:dyDescent="0.2">
      <c r="A5761" s="2"/>
      <c r="BG5761" s="72"/>
    </row>
    <row r="5762" spans="1:59" s="18" customFormat="1" x14ac:dyDescent="0.2">
      <c r="A5762" s="2"/>
      <c r="BG5762" s="72"/>
    </row>
    <row r="5763" spans="1:59" s="18" customFormat="1" x14ac:dyDescent="0.2">
      <c r="A5763" s="2"/>
      <c r="BG5763" s="72"/>
    </row>
    <row r="5764" spans="1:59" s="18" customFormat="1" x14ac:dyDescent="0.2">
      <c r="A5764" s="2"/>
      <c r="BG5764" s="72"/>
    </row>
    <row r="5765" spans="1:59" s="18" customFormat="1" x14ac:dyDescent="0.2">
      <c r="A5765" s="2"/>
      <c r="BG5765" s="72"/>
    </row>
    <row r="5766" spans="1:59" s="18" customFormat="1" x14ac:dyDescent="0.2">
      <c r="A5766" s="2"/>
      <c r="BG5766" s="72"/>
    </row>
    <row r="5767" spans="1:59" s="18" customFormat="1" x14ac:dyDescent="0.2">
      <c r="A5767" s="2"/>
      <c r="BG5767" s="72"/>
    </row>
    <row r="5768" spans="1:59" s="18" customFormat="1" x14ac:dyDescent="0.2">
      <c r="A5768" s="2"/>
      <c r="BG5768" s="72"/>
    </row>
    <row r="5769" spans="1:59" s="18" customFormat="1" x14ac:dyDescent="0.2">
      <c r="A5769" s="2"/>
      <c r="BG5769" s="72"/>
    </row>
    <row r="5770" spans="1:59" s="18" customFormat="1" x14ac:dyDescent="0.2">
      <c r="A5770" s="2"/>
      <c r="BG5770" s="72"/>
    </row>
    <row r="5771" spans="1:59" s="18" customFormat="1" x14ac:dyDescent="0.2">
      <c r="A5771" s="2"/>
      <c r="BG5771" s="72"/>
    </row>
    <row r="5772" spans="1:59" s="18" customFormat="1" x14ac:dyDescent="0.2">
      <c r="A5772" s="2"/>
      <c r="BG5772" s="72"/>
    </row>
    <row r="5773" spans="1:59" s="18" customFormat="1" x14ac:dyDescent="0.2">
      <c r="A5773" s="2"/>
      <c r="BG5773" s="72"/>
    </row>
    <row r="5774" spans="1:59" s="18" customFormat="1" x14ac:dyDescent="0.2">
      <c r="A5774" s="2"/>
      <c r="BG5774" s="72"/>
    </row>
    <row r="5775" spans="1:59" s="18" customFormat="1" x14ac:dyDescent="0.2">
      <c r="A5775" s="2"/>
      <c r="BG5775" s="72"/>
    </row>
    <row r="5776" spans="1:59" s="18" customFormat="1" x14ac:dyDescent="0.2">
      <c r="A5776" s="2"/>
      <c r="BG5776" s="72"/>
    </row>
    <row r="5777" spans="1:59" s="18" customFormat="1" x14ac:dyDescent="0.2">
      <c r="A5777" s="2"/>
      <c r="BG5777" s="72"/>
    </row>
    <row r="5778" spans="1:59" s="18" customFormat="1" x14ac:dyDescent="0.2">
      <c r="A5778" s="2"/>
      <c r="BG5778" s="72"/>
    </row>
    <row r="5779" spans="1:59" s="18" customFormat="1" x14ac:dyDescent="0.2">
      <c r="A5779" s="2"/>
      <c r="BG5779" s="72"/>
    </row>
    <row r="5780" spans="1:59" s="18" customFormat="1" x14ac:dyDescent="0.2">
      <c r="A5780" s="2"/>
      <c r="BG5780" s="72"/>
    </row>
    <row r="5781" spans="1:59" s="18" customFormat="1" x14ac:dyDescent="0.2">
      <c r="A5781" s="2"/>
      <c r="BG5781" s="72"/>
    </row>
    <row r="5782" spans="1:59" s="18" customFormat="1" x14ac:dyDescent="0.2">
      <c r="A5782" s="2"/>
      <c r="BG5782" s="72"/>
    </row>
    <row r="5783" spans="1:59" s="18" customFormat="1" x14ac:dyDescent="0.2">
      <c r="A5783" s="2"/>
      <c r="BG5783" s="72"/>
    </row>
    <row r="5784" spans="1:59" s="18" customFormat="1" x14ac:dyDescent="0.2">
      <c r="A5784" s="2"/>
      <c r="BG5784" s="72"/>
    </row>
    <row r="5785" spans="1:59" s="18" customFormat="1" x14ac:dyDescent="0.2">
      <c r="A5785" s="2"/>
      <c r="BG5785" s="72"/>
    </row>
    <row r="5786" spans="1:59" s="18" customFormat="1" x14ac:dyDescent="0.2">
      <c r="A5786" s="2"/>
      <c r="BG5786" s="72"/>
    </row>
    <row r="5787" spans="1:59" s="18" customFormat="1" x14ac:dyDescent="0.2">
      <c r="A5787" s="2"/>
      <c r="BG5787" s="72"/>
    </row>
    <row r="5788" spans="1:59" s="18" customFormat="1" x14ac:dyDescent="0.2">
      <c r="A5788" s="2"/>
      <c r="BG5788" s="72"/>
    </row>
    <row r="5789" spans="1:59" s="18" customFormat="1" x14ac:dyDescent="0.2">
      <c r="A5789" s="2"/>
      <c r="BG5789" s="72"/>
    </row>
    <row r="5790" spans="1:59" s="18" customFormat="1" x14ac:dyDescent="0.2">
      <c r="A5790" s="2"/>
      <c r="BG5790" s="72"/>
    </row>
    <row r="5791" spans="1:59" s="18" customFormat="1" x14ac:dyDescent="0.2">
      <c r="A5791" s="2"/>
      <c r="BG5791" s="72"/>
    </row>
    <row r="5792" spans="1:59" s="18" customFormat="1" x14ac:dyDescent="0.2">
      <c r="A5792" s="2"/>
      <c r="BG5792" s="72"/>
    </row>
    <row r="5793" spans="1:59" s="18" customFormat="1" x14ac:dyDescent="0.2">
      <c r="A5793" s="2"/>
      <c r="BG5793" s="72"/>
    </row>
    <row r="5794" spans="1:59" s="18" customFormat="1" x14ac:dyDescent="0.2">
      <c r="A5794" s="2"/>
      <c r="BG5794" s="72"/>
    </row>
    <row r="5795" spans="1:59" s="18" customFormat="1" x14ac:dyDescent="0.2">
      <c r="A5795" s="2"/>
      <c r="BG5795" s="72"/>
    </row>
    <row r="5796" spans="1:59" s="18" customFormat="1" x14ac:dyDescent="0.2">
      <c r="A5796" s="2"/>
      <c r="BG5796" s="72"/>
    </row>
    <row r="5797" spans="1:59" s="18" customFormat="1" x14ac:dyDescent="0.2">
      <c r="A5797" s="2"/>
      <c r="BG5797" s="72"/>
    </row>
    <row r="5798" spans="1:59" s="18" customFormat="1" x14ac:dyDescent="0.2">
      <c r="A5798" s="2"/>
      <c r="BG5798" s="72"/>
    </row>
    <row r="5799" spans="1:59" s="18" customFormat="1" x14ac:dyDescent="0.2">
      <c r="A5799" s="2"/>
      <c r="BG5799" s="72"/>
    </row>
    <row r="5800" spans="1:59" s="18" customFormat="1" x14ac:dyDescent="0.2">
      <c r="A5800" s="2"/>
      <c r="BG5800" s="72"/>
    </row>
    <row r="5801" spans="1:59" s="18" customFormat="1" x14ac:dyDescent="0.2">
      <c r="A5801" s="2"/>
      <c r="BG5801" s="72"/>
    </row>
    <row r="5802" spans="1:59" s="18" customFormat="1" x14ac:dyDescent="0.2">
      <c r="A5802" s="2"/>
      <c r="BG5802" s="72"/>
    </row>
    <row r="5803" spans="1:59" s="18" customFormat="1" x14ac:dyDescent="0.2">
      <c r="A5803" s="2"/>
      <c r="BG5803" s="72"/>
    </row>
    <row r="5804" spans="1:59" s="18" customFormat="1" x14ac:dyDescent="0.2">
      <c r="A5804" s="2"/>
      <c r="BG5804" s="72"/>
    </row>
    <row r="5805" spans="1:59" s="18" customFormat="1" x14ac:dyDescent="0.2">
      <c r="A5805" s="2"/>
      <c r="BG5805" s="72"/>
    </row>
    <row r="5806" spans="1:59" s="18" customFormat="1" x14ac:dyDescent="0.2">
      <c r="A5806" s="2"/>
      <c r="BG5806" s="72"/>
    </row>
    <row r="5807" spans="1:59" s="18" customFormat="1" x14ac:dyDescent="0.2">
      <c r="A5807" s="2"/>
      <c r="BG5807" s="72"/>
    </row>
    <row r="5808" spans="1:59" s="18" customFormat="1" x14ac:dyDescent="0.2">
      <c r="A5808" s="2"/>
      <c r="BG5808" s="72"/>
    </row>
    <row r="5809" spans="1:59" s="18" customFormat="1" x14ac:dyDescent="0.2">
      <c r="A5809" s="2"/>
      <c r="BG5809" s="72"/>
    </row>
    <row r="5810" spans="1:59" s="18" customFormat="1" x14ac:dyDescent="0.2">
      <c r="A5810" s="2"/>
      <c r="BG5810" s="72"/>
    </row>
    <row r="5811" spans="1:59" s="18" customFormat="1" x14ac:dyDescent="0.2">
      <c r="A5811" s="2"/>
      <c r="BG5811" s="72"/>
    </row>
    <row r="5812" spans="1:59" s="18" customFormat="1" x14ac:dyDescent="0.2">
      <c r="A5812" s="2"/>
      <c r="BG5812" s="72"/>
    </row>
    <row r="5813" spans="1:59" s="18" customFormat="1" x14ac:dyDescent="0.2">
      <c r="A5813" s="2"/>
      <c r="BG5813" s="72"/>
    </row>
    <row r="5814" spans="1:59" s="18" customFormat="1" x14ac:dyDescent="0.2">
      <c r="A5814" s="2"/>
      <c r="BG5814" s="72"/>
    </row>
    <row r="5815" spans="1:59" s="18" customFormat="1" x14ac:dyDescent="0.2">
      <c r="A5815" s="2"/>
      <c r="BG5815" s="72"/>
    </row>
    <row r="5816" spans="1:59" s="18" customFormat="1" x14ac:dyDescent="0.2">
      <c r="A5816" s="2"/>
      <c r="BG5816" s="72"/>
    </row>
    <row r="5817" spans="1:59" s="18" customFormat="1" x14ac:dyDescent="0.2">
      <c r="A5817" s="2"/>
      <c r="BG5817" s="72"/>
    </row>
    <row r="5818" spans="1:59" s="18" customFormat="1" x14ac:dyDescent="0.2">
      <c r="A5818" s="2"/>
      <c r="BG5818" s="72"/>
    </row>
    <row r="5819" spans="1:59" s="18" customFormat="1" x14ac:dyDescent="0.2">
      <c r="A5819" s="2"/>
      <c r="BG5819" s="72"/>
    </row>
    <row r="5820" spans="1:59" s="18" customFormat="1" x14ac:dyDescent="0.2">
      <c r="A5820" s="2"/>
      <c r="BG5820" s="72"/>
    </row>
    <row r="5821" spans="1:59" s="18" customFormat="1" x14ac:dyDescent="0.2">
      <c r="A5821" s="2"/>
      <c r="BG5821" s="72"/>
    </row>
    <row r="5822" spans="1:59" s="18" customFormat="1" x14ac:dyDescent="0.2">
      <c r="A5822" s="2"/>
      <c r="BG5822" s="72"/>
    </row>
    <row r="5823" spans="1:59" s="18" customFormat="1" x14ac:dyDescent="0.2">
      <c r="A5823" s="2"/>
      <c r="BG5823" s="72"/>
    </row>
    <row r="5824" spans="1:59" s="18" customFormat="1" x14ac:dyDescent="0.2">
      <c r="A5824" s="2"/>
      <c r="BG5824" s="72"/>
    </row>
    <row r="5825" spans="1:59" s="18" customFormat="1" x14ac:dyDescent="0.2">
      <c r="A5825" s="2"/>
      <c r="BG5825" s="72"/>
    </row>
    <row r="5826" spans="1:59" s="18" customFormat="1" x14ac:dyDescent="0.2">
      <c r="A5826" s="2"/>
      <c r="BG5826" s="72"/>
    </row>
    <row r="5827" spans="1:59" s="18" customFormat="1" x14ac:dyDescent="0.2">
      <c r="A5827" s="2"/>
      <c r="BG5827" s="72"/>
    </row>
    <row r="5828" spans="1:59" s="18" customFormat="1" x14ac:dyDescent="0.2">
      <c r="A5828" s="2"/>
      <c r="BG5828" s="72"/>
    </row>
    <row r="5829" spans="1:59" s="18" customFormat="1" x14ac:dyDescent="0.2">
      <c r="A5829" s="2"/>
      <c r="BG5829" s="72"/>
    </row>
    <row r="5830" spans="1:59" s="18" customFormat="1" x14ac:dyDescent="0.2">
      <c r="A5830" s="2"/>
      <c r="BG5830" s="72"/>
    </row>
    <row r="5831" spans="1:59" s="18" customFormat="1" x14ac:dyDescent="0.2">
      <c r="A5831" s="2"/>
      <c r="BG5831" s="72"/>
    </row>
    <row r="5832" spans="1:59" s="18" customFormat="1" x14ac:dyDescent="0.2">
      <c r="A5832" s="2"/>
      <c r="BG5832" s="72"/>
    </row>
    <row r="5833" spans="1:59" s="18" customFormat="1" x14ac:dyDescent="0.2">
      <c r="A5833" s="2"/>
      <c r="BG5833" s="72"/>
    </row>
    <row r="5834" spans="1:59" s="18" customFormat="1" x14ac:dyDescent="0.2">
      <c r="A5834" s="2"/>
      <c r="BG5834" s="72"/>
    </row>
    <row r="5835" spans="1:59" s="18" customFormat="1" x14ac:dyDescent="0.2">
      <c r="A5835" s="2"/>
      <c r="BG5835" s="72"/>
    </row>
    <row r="5836" spans="1:59" s="18" customFormat="1" x14ac:dyDescent="0.2">
      <c r="A5836" s="2"/>
      <c r="BG5836" s="72"/>
    </row>
    <row r="5837" spans="1:59" s="18" customFormat="1" x14ac:dyDescent="0.2">
      <c r="A5837" s="2"/>
      <c r="BG5837" s="72"/>
    </row>
    <row r="5838" spans="1:59" s="18" customFormat="1" x14ac:dyDescent="0.2">
      <c r="A5838" s="2"/>
      <c r="BG5838" s="72"/>
    </row>
    <row r="5839" spans="1:59" s="18" customFormat="1" x14ac:dyDescent="0.2">
      <c r="A5839" s="2"/>
      <c r="BG5839" s="72"/>
    </row>
    <row r="5840" spans="1:59" s="18" customFormat="1" x14ac:dyDescent="0.2">
      <c r="A5840" s="2"/>
      <c r="BG5840" s="72"/>
    </row>
    <row r="5841" spans="1:59" s="18" customFormat="1" x14ac:dyDescent="0.2">
      <c r="A5841" s="2"/>
      <c r="BG5841" s="72"/>
    </row>
    <row r="5842" spans="1:59" s="18" customFormat="1" x14ac:dyDescent="0.2">
      <c r="A5842" s="2"/>
      <c r="BG5842" s="72"/>
    </row>
    <row r="5843" spans="1:59" s="18" customFormat="1" x14ac:dyDescent="0.2">
      <c r="A5843" s="2"/>
      <c r="BG5843" s="72"/>
    </row>
    <row r="5844" spans="1:59" s="18" customFormat="1" x14ac:dyDescent="0.2">
      <c r="A5844" s="2"/>
      <c r="BG5844" s="72"/>
    </row>
    <row r="5845" spans="1:59" s="18" customFormat="1" x14ac:dyDescent="0.2">
      <c r="A5845" s="2"/>
      <c r="BG5845" s="72"/>
    </row>
    <row r="5846" spans="1:59" s="18" customFormat="1" x14ac:dyDescent="0.2">
      <c r="A5846" s="2"/>
      <c r="BG5846" s="72"/>
    </row>
    <row r="5847" spans="1:59" s="18" customFormat="1" x14ac:dyDescent="0.2">
      <c r="A5847" s="2"/>
      <c r="BG5847" s="72"/>
    </row>
    <row r="5848" spans="1:59" s="18" customFormat="1" x14ac:dyDescent="0.2">
      <c r="A5848" s="2"/>
      <c r="BG5848" s="72"/>
    </row>
    <row r="5849" spans="1:59" s="18" customFormat="1" x14ac:dyDescent="0.2">
      <c r="A5849" s="2"/>
      <c r="BG5849" s="72"/>
    </row>
    <row r="5850" spans="1:59" s="18" customFormat="1" x14ac:dyDescent="0.2">
      <c r="A5850" s="2"/>
      <c r="BG5850" s="72"/>
    </row>
    <row r="5851" spans="1:59" s="18" customFormat="1" x14ac:dyDescent="0.2">
      <c r="A5851" s="2"/>
      <c r="BG5851" s="72"/>
    </row>
    <row r="5852" spans="1:59" s="18" customFormat="1" x14ac:dyDescent="0.2">
      <c r="A5852" s="2"/>
      <c r="BG5852" s="72"/>
    </row>
    <row r="5853" spans="1:59" s="18" customFormat="1" x14ac:dyDescent="0.2">
      <c r="A5853" s="2"/>
      <c r="BG5853" s="72"/>
    </row>
    <row r="5854" spans="1:59" s="18" customFormat="1" x14ac:dyDescent="0.2">
      <c r="A5854" s="2"/>
      <c r="BG5854" s="72"/>
    </row>
    <row r="5855" spans="1:59" s="18" customFormat="1" x14ac:dyDescent="0.2">
      <c r="A5855" s="2"/>
      <c r="BG5855" s="72"/>
    </row>
    <row r="5856" spans="1:59" s="18" customFormat="1" x14ac:dyDescent="0.2">
      <c r="A5856" s="2"/>
      <c r="BG5856" s="72"/>
    </row>
    <row r="5857" spans="1:59" s="18" customFormat="1" x14ac:dyDescent="0.2">
      <c r="A5857" s="2"/>
      <c r="BG5857" s="72"/>
    </row>
    <row r="5858" spans="1:59" s="18" customFormat="1" x14ac:dyDescent="0.2">
      <c r="A5858" s="2"/>
      <c r="BG5858" s="72"/>
    </row>
    <row r="5859" spans="1:59" s="18" customFormat="1" x14ac:dyDescent="0.2">
      <c r="A5859" s="2"/>
      <c r="BG5859" s="72"/>
    </row>
    <row r="5860" spans="1:59" s="18" customFormat="1" x14ac:dyDescent="0.2">
      <c r="A5860" s="2"/>
      <c r="BG5860" s="72"/>
    </row>
    <row r="5861" spans="1:59" s="18" customFormat="1" x14ac:dyDescent="0.2">
      <c r="A5861" s="2"/>
      <c r="BG5861" s="72"/>
    </row>
    <row r="5862" spans="1:59" s="18" customFormat="1" x14ac:dyDescent="0.2">
      <c r="A5862" s="2"/>
      <c r="BG5862" s="72"/>
    </row>
    <row r="5863" spans="1:59" s="18" customFormat="1" x14ac:dyDescent="0.2">
      <c r="A5863" s="2"/>
      <c r="BG5863" s="72"/>
    </row>
    <row r="5864" spans="1:59" s="18" customFormat="1" x14ac:dyDescent="0.2">
      <c r="A5864" s="2"/>
      <c r="BG5864" s="72"/>
    </row>
    <row r="5865" spans="1:59" s="18" customFormat="1" x14ac:dyDescent="0.2">
      <c r="A5865" s="2"/>
      <c r="BG5865" s="72"/>
    </row>
    <row r="5866" spans="1:59" s="18" customFormat="1" x14ac:dyDescent="0.2">
      <c r="A5866" s="2"/>
      <c r="BG5866" s="72"/>
    </row>
    <row r="5867" spans="1:59" s="18" customFormat="1" x14ac:dyDescent="0.2">
      <c r="A5867" s="2"/>
      <c r="BG5867" s="72"/>
    </row>
    <row r="5868" spans="1:59" s="18" customFormat="1" x14ac:dyDescent="0.2">
      <c r="A5868" s="2"/>
      <c r="BG5868" s="72"/>
    </row>
    <row r="5869" spans="1:59" s="18" customFormat="1" x14ac:dyDescent="0.2">
      <c r="A5869" s="2"/>
      <c r="BG5869" s="72"/>
    </row>
    <row r="5870" spans="1:59" s="18" customFormat="1" x14ac:dyDescent="0.2">
      <c r="A5870" s="2"/>
      <c r="BG5870" s="72"/>
    </row>
    <row r="5871" spans="1:59" s="18" customFormat="1" x14ac:dyDescent="0.2">
      <c r="A5871" s="2"/>
      <c r="BG5871" s="72"/>
    </row>
    <row r="5872" spans="1:59" s="18" customFormat="1" x14ac:dyDescent="0.2">
      <c r="A5872" s="2"/>
      <c r="BG5872" s="72"/>
    </row>
    <row r="5873" spans="1:59" s="18" customFormat="1" x14ac:dyDescent="0.2">
      <c r="A5873" s="2"/>
      <c r="BG5873" s="72"/>
    </row>
    <row r="5874" spans="1:59" s="18" customFormat="1" x14ac:dyDescent="0.2">
      <c r="A5874" s="2"/>
      <c r="BG5874" s="72"/>
    </row>
    <row r="5875" spans="1:59" s="18" customFormat="1" x14ac:dyDescent="0.2">
      <c r="A5875" s="2"/>
      <c r="BG5875" s="72"/>
    </row>
    <row r="5876" spans="1:59" s="18" customFormat="1" x14ac:dyDescent="0.2">
      <c r="A5876" s="2"/>
      <c r="BG5876" s="72"/>
    </row>
    <row r="5877" spans="1:59" s="18" customFormat="1" x14ac:dyDescent="0.2">
      <c r="A5877" s="2"/>
      <c r="BG5877" s="72"/>
    </row>
    <row r="5878" spans="1:59" s="18" customFormat="1" x14ac:dyDescent="0.2">
      <c r="A5878" s="2"/>
      <c r="BG5878" s="72"/>
    </row>
    <row r="5879" spans="1:59" s="18" customFormat="1" x14ac:dyDescent="0.2">
      <c r="A5879" s="2"/>
      <c r="BG5879" s="72"/>
    </row>
    <row r="5880" spans="1:59" s="18" customFormat="1" x14ac:dyDescent="0.2">
      <c r="A5880" s="2"/>
      <c r="BG5880" s="72"/>
    </row>
    <row r="5881" spans="1:59" s="18" customFormat="1" x14ac:dyDescent="0.2">
      <c r="A5881" s="2"/>
      <c r="BG5881" s="72"/>
    </row>
    <row r="5882" spans="1:59" s="18" customFormat="1" x14ac:dyDescent="0.2">
      <c r="A5882" s="2"/>
      <c r="BG5882" s="72"/>
    </row>
    <row r="5883" spans="1:59" s="18" customFormat="1" x14ac:dyDescent="0.2">
      <c r="A5883" s="2"/>
      <c r="BG5883" s="72"/>
    </row>
    <row r="5884" spans="1:59" s="18" customFormat="1" x14ac:dyDescent="0.2">
      <c r="A5884" s="2"/>
      <c r="BG5884" s="72"/>
    </row>
    <row r="5885" spans="1:59" s="18" customFormat="1" x14ac:dyDescent="0.2">
      <c r="A5885" s="2"/>
      <c r="BG5885" s="72"/>
    </row>
    <row r="5886" spans="1:59" s="18" customFormat="1" x14ac:dyDescent="0.2">
      <c r="A5886" s="2"/>
      <c r="BG5886" s="72"/>
    </row>
    <row r="5887" spans="1:59" s="18" customFormat="1" x14ac:dyDescent="0.2">
      <c r="A5887" s="2"/>
      <c r="BG5887" s="72"/>
    </row>
    <row r="5888" spans="1:59" s="18" customFormat="1" x14ac:dyDescent="0.2">
      <c r="A5888" s="2"/>
      <c r="BG5888" s="72"/>
    </row>
    <row r="5889" spans="1:59" s="18" customFormat="1" x14ac:dyDescent="0.2">
      <c r="A5889" s="2"/>
      <c r="BG5889" s="72"/>
    </row>
    <row r="5890" spans="1:59" s="18" customFormat="1" x14ac:dyDescent="0.2">
      <c r="A5890" s="2"/>
      <c r="BG5890" s="72"/>
    </row>
    <row r="5891" spans="1:59" s="18" customFormat="1" x14ac:dyDescent="0.2">
      <c r="A5891" s="2"/>
      <c r="BG5891" s="72"/>
    </row>
    <row r="5892" spans="1:59" s="18" customFormat="1" x14ac:dyDescent="0.2">
      <c r="A5892" s="2"/>
      <c r="BG5892" s="72"/>
    </row>
    <row r="5893" spans="1:59" s="18" customFormat="1" x14ac:dyDescent="0.2">
      <c r="A5893" s="2"/>
      <c r="BG5893" s="72"/>
    </row>
    <row r="5894" spans="1:59" s="18" customFormat="1" x14ac:dyDescent="0.2">
      <c r="A5894" s="2"/>
      <c r="BG5894" s="72"/>
    </row>
    <row r="5895" spans="1:59" s="18" customFormat="1" x14ac:dyDescent="0.2">
      <c r="A5895" s="2"/>
      <c r="BG5895" s="72"/>
    </row>
    <row r="5896" spans="1:59" s="18" customFormat="1" x14ac:dyDescent="0.2">
      <c r="A5896" s="2"/>
      <c r="BG5896" s="72"/>
    </row>
    <row r="5897" spans="1:59" s="18" customFormat="1" x14ac:dyDescent="0.2">
      <c r="A5897" s="2"/>
      <c r="BG5897" s="72"/>
    </row>
    <row r="5898" spans="1:59" s="18" customFormat="1" x14ac:dyDescent="0.2">
      <c r="A5898" s="2"/>
      <c r="BG5898" s="72"/>
    </row>
    <row r="5899" spans="1:59" s="18" customFormat="1" x14ac:dyDescent="0.2">
      <c r="A5899" s="2"/>
      <c r="BG5899" s="72"/>
    </row>
    <row r="5900" spans="1:59" s="18" customFormat="1" x14ac:dyDescent="0.2">
      <c r="A5900" s="2"/>
      <c r="BG5900" s="72"/>
    </row>
    <row r="5901" spans="1:59" s="18" customFormat="1" x14ac:dyDescent="0.2">
      <c r="A5901" s="2"/>
      <c r="BG5901" s="72"/>
    </row>
    <row r="5902" spans="1:59" s="18" customFormat="1" x14ac:dyDescent="0.2">
      <c r="A5902" s="2"/>
      <c r="BG5902" s="72"/>
    </row>
    <row r="5903" spans="1:59" s="18" customFormat="1" x14ac:dyDescent="0.2">
      <c r="A5903" s="2"/>
      <c r="BG5903" s="72"/>
    </row>
    <row r="5904" spans="1:59" s="18" customFormat="1" x14ac:dyDescent="0.2">
      <c r="A5904" s="2"/>
      <c r="BG5904" s="72"/>
    </row>
    <row r="5905" spans="1:59" s="18" customFormat="1" x14ac:dyDescent="0.2">
      <c r="A5905" s="2"/>
      <c r="BG5905" s="72"/>
    </row>
    <row r="5906" spans="1:59" s="18" customFormat="1" x14ac:dyDescent="0.2">
      <c r="A5906" s="2"/>
      <c r="BG5906" s="72"/>
    </row>
    <row r="5907" spans="1:59" s="18" customFormat="1" x14ac:dyDescent="0.2">
      <c r="A5907" s="2"/>
      <c r="BG5907" s="72"/>
    </row>
    <row r="5908" spans="1:59" s="18" customFormat="1" x14ac:dyDescent="0.2">
      <c r="A5908" s="2"/>
      <c r="BG5908" s="72"/>
    </row>
    <row r="5909" spans="1:59" s="18" customFormat="1" x14ac:dyDescent="0.2">
      <c r="A5909" s="2"/>
      <c r="BG5909" s="72"/>
    </row>
    <row r="5910" spans="1:59" s="18" customFormat="1" x14ac:dyDescent="0.2">
      <c r="A5910" s="2"/>
      <c r="BG5910" s="72"/>
    </row>
    <row r="5911" spans="1:59" s="18" customFormat="1" x14ac:dyDescent="0.2">
      <c r="A5911" s="2"/>
      <c r="BG5911" s="72"/>
    </row>
    <row r="5912" spans="1:59" s="18" customFormat="1" x14ac:dyDescent="0.2">
      <c r="A5912" s="2"/>
      <c r="BG5912" s="72"/>
    </row>
    <row r="5913" spans="1:59" s="18" customFormat="1" x14ac:dyDescent="0.2">
      <c r="A5913" s="2"/>
      <c r="BG5913" s="72"/>
    </row>
    <row r="5914" spans="1:59" s="18" customFormat="1" x14ac:dyDescent="0.2">
      <c r="A5914" s="2"/>
      <c r="BG5914" s="72"/>
    </row>
    <row r="5915" spans="1:59" s="18" customFormat="1" x14ac:dyDescent="0.2">
      <c r="A5915" s="2"/>
      <c r="BG5915" s="72"/>
    </row>
    <row r="5916" spans="1:59" s="18" customFormat="1" x14ac:dyDescent="0.2">
      <c r="A5916" s="2"/>
      <c r="BG5916" s="72"/>
    </row>
    <row r="5917" spans="1:59" s="18" customFormat="1" x14ac:dyDescent="0.2">
      <c r="A5917" s="2"/>
      <c r="BG5917" s="72"/>
    </row>
    <row r="5918" spans="1:59" s="18" customFormat="1" x14ac:dyDescent="0.2">
      <c r="A5918" s="2"/>
      <c r="BG5918" s="72"/>
    </row>
    <row r="5919" spans="1:59" s="18" customFormat="1" x14ac:dyDescent="0.2">
      <c r="A5919" s="2"/>
      <c r="BG5919" s="72"/>
    </row>
    <row r="5920" spans="1:59" s="18" customFormat="1" x14ac:dyDescent="0.2">
      <c r="A5920" s="2"/>
      <c r="BG5920" s="72"/>
    </row>
    <row r="5921" spans="1:59" s="18" customFormat="1" x14ac:dyDescent="0.2">
      <c r="A5921" s="2"/>
      <c r="BG5921" s="72"/>
    </row>
    <row r="5922" spans="1:59" s="18" customFormat="1" x14ac:dyDescent="0.2">
      <c r="A5922" s="2"/>
      <c r="BG5922" s="72"/>
    </row>
    <row r="5923" spans="1:59" s="18" customFormat="1" x14ac:dyDescent="0.2">
      <c r="A5923" s="2"/>
      <c r="BG5923" s="72"/>
    </row>
    <row r="5924" spans="1:59" s="18" customFormat="1" x14ac:dyDescent="0.2">
      <c r="A5924" s="2"/>
      <c r="BG5924" s="72"/>
    </row>
    <row r="5925" spans="1:59" s="18" customFormat="1" x14ac:dyDescent="0.2">
      <c r="A5925" s="2"/>
      <c r="BG5925" s="72"/>
    </row>
    <row r="5926" spans="1:59" s="18" customFormat="1" x14ac:dyDescent="0.2">
      <c r="A5926" s="2"/>
      <c r="BG5926" s="72"/>
    </row>
    <row r="5927" spans="1:59" s="18" customFormat="1" x14ac:dyDescent="0.2">
      <c r="A5927" s="2"/>
      <c r="BG5927" s="72"/>
    </row>
    <row r="5928" spans="1:59" s="18" customFormat="1" x14ac:dyDescent="0.2">
      <c r="A5928" s="2"/>
      <c r="BG5928" s="72"/>
    </row>
    <row r="5929" spans="1:59" s="18" customFormat="1" x14ac:dyDescent="0.2">
      <c r="A5929" s="2"/>
      <c r="BG5929" s="72"/>
    </row>
    <row r="5930" spans="1:59" s="18" customFormat="1" x14ac:dyDescent="0.2">
      <c r="A5930" s="2"/>
      <c r="BG5930" s="72"/>
    </row>
    <row r="5931" spans="1:59" s="18" customFormat="1" x14ac:dyDescent="0.2">
      <c r="A5931" s="2"/>
      <c r="BG5931" s="72"/>
    </row>
    <row r="5932" spans="1:59" s="18" customFormat="1" x14ac:dyDescent="0.2">
      <c r="A5932" s="2"/>
      <c r="BG5932" s="72"/>
    </row>
    <row r="5933" spans="1:59" s="18" customFormat="1" x14ac:dyDescent="0.2">
      <c r="A5933" s="2"/>
      <c r="BG5933" s="72"/>
    </row>
    <row r="5934" spans="1:59" s="18" customFormat="1" x14ac:dyDescent="0.2">
      <c r="A5934" s="2"/>
      <c r="BG5934" s="72"/>
    </row>
    <row r="5935" spans="1:59" s="18" customFormat="1" x14ac:dyDescent="0.2">
      <c r="A5935" s="2"/>
      <c r="BG5935" s="72"/>
    </row>
    <row r="5936" spans="1:59" s="18" customFormat="1" x14ac:dyDescent="0.2">
      <c r="A5936" s="2"/>
      <c r="BG5936" s="72"/>
    </row>
    <row r="5937" spans="1:59" s="18" customFormat="1" x14ac:dyDescent="0.2">
      <c r="A5937" s="2"/>
      <c r="BG5937" s="72"/>
    </row>
    <row r="5938" spans="1:59" s="18" customFormat="1" x14ac:dyDescent="0.2">
      <c r="A5938" s="2"/>
      <c r="BG5938" s="72"/>
    </row>
    <row r="5939" spans="1:59" s="18" customFormat="1" x14ac:dyDescent="0.2">
      <c r="A5939" s="2"/>
      <c r="BG5939" s="72"/>
    </row>
    <row r="5940" spans="1:59" s="18" customFormat="1" x14ac:dyDescent="0.2">
      <c r="A5940" s="2"/>
      <c r="BG5940" s="72"/>
    </row>
    <row r="5941" spans="1:59" s="18" customFormat="1" x14ac:dyDescent="0.2">
      <c r="A5941" s="2"/>
      <c r="BG5941" s="72"/>
    </row>
    <row r="5942" spans="1:59" s="18" customFormat="1" x14ac:dyDescent="0.2">
      <c r="A5942" s="2"/>
      <c r="BG5942" s="72"/>
    </row>
    <row r="5943" spans="1:59" s="18" customFormat="1" x14ac:dyDescent="0.2">
      <c r="A5943" s="2"/>
      <c r="BG5943" s="72"/>
    </row>
    <row r="5944" spans="1:59" s="18" customFormat="1" x14ac:dyDescent="0.2">
      <c r="A5944" s="2"/>
      <c r="BG5944" s="72"/>
    </row>
    <row r="5945" spans="1:59" s="18" customFormat="1" x14ac:dyDescent="0.2">
      <c r="A5945" s="2"/>
      <c r="BG5945" s="72"/>
    </row>
    <row r="5946" spans="1:59" s="18" customFormat="1" x14ac:dyDescent="0.2">
      <c r="A5946" s="2"/>
      <c r="BG5946" s="72"/>
    </row>
    <row r="5947" spans="1:59" s="18" customFormat="1" x14ac:dyDescent="0.2">
      <c r="A5947" s="2"/>
      <c r="BG5947" s="72"/>
    </row>
    <row r="5948" spans="1:59" s="18" customFormat="1" x14ac:dyDescent="0.2">
      <c r="A5948" s="2"/>
      <c r="BG5948" s="72"/>
    </row>
    <row r="5949" spans="1:59" s="18" customFormat="1" x14ac:dyDescent="0.2">
      <c r="A5949" s="2"/>
      <c r="BG5949" s="72"/>
    </row>
    <row r="5950" spans="1:59" s="18" customFormat="1" x14ac:dyDescent="0.2">
      <c r="A5950" s="2"/>
      <c r="BG5950" s="72"/>
    </row>
    <row r="5951" spans="1:59" s="18" customFormat="1" x14ac:dyDescent="0.2">
      <c r="A5951" s="2"/>
      <c r="BG5951" s="72"/>
    </row>
    <row r="5952" spans="1:59" s="18" customFormat="1" x14ac:dyDescent="0.2">
      <c r="A5952" s="2"/>
      <c r="BG5952" s="72"/>
    </row>
    <row r="5953" spans="1:59" s="18" customFormat="1" x14ac:dyDescent="0.2">
      <c r="A5953" s="2"/>
      <c r="BG5953" s="72"/>
    </row>
    <row r="5954" spans="1:59" s="18" customFormat="1" x14ac:dyDescent="0.2">
      <c r="A5954" s="2"/>
      <c r="BG5954" s="72"/>
    </row>
    <row r="5955" spans="1:59" s="18" customFormat="1" x14ac:dyDescent="0.2">
      <c r="A5955" s="2"/>
      <c r="BG5955" s="72"/>
    </row>
    <row r="5956" spans="1:59" s="18" customFormat="1" x14ac:dyDescent="0.2">
      <c r="A5956" s="2"/>
      <c r="BG5956" s="72"/>
    </row>
    <row r="5957" spans="1:59" s="18" customFormat="1" x14ac:dyDescent="0.2">
      <c r="A5957" s="2"/>
      <c r="BG5957" s="72"/>
    </row>
    <row r="5958" spans="1:59" s="18" customFormat="1" x14ac:dyDescent="0.2">
      <c r="A5958" s="2"/>
      <c r="BG5958" s="72"/>
    </row>
    <row r="5959" spans="1:59" s="18" customFormat="1" x14ac:dyDescent="0.2">
      <c r="A5959" s="2"/>
      <c r="BG5959" s="72"/>
    </row>
    <row r="5960" spans="1:59" s="18" customFormat="1" x14ac:dyDescent="0.2">
      <c r="A5960" s="2"/>
      <c r="BG5960" s="72"/>
    </row>
    <row r="5961" spans="1:59" s="18" customFormat="1" x14ac:dyDescent="0.2">
      <c r="A5961" s="2"/>
      <c r="BG5961" s="72"/>
    </row>
    <row r="5962" spans="1:59" s="18" customFormat="1" x14ac:dyDescent="0.2">
      <c r="A5962" s="2"/>
      <c r="BG5962" s="72"/>
    </row>
    <row r="5963" spans="1:59" s="18" customFormat="1" x14ac:dyDescent="0.2">
      <c r="A5963" s="2"/>
      <c r="BG5963" s="72"/>
    </row>
    <row r="5964" spans="1:59" s="18" customFormat="1" x14ac:dyDescent="0.2">
      <c r="A5964" s="2"/>
      <c r="BG5964" s="72"/>
    </row>
    <row r="5965" spans="1:59" s="18" customFormat="1" x14ac:dyDescent="0.2">
      <c r="A5965" s="2"/>
      <c r="BG5965" s="72"/>
    </row>
    <row r="5966" spans="1:59" s="18" customFormat="1" x14ac:dyDescent="0.2">
      <c r="A5966" s="2"/>
      <c r="BG5966" s="72"/>
    </row>
    <row r="5967" spans="1:59" s="18" customFormat="1" x14ac:dyDescent="0.2">
      <c r="A5967" s="2"/>
      <c r="BG5967" s="72"/>
    </row>
    <row r="5968" spans="1:59" s="18" customFormat="1" x14ac:dyDescent="0.2">
      <c r="A5968" s="2"/>
      <c r="BG5968" s="72"/>
    </row>
    <row r="5969" spans="1:59" s="18" customFormat="1" x14ac:dyDescent="0.2">
      <c r="A5969" s="2"/>
      <c r="BG5969" s="72"/>
    </row>
    <row r="5970" spans="1:59" s="18" customFormat="1" x14ac:dyDescent="0.2">
      <c r="A5970" s="2"/>
      <c r="BG5970" s="72"/>
    </row>
    <row r="5971" spans="1:59" s="18" customFormat="1" x14ac:dyDescent="0.2">
      <c r="A5971" s="2"/>
      <c r="BG5971" s="72"/>
    </row>
    <row r="5972" spans="1:59" s="18" customFormat="1" x14ac:dyDescent="0.2">
      <c r="A5972" s="2"/>
      <c r="BG5972" s="72"/>
    </row>
    <row r="5973" spans="1:59" s="18" customFormat="1" x14ac:dyDescent="0.2">
      <c r="A5973" s="2"/>
      <c r="BG5973" s="72"/>
    </row>
    <row r="5974" spans="1:59" s="18" customFormat="1" x14ac:dyDescent="0.2">
      <c r="A5974" s="2"/>
      <c r="BG5974" s="72"/>
    </row>
    <row r="5975" spans="1:59" s="18" customFormat="1" x14ac:dyDescent="0.2">
      <c r="A5975" s="2"/>
      <c r="BG5975" s="72"/>
    </row>
    <row r="5976" spans="1:59" s="18" customFormat="1" x14ac:dyDescent="0.2">
      <c r="A5976" s="2"/>
      <c r="BG5976" s="72"/>
    </row>
    <row r="5977" spans="1:59" s="18" customFormat="1" x14ac:dyDescent="0.2">
      <c r="A5977" s="2"/>
      <c r="BG5977" s="72"/>
    </row>
    <row r="5978" spans="1:59" s="18" customFormat="1" x14ac:dyDescent="0.2">
      <c r="A5978" s="2"/>
      <c r="BG5978" s="72"/>
    </row>
    <row r="5979" spans="1:59" s="18" customFormat="1" x14ac:dyDescent="0.2">
      <c r="A5979" s="2"/>
      <c r="BG5979" s="72"/>
    </row>
    <row r="5980" spans="1:59" s="18" customFormat="1" x14ac:dyDescent="0.2">
      <c r="A5980" s="2"/>
      <c r="BG5980" s="72"/>
    </row>
    <row r="5981" spans="1:59" s="18" customFormat="1" x14ac:dyDescent="0.2">
      <c r="A5981" s="2"/>
      <c r="BG5981" s="72"/>
    </row>
    <row r="5982" spans="1:59" s="18" customFormat="1" x14ac:dyDescent="0.2">
      <c r="A5982" s="2"/>
      <c r="BG5982" s="72"/>
    </row>
    <row r="5983" spans="1:59" s="18" customFormat="1" x14ac:dyDescent="0.2">
      <c r="A5983" s="2"/>
      <c r="BG5983" s="72"/>
    </row>
    <row r="5984" spans="1:59" s="18" customFormat="1" x14ac:dyDescent="0.2">
      <c r="A5984" s="2"/>
      <c r="BG5984" s="72"/>
    </row>
    <row r="5985" spans="1:59" s="18" customFormat="1" x14ac:dyDescent="0.2">
      <c r="A5985" s="2"/>
      <c r="BG5985" s="72"/>
    </row>
    <row r="5986" spans="1:59" s="18" customFormat="1" x14ac:dyDescent="0.2">
      <c r="A5986" s="2"/>
      <c r="BG5986" s="72"/>
    </row>
    <row r="5987" spans="1:59" s="18" customFormat="1" x14ac:dyDescent="0.2">
      <c r="A5987" s="2"/>
      <c r="BG5987" s="72"/>
    </row>
    <row r="5988" spans="1:59" s="18" customFormat="1" x14ac:dyDescent="0.2">
      <c r="A5988" s="2"/>
      <c r="BG5988" s="72"/>
    </row>
    <row r="5989" spans="1:59" s="18" customFormat="1" x14ac:dyDescent="0.2">
      <c r="A5989" s="2"/>
      <c r="BG5989" s="72"/>
    </row>
    <row r="5990" spans="1:59" s="18" customFormat="1" x14ac:dyDescent="0.2">
      <c r="A5990" s="2"/>
      <c r="BG5990" s="72"/>
    </row>
    <row r="5991" spans="1:59" s="18" customFormat="1" x14ac:dyDescent="0.2">
      <c r="A5991" s="2"/>
      <c r="BG5991" s="72"/>
    </row>
    <row r="5992" spans="1:59" s="18" customFormat="1" x14ac:dyDescent="0.2">
      <c r="A5992" s="2"/>
      <c r="BG5992" s="72"/>
    </row>
    <row r="5993" spans="1:59" s="18" customFormat="1" x14ac:dyDescent="0.2">
      <c r="A5993" s="2"/>
      <c r="BG5993" s="72"/>
    </row>
    <row r="5994" spans="1:59" s="18" customFormat="1" x14ac:dyDescent="0.2">
      <c r="A5994" s="2"/>
      <c r="BG5994" s="72"/>
    </row>
    <row r="5995" spans="1:59" s="18" customFormat="1" x14ac:dyDescent="0.2">
      <c r="A5995" s="2"/>
      <c r="BG5995" s="72"/>
    </row>
    <row r="5996" spans="1:59" s="18" customFormat="1" x14ac:dyDescent="0.2">
      <c r="A5996" s="2"/>
      <c r="BG5996" s="72"/>
    </row>
    <row r="5997" spans="1:59" s="18" customFormat="1" x14ac:dyDescent="0.2">
      <c r="A5997" s="2"/>
      <c r="BG5997" s="72"/>
    </row>
    <row r="5998" spans="1:59" s="18" customFormat="1" x14ac:dyDescent="0.2">
      <c r="A5998" s="2"/>
      <c r="BG5998" s="72"/>
    </row>
    <row r="5999" spans="1:59" s="18" customFormat="1" x14ac:dyDescent="0.2">
      <c r="A5999" s="2"/>
      <c r="BG5999" s="72"/>
    </row>
    <row r="6000" spans="1:59" s="18" customFormat="1" x14ac:dyDescent="0.2">
      <c r="A6000" s="2"/>
      <c r="BG6000" s="72"/>
    </row>
    <row r="6001" spans="1:59" s="18" customFormat="1" x14ac:dyDescent="0.2">
      <c r="A6001" s="2"/>
      <c r="BG6001" s="72"/>
    </row>
    <row r="6002" spans="1:59" s="18" customFormat="1" x14ac:dyDescent="0.2">
      <c r="A6002" s="2"/>
      <c r="BG6002" s="72"/>
    </row>
    <row r="6003" spans="1:59" s="18" customFormat="1" x14ac:dyDescent="0.2">
      <c r="A6003" s="2"/>
      <c r="BG6003" s="72"/>
    </row>
    <row r="6004" spans="1:59" s="18" customFormat="1" x14ac:dyDescent="0.2">
      <c r="A6004" s="2"/>
      <c r="BG6004" s="72"/>
    </row>
    <row r="6005" spans="1:59" s="18" customFormat="1" x14ac:dyDescent="0.2">
      <c r="A6005" s="2"/>
      <c r="BG6005" s="72"/>
    </row>
    <row r="6006" spans="1:59" s="18" customFormat="1" x14ac:dyDescent="0.2">
      <c r="A6006" s="2"/>
      <c r="BG6006" s="72"/>
    </row>
    <row r="6007" spans="1:59" s="18" customFormat="1" x14ac:dyDescent="0.2">
      <c r="A6007" s="2"/>
      <c r="BG6007" s="72"/>
    </row>
    <row r="6008" spans="1:59" s="18" customFormat="1" x14ac:dyDescent="0.2">
      <c r="A6008" s="2"/>
      <c r="BG6008" s="72"/>
    </row>
    <row r="6009" spans="1:59" s="18" customFormat="1" x14ac:dyDescent="0.2">
      <c r="A6009" s="2"/>
      <c r="BG6009" s="72"/>
    </row>
    <row r="6010" spans="1:59" s="18" customFormat="1" x14ac:dyDescent="0.2">
      <c r="A6010" s="2"/>
      <c r="BG6010" s="72"/>
    </row>
    <row r="6011" spans="1:59" s="18" customFormat="1" x14ac:dyDescent="0.2">
      <c r="A6011" s="2"/>
      <c r="BG6011" s="72"/>
    </row>
    <row r="6012" spans="1:59" s="18" customFormat="1" x14ac:dyDescent="0.2">
      <c r="A6012" s="2"/>
      <c r="BG6012" s="72"/>
    </row>
    <row r="6013" spans="1:59" s="18" customFormat="1" x14ac:dyDescent="0.2">
      <c r="A6013" s="2"/>
      <c r="BG6013" s="72"/>
    </row>
    <row r="6014" spans="1:59" s="18" customFormat="1" x14ac:dyDescent="0.2">
      <c r="A6014" s="2"/>
      <c r="BG6014" s="72"/>
    </row>
    <row r="6015" spans="1:59" s="18" customFormat="1" x14ac:dyDescent="0.2">
      <c r="A6015" s="2"/>
      <c r="BG6015" s="72"/>
    </row>
    <row r="6016" spans="1:59" s="18" customFormat="1" x14ac:dyDescent="0.2">
      <c r="A6016" s="2"/>
      <c r="BG6016" s="72"/>
    </row>
    <row r="6017" spans="1:59" s="18" customFormat="1" x14ac:dyDescent="0.2">
      <c r="A6017" s="2"/>
      <c r="BG6017" s="72"/>
    </row>
    <row r="6018" spans="1:59" s="18" customFormat="1" x14ac:dyDescent="0.2">
      <c r="A6018" s="2"/>
      <c r="BG6018" s="72"/>
    </row>
    <row r="6019" spans="1:59" s="18" customFormat="1" x14ac:dyDescent="0.2">
      <c r="A6019" s="2"/>
      <c r="BG6019" s="72"/>
    </row>
    <row r="6020" spans="1:59" s="18" customFormat="1" x14ac:dyDescent="0.2">
      <c r="A6020" s="2"/>
      <c r="BG6020" s="72"/>
    </row>
    <row r="6021" spans="1:59" s="18" customFormat="1" x14ac:dyDescent="0.2">
      <c r="A6021" s="2"/>
      <c r="BG6021" s="72"/>
    </row>
    <row r="6022" spans="1:59" s="18" customFormat="1" x14ac:dyDescent="0.2">
      <c r="A6022" s="2"/>
      <c r="BG6022" s="72"/>
    </row>
    <row r="6023" spans="1:59" s="18" customFormat="1" x14ac:dyDescent="0.2">
      <c r="A6023" s="2"/>
      <c r="BG6023" s="72"/>
    </row>
    <row r="6024" spans="1:59" s="18" customFormat="1" x14ac:dyDescent="0.2">
      <c r="A6024" s="2"/>
      <c r="BG6024" s="72"/>
    </row>
    <row r="6025" spans="1:59" s="18" customFormat="1" x14ac:dyDescent="0.2">
      <c r="A6025" s="2"/>
      <c r="BG6025" s="72"/>
    </row>
    <row r="6026" spans="1:59" s="18" customFormat="1" x14ac:dyDescent="0.2">
      <c r="A6026" s="2"/>
      <c r="BG6026" s="72"/>
    </row>
    <row r="6027" spans="1:59" s="18" customFormat="1" x14ac:dyDescent="0.2">
      <c r="A6027" s="2"/>
      <c r="BG6027" s="72"/>
    </row>
    <row r="6028" spans="1:59" s="18" customFormat="1" x14ac:dyDescent="0.2">
      <c r="A6028" s="2"/>
      <c r="BG6028" s="72"/>
    </row>
    <row r="6029" spans="1:59" s="18" customFormat="1" x14ac:dyDescent="0.2">
      <c r="A6029" s="2"/>
      <c r="BG6029" s="72"/>
    </row>
    <row r="6030" spans="1:59" s="18" customFormat="1" x14ac:dyDescent="0.2">
      <c r="A6030" s="2"/>
      <c r="BG6030" s="72"/>
    </row>
    <row r="6031" spans="1:59" s="18" customFormat="1" x14ac:dyDescent="0.2">
      <c r="A6031" s="2"/>
      <c r="BG6031" s="72"/>
    </row>
    <row r="6032" spans="1:59" s="18" customFormat="1" x14ac:dyDescent="0.2">
      <c r="A6032" s="2"/>
      <c r="BG6032" s="72"/>
    </row>
    <row r="6033" spans="1:59" s="18" customFormat="1" x14ac:dyDescent="0.2">
      <c r="A6033" s="2"/>
      <c r="BG6033" s="72"/>
    </row>
    <row r="6034" spans="1:59" s="18" customFormat="1" x14ac:dyDescent="0.2">
      <c r="A6034" s="2"/>
      <c r="BG6034" s="72"/>
    </row>
    <row r="6035" spans="1:59" s="18" customFormat="1" x14ac:dyDescent="0.2">
      <c r="A6035" s="2"/>
      <c r="BG6035" s="72"/>
    </row>
    <row r="6036" spans="1:59" s="18" customFormat="1" x14ac:dyDescent="0.2">
      <c r="A6036" s="2"/>
      <c r="BG6036" s="72"/>
    </row>
    <row r="6037" spans="1:59" s="18" customFormat="1" x14ac:dyDescent="0.2">
      <c r="A6037" s="2"/>
      <c r="BG6037" s="72"/>
    </row>
    <row r="6038" spans="1:59" s="18" customFormat="1" x14ac:dyDescent="0.2">
      <c r="A6038" s="2"/>
      <c r="BG6038" s="72"/>
    </row>
    <row r="6039" spans="1:59" s="18" customFormat="1" x14ac:dyDescent="0.2">
      <c r="A6039" s="2"/>
      <c r="BG6039" s="72"/>
    </row>
    <row r="6040" spans="1:59" s="18" customFormat="1" x14ac:dyDescent="0.2">
      <c r="A6040" s="2"/>
      <c r="BG6040" s="72"/>
    </row>
    <row r="6041" spans="1:59" s="18" customFormat="1" x14ac:dyDescent="0.2">
      <c r="A6041" s="2"/>
      <c r="BG6041" s="72"/>
    </row>
    <row r="6042" spans="1:59" s="18" customFormat="1" x14ac:dyDescent="0.2">
      <c r="A6042" s="2"/>
      <c r="BG6042" s="72"/>
    </row>
    <row r="6043" spans="1:59" s="18" customFormat="1" x14ac:dyDescent="0.2">
      <c r="A6043" s="2"/>
      <c r="BG6043" s="72"/>
    </row>
    <row r="6044" spans="1:59" s="18" customFormat="1" x14ac:dyDescent="0.2">
      <c r="A6044" s="2"/>
      <c r="BG6044" s="72"/>
    </row>
    <row r="6045" spans="1:59" s="18" customFormat="1" x14ac:dyDescent="0.2">
      <c r="A6045" s="2"/>
      <c r="BG6045" s="72"/>
    </row>
    <row r="6046" spans="1:59" s="18" customFormat="1" x14ac:dyDescent="0.2">
      <c r="A6046" s="2"/>
      <c r="BG6046" s="72"/>
    </row>
    <row r="6047" spans="1:59" s="18" customFormat="1" x14ac:dyDescent="0.2">
      <c r="A6047" s="2"/>
      <c r="BG6047" s="72"/>
    </row>
    <row r="6048" spans="1:59" s="18" customFormat="1" x14ac:dyDescent="0.2">
      <c r="A6048" s="2"/>
      <c r="BG6048" s="72"/>
    </row>
    <row r="6049" spans="1:59" s="18" customFormat="1" x14ac:dyDescent="0.2">
      <c r="A6049" s="2"/>
      <c r="BG6049" s="72"/>
    </row>
    <row r="6050" spans="1:59" s="18" customFormat="1" x14ac:dyDescent="0.2">
      <c r="A6050" s="2"/>
      <c r="BG6050" s="72"/>
    </row>
    <row r="6051" spans="1:59" s="18" customFormat="1" x14ac:dyDescent="0.2">
      <c r="A6051" s="2"/>
      <c r="BG6051" s="72"/>
    </row>
    <row r="6052" spans="1:59" s="18" customFormat="1" x14ac:dyDescent="0.2">
      <c r="A6052" s="2"/>
      <c r="BG6052" s="72"/>
    </row>
    <row r="6053" spans="1:59" s="18" customFormat="1" x14ac:dyDescent="0.2">
      <c r="A6053" s="2"/>
      <c r="BG6053" s="72"/>
    </row>
    <row r="6054" spans="1:59" s="18" customFormat="1" x14ac:dyDescent="0.2">
      <c r="A6054" s="2"/>
      <c r="BG6054" s="72"/>
    </row>
    <row r="6055" spans="1:59" s="18" customFormat="1" x14ac:dyDescent="0.2">
      <c r="A6055" s="2"/>
      <c r="BG6055" s="72"/>
    </row>
    <row r="6056" spans="1:59" s="18" customFormat="1" x14ac:dyDescent="0.2">
      <c r="A6056" s="2"/>
      <c r="BG6056" s="72"/>
    </row>
    <row r="6057" spans="1:59" s="18" customFormat="1" x14ac:dyDescent="0.2">
      <c r="A6057" s="2"/>
      <c r="BG6057" s="72"/>
    </row>
    <row r="6058" spans="1:59" s="18" customFormat="1" x14ac:dyDescent="0.2">
      <c r="A6058" s="2"/>
      <c r="BG6058" s="72"/>
    </row>
    <row r="6059" spans="1:59" s="18" customFormat="1" x14ac:dyDescent="0.2">
      <c r="A6059" s="2"/>
      <c r="BG6059" s="72"/>
    </row>
    <row r="6060" spans="1:59" s="18" customFormat="1" x14ac:dyDescent="0.2">
      <c r="A6060" s="2"/>
      <c r="BG6060" s="72"/>
    </row>
    <row r="6061" spans="1:59" s="18" customFormat="1" x14ac:dyDescent="0.2">
      <c r="A6061" s="2"/>
      <c r="BG6061" s="72"/>
    </row>
    <row r="6062" spans="1:59" s="18" customFormat="1" x14ac:dyDescent="0.2">
      <c r="A6062" s="2"/>
      <c r="BG6062" s="72"/>
    </row>
    <row r="6063" spans="1:59" s="18" customFormat="1" x14ac:dyDescent="0.2">
      <c r="A6063" s="2"/>
      <c r="BG6063" s="72"/>
    </row>
    <row r="6064" spans="1:59" s="18" customFormat="1" x14ac:dyDescent="0.2">
      <c r="A6064" s="2"/>
      <c r="BG6064" s="72"/>
    </row>
    <row r="6065" spans="1:59" s="18" customFormat="1" x14ac:dyDescent="0.2">
      <c r="A6065" s="2"/>
      <c r="BG6065" s="72"/>
    </row>
    <row r="6066" spans="1:59" s="18" customFormat="1" x14ac:dyDescent="0.2">
      <c r="A6066" s="2"/>
      <c r="BG6066" s="72"/>
    </row>
    <row r="6067" spans="1:59" s="18" customFormat="1" x14ac:dyDescent="0.2">
      <c r="A6067" s="2"/>
      <c r="BG6067" s="72"/>
    </row>
    <row r="6068" spans="1:59" s="18" customFormat="1" x14ac:dyDescent="0.2">
      <c r="A6068" s="2"/>
      <c r="BG6068" s="72"/>
    </row>
    <row r="6069" spans="1:59" s="18" customFormat="1" x14ac:dyDescent="0.2">
      <c r="A6069" s="2"/>
      <c r="BG6069" s="72"/>
    </row>
    <row r="6070" spans="1:59" s="18" customFormat="1" x14ac:dyDescent="0.2">
      <c r="A6070" s="2"/>
      <c r="BG6070" s="72"/>
    </row>
    <row r="6071" spans="1:59" s="18" customFormat="1" x14ac:dyDescent="0.2">
      <c r="A6071" s="2"/>
      <c r="BG6071" s="72"/>
    </row>
    <row r="6072" spans="1:59" s="18" customFormat="1" x14ac:dyDescent="0.2">
      <c r="A6072" s="2"/>
      <c r="BG6072" s="72"/>
    </row>
    <row r="6073" spans="1:59" s="18" customFormat="1" x14ac:dyDescent="0.2">
      <c r="A6073" s="2"/>
      <c r="BG6073" s="72"/>
    </row>
    <row r="6074" spans="1:59" s="18" customFormat="1" x14ac:dyDescent="0.2">
      <c r="A6074" s="2"/>
      <c r="BG6074" s="72"/>
    </row>
    <row r="6075" spans="1:59" s="18" customFormat="1" x14ac:dyDescent="0.2">
      <c r="A6075" s="2"/>
      <c r="BG6075" s="72"/>
    </row>
    <row r="6076" spans="1:59" s="18" customFormat="1" x14ac:dyDescent="0.2">
      <c r="A6076" s="2"/>
      <c r="BG6076" s="72"/>
    </row>
    <row r="6077" spans="1:59" s="18" customFormat="1" x14ac:dyDescent="0.2">
      <c r="A6077" s="2"/>
      <c r="BG6077" s="72"/>
    </row>
    <row r="6078" spans="1:59" s="18" customFormat="1" x14ac:dyDescent="0.2">
      <c r="A6078" s="2"/>
      <c r="BG6078" s="72"/>
    </row>
    <row r="6079" spans="1:59" s="18" customFormat="1" x14ac:dyDescent="0.2">
      <c r="A6079" s="2"/>
      <c r="BG6079" s="72"/>
    </row>
    <row r="6080" spans="1:59" s="18" customFormat="1" x14ac:dyDescent="0.2">
      <c r="A6080" s="2"/>
      <c r="BG6080" s="72"/>
    </row>
    <row r="6081" spans="1:59" s="18" customFormat="1" x14ac:dyDescent="0.2">
      <c r="A6081" s="2"/>
      <c r="BG6081" s="72"/>
    </row>
    <row r="6082" spans="1:59" s="18" customFormat="1" x14ac:dyDescent="0.2">
      <c r="A6082" s="2"/>
      <c r="BG6082" s="72"/>
    </row>
    <row r="6083" spans="1:59" s="18" customFormat="1" x14ac:dyDescent="0.2">
      <c r="A6083" s="2"/>
      <c r="BG6083" s="72"/>
    </row>
    <row r="6084" spans="1:59" s="18" customFormat="1" x14ac:dyDescent="0.2">
      <c r="A6084" s="2"/>
      <c r="BG6084" s="72"/>
    </row>
    <row r="6085" spans="1:59" s="18" customFormat="1" x14ac:dyDescent="0.2">
      <c r="A6085" s="2"/>
      <c r="BG6085" s="72"/>
    </row>
    <row r="6086" spans="1:59" s="18" customFormat="1" x14ac:dyDescent="0.2">
      <c r="A6086" s="2"/>
      <c r="BG6086" s="72"/>
    </row>
    <row r="6087" spans="1:59" s="18" customFormat="1" x14ac:dyDescent="0.2">
      <c r="A6087" s="2"/>
      <c r="BG6087" s="72"/>
    </row>
    <row r="6088" spans="1:59" s="18" customFormat="1" x14ac:dyDescent="0.2">
      <c r="A6088" s="2"/>
      <c r="BG6088" s="72"/>
    </row>
    <row r="6089" spans="1:59" s="18" customFormat="1" x14ac:dyDescent="0.2">
      <c r="A6089" s="2"/>
      <c r="BG6089" s="72"/>
    </row>
    <row r="6090" spans="1:59" s="18" customFormat="1" x14ac:dyDescent="0.2">
      <c r="A6090" s="2"/>
      <c r="BG6090" s="72"/>
    </row>
    <row r="6091" spans="1:59" s="18" customFormat="1" x14ac:dyDescent="0.2">
      <c r="A6091" s="2"/>
      <c r="BG6091" s="72"/>
    </row>
    <row r="6092" spans="1:59" s="18" customFormat="1" x14ac:dyDescent="0.2">
      <c r="A6092" s="2"/>
      <c r="BG6092" s="72"/>
    </row>
    <row r="6093" spans="1:59" s="18" customFormat="1" x14ac:dyDescent="0.2">
      <c r="A6093" s="2"/>
      <c r="BG6093" s="72"/>
    </row>
    <row r="6094" spans="1:59" s="18" customFormat="1" x14ac:dyDescent="0.2">
      <c r="A6094" s="2"/>
      <c r="BG6094" s="72"/>
    </row>
    <row r="6095" spans="1:59" s="18" customFormat="1" x14ac:dyDescent="0.2">
      <c r="A6095" s="2"/>
      <c r="BG6095" s="72"/>
    </row>
    <row r="6096" spans="1:59" s="18" customFormat="1" x14ac:dyDescent="0.2">
      <c r="A6096" s="2"/>
      <c r="BG6096" s="72"/>
    </row>
    <row r="6097" spans="1:59" s="18" customFormat="1" x14ac:dyDescent="0.2">
      <c r="A6097" s="2"/>
      <c r="BG6097" s="72"/>
    </row>
    <row r="6098" spans="1:59" s="18" customFormat="1" x14ac:dyDescent="0.2">
      <c r="A6098" s="2"/>
      <c r="BG6098" s="72"/>
    </row>
    <row r="6099" spans="1:59" s="18" customFormat="1" x14ac:dyDescent="0.2">
      <c r="A6099" s="2"/>
      <c r="BG6099" s="72"/>
    </row>
    <row r="6100" spans="1:59" s="18" customFormat="1" x14ac:dyDescent="0.2">
      <c r="A6100" s="2"/>
      <c r="BG6100" s="72"/>
    </row>
    <row r="6101" spans="1:59" s="18" customFormat="1" x14ac:dyDescent="0.2">
      <c r="A6101" s="2"/>
      <c r="BG6101" s="72"/>
    </row>
    <row r="6102" spans="1:59" s="18" customFormat="1" x14ac:dyDescent="0.2">
      <c r="A6102" s="2"/>
      <c r="BG6102" s="72"/>
    </row>
    <row r="6103" spans="1:59" s="18" customFormat="1" x14ac:dyDescent="0.2">
      <c r="A6103" s="2"/>
      <c r="BG6103" s="72"/>
    </row>
    <row r="6104" spans="1:59" s="18" customFormat="1" x14ac:dyDescent="0.2">
      <c r="A6104" s="2"/>
      <c r="BG6104" s="72"/>
    </row>
    <row r="6105" spans="1:59" s="18" customFormat="1" x14ac:dyDescent="0.2">
      <c r="A6105" s="2"/>
      <c r="BG6105" s="72"/>
    </row>
    <row r="6106" spans="1:59" s="18" customFormat="1" x14ac:dyDescent="0.2">
      <c r="A6106" s="2"/>
      <c r="BG6106" s="72"/>
    </row>
    <row r="6107" spans="1:59" s="18" customFormat="1" x14ac:dyDescent="0.2">
      <c r="A6107" s="2"/>
      <c r="BG6107" s="72"/>
    </row>
    <row r="6108" spans="1:59" s="18" customFormat="1" x14ac:dyDescent="0.2">
      <c r="A6108" s="2"/>
      <c r="BG6108" s="72"/>
    </row>
    <row r="6109" spans="1:59" s="18" customFormat="1" x14ac:dyDescent="0.2">
      <c r="A6109" s="2"/>
      <c r="BG6109" s="72"/>
    </row>
    <row r="6110" spans="1:59" s="18" customFormat="1" x14ac:dyDescent="0.2">
      <c r="A6110" s="2"/>
      <c r="BG6110" s="72"/>
    </row>
    <row r="6111" spans="1:59" s="18" customFormat="1" x14ac:dyDescent="0.2">
      <c r="A6111" s="2"/>
      <c r="BG6111" s="72"/>
    </row>
    <row r="6112" spans="1:59" s="18" customFormat="1" x14ac:dyDescent="0.2">
      <c r="A6112" s="2"/>
      <c r="BG6112" s="72"/>
    </row>
    <row r="6113" spans="1:59" s="18" customFormat="1" x14ac:dyDescent="0.2">
      <c r="A6113" s="2"/>
      <c r="BG6113" s="72"/>
    </row>
    <row r="6114" spans="1:59" s="18" customFormat="1" x14ac:dyDescent="0.2">
      <c r="A6114" s="2"/>
      <c r="BG6114" s="72"/>
    </row>
    <row r="6115" spans="1:59" s="18" customFormat="1" x14ac:dyDescent="0.2">
      <c r="A6115" s="2"/>
      <c r="BG6115" s="72"/>
    </row>
    <row r="6116" spans="1:59" s="18" customFormat="1" x14ac:dyDescent="0.2">
      <c r="A6116" s="2"/>
      <c r="BG6116" s="72"/>
    </row>
    <row r="6117" spans="1:59" s="18" customFormat="1" x14ac:dyDescent="0.2">
      <c r="A6117" s="2"/>
      <c r="BG6117" s="72"/>
    </row>
    <row r="6118" spans="1:59" s="18" customFormat="1" x14ac:dyDescent="0.2">
      <c r="A6118" s="2"/>
      <c r="BG6118" s="72"/>
    </row>
    <row r="6119" spans="1:59" s="18" customFormat="1" x14ac:dyDescent="0.2">
      <c r="A6119" s="2"/>
      <c r="BG6119" s="72"/>
    </row>
    <row r="6120" spans="1:59" s="18" customFormat="1" x14ac:dyDescent="0.2">
      <c r="A6120" s="2"/>
      <c r="BG6120" s="72"/>
    </row>
    <row r="6121" spans="1:59" s="18" customFormat="1" x14ac:dyDescent="0.2">
      <c r="A6121" s="2"/>
      <c r="BG6121" s="72"/>
    </row>
    <row r="6122" spans="1:59" s="18" customFormat="1" x14ac:dyDescent="0.2">
      <c r="A6122" s="2"/>
      <c r="BG6122" s="72"/>
    </row>
    <row r="6123" spans="1:59" s="18" customFormat="1" x14ac:dyDescent="0.2">
      <c r="A6123" s="2"/>
      <c r="BG6123" s="72"/>
    </row>
    <row r="6124" spans="1:59" s="18" customFormat="1" x14ac:dyDescent="0.2">
      <c r="A6124" s="2"/>
      <c r="BG6124" s="72"/>
    </row>
    <row r="6125" spans="1:59" s="18" customFormat="1" x14ac:dyDescent="0.2">
      <c r="A6125" s="2"/>
      <c r="BG6125" s="72"/>
    </row>
    <row r="6126" spans="1:59" s="18" customFormat="1" x14ac:dyDescent="0.2">
      <c r="A6126" s="2"/>
      <c r="BG6126" s="72"/>
    </row>
    <row r="6127" spans="1:59" s="18" customFormat="1" x14ac:dyDescent="0.2">
      <c r="A6127" s="2"/>
      <c r="BG6127" s="72"/>
    </row>
    <row r="6128" spans="1:59" s="18" customFormat="1" x14ac:dyDescent="0.2">
      <c r="A6128" s="2"/>
      <c r="BG6128" s="72"/>
    </row>
    <row r="6129" spans="1:59" s="18" customFormat="1" x14ac:dyDescent="0.2">
      <c r="A6129" s="2"/>
      <c r="BG6129" s="72"/>
    </row>
    <row r="6130" spans="1:59" s="18" customFormat="1" x14ac:dyDescent="0.2">
      <c r="A6130" s="2"/>
      <c r="BG6130" s="72"/>
    </row>
    <row r="6131" spans="1:59" s="18" customFormat="1" x14ac:dyDescent="0.2">
      <c r="A6131" s="2"/>
      <c r="BG6131" s="72"/>
    </row>
    <row r="6132" spans="1:59" s="18" customFormat="1" x14ac:dyDescent="0.2">
      <c r="A6132" s="2"/>
      <c r="BG6132" s="72"/>
    </row>
    <row r="6133" spans="1:59" s="18" customFormat="1" x14ac:dyDescent="0.2">
      <c r="A6133" s="2"/>
      <c r="BG6133" s="72"/>
    </row>
    <row r="6134" spans="1:59" s="18" customFormat="1" x14ac:dyDescent="0.2">
      <c r="A6134" s="2"/>
      <c r="BG6134" s="72"/>
    </row>
    <row r="6135" spans="1:59" s="18" customFormat="1" x14ac:dyDescent="0.2">
      <c r="A6135" s="2"/>
      <c r="BG6135" s="72"/>
    </row>
    <row r="6136" spans="1:59" s="18" customFormat="1" x14ac:dyDescent="0.2">
      <c r="A6136" s="2"/>
      <c r="BG6136" s="72"/>
    </row>
    <row r="6137" spans="1:59" s="18" customFormat="1" x14ac:dyDescent="0.2">
      <c r="A6137" s="2"/>
      <c r="BG6137" s="72"/>
    </row>
    <row r="6138" spans="1:59" s="18" customFormat="1" x14ac:dyDescent="0.2">
      <c r="A6138" s="2"/>
      <c r="BG6138" s="72"/>
    </row>
    <row r="6139" spans="1:59" s="18" customFormat="1" x14ac:dyDescent="0.2">
      <c r="A6139" s="2"/>
      <c r="BG6139" s="72"/>
    </row>
    <row r="6140" spans="1:59" s="18" customFormat="1" x14ac:dyDescent="0.2">
      <c r="A6140" s="2"/>
      <c r="BG6140" s="72"/>
    </row>
    <row r="6141" spans="1:59" s="18" customFormat="1" x14ac:dyDescent="0.2">
      <c r="A6141" s="2"/>
      <c r="BG6141" s="72"/>
    </row>
    <row r="6142" spans="1:59" s="18" customFormat="1" x14ac:dyDescent="0.2">
      <c r="A6142" s="2"/>
      <c r="BG6142" s="72"/>
    </row>
    <row r="6143" spans="1:59" s="18" customFormat="1" x14ac:dyDescent="0.2">
      <c r="A6143" s="2"/>
      <c r="BG6143" s="72"/>
    </row>
    <row r="6144" spans="1:59" s="18" customFormat="1" x14ac:dyDescent="0.2">
      <c r="A6144" s="2"/>
      <c r="BG6144" s="72"/>
    </row>
    <row r="6145" spans="1:59" s="18" customFormat="1" x14ac:dyDescent="0.2">
      <c r="A6145" s="2"/>
      <c r="BG6145" s="72"/>
    </row>
    <row r="6146" spans="1:59" s="18" customFormat="1" x14ac:dyDescent="0.2">
      <c r="A6146" s="2"/>
      <c r="BG6146" s="72"/>
    </row>
    <row r="6147" spans="1:59" s="18" customFormat="1" x14ac:dyDescent="0.2">
      <c r="A6147" s="2"/>
      <c r="BG6147" s="72"/>
    </row>
    <row r="6148" spans="1:59" s="18" customFormat="1" x14ac:dyDescent="0.2">
      <c r="A6148" s="2"/>
      <c r="BG6148" s="72"/>
    </row>
    <row r="6149" spans="1:59" s="18" customFormat="1" x14ac:dyDescent="0.2">
      <c r="A6149" s="2"/>
      <c r="BG6149" s="72"/>
    </row>
    <row r="6150" spans="1:59" s="18" customFormat="1" x14ac:dyDescent="0.2">
      <c r="A6150" s="2"/>
      <c r="BG6150" s="72"/>
    </row>
    <row r="6151" spans="1:59" s="18" customFormat="1" x14ac:dyDescent="0.2">
      <c r="A6151" s="2"/>
      <c r="BG6151" s="72"/>
    </row>
    <row r="6152" spans="1:59" s="18" customFormat="1" x14ac:dyDescent="0.2">
      <c r="A6152" s="2"/>
      <c r="BG6152" s="72"/>
    </row>
    <row r="6153" spans="1:59" s="18" customFormat="1" x14ac:dyDescent="0.2">
      <c r="A6153" s="2"/>
      <c r="BG6153" s="72"/>
    </row>
    <row r="6154" spans="1:59" s="18" customFormat="1" x14ac:dyDescent="0.2">
      <c r="A6154" s="2"/>
      <c r="BG6154" s="72"/>
    </row>
    <row r="6155" spans="1:59" s="18" customFormat="1" x14ac:dyDescent="0.2">
      <c r="A6155" s="2"/>
      <c r="BG6155" s="72"/>
    </row>
    <row r="6156" spans="1:59" s="18" customFormat="1" x14ac:dyDescent="0.2">
      <c r="A6156" s="2"/>
      <c r="BG6156" s="72"/>
    </row>
    <row r="6157" spans="1:59" s="18" customFormat="1" x14ac:dyDescent="0.2">
      <c r="A6157" s="2"/>
      <c r="BG6157" s="72"/>
    </row>
    <row r="6158" spans="1:59" s="18" customFormat="1" x14ac:dyDescent="0.2">
      <c r="A6158" s="2"/>
      <c r="BG6158" s="72"/>
    </row>
    <row r="6159" spans="1:59" s="18" customFormat="1" x14ac:dyDescent="0.2">
      <c r="A6159" s="2"/>
      <c r="BG6159" s="72"/>
    </row>
    <row r="6160" spans="1:59" s="18" customFormat="1" x14ac:dyDescent="0.2">
      <c r="A6160" s="2"/>
      <c r="BG6160" s="72"/>
    </row>
    <row r="6161" spans="1:59" s="18" customFormat="1" x14ac:dyDescent="0.2">
      <c r="A6161" s="2"/>
      <c r="BG6161" s="72"/>
    </row>
    <row r="6162" spans="1:59" s="18" customFormat="1" x14ac:dyDescent="0.2">
      <c r="A6162" s="2"/>
      <c r="BG6162" s="72"/>
    </row>
    <row r="6163" spans="1:59" s="18" customFormat="1" x14ac:dyDescent="0.2">
      <c r="A6163" s="2"/>
      <c r="BG6163" s="72"/>
    </row>
    <row r="6164" spans="1:59" s="18" customFormat="1" x14ac:dyDescent="0.2">
      <c r="A6164" s="2"/>
      <c r="BG6164" s="72"/>
    </row>
    <row r="6165" spans="1:59" s="18" customFormat="1" x14ac:dyDescent="0.2">
      <c r="A6165" s="2"/>
      <c r="BG6165" s="72"/>
    </row>
    <row r="6166" spans="1:59" s="18" customFormat="1" x14ac:dyDescent="0.2">
      <c r="A6166" s="2"/>
      <c r="BG6166" s="72"/>
    </row>
    <row r="6167" spans="1:59" s="18" customFormat="1" x14ac:dyDescent="0.2">
      <c r="A6167" s="2"/>
      <c r="BG6167" s="72"/>
    </row>
    <row r="6168" spans="1:59" s="18" customFormat="1" x14ac:dyDescent="0.2">
      <c r="A6168" s="2"/>
      <c r="BG6168" s="72"/>
    </row>
    <row r="6169" spans="1:59" s="18" customFormat="1" x14ac:dyDescent="0.2">
      <c r="A6169" s="2"/>
      <c r="BG6169" s="72"/>
    </row>
    <row r="6170" spans="1:59" s="18" customFormat="1" x14ac:dyDescent="0.2">
      <c r="A6170" s="2"/>
      <c r="BG6170" s="72"/>
    </row>
    <row r="6171" spans="1:59" s="18" customFormat="1" x14ac:dyDescent="0.2">
      <c r="A6171" s="2"/>
      <c r="BG6171" s="72"/>
    </row>
    <row r="6172" spans="1:59" s="18" customFormat="1" x14ac:dyDescent="0.2">
      <c r="A6172" s="2"/>
      <c r="BG6172" s="72"/>
    </row>
    <row r="6173" spans="1:59" s="18" customFormat="1" x14ac:dyDescent="0.2">
      <c r="A6173" s="2"/>
      <c r="BG6173" s="72"/>
    </row>
    <row r="6174" spans="1:59" s="18" customFormat="1" x14ac:dyDescent="0.2">
      <c r="A6174" s="2"/>
      <c r="BG6174" s="72"/>
    </row>
    <row r="6175" spans="1:59" s="18" customFormat="1" x14ac:dyDescent="0.2">
      <c r="A6175" s="2"/>
      <c r="BG6175" s="72"/>
    </row>
    <row r="6176" spans="1:59" s="18" customFormat="1" x14ac:dyDescent="0.2">
      <c r="A6176" s="2"/>
      <c r="BG6176" s="72"/>
    </row>
    <row r="6177" spans="1:59" s="18" customFormat="1" x14ac:dyDescent="0.2">
      <c r="A6177" s="2"/>
      <c r="BG6177" s="72"/>
    </row>
    <row r="6178" spans="1:59" s="18" customFormat="1" x14ac:dyDescent="0.2">
      <c r="A6178" s="2"/>
      <c r="BG6178" s="72"/>
    </row>
    <row r="6179" spans="1:59" s="18" customFormat="1" x14ac:dyDescent="0.2">
      <c r="A6179" s="2"/>
      <c r="BG6179" s="72"/>
    </row>
    <row r="6180" spans="1:59" s="18" customFormat="1" x14ac:dyDescent="0.2">
      <c r="A6180" s="2"/>
      <c r="BG6180" s="72"/>
    </row>
    <row r="6181" spans="1:59" s="18" customFormat="1" x14ac:dyDescent="0.2">
      <c r="A6181" s="2"/>
      <c r="BG6181" s="72"/>
    </row>
    <row r="6182" spans="1:59" s="18" customFormat="1" x14ac:dyDescent="0.2">
      <c r="A6182" s="2"/>
      <c r="BG6182" s="72"/>
    </row>
    <row r="6183" spans="1:59" s="18" customFormat="1" x14ac:dyDescent="0.2">
      <c r="A6183" s="2"/>
      <c r="BG6183" s="72"/>
    </row>
    <row r="6184" spans="1:59" s="18" customFormat="1" x14ac:dyDescent="0.2">
      <c r="A6184" s="2"/>
      <c r="BG6184" s="72"/>
    </row>
    <row r="6185" spans="1:59" s="18" customFormat="1" x14ac:dyDescent="0.2">
      <c r="A6185" s="2"/>
      <c r="BG6185" s="72"/>
    </row>
    <row r="6186" spans="1:59" s="18" customFormat="1" x14ac:dyDescent="0.2">
      <c r="A6186" s="2"/>
      <c r="BG6186" s="72"/>
    </row>
    <row r="6187" spans="1:59" s="18" customFormat="1" x14ac:dyDescent="0.2">
      <c r="A6187" s="2"/>
      <c r="BG6187" s="72"/>
    </row>
    <row r="6188" spans="1:59" s="18" customFormat="1" x14ac:dyDescent="0.2">
      <c r="A6188" s="2"/>
      <c r="BG6188" s="72"/>
    </row>
    <row r="6189" spans="1:59" s="18" customFormat="1" x14ac:dyDescent="0.2">
      <c r="A6189" s="2"/>
      <c r="BG6189" s="72"/>
    </row>
    <row r="6190" spans="1:59" s="18" customFormat="1" x14ac:dyDescent="0.2">
      <c r="A6190" s="2"/>
      <c r="BG6190" s="72"/>
    </row>
    <row r="6191" spans="1:59" s="18" customFormat="1" x14ac:dyDescent="0.2">
      <c r="A6191" s="2"/>
      <c r="BG6191" s="72"/>
    </row>
    <row r="6192" spans="1:59" s="18" customFormat="1" x14ac:dyDescent="0.2">
      <c r="A6192" s="2"/>
      <c r="BG6192" s="72"/>
    </row>
    <row r="6193" spans="1:59" s="18" customFormat="1" x14ac:dyDescent="0.2">
      <c r="A6193" s="2"/>
      <c r="BG6193" s="72"/>
    </row>
    <row r="6194" spans="1:59" s="18" customFormat="1" x14ac:dyDescent="0.2">
      <c r="A6194" s="2"/>
      <c r="BG6194" s="72"/>
    </row>
    <row r="6195" spans="1:59" s="18" customFormat="1" x14ac:dyDescent="0.2">
      <c r="A6195" s="2"/>
      <c r="BG6195" s="72"/>
    </row>
    <row r="6196" spans="1:59" s="18" customFormat="1" x14ac:dyDescent="0.2">
      <c r="A6196" s="2"/>
      <c r="BG6196" s="72"/>
    </row>
    <row r="6197" spans="1:59" s="18" customFormat="1" x14ac:dyDescent="0.2">
      <c r="A6197" s="2"/>
      <c r="BG6197" s="72"/>
    </row>
    <row r="6198" spans="1:59" s="18" customFormat="1" x14ac:dyDescent="0.2">
      <c r="A6198" s="2"/>
      <c r="BG6198" s="72"/>
    </row>
    <row r="6199" spans="1:59" s="18" customFormat="1" x14ac:dyDescent="0.2">
      <c r="A6199" s="2"/>
      <c r="BG6199" s="72"/>
    </row>
    <row r="6200" spans="1:59" s="18" customFormat="1" x14ac:dyDescent="0.2">
      <c r="A6200" s="2"/>
      <c r="BG6200" s="72"/>
    </row>
    <row r="6201" spans="1:59" s="18" customFormat="1" x14ac:dyDescent="0.2">
      <c r="A6201" s="2"/>
      <c r="BG6201" s="72"/>
    </row>
    <row r="6202" spans="1:59" s="18" customFormat="1" x14ac:dyDescent="0.2">
      <c r="A6202" s="2"/>
      <c r="BG6202" s="72"/>
    </row>
    <row r="6203" spans="1:59" s="18" customFormat="1" x14ac:dyDescent="0.2">
      <c r="A6203" s="2"/>
      <c r="BG6203" s="72"/>
    </row>
    <row r="6204" spans="1:59" s="18" customFormat="1" x14ac:dyDescent="0.2">
      <c r="A6204" s="2"/>
      <c r="BG6204" s="72"/>
    </row>
    <row r="6205" spans="1:59" s="18" customFormat="1" x14ac:dyDescent="0.2">
      <c r="A6205" s="2"/>
      <c r="BG6205" s="72"/>
    </row>
    <row r="6206" spans="1:59" s="18" customFormat="1" x14ac:dyDescent="0.2">
      <c r="A6206" s="2"/>
      <c r="BG6206" s="72"/>
    </row>
    <row r="6207" spans="1:59" s="18" customFormat="1" x14ac:dyDescent="0.2">
      <c r="A6207" s="2"/>
      <c r="BG6207" s="72"/>
    </row>
    <row r="6208" spans="1:59" s="18" customFormat="1" x14ac:dyDescent="0.2">
      <c r="A6208" s="2"/>
      <c r="BG6208" s="72"/>
    </row>
    <row r="6209" spans="1:59" s="18" customFormat="1" x14ac:dyDescent="0.2">
      <c r="A6209" s="2"/>
      <c r="BG6209" s="72"/>
    </row>
    <row r="6210" spans="1:59" s="18" customFormat="1" x14ac:dyDescent="0.2">
      <c r="A6210" s="2"/>
      <c r="BG6210" s="72"/>
    </row>
    <row r="6211" spans="1:59" s="18" customFormat="1" x14ac:dyDescent="0.2">
      <c r="A6211" s="2"/>
      <c r="BG6211" s="72"/>
    </row>
    <row r="6212" spans="1:59" s="18" customFormat="1" x14ac:dyDescent="0.2">
      <c r="A6212" s="2"/>
      <c r="BG6212" s="72"/>
    </row>
    <row r="6213" spans="1:59" s="18" customFormat="1" x14ac:dyDescent="0.2">
      <c r="A6213" s="2"/>
      <c r="BG6213" s="72"/>
    </row>
    <row r="6214" spans="1:59" s="18" customFormat="1" x14ac:dyDescent="0.2">
      <c r="A6214" s="2"/>
      <c r="BG6214" s="72"/>
    </row>
    <row r="6215" spans="1:59" s="18" customFormat="1" x14ac:dyDescent="0.2">
      <c r="A6215" s="2"/>
      <c r="BG6215" s="72"/>
    </row>
    <row r="6216" spans="1:59" s="18" customFormat="1" x14ac:dyDescent="0.2">
      <c r="A6216" s="2"/>
      <c r="BG6216" s="72"/>
    </row>
    <row r="6217" spans="1:59" s="18" customFormat="1" x14ac:dyDescent="0.2">
      <c r="A6217" s="2"/>
      <c r="BG6217" s="72"/>
    </row>
    <row r="6218" spans="1:59" s="18" customFormat="1" x14ac:dyDescent="0.2">
      <c r="A6218" s="2"/>
      <c r="BG6218" s="72"/>
    </row>
    <row r="6219" spans="1:59" s="18" customFormat="1" x14ac:dyDescent="0.2">
      <c r="A6219" s="2"/>
      <c r="BG6219" s="72"/>
    </row>
    <row r="6220" spans="1:59" s="18" customFormat="1" x14ac:dyDescent="0.2">
      <c r="A6220" s="2"/>
      <c r="BG6220" s="72"/>
    </row>
    <row r="6221" spans="1:59" s="18" customFormat="1" x14ac:dyDescent="0.2">
      <c r="A6221" s="2"/>
      <c r="BG6221" s="72"/>
    </row>
    <row r="6222" spans="1:59" s="18" customFormat="1" x14ac:dyDescent="0.2">
      <c r="A6222" s="2"/>
      <c r="BG6222" s="72"/>
    </row>
    <row r="6223" spans="1:59" s="18" customFormat="1" x14ac:dyDescent="0.2">
      <c r="A6223" s="2"/>
      <c r="BG6223" s="72"/>
    </row>
    <row r="6224" spans="1:59" s="18" customFormat="1" x14ac:dyDescent="0.2">
      <c r="A6224" s="2"/>
      <c r="BG6224" s="72"/>
    </row>
    <row r="6225" spans="1:59" s="18" customFormat="1" x14ac:dyDescent="0.2">
      <c r="A6225" s="2"/>
      <c r="BG6225" s="72"/>
    </row>
    <row r="6226" spans="1:59" s="18" customFormat="1" x14ac:dyDescent="0.2">
      <c r="A6226" s="2"/>
      <c r="BG6226" s="72"/>
    </row>
    <row r="6227" spans="1:59" s="18" customFormat="1" x14ac:dyDescent="0.2">
      <c r="A6227" s="2"/>
      <c r="BG6227" s="72"/>
    </row>
    <row r="6228" spans="1:59" s="18" customFormat="1" x14ac:dyDescent="0.2">
      <c r="A6228" s="2"/>
      <c r="BG6228" s="72"/>
    </row>
    <row r="6229" spans="1:59" s="18" customFormat="1" x14ac:dyDescent="0.2">
      <c r="A6229" s="2"/>
      <c r="BG6229" s="72"/>
    </row>
    <row r="6230" spans="1:59" s="18" customFormat="1" x14ac:dyDescent="0.2">
      <c r="A6230" s="2"/>
      <c r="BG6230" s="72"/>
    </row>
    <row r="6231" spans="1:59" s="18" customFormat="1" x14ac:dyDescent="0.2">
      <c r="A6231" s="2"/>
      <c r="BG6231" s="72"/>
    </row>
    <row r="6232" spans="1:59" s="18" customFormat="1" x14ac:dyDescent="0.2">
      <c r="A6232" s="2"/>
      <c r="BG6232" s="72"/>
    </row>
    <row r="6233" spans="1:59" s="18" customFormat="1" x14ac:dyDescent="0.2">
      <c r="A6233" s="2"/>
      <c r="BG6233" s="72"/>
    </row>
    <row r="6234" spans="1:59" s="18" customFormat="1" x14ac:dyDescent="0.2">
      <c r="A6234" s="2"/>
      <c r="BG6234" s="72"/>
    </row>
    <row r="6235" spans="1:59" s="18" customFormat="1" x14ac:dyDescent="0.2">
      <c r="A6235" s="2"/>
      <c r="BG6235" s="72"/>
    </row>
    <row r="6236" spans="1:59" s="18" customFormat="1" x14ac:dyDescent="0.2">
      <c r="A6236" s="2"/>
      <c r="BG6236" s="72"/>
    </row>
    <row r="6237" spans="1:59" s="18" customFormat="1" x14ac:dyDescent="0.2">
      <c r="A6237" s="2"/>
      <c r="BG6237" s="72"/>
    </row>
    <row r="6238" spans="1:59" s="18" customFormat="1" x14ac:dyDescent="0.2">
      <c r="A6238" s="2"/>
      <c r="BG6238" s="72"/>
    </row>
    <row r="6239" spans="1:59" s="18" customFormat="1" x14ac:dyDescent="0.2">
      <c r="A6239" s="2"/>
      <c r="BG6239" s="72"/>
    </row>
    <row r="6240" spans="1:59" s="18" customFormat="1" x14ac:dyDescent="0.2">
      <c r="A6240" s="2"/>
      <c r="BG6240" s="72"/>
    </row>
    <row r="6241" spans="1:59" s="18" customFormat="1" x14ac:dyDescent="0.2">
      <c r="A6241" s="2"/>
      <c r="BG6241" s="72"/>
    </row>
    <row r="6242" spans="1:59" s="18" customFormat="1" x14ac:dyDescent="0.2">
      <c r="A6242" s="2"/>
      <c r="BG6242" s="72"/>
    </row>
    <row r="6243" spans="1:59" s="18" customFormat="1" x14ac:dyDescent="0.2">
      <c r="A6243" s="2"/>
      <c r="BG6243" s="72"/>
    </row>
    <row r="6244" spans="1:59" s="18" customFormat="1" x14ac:dyDescent="0.2">
      <c r="A6244" s="2"/>
      <c r="BG6244" s="72"/>
    </row>
    <row r="6245" spans="1:59" s="18" customFormat="1" x14ac:dyDescent="0.2">
      <c r="A6245" s="2"/>
      <c r="BG6245" s="72"/>
    </row>
    <row r="6246" spans="1:59" s="18" customFormat="1" x14ac:dyDescent="0.2">
      <c r="A6246" s="2"/>
      <c r="BG6246" s="72"/>
    </row>
    <row r="6247" spans="1:59" s="18" customFormat="1" x14ac:dyDescent="0.2">
      <c r="A6247" s="2"/>
      <c r="BG6247" s="72"/>
    </row>
    <row r="6248" spans="1:59" s="18" customFormat="1" x14ac:dyDescent="0.2">
      <c r="A6248" s="2"/>
      <c r="BG6248" s="72"/>
    </row>
    <row r="6249" spans="1:59" s="18" customFormat="1" x14ac:dyDescent="0.2">
      <c r="A6249" s="2"/>
      <c r="BG6249" s="72"/>
    </row>
    <row r="6250" spans="1:59" s="18" customFormat="1" x14ac:dyDescent="0.2">
      <c r="A6250" s="2"/>
      <c r="BG6250" s="72"/>
    </row>
    <row r="6251" spans="1:59" s="18" customFormat="1" x14ac:dyDescent="0.2">
      <c r="A6251" s="2"/>
      <c r="BG6251" s="72"/>
    </row>
    <row r="6252" spans="1:59" s="18" customFormat="1" x14ac:dyDescent="0.2">
      <c r="A6252" s="2"/>
      <c r="BG6252" s="72"/>
    </row>
    <row r="6253" spans="1:59" s="18" customFormat="1" x14ac:dyDescent="0.2">
      <c r="A6253" s="2"/>
      <c r="BG6253" s="72"/>
    </row>
    <row r="6254" spans="1:59" s="18" customFormat="1" x14ac:dyDescent="0.2">
      <c r="A6254" s="2"/>
      <c r="BG6254" s="72"/>
    </row>
    <row r="6255" spans="1:59" s="18" customFormat="1" x14ac:dyDescent="0.2">
      <c r="A6255" s="2"/>
      <c r="BG6255" s="72"/>
    </row>
    <row r="6256" spans="1:59" s="18" customFormat="1" x14ac:dyDescent="0.2">
      <c r="A6256" s="2"/>
      <c r="BG6256" s="72"/>
    </row>
    <row r="6257" spans="1:59" s="18" customFormat="1" x14ac:dyDescent="0.2">
      <c r="A6257" s="2"/>
      <c r="BG6257" s="72"/>
    </row>
    <row r="6258" spans="1:59" s="18" customFormat="1" x14ac:dyDescent="0.2">
      <c r="A6258" s="2"/>
      <c r="BG6258" s="72"/>
    </row>
    <row r="6259" spans="1:59" s="18" customFormat="1" x14ac:dyDescent="0.2">
      <c r="A6259" s="2"/>
      <c r="BG6259" s="72"/>
    </row>
    <row r="6260" spans="1:59" s="18" customFormat="1" x14ac:dyDescent="0.2">
      <c r="A6260" s="2"/>
      <c r="BG6260" s="72"/>
    </row>
    <row r="6261" spans="1:59" s="18" customFormat="1" x14ac:dyDescent="0.2">
      <c r="A6261" s="2"/>
      <c r="BG6261" s="72"/>
    </row>
    <row r="6262" spans="1:59" s="18" customFormat="1" x14ac:dyDescent="0.2">
      <c r="A6262" s="2"/>
      <c r="BG6262" s="72"/>
    </row>
    <row r="6263" spans="1:59" s="18" customFormat="1" x14ac:dyDescent="0.2">
      <c r="A6263" s="2"/>
      <c r="BG6263" s="72"/>
    </row>
    <row r="6264" spans="1:59" s="18" customFormat="1" x14ac:dyDescent="0.2">
      <c r="A6264" s="2"/>
      <c r="BG6264" s="72"/>
    </row>
    <row r="6265" spans="1:59" s="18" customFormat="1" x14ac:dyDescent="0.2">
      <c r="A6265" s="2"/>
      <c r="BG6265" s="72"/>
    </row>
    <row r="6266" spans="1:59" s="18" customFormat="1" x14ac:dyDescent="0.2">
      <c r="A6266" s="2"/>
      <c r="BG6266" s="72"/>
    </row>
    <row r="6267" spans="1:59" s="18" customFormat="1" x14ac:dyDescent="0.2">
      <c r="A6267" s="2"/>
      <c r="BG6267" s="72"/>
    </row>
    <row r="6268" spans="1:59" s="18" customFormat="1" x14ac:dyDescent="0.2">
      <c r="A6268" s="2"/>
      <c r="BG6268" s="72"/>
    </row>
    <row r="6269" spans="1:59" s="18" customFormat="1" x14ac:dyDescent="0.2">
      <c r="A6269" s="2"/>
      <c r="BG6269" s="72"/>
    </row>
    <row r="6270" spans="1:59" s="18" customFormat="1" x14ac:dyDescent="0.2">
      <c r="A6270" s="2"/>
      <c r="BG6270" s="72"/>
    </row>
    <row r="6271" spans="1:59" s="18" customFormat="1" x14ac:dyDescent="0.2">
      <c r="A6271" s="2"/>
      <c r="BG6271" s="72"/>
    </row>
    <row r="6272" spans="1:59" s="18" customFormat="1" x14ac:dyDescent="0.2">
      <c r="A6272" s="2"/>
      <c r="BG6272" s="72"/>
    </row>
    <row r="6273" spans="1:59" s="18" customFormat="1" x14ac:dyDescent="0.2">
      <c r="A6273" s="2"/>
      <c r="BG6273" s="72"/>
    </row>
    <row r="6274" spans="1:59" s="18" customFormat="1" x14ac:dyDescent="0.2">
      <c r="A6274" s="2"/>
      <c r="BG6274" s="72"/>
    </row>
    <row r="6275" spans="1:59" s="18" customFormat="1" x14ac:dyDescent="0.2">
      <c r="A6275" s="2"/>
      <c r="BG6275" s="72"/>
    </row>
    <row r="6276" spans="1:59" s="18" customFormat="1" x14ac:dyDescent="0.2">
      <c r="A6276" s="2"/>
      <c r="BG6276" s="72"/>
    </row>
    <row r="6277" spans="1:59" s="18" customFormat="1" x14ac:dyDescent="0.2">
      <c r="A6277" s="2"/>
      <c r="BG6277" s="72"/>
    </row>
    <row r="6278" spans="1:59" s="18" customFormat="1" x14ac:dyDescent="0.2">
      <c r="A6278" s="2"/>
      <c r="BG6278" s="72"/>
    </row>
    <row r="6279" spans="1:59" s="18" customFormat="1" x14ac:dyDescent="0.2">
      <c r="A6279" s="2"/>
      <c r="BG6279" s="72"/>
    </row>
    <row r="6280" spans="1:59" s="18" customFormat="1" x14ac:dyDescent="0.2">
      <c r="A6280" s="2"/>
      <c r="BG6280" s="72"/>
    </row>
    <row r="6281" spans="1:59" s="18" customFormat="1" x14ac:dyDescent="0.2">
      <c r="A6281" s="2"/>
      <c r="BG6281" s="72"/>
    </row>
    <row r="6282" spans="1:59" s="18" customFormat="1" x14ac:dyDescent="0.2">
      <c r="A6282" s="2"/>
      <c r="BG6282" s="72"/>
    </row>
    <row r="6283" spans="1:59" s="18" customFormat="1" x14ac:dyDescent="0.2">
      <c r="A6283" s="2"/>
      <c r="BG6283" s="72"/>
    </row>
    <row r="6284" spans="1:59" s="18" customFormat="1" x14ac:dyDescent="0.2">
      <c r="A6284" s="2"/>
      <c r="BG6284" s="72"/>
    </row>
    <row r="6285" spans="1:59" s="18" customFormat="1" x14ac:dyDescent="0.2">
      <c r="A6285" s="2"/>
      <c r="BG6285" s="72"/>
    </row>
    <row r="6286" spans="1:59" s="18" customFormat="1" x14ac:dyDescent="0.2">
      <c r="A6286" s="2"/>
      <c r="BG6286" s="72"/>
    </row>
    <row r="6287" spans="1:59" s="18" customFormat="1" x14ac:dyDescent="0.2">
      <c r="A6287" s="2"/>
      <c r="BG6287" s="72"/>
    </row>
    <row r="6288" spans="1:59" s="18" customFormat="1" x14ac:dyDescent="0.2">
      <c r="A6288" s="2"/>
      <c r="BG6288" s="72"/>
    </row>
    <row r="6289" spans="1:59" s="18" customFormat="1" x14ac:dyDescent="0.2">
      <c r="A6289" s="2"/>
      <c r="BG6289" s="72"/>
    </row>
    <row r="6290" spans="1:59" s="18" customFormat="1" x14ac:dyDescent="0.2">
      <c r="A6290" s="2"/>
      <c r="BG6290" s="72"/>
    </row>
    <row r="6291" spans="1:59" s="18" customFormat="1" x14ac:dyDescent="0.2">
      <c r="A6291" s="2"/>
      <c r="BG6291" s="72"/>
    </row>
    <row r="6292" spans="1:59" s="18" customFormat="1" x14ac:dyDescent="0.2">
      <c r="A6292" s="2"/>
      <c r="BG6292" s="72"/>
    </row>
    <row r="6293" spans="1:59" s="18" customFormat="1" x14ac:dyDescent="0.2">
      <c r="A6293" s="2"/>
      <c r="BG6293" s="72"/>
    </row>
    <row r="6294" spans="1:59" s="18" customFormat="1" x14ac:dyDescent="0.2">
      <c r="A6294" s="2"/>
      <c r="BG6294" s="72"/>
    </row>
    <row r="6295" spans="1:59" s="18" customFormat="1" x14ac:dyDescent="0.2">
      <c r="A6295" s="2"/>
      <c r="BG6295" s="72"/>
    </row>
    <row r="6296" spans="1:59" s="18" customFormat="1" x14ac:dyDescent="0.2">
      <c r="A6296" s="2"/>
      <c r="BG6296" s="72"/>
    </row>
    <row r="6297" spans="1:59" s="18" customFormat="1" x14ac:dyDescent="0.2">
      <c r="A6297" s="2"/>
      <c r="BG6297" s="72"/>
    </row>
    <row r="6298" spans="1:59" s="18" customFormat="1" x14ac:dyDescent="0.2">
      <c r="A6298" s="2"/>
      <c r="BG6298" s="72"/>
    </row>
    <row r="6299" spans="1:59" s="18" customFormat="1" x14ac:dyDescent="0.2">
      <c r="A6299" s="2"/>
      <c r="BG6299" s="72"/>
    </row>
    <row r="6300" spans="1:59" s="18" customFormat="1" x14ac:dyDescent="0.2">
      <c r="A6300" s="2"/>
      <c r="BG6300" s="72"/>
    </row>
    <row r="6301" spans="1:59" s="18" customFormat="1" x14ac:dyDescent="0.2">
      <c r="A6301" s="2"/>
      <c r="BG6301" s="72"/>
    </row>
    <row r="6302" spans="1:59" s="18" customFormat="1" x14ac:dyDescent="0.2">
      <c r="A6302" s="2"/>
      <c r="BG6302" s="72"/>
    </row>
    <row r="6303" spans="1:59" s="18" customFormat="1" x14ac:dyDescent="0.2">
      <c r="A6303" s="2"/>
      <c r="BG6303" s="72"/>
    </row>
    <row r="6304" spans="1:59" s="18" customFormat="1" x14ac:dyDescent="0.2">
      <c r="A6304" s="2"/>
      <c r="BG6304" s="72"/>
    </row>
    <row r="6305" spans="1:59" s="18" customFormat="1" x14ac:dyDescent="0.2">
      <c r="A6305" s="2"/>
      <c r="BG6305" s="72"/>
    </row>
    <row r="6306" spans="1:59" s="18" customFormat="1" x14ac:dyDescent="0.2">
      <c r="A6306" s="2"/>
      <c r="BG6306" s="72"/>
    </row>
    <row r="6307" spans="1:59" s="18" customFormat="1" x14ac:dyDescent="0.2">
      <c r="A6307" s="2"/>
      <c r="BG6307" s="72"/>
    </row>
    <row r="6308" spans="1:59" s="18" customFormat="1" x14ac:dyDescent="0.2">
      <c r="A6308" s="2"/>
      <c r="BG6308" s="72"/>
    </row>
    <row r="6309" spans="1:59" s="18" customFormat="1" x14ac:dyDescent="0.2">
      <c r="A6309" s="2"/>
      <c r="BG6309" s="72"/>
    </row>
    <row r="6310" spans="1:59" s="18" customFormat="1" x14ac:dyDescent="0.2">
      <c r="A6310" s="2"/>
      <c r="BG6310" s="72"/>
    </row>
    <row r="6311" spans="1:59" s="18" customFormat="1" x14ac:dyDescent="0.2">
      <c r="A6311" s="2"/>
      <c r="BG6311" s="72"/>
    </row>
    <row r="6312" spans="1:59" s="18" customFormat="1" x14ac:dyDescent="0.2">
      <c r="A6312" s="2"/>
      <c r="BG6312" s="72"/>
    </row>
    <row r="6313" spans="1:59" s="18" customFormat="1" x14ac:dyDescent="0.2">
      <c r="A6313" s="2"/>
      <c r="BG6313" s="72"/>
    </row>
    <row r="6314" spans="1:59" s="18" customFormat="1" x14ac:dyDescent="0.2">
      <c r="A6314" s="2"/>
      <c r="BG6314" s="72"/>
    </row>
    <row r="6315" spans="1:59" s="18" customFormat="1" x14ac:dyDescent="0.2">
      <c r="A6315" s="2"/>
      <c r="BG6315" s="72"/>
    </row>
    <row r="6316" spans="1:59" s="18" customFormat="1" x14ac:dyDescent="0.2">
      <c r="A6316" s="2"/>
      <c r="BG6316" s="72"/>
    </row>
    <row r="6317" spans="1:59" s="18" customFormat="1" x14ac:dyDescent="0.2">
      <c r="A6317" s="2"/>
      <c r="BG6317" s="72"/>
    </row>
    <row r="6318" spans="1:59" s="18" customFormat="1" x14ac:dyDescent="0.2">
      <c r="A6318" s="2"/>
      <c r="BG6318" s="72"/>
    </row>
    <row r="6319" spans="1:59" s="18" customFormat="1" x14ac:dyDescent="0.2">
      <c r="A6319" s="2"/>
      <c r="BG6319" s="72"/>
    </row>
    <row r="6320" spans="1:59" s="18" customFormat="1" x14ac:dyDescent="0.2">
      <c r="A6320" s="2"/>
      <c r="BG6320" s="72"/>
    </row>
    <row r="6321" spans="1:59" s="18" customFormat="1" x14ac:dyDescent="0.2">
      <c r="A6321" s="2"/>
      <c r="BG6321" s="72"/>
    </row>
    <row r="6322" spans="1:59" s="18" customFormat="1" x14ac:dyDescent="0.2">
      <c r="A6322" s="2"/>
      <c r="BG6322" s="72"/>
    </row>
    <row r="6323" spans="1:59" s="18" customFormat="1" x14ac:dyDescent="0.2">
      <c r="A6323" s="2"/>
      <c r="BG6323" s="72"/>
    </row>
    <row r="6324" spans="1:59" s="18" customFormat="1" x14ac:dyDescent="0.2">
      <c r="A6324" s="2"/>
      <c r="BG6324" s="72"/>
    </row>
    <row r="6325" spans="1:59" s="18" customFormat="1" x14ac:dyDescent="0.2">
      <c r="A6325" s="2"/>
      <c r="BG6325" s="72"/>
    </row>
    <row r="6326" spans="1:59" s="18" customFormat="1" x14ac:dyDescent="0.2">
      <c r="A6326" s="2"/>
      <c r="BG6326" s="72"/>
    </row>
    <row r="6327" spans="1:59" s="18" customFormat="1" x14ac:dyDescent="0.2">
      <c r="A6327" s="2"/>
      <c r="BG6327" s="72"/>
    </row>
    <row r="6328" spans="1:59" s="18" customFormat="1" x14ac:dyDescent="0.2">
      <c r="A6328" s="2"/>
      <c r="BG6328" s="72"/>
    </row>
    <row r="6329" spans="1:59" s="18" customFormat="1" x14ac:dyDescent="0.2">
      <c r="A6329" s="2"/>
      <c r="BG6329" s="72"/>
    </row>
    <row r="6330" spans="1:59" s="18" customFormat="1" x14ac:dyDescent="0.2">
      <c r="A6330" s="2"/>
      <c r="BG6330" s="72"/>
    </row>
    <row r="6331" spans="1:59" s="18" customFormat="1" x14ac:dyDescent="0.2">
      <c r="A6331" s="2"/>
      <c r="BG6331" s="72"/>
    </row>
    <row r="6332" spans="1:59" s="18" customFormat="1" x14ac:dyDescent="0.2">
      <c r="A6332" s="2"/>
      <c r="BG6332" s="72"/>
    </row>
    <row r="6333" spans="1:59" s="18" customFormat="1" x14ac:dyDescent="0.2">
      <c r="A6333" s="2"/>
      <c r="BG6333" s="72"/>
    </row>
    <row r="6334" spans="1:59" s="18" customFormat="1" x14ac:dyDescent="0.2">
      <c r="A6334" s="2"/>
      <c r="BG6334" s="72"/>
    </row>
    <row r="6335" spans="1:59" s="18" customFormat="1" x14ac:dyDescent="0.2">
      <c r="A6335" s="2"/>
      <c r="BG6335" s="72"/>
    </row>
    <row r="6336" spans="1:59" s="18" customFormat="1" x14ac:dyDescent="0.2">
      <c r="A6336" s="2"/>
      <c r="BG6336" s="72"/>
    </row>
    <row r="6337" spans="1:59" s="18" customFormat="1" x14ac:dyDescent="0.2">
      <c r="A6337" s="2"/>
      <c r="BG6337" s="72"/>
    </row>
    <row r="6338" spans="1:59" s="18" customFormat="1" x14ac:dyDescent="0.2">
      <c r="A6338" s="2"/>
      <c r="BG6338" s="72"/>
    </row>
    <row r="6339" spans="1:59" s="18" customFormat="1" x14ac:dyDescent="0.2">
      <c r="A6339" s="2"/>
      <c r="BG6339" s="72"/>
    </row>
    <row r="6340" spans="1:59" s="18" customFormat="1" x14ac:dyDescent="0.2">
      <c r="A6340" s="2"/>
      <c r="BG6340" s="72"/>
    </row>
    <row r="6341" spans="1:59" s="18" customFormat="1" x14ac:dyDescent="0.2">
      <c r="A6341" s="2"/>
      <c r="BG6341" s="72"/>
    </row>
    <row r="6342" spans="1:59" s="18" customFormat="1" x14ac:dyDescent="0.2">
      <c r="A6342" s="2"/>
      <c r="BG6342" s="72"/>
    </row>
    <row r="6343" spans="1:59" s="18" customFormat="1" x14ac:dyDescent="0.2">
      <c r="A6343" s="2"/>
      <c r="BG6343" s="72"/>
    </row>
    <row r="6344" spans="1:59" s="18" customFormat="1" x14ac:dyDescent="0.2">
      <c r="A6344" s="2"/>
      <c r="BG6344" s="72"/>
    </row>
    <row r="6345" spans="1:59" s="18" customFormat="1" x14ac:dyDescent="0.2">
      <c r="A6345" s="2"/>
      <c r="BG6345" s="72"/>
    </row>
    <row r="6346" spans="1:59" s="18" customFormat="1" x14ac:dyDescent="0.2">
      <c r="A6346" s="2"/>
      <c r="BG6346" s="72"/>
    </row>
    <row r="6347" spans="1:59" s="18" customFormat="1" x14ac:dyDescent="0.2">
      <c r="A6347" s="2"/>
      <c r="BG6347" s="72"/>
    </row>
    <row r="6348" spans="1:59" s="18" customFormat="1" x14ac:dyDescent="0.2">
      <c r="A6348" s="2"/>
      <c r="BG6348" s="72"/>
    </row>
    <row r="6349" spans="1:59" s="18" customFormat="1" x14ac:dyDescent="0.2">
      <c r="A6349" s="2"/>
      <c r="BG6349" s="72"/>
    </row>
    <row r="6350" spans="1:59" s="18" customFormat="1" x14ac:dyDescent="0.2">
      <c r="A6350" s="2"/>
      <c r="BG6350" s="72"/>
    </row>
    <row r="6351" spans="1:59" s="18" customFormat="1" x14ac:dyDescent="0.2">
      <c r="A6351" s="2"/>
      <c r="BG6351" s="72"/>
    </row>
    <row r="6352" spans="1:59" s="18" customFormat="1" x14ac:dyDescent="0.2">
      <c r="A6352" s="2"/>
      <c r="BG6352" s="72"/>
    </row>
    <row r="6353" spans="1:59" s="18" customFormat="1" x14ac:dyDescent="0.2">
      <c r="A6353" s="2"/>
      <c r="BG6353" s="72"/>
    </row>
    <row r="6354" spans="1:59" s="18" customFormat="1" x14ac:dyDescent="0.2">
      <c r="A6354" s="2"/>
      <c r="BG6354" s="72"/>
    </row>
    <row r="6355" spans="1:59" s="18" customFormat="1" x14ac:dyDescent="0.2">
      <c r="A6355" s="2"/>
      <c r="BG6355" s="72"/>
    </row>
    <row r="6356" spans="1:59" s="18" customFormat="1" x14ac:dyDescent="0.2">
      <c r="A6356" s="2"/>
      <c r="BG6356" s="72"/>
    </row>
    <row r="6357" spans="1:59" s="18" customFormat="1" x14ac:dyDescent="0.2">
      <c r="A6357" s="2"/>
      <c r="BG6357" s="72"/>
    </row>
    <row r="6358" spans="1:59" s="18" customFormat="1" x14ac:dyDescent="0.2">
      <c r="A6358" s="2"/>
      <c r="BG6358" s="72"/>
    </row>
    <row r="6359" spans="1:59" s="18" customFormat="1" x14ac:dyDescent="0.2">
      <c r="A6359" s="2"/>
      <c r="BG6359" s="72"/>
    </row>
    <row r="6360" spans="1:59" s="18" customFormat="1" x14ac:dyDescent="0.2">
      <c r="A6360" s="2"/>
      <c r="BG6360" s="72"/>
    </row>
    <row r="6361" spans="1:59" s="18" customFormat="1" x14ac:dyDescent="0.2">
      <c r="A6361" s="2"/>
      <c r="BG6361" s="72"/>
    </row>
    <row r="6362" spans="1:59" s="18" customFormat="1" x14ac:dyDescent="0.2">
      <c r="A6362" s="2"/>
      <c r="BG6362" s="72"/>
    </row>
    <row r="6363" spans="1:59" s="18" customFormat="1" x14ac:dyDescent="0.2">
      <c r="A6363" s="2"/>
      <c r="BG6363" s="72"/>
    </row>
    <row r="6364" spans="1:59" s="18" customFormat="1" x14ac:dyDescent="0.2">
      <c r="A6364" s="2"/>
      <c r="BG6364" s="72"/>
    </row>
    <row r="6365" spans="1:59" s="18" customFormat="1" x14ac:dyDescent="0.2">
      <c r="A6365" s="2"/>
      <c r="BG6365" s="72"/>
    </row>
    <row r="6366" spans="1:59" s="18" customFormat="1" x14ac:dyDescent="0.2">
      <c r="A6366" s="2"/>
      <c r="BG6366" s="72"/>
    </row>
    <row r="6367" spans="1:59" s="18" customFormat="1" x14ac:dyDescent="0.2">
      <c r="A6367" s="2"/>
      <c r="BG6367" s="72"/>
    </row>
    <row r="6368" spans="1:59" s="18" customFormat="1" x14ac:dyDescent="0.2">
      <c r="A6368" s="2"/>
      <c r="BG6368" s="72"/>
    </row>
    <row r="6369" spans="1:59" s="18" customFormat="1" x14ac:dyDescent="0.2">
      <c r="A6369" s="2"/>
      <c r="BG6369" s="72"/>
    </row>
    <row r="6370" spans="1:59" s="18" customFormat="1" x14ac:dyDescent="0.2">
      <c r="A6370" s="2"/>
      <c r="BG6370" s="72"/>
    </row>
    <row r="6371" spans="1:59" s="18" customFormat="1" x14ac:dyDescent="0.2">
      <c r="A6371" s="2"/>
      <c r="BG6371" s="72"/>
    </row>
    <row r="6372" spans="1:59" s="18" customFormat="1" x14ac:dyDescent="0.2">
      <c r="A6372" s="2"/>
      <c r="BG6372" s="72"/>
    </row>
    <row r="6373" spans="1:59" s="18" customFormat="1" x14ac:dyDescent="0.2">
      <c r="A6373" s="2"/>
      <c r="BG6373" s="72"/>
    </row>
    <row r="6374" spans="1:59" s="18" customFormat="1" x14ac:dyDescent="0.2">
      <c r="A6374" s="2"/>
      <c r="BG6374" s="72"/>
    </row>
    <row r="6375" spans="1:59" s="18" customFormat="1" x14ac:dyDescent="0.2">
      <c r="A6375" s="2"/>
      <c r="BG6375" s="72"/>
    </row>
    <row r="6376" spans="1:59" s="18" customFormat="1" x14ac:dyDescent="0.2">
      <c r="A6376" s="2"/>
      <c r="BG6376" s="72"/>
    </row>
    <row r="6377" spans="1:59" s="18" customFormat="1" x14ac:dyDescent="0.2">
      <c r="A6377" s="2"/>
      <c r="BG6377" s="72"/>
    </row>
    <row r="6378" spans="1:59" s="18" customFormat="1" x14ac:dyDescent="0.2">
      <c r="A6378" s="2"/>
      <c r="BG6378" s="72"/>
    </row>
    <row r="6379" spans="1:59" s="18" customFormat="1" x14ac:dyDescent="0.2">
      <c r="A6379" s="2"/>
      <c r="BG6379" s="72"/>
    </row>
    <row r="6380" spans="1:59" s="18" customFormat="1" x14ac:dyDescent="0.2">
      <c r="A6380" s="2"/>
      <c r="BG6380" s="72"/>
    </row>
    <row r="6381" spans="1:59" s="18" customFormat="1" x14ac:dyDescent="0.2">
      <c r="A6381" s="2"/>
      <c r="BG6381" s="72"/>
    </row>
    <row r="6382" spans="1:59" s="18" customFormat="1" x14ac:dyDescent="0.2">
      <c r="A6382" s="2"/>
      <c r="BG6382" s="72"/>
    </row>
    <row r="6383" spans="1:59" s="18" customFormat="1" x14ac:dyDescent="0.2">
      <c r="A6383" s="2"/>
      <c r="BG6383" s="72"/>
    </row>
    <row r="6384" spans="1:59" s="18" customFormat="1" x14ac:dyDescent="0.2">
      <c r="A6384" s="2"/>
      <c r="BG6384" s="72"/>
    </row>
    <row r="6385" spans="1:59" s="18" customFormat="1" x14ac:dyDescent="0.2">
      <c r="A6385" s="2"/>
      <c r="BG6385" s="72"/>
    </row>
    <row r="6386" spans="1:59" s="18" customFormat="1" x14ac:dyDescent="0.2">
      <c r="A6386" s="2"/>
      <c r="BG6386" s="72"/>
    </row>
    <row r="6387" spans="1:59" s="18" customFormat="1" x14ac:dyDescent="0.2">
      <c r="A6387" s="2"/>
      <c r="BG6387" s="72"/>
    </row>
    <row r="6388" spans="1:59" s="18" customFormat="1" x14ac:dyDescent="0.2">
      <c r="A6388" s="2"/>
      <c r="BG6388" s="72"/>
    </row>
    <row r="6389" spans="1:59" s="18" customFormat="1" x14ac:dyDescent="0.2">
      <c r="A6389" s="2"/>
      <c r="BG6389" s="72"/>
    </row>
    <row r="6390" spans="1:59" s="18" customFormat="1" x14ac:dyDescent="0.2">
      <c r="A6390" s="2"/>
      <c r="BG6390" s="72"/>
    </row>
    <row r="6391" spans="1:59" s="18" customFormat="1" x14ac:dyDescent="0.2">
      <c r="A6391" s="2"/>
      <c r="BG6391" s="72"/>
    </row>
    <row r="6392" spans="1:59" s="18" customFormat="1" x14ac:dyDescent="0.2">
      <c r="A6392" s="2"/>
      <c r="BG6392" s="72"/>
    </row>
    <row r="6393" spans="1:59" s="18" customFormat="1" x14ac:dyDescent="0.2">
      <c r="A6393" s="2"/>
      <c r="BG6393" s="72"/>
    </row>
    <row r="6394" spans="1:59" s="18" customFormat="1" x14ac:dyDescent="0.2">
      <c r="A6394" s="2"/>
      <c r="BG6394" s="72"/>
    </row>
    <row r="6395" spans="1:59" s="18" customFormat="1" x14ac:dyDescent="0.2">
      <c r="A6395" s="2"/>
      <c r="BG6395" s="72"/>
    </row>
    <row r="6396" spans="1:59" s="18" customFormat="1" x14ac:dyDescent="0.2">
      <c r="A6396" s="2"/>
      <c r="BG6396" s="72"/>
    </row>
    <row r="6397" spans="1:59" s="18" customFormat="1" x14ac:dyDescent="0.2">
      <c r="A6397" s="2"/>
      <c r="BG6397" s="72"/>
    </row>
    <row r="6398" spans="1:59" s="18" customFormat="1" x14ac:dyDescent="0.2">
      <c r="A6398" s="2"/>
      <c r="BG6398" s="72"/>
    </row>
    <row r="6399" spans="1:59" s="18" customFormat="1" x14ac:dyDescent="0.2">
      <c r="A6399" s="2"/>
      <c r="BG6399" s="72"/>
    </row>
    <row r="6400" spans="1:59" s="18" customFormat="1" x14ac:dyDescent="0.2">
      <c r="A6400" s="2"/>
      <c r="BG6400" s="72"/>
    </row>
    <row r="6401" spans="1:59" s="18" customFormat="1" x14ac:dyDescent="0.2">
      <c r="A6401" s="2"/>
      <c r="BG6401" s="72"/>
    </row>
    <row r="6402" spans="1:59" s="18" customFormat="1" x14ac:dyDescent="0.2">
      <c r="A6402" s="2"/>
      <c r="BG6402" s="72"/>
    </row>
    <row r="6403" spans="1:59" s="18" customFormat="1" x14ac:dyDescent="0.2">
      <c r="A6403" s="2"/>
      <c r="BG6403" s="72"/>
    </row>
    <row r="6404" spans="1:59" s="18" customFormat="1" x14ac:dyDescent="0.2">
      <c r="A6404" s="2"/>
      <c r="BG6404" s="72"/>
    </row>
    <row r="6405" spans="1:59" s="18" customFormat="1" x14ac:dyDescent="0.2">
      <c r="A6405" s="2"/>
      <c r="BG6405" s="72"/>
    </row>
    <row r="6406" spans="1:59" s="18" customFormat="1" x14ac:dyDescent="0.2">
      <c r="A6406" s="2"/>
      <c r="BG6406" s="72"/>
    </row>
    <row r="6407" spans="1:59" s="18" customFormat="1" x14ac:dyDescent="0.2">
      <c r="A6407" s="2"/>
      <c r="BG6407" s="72"/>
    </row>
    <row r="6408" spans="1:59" s="18" customFormat="1" x14ac:dyDescent="0.2">
      <c r="A6408" s="2"/>
      <c r="BG6408" s="72"/>
    </row>
    <row r="6409" spans="1:59" s="18" customFormat="1" x14ac:dyDescent="0.2">
      <c r="A6409" s="2"/>
      <c r="BG6409" s="72"/>
    </row>
    <row r="6410" spans="1:59" s="18" customFormat="1" x14ac:dyDescent="0.2">
      <c r="A6410" s="2"/>
      <c r="BG6410" s="72"/>
    </row>
    <row r="6411" spans="1:59" s="18" customFormat="1" x14ac:dyDescent="0.2">
      <c r="A6411" s="2"/>
      <c r="BG6411" s="72"/>
    </row>
    <row r="6412" spans="1:59" s="18" customFormat="1" x14ac:dyDescent="0.2">
      <c r="A6412" s="2"/>
      <c r="BG6412" s="72"/>
    </row>
    <row r="6413" spans="1:59" s="18" customFormat="1" x14ac:dyDescent="0.2">
      <c r="A6413" s="2"/>
      <c r="BG6413" s="72"/>
    </row>
    <row r="6414" spans="1:59" s="18" customFormat="1" x14ac:dyDescent="0.2">
      <c r="A6414" s="2"/>
      <c r="BG6414" s="72"/>
    </row>
    <row r="6415" spans="1:59" s="18" customFormat="1" x14ac:dyDescent="0.2">
      <c r="A6415" s="2"/>
      <c r="BG6415" s="72"/>
    </row>
    <row r="6416" spans="1:59" s="18" customFormat="1" x14ac:dyDescent="0.2">
      <c r="A6416" s="2"/>
      <c r="BG6416" s="72"/>
    </row>
    <row r="6417" spans="1:59" s="18" customFormat="1" x14ac:dyDescent="0.2">
      <c r="A6417" s="2"/>
      <c r="BG6417" s="72"/>
    </row>
    <row r="6418" spans="1:59" s="18" customFormat="1" x14ac:dyDescent="0.2">
      <c r="A6418" s="2"/>
      <c r="BG6418" s="72"/>
    </row>
    <row r="6419" spans="1:59" s="18" customFormat="1" x14ac:dyDescent="0.2">
      <c r="A6419" s="2"/>
      <c r="BG6419" s="72"/>
    </row>
    <row r="6420" spans="1:59" s="18" customFormat="1" x14ac:dyDescent="0.2">
      <c r="A6420" s="2"/>
      <c r="BG6420" s="72"/>
    </row>
    <row r="6421" spans="1:59" s="18" customFormat="1" x14ac:dyDescent="0.2">
      <c r="A6421" s="2"/>
      <c r="BG6421" s="72"/>
    </row>
    <row r="6422" spans="1:59" s="18" customFormat="1" x14ac:dyDescent="0.2">
      <c r="A6422" s="2"/>
      <c r="BG6422" s="72"/>
    </row>
    <row r="6423" spans="1:59" s="18" customFormat="1" x14ac:dyDescent="0.2">
      <c r="A6423" s="2"/>
      <c r="BG6423" s="72"/>
    </row>
    <row r="6424" spans="1:59" s="18" customFormat="1" x14ac:dyDescent="0.2">
      <c r="A6424" s="2"/>
      <c r="BG6424" s="72"/>
    </row>
    <row r="6425" spans="1:59" s="18" customFormat="1" x14ac:dyDescent="0.2">
      <c r="A6425" s="2"/>
      <c r="BG6425" s="72"/>
    </row>
    <row r="6426" spans="1:59" s="18" customFormat="1" x14ac:dyDescent="0.2">
      <c r="A6426" s="2"/>
      <c r="BG6426" s="72"/>
    </row>
    <row r="6427" spans="1:59" s="18" customFormat="1" x14ac:dyDescent="0.2">
      <c r="A6427" s="2"/>
      <c r="BG6427" s="72"/>
    </row>
    <row r="6428" spans="1:59" s="18" customFormat="1" x14ac:dyDescent="0.2">
      <c r="A6428" s="2"/>
      <c r="BG6428" s="72"/>
    </row>
    <row r="6429" spans="1:59" s="18" customFormat="1" x14ac:dyDescent="0.2">
      <c r="A6429" s="2"/>
      <c r="BG6429" s="72"/>
    </row>
    <row r="6430" spans="1:59" s="18" customFormat="1" x14ac:dyDescent="0.2">
      <c r="A6430" s="2"/>
      <c r="BG6430" s="72"/>
    </row>
    <row r="6431" spans="1:59" s="18" customFormat="1" x14ac:dyDescent="0.2">
      <c r="A6431" s="2"/>
      <c r="BG6431" s="72"/>
    </row>
    <row r="6432" spans="1:59" s="18" customFormat="1" x14ac:dyDescent="0.2">
      <c r="A6432" s="2"/>
      <c r="BG6432" s="72"/>
    </row>
    <row r="6433" spans="1:59" s="18" customFormat="1" x14ac:dyDescent="0.2">
      <c r="A6433" s="2"/>
      <c r="BG6433" s="72"/>
    </row>
    <row r="6434" spans="1:59" s="18" customFormat="1" x14ac:dyDescent="0.2">
      <c r="A6434" s="2"/>
      <c r="BG6434" s="72"/>
    </row>
    <row r="6435" spans="1:59" s="18" customFormat="1" x14ac:dyDescent="0.2">
      <c r="A6435" s="2"/>
      <c r="BG6435" s="72"/>
    </row>
    <row r="6436" spans="1:59" s="18" customFormat="1" x14ac:dyDescent="0.2">
      <c r="A6436" s="2"/>
      <c r="BG6436" s="72"/>
    </row>
    <row r="6437" spans="1:59" s="18" customFormat="1" x14ac:dyDescent="0.2">
      <c r="A6437" s="2"/>
      <c r="BG6437" s="72"/>
    </row>
    <row r="6438" spans="1:59" s="18" customFormat="1" x14ac:dyDescent="0.2">
      <c r="A6438" s="2"/>
      <c r="BG6438" s="72"/>
    </row>
    <row r="6439" spans="1:59" s="18" customFormat="1" x14ac:dyDescent="0.2">
      <c r="A6439" s="2"/>
      <c r="BG6439" s="72"/>
    </row>
    <row r="6440" spans="1:59" s="18" customFormat="1" x14ac:dyDescent="0.2">
      <c r="A6440" s="2"/>
      <c r="BG6440" s="72"/>
    </row>
    <row r="6441" spans="1:59" s="18" customFormat="1" x14ac:dyDescent="0.2">
      <c r="A6441" s="2"/>
      <c r="BG6441" s="72"/>
    </row>
    <row r="6442" spans="1:59" s="18" customFormat="1" x14ac:dyDescent="0.2">
      <c r="A6442" s="2"/>
      <c r="BG6442" s="72"/>
    </row>
    <row r="6443" spans="1:59" s="18" customFormat="1" x14ac:dyDescent="0.2">
      <c r="A6443" s="2"/>
      <c r="BG6443" s="72"/>
    </row>
    <row r="6444" spans="1:59" s="18" customFormat="1" x14ac:dyDescent="0.2">
      <c r="A6444" s="2"/>
      <c r="BG6444" s="72"/>
    </row>
    <row r="6445" spans="1:59" s="18" customFormat="1" x14ac:dyDescent="0.2">
      <c r="A6445" s="2"/>
      <c r="BG6445" s="72"/>
    </row>
    <row r="6446" spans="1:59" s="18" customFormat="1" x14ac:dyDescent="0.2">
      <c r="A6446" s="2"/>
      <c r="BG6446" s="72"/>
    </row>
    <row r="6447" spans="1:59" s="18" customFormat="1" x14ac:dyDescent="0.2">
      <c r="A6447" s="2"/>
      <c r="BG6447" s="72"/>
    </row>
    <row r="6448" spans="1:59" s="18" customFormat="1" x14ac:dyDescent="0.2">
      <c r="A6448" s="2"/>
      <c r="BG6448" s="72"/>
    </row>
    <row r="6449" spans="1:59" s="18" customFormat="1" x14ac:dyDescent="0.2">
      <c r="A6449" s="2"/>
      <c r="BG6449" s="72"/>
    </row>
    <row r="6450" spans="1:59" s="18" customFormat="1" x14ac:dyDescent="0.2">
      <c r="A6450" s="2"/>
      <c r="BG6450" s="72"/>
    </row>
    <row r="6451" spans="1:59" s="18" customFormat="1" x14ac:dyDescent="0.2">
      <c r="A6451" s="2"/>
      <c r="BG6451" s="72"/>
    </row>
    <row r="6452" spans="1:59" s="18" customFormat="1" x14ac:dyDescent="0.2">
      <c r="A6452" s="2"/>
      <c r="BG6452" s="72"/>
    </row>
    <row r="6453" spans="1:59" s="18" customFormat="1" x14ac:dyDescent="0.2">
      <c r="A6453" s="2"/>
      <c r="BG6453" s="72"/>
    </row>
    <row r="6454" spans="1:59" s="18" customFormat="1" x14ac:dyDescent="0.2">
      <c r="A6454" s="2"/>
      <c r="BG6454" s="72"/>
    </row>
    <row r="6455" spans="1:59" s="18" customFormat="1" x14ac:dyDescent="0.2">
      <c r="A6455" s="2"/>
      <c r="BG6455" s="72"/>
    </row>
    <row r="6456" spans="1:59" s="18" customFormat="1" x14ac:dyDescent="0.2">
      <c r="A6456" s="2"/>
      <c r="BG6456" s="72"/>
    </row>
    <row r="6457" spans="1:59" s="18" customFormat="1" x14ac:dyDescent="0.2">
      <c r="A6457" s="2"/>
      <c r="BG6457" s="72"/>
    </row>
    <row r="6458" spans="1:59" s="18" customFormat="1" x14ac:dyDescent="0.2">
      <c r="A6458" s="2"/>
      <c r="BG6458" s="72"/>
    </row>
    <row r="6459" spans="1:59" s="18" customFormat="1" x14ac:dyDescent="0.2">
      <c r="A6459" s="2"/>
      <c r="BG6459" s="72"/>
    </row>
    <row r="6460" spans="1:59" s="18" customFormat="1" x14ac:dyDescent="0.2">
      <c r="A6460" s="2"/>
      <c r="BG6460" s="72"/>
    </row>
    <row r="6461" spans="1:59" s="18" customFormat="1" x14ac:dyDescent="0.2">
      <c r="A6461" s="2"/>
      <c r="BG6461" s="72"/>
    </row>
    <row r="6462" spans="1:59" s="18" customFormat="1" x14ac:dyDescent="0.2">
      <c r="A6462" s="2"/>
      <c r="BG6462" s="72"/>
    </row>
    <row r="6463" spans="1:59" s="18" customFormat="1" x14ac:dyDescent="0.2">
      <c r="A6463" s="2"/>
      <c r="BG6463" s="72"/>
    </row>
    <row r="6464" spans="1:59" s="18" customFormat="1" x14ac:dyDescent="0.2">
      <c r="A6464" s="2"/>
      <c r="BG6464" s="72"/>
    </row>
    <row r="6465" spans="1:59" s="18" customFormat="1" x14ac:dyDescent="0.2">
      <c r="A6465" s="2"/>
      <c r="BG6465" s="72"/>
    </row>
    <row r="6466" spans="1:59" s="18" customFormat="1" x14ac:dyDescent="0.2">
      <c r="A6466" s="2"/>
      <c r="BG6466" s="72"/>
    </row>
    <row r="6467" spans="1:59" s="18" customFormat="1" x14ac:dyDescent="0.2">
      <c r="A6467" s="2"/>
      <c r="BG6467" s="72"/>
    </row>
    <row r="6468" spans="1:59" s="18" customFormat="1" x14ac:dyDescent="0.2">
      <c r="A6468" s="2"/>
      <c r="BG6468" s="72"/>
    </row>
    <row r="6469" spans="1:59" s="18" customFormat="1" x14ac:dyDescent="0.2">
      <c r="A6469" s="2"/>
      <c r="BG6469" s="72"/>
    </row>
    <row r="6470" spans="1:59" s="18" customFormat="1" x14ac:dyDescent="0.2">
      <c r="A6470" s="2"/>
      <c r="BG6470" s="72"/>
    </row>
    <row r="6471" spans="1:59" s="18" customFormat="1" x14ac:dyDescent="0.2">
      <c r="A6471" s="2"/>
      <c r="BG6471" s="72"/>
    </row>
    <row r="6472" spans="1:59" s="18" customFormat="1" x14ac:dyDescent="0.2">
      <c r="A6472" s="2"/>
      <c r="BG6472" s="72"/>
    </row>
    <row r="6473" spans="1:59" s="18" customFormat="1" x14ac:dyDescent="0.2">
      <c r="A6473" s="2"/>
      <c r="BG6473" s="72"/>
    </row>
    <row r="6474" spans="1:59" s="18" customFormat="1" x14ac:dyDescent="0.2">
      <c r="A6474" s="2"/>
      <c r="BG6474" s="72"/>
    </row>
    <row r="6475" spans="1:59" s="18" customFormat="1" x14ac:dyDescent="0.2">
      <c r="A6475" s="2"/>
      <c r="BG6475" s="72"/>
    </row>
    <row r="6476" spans="1:59" s="18" customFormat="1" x14ac:dyDescent="0.2">
      <c r="A6476" s="2"/>
      <c r="BG6476" s="72"/>
    </row>
    <row r="6477" spans="1:59" s="18" customFormat="1" x14ac:dyDescent="0.2">
      <c r="A6477" s="2"/>
      <c r="BG6477" s="72"/>
    </row>
    <row r="6478" spans="1:59" s="18" customFormat="1" x14ac:dyDescent="0.2">
      <c r="A6478" s="2"/>
      <c r="BG6478" s="72"/>
    </row>
    <row r="6479" spans="1:59" s="18" customFormat="1" x14ac:dyDescent="0.2">
      <c r="A6479" s="2"/>
      <c r="BG6479" s="72"/>
    </row>
    <row r="6480" spans="1:59" s="18" customFormat="1" x14ac:dyDescent="0.2">
      <c r="A6480" s="2"/>
      <c r="BG6480" s="72"/>
    </row>
    <row r="6481" spans="1:59" s="18" customFormat="1" x14ac:dyDescent="0.2">
      <c r="A6481" s="2"/>
      <c r="BG6481" s="72"/>
    </row>
    <row r="6482" spans="1:59" s="18" customFormat="1" x14ac:dyDescent="0.2">
      <c r="A6482" s="2"/>
      <c r="BG6482" s="72"/>
    </row>
    <row r="6483" spans="1:59" s="18" customFormat="1" x14ac:dyDescent="0.2">
      <c r="A6483" s="2"/>
      <c r="BG6483" s="72"/>
    </row>
    <row r="6484" spans="1:59" s="18" customFormat="1" x14ac:dyDescent="0.2">
      <c r="A6484" s="2"/>
      <c r="BG6484" s="72"/>
    </row>
    <row r="6485" spans="1:59" s="18" customFormat="1" x14ac:dyDescent="0.2">
      <c r="A6485" s="2"/>
      <c r="BG6485" s="72"/>
    </row>
    <row r="6486" spans="1:59" s="18" customFormat="1" x14ac:dyDescent="0.2">
      <c r="A6486" s="2"/>
      <c r="BG6486" s="72"/>
    </row>
    <row r="6487" spans="1:59" s="18" customFormat="1" x14ac:dyDescent="0.2">
      <c r="A6487" s="2"/>
      <c r="BG6487" s="72"/>
    </row>
    <row r="6488" spans="1:59" s="18" customFormat="1" x14ac:dyDescent="0.2">
      <c r="A6488" s="2"/>
      <c r="BG6488" s="72"/>
    </row>
    <row r="6489" spans="1:59" s="18" customFormat="1" x14ac:dyDescent="0.2">
      <c r="A6489" s="2"/>
      <c r="BG6489" s="72"/>
    </row>
    <row r="6490" spans="1:59" s="18" customFormat="1" x14ac:dyDescent="0.2">
      <c r="A6490" s="2"/>
      <c r="BG6490" s="72"/>
    </row>
    <row r="6491" spans="1:59" s="18" customFormat="1" x14ac:dyDescent="0.2">
      <c r="A6491" s="2"/>
      <c r="BG6491" s="72"/>
    </row>
    <row r="6492" spans="1:59" s="18" customFormat="1" x14ac:dyDescent="0.2">
      <c r="A6492" s="2"/>
      <c r="BG6492" s="72"/>
    </row>
    <row r="6493" spans="1:59" s="18" customFormat="1" x14ac:dyDescent="0.2">
      <c r="A6493" s="2"/>
      <c r="BG6493" s="72"/>
    </row>
    <row r="6494" spans="1:59" s="18" customFormat="1" x14ac:dyDescent="0.2">
      <c r="A6494" s="2"/>
      <c r="BG6494" s="72"/>
    </row>
    <row r="6495" spans="1:59" s="18" customFormat="1" x14ac:dyDescent="0.2">
      <c r="A6495" s="2"/>
      <c r="BG6495" s="72"/>
    </row>
    <row r="6496" spans="1:59" s="18" customFormat="1" x14ac:dyDescent="0.2">
      <c r="A6496" s="2"/>
      <c r="BG6496" s="72"/>
    </row>
    <row r="6497" spans="1:59" s="18" customFormat="1" x14ac:dyDescent="0.2">
      <c r="A6497" s="2"/>
      <c r="BG6497" s="72"/>
    </row>
    <row r="6498" spans="1:59" s="18" customFormat="1" x14ac:dyDescent="0.2">
      <c r="A6498" s="2"/>
      <c r="BG6498" s="72"/>
    </row>
    <row r="6499" spans="1:59" s="18" customFormat="1" x14ac:dyDescent="0.2">
      <c r="A6499" s="2"/>
      <c r="BG6499" s="72"/>
    </row>
    <row r="6500" spans="1:59" s="18" customFormat="1" x14ac:dyDescent="0.2">
      <c r="A6500" s="2"/>
      <c r="BG6500" s="72"/>
    </row>
    <row r="6501" spans="1:59" s="18" customFormat="1" x14ac:dyDescent="0.2">
      <c r="A6501" s="2"/>
      <c r="BG6501" s="72"/>
    </row>
    <row r="6502" spans="1:59" s="18" customFormat="1" x14ac:dyDescent="0.2">
      <c r="A6502" s="2"/>
      <c r="BG6502" s="72"/>
    </row>
    <row r="6503" spans="1:59" s="18" customFormat="1" x14ac:dyDescent="0.2">
      <c r="A6503" s="2"/>
      <c r="BG6503" s="72"/>
    </row>
    <row r="6504" spans="1:59" s="18" customFormat="1" x14ac:dyDescent="0.2">
      <c r="A6504" s="2"/>
      <c r="BG6504" s="72"/>
    </row>
    <row r="6505" spans="1:59" s="18" customFormat="1" x14ac:dyDescent="0.2">
      <c r="A6505" s="2"/>
      <c r="BG6505" s="72"/>
    </row>
    <row r="6506" spans="1:59" s="18" customFormat="1" x14ac:dyDescent="0.2">
      <c r="A6506" s="2"/>
      <c r="BG6506" s="72"/>
    </row>
    <row r="6507" spans="1:59" s="18" customFormat="1" x14ac:dyDescent="0.2">
      <c r="A6507" s="2"/>
      <c r="BG6507" s="72"/>
    </row>
    <row r="6508" spans="1:59" s="18" customFormat="1" x14ac:dyDescent="0.2">
      <c r="A6508" s="2"/>
      <c r="BG6508" s="72"/>
    </row>
    <row r="6509" spans="1:59" s="18" customFormat="1" x14ac:dyDescent="0.2">
      <c r="A6509" s="2"/>
      <c r="BG6509" s="72"/>
    </row>
    <row r="6510" spans="1:59" s="18" customFormat="1" x14ac:dyDescent="0.2">
      <c r="A6510" s="2"/>
      <c r="BG6510" s="72"/>
    </row>
    <row r="6511" spans="1:59" s="18" customFormat="1" x14ac:dyDescent="0.2">
      <c r="A6511" s="2"/>
      <c r="BG6511" s="72"/>
    </row>
    <row r="6512" spans="1:59" s="18" customFormat="1" x14ac:dyDescent="0.2">
      <c r="A6512" s="2"/>
      <c r="BG6512" s="72"/>
    </row>
    <row r="6513" spans="1:59" s="18" customFormat="1" x14ac:dyDescent="0.2">
      <c r="A6513" s="2"/>
      <c r="BG6513" s="72"/>
    </row>
    <row r="6514" spans="1:59" s="18" customFormat="1" x14ac:dyDescent="0.2">
      <c r="A6514" s="2"/>
      <c r="BG6514" s="72"/>
    </row>
    <row r="6515" spans="1:59" s="18" customFormat="1" x14ac:dyDescent="0.2">
      <c r="A6515" s="2"/>
      <c r="BG6515" s="72"/>
    </row>
    <row r="6516" spans="1:59" s="18" customFormat="1" x14ac:dyDescent="0.2">
      <c r="A6516" s="2"/>
      <c r="BG6516" s="72"/>
    </row>
    <row r="6517" spans="1:59" s="18" customFormat="1" x14ac:dyDescent="0.2">
      <c r="A6517" s="2"/>
      <c r="BG6517" s="72"/>
    </row>
    <row r="6518" spans="1:59" s="18" customFormat="1" x14ac:dyDescent="0.2">
      <c r="A6518" s="2"/>
      <c r="BG6518" s="72"/>
    </row>
    <row r="6519" spans="1:59" s="18" customFormat="1" x14ac:dyDescent="0.2">
      <c r="A6519" s="2"/>
      <c r="BG6519" s="72"/>
    </row>
    <row r="6520" spans="1:59" s="18" customFormat="1" x14ac:dyDescent="0.2">
      <c r="A6520" s="2"/>
      <c r="BG6520" s="72"/>
    </row>
    <row r="6521" spans="1:59" s="18" customFormat="1" x14ac:dyDescent="0.2">
      <c r="A6521" s="2"/>
      <c r="BG6521" s="72"/>
    </row>
    <row r="6522" spans="1:59" s="18" customFormat="1" x14ac:dyDescent="0.2">
      <c r="A6522" s="2"/>
      <c r="BG6522" s="72"/>
    </row>
    <row r="6523" spans="1:59" s="18" customFormat="1" x14ac:dyDescent="0.2">
      <c r="A6523" s="2"/>
      <c r="BG6523" s="72"/>
    </row>
    <row r="6524" spans="1:59" s="18" customFormat="1" x14ac:dyDescent="0.2">
      <c r="A6524" s="2"/>
      <c r="BG6524" s="72"/>
    </row>
    <row r="6525" spans="1:59" s="18" customFormat="1" x14ac:dyDescent="0.2">
      <c r="A6525" s="2"/>
      <c r="BG6525" s="72"/>
    </row>
    <row r="6526" spans="1:59" s="18" customFormat="1" x14ac:dyDescent="0.2">
      <c r="A6526" s="2"/>
      <c r="BG6526" s="72"/>
    </row>
    <row r="6527" spans="1:59" s="18" customFormat="1" x14ac:dyDescent="0.2">
      <c r="A6527" s="2"/>
      <c r="BG6527" s="72"/>
    </row>
    <row r="6528" spans="1:59" s="18" customFormat="1" x14ac:dyDescent="0.2">
      <c r="A6528" s="2"/>
      <c r="BG6528" s="72"/>
    </row>
    <row r="6529" spans="1:59" s="18" customFormat="1" x14ac:dyDescent="0.2">
      <c r="A6529" s="2"/>
      <c r="BG6529" s="72"/>
    </row>
    <row r="6530" spans="1:59" s="18" customFormat="1" x14ac:dyDescent="0.2">
      <c r="A6530" s="2"/>
      <c r="BG6530" s="72"/>
    </row>
    <row r="6531" spans="1:59" s="18" customFormat="1" x14ac:dyDescent="0.2">
      <c r="A6531" s="2"/>
      <c r="BG6531" s="72"/>
    </row>
    <row r="6532" spans="1:59" s="18" customFormat="1" x14ac:dyDescent="0.2">
      <c r="A6532" s="2"/>
      <c r="BG6532" s="72"/>
    </row>
    <row r="6533" spans="1:59" s="18" customFormat="1" x14ac:dyDescent="0.2">
      <c r="A6533" s="2"/>
      <c r="BG6533" s="72"/>
    </row>
    <row r="6534" spans="1:59" s="18" customFormat="1" x14ac:dyDescent="0.2">
      <c r="A6534" s="2"/>
      <c r="BG6534" s="72"/>
    </row>
    <row r="6535" spans="1:59" s="18" customFormat="1" x14ac:dyDescent="0.2">
      <c r="A6535" s="2"/>
      <c r="BG6535" s="72"/>
    </row>
    <row r="6536" spans="1:59" s="18" customFormat="1" x14ac:dyDescent="0.2">
      <c r="A6536" s="2"/>
      <c r="BG6536" s="72"/>
    </row>
    <row r="6537" spans="1:59" s="18" customFormat="1" x14ac:dyDescent="0.2">
      <c r="A6537" s="2"/>
      <c r="BG6537" s="72"/>
    </row>
    <row r="6538" spans="1:59" s="18" customFormat="1" x14ac:dyDescent="0.2">
      <c r="A6538" s="2"/>
      <c r="BG6538" s="72"/>
    </row>
    <row r="6539" spans="1:59" s="18" customFormat="1" x14ac:dyDescent="0.2">
      <c r="A6539" s="2"/>
      <c r="BG6539" s="72"/>
    </row>
    <row r="6540" spans="1:59" s="18" customFormat="1" x14ac:dyDescent="0.2">
      <c r="A6540" s="2"/>
      <c r="BG6540" s="72"/>
    </row>
    <row r="6541" spans="1:59" s="18" customFormat="1" x14ac:dyDescent="0.2">
      <c r="A6541" s="2"/>
      <c r="BG6541" s="72"/>
    </row>
    <row r="6542" spans="1:59" s="18" customFormat="1" x14ac:dyDescent="0.2">
      <c r="A6542" s="2"/>
      <c r="BG6542" s="72"/>
    </row>
    <row r="6543" spans="1:59" s="18" customFormat="1" x14ac:dyDescent="0.2">
      <c r="A6543" s="2"/>
      <c r="BG6543" s="72"/>
    </row>
    <row r="6544" spans="1:59" s="18" customFormat="1" x14ac:dyDescent="0.2">
      <c r="A6544" s="2"/>
      <c r="BG6544" s="72"/>
    </row>
    <row r="6545" spans="1:59" s="18" customFormat="1" x14ac:dyDescent="0.2">
      <c r="A6545" s="2"/>
      <c r="BG6545" s="72"/>
    </row>
    <row r="6546" spans="1:59" s="18" customFormat="1" x14ac:dyDescent="0.2">
      <c r="A6546" s="2"/>
      <c r="BG6546" s="72"/>
    </row>
    <row r="6547" spans="1:59" s="18" customFormat="1" x14ac:dyDescent="0.2">
      <c r="A6547" s="2"/>
      <c r="BG6547" s="72"/>
    </row>
    <row r="6548" spans="1:59" s="18" customFormat="1" x14ac:dyDescent="0.2">
      <c r="A6548" s="2"/>
      <c r="BG6548" s="72"/>
    </row>
    <row r="6549" spans="1:59" s="18" customFormat="1" x14ac:dyDescent="0.2">
      <c r="A6549" s="2"/>
      <c r="BG6549" s="72"/>
    </row>
    <row r="6550" spans="1:59" s="18" customFormat="1" x14ac:dyDescent="0.2">
      <c r="A6550" s="2"/>
      <c r="BG6550" s="72"/>
    </row>
    <row r="6551" spans="1:59" s="18" customFormat="1" x14ac:dyDescent="0.2">
      <c r="A6551" s="2"/>
      <c r="BG6551" s="72"/>
    </row>
    <row r="6552" spans="1:59" s="18" customFormat="1" x14ac:dyDescent="0.2">
      <c r="A6552" s="2"/>
      <c r="BG6552" s="72"/>
    </row>
    <row r="6553" spans="1:59" s="18" customFormat="1" x14ac:dyDescent="0.2">
      <c r="A6553" s="2"/>
      <c r="BG6553" s="72"/>
    </row>
    <row r="6554" spans="1:59" s="18" customFormat="1" x14ac:dyDescent="0.2">
      <c r="A6554" s="2"/>
      <c r="BG6554" s="72"/>
    </row>
    <row r="6555" spans="1:59" s="18" customFormat="1" x14ac:dyDescent="0.2">
      <c r="A6555" s="2"/>
      <c r="BG6555" s="72"/>
    </row>
    <row r="6556" spans="1:59" s="18" customFormat="1" x14ac:dyDescent="0.2">
      <c r="A6556" s="2"/>
      <c r="BG6556" s="72"/>
    </row>
    <row r="6557" spans="1:59" s="18" customFormat="1" x14ac:dyDescent="0.2">
      <c r="A6557" s="2"/>
      <c r="BG6557" s="72"/>
    </row>
    <row r="6558" spans="1:59" s="18" customFormat="1" x14ac:dyDescent="0.2">
      <c r="A6558" s="2"/>
      <c r="BG6558" s="72"/>
    </row>
    <row r="6559" spans="1:59" s="18" customFormat="1" x14ac:dyDescent="0.2">
      <c r="A6559" s="2"/>
      <c r="BG6559" s="72"/>
    </row>
    <row r="6560" spans="1:59" s="18" customFormat="1" x14ac:dyDescent="0.2">
      <c r="A6560" s="2"/>
      <c r="BG6560" s="72"/>
    </row>
    <row r="6561" spans="1:59" s="18" customFormat="1" x14ac:dyDescent="0.2">
      <c r="A6561" s="2"/>
      <c r="BG6561" s="72"/>
    </row>
    <row r="6562" spans="1:59" s="18" customFormat="1" x14ac:dyDescent="0.2">
      <c r="A6562" s="2"/>
      <c r="BG6562" s="72"/>
    </row>
    <row r="6563" spans="1:59" s="18" customFormat="1" x14ac:dyDescent="0.2">
      <c r="A6563" s="2"/>
      <c r="BG6563" s="72"/>
    </row>
    <row r="6564" spans="1:59" s="18" customFormat="1" x14ac:dyDescent="0.2">
      <c r="A6564" s="2"/>
      <c r="BG6564" s="72"/>
    </row>
    <row r="6565" spans="1:59" s="18" customFormat="1" x14ac:dyDescent="0.2">
      <c r="A6565" s="2"/>
      <c r="BG6565" s="72"/>
    </row>
    <row r="6566" spans="1:59" s="18" customFormat="1" x14ac:dyDescent="0.2">
      <c r="A6566" s="2"/>
      <c r="BG6566" s="72"/>
    </row>
    <row r="6567" spans="1:59" s="18" customFormat="1" x14ac:dyDescent="0.2">
      <c r="A6567" s="2"/>
      <c r="BG6567" s="72"/>
    </row>
    <row r="6568" spans="1:59" s="18" customFormat="1" x14ac:dyDescent="0.2">
      <c r="A6568" s="2"/>
      <c r="BG6568" s="72"/>
    </row>
    <row r="6569" spans="1:59" s="18" customFormat="1" x14ac:dyDescent="0.2">
      <c r="A6569" s="2"/>
      <c r="BG6569" s="72"/>
    </row>
    <row r="6570" spans="1:59" s="18" customFormat="1" x14ac:dyDescent="0.2">
      <c r="A6570" s="2"/>
      <c r="BG6570" s="72"/>
    </row>
    <row r="6571" spans="1:59" s="18" customFormat="1" x14ac:dyDescent="0.2">
      <c r="A6571" s="2"/>
      <c r="BG6571" s="72"/>
    </row>
    <row r="6572" spans="1:59" s="18" customFormat="1" x14ac:dyDescent="0.2">
      <c r="A6572" s="2"/>
      <c r="BG6572" s="72"/>
    </row>
    <row r="6573" spans="1:59" s="18" customFormat="1" x14ac:dyDescent="0.2">
      <c r="A6573" s="2"/>
      <c r="BG6573" s="72"/>
    </row>
    <row r="6574" spans="1:59" s="18" customFormat="1" x14ac:dyDescent="0.2">
      <c r="A6574" s="2"/>
      <c r="BG6574" s="72"/>
    </row>
    <row r="6575" spans="1:59" s="18" customFormat="1" x14ac:dyDescent="0.2">
      <c r="A6575" s="2"/>
      <c r="BG6575" s="72"/>
    </row>
    <row r="6576" spans="1:59" s="18" customFormat="1" x14ac:dyDescent="0.2">
      <c r="A6576" s="2"/>
      <c r="BG6576" s="72"/>
    </row>
    <row r="6577" spans="1:59" s="18" customFormat="1" x14ac:dyDescent="0.2">
      <c r="A6577" s="2"/>
      <c r="BG6577" s="72"/>
    </row>
    <row r="6578" spans="1:59" s="18" customFormat="1" x14ac:dyDescent="0.2">
      <c r="A6578" s="2"/>
      <c r="BG6578" s="72"/>
    </row>
    <row r="6579" spans="1:59" s="18" customFormat="1" x14ac:dyDescent="0.2">
      <c r="A6579" s="2"/>
      <c r="BG6579" s="72"/>
    </row>
    <row r="6580" spans="1:59" s="18" customFormat="1" x14ac:dyDescent="0.2">
      <c r="A6580" s="2"/>
      <c r="BG6580" s="72"/>
    </row>
    <row r="6581" spans="1:59" s="18" customFormat="1" x14ac:dyDescent="0.2">
      <c r="A6581" s="2"/>
      <c r="BG6581" s="72"/>
    </row>
    <row r="6582" spans="1:59" s="18" customFormat="1" x14ac:dyDescent="0.2">
      <c r="A6582" s="2"/>
      <c r="BG6582" s="72"/>
    </row>
    <row r="6583" spans="1:59" s="18" customFormat="1" x14ac:dyDescent="0.2">
      <c r="A6583" s="2"/>
      <c r="BG6583" s="72"/>
    </row>
    <row r="6584" spans="1:59" s="18" customFormat="1" x14ac:dyDescent="0.2">
      <c r="A6584" s="2"/>
      <c r="BG6584" s="72"/>
    </row>
    <row r="6585" spans="1:59" s="18" customFormat="1" x14ac:dyDescent="0.2">
      <c r="A6585" s="2"/>
      <c r="BG6585" s="72"/>
    </row>
    <row r="6586" spans="1:59" s="18" customFormat="1" x14ac:dyDescent="0.2">
      <c r="A6586" s="2"/>
      <c r="BG6586" s="72"/>
    </row>
    <row r="6587" spans="1:59" s="18" customFormat="1" x14ac:dyDescent="0.2">
      <c r="A6587" s="2"/>
      <c r="BG6587" s="72"/>
    </row>
    <row r="6588" spans="1:59" s="18" customFormat="1" x14ac:dyDescent="0.2">
      <c r="A6588" s="2"/>
      <c r="BG6588" s="72"/>
    </row>
    <row r="6589" spans="1:59" s="18" customFormat="1" x14ac:dyDescent="0.2">
      <c r="A6589" s="2"/>
      <c r="BG6589" s="72"/>
    </row>
    <row r="6590" spans="1:59" s="18" customFormat="1" x14ac:dyDescent="0.2">
      <c r="A6590" s="2"/>
      <c r="BG6590" s="72"/>
    </row>
    <row r="6591" spans="1:59" s="18" customFormat="1" x14ac:dyDescent="0.2">
      <c r="A6591" s="2"/>
      <c r="BG6591" s="72"/>
    </row>
    <row r="6592" spans="1:59" s="18" customFormat="1" x14ac:dyDescent="0.2">
      <c r="A6592" s="2"/>
      <c r="BG6592" s="72"/>
    </row>
    <row r="6593" spans="1:59" s="18" customFormat="1" x14ac:dyDescent="0.2">
      <c r="A6593" s="2"/>
      <c r="BG6593" s="72"/>
    </row>
    <row r="6594" spans="1:59" s="18" customFormat="1" x14ac:dyDescent="0.2">
      <c r="A6594" s="2"/>
      <c r="BG6594" s="72"/>
    </row>
    <row r="6595" spans="1:59" s="18" customFormat="1" x14ac:dyDescent="0.2">
      <c r="A6595" s="2"/>
      <c r="BG6595" s="72"/>
    </row>
    <row r="6596" spans="1:59" s="18" customFormat="1" x14ac:dyDescent="0.2">
      <c r="A6596" s="2"/>
      <c r="BG6596" s="72"/>
    </row>
    <row r="6597" spans="1:59" s="18" customFormat="1" x14ac:dyDescent="0.2">
      <c r="A6597" s="2"/>
      <c r="BG6597" s="72"/>
    </row>
    <row r="6598" spans="1:59" s="18" customFormat="1" x14ac:dyDescent="0.2">
      <c r="A6598" s="2"/>
      <c r="BG6598" s="72"/>
    </row>
    <row r="6599" spans="1:59" s="18" customFormat="1" x14ac:dyDescent="0.2">
      <c r="A6599" s="2"/>
      <c r="BG6599" s="72"/>
    </row>
    <row r="6600" spans="1:59" s="18" customFormat="1" x14ac:dyDescent="0.2">
      <c r="A6600" s="2"/>
      <c r="BG6600" s="72"/>
    </row>
    <row r="6601" spans="1:59" s="18" customFormat="1" x14ac:dyDescent="0.2">
      <c r="A6601" s="2"/>
      <c r="BG6601" s="72"/>
    </row>
    <row r="6602" spans="1:59" s="18" customFormat="1" x14ac:dyDescent="0.2">
      <c r="A6602" s="2"/>
      <c r="BG6602" s="72"/>
    </row>
    <row r="6603" spans="1:59" s="18" customFormat="1" x14ac:dyDescent="0.2">
      <c r="A6603" s="2"/>
      <c r="BG6603" s="72"/>
    </row>
    <row r="6604" spans="1:59" s="18" customFormat="1" x14ac:dyDescent="0.2">
      <c r="A6604" s="2"/>
      <c r="BG6604" s="72"/>
    </row>
    <row r="6605" spans="1:59" s="18" customFormat="1" x14ac:dyDescent="0.2">
      <c r="A6605" s="2"/>
      <c r="BG6605" s="72"/>
    </row>
    <row r="6606" spans="1:59" s="18" customFormat="1" x14ac:dyDescent="0.2">
      <c r="A6606" s="2"/>
      <c r="BG6606" s="72"/>
    </row>
    <row r="6607" spans="1:59" s="18" customFormat="1" x14ac:dyDescent="0.2">
      <c r="A6607" s="2"/>
      <c r="BG6607" s="72"/>
    </row>
    <row r="6608" spans="1:59" s="18" customFormat="1" x14ac:dyDescent="0.2">
      <c r="A6608" s="2"/>
      <c r="BG6608" s="72"/>
    </row>
    <row r="6609" spans="1:59" s="18" customFormat="1" x14ac:dyDescent="0.2">
      <c r="A6609" s="2"/>
      <c r="BG6609" s="72"/>
    </row>
    <row r="6610" spans="1:59" s="18" customFormat="1" x14ac:dyDescent="0.2">
      <c r="A6610" s="2"/>
      <c r="BG6610" s="72"/>
    </row>
    <row r="6611" spans="1:59" s="18" customFormat="1" x14ac:dyDescent="0.2">
      <c r="A6611" s="2"/>
      <c r="BG6611" s="72"/>
    </row>
    <row r="6612" spans="1:59" s="18" customFormat="1" x14ac:dyDescent="0.2">
      <c r="A6612" s="2"/>
      <c r="BG6612" s="72"/>
    </row>
    <row r="6613" spans="1:59" s="18" customFormat="1" x14ac:dyDescent="0.2">
      <c r="A6613" s="2"/>
      <c r="BG6613" s="72"/>
    </row>
    <row r="6614" spans="1:59" s="18" customFormat="1" x14ac:dyDescent="0.2">
      <c r="A6614" s="2"/>
      <c r="BG6614" s="72"/>
    </row>
    <row r="6615" spans="1:59" s="18" customFormat="1" x14ac:dyDescent="0.2">
      <c r="A6615" s="2"/>
      <c r="BG6615" s="72"/>
    </row>
    <row r="6616" spans="1:59" s="18" customFormat="1" x14ac:dyDescent="0.2">
      <c r="A6616" s="2"/>
      <c r="BG6616" s="72"/>
    </row>
    <row r="6617" spans="1:59" s="18" customFormat="1" x14ac:dyDescent="0.2">
      <c r="A6617" s="2"/>
      <c r="BG6617" s="72"/>
    </row>
    <row r="6618" spans="1:59" s="18" customFormat="1" x14ac:dyDescent="0.2">
      <c r="A6618" s="2"/>
      <c r="BG6618" s="72"/>
    </row>
    <row r="6619" spans="1:59" s="18" customFormat="1" x14ac:dyDescent="0.2">
      <c r="A6619" s="2"/>
      <c r="BG6619" s="72"/>
    </row>
    <row r="6620" spans="1:59" s="18" customFormat="1" x14ac:dyDescent="0.2">
      <c r="A6620" s="2"/>
      <c r="BG6620" s="72"/>
    </row>
    <row r="6621" spans="1:59" s="18" customFormat="1" x14ac:dyDescent="0.2">
      <c r="A6621" s="2"/>
      <c r="BG6621" s="72"/>
    </row>
    <row r="6622" spans="1:59" s="18" customFormat="1" x14ac:dyDescent="0.2">
      <c r="A6622" s="2"/>
      <c r="BG6622" s="72"/>
    </row>
    <row r="6623" spans="1:59" s="18" customFormat="1" x14ac:dyDescent="0.2">
      <c r="A6623" s="2"/>
      <c r="BG6623" s="72"/>
    </row>
    <row r="6624" spans="1:59" s="18" customFormat="1" x14ac:dyDescent="0.2">
      <c r="A6624" s="2"/>
      <c r="BG6624" s="72"/>
    </row>
    <row r="6625" spans="1:59" s="18" customFormat="1" x14ac:dyDescent="0.2">
      <c r="A6625" s="2"/>
      <c r="BG6625" s="72"/>
    </row>
    <row r="6626" spans="1:59" s="18" customFormat="1" x14ac:dyDescent="0.2">
      <c r="A6626" s="2"/>
      <c r="BG6626" s="72"/>
    </row>
    <row r="6627" spans="1:59" s="18" customFormat="1" x14ac:dyDescent="0.2">
      <c r="A6627" s="2"/>
      <c r="BG6627" s="72"/>
    </row>
    <row r="6628" spans="1:59" s="18" customFormat="1" x14ac:dyDescent="0.2">
      <c r="A6628" s="2"/>
      <c r="BG6628" s="72"/>
    </row>
    <row r="6629" spans="1:59" s="18" customFormat="1" x14ac:dyDescent="0.2">
      <c r="A6629" s="2"/>
      <c r="BG6629" s="72"/>
    </row>
    <row r="6630" spans="1:59" s="18" customFormat="1" x14ac:dyDescent="0.2">
      <c r="A6630" s="2"/>
      <c r="BG6630" s="72"/>
    </row>
    <row r="6631" spans="1:59" s="18" customFormat="1" x14ac:dyDescent="0.2">
      <c r="A6631" s="2"/>
      <c r="BG6631" s="72"/>
    </row>
    <row r="6632" spans="1:59" s="18" customFormat="1" x14ac:dyDescent="0.2">
      <c r="A6632" s="2"/>
      <c r="BG6632" s="72"/>
    </row>
    <row r="6633" spans="1:59" s="18" customFormat="1" x14ac:dyDescent="0.2">
      <c r="A6633" s="2"/>
      <c r="BG6633" s="72"/>
    </row>
    <row r="6634" spans="1:59" s="18" customFormat="1" x14ac:dyDescent="0.2">
      <c r="A6634" s="2"/>
      <c r="BG6634" s="72"/>
    </row>
    <row r="6635" spans="1:59" s="18" customFormat="1" x14ac:dyDescent="0.2">
      <c r="A6635" s="2"/>
      <c r="BG6635" s="72"/>
    </row>
    <row r="6636" spans="1:59" s="18" customFormat="1" x14ac:dyDescent="0.2">
      <c r="A6636" s="2"/>
      <c r="BG6636" s="72"/>
    </row>
    <row r="6637" spans="1:59" s="18" customFormat="1" x14ac:dyDescent="0.2">
      <c r="A6637" s="2"/>
      <c r="BG6637" s="72"/>
    </row>
    <row r="6638" spans="1:59" s="18" customFormat="1" x14ac:dyDescent="0.2">
      <c r="A6638" s="2"/>
      <c r="BG6638" s="72"/>
    </row>
    <row r="6639" spans="1:59" s="18" customFormat="1" x14ac:dyDescent="0.2">
      <c r="A6639" s="2"/>
      <c r="BG6639" s="72"/>
    </row>
    <row r="6640" spans="1:59" s="18" customFormat="1" x14ac:dyDescent="0.2">
      <c r="A6640" s="2"/>
      <c r="BG6640" s="72"/>
    </row>
    <row r="6641" spans="1:59" s="18" customFormat="1" x14ac:dyDescent="0.2">
      <c r="A6641" s="2"/>
      <c r="BG6641" s="72"/>
    </row>
    <row r="6642" spans="1:59" s="18" customFormat="1" x14ac:dyDescent="0.2">
      <c r="A6642" s="2"/>
      <c r="BG6642" s="72"/>
    </row>
    <row r="6643" spans="1:59" s="18" customFormat="1" x14ac:dyDescent="0.2">
      <c r="A6643" s="2"/>
      <c r="BG6643" s="72"/>
    </row>
    <row r="6644" spans="1:59" s="18" customFormat="1" x14ac:dyDescent="0.2">
      <c r="A6644" s="2"/>
      <c r="BG6644" s="72"/>
    </row>
    <row r="6645" spans="1:59" s="18" customFormat="1" x14ac:dyDescent="0.2">
      <c r="A6645" s="2"/>
      <c r="BG6645" s="72"/>
    </row>
    <row r="6646" spans="1:59" s="18" customFormat="1" x14ac:dyDescent="0.2">
      <c r="A6646" s="2"/>
      <c r="BG6646" s="72"/>
    </row>
    <row r="6647" spans="1:59" s="18" customFormat="1" x14ac:dyDescent="0.2">
      <c r="A6647" s="2"/>
      <c r="BG6647" s="72"/>
    </row>
    <row r="6648" spans="1:59" s="18" customFormat="1" x14ac:dyDescent="0.2">
      <c r="A6648" s="2"/>
      <c r="BG6648" s="72"/>
    </row>
    <row r="6649" spans="1:59" s="18" customFormat="1" x14ac:dyDescent="0.2">
      <c r="A6649" s="2"/>
      <c r="BG6649" s="72"/>
    </row>
    <row r="6650" spans="1:59" s="18" customFormat="1" x14ac:dyDescent="0.2">
      <c r="A6650" s="2"/>
      <c r="BG6650" s="72"/>
    </row>
    <row r="6651" spans="1:59" s="18" customFormat="1" x14ac:dyDescent="0.2">
      <c r="A6651" s="2"/>
      <c r="BG6651" s="72"/>
    </row>
    <row r="6652" spans="1:59" s="18" customFormat="1" x14ac:dyDescent="0.2">
      <c r="A6652" s="2"/>
      <c r="BG6652" s="72"/>
    </row>
    <row r="6653" spans="1:59" s="18" customFormat="1" x14ac:dyDescent="0.2">
      <c r="A6653" s="2"/>
      <c r="BG6653" s="72"/>
    </row>
    <row r="6654" spans="1:59" s="18" customFormat="1" x14ac:dyDescent="0.2">
      <c r="A6654" s="2"/>
      <c r="BG6654" s="72"/>
    </row>
    <row r="6655" spans="1:59" s="18" customFormat="1" x14ac:dyDescent="0.2">
      <c r="A6655" s="2"/>
      <c r="BG6655" s="72"/>
    </row>
    <row r="6656" spans="1:59" s="18" customFormat="1" x14ac:dyDescent="0.2">
      <c r="A6656" s="2"/>
      <c r="BG6656" s="72"/>
    </row>
    <row r="6657" spans="1:59" s="18" customFormat="1" x14ac:dyDescent="0.2">
      <c r="A6657" s="2"/>
      <c r="BG6657" s="72"/>
    </row>
    <row r="6658" spans="1:59" s="18" customFormat="1" x14ac:dyDescent="0.2">
      <c r="A6658" s="2"/>
      <c r="BG6658" s="72"/>
    </row>
    <row r="6659" spans="1:59" s="18" customFormat="1" x14ac:dyDescent="0.2">
      <c r="A6659" s="2"/>
      <c r="BG6659" s="72"/>
    </row>
    <row r="6660" spans="1:59" s="18" customFormat="1" x14ac:dyDescent="0.2">
      <c r="A6660" s="2"/>
      <c r="BG6660" s="72"/>
    </row>
    <row r="6661" spans="1:59" s="18" customFormat="1" x14ac:dyDescent="0.2">
      <c r="A6661" s="2"/>
      <c r="BG6661" s="72"/>
    </row>
    <row r="6662" spans="1:59" s="18" customFormat="1" x14ac:dyDescent="0.2">
      <c r="A6662" s="2"/>
      <c r="BG6662" s="72"/>
    </row>
    <row r="6663" spans="1:59" s="18" customFormat="1" x14ac:dyDescent="0.2">
      <c r="A6663" s="2"/>
      <c r="BG6663" s="72"/>
    </row>
    <row r="6664" spans="1:59" s="18" customFormat="1" x14ac:dyDescent="0.2">
      <c r="A6664" s="2"/>
      <c r="BG6664" s="72"/>
    </row>
    <row r="6665" spans="1:59" s="18" customFormat="1" x14ac:dyDescent="0.2">
      <c r="A6665" s="2"/>
      <c r="BG6665" s="72"/>
    </row>
    <row r="6666" spans="1:59" s="18" customFormat="1" x14ac:dyDescent="0.2">
      <c r="A6666" s="2"/>
      <c r="BG6666" s="72"/>
    </row>
    <row r="6667" spans="1:59" s="18" customFormat="1" x14ac:dyDescent="0.2">
      <c r="A6667" s="2"/>
      <c r="BG6667" s="72"/>
    </row>
    <row r="6668" spans="1:59" s="18" customFormat="1" x14ac:dyDescent="0.2">
      <c r="A6668" s="2"/>
      <c r="BG6668" s="72"/>
    </row>
    <row r="6669" spans="1:59" s="18" customFormat="1" x14ac:dyDescent="0.2">
      <c r="A6669" s="2"/>
      <c r="BG6669" s="72"/>
    </row>
    <row r="6670" spans="1:59" s="18" customFormat="1" x14ac:dyDescent="0.2">
      <c r="A6670" s="2"/>
      <c r="BG6670" s="72"/>
    </row>
    <row r="6671" spans="1:59" s="18" customFormat="1" x14ac:dyDescent="0.2">
      <c r="A6671" s="2"/>
      <c r="BG6671" s="72"/>
    </row>
    <row r="6672" spans="1:59" s="18" customFormat="1" x14ac:dyDescent="0.2">
      <c r="A6672" s="2"/>
      <c r="BG6672" s="72"/>
    </row>
    <row r="6673" spans="1:59" s="18" customFormat="1" x14ac:dyDescent="0.2">
      <c r="A6673" s="2"/>
      <c r="BG6673" s="72"/>
    </row>
    <row r="6674" spans="1:59" s="18" customFormat="1" x14ac:dyDescent="0.2">
      <c r="A6674" s="2"/>
      <c r="BG6674" s="72"/>
    </row>
    <row r="6675" spans="1:59" s="18" customFormat="1" x14ac:dyDescent="0.2">
      <c r="A6675" s="2"/>
      <c r="BG6675" s="72"/>
    </row>
    <row r="6676" spans="1:59" s="18" customFormat="1" x14ac:dyDescent="0.2">
      <c r="A6676" s="2"/>
      <c r="BG6676" s="72"/>
    </row>
    <row r="6677" spans="1:59" s="18" customFormat="1" x14ac:dyDescent="0.2">
      <c r="A6677" s="2"/>
      <c r="BG6677" s="72"/>
    </row>
    <row r="6678" spans="1:59" s="18" customFormat="1" x14ac:dyDescent="0.2">
      <c r="A6678" s="2"/>
      <c r="BG6678" s="72"/>
    </row>
    <row r="6679" spans="1:59" s="18" customFormat="1" x14ac:dyDescent="0.2">
      <c r="A6679" s="2"/>
      <c r="BG6679" s="72"/>
    </row>
    <row r="6680" spans="1:59" s="18" customFormat="1" x14ac:dyDescent="0.2">
      <c r="A6680" s="2"/>
      <c r="BG6680" s="72"/>
    </row>
    <row r="6681" spans="1:59" s="18" customFormat="1" x14ac:dyDescent="0.2">
      <c r="A6681" s="2"/>
      <c r="BG6681" s="72"/>
    </row>
    <row r="6682" spans="1:59" s="18" customFormat="1" x14ac:dyDescent="0.2">
      <c r="A6682" s="2"/>
      <c r="BG6682" s="72"/>
    </row>
    <row r="6683" spans="1:59" s="18" customFormat="1" x14ac:dyDescent="0.2">
      <c r="A6683" s="2"/>
      <c r="BG6683" s="72"/>
    </row>
    <row r="6684" spans="1:59" s="18" customFormat="1" x14ac:dyDescent="0.2">
      <c r="A6684" s="2"/>
      <c r="BG6684" s="72"/>
    </row>
    <row r="6685" spans="1:59" s="18" customFormat="1" x14ac:dyDescent="0.2">
      <c r="A6685" s="2"/>
      <c r="BG6685" s="72"/>
    </row>
    <row r="6686" spans="1:59" s="18" customFormat="1" x14ac:dyDescent="0.2">
      <c r="A6686" s="2"/>
      <c r="BG6686" s="72"/>
    </row>
    <row r="6687" spans="1:59" s="18" customFormat="1" x14ac:dyDescent="0.2">
      <c r="A6687" s="2"/>
      <c r="BG6687" s="72"/>
    </row>
    <row r="6688" spans="1:59" s="18" customFormat="1" x14ac:dyDescent="0.2">
      <c r="A6688" s="2"/>
      <c r="BG6688" s="72"/>
    </row>
    <row r="6689" spans="1:59" s="18" customFormat="1" x14ac:dyDescent="0.2">
      <c r="A6689" s="2"/>
      <c r="BG6689" s="72"/>
    </row>
    <row r="6690" spans="1:59" s="18" customFormat="1" x14ac:dyDescent="0.2">
      <c r="A6690" s="2"/>
      <c r="BG6690" s="72"/>
    </row>
    <row r="6691" spans="1:59" s="18" customFormat="1" x14ac:dyDescent="0.2">
      <c r="A6691" s="2"/>
      <c r="BG6691" s="72"/>
    </row>
    <row r="6692" spans="1:59" s="18" customFormat="1" x14ac:dyDescent="0.2">
      <c r="A6692" s="2"/>
      <c r="BG6692" s="72"/>
    </row>
    <row r="6693" spans="1:59" s="18" customFormat="1" x14ac:dyDescent="0.2">
      <c r="A6693" s="2"/>
      <c r="BG6693" s="72"/>
    </row>
    <row r="6694" spans="1:59" s="18" customFormat="1" x14ac:dyDescent="0.2">
      <c r="A6694" s="2"/>
      <c r="BG6694" s="72"/>
    </row>
    <row r="6695" spans="1:59" s="18" customFormat="1" x14ac:dyDescent="0.2">
      <c r="A6695" s="2"/>
      <c r="BG6695" s="72"/>
    </row>
    <row r="6696" spans="1:59" s="18" customFormat="1" x14ac:dyDescent="0.2">
      <c r="A6696" s="2"/>
      <c r="BG6696" s="72"/>
    </row>
    <row r="6697" spans="1:59" s="18" customFormat="1" x14ac:dyDescent="0.2">
      <c r="A6697" s="2"/>
      <c r="BG6697" s="72"/>
    </row>
    <row r="6698" spans="1:59" s="18" customFormat="1" x14ac:dyDescent="0.2">
      <c r="A6698" s="2"/>
      <c r="BG6698" s="72"/>
    </row>
    <row r="6699" spans="1:59" s="18" customFormat="1" x14ac:dyDescent="0.2">
      <c r="A6699" s="2"/>
      <c r="BG6699" s="72"/>
    </row>
    <row r="6700" spans="1:59" s="18" customFormat="1" x14ac:dyDescent="0.2">
      <c r="A6700" s="2"/>
      <c r="BG6700" s="72"/>
    </row>
    <row r="6701" spans="1:59" s="18" customFormat="1" x14ac:dyDescent="0.2">
      <c r="A6701" s="2"/>
      <c r="BG6701" s="72"/>
    </row>
    <row r="6702" spans="1:59" s="18" customFormat="1" x14ac:dyDescent="0.2">
      <c r="A6702" s="2"/>
      <c r="BG6702" s="72"/>
    </row>
    <row r="6703" spans="1:59" s="18" customFormat="1" x14ac:dyDescent="0.2">
      <c r="A6703" s="2"/>
      <c r="BG6703" s="72"/>
    </row>
    <row r="6704" spans="1:59" s="18" customFormat="1" x14ac:dyDescent="0.2">
      <c r="A6704" s="2"/>
      <c r="BG6704" s="72"/>
    </row>
    <row r="6705" spans="1:59" s="18" customFormat="1" x14ac:dyDescent="0.2">
      <c r="A6705" s="2"/>
      <c r="BG6705" s="72"/>
    </row>
    <row r="6706" spans="1:59" s="18" customFormat="1" x14ac:dyDescent="0.2">
      <c r="A6706" s="2"/>
      <c r="BG6706" s="72"/>
    </row>
    <row r="6707" spans="1:59" s="18" customFormat="1" x14ac:dyDescent="0.2">
      <c r="A6707" s="2"/>
      <c r="BG6707" s="72"/>
    </row>
    <row r="6708" spans="1:59" s="18" customFormat="1" x14ac:dyDescent="0.2">
      <c r="A6708" s="2"/>
      <c r="BG6708" s="72"/>
    </row>
    <row r="6709" spans="1:59" s="18" customFormat="1" x14ac:dyDescent="0.2">
      <c r="A6709" s="2"/>
      <c r="BG6709" s="72"/>
    </row>
    <row r="6710" spans="1:59" s="18" customFormat="1" x14ac:dyDescent="0.2">
      <c r="A6710" s="2"/>
      <c r="BG6710" s="72"/>
    </row>
    <row r="6711" spans="1:59" s="18" customFormat="1" x14ac:dyDescent="0.2">
      <c r="A6711" s="2"/>
      <c r="BG6711" s="72"/>
    </row>
    <row r="6712" spans="1:59" s="18" customFormat="1" x14ac:dyDescent="0.2">
      <c r="A6712" s="2"/>
      <c r="BG6712" s="72"/>
    </row>
    <row r="6713" spans="1:59" s="18" customFormat="1" x14ac:dyDescent="0.2">
      <c r="A6713" s="2"/>
      <c r="BG6713" s="72"/>
    </row>
    <row r="6714" spans="1:59" s="18" customFormat="1" x14ac:dyDescent="0.2">
      <c r="A6714" s="2"/>
      <c r="BG6714" s="72"/>
    </row>
    <row r="6715" spans="1:59" s="18" customFormat="1" x14ac:dyDescent="0.2">
      <c r="A6715" s="2"/>
      <c r="BG6715" s="72"/>
    </row>
    <row r="6716" spans="1:59" s="18" customFormat="1" x14ac:dyDescent="0.2">
      <c r="A6716" s="2"/>
      <c r="BG6716" s="72"/>
    </row>
    <row r="6717" spans="1:59" s="18" customFormat="1" x14ac:dyDescent="0.2">
      <c r="A6717" s="2"/>
      <c r="BG6717" s="72"/>
    </row>
    <row r="6718" spans="1:59" s="18" customFormat="1" x14ac:dyDescent="0.2">
      <c r="A6718" s="2"/>
      <c r="BG6718" s="72"/>
    </row>
    <row r="6719" spans="1:59" s="18" customFormat="1" x14ac:dyDescent="0.2">
      <c r="A6719" s="2"/>
      <c r="BG6719" s="72"/>
    </row>
    <row r="6720" spans="1:59" s="18" customFormat="1" x14ac:dyDescent="0.2">
      <c r="A6720" s="2"/>
      <c r="BG6720" s="72"/>
    </row>
    <row r="6721" spans="1:59" s="18" customFormat="1" x14ac:dyDescent="0.2">
      <c r="A6721" s="2"/>
      <c r="BG6721" s="72"/>
    </row>
    <row r="6722" spans="1:59" s="18" customFormat="1" x14ac:dyDescent="0.2">
      <c r="A6722" s="2"/>
      <c r="BG6722" s="72"/>
    </row>
    <row r="6723" spans="1:59" s="18" customFormat="1" x14ac:dyDescent="0.2">
      <c r="A6723" s="2"/>
      <c r="BG6723" s="72"/>
    </row>
    <row r="6724" spans="1:59" s="18" customFormat="1" x14ac:dyDescent="0.2">
      <c r="A6724" s="2"/>
      <c r="BG6724" s="72"/>
    </row>
    <row r="6725" spans="1:59" s="18" customFormat="1" x14ac:dyDescent="0.2">
      <c r="A6725" s="2"/>
      <c r="BG6725" s="72"/>
    </row>
    <row r="6726" spans="1:59" s="18" customFormat="1" x14ac:dyDescent="0.2">
      <c r="A6726" s="2"/>
      <c r="BG6726" s="72"/>
    </row>
    <row r="6727" spans="1:59" s="18" customFormat="1" x14ac:dyDescent="0.2">
      <c r="A6727" s="2"/>
      <c r="BG6727" s="72"/>
    </row>
    <row r="6728" spans="1:59" s="18" customFormat="1" x14ac:dyDescent="0.2">
      <c r="A6728" s="2"/>
      <c r="BG6728" s="72"/>
    </row>
    <row r="6729" spans="1:59" s="18" customFormat="1" x14ac:dyDescent="0.2">
      <c r="A6729" s="2"/>
      <c r="BG6729" s="72"/>
    </row>
    <row r="6730" spans="1:59" s="18" customFormat="1" x14ac:dyDescent="0.2">
      <c r="A6730" s="2"/>
      <c r="BG6730" s="72"/>
    </row>
    <row r="6731" spans="1:59" s="18" customFormat="1" x14ac:dyDescent="0.2">
      <c r="A6731" s="2"/>
      <c r="BG6731" s="72"/>
    </row>
    <row r="6732" spans="1:59" s="18" customFormat="1" x14ac:dyDescent="0.2">
      <c r="A6732" s="2"/>
      <c r="BG6732" s="72"/>
    </row>
    <row r="6733" spans="1:59" s="18" customFormat="1" x14ac:dyDescent="0.2">
      <c r="A6733" s="2"/>
      <c r="BG6733" s="72"/>
    </row>
    <row r="6734" spans="1:59" s="18" customFormat="1" x14ac:dyDescent="0.2">
      <c r="A6734" s="2"/>
      <c r="BG6734" s="72"/>
    </row>
    <row r="6735" spans="1:59" s="18" customFormat="1" x14ac:dyDescent="0.2">
      <c r="A6735" s="2"/>
      <c r="BG6735" s="72"/>
    </row>
    <row r="6736" spans="1:59" s="18" customFormat="1" x14ac:dyDescent="0.2">
      <c r="A6736" s="2"/>
      <c r="BG6736" s="72"/>
    </row>
    <row r="6737" spans="1:59" s="18" customFormat="1" x14ac:dyDescent="0.2">
      <c r="A6737" s="2"/>
      <c r="BG6737" s="72"/>
    </row>
    <row r="6738" spans="1:59" s="18" customFormat="1" x14ac:dyDescent="0.2">
      <c r="A6738" s="2"/>
      <c r="BG6738" s="72"/>
    </row>
    <row r="6739" spans="1:59" s="18" customFormat="1" x14ac:dyDescent="0.2">
      <c r="A6739" s="2"/>
      <c r="BG6739" s="72"/>
    </row>
    <row r="6740" spans="1:59" s="18" customFormat="1" x14ac:dyDescent="0.2">
      <c r="A6740" s="2"/>
      <c r="BG6740" s="72"/>
    </row>
    <row r="6741" spans="1:59" s="18" customFormat="1" x14ac:dyDescent="0.2">
      <c r="A6741" s="2"/>
      <c r="BG6741" s="72"/>
    </row>
    <row r="6742" spans="1:59" s="18" customFormat="1" x14ac:dyDescent="0.2">
      <c r="A6742" s="2"/>
      <c r="BG6742" s="72"/>
    </row>
    <row r="6743" spans="1:59" s="18" customFormat="1" x14ac:dyDescent="0.2">
      <c r="A6743" s="2"/>
      <c r="BG6743" s="72"/>
    </row>
    <row r="6744" spans="1:59" s="18" customFormat="1" x14ac:dyDescent="0.2">
      <c r="A6744" s="2"/>
      <c r="BG6744" s="72"/>
    </row>
    <row r="6745" spans="1:59" s="18" customFormat="1" x14ac:dyDescent="0.2">
      <c r="A6745" s="2"/>
      <c r="BG6745" s="72"/>
    </row>
    <row r="6746" spans="1:59" s="18" customFormat="1" x14ac:dyDescent="0.2">
      <c r="A6746" s="2"/>
      <c r="BG6746" s="72"/>
    </row>
    <row r="6747" spans="1:59" s="18" customFormat="1" x14ac:dyDescent="0.2">
      <c r="A6747" s="2"/>
      <c r="BG6747" s="72"/>
    </row>
    <row r="6748" spans="1:59" s="18" customFormat="1" x14ac:dyDescent="0.2">
      <c r="A6748" s="2"/>
      <c r="BG6748" s="72"/>
    </row>
    <row r="6749" spans="1:59" s="18" customFormat="1" x14ac:dyDescent="0.2">
      <c r="A6749" s="2"/>
      <c r="BG6749" s="72"/>
    </row>
    <row r="6750" spans="1:59" s="18" customFormat="1" x14ac:dyDescent="0.2">
      <c r="A6750" s="2"/>
      <c r="BG6750" s="72"/>
    </row>
    <row r="6751" spans="1:59" s="18" customFormat="1" x14ac:dyDescent="0.2">
      <c r="A6751" s="2"/>
      <c r="BG6751" s="72"/>
    </row>
    <row r="6752" spans="1:59" s="18" customFormat="1" x14ac:dyDescent="0.2">
      <c r="A6752" s="2"/>
      <c r="BG6752" s="72"/>
    </row>
    <row r="6753" spans="1:59" s="18" customFormat="1" x14ac:dyDescent="0.2">
      <c r="A6753" s="2"/>
      <c r="BG6753" s="72"/>
    </row>
    <row r="6754" spans="1:59" s="18" customFormat="1" x14ac:dyDescent="0.2">
      <c r="A6754" s="2"/>
      <c r="BG6754" s="72"/>
    </row>
    <row r="6755" spans="1:59" s="18" customFormat="1" x14ac:dyDescent="0.2">
      <c r="A6755" s="2"/>
      <c r="BG6755" s="72"/>
    </row>
    <row r="6756" spans="1:59" s="18" customFormat="1" x14ac:dyDescent="0.2">
      <c r="A6756" s="2"/>
      <c r="BG6756" s="72"/>
    </row>
    <row r="6757" spans="1:59" s="18" customFormat="1" x14ac:dyDescent="0.2">
      <c r="A6757" s="2"/>
      <c r="BG6757" s="72"/>
    </row>
    <row r="6758" spans="1:59" s="18" customFormat="1" x14ac:dyDescent="0.2">
      <c r="A6758" s="2"/>
      <c r="BG6758" s="72"/>
    </row>
    <row r="6759" spans="1:59" s="18" customFormat="1" x14ac:dyDescent="0.2">
      <c r="A6759" s="2"/>
      <c r="BG6759" s="72"/>
    </row>
    <row r="6760" spans="1:59" s="18" customFormat="1" x14ac:dyDescent="0.2">
      <c r="A6760" s="2"/>
      <c r="BG6760" s="72"/>
    </row>
    <row r="6761" spans="1:59" s="18" customFormat="1" x14ac:dyDescent="0.2">
      <c r="A6761" s="2"/>
      <c r="BG6761" s="72"/>
    </row>
    <row r="6762" spans="1:59" s="18" customFormat="1" x14ac:dyDescent="0.2">
      <c r="A6762" s="2"/>
      <c r="BG6762" s="72"/>
    </row>
    <row r="6763" spans="1:59" s="18" customFormat="1" x14ac:dyDescent="0.2">
      <c r="A6763" s="2"/>
      <c r="BG6763" s="72"/>
    </row>
    <row r="6764" spans="1:59" s="18" customFormat="1" x14ac:dyDescent="0.2">
      <c r="A6764" s="2"/>
      <c r="BG6764" s="72"/>
    </row>
    <row r="6765" spans="1:59" s="18" customFormat="1" x14ac:dyDescent="0.2">
      <c r="A6765" s="2"/>
      <c r="BG6765" s="72"/>
    </row>
    <row r="6766" spans="1:59" s="18" customFormat="1" x14ac:dyDescent="0.2">
      <c r="A6766" s="2"/>
      <c r="BG6766" s="72"/>
    </row>
    <row r="6767" spans="1:59" s="18" customFormat="1" x14ac:dyDescent="0.2">
      <c r="A6767" s="2"/>
      <c r="BG6767" s="72"/>
    </row>
    <row r="6768" spans="1:59" s="18" customFormat="1" x14ac:dyDescent="0.2">
      <c r="A6768" s="2"/>
      <c r="BG6768" s="72"/>
    </row>
    <row r="6769" spans="1:59" s="18" customFormat="1" x14ac:dyDescent="0.2">
      <c r="A6769" s="2"/>
      <c r="BG6769" s="72"/>
    </row>
    <row r="6770" spans="1:59" s="18" customFormat="1" x14ac:dyDescent="0.2">
      <c r="A6770" s="2"/>
      <c r="BG6770" s="72"/>
    </row>
    <row r="6771" spans="1:59" s="18" customFormat="1" x14ac:dyDescent="0.2">
      <c r="A6771" s="2"/>
      <c r="BG6771" s="72"/>
    </row>
    <row r="6772" spans="1:59" s="18" customFormat="1" x14ac:dyDescent="0.2">
      <c r="A6772" s="2"/>
      <c r="BG6772" s="72"/>
    </row>
    <row r="6773" spans="1:59" s="18" customFormat="1" x14ac:dyDescent="0.2">
      <c r="A6773" s="2"/>
      <c r="BG6773" s="72"/>
    </row>
    <row r="6774" spans="1:59" s="18" customFormat="1" x14ac:dyDescent="0.2">
      <c r="A6774" s="2"/>
      <c r="BG6774" s="72"/>
    </row>
    <row r="6775" spans="1:59" s="18" customFormat="1" x14ac:dyDescent="0.2">
      <c r="A6775" s="2"/>
      <c r="BG6775" s="72"/>
    </row>
    <row r="6776" spans="1:59" s="18" customFormat="1" x14ac:dyDescent="0.2">
      <c r="A6776" s="2"/>
      <c r="BG6776" s="72"/>
    </row>
    <row r="6777" spans="1:59" s="18" customFormat="1" x14ac:dyDescent="0.2">
      <c r="A6777" s="2"/>
      <c r="BG6777" s="72"/>
    </row>
    <row r="6778" spans="1:59" s="18" customFormat="1" x14ac:dyDescent="0.2">
      <c r="A6778" s="2"/>
      <c r="BG6778" s="72"/>
    </row>
    <row r="6779" spans="1:59" s="18" customFormat="1" x14ac:dyDescent="0.2">
      <c r="A6779" s="2"/>
      <c r="BG6779" s="72"/>
    </row>
    <row r="6780" spans="1:59" s="18" customFormat="1" x14ac:dyDescent="0.2">
      <c r="A6780" s="2"/>
      <c r="BG6780" s="72"/>
    </row>
    <row r="6781" spans="1:59" s="18" customFormat="1" x14ac:dyDescent="0.2">
      <c r="A6781" s="2"/>
      <c r="BG6781" s="72"/>
    </row>
    <row r="6782" spans="1:59" s="18" customFormat="1" x14ac:dyDescent="0.2">
      <c r="A6782" s="2"/>
      <c r="BG6782" s="72"/>
    </row>
    <row r="6783" spans="1:59" s="18" customFormat="1" x14ac:dyDescent="0.2">
      <c r="A6783" s="2"/>
      <c r="BG6783" s="72"/>
    </row>
    <row r="6784" spans="1:59" s="18" customFormat="1" x14ac:dyDescent="0.2">
      <c r="A6784" s="2"/>
      <c r="BG6784" s="72"/>
    </row>
    <row r="6785" spans="1:59" s="18" customFormat="1" x14ac:dyDescent="0.2">
      <c r="A6785" s="2"/>
      <c r="BG6785" s="72"/>
    </row>
    <row r="6786" spans="1:59" s="18" customFormat="1" x14ac:dyDescent="0.2">
      <c r="A6786" s="2"/>
      <c r="BG6786" s="72"/>
    </row>
    <row r="6787" spans="1:59" s="18" customFormat="1" x14ac:dyDescent="0.2">
      <c r="A6787" s="2"/>
      <c r="BG6787" s="72"/>
    </row>
    <row r="6788" spans="1:59" s="18" customFormat="1" x14ac:dyDescent="0.2">
      <c r="A6788" s="2"/>
      <c r="BG6788" s="72"/>
    </row>
    <row r="6789" spans="1:59" s="18" customFormat="1" x14ac:dyDescent="0.2">
      <c r="A6789" s="2"/>
      <c r="BG6789" s="72"/>
    </row>
    <row r="6790" spans="1:59" s="18" customFormat="1" x14ac:dyDescent="0.2">
      <c r="A6790" s="2"/>
      <c r="BG6790" s="72"/>
    </row>
    <row r="6791" spans="1:59" s="18" customFormat="1" x14ac:dyDescent="0.2">
      <c r="A6791" s="2"/>
      <c r="BG6791" s="72"/>
    </row>
    <row r="6792" spans="1:59" s="18" customFormat="1" x14ac:dyDescent="0.2">
      <c r="A6792" s="2"/>
      <c r="BG6792" s="72"/>
    </row>
    <row r="6793" spans="1:59" s="18" customFormat="1" x14ac:dyDescent="0.2">
      <c r="A6793" s="2"/>
      <c r="BG6793" s="72"/>
    </row>
    <row r="6794" spans="1:59" s="18" customFormat="1" x14ac:dyDescent="0.2">
      <c r="A6794" s="2"/>
      <c r="BG6794" s="72"/>
    </row>
    <row r="6795" spans="1:59" s="18" customFormat="1" x14ac:dyDescent="0.2">
      <c r="A6795" s="2"/>
      <c r="BG6795" s="72"/>
    </row>
    <row r="6796" spans="1:59" s="18" customFormat="1" x14ac:dyDescent="0.2">
      <c r="A6796" s="2"/>
      <c r="BG6796" s="72"/>
    </row>
    <row r="6797" spans="1:59" s="18" customFormat="1" x14ac:dyDescent="0.2">
      <c r="A6797" s="2"/>
      <c r="BG6797" s="72"/>
    </row>
    <row r="6798" spans="1:59" s="18" customFormat="1" x14ac:dyDescent="0.2">
      <c r="A6798" s="2"/>
      <c r="BG6798" s="72"/>
    </row>
    <row r="6799" spans="1:59" s="18" customFormat="1" x14ac:dyDescent="0.2">
      <c r="A6799" s="2"/>
      <c r="BG6799" s="72"/>
    </row>
    <row r="6800" spans="1:59" s="18" customFormat="1" x14ac:dyDescent="0.2">
      <c r="A6800" s="2"/>
      <c r="BG6800" s="72"/>
    </row>
    <row r="6801" spans="1:59" s="18" customFormat="1" x14ac:dyDescent="0.2">
      <c r="A6801" s="2"/>
      <c r="BG6801" s="72"/>
    </row>
    <row r="6802" spans="1:59" s="18" customFormat="1" x14ac:dyDescent="0.2">
      <c r="A6802" s="2"/>
      <c r="BG6802" s="72"/>
    </row>
    <row r="6803" spans="1:59" s="18" customFormat="1" x14ac:dyDescent="0.2">
      <c r="A6803" s="2"/>
      <c r="BG6803" s="72"/>
    </row>
    <row r="6804" spans="1:59" s="18" customFormat="1" x14ac:dyDescent="0.2">
      <c r="A6804" s="2"/>
      <c r="BG6804" s="72"/>
    </row>
    <row r="6805" spans="1:59" s="18" customFormat="1" x14ac:dyDescent="0.2">
      <c r="A6805" s="2"/>
      <c r="BG6805" s="72"/>
    </row>
    <row r="6806" spans="1:59" s="18" customFormat="1" x14ac:dyDescent="0.2">
      <c r="A6806" s="2"/>
      <c r="BG6806" s="72"/>
    </row>
    <row r="6807" spans="1:59" s="18" customFormat="1" x14ac:dyDescent="0.2">
      <c r="A6807" s="2"/>
      <c r="BG6807" s="72"/>
    </row>
    <row r="6808" spans="1:59" s="18" customFormat="1" x14ac:dyDescent="0.2">
      <c r="A6808" s="2"/>
      <c r="BG6808" s="72"/>
    </row>
    <row r="6809" spans="1:59" s="18" customFormat="1" x14ac:dyDescent="0.2">
      <c r="A6809" s="2"/>
      <c r="BG6809" s="72"/>
    </row>
    <row r="6810" spans="1:59" s="18" customFormat="1" x14ac:dyDescent="0.2">
      <c r="A6810" s="2"/>
      <c r="BG6810" s="72"/>
    </row>
    <row r="6811" spans="1:59" s="18" customFormat="1" x14ac:dyDescent="0.2">
      <c r="A6811" s="2"/>
      <c r="BG6811" s="72"/>
    </row>
    <row r="6812" spans="1:59" s="18" customFormat="1" x14ac:dyDescent="0.2">
      <c r="A6812" s="2"/>
      <c r="BG6812" s="72"/>
    </row>
    <row r="6813" spans="1:59" s="18" customFormat="1" x14ac:dyDescent="0.2">
      <c r="A6813" s="2"/>
      <c r="BG6813" s="72"/>
    </row>
    <row r="6814" spans="1:59" s="18" customFormat="1" x14ac:dyDescent="0.2">
      <c r="A6814" s="2"/>
      <c r="BG6814" s="72"/>
    </row>
    <row r="6815" spans="1:59" s="18" customFormat="1" x14ac:dyDescent="0.2">
      <c r="A6815" s="2"/>
      <c r="BG6815" s="72"/>
    </row>
    <row r="6816" spans="1:59" s="18" customFormat="1" x14ac:dyDescent="0.2">
      <c r="A6816" s="2"/>
      <c r="BG6816" s="72"/>
    </row>
    <row r="6817" spans="1:59" s="18" customFormat="1" x14ac:dyDescent="0.2">
      <c r="A6817" s="2"/>
      <c r="BG6817" s="72"/>
    </row>
    <row r="6818" spans="1:59" s="18" customFormat="1" x14ac:dyDescent="0.2">
      <c r="A6818" s="2"/>
      <c r="BG6818" s="72"/>
    </row>
    <row r="6819" spans="1:59" s="18" customFormat="1" x14ac:dyDescent="0.2">
      <c r="A6819" s="2"/>
      <c r="BG6819" s="72"/>
    </row>
    <row r="6820" spans="1:59" s="18" customFormat="1" x14ac:dyDescent="0.2">
      <c r="A6820" s="2"/>
      <c r="BG6820" s="72"/>
    </row>
    <row r="6821" spans="1:59" s="18" customFormat="1" x14ac:dyDescent="0.2">
      <c r="A6821" s="2"/>
      <c r="BG6821" s="72"/>
    </row>
    <row r="6822" spans="1:59" s="18" customFormat="1" x14ac:dyDescent="0.2">
      <c r="A6822" s="2"/>
      <c r="BG6822" s="72"/>
    </row>
    <row r="6823" spans="1:59" s="18" customFormat="1" x14ac:dyDescent="0.2">
      <c r="A6823" s="2"/>
      <c r="BG6823" s="72"/>
    </row>
    <row r="6824" spans="1:59" s="18" customFormat="1" x14ac:dyDescent="0.2">
      <c r="A6824" s="2"/>
      <c r="BG6824" s="72"/>
    </row>
    <row r="6825" spans="1:59" s="18" customFormat="1" x14ac:dyDescent="0.2">
      <c r="A6825" s="2"/>
      <c r="BG6825" s="72"/>
    </row>
    <row r="6826" spans="1:59" s="18" customFormat="1" x14ac:dyDescent="0.2">
      <c r="A6826" s="2"/>
      <c r="BG6826" s="72"/>
    </row>
    <row r="6827" spans="1:59" s="18" customFormat="1" x14ac:dyDescent="0.2">
      <c r="A6827" s="2"/>
      <c r="BG6827" s="72"/>
    </row>
    <row r="6828" spans="1:59" s="18" customFormat="1" x14ac:dyDescent="0.2">
      <c r="A6828" s="2"/>
      <c r="BG6828" s="72"/>
    </row>
    <row r="6829" spans="1:59" s="18" customFormat="1" x14ac:dyDescent="0.2">
      <c r="A6829" s="2"/>
      <c r="BG6829" s="72"/>
    </row>
    <row r="6830" spans="1:59" s="18" customFormat="1" x14ac:dyDescent="0.2">
      <c r="A6830" s="2"/>
      <c r="BG6830" s="72"/>
    </row>
    <row r="6831" spans="1:59" s="18" customFormat="1" x14ac:dyDescent="0.2">
      <c r="A6831" s="2"/>
      <c r="BG6831" s="72"/>
    </row>
    <row r="6832" spans="1:59" s="18" customFormat="1" x14ac:dyDescent="0.2">
      <c r="A6832" s="2"/>
      <c r="BG6832" s="72"/>
    </row>
    <row r="6833" spans="1:59" s="18" customFormat="1" x14ac:dyDescent="0.2">
      <c r="A6833" s="2"/>
      <c r="BG6833" s="72"/>
    </row>
    <row r="6834" spans="1:59" s="18" customFormat="1" x14ac:dyDescent="0.2">
      <c r="A6834" s="2"/>
      <c r="BG6834" s="72"/>
    </row>
    <row r="6835" spans="1:59" s="18" customFormat="1" x14ac:dyDescent="0.2">
      <c r="A6835" s="2"/>
      <c r="BG6835" s="72"/>
    </row>
    <row r="6836" spans="1:59" s="18" customFormat="1" x14ac:dyDescent="0.2">
      <c r="A6836" s="2"/>
      <c r="BG6836" s="72"/>
    </row>
    <row r="6837" spans="1:59" s="18" customFormat="1" x14ac:dyDescent="0.2">
      <c r="A6837" s="2"/>
      <c r="BG6837" s="72"/>
    </row>
    <row r="6838" spans="1:59" s="18" customFormat="1" x14ac:dyDescent="0.2">
      <c r="A6838" s="2"/>
      <c r="BG6838" s="72"/>
    </row>
    <row r="6839" spans="1:59" s="18" customFormat="1" x14ac:dyDescent="0.2">
      <c r="A6839" s="2"/>
      <c r="BG6839" s="72"/>
    </row>
    <row r="6840" spans="1:59" s="18" customFormat="1" x14ac:dyDescent="0.2">
      <c r="A6840" s="2"/>
      <c r="BG6840" s="72"/>
    </row>
    <row r="6841" spans="1:59" s="18" customFormat="1" x14ac:dyDescent="0.2">
      <c r="A6841" s="2"/>
      <c r="BG6841" s="72"/>
    </row>
    <row r="6842" spans="1:59" s="18" customFormat="1" x14ac:dyDescent="0.2">
      <c r="A6842" s="2"/>
      <c r="BG6842" s="72"/>
    </row>
    <row r="6843" spans="1:59" s="18" customFormat="1" x14ac:dyDescent="0.2">
      <c r="A6843" s="2"/>
      <c r="BG6843" s="72"/>
    </row>
    <row r="6844" spans="1:59" s="18" customFormat="1" x14ac:dyDescent="0.2">
      <c r="A6844" s="2"/>
      <c r="BG6844" s="72"/>
    </row>
    <row r="6845" spans="1:59" s="18" customFormat="1" x14ac:dyDescent="0.2">
      <c r="A6845" s="2"/>
      <c r="BG6845" s="72"/>
    </row>
    <row r="6846" spans="1:59" s="18" customFormat="1" x14ac:dyDescent="0.2">
      <c r="A6846" s="2"/>
      <c r="BG6846" s="72"/>
    </row>
    <row r="6847" spans="1:59" s="18" customFormat="1" x14ac:dyDescent="0.2">
      <c r="A6847" s="2"/>
      <c r="BG6847" s="72"/>
    </row>
    <row r="6848" spans="1:59" s="18" customFormat="1" x14ac:dyDescent="0.2">
      <c r="A6848" s="2"/>
      <c r="BG6848" s="72"/>
    </row>
    <row r="6849" spans="1:59" s="18" customFormat="1" x14ac:dyDescent="0.2">
      <c r="A6849" s="2"/>
      <c r="BG6849" s="72"/>
    </row>
    <row r="6850" spans="1:59" s="18" customFormat="1" x14ac:dyDescent="0.2">
      <c r="A6850" s="2"/>
      <c r="BG6850" s="72"/>
    </row>
    <row r="6851" spans="1:59" s="18" customFormat="1" x14ac:dyDescent="0.2">
      <c r="A6851" s="2"/>
      <c r="BG6851" s="72"/>
    </row>
    <row r="6852" spans="1:59" s="18" customFormat="1" x14ac:dyDescent="0.2">
      <c r="A6852" s="2"/>
      <c r="BG6852" s="72"/>
    </row>
    <row r="6853" spans="1:59" s="18" customFormat="1" x14ac:dyDescent="0.2">
      <c r="A6853" s="2"/>
      <c r="BG6853" s="72"/>
    </row>
    <row r="6854" spans="1:59" s="18" customFormat="1" x14ac:dyDescent="0.2">
      <c r="A6854" s="2"/>
      <c r="BG6854" s="72"/>
    </row>
    <row r="6855" spans="1:59" s="18" customFormat="1" x14ac:dyDescent="0.2">
      <c r="A6855" s="2"/>
      <c r="BG6855" s="72"/>
    </row>
    <row r="6856" spans="1:59" s="18" customFormat="1" x14ac:dyDescent="0.2">
      <c r="A6856" s="2"/>
      <c r="BG6856" s="72"/>
    </row>
    <row r="6857" spans="1:59" s="18" customFormat="1" x14ac:dyDescent="0.2">
      <c r="A6857" s="2"/>
      <c r="BG6857" s="72"/>
    </row>
    <row r="6858" spans="1:59" s="18" customFormat="1" x14ac:dyDescent="0.2">
      <c r="A6858" s="2"/>
      <c r="BG6858" s="72"/>
    </row>
    <row r="6859" spans="1:59" s="18" customFormat="1" x14ac:dyDescent="0.2">
      <c r="A6859" s="2"/>
      <c r="BG6859" s="72"/>
    </row>
    <row r="6860" spans="1:59" s="18" customFormat="1" x14ac:dyDescent="0.2">
      <c r="A6860" s="2"/>
      <c r="BG6860" s="72"/>
    </row>
    <row r="6861" spans="1:59" s="18" customFormat="1" x14ac:dyDescent="0.2">
      <c r="A6861" s="2"/>
      <c r="BG6861" s="72"/>
    </row>
    <row r="6862" spans="1:59" s="18" customFormat="1" x14ac:dyDescent="0.2">
      <c r="A6862" s="2"/>
      <c r="BG6862" s="72"/>
    </row>
    <row r="6863" spans="1:59" s="18" customFormat="1" x14ac:dyDescent="0.2">
      <c r="A6863" s="2"/>
      <c r="BG6863" s="72"/>
    </row>
    <row r="6864" spans="1:59" s="18" customFormat="1" x14ac:dyDescent="0.2">
      <c r="A6864" s="2"/>
      <c r="BG6864" s="72"/>
    </row>
    <row r="6865" spans="1:59" s="18" customFormat="1" x14ac:dyDescent="0.2">
      <c r="A6865" s="2"/>
      <c r="BG6865" s="72"/>
    </row>
    <row r="6866" spans="1:59" s="18" customFormat="1" x14ac:dyDescent="0.2">
      <c r="A6866" s="2"/>
      <c r="BG6866" s="72"/>
    </row>
    <row r="6867" spans="1:59" s="18" customFormat="1" x14ac:dyDescent="0.2">
      <c r="A6867" s="2"/>
      <c r="BG6867" s="72"/>
    </row>
    <row r="6868" spans="1:59" s="18" customFormat="1" x14ac:dyDescent="0.2">
      <c r="A6868" s="2"/>
      <c r="BG6868" s="72"/>
    </row>
    <row r="6869" spans="1:59" s="18" customFormat="1" x14ac:dyDescent="0.2">
      <c r="A6869" s="2"/>
      <c r="BG6869" s="72"/>
    </row>
    <row r="6870" spans="1:59" s="18" customFormat="1" x14ac:dyDescent="0.2">
      <c r="A6870" s="2"/>
      <c r="BG6870" s="72"/>
    </row>
    <row r="6871" spans="1:59" s="18" customFormat="1" x14ac:dyDescent="0.2">
      <c r="A6871" s="2"/>
      <c r="BG6871" s="72"/>
    </row>
    <row r="6872" spans="1:59" s="18" customFormat="1" x14ac:dyDescent="0.2">
      <c r="A6872" s="2"/>
      <c r="BG6872" s="72"/>
    </row>
    <row r="6873" spans="1:59" s="18" customFormat="1" x14ac:dyDescent="0.2">
      <c r="A6873" s="2"/>
      <c r="BG6873" s="72"/>
    </row>
    <row r="6874" spans="1:59" s="18" customFormat="1" x14ac:dyDescent="0.2">
      <c r="A6874" s="2"/>
      <c r="BG6874" s="72"/>
    </row>
    <row r="6875" spans="1:59" s="18" customFormat="1" x14ac:dyDescent="0.2">
      <c r="A6875" s="2"/>
      <c r="BG6875" s="72"/>
    </row>
    <row r="6876" spans="1:59" s="18" customFormat="1" x14ac:dyDescent="0.2">
      <c r="A6876" s="2"/>
      <c r="BG6876" s="72"/>
    </row>
    <row r="6877" spans="1:59" s="18" customFormat="1" x14ac:dyDescent="0.2">
      <c r="A6877" s="2"/>
      <c r="BG6877" s="72"/>
    </row>
    <row r="6878" spans="1:59" s="18" customFormat="1" x14ac:dyDescent="0.2">
      <c r="A6878" s="2"/>
      <c r="BG6878" s="72"/>
    </row>
    <row r="6879" spans="1:59" s="18" customFormat="1" x14ac:dyDescent="0.2">
      <c r="A6879" s="2"/>
      <c r="BG6879" s="72"/>
    </row>
    <row r="6880" spans="1:59" s="18" customFormat="1" x14ac:dyDescent="0.2">
      <c r="A6880" s="2"/>
      <c r="BG6880" s="72"/>
    </row>
    <row r="6881" spans="1:59" s="18" customFormat="1" x14ac:dyDescent="0.2">
      <c r="A6881" s="2"/>
      <c r="BG6881" s="72"/>
    </row>
    <row r="6882" spans="1:59" s="18" customFormat="1" x14ac:dyDescent="0.2">
      <c r="A6882" s="2"/>
      <c r="BG6882" s="72"/>
    </row>
    <row r="6883" spans="1:59" s="18" customFormat="1" x14ac:dyDescent="0.2">
      <c r="A6883" s="2"/>
      <c r="BG6883" s="72"/>
    </row>
    <row r="6884" spans="1:59" s="18" customFormat="1" x14ac:dyDescent="0.2">
      <c r="A6884" s="2"/>
      <c r="BG6884" s="72"/>
    </row>
    <row r="6885" spans="1:59" s="18" customFormat="1" x14ac:dyDescent="0.2">
      <c r="A6885" s="2"/>
      <c r="BG6885" s="72"/>
    </row>
    <row r="6886" spans="1:59" s="18" customFormat="1" x14ac:dyDescent="0.2">
      <c r="A6886" s="2"/>
      <c r="BG6886" s="72"/>
    </row>
    <row r="6887" spans="1:59" s="18" customFormat="1" x14ac:dyDescent="0.2">
      <c r="A6887" s="2"/>
      <c r="BG6887" s="72"/>
    </row>
    <row r="6888" spans="1:59" s="18" customFormat="1" x14ac:dyDescent="0.2">
      <c r="A6888" s="2"/>
      <c r="BG6888" s="72"/>
    </row>
    <row r="6889" spans="1:59" s="18" customFormat="1" x14ac:dyDescent="0.2">
      <c r="A6889" s="2"/>
      <c r="BG6889" s="72"/>
    </row>
    <row r="6890" spans="1:59" s="18" customFormat="1" x14ac:dyDescent="0.2">
      <c r="A6890" s="2"/>
      <c r="BG6890" s="72"/>
    </row>
    <row r="6891" spans="1:59" s="18" customFormat="1" x14ac:dyDescent="0.2">
      <c r="A6891" s="2"/>
      <c r="BG6891" s="72"/>
    </row>
    <row r="6892" spans="1:59" s="18" customFormat="1" x14ac:dyDescent="0.2">
      <c r="A6892" s="2"/>
      <c r="BG6892" s="72"/>
    </row>
    <row r="6893" spans="1:59" s="18" customFormat="1" x14ac:dyDescent="0.2">
      <c r="A6893" s="2"/>
      <c r="BG6893" s="72"/>
    </row>
    <row r="6894" spans="1:59" s="18" customFormat="1" x14ac:dyDescent="0.2">
      <c r="A6894" s="2"/>
      <c r="BG6894" s="72"/>
    </row>
    <row r="6895" spans="1:59" s="18" customFormat="1" x14ac:dyDescent="0.2">
      <c r="A6895" s="2"/>
      <c r="BG6895" s="72"/>
    </row>
    <row r="6896" spans="1:59" s="18" customFormat="1" x14ac:dyDescent="0.2">
      <c r="A6896" s="2"/>
      <c r="BG6896" s="72"/>
    </row>
    <row r="6897" spans="1:59" s="18" customFormat="1" x14ac:dyDescent="0.2">
      <c r="A6897" s="2"/>
      <c r="BG6897" s="72"/>
    </row>
    <row r="6898" spans="1:59" s="18" customFormat="1" x14ac:dyDescent="0.2">
      <c r="A6898" s="2"/>
      <c r="BG6898" s="72"/>
    </row>
    <row r="6899" spans="1:59" s="18" customFormat="1" x14ac:dyDescent="0.2">
      <c r="A6899" s="2"/>
      <c r="BG6899" s="72"/>
    </row>
    <row r="6900" spans="1:59" s="18" customFormat="1" x14ac:dyDescent="0.2">
      <c r="A6900" s="2"/>
      <c r="BG6900" s="72"/>
    </row>
    <row r="6901" spans="1:59" s="18" customFormat="1" x14ac:dyDescent="0.2">
      <c r="A6901" s="2"/>
      <c r="BG6901" s="72"/>
    </row>
    <row r="6902" spans="1:59" s="18" customFormat="1" x14ac:dyDescent="0.2">
      <c r="A6902" s="2"/>
      <c r="BG6902" s="72"/>
    </row>
    <row r="6903" spans="1:59" s="18" customFormat="1" x14ac:dyDescent="0.2">
      <c r="A6903" s="2"/>
      <c r="BG6903" s="72"/>
    </row>
    <row r="6904" spans="1:59" s="18" customFormat="1" x14ac:dyDescent="0.2">
      <c r="A6904" s="2"/>
      <c r="BG6904" s="72"/>
    </row>
    <row r="6905" spans="1:59" s="18" customFormat="1" x14ac:dyDescent="0.2">
      <c r="A6905" s="2"/>
      <c r="BG6905" s="72"/>
    </row>
    <row r="6906" spans="1:59" s="18" customFormat="1" x14ac:dyDescent="0.2">
      <c r="A6906" s="2"/>
      <c r="BG6906" s="72"/>
    </row>
    <row r="6907" spans="1:59" s="18" customFormat="1" x14ac:dyDescent="0.2">
      <c r="A6907" s="2"/>
      <c r="BG6907" s="72"/>
    </row>
    <row r="6908" spans="1:59" s="18" customFormat="1" x14ac:dyDescent="0.2">
      <c r="A6908" s="2"/>
      <c r="BG6908" s="72"/>
    </row>
    <row r="6909" spans="1:59" s="18" customFormat="1" x14ac:dyDescent="0.2">
      <c r="A6909" s="2"/>
      <c r="BG6909" s="72"/>
    </row>
    <row r="6910" spans="1:59" s="18" customFormat="1" x14ac:dyDescent="0.2">
      <c r="A6910" s="2"/>
      <c r="BG6910" s="72"/>
    </row>
    <row r="6911" spans="1:59" s="18" customFormat="1" x14ac:dyDescent="0.2">
      <c r="A6911" s="2"/>
      <c r="BG6911" s="72"/>
    </row>
    <row r="6912" spans="1:59" s="18" customFormat="1" x14ac:dyDescent="0.2">
      <c r="A6912" s="2"/>
      <c r="BG6912" s="72"/>
    </row>
    <row r="6913" spans="1:59" s="18" customFormat="1" x14ac:dyDescent="0.2">
      <c r="A6913" s="2"/>
      <c r="BG6913" s="72"/>
    </row>
    <row r="6914" spans="1:59" s="18" customFormat="1" x14ac:dyDescent="0.2">
      <c r="A6914" s="2"/>
      <c r="BG6914" s="72"/>
    </row>
    <row r="6915" spans="1:59" s="18" customFormat="1" x14ac:dyDescent="0.2">
      <c r="A6915" s="2"/>
      <c r="BG6915" s="72"/>
    </row>
    <row r="6916" spans="1:59" s="18" customFormat="1" x14ac:dyDescent="0.2">
      <c r="A6916" s="2"/>
      <c r="BG6916" s="72"/>
    </row>
    <row r="6917" spans="1:59" s="18" customFormat="1" x14ac:dyDescent="0.2">
      <c r="A6917" s="2"/>
      <c r="BG6917" s="72"/>
    </row>
    <row r="6918" spans="1:59" s="18" customFormat="1" x14ac:dyDescent="0.2">
      <c r="A6918" s="2"/>
      <c r="BG6918" s="72"/>
    </row>
    <row r="6919" spans="1:59" s="18" customFormat="1" x14ac:dyDescent="0.2">
      <c r="A6919" s="2"/>
      <c r="BG6919" s="72"/>
    </row>
    <row r="6920" spans="1:59" s="18" customFormat="1" x14ac:dyDescent="0.2">
      <c r="A6920" s="2"/>
      <c r="BG6920" s="72"/>
    </row>
    <row r="6921" spans="1:59" s="18" customFormat="1" x14ac:dyDescent="0.2">
      <c r="A6921" s="2"/>
      <c r="BG6921" s="72"/>
    </row>
    <row r="6922" spans="1:59" s="18" customFormat="1" x14ac:dyDescent="0.2">
      <c r="A6922" s="2"/>
      <c r="BG6922" s="72"/>
    </row>
    <row r="6923" spans="1:59" s="18" customFormat="1" x14ac:dyDescent="0.2">
      <c r="A6923" s="2"/>
      <c r="BG6923" s="72"/>
    </row>
    <row r="6924" spans="1:59" s="18" customFormat="1" x14ac:dyDescent="0.2">
      <c r="A6924" s="2"/>
      <c r="BG6924" s="72"/>
    </row>
    <row r="6925" spans="1:59" s="18" customFormat="1" x14ac:dyDescent="0.2">
      <c r="A6925" s="2"/>
      <c r="BG6925" s="72"/>
    </row>
    <row r="6926" spans="1:59" s="18" customFormat="1" x14ac:dyDescent="0.2">
      <c r="A6926" s="2"/>
      <c r="BG6926" s="72"/>
    </row>
    <row r="6927" spans="1:59" s="18" customFormat="1" x14ac:dyDescent="0.2">
      <c r="A6927" s="2"/>
      <c r="BG6927" s="72"/>
    </row>
    <row r="6928" spans="1:59" s="18" customFormat="1" x14ac:dyDescent="0.2">
      <c r="A6928" s="2"/>
      <c r="BG6928" s="72"/>
    </row>
    <row r="6929" spans="1:59" s="18" customFormat="1" x14ac:dyDescent="0.2">
      <c r="A6929" s="2"/>
      <c r="BG6929" s="72"/>
    </row>
    <row r="6930" spans="1:59" s="18" customFormat="1" x14ac:dyDescent="0.2">
      <c r="A6930" s="2"/>
      <c r="BG6930" s="72"/>
    </row>
    <row r="6931" spans="1:59" s="18" customFormat="1" x14ac:dyDescent="0.2">
      <c r="A6931" s="2"/>
      <c r="BG6931" s="72"/>
    </row>
    <row r="6932" spans="1:59" s="18" customFormat="1" x14ac:dyDescent="0.2">
      <c r="A6932" s="2"/>
      <c r="BG6932" s="72"/>
    </row>
    <row r="6933" spans="1:59" s="18" customFormat="1" x14ac:dyDescent="0.2">
      <c r="A6933" s="2"/>
      <c r="BG6933" s="72"/>
    </row>
    <row r="6934" spans="1:59" s="18" customFormat="1" x14ac:dyDescent="0.2">
      <c r="A6934" s="2"/>
      <c r="BG6934" s="72"/>
    </row>
    <row r="6935" spans="1:59" s="18" customFormat="1" x14ac:dyDescent="0.2">
      <c r="A6935" s="2"/>
      <c r="BG6935" s="72"/>
    </row>
    <row r="6936" spans="1:59" s="18" customFormat="1" x14ac:dyDescent="0.2">
      <c r="A6936" s="2"/>
      <c r="BG6936" s="72"/>
    </row>
    <row r="6937" spans="1:59" s="18" customFormat="1" x14ac:dyDescent="0.2">
      <c r="A6937" s="2"/>
      <c r="BG6937" s="72"/>
    </row>
    <row r="6938" spans="1:59" s="18" customFormat="1" x14ac:dyDescent="0.2">
      <c r="A6938" s="2"/>
      <c r="BG6938" s="72"/>
    </row>
    <row r="6939" spans="1:59" s="18" customFormat="1" x14ac:dyDescent="0.2">
      <c r="A6939" s="2"/>
      <c r="BG6939" s="72"/>
    </row>
    <row r="6940" spans="1:59" s="18" customFormat="1" x14ac:dyDescent="0.2">
      <c r="A6940" s="2"/>
      <c r="BG6940" s="72"/>
    </row>
    <row r="6941" spans="1:59" s="18" customFormat="1" x14ac:dyDescent="0.2">
      <c r="A6941" s="2"/>
      <c r="BG6941" s="72"/>
    </row>
    <row r="6942" spans="1:59" s="18" customFormat="1" x14ac:dyDescent="0.2">
      <c r="A6942" s="2"/>
      <c r="BG6942" s="72"/>
    </row>
    <row r="6943" spans="1:59" s="18" customFormat="1" x14ac:dyDescent="0.2">
      <c r="A6943" s="2"/>
      <c r="BG6943" s="72"/>
    </row>
    <row r="6944" spans="1:59" s="18" customFormat="1" x14ac:dyDescent="0.2">
      <c r="A6944" s="2"/>
      <c r="BG6944" s="72"/>
    </row>
    <row r="6945" spans="1:59" s="18" customFormat="1" x14ac:dyDescent="0.2">
      <c r="A6945" s="2"/>
      <c r="BG6945" s="72"/>
    </row>
    <row r="6946" spans="1:59" s="18" customFormat="1" x14ac:dyDescent="0.2">
      <c r="A6946" s="2"/>
      <c r="BG6946" s="72"/>
    </row>
    <row r="6947" spans="1:59" s="18" customFormat="1" x14ac:dyDescent="0.2">
      <c r="A6947" s="2"/>
      <c r="BG6947" s="72"/>
    </row>
    <row r="6948" spans="1:59" s="18" customFormat="1" x14ac:dyDescent="0.2">
      <c r="A6948" s="2"/>
      <c r="BG6948" s="72"/>
    </row>
    <row r="6949" spans="1:59" s="18" customFormat="1" x14ac:dyDescent="0.2">
      <c r="A6949" s="2"/>
      <c r="BG6949" s="72"/>
    </row>
    <row r="6950" spans="1:59" s="18" customFormat="1" x14ac:dyDescent="0.2">
      <c r="A6950" s="2"/>
      <c r="BG6950" s="72"/>
    </row>
    <row r="6951" spans="1:59" s="18" customFormat="1" x14ac:dyDescent="0.2">
      <c r="A6951" s="2"/>
      <c r="BG6951" s="72"/>
    </row>
    <row r="6952" spans="1:59" s="18" customFormat="1" x14ac:dyDescent="0.2">
      <c r="A6952" s="2"/>
      <c r="BG6952" s="72"/>
    </row>
    <row r="6953" spans="1:59" s="18" customFormat="1" x14ac:dyDescent="0.2">
      <c r="A6953" s="2"/>
      <c r="BG6953" s="72"/>
    </row>
    <row r="6954" spans="1:59" s="18" customFormat="1" x14ac:dyDescent="0.2">
      <c r="A6954" s="2"/>
      <c r="BG6954" s="72"/>
    </row>
    <row r="6955" spans="1:59" s="18" customFormat="1" x14ac:dyDescent="0.2">
      <c r="A6955" s="2"/>
      <c r="BG6955" s="72"/>
    </row>
    <row r="6956" spans="1:59" s="18" customFormat="1" x14ac:dyDescent="0.2">
      <c r="A6956" s="2"/>
      <c r="BG6956" s="72"/>
    </row>
    <row r="6957" spans="1:59" s="18" customFormat="1" x14ac:dyDescent="0.2">
      <c r="A6957" s="2"/>
      <c r="BG6957" s="72"/>
    </row>
    <row r="6958" spans="1:59" s="18" customFormat="1" x14ac:dyDescent="0.2">
      <c r="A6958" s="2"/>
      <c r="BG6958" s="72"/>
    </row>
    <row r="6959" spans="1:59" s="18" customFormat="1" x14ac:dyDescent="0.2">
      <c r="A6959" s="2"/>
      <c r="BG6959" s="72"/>
    </row>
    <row r="6960" spans="1:59" s="18" customFormat="1" x14ac:dyDescent="0.2">
      <c r="A6960" s="2"/>
      <c r="BG6960" s="72"/>
    </row>
    <row r="6961" spans="1:59" s="18" customFormat="1" x14ac:dyDescent="0.2">
      <c r="A6961" s="2"/>
      <c r="BG6961" s="72"/>
    </row>
    <row r="6962" spans="1:59" s="18" customFormat="1" x14ac:dyDescent="0.2">
      <c r="A6962" s="2"/>
      <c r="BG6962" s="72"/>
    </row>
    <row r="6963" spans="1:59" s="18" customFormat="1" x14ac:dyDescent="0.2">
      <c r="A6963" s="2"/>
      <c r="BG6963" s="72"/>
    </row>
    <row r="6964" spans="1:59" s="18" customFormat="1" x14ac:dyDescent="0.2">
      <c r="A6964" s="2"/>
      <c r="BG6964" s="72"/>
    </row>
    <row r="6965" spans="1:59" s="18" customFormat="1" x14ac:dyDescent="0.2">
      <c r="A6965" s="2"/>
      <c r="BG6965" s="72"/>
    </row>
    <row r="6966" spans="1:59" s="18" customFormat="1" x14ac:dyDescent="0.2">
      <c r="A6966" s="2"/>
      <c r="BG6966" s="72"/>
    </row>
    <row r="6967" spans="1:59" s="18" customFormat="1" x14ac:dyDescent="0.2">
      <c r="A6967" s="2"/>
      <c r="BG6967" s="72"/>
    </row>
    <row r="6968" spans="1:59" s="18" customFormat="1" x14ac:dyDescent="0.2">
      <c r="A6968" s="2"/>
      <c r="BG6968" s="72"/>
    </row>
    <row r="6969" spans="1:59" s="18" customFormat="1" x14ac:dyDescent="0.2">
      <c r="A6969" s="2"/>
      <c r="BG6969" s="72"/>
    </row>
    <row r="6970" spans="1:59" s="18" customFormat="1" x14ac:dyDescent="0.2">
      <c r="A6970" s="2"/>
      <c r="BG6970" s="72"/>
    </row>
    <row r="6971" spans="1:59" s="18" customFormat="1" x14ac:dyDescent="0.2">
      <c r="A6971" s="2"/>
      <c r="BG6971" s="72"/>
    </row>
    <row r="6972" spans="1:59" s="18" customFormat="1" x14ac:dyDescent="0.2">
      <c r="A6972" s="2"/>
      <c r="BG6972" s="72"/>
    </row>
    <row r="6973" spans="1:59" s="18" customFormat="1" x14ac:dyDescent="0.2">
      <c r="A6973" s="2"/>
      <c r="BG6973" s="72"/>
    </row>
    <row r="6974" spans="1:59" s="18" customFormat="1" x14ac:dyDescent="0.2">
      <c r="A6974" s="2"/>
      <c r="BG6974" s="72"/>
    </row>
    <row r="6975" spans="1:59" s="18" customFormat="1" x14ac:dyDescent="0.2">
      <c r="A6975" s="2"/>
      <c r="BG6975" s="72"/>
    </row>
    <row r="6976" spans="1:59" s="18" customFormat="1" x14ac:dyDescent="0.2">
      <c r="A6976" s="2"/>
      <c r="BG6976" s="72"/>
    </row>
    <row r="6977" spans="1:59" s="18" customFormat="1" x14ac:dyDescent="0.2">
      <c r="A6977" s="2"/>
      <c r="BG6977" s="72"/>
    </row>
    <row r="6978" spans="1:59" s="18" customFormat="1" x14ac:dyDescent="0.2">
      <c r="A6978" s="2"/>
      <c r="BG6978" s="72"/>
    </row>
    <row r="6979" spans="1:59" s="18" customFormat="1" x14ac:dyDescent="0.2">
      <c r="A6979" s="2"/>
      <c r="BG6979" s="72"/>
    </row>
    <row r="6980" spans="1:59" s="18" customFormat="1" x14ac:dyDescent="0.2">
      <c r="A6980" s="2"/>
      <c r="BG6980" s="72"/>
    </row>
    <row r="6981" spans="1:59" s="18" customFormat="1" x14ac:dyDescent="0.2">
      <c r="A6981" s="2"/>
      <c r="BG6981" s="72"/>
    </row>
    <row r="6982" spans="1:59" s="18" customFormat="1" x14ac:dyDescent="0.2">
      <c r="A6982" s="2"/>
      <c r="BG6982" s="72"/>
    </row>
    <row r="6983" spans="1:59" s="18" customFormat="1" x14ac:dyDescent="0.2">
      <c r="A6983" s="2"/>
      <c r="BG6983" s="72"/>
    </row>
    <row r="6984" spans="1:59" s="18" customFormat="1" x14ac:dyDescent="0.2">
      <c r="A6984" s="2"/>
      <c r="BG6984" s="72"/>
    </row>
    <row r="6985" spans="1:59" s="18" customFormat="1" x14ac:dyDescent="0.2">
      <c r="A6985" s="2"/>
      <c r="BG6985" s="72"/>
    </row>
    <row r="6986" spans="1:59" s="18" customFormat="1" x14ac:dyDescent="0.2">
      <c r="A6986" s="2"/>
      <c r="BG6986" s="72"/>
    </row>
    <row r="6987" spans="1:59" s="18" customFormat="1" x14ac:dyDescent="0.2">
      <c r="A6987" s="2"/>
      <c r="BG6987" s="72"/>
    </row>
    <row r="6988" spans="1:59" s="18" customFormat="1" x14ac:dyDescent="0.2">
      <c r="A6988" s="2"/>
      <c r="BG6988" s="72"/>
    </row>
    <row r="6989" spans="1:59" s="18" customFormat="1" x14ac:dyDescent="0.2">
      <c r="A6989" s="2"/>
      <c r="BG6989" s="72"/>
    </row>
    <row r="6990" spans="1:59" s="18" customFormat="1" x14ac:dyDescent="0.2">
      <c r="A6990" s="2"/>
      <c r="BG6990" s="72"/>
    </row>
    <row r="6991" spans="1:59" s="18" customFormat="1" x14ac:dyDescent="0.2">
      <c r="A6991" s="2"/>
      <c r="BG6991" s="72"/>
    </row>
    <row r="6992" spans="1:59" s="18" customFormat="1" x14ac:dyDescent="0.2">
      <c r="A6992" s="2"/>
      <c r="BG6992" s="72"/>
    </row>
    <row r="6993" spans="1:59" s="18" customFormat="1" x14ac:dyDescent="0.2">
      <c r="A6993" s="2"/>
      <c r="BG6993" s="72"/>
    </row>
    <row r="6994" spans="1:59" s="18" customFormat="1" x14ac:dyDescent="0.2">
      <c r="A6994" s="2"/>
      <c r="BG6994" s="72"/>
    </row>
    <row r="6995" spans="1:59" s="18" customFormat="1" x14ac:dyDescent="0.2">
      <c r="A6995" s="2"/>
      <c r="BG6995" s="72"/>
    </row>
    <row r="6996" spans="1:59" s="18" customFormat="1" x14ac:dyDescent="0.2">
      <c r="A6996" s="2"/>
      <c r="BG6996" s="72"/>
    </row>
    <row r="6997" spans="1:59" s="18" customFormat="1" x14ac:dyDescent="0.2">
      <c r="A6997" s="2"/>
      <c r="BG6997" s="72"/>
    </row>
    <row r="6998" spans="1:59" s="18" customFormat="1" x14ac:dyDescent="0.2">
      <c r="A6998" s="2"/>
      <c r="BG6998" s="72"/>
    </row>
    <row r="6999" spans="1:59" s="18" customFormat="1" x14ac:dyDescent="0.2">
      <c r="A6999" s="2"/>
      <c r="BG6999" s="72"/>
    </row>
    <row r="7000" spans="1:59" s="18" customFormat="1" x14ac:dyDescent="0.2">
      <c r="A7000" s="2"/>
      <c r="BG7000" s="72"/>
    </row>
    <row r="7001" spans="1:59" s="18" customFormat="1" x14ac:dyDescent="0.2">
      <c r="A7001" s="2"/>
      <c r="BG7001" s="72"/>
    </row>
    <row r="7002" spans="1:59" s="18" customFormat="1" x14ac:dyDescent="0.2">
      <c r="A7002" s="2"/>
      <c r="BG7002" s="72"/>
    </row>
    <row r="7003" spans="1:59" s="18" customFormat="1" x14ac:dyDescent="0.2">
      <c r="A7003" s="2"/>
      <c r="BG7003" s="72"/>
    </row>
    <row r="7004" spans="1:59" s="18" customFormat="1" x14ac:dyDescent="0.2">
      <c r="A7004" s="2"/>
      <c r="BG7004" s="72"/>
    </row>
    <row r="7005" spans="1:59" s="18" customFormat="1" x14ac:dyDescent="0.2">
      <c r="A7005" s="2"/>
      <c r="BG7005" s="72"/>
    </row>
    <row r="7006" spans="1:59" s="18" customFormat="1" x14ac:dyDescent="0.2">
      <c r="A7006" s="2"/>
      <c r="BG7006" s="72"/>
    </row>
    <row r="7007" spans="1:59" s="18" customFormat="1" x14ac:dyDescent="0.2">
      <c r="A7007" s="2"/>
      <c r="BG7007" s="72"/>
    </row>
    <row r="7008" spans="1:59" s="18" customFormat="1" x14ac:dyDescent="0.2">
      <c r="A7008" s="2"/>
      <c r="BG7008" s="72"/>
    </row>
    <row r="7009" spans="1:59" s="18" customFormat="1" x14ac:dyDescent="0.2">
      <c r="A7009" s="2"/>
      <c r="BG7009" s="72"/>
    </row>
    <row r="7010" spans="1:59" s="18" customFormat="1" x14ac:dyDescent="0.2">
      <c r="A7010" s="2"/>
      <c r="BG7010" s="72"/>
    </row>
    <row r="7011" spans="1:59" s="18" customFormat="1" x14ac:dyDescent="0.2">
      <c r="A7011" s="2"/>
      <c r="BG7011" s="72"/>
    </row>
    <row r="7012" spans="1:59" s="18" customFormat="1" x14ac:dyDescent="0.2">
      <c r="A7012" s="2"/>
      <c r="BG7012" s="72"/>
    </row>
    <row r="7013" spans="1:59" s="18" customFormat="1" x14ac:dyDescent="0.2">
      <c r="A7013" s="2"/>
      <c r="BG7013" s="72"/>
    </row>
    <row r="7014" spans="1:59" s="18" customFormat="1" x14ac:dyDescent="0.2">
      <c r="A7014" s="2"/>
      <c r="BG7014" s="72"/>
    </row>
    <row r="7015" spans="1:59" s="18" customFormat="1" x14ac:dyDescent="0.2">
      <c r="A7015" s="2"/>
      <c r="BG7015" s="72"/>
    </row>
    <row r="7016" spans="1:59" s="18" customFormat="1" x14ac:dyDescent="0.2">
      <c r="A7016" s="2"/>
      <c r="BG7016" s="72"/>
    </row>
    <row r="7017" spans="1:59" s="18" customFormat="1" x14ac:dyDescent="0.2">
      <c r="A7017" s="2"/>
      <c r="BG7017" s="72"/>
    </row>
    <row r="7018" spans="1:59" s="18" customFormat="1" x14ac:dyDescent="0.2">
      <c r="A7018" s="2"/>
      <c r="BG7018" s="72"/>
    </row>
    <row r="7019" spans="1:59" s="18" customFormat="1" x14ac:dyDescent="0.2">
      <c r="A7019" s="2"/>
      <c r="BG7019" s="72"/>
    </row>
    <row r="7020" spans="1:59" s="18" customFormat="1" x14ac:dyDescent="0.2">
      <c r="A7020" s="2"/>
      <c r="BG7020" s="72"/>
    </row>
    <row r="7021" spans="1:59" s="18" customFormat="1" x14ac:dyDescent="0.2">
      <c r="A7021" s="2"/>
      <c r="BG7021" s="72"/>
    </row>
    <row r="7022" spans="1:59" s="18" customFormat="1" x14ac:dyDescent="0.2">
      <c r="A7022" s="2"/>
      <c r="BG7022" s="72"/>
    </row>
    <row r="7023" spans="1:59" s="18" customFormat="1" x14ac:dyDescent="0.2">
      <c r="A7023" s="2"/>
      <c r="BG7023" s="72"/>
    </row>
    <row r="7024" spans="1:59" s="18" customFormat="1" x14ac:dyDescent="0.2">
      <c r="A7024" s="2"/>
      <c r="BG7024" s="72"/>
    </row>
    <row r="7025" spans="1:59" s="18" customFormat="1" x14ac:dyDescent="0.2">
      <c r="A7025" s="2"/>
      <c r="BG7025" s="72"/>
    </row>
    <row r="7026" spans="1:59" s="18" customFormat="1" x14ac:dyDescent="0.2">
      <c r="A7026" s="2"/>
      <c r="BG7026" s="72"/>
    </row>
    <row r="7027" spans="1:59" s="18" customFormat="1" x14ac:dyDescent="0.2">
      <c r="A7027" s="2"/>
      <c r="BG7027" s="72"/>
    </row>
    <row r="7028" spans="1:59" s="18" customFormat="1" x14ac:dyDescent="0.2">
      <c r="A7028" s="2"/>
      <c r="BG7028" s="72"/>
    </row>
    <row r="7029" spans="1:59" s="18" customFormat="1" x14ac:dyDescent="0.2">
      <c r="A7029" s="2"/>
      <c r="BG7029" s="72"/>
    </row>
    <row r="7030" spans="1:59" s="18" customFormat="1" x14ac:dyDescent="0.2">
      <c r="A7030" s="2"/>
      <c r="BG7030" s="72"/>
    </row>
    <row r="7031" spans="1:59" s="18" customFormat="1" x14ac:dyDescent="0.2">
      <c r="A7031" s="2"/>
      <c r="BG7031" s="72"/>
    </row>
    <row r="7032" spans="1:59" s="18" customFormat="1" x14ac:dyDescent="0.2">
      <c r="A7032" s="2"/>
      <c r="BG7032" s="72"/>
    </row>
    <row r="7033" spans="1:59" s="18" customFormat="1" x14ac:dyDescent="0.2">
      <c r="A7033" s="2"/>
      <c r="BG7033" s="72"/>
    </row>
    <row r="7034" spans="1:59" s="18" customFormat="1" x14ac:dyDescent="0.2">
      <c r="A7034" s="2"/>
      <c r="BG7034" s="72"/>
    </row>
    <row r="7035" spans="1:59" s="18" customFormat="1" x14ac:dyDescent="0.2">
      <c r="A7035" s="2"/>
      <c r="BG7035" s="72"/>
    </row>
    <row r="7036" spans="1:59" s="18" customFormat="1" x14ac:dyDescent="0.2">
      <c r="A7036" s="2"/>
      <c r="BG7036" s="72"/>
    </row>
    <row r="7037" spans="1:59" s="18" customFormat="1" x14ac:dyDescent="0.2">
      <c r="A7037" s="2"/>
      <c r="BG7037" s="72"/>
    </row>
    <row r="7038" spans="1:59" s="18" customFormat="1" x14ac:dyDescent="0.2">
      <c r="A7038" s="2"/>
      <c r="BG7038" s="72"/>
    </row>
    <row r="7039" spans="1:59" s="18" customFormat="1" x14ac:dyDescent="0.2">
      <c r="A7039" s="2"/>
      <c r="BG7039" s="72"/>
    </row>
    <row r="7040" spans="1:59" s="18" customFormat="1" x14ac:dyDescent="0.2">
      <c r="A7040" s="2"/>
      <c r="BG7040" s="72"/>
    </row>
    <row r="7041" spans="1:59" s="18" customFormat="1" x14ac:dyDescent="0.2">
      <c r="A7041" s="2"/>
      <c r="BG7041" s="72"/>
    </row>
    <row r="7042" spans="1:59" s="18" customFormat="1" x14ac:dyDescent="0.2">
      <c r="A7042" s="2"/>
      <c r="BG7042" s="72"/>
    </row>
    <row r="7043" spans="1:59" s="18" customFormat="1" x14ac:dyDescent="0.2">
      <c r="A7043" s="2"/>
      <c r="BG7043" s="72"/>
    </row>
    <row r="7044" spans="1:59" s="18" customFormat="1" x14ac:dyDescent="0.2">
      <c r="A7044" s="2"/>
      <c r="BG7044" s="72"/>
    </row>
    <row r="7045" spans="1:59" s="18" customFormat="1" x14ac:dyDescent="0.2">
      <c r="A7045" s="2"/>
      <c r="BG7045" s="72"/>
    </row>
    <row r="7046" spans="1:59" s="18" customFormat="1" x14ac:dyDescent="0.2">
      <c r="A7046" s="2"/>
      <c r="BG7046" s="72"/>
    </row>
    <row r="7047" spans="1:59" s="18" customFormat="1" x14ac:dyDescent="0.2">
      <c r="A7047" s="2"/>
      <c r="BG7047" s="72"/>
    </row>
    <row r="7048" spans="1:59" s="18" customFormat="1" x14ac:dyDescent="0.2">
      <c r="A7048" s="2"/>
      <c r="BG7048" s="72"/>
    </row>
    <row r="7049" spans="1:59" s="18" customFormat="1" x14ac:dyDescent="0.2">
      <c r="A7049" s="2"/>
      <c r="BG7049" s="72"/>
    </row>
    <row r="7050" spans="1:59" s="18" customFormat="1" x14ac:dyDescent="0.2">
      <c r="A7050" s="2"/>
      <c r="BG7050" s="72"/>
    </row>
    <row r="7051" spans="1:59" s="18" customFormat="1" x14ac:dyDescent="0.2">
      <c r="A7051" s="2"/>
      <c r="BG7051" s="72"/>
    </row>
    <row r="7052" spans="1:59" s="18" customFormat="1" x14ac:dyDescent="0.2">
      <c r="A7052" s="2"/>
      <c r="BG7052" s="72"/>
    </row>
    <row r="7053" spans="1:59" s="18" customFormat="1" x14ac:dyDescent="0.2">
      <c r="A7053" s="2"/>
      <c r="BG7053" s="72"/>
    </row>
    <row r="7054" spans="1:59" s="18" customFormat="1" x14ac:dyDescent="0.2">
      <c r="A7054" s="2"/>
      <c r="BG7054" s="72"/>
    </row>
    <row r="7055" spans="1:59" s="18" customFormat="1" x14ac:dyDescent="0.2">
      <c r="A7055" s="2"/>
      <c r="BG7055" s="72"/>
    </row>
    <row r="7056" spans="1:59" s="18" customFormat="1" x14ac:dyDescent="0.2">
      <c r="A7056" s="2"/>
      <c r="BG7056" s="72"/>
    </row>
    <row r="7057" spans="1:59" s="18" customFormat="1" x14ac:dyDescent="0.2">
      <c r="A7057" s="2"/>
      <c r="BG7057" s="72"/>
    </row>
    <row r="7058" spans="1:59" s="18" customFormat="1" x14ac:dyDescent="0.2">
      <c r="A7058" s="2"/>
      <c r="BG7058" s="72"/>
    </row>
    <row r="7059" spans="1:59" s="18" customFormat="1" x14ac:dyDescent="0.2">
      <c r="A7059" s="2"/>
      <c r="BG7059" s="72"/>
    </row>
    <row r="7060" spans="1:59" s="18" customFormat="1" x14ac:dyDescent="0.2">
      <c r="A7060" s="2"/>
      <c r="BG7060" s="72"/>
    </row>
    <row r="7061" spans="1:59" s="18" customFormat="1" x14ac:dyDescent="0.2">
      <c r="A7061" s="2"/>
      <c r="BG7061" s="72"/>
    </row>
    <row r="7062" spans="1:59" s="18" customFormat="1" x14ac:dyDescent="0.2">
      <c r="A7062" s="2"/>
      <c r="BG7062" s="72"/>
    </row>
    <row r="7063" spans="1:59" s="18" customFormat="1" x14ac:dyDescent="0.2">
      <c r="A7063" s="2"/>
      <c r="BG7063" s="72"/>
    </row>
    <row r="7064" spans="1:59" s="18" customFormat="1" x14ac:dyDescent="0.2">
      <c r="A7064" s="2"/>
      <c r="BG7064" s="72"/>
    </row>
    <row r="7065" spans="1:59" s="18" customFormat="1" x14ac:dyDescent="0.2">
      <c r="A7065" s="2"/>
      <c r="BG7065" s="72"/>
    </row>
    <row r="7066" spans="1:59" s="18" customFormat="1" x14ac:dyDescent="0.2">
      <c r="A7066" s="2"/>
      <c r="BG7066" s="72"/>
    </row>
    <row r="7067" spans="1:59" s="18" customFormat="1" x14ac:dyDescent="0.2">
      <c r="A7067" s="2"/>
      <c r="BG7067" s="72"/>
    </row>
    <row r="7068" spans="1:59" s="18" customFormat="1" x14ac:dyDescent="0.2">
      <c r="A7068" s="2"/>
      <c r="BG7068" s="72"/>
    </row>
    <row r="7069" spans="1:59" s="18" customFormat="1" x14ac:dyDescent="0.2">
      <c r="A7069" s="2"/>
      <c r="BG7069" s="72"/>
    </row>
    <row r="7070" spans="1:59" s="18" customFormat="1" x14ac:dyDescent="0.2">
      <c r="A7070" s="2"/>
      <c r="BG7070" s="72"/>
    </row>
    <row r="7071" spans="1:59" s="18" customFormat="1" x14ac:dyDescent="0.2">
      <c r="A7071" s="2"/>
      <c r="BG7071" s="72"/>
    </row>
    <row r="7072" spans="1:59" s="18" customFormat="1" x14ac:dyDescent="0.2">
      <c r="A7072" s="2"/>
      <c r="BG7072" s="72"/>
    </row>
    <row r="7073" spans="1:59" s="18" customFormat="1" x14ac:dyDescent="0.2">
      <c r="A7073" s="2"/>
      <c r="BG7073" s="72"/>
    </row>
    <row r="7074" spans="1:59" s="18" customFormat="1" x14ac:dyDescent="0.2">
      <c r="A7074" s="2"/>
      <c r="BG7074" s="72"/>
    </row>
    <row r="7075" spans="1:59" s="18" customFormat="1" x14ac:dyDescent="0.2">
      <c r="A7075" s="2"/>
      <c r="BG7075" s="72"/>
    </row>
    <row r="7076" spans="1:59" s="18" customFormat="1" x14ac:dyDescent="0.2">
      <c r="A7076" s="2"/>
      <c r="BG7076" s="72"/>
    </row>
    <row r="7077" spans="1:59" s="18" customFormat="1" x14ac:dyDescent="0.2">
      <c r="A7077" s="2"/>
      <c r="BG7077" s="72"/>
    </row>
    <row r="7078" spans="1:59" s="18" customFormat="1" x14ac:dyDescent="0.2">
      <c r="A7078" s="2"/>
      <c r="BG7078" s="72"/>
    </row>
    <row r="7079" spans="1:59" s="18" customFormat="1" x14ac:dyDescent="0.2">
      <c r="A7079" s="2"/>
      <c r="BG7079" s="72"/>
    </row>
    <row r="7080" spans="1:59" s="18" customFormat="1" x14ac:dyDescent="0.2">
      <c r="A7080" s="2"/>
      <c r="BG7080" s="72"/>
    </row>
    <row r="7081" spans="1:59" s="18" customFormat="1" x14ac:dyDescent="0.2">
      <c r="A7081" s="2"/>
      <c r="BG7081" s="72"/>
    </row>
    <row r="7082" spans="1:59" s="18" customFormat="1" x14ac:dyDescent="0.2">
      <c r="A7082" s="2"/>
      <c r="BG7082" s="72"/>
    </row>
    <row r="7083" spans="1:59" s="18" customFormat="1" x14ac:dyDescent="0.2">
      <c r="A7083" s="2"/>
      <c r="BG7083" s="72"/>
    </row>
    <row r="7084" spans="1:59" s="18" customFormat="1" x14ac:dyDescent="0.2">
      <c r="A7084" s="2"/>
      <c r="BG7084" s="72"/>
    </row>
    <row r="7085" spans="1:59" s="18" customFormat="1" x14ac:dyDescent="0.2">
      <c r="A7085" s="2"/>
      <c r="BG7085" s="72"/>
    </row>
    <row r="7086" spans="1:59" s="18" customFormat="1" x14ac:dyDescent="0.2">
      <c r="A7086" s="2"/>
      <c r="BG7086" s="72"/>
    </row>
    <row r="7087" spans="1:59" s="18" customFormat="1" x14ac:dyDescent="0.2">
      <c r="A7087" s="2"/>
      <c r="BG7087" s="72"/>
    </row>
    <row r="7088" spans="1:59" s="18" customFormat="1" x14ac:dyDescent="0.2">
      <c r="A7088" s="2"/>
      <c r="BG7088" s="72"/>
    </row>
    <row r="7089" spans="1:59" s="18" customFormat="1" x14ac:dyDescent="0.2">
      <c r="A7089" s="2"/>
      <c r="BG7089" s="72"/>
    </row>
    <row r="7090" spans="1:59" s="18" customFormat="1" x14ac:dyDescent="0.2">
      <c r="A7090" s="2"/>
      <c r="BG7090" s="72"/>
    </row>
    <row r="7091" spans="1:59" s="18" customFormat="1" x14ac:dyDescent="0.2">
      <c r="A7091" s="2"/>
      <c r="BG7091" s="72"/>
    </row>
    <row r="7092" spans="1:59" s="18" customFormat="1" x14ac:dyDescent="0.2">
      <c r="A7092" s="2"/>
      <c r="BG7092" s="72"/>
    </row>
    <row r="7093" spans="1:59" s="18" customFormat="1" x14ac:dyDescent="0.2">
      <c r="A7093" s="2"/>
      <c r="BG7093" s="72"/>
    </row>
    <row r="7094" spans="1:59" s="18" customFormat="1" x14ac:dyDescent="0.2">
      <c r="A7094" s="2"/>
      <c r="BG7094" s="72"/>
    </row>
    <row r="7095" spans="1:59" s="18" customFormat="1" x14ac:dyDescent="0.2">
      <c r="A7095" s="2"/>
      <c r="BG7095" s="72"/>
    </row>
    <row r="7096" spans="1:59" s="18" customFormat="1" x14ac:dyDescent="0.2">
      <c r="A7096" s="2"/>
      <c r="BG7096" s="72"/>
    </row>
    <row r="7097" spans="1:59" s="18" customFormat="1" x14ac:dyDescent="0.2">
      <c r="A7097" s="2"/>
      <c r="BG7097" s="72"/>
    </row>
    <row r="7098" spans="1:59" s="18" customFormat="1" x14ac:dyDescent="0.2">
      <c r="A7098" s="2"/>
      <c r="BG7098" s="72"/>
    </row>
    <row r="7099" spans="1:59" s="18" customFormat="1" x14ac:dyDescent="0.2">
      <c r="A7099" s="2"/>
      <c r="BG7099" s="72"/>
    </row>
    <row r="7100" spans="1:59" s="18" customFormat="1" x14ac:dyDescent="0.2">
      <c r="A7100" s="2"/>
      <c r="BG7100" s="72"/>
    </row>
    <row r="7101" spans="1:59" s="18" customFormat="1" x14ac:dyDescent="0.2">
      <c r="A7101" s="2"/>
      <c r="BG7101" s="72"/>
    </row>
    <row r="7102" spans="1:59" s="18" customFormat="1" x14ac:dyDescent="0.2">
      <c r="A7102" s="2"/>
      <c r="BG7102" s="72"/>
    </row>
    <row r="7103" spans="1:59" s="18" customFormat="1" x14ac:dyDescent="0.2">
      <c r="A7103" s="2"/>
      <c r="BG7103" s="72"/>
    </row>
    <row r="7104" spans="1:59" s="18" customFormat="1" x14ac:dyDescent="0.2">
      <c r="A7104" s="2"/>
      <c r="BG7104" s="72"/>
    </row>
    <row r="7105" spans="1:59" s="18" customFormat="1" x14ac:dyDescent="0.2">
      <c r="A7105" s="2"/>
      <c r="BG7105" s="72"/>
    </row>
    <row r="7106" spans="1:59" s="18" customFormat="1" x14ac:dyDescent="0.2">
      <c r="A7106" s="2"/>
      <c r="BG7106" s="72"/>
    </row>
    <row r="7107" spans="1:59" s="18" customFormat="1" x14ac:dyDescent="0.2">
      <c r="A7107" s="2"/>
      <c r="BG7107" s="72"/>
    </row>
    <row r="7108" spans="1:59" s="18" customFormat="1" x14ac:dyDescent="0.2">
      <c r="A7108" s="2"/>
      <c r="BG7108" s="72"/>
    </row>
    <row r="7109" spans="1:59" s="18" customFormat="1" x14ac:dyDescent="0.2">
      <c r="A7109" s="2"/>
      <c r="BG7109" s="72"/>
    </row>
    <row r="7110" spans="1:59" s="18" customFormat="1" x14ac:dyDescent="0.2">
      <c r="A7110" s="2"/>
      <c r="BG7110" s="72"/>
    </row>
    <row r="7111" spans="1:59" s="18" customFormat="1" x14ac:dyDescent="0.2">
      <c r="A7111" s="2"/>
      <c r="BG7111" s="72"/>
    </row>
    <row r="7112" spans="1:59" s="18" customFormat="1" x14ac:dyDescent="0.2">
      <c r="A7112" s="2"/>
      <c r="BG7112" s="72"/>
    </row>
    <row r="7113" spans="1:59" s="18" customFormat="1" x14ac:dyDescent="0.2">
      <c r="A7113" s="2"/>
      <c r="BG7113" s="72"/>
    </row>
    <row r="7114" spans="1:59" s="18" customFormat="1" x14ac:dyDescent="0.2">
      <c r="A7114" s="2"/>
      <c r="BG7114" s="72"/>
    </row>
    <row r="7115" spans="1:59" s="18" customFormat="1" x14ac:dyDescent="0.2">
      <c r="A7115" s="2"/>
      <c r="BG7115" s="72"/>
    </row>
    <row r="7116" spans="1:59" s="18" customFormat="1" x14ac:dyDescent="0.2">
      <c r="A7116" s="2"/>
      <c r="BG7116" s="72"/>
    </row>
    <row r="7117" spans="1:59" s="18" customFormat="1" x14ac:dyDescent="0.2">
      <c r="A7117" s="2"/>
      <c r="BG7117" s="72"/>
    </row>
    <row r="7118" spans="1:59" s="18" customFormat="1" x14ac:dyDescent="0.2">
      <c r="A7118" s="2"/>
      <c r="BG7118" s="72"/>
    </row>
    <row r="7119" spans="1:59" s="18" customFormat="1" x14ac:dyDescent="0.2">
      <c r="A7119" s="2"/>
      <c r="BG7119" s="72"/>
    </row>
    <row r="7120" spans="1:59" s="18" customFormat="1" x14ac:dyDescent="0.2">
      <c r="A7120" s="2"/>
      <c r="BG7120" s="72"/>
    </row>
    <row r="7121" spans="1:59" s="18" customFormat="1" x14ac:dyDescent="0.2">
      <c r="A7121" s="2"/>
      <c r="BG7121" s="72"/>
    </row>
    <row r="7122" spans="1:59" s="18" customFormat="1" x14ac:dyDescent="0.2">
      <c r="A7122" s="2"/>
      <c r="BG7122" s="72"/>
    </row>
    <row r="7123" spans="1:59" s="18" customFormat="1" x14ac:dyDescent="0.2">
      <c r="A7123" s="2"/>
      <c r="BG7123" s="72"/>
    </row>
    <row r="7124" spans="1:59" s="18" customFormat="1" x14ac:dyDescent="0.2">
      <c r="A7124" s="2"/>
      <c r="BG7124" s="72"/>
    </row>
    <row r="7125" spans="1:59" s="18" customFormat="1" x14ac:dyDescent="0.2">
      <c r="A7125" s="2"/>
      <c r="BG7125" s="72"/>
    </row>
    <row r="7126" spans="1:59" s="18" customFormat="1" x14ac:dyDescent="0.2">
      <c r="A7126" s="2"/>
      <c r="BG7126" s="72"/>
    </row>
    <row r="7127" spans="1:59" s="18" customFormat="1" x14ac:dyDescent="0.2">
      <c r="A7127" s="2"/>
      <c r="BG7127" s="72"/>
    </row>
    <row r="7128" spans="1:59" s="18" customFormat="1" x14ac:dyDescent="0.2">
      <c r="A7128" s="2"/>
      <c r="BG7128" s="72"/>
    </row>
    <row r="7129" spans="1:59" s="18" customFormat="1" x14ac:dyDescent="0.2">
      <c r="A7129" s="2"/>
      <c r="BG7129" s="72"/>
    </row>
    <row r="7130" spans="1:59" s="18" customFormat="1" x14ac:dyDescent="0.2">
      <c r="A7130" s="2"/>
      <c r="BG7130" s="72"/>
    </row>
    <row r="7131" spans="1:59" s="18" customFormat="1" x14ac:dyDescent="0.2">
      <c r="A7131" s="2"/>
      <c r="BG7131" s="72"/>
    </row>
    <row r="7132" spans="1:59" s="18" customFormat="1" x14ac:dyDescent="0.2">
      <c r="A7132" s="2"/>
      <c r="BG7132" s="72"/>
    </row>
    <row r="7133" spans="1:59" s="18" customFormat="1" x14ac:dyDescent="0.2">
      <c r="A7133" s="2"/>
      <c r="BG7133" s="72"/>
    </row>
    <row r="7134" spans="1:59" s="18" customFormat="1" x14ac:dyDescent="0.2">
      <c r="A7134" s="2"/>
      <c r="BG7134" s="72"/>
    </row>
    <row r="7135" spans="1:59" s="18" customFormat="1" x14ac:dyDescent="0.2">
      <c r="A7135" s="2"/>
      <c r="BG7135" s="72"/>
    </row>
    <row r="7136" spans="1:59" s="18" customFormat="1" x14ac:dyDescent="0.2">
      <c r="A7136" s="2"/>
      <c r="BG7136" s="72"/>
    </row>
    <row r="7137" spans="1:59" s="18" customFormat="1" x14ac:dyDescent="0.2">
      <c r="A7137" s="2"/>
      <c r="BG7137" s="72"/>
    </row>
    <row r="7138" spans="1:59" s="18" customFormat="1" x14ac:dyDescent="0.2">
      <c r="A7138" s="2"/>
      <c r="BG7138" s="72"/>
    </row>
    <row r="7139" spans="1:59" s="18" customFormat="1" x14ac:dyDescent="0.2">
      <c r="A7139" s="2"/>
      <c r="BG7139" s="72"/>
    </row>
    <row r="7140" spans="1:59" s="18" customFormat="1" x14ac:dyDescent="0.2">
      <c r="A7140" s="2"/>
      <c r="BG7140" s="72"/>
    </row>
    <row r="7141" spans="1:59" s="18" customFormat="1" x14ac:dyDescent="0.2">
      <c r="A7141" s="2"/>
      <c r="BG7141" s="72"/>
    </row>
    <row r="7142" spans="1:59" s="18" customFormat="1" x14ac:dyDescent="0.2">
      <c r="A7142" s="2"/>
      <c r="BG7142" s="72"/>
    </row>
    <row r="7143" spans="1:59" s="18" customFormat="1" x14ac:dyDescent="0.2">
      <c r="A7143" s="2"/>
      <c r="BG7143" s="72"/>
    </row>
    <row r="7144" spans="1:59" s="18" customFormat="1" x14ac:dyDescent="0.2">
      <c r="A7144" s="2"/>
      <c r="BG7144" s="72"/>
    </row>
    <row r="7145" spans="1:59" s="18" customFormat="1" x14ac:dyDescent="0.2">
      <c r="A7145" s="2"/>
      <c r="BG7145" s="72"/>
    </row>
    <row r="7146" spans="1:59" s="18" customFormat="1" x14ac:dyDescent="0.2">
      <c r="A7146" s="2"/>
      <c r="BG7146" s="72"/>
    </row>
    <row r="7147" spans="1:59" s="18" customFormat="1" x14ac:dyDescent="0.2">
      <c r="A7147" s="2"/>
      <c r="BG7147" s="72"/>
    </row>
    <row r="7148" spans="1:59" s="18" customFormat="1" x14ac:dyDescent="0.2">
      <c r="A7148" s="2"/>
      <c r="BG7148" s="72"/>
    </row>
    <row r="7149" spans="1:59" s="18" customFormat="1" x14ac:dyDescent="0.2">
      <c r="A7149" s="2"/>
      <c r="BG7149" s="72"/>
    </row>
    <row r="7150" spans="1:59" s="18" customFormat="1" x14ac:dyDescent="0.2">
      <c r="A7150" s="2"/>
      <c r="BG7150" s="72"/>
    </row>
    <row r="7151" spans="1:59" s="18" customFormat="1" x14ac:dyDescent="0.2">
      <c r="A7151" s="2"/>
      <c r="BG7151" s="72"/>
    </row>
    <row r="7152" spans="1:59" s="18" customFormat="1" x14ac:dyDescent="0.2">
      <c r="A7152" s="2"/>
      <c r="BG7152" s="72"/>
    </row>
    <row r="7153" spans="1:59" s="18" customFormat="1" x14ac:dyDescent="0.2">
      <c r="A7153" s="2"/>
      <c r="BG7153" s="72"/>
    </row>
    <row r="7154" spans="1:59" s="18" customFormat="1" x14ac:dyDescent="0.2">
      <c r="A7154" s="2"/>
      <c r="BG7154" s="72"/>
    </row>
    <row r="7155" spans="1:59" s="18" customFormat="1" x14ac:dyDescent="0.2">
      <c r="A7155" s="2"/>
      <c r="BG7155" s="72"/>
    </row>
    <row r="7156" spans="1:59" s="18" customFormat="1" x14ac:dyDescent="0.2">
      <c r="A7156" s="2"/>
      <c r="BG7156" s="72"/>
    </row>
    <row r="7157" spans="1:59" s="18" customFormat="1" x14ac:dyDescent="0.2">
      <c r="A7157" s="2"/>
      <c r="BG7157" s="72"/>
    </row>
    <row r="7158" spans="1:59" s="18" customFormat="1" x14ac:dyDescent="0.2">
      <c r="A7158" s="2"/>
      <c r="BG7158" s="72"/>
    </row>
    <row r="7159" spans="1:59" s="18" customFormat="1" x14ac:dyDescent="0.2">
      <c r="A7159" s="2"/>
      <c r="BG7159" s="72"/>
    </row>
    <row r="7160" spans="1:59" s="18" customFormat="1" x14ac:dyDescent="0.2">
      <c r="A7160" s="2"/>
      <c r="BG7160" s="72"/>
    </row>
    <row r="7161" spans="1:59" s="18" customFormat="1" x14ac:dyDescent="0.2">
      <c r="A7161" s="2"/>
      <c r="BG7161" s="72"/>
    </row>
    <row r="7162" spans="1:59" s="18" customFormat="1" x14ac:dyDescent="0.2">
      <c r="A7162" s="2"/>
      <c r="BG7162" s="72"/>
    </row>
    <row r="7163" spans="1:59" s="18" customFormat="1" x14ac:dyDescent="0.2">
      <c r="A7163" s="2"/>
      <c r="BG7163" s="72"/>
    </row>
    <row r="7164" spans="1:59" s="18" customFormat="1" x14ac:dyDescent="0.2">
      <c r="A7164" s="2"/>
      <c r="BG7164" s="72"/>
    </row>
    <row r="7165" spans="1:59" s="18" customFormat="1" x14ac:dyDescent="0.2">
      <c r="A7165" s="2"/>
      <c r="BG7165" s="72"/>
    </row>
    <row r="7166" spans="1:59" s="18" customFormat="1" x14ac:dyDescent="0.2">
      <c r="A7166" s="2"/>
      <c r="BG7166" s="72"/>
    </row>
    <row r="7167" spans="1:59" s="18" customFormat="1" x14ac:dyDescent="0.2">
      <c r="A7167" s="2"/>
      <c r="BG7167" s="72"/>
    </row>
    <row r="7168" spans="1:59" s="18" customFormat="1" x14ac:dyDescent="0.2">
      <c r="A7168" s="2"/>
      <c r="BG7168" s="72"/>
    </row>
    <row r="7169" spans="1:59" s="18" customFormat="1" x14ac:dyDescent="0.2">
      <c r="A7169" s="2"/>
      <c r="BG7169" s="72"/>
    </row>
    <row r="7170" spans="1:59" s="18" customFormat="1" x14ac:dyDescent="0.2">
      <c r="A7170" s="2"/>
      <c r="BG7170" s="72"/>
    </row>
    <row r="7171" spans="1:59" s="18" customFormat="1" x14ac:dyDescent="0.2">
      <c r="A7171" s="2"/>
      <c r="BG7171" s="72"/>
    </row>
    <row r="7172" spans="1:59" s="18" customFormat="1" x14ac:dyDescent="0.2">
      <c r="A7172" s="2"/>
      <c r="BG7172" s="72"/>
    </row>
    <row r="7173" spans="1:59" s="18" customFormat="1" x14ac:dyDescent="0.2">
      <c r="A7173" s="2"/>
      <c r="BG7173" s="72"/>
    </row>
    <row r="7174" spans="1:59" s="18" customFormat="1" x14ac:dyDescent="0.2">
      <c r="A7174" s="2"/>
      <c r="BG7174" s="72"/>
    </row>
    <row r="7175" spans="1:59" s="18" customFormat="1" x14ac:dyDescent="0.2">
      <c r="A7175" s="2"/>
      <c r="BG7175" s="72"/>
    </row>
    <row r="7176" spans="1:59" s="18" customFormat="1" x14ac:dyDescent="0.2">
      <c r="A7176" s="2"/>
      <c r="BG7176" s="72"/>
    </row>
    <row r="7177" spans="1:59" s="18" customFormat="1" x14ac:dyDescent="0.2">
      <c r="A7177" s="2"/>
      <c r="BG7177" s="72"/>
    </row>
    <row r="7178" spans="1:59" s="18" customFormat="1" x14ac:dyDescent="0.2">
      <c r="A7178" s="2"/>
      <c r="BG7178" s="72"/>
    </row>
    <row r="7179" spans="1:59" s="18" customFormat="1" x14ac:dyDescent="0.2">
      <c r="A7179" s="2"/>
      <c r="BG7179" s="72"/>
    </row>
    <row r="7180" spans="1:59" s="18" customFormat="1" x14ac:dyDescent="0.2">
      <c r="A7180" s="2"/>
      <c r="BG7180" s="72"/>
    </row>
    <row r="7181" spans="1:59" s="18" customFormat="1" x14ac:dyDescent="0.2">
      <c r="A7181" s="2"/>
      <c r="BG7181" s="72"/>
    </row>
    <row r="7182" spans="1:59" s="18" customFormat="1" x14ac:dyDescent="0.2">
      <c r="A7182" s="2"/>
      <c r="BG7182" s="72"/>
    </row>
    <row r="7183" spans="1:59" s="18" customFormat="1" x14ac:dyDescent="0.2">
      <c r="A7183" s="2"/>
      <c r="BG7183" s="72"/>
    </row>
    <row r="7184" spans="1:59" s="18" customFormat="1" x14ac:dyDescent="0.2">
      <c r="A7184" s="2"/>
      <c r="BG7184" s="72"/>
    </row>
    <row r="7185" spans="1:59" s="18" customFormat="1" x14ac:dyDescent="0.2">
      <c r="A7185" s="2"/>
      <c r="BG7185" s="72"/>
    </row>
    <row r="7186" spans="1:59" s="18" customFormat="1" x14ac:dyDescent="0.2">
      <c r="A7186" s="2"/>
      <c r="BG7186" s="72"/>
    </row>
    <row r="7187" spans="1:59" s="18" customFormat="1" x14ac:dyDescent="0.2">
      <c r="A7187" s="2"/>
      <c r="BG7187" s="72"/>
    </row>
    <row r="7188" spans="1:59" s="18" customFormat="1" x14ac:dyDescent="0.2">
      <c r="A7188" s="2"/>
      <c r="BG7188" s="72"/>
    </row>
    <row r="7189" spans="1:59" s="18" customFormat="1" x14ac:dyDescent="0.2">
      <c r="A7189" s="2"/>
      <c r="BG7189" s="72"/>
    </row>
    <row r="7190" spans="1:59" s="18" customFormat="1" x14ac:dyDescent="0.2">
      <c r="A7190" s="2"/>
      <c r="BG7190" s="72"/>
    </row>
    <row r="7191" spans="1:59" s="18" customFormat="1" x14ac:dyDescent="0.2">
      <c r="A7191" s="2"/>
      <c r="BG7191" s="72"/>
    </row>
    <row r="7192" spans="1:59" s="18" customFormat="1" x14ac:dyDescent="0.2">
      <c r="A7192" s="2"/>
      <c r="BG7192" s="72"/>
    </row>
    <row r="7193" spans="1:59" s="18" customFormat="1" x14ac:dyDescent="0.2">
      <c r="A7193" s="2"/>
      <c r="BG7193" s="72"/>
    </row>
    <row r="7194" spans="1:59" s="18" customFormat="1" x14ac:dyDescent="0.2">
      <c r="A7194" s="2"/>
      <c r="BG7194" s="72"/>
    </row>
    <row r="7195" spans="1:59" s="18" customFormat="1" x14ac:dyDescent="0.2">
      <c r="A7195" s="2"/>
      <c r="BG7195" s="72"/>
    </row>
    <row r="7196" spans="1:59" s="18" customFormat="1" x14ac:dyDescent="0.2">
      <c r="A7196" s="2"/>
      <c r="BG7196" s="72"/>
    </row>
    <row r="7197" spans="1:59" s="18" customFormat="1" x14ac:dyDescent="0.2">
      <c r="A7197" s="2"/>
      <c r="BG7197" s="72"/>
    </row>
    <row r="7198" spans="1:59" s="18" customFormat="1" x14ac:dyDescent="0.2">
      <c r="A7198" s="2"/>
      <c r="BG7198" s="72"/>
    </row>
    <row r="7199" spans="1:59" s="18" customFormat="1" x14ac:dyDescent="0.2">
      <c r="A7199" s="2"/>
      <c r="BG7199" s="72"/>
    </row>
    <row r="7200" spans="1:59" s="18" customFormat="1" x14ac:dyDescent="0.2">
      <c r="A7200" s="2"/>
      <c r="BG7200" s="72"/>
    </row>
    <row r="7201" spans="1:59" s="18" customFormat="1" x14ac:dyDescent="0.2">
      <c r="A7201" s="2"/>
      <c r="BG7201" s="72"/>
    </row>
    <row r="7202" spans="1:59" s="18" customFormat="1" x14ac:dyDescent="0.2">
      <c r="A7202" s="2"/>
      <c r="BG7202" s="72"/>
    </row>
    <row r="7203" spans="1:59" s="18" customFormat="1" x14ac:dyDescent="0.2">
      <c r="A7203" s="2"/>
      <c r="BG7203" s="72"/>
    </row>
    <row r="7204" spans="1:59" s="18" customFormat="1" x14ac:dyDescent="0.2">
      <c r="A7204" s="2"/>
      <c r="BG7204" s="72"/>
    </row>
    <row r="7205" spans="1:59" s="18" customFormat="1" x14ac:dyDescent="0.2">
      <c r="A7205" s="2"/>
      <c r="BG7205" s="72"/>
    </row>
    <row r="7206" spans="1:59" s="18" customFormat="1" x14ac:dyDescent="0.2">
      <c r="A7206" s="2"/>
      <c r="BG7206" s="72"/>
    </row>
    <row r="7207" spans="1:59" s="18" customFormat="1" x14ac:dyDescent="0.2">
      <c r="A7207" s="2"/>
      <c r="BG7207" s="72"/>
    </row>
    <row r="7208" spans="1:59" s="18" customFormat="1" x14ac:dyDescent="0.2">
      <c r="A7208" s="2"/>
      <c r="BG7208" s="72"/>
    </row>
    <row r="7209" spans="1:59" s="18" customFormat="1" x14ac:dyDescent="0.2">
      <c r="A7209" s="2"/>
      <c r="BG7209" s="72"/>
    </row>
    <row r="7210" spans="1:59" s="18" customFormat="1" x14ac:dyDescent="0.2">
      <c r="A7210" s="2"/>
      <c r="BG7210" s="72"/>
    </row>
    <row r="7211" spans="1:59" s="18" customFormat="1" x14ac:dyDescent="0.2">
      <c r="A7211" s="2"/>
      <c r="BG7211" s="72"/>
    </row>
    <row r="7212" spans="1:59" s="18" customFormat="1" x14ac:dyDescent="0.2">
      <c r="A7212" s="2"/>
      <c r="BG7212" s="72"/>
    </row>
    <row r="7213" spans="1:59" s="18" customFormat="1" x14ac:dyDescent="0.2">
      <c r="A7213" s="2"/>
      <c r="BG7213" s="72"/>
    </row>
    <row r="7214" spans="1:59" s="18" customFormat="1" x14ac:dyDescent="0.2">
      <c r="A7214" s="2"/>
      <c r="BG7214" s="72"/>
    </row>
    <row r="7215" spans="1:59" s="18" customFormat="1" x14ac:dyDescent="0.2">
      <c r="A7215" s="2"/>
      <c r="BG7215" s="72"/>
    </row>
    <row r="7216" spans="1:59" s="18" customFormat="1" x14ac:dyDescent="0.2">
      <c r="A7216" s="2"/>
      <c r="BG7216" s="72"/>
    </row>
    <row r="7217" spans="1:59" s="18" customFormat="1" x14ac:dyDescent="0.2">
      <c r="A7217" s="2"/>
      <c r="BG7217" s="72"/>
    </row>
    <row r="7218" spans="1:59" s="18" customFormat="1" x14ac:dyDescent="0.2">
      <c r="A7218" s="2"/>
      <c r="BG7218" s="72"/>
    </row>
    <row r="7219" spans="1:59" s="18" customFormat="1" x14ac:dyDescent="0.2">
      <c r="A7219" s="2"/>
      <c r="BG7219" s="72"/>
    </row>
    <row r="7220" spans="1:59" s="18" customFormat="1" x14ac:dyDescent="0.2">
      <c r="A7220" s="2"/>
      <c r="BG7220" s="72"/>
    </row>
    <row r="7221" spans="1:59" s="18" customFormat="1" x14ac:dyDescent="0.2">
      <c r="A7221" s="2"/>
      <c r="BG7221" s="72"/>
    </row>
    <row r="7222" spans="1:59" s="18" customFormat="1" x14ac:dyDescent="0.2">
      <c r="A7222" s="2"/>
      <c r="BG7222" s="72"/>
    </row>
    <row r="7223" spans="1:59" s="18" customFormat="1" x14ac:dyDescent="0.2">
      <c r="A7223" s="2"/>
      <c r="BG7223" s="72"/>
    </row>
    <row r="7224" spans="1:59" s="18" customFormat="1" x14ac:dyDescent="0.2">
      <c r="A7224" s="2"/>
      <c r="BG7224" s="72"/>
    </row>
    <row r="7225" spans="1:59" s="18" customFormat="1" x14ac:dyDescent="0.2">
      <c r="A7225" s="2"/>
      <c r="BG7225" s="72"/>
    </row>
    <row r="7226" spans="1:59" s="18" customFormat="1" x14ac:dyDescent="0.2">
      <c r="A7226" s="2"/>
      <c r="BG7226" s="72"/>
    </row>
    <row r="7227" spans="1:59" s="18" customFormat="1" x14ac:dyDescent="0.2">
      <c r="A7227" s="2"/>
      <c r="BG7227" s="72"/>
    </row>
    <row r="7228" spans="1:59" s="18" customFormat="1" x14ac:dyDescent="0.2">
      <c r="A7228" s="2"/>
      <c r="BG7228" s="72"/>
    </row>
    <row r="7229" spans="1:59" s="18" customFormat="1" x14ac:dyDescent="0.2">
      <c r="A7229" s="2"/>
      <c r="BG7229" s="72"/>
    </row>
    <row r="7230" spans="1:59" s="18" customFormat="1" x14ac:dyDescent="0.2">
      <c r="A7230" s="2"/>
      <c r="BG7230" s="72"/>
    </row>
    <row r="7231" spans="1:59" s="18" customFormat="1" x14ac:dyDescent="0.2">
      <c r="A7231" s="2"/>
      <c r="BG7231" s="72"/>
    </row>
    <row r="7232" spans="1:59" s="18" customFormat="1" x14ac:dyDescent="0.2">
      <c r="A7232" s="2"/>
      <c r="BG7232" s="72"/>
    </row>
    <row r="7233" spans="1:59" s="18" customFormat="1" x14ac:dyDescent="0.2">
      <c r="A7233" s="2"/>
      <c r="BG7233" s="72"/>
    </row>
    <row r="7234" spans="1:59" s="18" customFormat="1" x14ac:dyDescent="0.2">
      <c r="A7234" s="2"/>
      <c r="BG7234" s="72"/>
    </row>
    <row r="7235" spans="1:59" s="18" customFormat="1" x14ac:dyDescent="0.2">
      <c r="A7235" s="2"/>
      <c r="BG7235" s="72"/>
    </row>
    <row r="7236" spans="1:59" s="18" customFormat="1" x14ac:dyDescent="0.2">
      <c r="A7236" s="2"/>
      <c r="BG7236" s="72"/>
    </row>
    <row r="7237" spans="1:59" s="18" customFormat="1" x14ac:dyDescent="0.2">
      <c r="A7237" s="2"/>
      <c r="BG7237" s="72"/>
    </row>
    <row r="7238" spans="1:59" s="18" customFormat="1" x14ac:dyDescent="0.2">
      <c r="A7238" s="2"/>
      <c r="BG7238" s="72"/>
    </row>
    <row r="7239" spans="1:59" s="18" customFormat="1" x14ac:dyDescent="0.2">
      <c r="A7239" s="2"/>
      <c r="BG7239" s="72"/>
    </row>
    <row r="7240" spans="1:59" s="18" customFormat="1" x14ac:dyDescent="0.2">
      <c r="A7240" s="2"/>
      <c r="BG7240" s="72"/>
    </row>
    <row r="7241" spans="1:59" s="18" customFormat="1" x14ac:dyDescent="0.2">
      <c r="A7241" s="2"/>
      <c r="BG7241" s="72"/>
    </row>
    <row r="7242" spans="1:59" s="18" customFormat="1" x14ac:dyDescent="0.2">
      <c r="A7242" s="2"/>
      <c r="BG7242" s="72"/>
    </row>
    <row r="7243" spans="1:59" s="18" customFormat="1" x14ac:dyDescent="0.2">
      <c r="A7243" s="2"/>
      <c r="BG7243" s="72"/>
    </row>
    <row r="7244" spans="1:59" s="18" customFormat="1" x14ac:dyDescent="0.2">
      <c r="A7244" s="2"/>
      <c r="BG7244" s="72"/>
    </row>
    <row r="7245" spans="1:59" s="18" customFormat="1" x14ac:dyDescent="0.2">
      <c r="A7245" s="2"/>
      <c r="BG7245" s="72"/>
    </row>
    <row r="7246" spans="1:59" s="18" customFormat="1" x14ac:dyDescent="0.2">
      <c r="A7246" s="2"/>
      <c r="BG7246" s="72"/>
    </row>
    <row r="7247" spans="1:59" s="18" customFormat="1" x14ac:dyDescent="0.2">
      <c r="A7247" s="2"/>
      <c r="BG7247" s="72"/>
    </row>
    <row r="7248" spans="1:59" s="18" customFormat="1" x14ac:dyDescent="0.2">
      <c r="A7248" s="2"/>
      <c r="BG7248" s="72"/>
    </row>
    <row r="7249" spans="1:59" s="18" customFormat="1" x14ac:dyDescent="0.2">
      <c r="A7249" s="2"/>
      <c r="BG7249" s="72"/>
    </row>
    <row r="7250" spans="1:59" s="18" customFormat="1" x14ac:dyDescent="0.2">
      <c r="A7250" s="2"/>
      <c r="BG7250" s="72"/>
    </row>
    <row r="7251" spans="1:59" s="18" customFormat="1" x14ac:dyDescent="0.2">
      <c r="A7251" s="2"/>
      <c r="BG7251" s="72"/>
    </row>
    <row r="7252" spans="1:59" s="18" customFormat="1" x14ac:dyDescent="0.2">
      <c r="A7252" s="2"/>
      <c r="BG7252" s="72"/>
    </row>
    <row r="7253" spans="1:59" s="18" customFormat="1" x14ac:dyDescent="0.2">
      <c r="A7253" s="2"/>
      <c r="BG7253" s="72"/>
    </row>
    <row r="7254" spans="1:59" s="18" customFormat="1" x14ac:dyDescent="0.2">
      <c r="A7254" s="2"/>
      <c r="BG7254" s="72"/>
    </row>
    <row r="7255" spans="1:59" s="18" customFormat="1" x14ac:dyDescent="0.2">
      <c r="A7255" s="2"/>
      <c r="BG7255" s="72"/>
    </row>
    <row r="7256" spans="1:59" s="18" customFormat="1" x14ac:dyDescent="0.2">
      <c r="A7256" s="2"/>
      <c r="BG7256" s="72"/>
    </row>
    <row r="7257" spans="1:59" s="18" customFormat="1" x14ac:dyDescent="0.2">
      <c r="A7257" s="2"/>
      <c r="BG7257" s="72"/>
    </row>
    <row r="7258" spans="1:59" s="18" customFormat="1" x14ac:dyDescent="0.2">
      <c r="A7258" s="2"/>
      <c r="BG7258" s="72"/>
    </row>
    <row r="7259" spans="1:59" s="18" customFormat="1" x14ac:dyDescent="0.2">
      <c r="A7259" s="2"/>
      <c r="BG7259" s="72"/>
    </row>
    <row r="7260" spans="1:59" s="18" customFormat="1" x14ac:dyDescent="0.2">
      <c r="A7260" s="2"/>
      <c r="BG7260" s="72"/>
    </row>
    <row r="7261" spans="1:59" s="18" customFormat="1" x14ac:dyDescent="0.2">
      <c r="A7261" s="2"/>
      <c r="BG7261" s="72"/>
    </row>
    <row r="7262" spans="1:59" s="18" customFormat="1" x14ac:dyDescent="0.2">
      <c r="A7262" s="2"/>
      <c r="BG7262" s="72"/>
    </row>
    <row r="7263" spans="1:59" s="18" customFormat="1" x14ac:dyDescent="0.2">
      <c r="A7263" s="2"/>
      <c r="BG7263" s="72"/>
    </row>
    <row r="7264" spans="1:59" s="18" customFormat="1" x14ac:dyDescent="0.2">
      <c r="A7264" s="2"/>
      <c r="BG7264" s="72"/>
    </row>
    <row r="7265" spans="1:59" s="18" customFormat="1" x14ac:dyDescent="0.2">
      <c r="A7265" s="2"/>
      <c r="BG7265" s="72"/>
    </row>
    <row r="7266" spans="1:59" s="18" customFormat="1" x14ac:dyDescent="0.2">
      <c r="A7266" s="2"/>
      <c r="BG7266" s="72"/>
    </row>
    <row r="7267" spans="1:59" s="18" customFormat="1" x14ac:dyDescent="0.2">
      <c r="A7267" s="2"/>
      <c r="BG7267" s="72"/>
    </row>
    <row r="7268" spans="1:59" s="18" customFormat="1" x14ac:dyDescent="0.2">
      <c r="A7268" s="2"/>
      <c r="BG7268" s="72"/>
    </row>
    <row r="7269" spans="1:59" s="18" customFormat="1" x14ac:dyDescent="0.2">
      <c r="A7269" s="2"/>
      <c r="BG7269" s="72"/>
    </row>
    <row r="7270" spans="1:59" s="18" customFormat="1" x14ac:dyDescent="0.2">
      <c r="A7270" s="2"/>
      <c r="BG7270" s="72"/>
    </row>
    <row r="7271" spans="1:59" s="18" customFormat="1" x14ac:dyDescent="0.2">
      <c r="A7271" s="2"/>
      <c r="BG7271" s="72"/>
    </row>
    <row r="7272" spans="1:59" s="18" customFormat="1" x14ac:dyDescent="0.2">
      <c r="A7272" s="2"/>
      <c r="BG7272" s="72"/>
    </row>
    <row r="7273" spans="1:59" s="18" customFormat="1" x14ac:dyDescent="0.2">
      <c r="A7273" s="2"/>
      <c r="BG7273" s="72"/>
    </row>
    <row r="7274" spans="1:59" s="18" customFormat="1" x14ac:dyDescent="0.2">
      <c r="A7274" s="2"/>
      <c r="BG7274" s="72"/>
    </row>
    <row r="7275" spans="1:59" s="18" customFormat="1" x14ac:dyDescent="0.2">
      <c r="A7275" s="2"/>
      <c r="BG7275" s="72"/>
    </row>
    <row r="7276" spans="1:59" s="18" customFormat="1" x14ac:dyDescent="0.2">
      <c r="A7276" s="2"/>
      <c r="BG7276" s="72"/>
    </row>
    <row r="7277" spans="1:59" s="18" customFormat="1" x14ac:dyDescent="0.2">
      <c r="A7277" s="2"/>
      <c r="BG7277" s="72"/>
    </row>
    <row r="7278" spans="1:59" s="18" customFormat="1" x14ac:dyDescent="0.2">
      <c r="A7278" s="2"/>
      <c r="BG7278" s="72"/>
    </row>
    <row r="7279" spans="1:59" s="18" customFormat="1" x14ac:dyDescent="0.2">
      <c r="A7279" s="2"/>
      <c r="BG7279" s="72"/>
    </row>
    <row r="7280" spans="1:59" s="18" customFormat="1" x14ac:dyDescent="0.2">
      <c r="A7280" s="2"/>
      <c r="BG7280" s="72"/>
    </row>
    <row r="7281" spans="1:59" s="18" customFormat="1" x14ac:dyDescent="0.2">
      <c r="A7281" s="2"/>
      <c r="BG7281" s="72"/>
    </row>
    <row r="7282" spans="1:59" s="18" customFormat="1" x14ac:dyDescent="0.2">
      <c r="A7282" s="2"/>
      <c r="BG7282" s="72"/>
    </row>
    <row r="7283" spans="1:59" s="18" customFormat="1" x14ac:dyDescent="0.2">
      <c r="A7283" s="2"/>
      <c r="BG7283" s="72"/>
    </row>
    <row r="7284" spans="1:59" s="18" customFormat="1" x14ac:dyDescent="0.2">
      <c r="A7284" s="2"/>
      <c r="BG7284" s="72"/>
    </row>
    <row r="7285" spans="1:59" s="18" customFormat="1" x14ac:dyDescent="0.2">
      <c r="A7285" s="2"/>
      <c r="BG7285" s="72"/>
    </row>
    <row r="7286" spans="1:59" s="18" customFormat="1" x14ac:dyDescent="0.2">
      <c r="A7286" s="2"/>
      <c r="BG7286" s="72"/>
    </row>
    <row r="7287" spans="1:59" s="18" customFormat="1" x14ac:dyDescent="0.2">
      <c r="A7287" s="2"/>
      <c r="BG7287" s="72"/>
    </row>
    <row r="7288" spans="1:59" s="18" customFormat="1" x14ac:dyDescent="0.2">
      <c r="A7288" s="2"/>
      <c r="BG7288" s="72"/>
    </row>
    <row r="7289" spans="1:59" s="18" customFormat="1" x14ac:dyDescent="0.2">
      <c r="A7289" s="2"/>
      <c r="BG7289" s="72"/>
    </row>
    <row r="7290" spans="1:59" s="18" customFormat="1" x14ac:dyDescent="0.2">
      <c r="A7290" s="2"/>
      <c r="BG7290" s="72"/>
    </row>
    <row r="7291" spans="1:59" s="18" customFormat="1" x14ac:dyDescent="0.2">
      <c r="A7291" s="2"/>
      <c r="BG7291" s="72"/>
    </row>
    <row r="7292" spans="1:59" s="18" customFormat="1" x14ac:dyDescent="0.2">
      <c r="A7292" s="2"/>
      <c r="BG7292" s="72"/>
    </row>
    <row r="7293" spans="1:59" s="18" customFormat="1" x14ac:dyDescent="0.2">
      <c r="A7293" s="2"/>
      <c r="BG7293" s="72"/>
    </row>
    <row r="7294" spans="1:59" s="18" customFormat="1" x14ac:dyDescent="0.2">
      <c r="A7294" s="2"/>
      <c r="BG7294" s="72"/>
    </row>
    <row r="7295" spans="1:59" s="18" customFormat="1" x14ac:dyDescent="0.2">
      <c r="A7295" s="2"/>
      <c r="BG7295" s="72"/>
    </row>
    <row r="7296" spans="1:59" s="18" customFormat="1" x14ac:dyDescent="0.2">
      <c r="A7296" s="2"/>
      <c r="BG7296" s="72"/>
    </row>
    <row r="7297" spans="1:59" s="18" customFormat="1" x14ac:dyDescent="0.2">
      <c r="A7297" s="2"/>
      <c r="BG7297" s="72"/>
    </row>
    <row r="7298" spans="1:59" s="18" customFormat="1" x14ac:dyDescent="0.2">
      <c r="A7298" s="2"/>
      <c r="BG7298" s="72"/>
    </row>
    <row r="7299" spans="1:59" s="18" customFormat="1" x14ac:dyDescent="0.2">
      <c r="A7299" s="2"/>
      <c r="BG7299" s="72"/>
    </row>
    <row r="7300" spans="1:59" s="18" customFormat="1" x14ac:dyDescent="0.2">
      <c r="A7300" s="2"/>
      <c r="BG7300" s="72"/>
    </row>
    <row r="7301" spans="1:59" s="18" customFormat="1" x14ac:dyDescent="0.2">
      <c r="A7301" s="2"/>
      <c r="BG7301" s="72"/>
    </row>
    <row r="7302" spans="1:59" s="18" customFormat="1" x14ac:dyDescent="0.2">
      <c r="A7302" s="2"/>
      <c r="BG7302" s="72"/>
    </row>
    <row r="7303" spans="1:59" s="18" customFormat="1" x14ac:dyDescent="0.2">
      <c r="A7303" s="2"/>
      <c r="BG7303" s="72"/>
    </row>
    <row r="7304" spans="1:59" s="18" customFormat="1" x14ac:dyDescent="0.2">
      <c r="A7304" s="2"/>
      <c r="BG7304" s="72"/>
    </row>
    <row r="7305" spans="1:59" s="18" customFormat="1" x14ac:dyDescent="0.2">
      <c r="A7305" s="2"/>
      <c r="BG7305" s="72"/>
    </row>
    <row r="7306" spans="1:59" s="18" customFormat="1" x14ac:dyDescent="0.2">
      <c r="A7306" s="2"/>
      <c r="BG7306" s="72"/>
    </row>
    <row r="7307" spans="1:59" s="18" customFormat="1" x14ac:dyDescent="0.2">
      <c r="A7307" s="2"/>
      <c r="BG7307" s="72"/>
    </row>
    <row r="7308" spans="1:59" s="18" customFormat="1" x14ac:dyDescent="0.2">
      <c r="A7308" s="2"/>
      <c r="BG7308" s="72"/>
    </row>
    <row r="7309" spans="1:59" s="18" customFormat="1" x14ac:dyDescent="0.2">
      <c r="A7309" s="2"/>
      <c r="BG7309" s="72"/>
    </row>
    <row r="7310" spans="1:59" s="18" customFormat="1" x14ac:dyDescent="0.2">
      <c r="A7310" s="2"/>
      <c r="BG7310" s="72"/>
    </row>
    <row r="7311" spans="1:59" s="18" customFormat="1" x14ac:dyDescent="0.2">
      <c r="A7311" s="2"/>
      <c r="BG7311" s="72"/>
    </row>
    <row r="7312" spans="1:59" s="18" customFormat="1" x14ac:dyDescent="0.2">
      <c r="A7312" s="2"/>
      <c r="BG7312" s="72"/>
    </row>
    <row r="7313" spans="1:59" s="18" customFormat="1" x14ac:dyDescent="0.2">
      <c r="A7313" s="2"/>
      <c r="BG7313" s="72"/>
    </row>
    <row r="7314" spans="1:59" s="18" customFormat="1" x14ac:dyDescent="0.2">
      <c r="A7314" s="2"/>
      <c r="BG7314" s="72"/>
    </row>
    <row r="7315" spans="1:59" s="18" customFormat="1" x14ac:dyDescent="0.2">
      <c r="A7315" s="2"/>
      <c r="BG7315" s="72"/>
    </row>
    <row r="7316" spans="1:59" s="18" customFormat="1" x14ac:dyDescent="0.2">
      <c r="A7316" s="2"/>
      <c r="BG7316" s="72"/>
    </row>
    <row r="7317" spans="1:59" s="18" customFormat="1" x14ac:dyDescent="0.2">
      <c r="A7317" s="2"/>
      <c r="BG7317" s="72"/>
    </row>
    <row r="7318" spans="1:59" s="18" customFormat="1" x14ac:dyDescent="0.2">
      <c r="A7318" s="2"/>
      <c r="BG7318" s="72"/>
    </row>
    <row r="7319" spans="1:59" s="18" customFormat="1" x14ac:dyDescent="0.2">
      <c r="A7319" s="2"/>
      <c r="BG7319" s="72"/>
    </row>
    <row r="7320" spans="1:59" s="18" customFormat="1" x14ac:dyDescent="0.2">
      <c r="A7320" s="2"/>
      <c r="BG7320" s="72"/>
    </row>
    <row r="7321" spans="1:59" s="18" customFormat="1" x14ac:dyDescent="0.2">
      <c r="A7321" s="2"/>
      <c r="BG7321" s="72"/>
    </row>
    <row r="7322" spans="1:59" s="18" customFormat="1" x14ac:dyDescent="0.2">
      <c r="A7322" s="2"/>
      <c r="BG7322" s="72"/>
    </row>
    <row r="7323" spans="1:59" s="18" customFormat="1" x14ac:dyDescent="0.2">
      <c r="A7323" s="2"/>
      <c r="BG7323" s="72"/>
    </row>
    <row r="7324" spans="1:59" s="18" customFormat="1" x14ac:dyDescent="0.2">
      <c r="A7324" s="2"/>
      <c r="BG7324" s="72"/>
    </row>
    <row r="7325" spans="1:59" s="18" customFormat="1" x14ac:dyDescent="0.2">
      <c r="A7325" s="2"/>
      <c r="BG7325" s="72"/>
    </row>
    <row r="7326" spans="1:59" s="18" customFormat="1" x14ac:dyDescent="0.2">
      <c r="A7326" s="2"/>
      <c r="BG7326" s="72"/>
    </row>
    <row r="7327" spans="1:59" s="18" customFormat="1" x14ac:dyDescent="0.2">
      <c r="A7327" s="2"/>
      <c r="BG7327" s="72"/>
    </row>
    <row r="7328" spans="1:59" s="18" customFormat="1" x14ac:dyDescent="0.2">
      <c r="A7328" s="2"/>
      <c r="BG7328" s="72"/>
    </row>
    <row r="7329" spans="1:59" s="18" customFormat="1" x14ac:dyDescent="0.2">
      <c r="A7329" s="2"/>
      <c r="BG7329" s="72"/>
    </row>
    <row r="7330" spans="1:59" s="18" customFormat="1" x14ac:dyDescent="0.2">
      <c r="A7330" s="2"/>
      <c r="BG7330" s="72"/>
    </row>
    <row r="7331" spans="1:59" s="18" customFormat="1" x14ac:dyDescent="0.2">
      <c r="A7331" s="2"/>
      <c r="BG7331" s="72"/>
    </row>
    <row r="7332" spans="1:59" s="18" customFormat="1" x14ac:dyDescent="0.2">
      <c r="A7332" s="2"/>
      <c r="BG7332" s="72"/>
    </row>
    <row r="7333" spans="1:59" s="18" customFormat="1" x14ac:dyDescent="0.2">
      <c r="A7333" s="2"/>
      <c r="BG7333" s="72"/>
    </row>
    <row r="7334" spans="1:59" s="18" customFormat="1" x14ac:dyDescent="0.2">
      <c r="A7334" s="2"/>
      <c r="BG7334" s="72"/>
    </row>
    <row r="7335" spans="1:59" s="18" customFormat="1" x14ac:dyDescent="0.2">
      <c r="A7335" s="2"/>
      <c r="BG7335" s="72"/>
    </row>
    <row r="7336" spans="1:59" s="18" customFormat="1" x14ac:dyDescent="0.2">
      <c r="A7336" s="2"/>
      <c r="BG7336" s="72"/>
    </row>
    <row r="7337" spans="1:59" s="18" customFormat="1" x14ac:dyDescent="0.2">
      <c r="A7337" s="2"/>
      <c r="BG7337" s="72"/>
    </row>
    <row r="7338" spans="1:59" s="18" customFormat="1" x14ac:dyDescent="0.2">
      <c r="A7338" s="2"/>
      <c r="BG7338" s="72"/>
    </row>
    <row r="7339" spans="1:59" s="18" customFormat="1" x14ac:dyDescent="0.2">
      <c r="A7339" s="2"/>
      <c r="BG7339" s="72"/>
    </row>
    <row r="7340" spans="1:59" s="18" customFormat="1" x14ac:dyDescent="0.2">
      <c r="A7340" s="2"/>
      <c r="BG7340" s="72"/>
    </row>
    <row r="7341" spans="1:59" s="18" customFormat="1" x14ac:dyDescent="0.2">
      <c r="A7341" s="2"/>
      <c r="BG7341" s="72"/>
    </row>
    <row r="7342" spans="1:59" s="18" customFormat="1" x14ac:dyDescent="0.2">
      <c r="A7342" s="2"/>
      <c r="BG7342" s="72"/>
    </row>
    <row r="7343" spans="1:59" s="18" customFormat="1" x14ac:dyDescent="0.2">
      <c r="A7343" s="2"/>
      <c r="BG7343" s="72"/>
    </row>
    <row r="7344" spans="1:59" s="18" customFormat="1" x14ac:dyDescent="0.2">
      <c r="A7344" s="2"/>
      <c r="BG7344" s="72"/>
    </row>
    <row r="7345" spans="1:59" s="18" customFormat="1" x14ac:dyDescent="0.2">
      <c r="A7345" s="2"/>
      <c r="BG7345" s="72"/>
    </row>
    <row r="7346" spans="1:59" s="18" customFormat="1" x14ac:dyDescent="0.2">
      <c r="A7346" s="2"/>
      <c r="BG7346" s="72"/>
    </row>
    <row r="7347" spans="1:59" s="18" customFormat="1" x14ac:dyDescent="0.2">
      <c r="A7347" s="2"/>
      <c r="BG7347" s="72"/>
    </row>
    <row r="7348" spans="1:59" s="18" customFormat="1" x14ac:dyDescent="0.2">
      <c r="A7348" s="2"/>
      <c r="BG7348" s="72"/>
    </row>
    <row r="7349" spans="1:59" s="18" customFormat="1" x14ac:dyDescent="0.2">
      <c r="A7349" s="2"/>
      <c r="BG7349" s="72"/>
    </row>
    <row r="7350" spans="1:59" s="18" customFormat="1" x14ac:dyDescent="0.2">
      <c r="A7350" s="2"/>
      <c r="BG7350" s="72"/>
    </row>
    <row r="7351" spans="1:59" s="18" customFormat="1" x14ac:dyDescent="0.2">
      <c r="A7351" s="2"/>
      <c r="BG7351" s="72"/>
    </row>
    <row r="7352" spans="1:59" s="18" customFormat="1" x14ac:dyDescent="0.2">
      <c r="A7352" s="2"/>
      <c r="BG7352" s="72"/>
    </row>
    <row r="7353" spans="1:59" s="18" customFormat="1" x14ac:dyDescent="0.2">
      <c r="A7353" s="2"/>
      <c r="BG7353" s="72"/>
    </row>
    <row r="7354" spans="1:59" s="18" customFormat="1" x14ac:dyDescent="0.2">
      <c r="A7354" s="2"/>
      <c r="BG7354" s="72"/>
    </row>
    <row r="7355" spans="1:59" s="18" customFormat="1" x14ac:dyDescent="0.2">
      <c r="A7355" s="2"/>
      <c r="BG7355" s="72"/>
    </row>
    <row r="7356" spans="1:59" s="18" customFormat="1" x14ac:dyDescent="0.2">
      <c r="A7356" s="2"/>
      <c r="BG7356" s="72"/>
    </row>
    <row r="7357" spans="1:59" s="18" customFormat="1" x14ac:dyDescent="0.2">
      <c r="A7357" s="2"/>
      <c r="BG7357" s="72"/>
    </row>
    <row r="7358" spans="1:59" s="18" customFormat="1" x14ac:dyDescent="0.2">
      <c r="A7358" s="2"/>
      <c r="BG7358" s="72"/>
    </row>
    <row r="7359" spans="1:59" s="18" customFormat="1" x14ac:dyDescent="0.2">
      <c r="A7359" s="2"/>
      <c r="BG7359" s="72"/>
    </row>
    <row r="7360" spans="1:59" s="18" customFormat="1" x14ac:dyDescent="0.2">
      <c r="A7360" s="2"/>
      <c r="BG7360" s="72"/>
    </row>
    <row r="7361" spans="1:59" s="18" customFormat="1" x14ac:dyDescent="0.2">
      <c r="A7361" s="2"/>
      <c r="BG7361" s="72"/>
    </row>
    <row r="7362" spans="1:59" s="18" customFormat="1" x14ac:dyDescent="0.2">
      <c r="A7362" s="2"/>
      <c r="BG7362" s="72"/>
    </row>
    <row r="7363" spans="1:59" s="18" customFormat="1" x14ac:dyDescent="0.2">
      <c r="A7363" s="2"/>
      <c r="BG7363" s="72"/>
    </row>
    <row r="7364" spans="1:59" s="18" customFormat="1" x14ac:dyDescent="0.2">
      <c r="A7364" s="2"/>
      <c r="BG7364" s="72"/>
    </row>
    <row r="7365" spans="1:59" s="18" customFormat="1" x14ac:dyDescent="0.2">
      <c r="A7365" s="2"/>
      <c r="BG7365" s="72"/>
    </row>
    <row r="7366" spans="1:59" s="18" customFormat="1" x14ac:dyDescent="0.2">
      <c r="A7366" s="2"/>
      <c r="BG7366" s="72"/>
    </row>
    <row r="7367" spans="1:59" s="18" customFormat="1" x14ac:dyDescent="0.2">
      <c r="A7367" s="2"/>
      <c r="BG7367" s="72"/>
    </row>
    <row r="7368" spans="1:59" s="18" customFormat="1" x14ac:dyDescent="0.2">
      <c r="A7368" s="2"/>
      <c r="BG7368" s="72"/>
    </row>
    <row r="7369" spans="1:59" s="18" customFormat="1" x14ac:dyDescent="0.2">
      <c r="A7369" s="2"/>
      <c r="BG7369" s="72"/>
    </row>
    <row r="7370" spans="1:59" s="18" customFormat="1" x14ac:dyDescent="0.2">
      <c r="A7370" s="2"/>
      <c r="BG7370" s="72"/>
    </row>
    <row r="7371" spans="1:59" s="18" customFormat="1" x14ac:dyDescent="0.2">
      <c r="A7371" s="2"/>
      <c r="BG7371" s="72"/>
    </row>
    <row r="7372" spans="1:59" s="18" customFormat="1" x14ac:dyDescent="0.2">
      <c r="A7372" s="2"/>
      <c r="BG7372" s="72"/>
    </row>
    <row r="7373" spans="1:59" s="18" customFormat="1" x14ac:dyDescent="0.2">
      <c r="A7373" s="2"/>
      <c r="BG7373" s="72"/>
    </row>
    <row r="7374" spans="1:59" s="18" customFormat="1" x14ac:dyDescent="0.2">
      <c r="A7374" s="2"/>
      <c r="BG7374" s="72"/>
    </row>
    <row r="7375" spans="1:59" s="18" customFormat="1" x14ac:dyDescent="0.2">
      <c r="A7375" s="2"/>
      <c r="BG7375" s="72"/>
    </row>
    <row r="7376" spans="1:59" s="18" customFormat="1" x14ac:dyDescent="0.2">
      <c r="A7376" s="2"/>
      <c r="BG7376" s="72"/>
    </row>
    <row r="7377" spans="1:59" s="18" customFormat="1" x14ac:dyDescent="0.2">
      <c r="A7377" s="2"/>
      <c r="BG7377" s="72"/>
    </row>
    <row r="7378" spans="1:59" s="18" customFormat="1" x14ac:dyDescent="0.2">
      <c r="A7378" s="2"/>
      <c r="BG7378" s="72"/>
    </row>
    <row r="7379" spans="1:59" s="18" customFormat="1" x14ac:dyDescent="0.2">
      <c r="A7379" s="2"/>
      <c r="BG7379" s="72"/>
    </row>
    <row r="7380" spans="1:59" s="18" customFormat="1" x14ac:dyDescent="0.2">
      <c r="A7380" s="2"/>
      <c r="BG7380" s="72"/>
    </row>
    <row r="7381" spans="1:59" s="18" customFormat="1" x14ac:dyDescent="0.2">
      <c r="A7381" s="2"/>
      <c r="BG7381" s="72"/>
    </row>
    <row r="7382" spans="1:59" s="18" customFormat="1" x14ac:dyDescent="0.2">
      <c r="A7382" s="2"/>
      <c r="BG7382" s="72"/>
    </row>
    <row r="7383" spans="1:59" s="18" customFormat="1" x14ac:dyDescent="0.2">
      <c r="A7383" s="2"/>
      <c r="BG7383" s="72"/>
    </row>
    <row r="7384" spans="1:59" s="18" customFormat="1" x14ac:dyDescent="0.2">
      <c r="A7384" s="2"/>
      <c r="BG7384" s="72"/>
    </row>
    <row r="7385" spans="1:59" s="18" customFormat="1" x14ac:dyDescent="0.2">
      <c r="A7385" s="2"/>
      <c r="BG7385" s="72"/>
    </row>
    <row r="7386" spans="1:59" s="18" customFormat="1" x14ac:dyDescent="0.2">
      <c r="A7386" s="2"/>
      <c r="BG7386" s="72"/>
    </row>
    <row r="7387" spans="1:59" s="18" customFormat="1" x14ac:dyDescent="0.2">
      <c r="A7387" s="2"/>
      <c r="BG7387" s="72"/>
    </row>
    <row r="7388" spans="1:59" s="18" customFormat="1" x14ac:dyDescent="0.2">
      <c r="A7388" s="2"/>
      <c r="BG7388" s="72"/>
    </row>
    <row r="7389" spans="1:59" s="18" customFormat="1" x14ac:dyDescent="0.2">
      <c r="A7389" s="2"/>
      <c r="BG7389" s="72"/>
    </row>
    <row r="7390" spans="1:59" s="18" customFormat="1" x14ac:dyDescent="0.2">
      <c r="A7390" s="2"/>
      <c r="BG7390" s="72"/>
    </row>
    <row r="7391" spans="1:59" s="18" customFormat="1" x14ac:dyDescent="0.2">
      <c r="A7391" s="2"/>
      <c r="BG7391" s="72"/>
    </row>
    <row r="7392" spans="1:59" s="18" customFormat="1" x14ac:dyDescent="0.2">
      <c r="A7392" s="2"/>
      <c r="BG7392" s="72"/>
    </row>
    <row r="7393" spans="1:59" s="18" customFormat="1" x14ac:dyDescent="0.2">
      <c r="A7393" s="2"/>
      <c r="BG7393" s="72"/>
    </row>
    <row r="7394" spans="1:59" s="18" customFormat="1" x14ac:dyDescent="0.2">
      <c r="A7394" s="2"/>
      <c r="BG7394" s="72"/>
    </row>
    <row r="7395" spans="1:59" s="18" customFormat="1" x14ac:dyDescent="0.2">
      <c r="A7395" s="2"/>
      <c r="BG7395" s="72"/>
    </row>
    <row r="7396" spans="1:59" s="18" customFormat="1" x14ac:dyDescent="0.2">
      <c r="A7396" s="2"/>
      <c r="BG7396" s="72"/>
    </row>
    <row r="7397" spans="1:59" s="18" customFormat="1" x14ac:dyDescent="0.2">
      <c r="A7397" s="2"/>
      <c r="BG7397" s="72"/>
    </row>
    <row r="7398" spans="1:59" s="18" customFormat="1" x14ac:dyDescent="0.2">
      <c r="A7398" s="2"/>
      <c r="BG7398" s="72"/>
    </row>
    <row r="7399" spans="1:59" s="18" customFormat="1" x14ac:dyDescent="0.2">
      <c r="A7399" s="2"/>
      <c r="BG7399" s="72"/>
    </row>
    <row r="7400" spans="1:59" s="18" customFormat="1" x14ac:dyDescent="0.2">
      <c r="A7400" s="2"/>
      <c r="BG7400" s="72"/>
    </row>
    <row r="7401" spans="1:59" s="18" customFormat="1" x14ac:dyDescent="0.2">
      <c r="A7401" s="2"/>
      <c r="BG7401" s="72"/>
    </row>
    <row r="7402" spans="1:59" s="18" customFormat="1" x14ac:dyDescent="0.2">
      <c r="A7402" s="2"/>
      <c r="BG7402" s="72"/>
    </row>
    <row r="7403" spans="1:59" s="18" customFormat="1" x14ac:dyDescent="0.2">
      <c r="A7403" s="2"/>
      <c r="BG7403" s="72"/>
    </row>
    <row r="7404" spans="1:59" s="18" customFormat="1" x14ac:dyDescent="0.2">
      <c r="A7404" s="2"/>
      <c r="BG7404" s="72"/>
    </row>
    <row r="7405" spans="1:59" s="18" customFormat="1" x14ac:dyDescent="0.2">
      <c r="A7405" s="2"/>
      <c r="BG7405" s="72"/>
    </row>
    <row r="7406" spans="1:59" s="18" customFormat="1" x14ac:dyDescent="0.2">
      <c r="A7406" s="2"/>
      <c r="BG7406" s="72"/>
    </row>
    <row r="7407" spans="1:59" s="18" customFormat="1" x14ac:dyDescent="0.2">
      <c r="A7407" s="2"/>
      <c r="BG7407" s="72"/>
    </row>
    <row r="7408" spans="1:59" s="18" customFormat="1" x14ac:dyDescent="0.2">
      <c r="A7408" s="2"/>
      <c r="BG7408" s="72"/>
    </row>
    <row r="7409" spans="1:59" s="18" customFormat="1" x14ac:dyDescent="0.2">
      <c r="A7409" s="2"/>
      <c r="BG7409" s="72"/>
    </row>
    <row r="7410" spans="1:59" s="18" customFormat="1" x14ac:dyDescent="0.2">
      <c r="A7410" s="2"/>
      <c r="BG7410" s="72"/>
    </row>
    <row r="7411" spans="1:59" s="18" customFormat="1" x14ac:dyDescent="0.2">
      <c r="A7411" s="2"/>
      <c r="BG7411" s="72"/>
    </row>
    <row r="7412" spans="1:59" s="18" customFormat="1" x14ac:dyDescent="0.2">
      <c r="A7412" s="2"/>
      <c r="BG7412" s="72"/>
    </row>
    <row r="7413" spans="1:59" s="18" customFormat="1" x14ac:dyDescent="0.2">
      <c r="A7413" s="2"/>
      <c r="BG7413" s="72"/>
    </row>
    <row r="7414" spans="1:59" s="18" customFormat="1" x14ac:dyDescent="0.2">
      <c r="A7414" s="2"/>
      <c r="BG7414" s="72"/>
    </row>
    <row r="7415" spans="1:59" s="18" customFormat="1" x14ac:dyDescent="0.2">
      <c r="A7415" s="2"/>
      <c r="BG7415" s="72"/>
    </row>
    <row r="7416" spans="1:59" s="18" customFormat="1" x14ac:dyDescent="0.2">
      <c r="A7416" s="2"/>
      <c r="BG7416" s="72"/>
    </row>
    <row r="7417" spans="1:59" s="18" customFormat="1" x14ac:dyDescent="0.2">
      <c r="A7417" s="2"/>
      <c r="BG7417" s="72"/>
    </row>
    <row r="7418" spans="1:59" s="18" customFormat="1" x14ac:dyDescent="0.2">
      <c r="A7418" s="2"/>
      <c r="BG7418" s="72"/>
    </row>
    <row r="7419" spans="1:59" s="18" customFormat="1" x14ac:dyDescent="0.2">
      <c r="A7419" s="2"/>
      <c r="BG7419" s="72"/>
    </row>
    <row r="7420" spans="1:59" s="18" customFormat="1" x14ac:dyDescent="0.2">
      <c r="A7420" s="2"/>
      <c r="BG7420" s="72"/>
    </row>
    <row r="7421" spans="1:59" s="18" customFormat="1" x14ac:dyDescent="0.2">
      <c r="A7421" s="2"/>
      <c r="BG7421" s="72"/>
    </row>
    <row r="7422" spans="1:59" s="18" customFormat="1" x14ac:dyDescent="0.2">
      <c r="A7422" s="2"/>
      <c r="BG7422" s="72"/>
    </row>
    <row r="7423" spans="1:59" s="18" customFormat="1" x14ac:dyDescent="0.2">
      <c r="A7423" s="2"/>
      <c r="BG7423" s="72"/>
    </row>
    <row r="7424" spans="1:59" s="18" customFormat="1" x14ac:dyDescent="0.2">
      <c r="A7424" s="2"/>
      <c r="BG7424" s="72"/>
    </row>
    <row r="7425" spans="1:59" s="18" customFormat="1" x14ac:dyDescent="0.2">
      <c r="A7425" s="2"/>
      <c r="BG7425" s="72"/>
    </row>
    <row r="7426" spans="1:59" s="18" customFormat="1" x14ac:dyDescent="0.2">
      <c r="A7426" s="2"/>
      <c r="BG7426" s="72"/>
    </row>
    <row r="7427" spans="1:59" s="18" customFormat="1" x14ac:dyDescent="0.2">
      <c r="A7427" s="2"/>
      <c r="BG7427" s="72"/>
    </row>
    <row r="7428" spans="1:59" s="18" customFormat="1" x14ac:dyDescent="0.2">
      <c r="A7428" s="2"/>
      <c r="BG7428" s="72"/>
    </row>
    <row r="7429" spans="1:59" s="18" customFormat="1" x14ac:dyDescent="0.2">
      <c r="A7429" s="2"/>
      <c r="BG7429" s="72"/>
    </row>
    <row r="7430" spans="1:59" s="18" customFormat="1" x14ac:dyDescent="0.2">
      <c r="A7430" s="2"/>
      <c r="BG7430" s="72"/>
    </row>
    <row r="7431" spans="1:59" s="18" customFormat="1" x14ac:dyDescent="0.2">
      <c r="A7431" s="2"/>
      <c r="BG7431" s="72"/>
    </row>
    <row r="7432" spans="1:59" s="18" customFormat="1" x14ac:dyDescent="0.2">
      <c r="A7432" s="2"/>
      <c r="BG7432" s="72"/>
    </row>
    <row r="7433" spans="1:59" s="18" customFormat="1" x14ac:dyDescent="0.2">
      <c r="A7433" s="2"/>
      <c r="BG7433" s="72"/>
    </row>
    <row r="7434" spans="1:59" s="18" customFormat="1" x14ac:dyDescent="0.2">
      <c r="A7434" s="2"/>
      <c r="BG7434" s="72"/>
    </row>
    <row r="7435" spans="1:59" s="18" customFormat="1" x14ac:dyDescent="0.2">
      <c r="A7435" s="2"/>
      <c r="BG7435" s="72"/>
    </row>
    <row r="7436" spans="1:59" s="18" customFormat="1" x14ac:dyDescent="0.2">
      <c r="A7436" s="2"/>
      <c r="BG7436" s="72"/>
    </row>
    <row r="7437" spans="1:59" s="18" customFormat="1" x14ac:dyDescent="0.2">
      <c r="A7437" s="2"/>
      <c r="BG7437" s="72"/>
    </row>
    <row r="7438" spans="1:59" s="18" customFormat="1" x14ac:dyDescent="0.2">
      <c r="A7438" s="2"/>
      <c r="BG7438" s="72"/>
    </row>
    <row r="7439" spans="1:59" s="18" customFormat="1" x14ac:dyDescent="0.2">
      <c r="A7439" s="2"/>
      <c r="BG7439" s="72"/>
    </row>
    <row r="7440" spans="1:59" s="18" customFormat="1" x14ac:dyDescent="0.2">
      <c r="A7440" s="2"/>
      <c r="BG7440" s="72"/>
    </row>
    <row r="7441" spans="1:59" s="18" customFormat="1" x14ac:dyDescent="0.2">
      <c r="A7441" s="2"/>
      <c r="BG7441" s="72"/>
    </row>
    <row r="7442" spans="1:59" s="18" customFormat="1" x14ac:dyDescent="0.2">
      <c r="A7442" s="2"/>
      <c r="BG7442" s="72"/>
    </row>
    <row r="7443" spans="1:59" s="18" customFormat="1" x14ac:dyDescent="0.2">
      <c r="A7443" s="2"/>
      <c r="BG7443" s="72"/>
    </row>
    <row r="7444" spans="1:59" s="18" customFormat="1" x14ac:dyDescent="0.2">
      <c r="A7444" s="2"/>
      <c r="BG7444" s="72"/>
    </row>
    <row r="7445" spans="1:59" s="18" customFormat="1" x14ac:dyDescent="0.2">
      <c r="A7445" s="2"/>
      <c r="BG7445" s="72"/>
    </row>
    <row r="7446" spans="1:59" s="18" customFormat="1" x14ac:dyDescent="0.2">
      <c r="A7446" s="2"/>
      <c r="BG7446" s="72"/>
    </row>
    <row r="7447" spans="1:59" s="18" customFormat="1" x14ac:dyDescent="0.2">
      <c r="A7447" s="2"/>
      <c r="BG7447" s="72"/>
    </row>
    <row r="7448" spans="1:59" s="18" customFormat="1" x14ac:dyDescent="0.2">
      <c r="A7448" s="2"/>
      <c r="BG7448" s="72"/>
    </row>
    <row r="7449" spans="1:59" s="18" customFormat="1" x14ac:dyDescent="0.2">
      <c r="A7449" s="2"/>
      <c r="BG7449" s="72"/>
    </row>
    <row r="7450" spans="1:59" s="18" customFormat="1" x14ac:dyDescent="0.2">
      <c r="A7450" s="2"/>
      <c r="BG7450" s="72"/>
    </row>
    <row r="7451" spans="1:59" s="18" customFormat="1" x14ac:dyDescent="0.2">
      <c r="A7451" s="2"/>
      <c r="BG7451" s="72"/>
    </row>
    <row r="7452" spans="1:59" s="18" customFormat="1" x14ac:dyDescent="0.2">
      <c r="A7452" s="2"/>
      <c r="BG7452" s="72"/>
    </row>
    <row r="7453" spans="1:59" s="18" customFormat="1" x14ac:dyDescent="0.2">
      <c r="A7453" s="2"/>
      <c r="BG7453" s="72"/>
    </row>
    <row r="7454" spans="1:59" s="18" customFormat="1" x14ac:dyDescent="0.2">
      <c r="A7454" s="2"/>
      <c r="BG7454" s="72"/>
    </row>
    <row r="7455" spans="1:59" s="18" customFormat="1" x14ac:dyDescent="0.2">
      <c r="A7455" s="2"/>
      <c r="BG7455" s="72"/>
    </row>
    <row r="7456" spans="1:59" s="18" customFormat="1" x14ac:dyDescent="0.2">
      <c r="A7456" s="2"/>
      <c r="BG7456" s="72"/>
    </row>
    <row r="7457" spans="1:59" s="18" customFormat="1" x14ac:dyDescent="0.2">
      <c r="A7457" s="2"/>
      <c r="BG7457" s="72"/>
    </row>
    <row r="7458" spans="1:59" s="18" customFormat="1" x14ac:dyDescent="0.2">
      <c r="A7458" s="2"/>
      <c r="BG7458" s="72"/>
    </row>
    <row r="7459" spans="1:59" s="18" customFormat="1" x14ac:dyDescent="0.2">
      <c r="A7459" s="2"/>
      <c r="BG7459" s="72"/>
    </row>
    <row r="7460" spans="1:59" s="18" customFormat="1" x14ac:dyDescent="0.2">
      <c r="A7460" s="2"/>
      <c r="BG7460" s="72"/>
    </row>
    <row r="7461" spans="1:59" s="18" customFormat="1" x14ac:dyDescent="0.2">
      <c r="A7461" s="2"/>
      <c r="BG7461" s="72"/>
    </row>
    <row r="7462" spans="1:59" s="18" customFormat="1" x14ac:dyDescent="0.2">
      <c r="A7462" s="2"/>
      <c r="BG7462" s="72"/>
    </row>
    <row r="7463" spans="1:59" s="18" customFormat="1" x14ac:dyDescent="0.2">
      <c r="A7463" s="2"/>
      <c r="BG7463" s="72"/>
    </row>
    <row r="7464" spans="1:59" s="18" customFormat="1" x14ac:dyDescent="0.2">
      <c r="A7464" s="2"/>
      <c r="BG7464" s="72"/>
    </row>
    <row r="7465" spans="1:59" s="18" customFormat="1" x14ac:dyDescent="0.2">
      <c r="A7465" s="2"/>
      <c r="BG7465" s="72"/>
    </row>
    <row r="7466" spans="1:59" s="18" customFormat="1" x14ac:dyDescent="0.2">
      <c r="A7466" s="2"/>
      <c r="BG7466" s="72"/>
    </row>
    <row r="7467" spans="1:59" s="18" customFormat="1" x14ac:dyDescent="0.2">
      <c r="A7467" s="2"/>
      <c r="BG7467" s="72"/>
    </row>
    <row r="7468" spans="1:59" s="18" customFormat="1" x14ac:dyDescent="0.2">
      <c r="A7468" s="2"/>
      <c r="BG7468" s="72"/>
    </row>
    <row r="7469" spans="1:59" s="18" customFormat="1" x14ac:dyDescent="0.2">
      <c r="A7469" s="2"/>
      <c r="BG7469" s="72"/>
    </row>
    <row r="7470" spans="1:59" s="18" customFormat="1" x14ac:dyDescent="0.2">
      <c r="A7470" s="2"/>
      <c r="BG7470" s="72"/>
    </row>
    <row r="7471" spans="1:59" s="18" customFormat="1" x14ac:dyDescent="0.2">
      <c r="A7471" s="2"/>
      <c r="BG7471" s="72"/>
    </row>
    <row r="7472" spans="1:59" s="18" customFormat="1" x14ac:dyDescent="0.2">
      <c r="A7472" s="2"/>
      <c r="BG7472" s="72"/>
    </row>
    <row r="7473" spans="1:59" s="18" customFormat="1" x14ac:dyDescent="0.2">
      <c r="A7473" s="2"/>
      <c r="BG7473" s="72"/>
    </row>
    <row r="7474" spans="1:59" s="18" customFormat="1" x14ac:dyDescent="0.2">
      <c r="A7474" s="2"/>
      <c r="BG7474" s="72"/>
    </row>
    <row r="7475" spans="1:59" s="18" customFormat="1" x14ac:dyDescent="0.2">
      <c r="A7475" s="2"/>
      <c r="BG7475" s="72"/>
    </row>
    <row r="7476" spans="1:59" s="18" customFormat="1" x14ac:dyDescent="0.2">
      <c r="A7476" s="2"/>
      <c r="BG7476" s="72"/>
    </row>
    <row r="7477" spans="1:59" s="18" customFormat="1" x14ac:dyDescent="0.2">
      <c r="A7477" s="2"/>
      <c r="BG7477" s="72"/>
    </row>
    <row r="7478" spans="1:59" s="18" customFormat="1" x14ac:dyDescent="0.2">
      <c r="A7478" s="2"/>
      <c r="BG7478" s="72"/>
    </row>
    <row r="7479" spans="1:59" s="18" customFormat="1" x14ac:dyDescent="0.2">
      <c r="A7479" s="2"/>
      <c r="BG7479" s="72"/>
    </row>
    <row r="7480" spans="1:59" s="18" customFormat="1" x14ac:dyDescent="0.2">
      <c r="A7480" s="2"/>
      <c r="BG7480" s="72"/>
    </row>
    <row r="7481" spans="1:59" s="18" customFormat="1" x14ac:dyDescent="0.2">
      <c r="A7481" s="2"/>
      <c r="BG7481" s="72"/>
    </row>
    <row r="7482" spans="1:59" s="18" customFormat="1" x14ac:dyDescent="0.2">
      <c r="A7482" s="2"/>
      <c r="BG7482" s="72"/>
    </row>
    <row r="7483" spans="1:59" s="18" customFormat="1" x14ac:dyDescent="0.2">
      <c r="A7483" s="2"/>
      <c r="BG7483" s="72"/>
    </row>
    <row r="7484" spans="1:59" s="18" customFormat="1" x14ac:dyDescent="0.2">
      <c r="A7484" s="2"/>
      <c r="BG7484" s="72"/>
    </row>
    <row r="7485" spans="1:59" s="18" customFormat="1" x14ac:dyDescent="0.2">
      <c r="A7485" s="2"/>
      <c r="BG7485" s="72"/>
    </row>
    <row r="7486" spans="1:59" s="18" customFormat="1" x14ac:dyDescent="0.2">
      <c r="A7486" s="2"/>
      <c r="BG7486" s="72"/>
    </row>
    <row r="7487" spans="1:59" s="18" customFormat="1" x14ac:dyDescent="0.2">
      <c r="A7487" s="2"/>
      <c r="BG7487" s="72"/>
    </row>
    <row r="7488" spans="1:59" s="18" customFormat="1" x14ac:dyDescent="0.2">
      <c r="A7488" s="2"/>
      <c r="BG7488" s="72"/>
    </row>
    <row r="7489" spans="1:59" s="18" customFormat="1" x14ac:dyDescent="0.2">
      <c r="A7489" s="2"/>
      <c r="BG7489" s="72"/>
    </row>
    <row r="7490" spans="1:59" s="18" customFormat="1" x14ac:dyDescent="0.2">
      <c r="A7490" s="2"/>
      <c r="BG7490" s="72"/>
    </row>
    <row r="7491" spans="1:59" s="18" customFormat="1" x14ac:dyDescent="0.2">
      <c r="A7491" s="2"/>
      <c r="BG7491" s="72"/>
    </row>
    <row r="7492" spans="1:59" s="18" customFormat="1" x14ac:dyDescent="0.2">
      <c r="A7492" s="2"/>
      <c r="BG7492" s="72"/>
    </row>
    <row r="7493" spans="1:59" s="18" customFormat="1" x14ac:dyDescent="0.2">
      <c r="A7493" s="2"/>
      <c r="BG7493" s="72"/>
    </row>
    <row r="7494" spans="1:59" s="18" customFormat="1" x14ac:dyDescent="0.2">
      <c r="A7494" s="2"/>
      <c r="BG7494" s="72"/>
    </row>
    <row r="7495" spans="1:59" s="18" customFormat="1" x14ac:dyDescent="0.2">
      <c r="A7495" s="2"/>
      <c r="BG7495" s="72"/>
    </row>
    <row r="7496" spans="1:59" s="18" customFormat="1" x14ac:dyDescent="0.2">
      <c r="A7496" s="2"/>
      <c r="BG7496" s="72"/>
    </row>
    <row r="7497" spans="1:59" s="18" customFormat="1" x14ac:dyDescent="0.2">
      <c r="A7497" s="2"/>
      <c r="BG7497" s="72"/>
    </row>
    <row r="7498" spans="1:59" s="18" customFormat="1" x14ac:dyDescent="0.2">
      <c r="A7498" s="2"/>
      <c r="BG7498" s="72"/>
    </row>
    <row r="7499" spans="1:59" s="18" customFormat="1" x14ac:dyDescent="0.2">
      <c r="A7499" s="2"/>
      <c r="BG7499" s="72"/>
    </row>
    <row r="7500" spans="1:59" s="18" customFormat="1" x14ac:dyDescent="0.2">
      <c r="A7500" s="2"/>
      <c r="BG7500" s="72"/>
    </row>
    <row r="7501" spans="1:59" s="18" customFormat="1" x14ac:dyDescent="0.2">
      <c r="A7501" s="2"/>
      <c r="BG7501" s="72"/>
    </row>
    <row r="7502" spans="1:59" s="18" customFormat="1" x14ac:dyDescent="0.2">
      <c r="A7502" s="2"/>
      <c r="BG7502" s="72"/>
    </row>
    <row r="7503" spans="1:59" s="18" customFormat="1" x14ac:dyDescent="0.2">
      <c r="A7503" s="2"/>
      <c r="BG7503" s="72"/>
    </row>
    <row r="7504" spans="1:59" s="18" customFormat="1" x14ac:dyDescent="0.2">
      <c r="A7504" s="2"/>
      <c r="BG7504" s="72"/>
    </row>
    <row r="7505" spans="1:59" s="18" customFormat="1" x14ac:dyDescent="0.2">
      <c r="A7505" s="2"/>
      <c r="BG7505" s="72"/>
    </row>
    <row r="7506" spans="1:59" s="18" customFormat="1" x14ac:dyDescent="0.2">
      <c r="A7506" s="2"/>
      <c r="BG7506" s="72"/>
    </row>
    <row r="7507" spans="1:59" s="18" customFormat="1" x14ac:dyDescent="0.2">
      <c r="A7507" s="2"/>
      <c r="BG7507" s="72"/>
    </row>
    <row r="7508" spans="1:59" s="18" customFormat="1" x14ac:dyDescent="0.2">
      <c r="A7508" s="2"/>
      <c r="BG7508" s="72"/>
    </row>
    <row r="7509" spans="1:59" s="18" customFormat="1" x14ac:dyDescent="0.2">
      <c r="A7509" s="2"/>
      <c r="BG7509" s="72"/>
    </row>
    <row r="7510" spans="1:59" s="18" customFormat="1" x14ac:dyDescent="0.2">
      <c r="A7510" s="2"/>
      <c r="BG7510" s="72"/>
    </row>
    <row r="7511" spans="1:59" s="18" customFormat="1" x14ac:dyDescent="0.2">
      <c r="A7511" s="2"/>
      <c r="BG7511" s="72"/>
    </row>
    <row r="7512" spans="1:59" s="18" customFormat="1" x14ac:dyDescent="0.2">
      <c r="A7512" s="2"/>
      <c r="BG7512" s="72"/>
    </row>
    <row r="7513" spans="1:59" s="18" customFormat="1" x14ac:dyDescent="0.2">
      <c r="A7513" s="2"/>
      <c r="BG7513" s="72"/>
    </row>
    <row r="7514" spans="1:59" s="18" customFormat="1" x14ac:dyDescent="0.2">
      <c r="A7514" s="2"/>
      <c r="BG7514" s="72"/>
    </row>
    <row r="7515" spans="1:59" s="18" customFormat="1" x14ac:dyDescent="0.2">
      <c r="A7515" s="2"/>
      <c r="BG7515" s="72"/>
    </row>
    <row r="7516" spans="1:59" s="18" customFormat="1" x14ac:dyDescent="0.2">
      <c r="A7516" s="2"/>
      <c r="BG7516" s="72"/>
    </row>
    <row r="7517" spans="1:59" s="18" customFormat="1" x14ac:dyDescent="0.2">
      <c r="A7517" s="2"/>
      <c r="BG7517" s="72"/>
    </row>
    <row r="7518" spans="1:59" s="18" customFormat="1" x14ac:dyDescent="0.2">
      <c r="A7518" s="2"/>
      <c r="BG7518" s="72"/>
    </row>
    <row r="7519" spans="1:59" s="18" customFormat="1" x14ac:dyDescent="0.2">
      <c r="A7519" s="2"/>
      <c r="BG7519" s="72"/>
    </row>
    <row r="7520" spans="1:59" s="18" customFormat="1" x14ac:dyDescent="0.2">
      <c r="A7520" s="2"/>
      <c r="BG7520" s="72"/>
    </row>
    <row r="7521" spans="1:59" s="18" customFormat="1" x14ac:dyDescent="0.2">
      <c r="A7521" s="2"/>
      <c r="BG7521" s="72"/>
    </row>
    <row r="7522" spans="1:59" s="18" customFormat="1" x14ac:dyDescent="0.2">
      <c r="A7522" s="2"/>
      <c r="BG7522" s="72"/>
    </row>
    <row r="7523" spans="1:59" s="18" customFormat="1" x14ac:dyDescent="0.2">
      <c r="A7523" s="2"/>
      <c r="BG7523" s="72"/>
    </row>
    <row r="7524" spans="1:59" s="18" customFormat="1" x14ac:dyDescent="0.2">
      <c r="A7524" s="2"/>
      <c r="BG7524" s="72"/>
    </row>
    <row r="7525" spans="1:59" s="18" customFormat="1" x14ac:dyDescent="0.2">
      <c r="A7525" s="2"/>
      <c r="BG7525" s="72"/>
    </row>
    <row r="7526" spans="1:59" s="18" customFormat="1" x14ac:dyDescent="0.2">
      <c r="A7526" s="2"/>
      <c r="BG7526" s="72"/>
    </row>
    <row r="7527" spans="1:59" s="18" customFormat="1" x14ac:dyDescent="0.2">
      <c r="A7527" s="2"/>
      <c r="BG7527" s="72"/>
    </row>
    <row r="7528" spans="1:59" s="18" customFormat="1" x14ac:dyDescent="0.2">
      <c r="A7528" s="2"/>
      <c r="BG7528" s="72"/>
    </row>
    <row r="7529" spans="1:59" s="18" customFormat="1" x14ac:dyDescent="0.2">
      <c r="A7529" s="2"/>
      <c r="BG7529" s="72"/>
    </row>
    <row r="7530" spans="1:59" s="18" customFormat="1" x14ac:dyDescent="0.2">
      <c r="A7530" s="2"/>
      <c r="BG7530" s="72"/>
    </row>
    <row r="7531" spans="1:59" s="18" customFormat="1" x14ac:dyDescent="0.2">
      <c r="A7531" s="2"/>
      <c r="BG7531" s="72"/>
    </row>
    <row r="7532" spans="1:59" s="18" customFormat="1" x14ac:dyDescent="0.2">
      <c r="A7532" s="2"/>
      <c r="BG7532" s="72"/>
    </row>
    <row r="7533" spans="1:59" s="18" customFormat="1" x14ac:dyDescent="0.2">
      <c r="A7533" s="2"/>
      <c r="BG7533" s="72"/>
    </row>
    <row r="7534" spans="1:59" s="18" customFormat="1" x14ac:dyDescent="0.2">
      <c r="A7534" s="2"/>
      <c r="BG7534" s="72"/>
    </row>
    <row r="7535" spans="1:59" s="18" customFormat="1" x14ac:dyDescent="0.2">
      <c r="A7535" s="2"/>
      <c r="BG7535" s="72"/>
    </row>
    <row r="7536" spans="1:59" s="18" customFormat="1" x14ac:dyDescent="0.2">
      <c r="A7536" s="2"/>
      <c r="BG7536" s="72"/>
    </row>
    <row r="7537" spans="1:59" s="18" customFormat="1" x14ac:dyDescent="0.2">
      <c r="A7537" s="2"/>
      <c r="BG7537" s="72"/>
    </row>
    <row r="7538" spans="1:59" s="18" customFormat="1" x14ac:dyDescent="0.2">
      <c r="A7538" s="2"/>
      <c r="BG7538" s="72"/>
    </row>
    <row r="7539" spans="1:59" s="18" customFormat="1" x14ac:dyDescent="0.2">
      <c r="A7539" s="2"/>
      <c r="BG7539" s="72"/>
    </row>
    <row r="7540" spans="1:59" s="18" customFormat="1" x14ac:dyDescent="0.2">
      <c r="A7540" s="2"/>
      <c r="BG7540" s="72"/>
    </row>
    <row r="7541" spans="1:59" s="18" customFormat="1" x14ac:dyDescent="0.2">
      <c r="A7541" s="2"/>
      <c r="BG7541" s="72"/>
    </row>
    <row r="7542" spans="1:59" s="18" customFormat="1" x14ac:dyDescent="0.2">
      <c r="A7542" s="2"/>
      <c r="BG7542" s="72"/>
    </row>
    <row r="7543" spans="1:59" s="18" customFormat="1" x14ac:dyDescent="0.2">
      <c r="A7543" s="2"/>
      <c r="BG7543" s="72"/>
    </row>
    <row r="7544" spans="1:59" s="18" customFormat="1" x14ac:dyDescent="0.2">
      <c r="A7544" s="2"/>
      <c r="BG7544" s="72"/>
    </row>
    <row r="7545" spans="1:59" s="18" customFormat="1" x14ac:dyDescent="0.2">
      <c r="A7545" s="2"/>
      <c r="BG7545" s="72"/>
    </row>
    <row r="7546" spans="1:59" s="18" customFormat="1" x14ac:dyDescent="0.2">
      <c r="A7546" s="2"/>
      <c r="BG7546" s="72"/>
    </row>
    <row r="7547" spans="1:59" s="18" customFormat="1" x14ac:dyDescent="0.2">
      <c r="A7547" s="2"/>
      <c r="BG7547" s="72"/>
    </row>
    <row r="7548" spans="1:59" s="18" customFormat="1" x14ac:dyDescent="0.2">
      <c r="A7548" s="2"/>
      <c r="BG7548" s="72"/>
    </row>
    <row r="7549" spans="1:59" s="18" customFormat="1" x14ac:dyDescent="0.2">
      <c r="A7549" s="2"/>
      <c r="BG7549" s="72"/>
    </row>
    <row r="7550" spans="1:59" s="18" customFormat="1" x14ac:dyDescent="0.2">
      <c r="A7550" s="2"/>
      <c r="BG7550" s="72"/>
    </row>
    <row r="7551" spans="1:59" s="18" customFormat="1" x14ac:dyDescent="0.2">
      <c r="A7551" s="2"/>
      <c r="BG7551" s="72"/>
    </row>
    <row r="7552" spans="1:59" s="18" customFormat="1" x14ac:dyDescent="0.2">
      <c r="A7552" s="2"/>
      <c r="BG7552" s="72"/>
    </row>
    <row r="7553" spans="1:59" s="18" customFormat="1" x14ac:dyDescent="0.2">
      <c r="A7553" s="2"/>
      <c r="BG7553" s="72"/>
    </row>
    <row r="7554" spans="1:59" s="18" customFormat="1" x14ac:dyDescent="0.2">
      <c r="A7554" s="2"/>
      <c r="BG7554" s="72"/>
    </row>
    <row r="7555" spans="1:59" s="18" customFormat="1" x14ac:dyDescent="0.2">
      <c r="A7555" s="2"/>
      <c r="BG7555" s="72"/>
    </row>
    <row r="7556" spans="1:59" s="18" customFormat="1" x14ac:dyDescent="0.2">
      <c r="A7556" s="2"/>
      <c r="BG7556" s="72"/>
    </row>
    <row r="7557" spans="1:59" s="18" customFormat="1" x14ac:dyDescent="0.2">
      <c r="A7557" s="2"/>
      <c r="BG7557" s="72"/>
    </row>
    <row r="7558" spans="1:59" s="18" customFormat="1" x14ac:dyDescent="0.2">
      <c r="A7558" s="2"/>
      <c r="BG7558" s="72"/>
    </row>
    <row r="7559" spans="1:59" s="18" customFormat="1" x14ac:dyDescent="0.2">
      <c r="A7559" s="2"/>
      <c r="BG7559" s="72"/>
    </row>
    <row r="7560" spans="1:59" s="18" customFormat="1" x14ac:dyDescent="0.2">
      <c r="A7560" s="2"/>
      <c r="BG7560" s="72"/>
    </row>
    <row r="7561" spans="1:59" s="18" customFormat="1" x14ac:dyDescent="0.2">
      <c r="A7561" s="2"/>
      <c r="BG7561" s="72"/>
    </row>
    <row r="7562" spans="1:59" s="18" customFormat="1" x14ac:dyDescent="0.2">
      <c r="A7562" s="2"/>
      <c r="BG7562" s="72"/>
    </row>
    <row r="7563" spans="1:59" s="18" customFormat="1" x14ac:dyDescent="0.2">
      <c r="A7563" s="2"/>
      <c r="BG7563" s="72"/>
    </row>
    <row r="7564" spans="1:59" s="18" customFormat="1" x14ac:dyDescent="0.2">
      <c r="A7564" s="2"/>
      <c r="BG7564" s="72"/>
    </row>
    <row r="7565" spans="1:59" s="18" customFormat="1" x14ac:dyDescent="0.2">
      <c r="A7565" s="2"/>
      <c r="BG7565" s="72"/>
    </row>
    <row r="7566" spans="1:59" s="18" customFormat="1" x14ac:dyDescent="0.2">
      <c r="A7566" s="2"/>
      <c r="BG7566" s="72"/>
    </row>
    <row r="7567" spans="1:59" s="18" customFormat="1" x14ac:dyDescent="0.2">
      <c r="A7567" s="2"/>
      <c r="BG7567" s="72"/>
    </row>
    <row r="7568" spans="1:59" s="18" customFormat="1" x14ac:dyDescent="0.2">
      <c r="A7568" s="2"/>
      <c r="BG7568" s="72"/>
    </row>
    <row r="7569" spans="1:59" s="18" customFormat="1" x14ac:dyDescent="0.2">
      <c r="A7569" s="2"/>
      <c r="BG7569" s="72"/>
    </row>
    <row r="7570" spans="1:59" s="18" customFormat="1" x14ac:dyDescent="0.2">
      <c r="A7570" s="2"/>
      <c r="BG7570" s="72"/>
    </row>
    <row r="7571" spans="1:59" s="18" customFormat="1" x14ac:dyDescent="0.2">
      <c r="A7571" s="2"/>
      <c r="BG7571" s="72"/>
    </row>
    <row r="7572" spans="1:59" s="18" customFormat="1" x14ac:dyDescent="0.2">
      <c r="A7572" s="2"/>
      <c r="BG7572" s="72"/>
    </row>
    <row r="7573" spans="1:59" s="18" customFormat="1" x14ac:dyDescent="0.2">
      <c r="A7573" s="2"/>
      <c r="BG7573" s="72"/>
    </row>
    <row r="7574" spans="1:59" s="18" customFormat="1" x14ac:dyDescent="0.2">
      <c r="A7574" s="2"/>
      <c r="BG7574" s="72"/>
    </row>
    <row r="7575" spans="1:59" s="18" customFormat="1" x14ac:dyDescent="0.2">
      <c r="A7575" s="2"/>
      <c r="BG7575" s="72"/>
    </row>
    <row r="7576" spans="1:59" s="18" customFormat="1" x14ac:dyDescent="0.2">
      <c r="A7576" s="2"/>
      <c r="BG7576" s="72"/>
    </row>
    <row r="7577" spans="1:59" s="18" customFormat="1" x14ac:dyDescent="0.2">
      <c r="A7577" s="2"/>
      <c r="BG7577" s="72"/>
    </row>
    <row r="7578" spans="1:59" s="18" customFormat="1" x14ac:dyDescent="0.2">
      <c r="A7578" s="2"/>
      <c r="BG7578" s="72"/>
    </row>
    <row r="7579" spans="1:59" s="18" customFormat="1" x14ac:dyDescent="0.2">
      <c r="A7579" s="2"/>
      <c r="BG7579" s="72"/>
    </row>
    <row r="7580" spans="1:59" s="18" customFormat="1" x14ac:dyDescent="0.2">
      <c r="A7580" s="2"/>
      <c r="BG7580" s="72"/>
    </row>
    <row r="7581" spans="1:59" s="18" customFormat="1" x14ac:dyDescent="0.2">
      <c r="A7581" s="2"/>
      <c r="BG7581" s="72"/>
    </row>
    <row r="7582" spans="1:59" s="18" customFormat="1" x14ac:dyDescent="0.2">
      <c r="A7582" s="2"/>
      <c r="BG7582" s="72"/>
    </row>
    <row r="7583" spans="1:59" s="18" customFormat="1" x14ac:dyDescent="0.2">
      <c r="A7583" s="2"/>
      <c r="BG7583" s="72"/>
    </row>
    <row r="7584" spans="1:59" s="18" customFormat="1" x14ac:dyDescent="0.2">
      <c r="A7584" s="2"/>
      <c r="BG7584" s="72"/>
    </row>
    <row r="7585" spans="1:59" s="18" customFormat="1" x14ac:dyDescent="0.2">
      <c r="A7585" s="2"/>
      <c r="BG7585" s="72"/>
    </row>
    <row r="7586" spans="1:59" s="18" customFormat="1" x14ac:dyDescent="0.2">
      <c r="A7586" s="2"/>
      <c r="BG7586" s="72"/>
    </row>
    <row r="7587" spans="1:59" s="18" customFormat="1" x14ac:dyDescent="0.2">
      <c r="A7587" s="2"/>
      <c r="BG7587" s="72"/>
    </row>
    <row r="7588" spans="1:59" s="18" customFormat="1" x14ac:dyDescent="0.2">
      <c r="A7588" s="2"/>
      <c r="BG7588" s="72"/>
    </row>
    <row r="7589" spans="1:59" s="18" customFormat="1" x14ac:dyDescent="0.2">
      <c r="A7589" s="2"/>
      <c r="BG7589" s="72"/>
    </row>
    <row r="7590" spans="1:59" s="18" customFormat="1" x14ac:dyDescent="0.2">
      <c r="A7590" s="2"/>
      <c r="BG7590" s="72"/>
    </row>
    <row r="7591" spans="1:59" s="18" customFormat="1" x14ac:dyDescent="0.2">
      <c r="A7591" s="2"/>
      <c r="BG7591" s="72"/>
    </row>
    <row r="7592" spans="1:59" s="18" customFormat="1" x14ac:dyDescent="0.2">
      <c r="A7592" s="2"/>
      <c r="BG7592" s="72"/>
    </row>
    <row r="7593" spans="1:59" s="18" customFormat="1" x14ac:dyDescent="0.2">
      <c r="A7593" s="2"/>
      <c r="BG7593" s="72"/>
    </row>
    <row r="7594" spans="1:59" s="18" customFormat="1" x14ac:dyDescent="0.2">
      <c r="A7594" s="2"/>
      <c r="BG7594" s="72"/>
    </row>
    <row r="7595" spans="1:59" s="18" customFormat="1" x14ac:dyDescent="0.2">
      <c r="A7595" s="2"/>
      <c r="BG7595" s="72"/>
    </row>
    <row r="7596" spans="1:59" s="18" customFormat="1" x14ac:dyDescent="0.2">
      <c r="A7596" s="2"/>
      <c r="BG7596" s="72"/>
    </row>
    <row r="7597" spans="1:59" s="18" customFormat="1" x14ac:dyDescent="0.2">
      <c r="A7597" s="2"/>
      <c r="BG7597" s="72"/>
    </row>
    <row r="7598" spans="1:59" s="18" customFormat="1" x14ac:dyDescent="0.2">
      <c r="A7598" s="2"/>
      <c r="BG7598" s="72"/>
    </row>
    <row r="7599" spans="1:59" s="18" customFormat="1" x14ac:dyDescent="0.2">
      <c r="A7599" s="2"/>
      <c r="BG7599" s="72"/>
    </row>
    <row r="7600" spans="1:59" s="18" customFormat="1" x14ac:dyDescent="0.2">
      <c r="A7600" s="2"/>
      <c r="BG7600" s="72"/>
    </row>
    <row r="7601" spans="1:59" s="18" customFormat="1" x14ac:dyDescent="0.2">
      <c r="A7601" s="2"/>
      <c r="BG7601" s="72"/>
    </row>
    <row r="7602" spans="1:59" s="18" customFormat="1" x14ac:dyDescent="0.2">
      <c r="A7602" s="2"/>
      <c r="BG7602" s="72"/>
    </row>
    <row r="7603" spans="1:59" s="18" customFormat="1" x14ac:dyDescent="0.2">
      <c r="A7603" s="2"/>
      <c r="BG7603" s="72"/>
    </row>
    <row r="7604" spans="1:59" s="18" customFormat="1" x14ac:dyDescent="0.2">
      <c r="A7604" s="2"/>
      <c r="BG7604" s="72"/>
    </row>
    <row r="7605" spans="1:59" s="18" customFormat="1" x14ac:dyDescent="0.2">
      <c r="A7605" s="2"/>
      <c r="BG7605" s="72"/>
    </row>
    <row r="7606" spans="1:59" s="18" customFormat="1" x14ac:dyDescent="0.2">
      <c r="A7606" s="2"/>
      <c r="BG7606" s="72"/>
    </row>
    <row r="7607" spans="1:59" s="18" customFormat="1" x14ac:dyDescent="0.2">
      <c r="A7607" s="2"/>
      <c r="BG7607" s="72"/>
    </row>
    <row r="7608" spans="1:59" s="18" customFormat="1" x14ac:dyDescent="0.2">
      <c r="A7608" s="2"/>
      <c r="BG7608" s="72"/>
    </row>
    <row r="7609" spans="1:59" s="18" customFormat="1" x14ac:dyDescent="0.2">
      <c r="A7609" s="2"/>
      <c r="BG7609" s="72"/>
    </row>
    <row r="7610" spans="1:59" s="18" customFormat="1" x14ac:dyDescent="0.2">
      <c r="A7610" s="2"/>
      <c r="BG7610" s="72"/>
    </row>
    <row r="7611" spans="1:59" s="18" customFormat="1" x14ac:dyDescent="0.2">
      <c r="A7611" s="2"/>
      <c r="BG7611" s="72"/>
    </row>
    <row r="7612" spans="1:59" s="18" customFormat="1" x14ac:dyDescent="0.2">
      <c r="A7612" s="2"/>
      <c r="BG7612" s="72"/>
    </row>
    <row r="7613" spans="1:59" s="18" customFormat="1" x14ac:dyDescent="0.2">
      <c r="A7613" s="2"/>
      <c r="BG7613" s="72"/>
    </row>
    <row r="7614" spans="1:59" s="18" customFormat="1" x14ac:dyDescent="0.2">
      <c r="A7614" s="2"/>
      <c r="BG7614" s="72"/>
    </row>
    <row r="7615" spans="1:59" s="18" customFormat="1" x14ac:dyDescent="0.2">
      <c r="A7615" s="2"/>
      <c r="BG7615" s="72"/>
    </row>
    <row r="7616" spans="1:59" s="18" customFormat="1" x14ac:dyDescent="0.2">
      <c r="A7616" s="2"/>
      <c r="BG7616" s="72"/>
    </row>
    <row r="7617" spans="1:59" s="18" customFormat="1" x14ac:dyDescent="0.2">
      <c r="A7617" s="2"/>
      <c r="BG7617" s="72"/>
    </row>
    <row r="7618" spans="1:59" s="18" customFormat="1" x14ac:dyDescent="0.2">
      <c r="A7618" s="2"/>
      <c r="BG7618" s="72"/>
    </row>
    <row r="7619" spans="1:59" s="18" customFormat="1" x14ac:dyDescent="0.2">
      <c r="A7619" s="2"/>
      <c r="BG7619" s="72"/>
    </row>
    <row r="7620" spans="1:59" s="18" customFormat="1" x14ac:dyDescent="0.2">
      <c r="A7620" s="2"/>
      <c r="BG7620" s="72"/>
    </row>
    <row r="7621" spans="1:59" s="18" customFormat="1" x14ac:dyDescent="0.2">
      <c r="A7621" s="2"/>
      <c r="BG7621" s="72"/>
    </row>
    <row r="7622" spans="1:59" s="18" customFormat="1" x14ac:dyDescent="0.2">
      <c r="A7622" s="2"/>
      <c r="BG7622" s="72"/>
    </row>
    <row r="7623" spans="1:59" s="18" customFormat="1" x14ac:dyDescent="0.2">
      <c r="A7623" s="2"/>
      <c r="BG7623" s="72"/>
    </row>
    <row r="7624" spans="1:59" s="18" customFormat="1" x14ac:dyDescent="0.2">
      <c r="A7624" s="2"/>
      <c r="BG7624" s="72"/>
    </row>
    <row r="7625" spans="1:59" s="18" customFormat="1" x14ac:dyDescent="0.2">
      <c r="A7625" s="2"/>
      <c r="BG7625" s="72"/>
    </row>
    <row r="7626" spans="1:59" s="18" customFormat="1" x14ac:dyDescent="0.2">
      <c r="A7626" s="2"/>
      <c r="BG7626" s="72"/>
    </row>
    <row r="7627" spans="1:59" s="18" customFormat="1" x14ac:dyDescent="0.2">
      <c r="A7627" s="2"/>
      <c r="BG7627" s="72"/>
    </row>
    <row r="7628" spans="1:59" s="18" customFormat="1" x14ac:dyDescent="0.2">
      <c r="A7628" s="2"/>
      <c r="BG7628" s="72"/>
    </row>
    <row r="7629" spans="1:59" s="18" customFormat="1" x14ac:dyDescent="0.2">
      <c r="A7629" s="2"/>
      <c r="BG7629" s="72"/>
    </row>
    <row r="7630" spans="1:59" s="18" customFormat="1" x14ac:dyDescent="0.2">
      <c r="A7630" s="2"/>
      <c r="BG7630" s="72"/>
    </row>
    <row r="7631" spans="1:59" s="18" customFormat="1" x14ac:dyDescent="0.2">
      <c r="A7631" s="2"/>
      <c r="BG7631" s="72"/>
    </row>
    <row r="7632" spans="1:59" s="18" customFormat="1" x14ac:dyDescent="0.2">
      <c r="A7632" s="2"/>
      <c r="BG7632" s="72"/>
    </row>
    <row r="7633" spans="1:59" s="18" customFormat="1" x14ac:dyDescent="0.2">
      <c r="A7633" s="2"/>
      <c r="BG7633" s="72"/>
    </row>
    <row r="7634" spans="1:59" s="18" customFormat="1" x14ac:dyDescent="0.2">
      <c r="A7634" s="2"/>
      <c r="BG7634" s="72"/>
    </row>
    <row r="7635" spans="1:59" s="18" customFormat="1" x14ac:dyDescent="0.2">
      <c r="A7635" s="2"/>
      <c r="BG7635" s="72"/>
    </row>
    <row r="7636" spans="1:59" s="18" customFormat="1" x14ac:dyDescent="0.2">
      <c r="A7636" s="2"/>
      <c r="BG7636" s="72"/>
    </row>
    <row r="7637" spans="1:59" s="18" customFormat="1" x14ac:dyDescent="0.2">
      <c r="A7637" s="2"/>
      <c r="BG7637" s="72"/>
    </row>
    <row r="7638" spans="1:59" s="18" customFormat="1" x14ac:dyDescent="0.2">
      <c r="A7638" s="2"/>
      <c r="BG7638" s="72"/>
    </row>
    <row r="7639" spans="1:59" s="18" customFormat="1" x14ac:dyDescent="0.2">
      <c r="A7639" s="2"/>
      <c r="BG7639" s="72"/>
    </row>
    <row r="7640" spans="1:59" s="18" customFormat="1" x14ac:dyDescent="0.2">
      <c r="A7640" s="2"/>
      <c r="BG7640" s="72"/>
    </row>
    <row r="7641" spans="1:59" s="18" customFormat="1" x14ac:dyDescent="0.2">
      <c r="A7641" s="2"/>
      <c r="BG7641" s="72"/>
    </row>
    <row r="7642" spans="1:59" s="18" customFormat="1" x14ac:dyDescent="0.2">
      <c r="A7642" s="2"/>
      <c r="BG7642" s="72"/>
    </row>
    <row r="7643" spans="1:59" s="18" customFormat="1" x14ac:dyDescent="0.2">
      <c r="A7643" s="2"/>
      <c r="BG7643" s="72"/>
    </row>
    <row r="7644" spans="1:59" s="18" customFormat="1" x14ac:dyDescent="0.2">
      <c r="A7644" s="2"/>
      <c r="BG7644" s="72"/>
    </row>
    <row r="7645" spans="1:59" s="18" customFormat="1" x14ac:dyDescent="0.2">
      <c r="A7645" s="2"/>
      <c r="BG7645" s="72"/>
    </row>
    <row r="7646" spans="1:59" s="18" customFormat="1" x14ac:dyDescent="0.2">
      <c r="A7646" s="2"/>
      <c r="BG7646" s="72"/>
    </row>
    <row r="7647" spans="1:59" s="18" customFormat="1" x14ac:dyDescent="0.2">
      <c r="A7647" s="2"/>
      <c r="BG7647" s="72"/>
    </row>
    <row r="7648" spans="1:59" s="18" customFormat="1" x14ac:dyDescent="0.2">
      <c r="A7648" s="2"/>
      <c r="BG7648" s="72"/>
    </row>
    <row r="7649" spans="1:59" s="18" customFormat="1" x14ac:dyDescent="0.2">
      <c r="A7649" s="2"/>
      <c r="BG7649" s="72"/>
    </row>
    <row r="7650" spans="1:59" s="18" customFormat="1" x14ac:dyDescent="0.2">
      <c r="A7650" s="2"/>
      <c r="BG7650" s="72"/>
    </row>
    <row r="7651" spans="1:59" s="18" customFormat="1" x14ac:dyDescent="0.2">
      <c r="A7651" s="2"/>
      <c r="BG7651" s="72"/>
    </row>
    <row r="7652" spans="1:59" s="18" customFormat="1" x14ac:dyDescent="0.2">
      <c r="A7652" s="2"/>
      <c r="BG7652" s="72"/>
    </row>
    <row r="7653" spans="1:59" s="18" customFormat="1" x14ac:dyDescent="0.2">
      <c r="A7653" s="2"/>
      <c r="BG7653" s="72"/>
    </row>
    <row r="7654" spans="1:59" s="18" customFormat="1" x14ac:dyDescent="0.2">
      <c r="A7654" s="2"/>
      <c r="BG7654" s="72"/>
    </row>
    <row r="7655" spans="1:59" s="18" customFormat="1" x14ac:dyDescent="0.2">
      <c r="A7655" s="2"/>
      <c r="BG7655" s="72"/>
    </row>
    <row r="7656" spans="1:59" s="18" customFormat="1" x14ac:dyDescent="0.2">
      <c r="A7656" s="2"/>
      <c r="BG7656" s="72"/>
    </row>
    <row r="7657" spans="1:59" s="18" customFormat="1" x14ac:dyDescent="0.2">
      <c r="A7657" s="2"/>
      <c r="BG7657" s="72"/>
    </row>
    <row r="7658" spans="1:59" s="18" customFormat="1" x14ac:dyDescent="0.2">
      <c r="A7658" s="2"/>
      <c r="BG7658" s="72"/>
    </row>
    <row r="7659" spans="1:59" s="18" customFormat="1" x14ac:dyDescent="0.2">
      <c r="A7659" s="2"/>
      <c r="BG7659" s="72"/>
    </row>
    <row r="7660" spans="1:59" s="18" customFormat="1" x14ac:dyDescent="0.2">
      <c r="A7660" s="2"/>
      <c r="BG7660" s="72"/>
    </row>
    <row r="7661" spans="1:59" s="18" customFormat="1" x14ac:dyDescent="0.2">
      <c r="A7661" s="2"/>
      <c r="BG7661" s="72"/>
    </row>
    <row r="7662" spans="1:59" s="18" customFormat="1" x14ac:dyDescent="0.2">
      <c r="A7662" s="2"/>
      <c r="BG7662" s="72"/>
    </row>
    <row r="7663" spans="1:59" s="18" customFormat="1" x14ac:dyDescent="0.2">
      <c r="A7663" s="2"/>
      <c r="BG7663" s="72"/>
    </row>
    <row r="7664" spans="1:59" s="18" customFormat="1" x14ac:dyDescent="0.2">
      <c r="A7664" s="2"/>
      <c r="BG7664" s="72"/>
    </row>
    <row r="7665" spans="1:59" s="18" customFormat="1" x14ac:dyDescent="0.2">
      <c r="A7665" s="2"/>
      <c r="BG7665" s="72"/>
    </row>
    <row r="7666" spans="1:59" s="18" customFormat="1" x14ac:dyDescent="0.2">
      <c r="A7666" s="2"/>
      <c r="BG7666" s="72"/>
    </row>
    <row r="7667" spans="1:59" s="18" customFormat="1" x14ac:dyDescent="0.2">
      <c r="A7667" s="2"/>
      <c r="BG7667" s="72"/>
    </row>
    <row r="7668" spans="1:59" s="18" customFormat="1" x14ac:dyDescent="0.2">
      <c r="A7668" s="2"/>
      <c r="BG7668" s="72"/>
    </row>
    <row r="7669" spans="1:59" s="18" customFormat="1" x14ac:dyDescent="0.2">
      <c r="A7669" s="2"/>
      <c r="BG7669" s="72"/>
    </row>
    <row r="7670" spans="1:59" s="18" customFormat="1" x14ac:dyDescent="0.2">
      <c r="A7670" s="2"/>
      <c r="BG7670" s="72"/>
    </row>
    <row r="7671" spans="1:59" s="18" customFormat="1" x14ac:dyDescent="0.2">
      <c r="A7671" s="2"/>
      <c r="BG7671" s="72"/>
    </row>
    <row r="7672" spans="1:59" s="18" customFormat="1" x14ac:dyDescent="0.2">
      <c r="A7672" s="2"/>
      <c r="BG7672" s="72"/>
    </row>
    <row r="7673" spans="1:59" s="18" customFormat="1" x14ac:dyDescent="0.2">
      <c r="A7673" s="2"/>
      <c r="BG7673" s="72"/>
    </row>
    <row r="7674" spans="1:59" s="18" customFormat="1" x14ac:dyDescent="0.2">
      <c r="A7674" s="2"/>
      <c r="BG7674" s="72"/>
    </row>
    <row r="7675" spans="1:59" s="18" customFormat="1" x14ac:dyDescent="0.2">
      <c r="A7675" s="2"/>
      <c r="BG7675" s="72"/>
    </row>
    <row r="7676" spans="1:59" s="18" customFormat="1" x14ac:dyDescent="0.2">
      <c r="A7676" s="2"/>
      <c r="BG7676" s="72"/>
    </row>
    <row r="7677" spans="1:59" s="18" customFormat="1" x14ac:dyDescent="0.2">
      <c r="A7677" s="2"/>
      <c r="BG7677" s="72"/>
    </row>
    <row r="7678" spans="1:59" s="18" customFormat="1" x14ac:dyDescent="0.2">
      <c r="A7678" s="2"/>
      <c r="BG7678" s="72"/>
    </row>
    <row r="7679" spans="1:59" s="18" customFormat="1" x14ac:dyDescent="0.2">
      <c r="A7679" s="2"/>
      <c r="BG7679" s="72"/>
    </row>
    <row r="7680" spans="1:59" s="18" customFormat="1" x14ac:dyDescent="0.2">
      <c r="A7680" s="2"/>
      <c r="BG7680" s="72"/>
    </row>
    <row r="7681" spans="1:59" s="18" customFormat="1" x14ac:dyDescent="0.2">
      <c r="A7681" s="2"/>
      <c r="BG7681" s="72"/>
    </row>
    <row r="7682" spans="1:59" s="18" customFormat="1" x14ac:dyDescent="0.2">
      <c r="A7682" s="2"/>
      <c r="BG7682" s="72"/>
    </row>
    <row r="7683" spans="1:59" s="18" customFormat="1" x14ac:dyDescent="0.2">
      <c r="A7683" s="2"/>
      <c r="BG7683" s="72"/>
    </row>
    <row r="7684" spans="1:59" s="18" customFormat="1" x14ac:dyDescent="0.2">
      <c r="A7684" s="2"/>
      <c r="BG7684" s="72"/>
    </row>
    <row r="7685" spans="1:59" s="18" customFormat="1" x14ac:dyDescent="0.2">
      <c r="A7685" s="2"/>
      <c r="BG7685" s="72"/>
    </row>
    <row r="7686" spans="1:59" s="18" customFormat="1" x14ac:dyDescent="0.2">
      <c r="A7686" s="2"/>
      <c r="BG7686" s="72"/>
    </row>
    <row r="7687" spans="1:59" s="18" customFormat="1" x14ac:dyDescent="0.2">
      <c r="A7687" s="2"/>
      <c r="BG7687" s="72"/>
    </row>
    <row r="7688" spans="1:59" s="18" customFormat="1" x14ac:dyDescent="0.2">
      <c r="A7688" s="2"/>
      <c r="BG7688" s="72"/>
    </row>
    <row r="7689" spans="1:59" s="18" customFormat="1" x14ac:dyDescent="0.2">
      <c r="A7689" s="2"/>
      <c r="BG7689" s="72"/>
    </row>
    <row r="7690" spans="1:59" s="18" customFormat="1" x14ac:dyDescent="0.2">
      <c r="A7690" s="2"/>
      <c r="BG7690" s="72"/>
    </row>
    <row r="7691" spans="1:59" s="18" customFormat="1" x14ac:dyDescent="0.2">
      <c r="A7691" s="2"/>
      <c r="BG7691" s="72"/>
    </row>
    <row r="7692" spans="1:59" s="18" customFormat="1" x14ac:dyDescent="0.2">
      <c r="A7692" s="2"/>
      <c r="BG7692" s="72"/>
    </row>
    <row r="7693" spans="1:59" s="18" customFormat="1" x14ac:dyDescent="0.2">
      <c r="A7693" s="2"/>
      <c r="BG7693" s="72"/>
    </row>
    <row r="7694" spans="1:59" s="18" customFormat="1" x14ac:dyDescent="0.2">
      <c r="A7694" s="2"/>
      <c r="BG7694" s="72"/>
    </row>
    <row r="7695" spans="1:59" s="18" customFormat="1" x14ac:dyDescent="0.2">
      <c r="A7695" s="2"/>
      <c r="BG7695" s="72"/>
    </row>
    <row r="7696" spans="1:59" s="18" customFormat="1" x14ac:dyDescent="0.2">
      <c r="A7696" s="2"/>
      <c r="BG7696" s="72"/>
    </row>
    <row r="7697" spans="1:59" s="18" customFormat="1" x14ac:dyDescent="0.2">
      <c r="A7697" s="2"/>
      <c r="BG7697" s="72"/>
    </row>
    <row r="7698" spans="1:59" s="18" customFormat="1" x14ac:dyDescent="0.2">
      <c r="A7698" s="2"/>
      <c r="BG7698" s="72"/>
    </row>
    <row r="7699" spans="1:59" s="18" customFormat="1" x14ac:dyDescent="0.2">
      <c r="A7699" s="2"/>
      <c r="BG7699" s="72"/>
    </row>
    <row r="7700" spans="1:59" s="18" customFormat="1" x14ac:dyDescent="0.2">
      <c r="A7700" s="2"/>
      <c r="BG7700" s="72"/>
    </row>
    <row r="7701" spans="1:59" s="18" customFormat="1" x14ac:dyDescent="0.2">
      <c r="A7701" s="2"/>
      <c r="BG7701" s="72"/>
    </row>
    <row r="7702" spans="1:59" s="18" customFormat="1" x14ac:dyDescent="0.2">
      <c r="A7702" s="2"/>
      <c r="BG7702" s="72"/>
    </row>
    <row r="7703" spans="1:59" s="18" customFormat="1" x14ac:dyDescent="0.2">
      <c r="A7703" s="2"/>
      <c r="BG7703" s="72"/>
    </row>
    <row r="7704" spans="1:59" s="18" customFormat="1" x14ac:dyDescent="0.2">
      <c r="A7704" s="2"/>
      <c r="BG7704" s="72"/>
    </row>
    <row r="7705" spans="1:59" s="18" customFormat="1" x14ac:dyDescent="0.2">
      <c r="A7705" s="2"/>
      <c r="BG7705" s="72"/>
    </row>
    <row r="7706" spans="1:59" s="18" customFormat="1" x14ac:dyDescent="0.2">
      <c r="A7706" s="2"/>
      <c r="BG7706" s="72"/>
    </row>
    <row r="7707" spans="1:59" s="18" customFormat="1" x14ac:dyDescent="0.2">
      <c r="A7707" s="2"/>
      <c r="BG7707" s="72"/>
    </row>
    <row r="7708" spans="1:59" s="18" customFormat="1" x14ac:dyDescent="0.2">
      <c r="A7708" s="2"/>
      <c r="BG7708" s="72"/>
    </row>
    <row r="7709" spans="1:59" s="18" customFormat="1" x14ac:dyDescent="0.2">
      <c r="A7709" s="2"/>
      <c r="BG7709" s="72"/>
    </row>
    <row r="7710" spans="1:59" s="18" customFormat="1" x14ac:dyDescent="0.2">
      <c r="A7710" s="2"/>
      <c r="BG7710" s="72"/>
    </row>
    <row r="7711" spans="1:59" s="18" customFormat="1" x14ac:dyDescent="0.2">
      <c r="A7711" s="2"/>
      <c r="BG7711" s="72"/>
    </row>
    <row r="7712" spans="1:59" s="18" customFormat="1" x14ac:dyDescent="0.2">
      <c r="A7712" s="2"/>
      <c r="BG7712" s="72"/>
    </row>
    <row r="7713" spans="1:59" s="18" customFormat="1" x14ac:dyDescent="0.2">
      <c r="A7713" s="2"/>
      <c r="BG7713" s="72"/>
    </row>
    <row r="7714" spans="1:59" s="18" customFormat="1" x14ac:dyDescent="0.2">
      <c r="A7714" s="2"/>
      <c r="BG7714" s="72"/>
    </row>
    <row r="7715" spans="1:59" s="18" customFormat="1" x14ac:dyDescent="0.2">
      <c r="A7715" s="2"/>
      <c r="BG7715" s="72"/>
    </row>
    <row r="7716" spans="1:59" s="18" customFormat="1" x14ac:dyDescent="0.2">
      <c r="A7716" s="2"/>
      <c r="BG7716" s="72"/>
    </row>
    <row r="7717" spans="1:59" s="18" customFormat="1" x14ac:dyDescent="0.2">
      <c r="A7717" s="2"/>
      <c r="BG7717" s="72"/>
    </row>
    <row r="7718" spans="1:59" s="18" customFormat="1" x14ac:dyDescent="0.2">
      <c r="A7718" s="2"/>
      <c r="BG7718" s="72"/>
    </row>
    <row r="7719" spans="1:59" s="18" customFormat="1" x14ac:dyDescent="0.2">
      <c r="A7719" s="2"/>
      <c r="BG7719" s="72"/>
    </row>
    <row r="7720" spans="1:59" s="18" customFormat="1" x14ac:dyDescent="0.2">
      <c r="A7720" s="2"/>
      <c r="BG7720" s="72"/>
    </row>
    <row r="7721" spans="1:59" s="18" customFormat="1" x14ac:dyDescent="0.2">
      <c r="A7721" s="2"/>
      <c r="BG7721" s="72"/>
    </row>
    <row r="7722" spans="1:59" s="18" customFormat="1" x14ac:dyDescent="0.2">
      <c r="A7722" s="2"/>
      <c r="BG7722" s="72"/>
    </row>
    <row r="7723" spans="1:59" s="18" customFormat="1" x14ac:dyDescent="0.2">
      <c r="A7723" s="2"/>
      <c r="BG7723" s="72"/>
    </row>
    <row r="7724" spans="1:59" s="18" customFormat="1" x14ac:dyDescent="0.2">
      <c r="A7724" s="2"/>
      <c r="BG7724" s="72"/>
    </row>
    <row r="7725" spans="1:59" s="18" customFormat="1" x14ac:dyDescent="0.2">
      <c r="A7725" s="2"/>
      <c r="BG7725" s="72"/>
    </row>
    <row r="7726" spans="1:59" s="18" customFormat="1" x14ac:dyDescent="0.2">
      <c r="A7726" s="2"/>
      <c r="BG7726" s="72"/>
    </row>
    <row r="7727" spans="1:59" s="18" customFormat="1" x14ac:dyDescent="0.2">
      <c r="A7727" s="2"/>
      <c r="BG7727" s="72"/>
    </row>
    <row r="7728" spans="1:59" s="18" customFormat="1" x14ac:dyDescent="0.2">
      <c r="A7728" s="2"/>
      <c r="BG7728" s="72"/>
    </row>
    <row r="7729" spans="1:59" s="18" customFormat="1" x14ac:dyDescent="0.2">
      <c r="A7729" s="2"/>
      <c r="BG7729" s="72"/>
    </row>
    <row r="7730" spans="1:59" s="18" customFormat="1" x14ac:dyDescent="0.2">
      <c r="A7730" s="2"/>
      <c r="BG7730" s="72"/>
    </row>
    <row r="7731" spans="1:59" s="18" customFormat="1" x14ac:dyDescent="0.2">
      <c r="A7731" s="2"/>
      <c r="BG7731" s="72"/>
    </row>
    <row r="7732" spans="1:59" s="18" customFormat="1" x14ac:dyDescent="0.2">
      <c r="A7732" s="2"/>
      <c r="BG7732" s="72"/>
    </row>
    <row r="7733" spans="1:59" s="18" customFormat="1" x14ac:dyDescent="0.2">
      <c r="A7733" s="2"/>
      <c r="BG7733" s="72"/>
    </row>
    <row r="7734" spans="1:59" s="18" customFormat="1" x14ac:dyDescent="0.2">
      <c r="A7734" s="2"/>
      <c r="BG7734" s="72"/>
    </row>
    <row r="7735" spans="1:59" s="18" customFormat="1" x14ac:dyDescent="0.2">
      <c r="A7735" s="2"/>
      <c r="BG7735" s="72"/>
    </row>
    <row r="7736" spans="1:59" s="18" customFormat="1" x14ac:dyDescent="0.2">
      <c r="A7736" s="2"/>
      <c r="BG7736" s="72"/>
    </row>
    <row r="7737" spans="1:59" s="18" customFormat="1" x14ac:dyDescent="0.2">
      <c r="A7737" s="2"/>
      <c r="BG7737" s="72"/>
    </row>
    <row r="7738" spans="1:59" s="18" customFormat="1" x14ac:dyDescent="0.2">
      <c r="A7738" s="2"/>
      <c r="BG7738" s="72"/>
    </row>
    <row r="7739" spans="1:59" s="18" customFormat="1" x14ac:dyDescent="0.2">
      <c r="A7739" s="2"/>
      <c r="BG7739" s="72"/>
    </row>
    <row r="7740" spans="1:59" s="18" customFormat="1" x14ac:dyDescent="0.2">
      <c r="A7740" s="2"/>
      <c r="BG7740" s="72"/>
    </row>
    <row r="7741" spans="1:59" s="18" customFormat="1" x14ac:dyDescent="0.2">
      <c r="A7741" s="2"/>
      <c r="BG7741" s="72"/>
    </row>
    <row r="7742" spans="1:59" s="18" customFormat="1" x14ac:dyDescent="0.2">
      <c r="A7742" s="2"/>
      <c r="BG7742" s="72"/>
    </row>
    <row r="7743" spans="1:59" s="18" customFormat="1" x14ac:dyDescent="0.2">
      <c r="A7743" s="2"/>
      <c r="BG7743" s="72"/>
    </row>
    <row r="7744" spans="1:59" s="18" customFormat="1" x14ac:dyDescent="0.2">
      <c r="A7744" s="2"/>
      <c r="BG7744" s="72"/>
    </row>
    <row r="7745" spans="1:59" s="18" customFormat="1" x14ac:dyDescent="0.2">
      <c r="A7745" s="2"/>
      <c r="BG7745" s="72"/>
    </row>
    <row r="7746" spans="1:59" s="18" customFormat="1" x14ac:dyDescent="0.2">
      <c r="A7746" s="2"/>
      <c r="BG7746" s="72"/>
    </row>
    <row r="7747" spans="1:59" s="18" customFormat="1" x14ac:dyDescent="0.2">
      <c r="A7747" s="2"/>
      <c r="BG7747" s="72"/>
    </row>
    <row r="7748" spans="1:59" s="18" customFormat="1" x14ac:dyDescent="0.2">
      <c r="A7748" s="2"/>
      <c r="BG7748" s="72"/>
    </row>
    <row r="7749" spans="1:59" s="18" customFormat="1" x14ac:dyDescent="0.2">
      <c r="A7749" s="2"/>
      <c r="BG7749" s="72"/>
    </row>
    <row r="7750" spans="1:59" s="18" customFormat="1" x14ac:dyDescent="0.2">
      <c r="A7750" s="2"/>
      <c r="BG7750" s="72"/>
    </row>
    <row r="7751" spans="1:59" s="18" customFormat="1" x14ac:dyDescent="0.2">
      <c r="A7751" s="2"/>
      <c r="BG7751" s="72"/>
    </row>
    <row r="7752" spans="1:59" s="18" customFormat="1" x14ac:dyDescent="0.2">
      <c r="A7752" s="2"/>
      <c r="BG7752" s="72"/>
    </row>
    <row r="7753" spans="1:59" s="18" customFormat="1" x14ac:dyDescent="0.2">
      <c r="A7753" s="2"/>
      <c r="BG7753" s="72"/>
    </row>
    <row r="7754" spans="1:59" s="18" customFormat="1" x14ac:dyDescent="0.2">
      <c r="A7754" s="2"/>
      <c r="BG7754" s="72"/>
    </row>
    <row r="7755" spans="1:59" s="18" customFormat="1" x14ac:dyDescent="0.2">
      <c r="A7755" s="2"/>
      <c r="BG7755" s="72"/>
    </row>
    <row r="7756" spans="1:59" s="18" customFormat="1" x14ac:dyDescent="0.2">
      <c r="A7756" s="2"/>
      <c r="BG7756" s="72"/>
    </row>
    <row r="7757" spans="1:59" s="18" customFormat="1" x14ac:dyDescent="0.2">
      <c r="A7757" s="2"/>
      <c r="BG7757" s="72"/>
    </row>
    <row r="7758" spans="1:59" s="18" customFormat="1" x14ac:dyDescent="0.2">
      <c r="A7758" s="2"/>
      <c r="BG7758" s="72"/>
    </row>
    <row r="7759" spans="1:59" s="18" customFormat="1" x14ac:dyDescent="0.2">
      <c r="A7759" s="2"/>
      <c r="BG7759" s="72"/>
    </row>
    <row r="7760" spans="1:59" s="18" customFormat="1" x14ac:dyDescent="0.2">
      <c r="A7760" s="2"/>
      <c r="BG7760" s="72"/>
    </row>
    <row r="7761" spans="1:59" s="18" customFormat="1" x14ac:dyDescent="0.2">
      <c r="A7761" s="2"/>
      <c r="BG7761" s="72"/>
    </row>
    <row r="7762" spans="1:59" s="18" customFormat="1" x14ac:dyDescent="0.2">
      <c r="A7762" s="2"/>
      <c r="BG7762" s="72"/>
    </row>
    <row r="7763" spans="1:59" s="18" customFormat="1" x14ac:dyDescent="0.2">
      <c r="A7763" s="2"/>
      <c r="BG7763" s="72"/>
    </row>
    <row r="7764" spans="1:59" s="18" customFormat="1" x14ac:dyDescent="0.2">
      <c r="A7764" s="2"/>
      <c r="BG7764" s="72"/>
    </row>
    <row r="7765" spans="1:59" s="18" customFormat="1" x14ac:dyDescent="0.2">
      <c r="A7765" s="2"/>
      <c r="BG7765" s="72"/>
    </row>
    <row r="7766" spans="1:59" s="18" customFormat="1" x14ac:dyDescent="0.2">
      <c r="A7766" s="2"/>
      <c r="BG7766" s="72"/>
    </row>
    <row r="7767" spans="1:59" s="18" customFormat="1" x14ac:dyDescent="0.2">
      <c r="A7767" s="2"/>
      <c r="BG7767" s="72"/>
    </row>
    <row r="7768" spans="1:59" s="18" customFormat="1" x14ac:dyDescent="0.2">
      <c r="A7768" s="2"/>
      <c r="BG7768" s="72"/>
    </row>
    <row r="7769" spans="1:59" s="18" customFormat="1" x14ac:dyDescent="0.2">
      <c r="A7769" s="2"/>
      <c r="BG7769" s="72"/>
    </row>
    <row r="7770" spans="1:59" s="18" customFormat="1" x14ac:dyDescent="0.2">
      <c r="A7770" s="2"/>
      <c r="BG7770" s="72"/>
    </row>
    <row r="7771" spans="1:59" s="18" customFormat="1" x14ac:dyDescent="0.2">
      <c r="A7771" s="2"/>
      <c r="BG7771" s="72"/>
    </row>
    <row r="7772" spans="1:59" s="18" customFormat="1" x14ac:dyDescent="0.2">
      <c r="A7772" s="2"/>
      <c r="BG7772" s="72"/>
    </row>
    <row r="7773" spans="1:59" s="18" customFormat="1" x14ac:dyDescent="0.2">
      <c r="A7773" s="2"/>
      <c r="BG7773" s="72"/>
    </row>
    <row r="7774" spans="1:59" s="18" customFormat="1" x14ac:dyDescent="0.2">
      <c r="A7774" s="2"/>
      <c r="BG7774" s="72"/>
    </row>
    <row r="7775" spans="1:59" s="18" customFormat="1" x14ac:dyDescent="0.2">
      <c r="A7775" s="2"/>
      <c r="BG7775" s="72"/>
    </row>
    <row r="7776" spans="1:59" s="18" customFormat="1" x14ac:dyDescent="0.2">
      <c r="A7776" s="2"/>
      <c r="BG7776" s="72"/>
    </row>
    <row r="7777" spans="1:59" s="18" customFormat="1" x14ac:dyDescent="0.2">
      <c r="A7777" s="2"/>
      <c r="BG7777" s="72"/>
    </row>
    <row r="7778" spans="1:59" s="18" customFormat="1" x14ac:dyDescent="0.2">
      <c r="A7778" s="2"/>
      <c r="BG7778" s="72"/>
    </row>
    <row r="7779" spans="1:59" s="18" customFormat="1" x14ac:dyDescent="0.2">
      <c r="A7779" s="2"/>
      <c r="BG7779" s="72"/>
    </row>
    <row r="7780" spans="1:59" s="18" customFormat="1" x14ac:dyDescent="0.2">
      <c r="A7780" s="2"/>
      <c r="BG7780" s="72"/>
    </row>
    <row r="7781" spans="1:59" s="18" customFormat="1" x14ac:dyDescent="0.2">
      <c r="A7781" s="2"/>
      <c r="BG7781" s="72"/>
    </row>
    <row r="7782" spans="1:59" s="18" customFormat="1" x14ac:dyDescent="0.2">
      <c r="A7782" s="2"/>
      <c r="BG7782" s="72"/>
    </row>
    <row r="7783" spans="1:59" s="18" customFormat="1" x14ac:dyDescent="0.2">
      <c r="A7783" s="2"/>
      <c r="BG7783" s="72"/>
    </row>
    <row r="7784" spans="1:59" s="18" customFormat="1" x14ac:dyDescent="0.2">
      <c r="A7784" s="2"/>
      <c r="BG7784" s="72"/>
    </row>
    <row r="7785" spans="1:59" s="18" customFormat="1" x14ac:dyDescent="0.2">
      <c r="A7785" s="2"/>
      <c r="BG7785" s="72"/>
    </row>
    <row r="7786" spans="1:59" s="18" customFormat="1" x14ac:dyDescent="0.2">
      <c r="A7786" s="2"/>
      <c r="BG7786" s="72"/>
    </row>
    <row r="7787" spans="1:59" s="18" customFormat="1" x14ac:dyDescent="0.2">
      <c r="A7787" s="2"/>
      <c r="BG7787" s="72"/>
    </row>
    <row r="7788" spans="1:59" s="18" customFormat="1" x14ac:dyDescent="0.2">
      <c r="A7788" s="2"/>
      <c r="BG7788" s="72"/>
    </row>
    <row r="7789" spans="1:59" s="18" customFormat="1" x14ac:dyDescent="0.2">
      <c r="A7789" s="2"/>
      <c r="BG7789" s="72"/>
    </row>
    <row r="7790" spans="1:59" s="18" customFormat="1" x14ac:dyDescent="0.2">
      <c r="A7790" s="2"/>
      <c r="BG7790" s="72"/>
    </row>
    <row r="7791" spans="1:59" s="18" customFormat="1" x14ac:dyDescent="0.2">
      <c r="A7791" s="2"/>
      <c r="BG7791" s="72"/>
    </row>
    <row r="7792" spans="1:59" s="18" customFormat="1" x14ac:dyDescent="0.2">
      <c r="A7792" s="2"/>
      <c r="BG7792" s="72"/>
    </row>
    <row r="7793" spans="1:59" s="18" customFormat="1" x14ac:dyDescent="0.2">
      <c r="A7793" s="2"/>
      <c r="BG7793" s="72"/>
    </row>
    <row r="7794" spans="1:59" s="18" customFormat="1" x14ac:dyDescent="0.2">
      <c r="A7794" s="2"/>
      <c r="BG7794" s="72"/>
    </row>
    <row r="7795" spans="1:59" s="18" customFormat="1" x14ac:dyDescent="0.2">
      <c r="A7795" s="2"/>
      <c r="BG7795" s="72"/>
    </row>
    <row r="7796" spans="1:59" s="18" customFormat="1" x14ac:dyDescent="0.2">
      <c r="A7796" s="2"/>
      <c r="BG7796" s="72"/>
    </row>
    <row r="7797" spans="1:59" s="18" customFormat="1" x14ac:dyDescent="0.2">
      <c r="A7797" s="2"/>
      <c r="BG7797" s="72"/>
    </row>
    <row r="7798" spans="1:59" s="18" customFormat="1" x14ac:dyDescent="0.2">
      <c r="A7798" s="2"/>
      <c r="BG7798" s="72"/>
    </row>
    <row r="7799" spans="1:59" s="18" customFormat="1" x14ac:dyDescent="0.2">
      <c r="A7799" s="2"/>
      <c r="BG7799" s="72"/>
    </row>
    <row r="7800" spans="1:59" s="18" customFormat="1" x14ac:dyDescent="0.2">
      <c r="A7800" s="2"/>
      <c r="BG7800" s="72"/>
    </row>
    <row r="7801" spans="1:59" s="18" customFormat="1" x14ac:dyDescent="0.2">
      <c r="A7801" s="2"/>
      <c r="BG7801" s="72"/>
    </row>
    <row r="7802" spans="1:59" s="18" customFormat="1" x14ac:dyDescent="0.2">
      <c r="A7802" s="2"/>
      <c r="BG7802" s="72"/>
    </row>
    <row r="7803" spans="1:59" s="18" customFormat="1" x14ac:dyDescent="0.2">
      <c r="A7803" s="2"/>
      <c r="BG7803" s="72"/>
    </row>
    <row r="7804" spans="1:59" s="18" customFormat="1" x14ac:dyDescent="0.2">
      <c r="A7804" s="2"/>
      <c r="BG7804" s="72"/>
    </row>
    <row r="7805" spans="1:59" s="18" customFormat="1" x14ac:dyDescent="0.2">
      <c r="A7805" s="2"/>
      <c r="BG7805" s="72"/>
    </row>
    <row r="7806" spans="1:59" s="18" customFormat="1" x14ac:dyDescent="0.2">
      <c r="A7806" s="2"/>
      <c r="BG7806" s="72"/>
    </row>
    <row r="7807" spans="1:59" s="18" customFormat="1" x14ac:dyDescent="0.2">
      <c r="A7807" s="2"/>
      <c r="BG7807" s="72"/>
    </row>
    <row r="7808" spans="1:59" s="18" customFormat="1" x14ac:dyDescent="0.2">
      <c r="A7808" s="2"/>
      <c r="BG7808" s="72"/>
    </row>
    <row r="7809" spans="1:59" s="18" customFormat="1" x14ac:dyDescent="0.2">
      <c r="A7809" s="2"/>
      <c r="BG7809" s="72"/>
    </row>
    <row r="7810" spans="1:59" s="18" customFormat="1" x14ac:dyDescent="0.2">
      <c r="A7810" s="2"/>
      <c r="BG7810" s="72"/>
    </row>
    <row r="7811" spans="1:59" s="18" customFormat="1" x14ac:dyDescent="0.2">
      <c r="A7811" s="2"/>
      <c r="BG7811" s="72"/>
    </row>
    <row r="7812" spans="1:59" s="18" customFormat="1" x14ac:dyDescent="0.2">
      <c r="A7812" s="2"/>
      <c r="BG7812" s="72"/>
    </row>
    <row r="7813" spans="1:59" s="18" customFormat="1" x14ac:dyDescent="0.2">
      <c r="A7813" s="2"/>
      <c r="BG7813" s="72"/>
    </row>
    <row r="7814" spans="1:59" s="18" customFormat="1" x14ac:dyDescent="0.2">
      <c r="A7814" s="2"/>
      <c r="BG7814" s="72"/>
    </row>
    <row r="7815" spans="1:59" s="18" customFormat="1" x14ac:dyDescent="0.2">
      <c r="A7815" s="2"/>
      <c r="BG7815" s="72"/>
    </row>
    <row r="7816" spans="1:59" s="18" customFormat="1" x14ac:dyDescent="0.2">
      <c r="A7816" s="2"/>
      <c r="BG7816" s="72"/>
    </row>
    <row r="7817" spans="1:59" s="18" customFormat="1" x14ac:dyDescent="0.2">
      <c r="A7817" s="2"/>
      <c r="BG7817" s="72"/>
    </row>
    <row r="7818" spans="1:59" s="18" customFormat="1" x14ac:dyDescent="0.2">
      <c r="A7818" s="2"/>
      <c r="BG7818" s="72"/>
    </row>
    <row r="7819" spans="1:59" s="18" customFormat="1" x14ac:dyDescent="0.2">
      <c r="A7819" s="2"/>
      <c r="BG7819" s="72"/>
    </row>
    <row r="7820" spans="1:59" s="18" customFormat="1" x14ac:dyDescent="0.2">
      <c r="A7820" s="2"/>
      <c r="BG7820" s="72"/>
    </row>
    <row r="7821" spans="1:59" s="18" customFormat="1" x14ac:dyDescent="0.2">
      <c r="A7821" s="2"/>
      <c r="BG7821" s="72"/>
    </row>
    <row r="7822" spans="1:59" s="18" customFormat="1" x14ac:dyDescent="0.2">
      <c r="A7822" s="2"/>
      <c r="BG7822" s="72"/>
    </row>
    <row r="7823" spans="1:59" s="18" customFormat="1" x14ac:dyDescent="0.2">
      <c r="A7823" s="2"/>
      <c r="BG7823" s="72"/>
    </row>
    <row r="7824" spans="1:59" s="18" customFormat="1" x14ac:dyDescent="0.2">
      <c r="A7824" s="2"/>
      <c r="BG7824" s="72"/>
    </row>
    <row r="7825" spans="1:59" s="18" customFormat="1" x14ac:dyDescent="0.2">
      <c r="A7825" s="2"/>
      <c r="BG7825" s="72"/>
    </row>
    <row r="7826" spans="1:59" s="18" customFormat="1" x14ac:dyDescent="0.2">
      <c r="A7826" s="2"/>
      <c r="BG7826" s="72"/>
    </row>
    <row r="7827" spans="1:59" s="18" customFormat="1" x14ac:dyDescent="0.2">
      <c r="A7827" s="2"/>
      <c r="BG7827" s="72"/>
    </row>
    <row r="7828" spans="1:59" s="18" customFormat="1" x14ac:dyDescent="0.2">
      <c r="A7828" s="2"/>
      <c r="BG7828" s="72"/>
    </row>
    <row r="7829" spans="1:59" s="18" customFormat="1" x14ac:dyDescent="0.2">
      <c r="A7829" s="2"/>
      <c r="BG7829" s="72"/>
    </row>
    <row r="7830" spans="1:59" s="18" customFormat="1" x14ac:dyDescent="0.2">
      <c r="A7830" s="2"/>
      <c r="BG7830" s="72"/>
    </row>
    <row r="7831" spans="1:59" s="18" customFormat="1" x14ac:dyDescent="0.2">
      <c r="A7831" s="2"/>
      <c r="BG7831" s="72"/>
    </row>
    <row r="7832" spans="1:59" s="18" customFormat="1" x14ac:dyDescent="0.2">
      <c r="A7832" s="2"/>
      <c r="BG7832" s="72"/>
    </row>
    <row r="7833" spans="1:59" s="18" customFormat="1" x14ac:dyDescent="0.2">
      <c r="A7833" s="2"/>
      <c r="BG7833" s="72"/>
    </row>
    <row r="7834" spans="1:59" s="18" customFormat="1" x14ac:dyDescent="0.2">
      <c r="A7834" s="2"/>
      <c r="BG7834" s="72"/>
    </row>
    <row r="7835" spans="1:59" s="18" customFormat="1" x14ac:dyDescent="0.2">
      <c r="A7835" s="2"/>
      <c r="BG7835" s="72"/>
    </row>
    <row r="7836" spans="1:59" s="18" customFormat="1" x14ac:dyDescent="0.2">
      <c r="A7836" s="2"/>
      <c r="BG7836" s="72"/>
    </row>
    <row r="7837" spans="1:59" s="18" customFormat="1" x14ac:dyDescent="0.2">
      <c r="A7837" s="2"/>
      <c r="BG7837" s="72"/>
    </row>
    <row r="7838" spans="1:59" s="18" customFormat="1" x14ac:dyDescent="0.2">
      <c r="A7838" s="2"/>
      <c r="BG7838" s="72"/>
    </row>
    <row r="7839" spans="1:59" s="18" customFormat="1" x14ac:dyDescent="0.2">
      <c r="A7839" s="2"/>
      <c r="BG7839" s="72"/>
    </row>
    <row r="7840" spans="1:59" s="18" customFormat="1" x14ac:dyDescent="0.2">
      <c r="A7840" s="2"/>
      <c r="BG7840" s="72"/>
    </row>
    <row r="7841" spans="1:59" s="18" customFormat="1" x14ac:dyDescent="0.2">
      <c r="A7841" s="2"/>
      <c r="BG7841" s="72"/>
    </row>
    <row r="7842" spans="1:59" s="18" customFormat="1" x14ac:dyDescent="0.2">
      <c r="A7842" s="2"/>
      <c r="BG7842" s="72"/>
    </row>
    <row r="7843" spans="1:59" s="18" customFormat="1" x14ac:dyDescent="0.2">
      <c r="A7843" s="2"/>
      <c r="BG7843" s="72"/>
    </row>
    <row r="7844" spans="1:59" s="18" customFormat="1" x14ac:dyDescent="0.2">
      <c r="A7844" s="2"/>
      <c r="BG7844" s="72"/>
    </row>
    <row r="7845" spans="1:59" s="18" customFormat="1" x14ac:dyDescent="0.2">
      <c r="A7845" s="2"/>
      <c r="BG7845" s="72"/>
    </row>
    <row r="7846" spans="1:59" s="18" customFormat="1" x14ac:dyDescent="0.2">
      <c r="A7846" s="2"/>
      <c r="BG7846" s="72"/>
    </row>
    <row r="7847" spans="1:59" s="18" customFormat="1" x14ac:dyDescent="0.2">
      <c r="A7847" s="2"/>
      <c r="BG7847" s="72"/>
    </row>
    <row r="7848" spans="1:59" s="18" customFormat="1" x14ac:dyDescent="0.2">
      <c r="A7848" s="2"/>
      <c r="BG7848" s="72"/>
    </row>
    <row r="7849" spans="1:59" s="18" customFormat="1" x14ac:dyDescent="0.2">
      <c r="A7849" s="2"/>
      <c r="BG7849" s="72"/>
    </row>
    <row r="7850" spans="1:59" s="18" customFormat="1" x14ac:dyDescent="0.2">
      <c r="A7850" s="2"/>
      <c r="BG7850" s="72"/>
    </row>
    <row r="7851" spans="1:59" s="18" customFormat="1" x14ac:dyDescent="0.2">
      <c r="A7851" s="2"/>
      <c r="BG7851" s="72"/>
    </row>
    <row r="7852" spans="1:59" s="18" customFormat="1" x14ac:dyDescent="0.2">
      <c r="A7852" s="2"/>
      <c r="BG7852" s="72"/>
    </row>
    <row r="7853" spans="1:59" s="18" customFormat="1" x14ac:dyDescent="0.2">
      <c r="A7853" s="2"/>
      <c r="BG7853" s="72"/>
    </row>
    <row r="7854" spans="1:59" s="18" customFormat="1" x14ac:dyDescent="0.2">
      <c r="A7854" s="2"/>
      <c r="BG7854" s="72"/>
    </row>
    <row r="7855" spans="1:59" s="18" customFormat="1" x14ac:dyDescent="0.2">
      <c r="A7855" s="2"/>
      <c r="BG7855" s="72"/>
    </row>
    <row r="7856" spans="1:59" s="18" customFormat="1" x14ac:dyDescent="0.2">
      <c r="A7856" s="2"/>
      <c r="BG7856" s="72"/>
    </row>
    <row r="7857" spans="1:59" s="18" customFormat="1" x14ac:dyDescent="0.2">
      <c r="A7857" s="2"/>
      <c r="BG7857" s="72"/>
    </row>
    <row r="7858" spans="1:59" s="18" customFormat="1" x14ac:dyDescent="0.2">
      <c r="A7858" s="2"/>
      <c r="BG7858" s="72"/>
    </row>
    <row r="7859" spans="1:59" s="18" customFormat="1" x14ac:dyDescent="0.2">
      <c r="A7859" s="2"/>
      <c r="BG7859" s="72"/>
    </row>
    <row r="7860" spans="1:59" s="18" customFormat="1" x14ac:dyDescent="0.2">
      <c r="A7860" s="2"/>
      <c r="BG7860" s="72"/>
    </row>
    <row r="7861" spans="1:59" s="18" customFormat="1" x14ac:dyDescent="0.2">
      <c r="A7861" s="2"/>
      <c r="BG7861" s="72"/>
    </row>
    <row r="7862" spans="1:59" s="18" customFormat="1" x14ac:dyDescent="0.2">
      <c r="A7862" s="2"/>
      <c r="BG7862" s="72"/>
    </row>
    <row r="7863" spans="1:59" s="18" customFormat="1" x14ac:dyDescent="0.2">
      <c r="A7863" s="2"/>
      <c r="BG7863" s="72"/>
    </row>
    <row r="7864" spans="1:59" s="18" customFormat="1" x14ac:dyDescent="0.2">
      <c r="A7864" s="2"/>
      <c r="BG7864" s="72"/>
    </row>
    <row r="7865" spans="1:59" s="18" customFormat="1" x14ac:dyDescent="0.2">
      <c r="A7865" s="2"/>
      <c r="BG7865" s="72"/>
    </row>
    <row r="7866" spans="1:59" s="18" customFormat="1" x14ac:dyDescent="0.2">
      <c r="A7866" s="2"/>
      <c r="BG7866" s="72"/>
    </row>
    <row r="7867" spans="1:59" s="18" customFormat="1" x14ac:dyDescent="0.2">
      <c r="A7867" s="2"/>
      <c r="BG7867" s="72"/>
    </row>
    <row r="7868" spans="1:59" s="18" customFormat="1" x14ac:dyDescent="0.2">
      <c r="A7868" s="2"/>
      <c r="BG7868" s="72"/>
    </row>
    <row r="7869" spans="1:59" s="18" customFormat="1" x14ac:dyDescent="0.2">
      <c r="A7869" s="2"/>
      <c r="BG7869" s="72"/>
    </row>
    <row r="7870" spans="1:59" s="18" customFormat="1" x14ac:dyDescent="0.2">
      <c r="A7870" s="2"/>
      <c r="BG7870" s="72"/>
    </row>
    <row r="7871" spans="1:59" s="18" customFormat="1" x14ac:dyDescent="0.2">
      <c r="A7871" s="2"/>
      <c r="BG7871" s="72"/>
    </row>
    <row r="7872" spans="1:59" s="18" customFormat="1" x14ac:dyDescent="0.2">
      <c r="A7872" s="2"/>
      <c r="BG7872" s="72"/>
    </row>
    <row r="7873" spans="1:59" s="18" customFormat="1" x14ac:dyDescent="0.2">
      <c r="A7873" s="2"/>
      <c r="BG7873" s="72"/>
    </row>
    <row r="7874" spans="1:59" s="18" customFormat="1" x14ac:dyDescent="0.2">
      <c r="A7874" s="2"/>
      <c r="BG7874" s="72"/>
    </row>
    <row r="7875" spans="1:59" s="18" customFormat="1" x14ac:dyDescent="0.2">
      <c r="A7875" s="2"/>
      <c r="BG7875" s="72"/>
    </row>
    <row r="7876" spans="1:59" s="18" customFormat="1" x14ac:dyDescent="0.2">
      <c r="A7876" s="2"/>
      <c r="BG7876" s="72"/>
    </row>
    <row r="7877" spans="1:59" s="18" customFormat="1" x14ac:dyDescent="0.2">
      <c r="A7877" s="2"/>
      <c r="BG7877" s="72"/>
    </row>
    <row r="7878" spans="1:59" s="18" customFormat="1" x14ac:dyDescent="0.2">
      <c r="A7878" s="2"/>
      <c r="BG7878" s="72"/>
    </row>
    <row r="7879" spans="1:59" s="18" customFormat="1" x14ac:dyDescent="0.2">
      <c r="A7879" s="2"/>
      <c r="BG7879" s="72"/>
    </row>
    <row r="7880" spans="1:59" s="18" customFormat="1" x14ac:dyDescent="0.2">
      <c r="A7880" s="2"/>
      <c r="BG7880" s="72"/>
    </row>
    <row r="7881" spans="1:59" s="18" customFormat="1" x14ac:dyDescent="0.2">
      <c r="A7881" s="2"/>
      <c r="BG7881" s="72"/>
    </row>
    <row r="7882" spans="1:59" s="18" customFormat="1" x14ac:dyDescent="0.2">
      <c r="A7882" s="2"/>
      <c r="BG7882" s="72"/>
    </row>
    <row r="7883" spans="1:59" s="18" customFormat="1" x14ac:dyDescent="0.2">
      <c r="A7883" s="2"/>
      <c r="BG7883" s="72"/>
    </row>
    <row r="7884" spans="1:59" s="18" customFormat="1" x14ac:dyDescent="0.2">
      <c r="A7884" s="2"/>
      <c r="BG7884" s="72"/>
    </row>
    <row r="7885" spans="1:59" s="18" customFormat="1" x14ac:dyDescent="0.2">
      <c r="A7885" s="2"/>
      <c r="BG7885" s="72"/>
    </row>
    <row r="7886" spans="1:59" s="18" customFormat="1" x14ac:dyDescent="0.2">
      <c r="A7886" s="2"/>
      <c r="BG7886" s="72"/>
    </row>
    <row r="7887" spans="1:59" s="18" customFormat="1" x14ac:dyDescent="0.2">
      <c r="A7887" s="2"/>
      <c r="BG7887" s="72"/>
    </row>
    <row r="7888" spans="1:59" s="18" customFormat="1" x14ac:dyDescent="0.2">
      <c r="A7888" s="2"/>
      <c r="BG7888" s="72"/>
    </row>
    <row r="7889" spans="1:59" s="18" customFormat="1" x14ac:dyDescent="0.2">
      <c r="A7889" s="2"/>
      <c r="BG7889" s="72"/>
    </row>
    <row r="7890" spans="1:59" s="18" customFormat="1" x14ac:dyDescent="0.2">
      <c r="A7890" s="2"/>
      <c r="BG7890" s="72"/>
    </row>
    <row r="7891" spans="1:59" s="18" customFormat="1" x14ac:dyDescent="0.2">
      <c r="A7891" s="2"/>
      <c r="BG7891" s="72"/>
    </row>
    <row r="7892" spans="1:59" s="18" customFormat="1" x14ac:dyDescent="0.2">
      <c r="A7892" s="2"/>
      <c r="BG7892" s="72"/>
    </row>
    <row r="7893" spans="1:59" s="18" customFormat="1" x14ac:dyDescent="0.2">
      <c r="A7893" s="2"/>
      <c r="BG7893" s="72"/>
    </row>
    <row r="7894" spans="1:59" s="18" customFormat="1" x14ac:dyDescent="0.2">
      <c r="A7894" s="2"/>
      <c r="BG7894" s="72"/>
    </row>
    <row r="7895" spans="1:59" s="18" customFormat="1" x14ac:dyDescent="0.2">
      <c r="A7895" s="2"/>
      <c r="BG7895" s="72"/>
    </row>
    <row r="7896" spans="1:59" s="18" customFormat="1" x14ac:dyDescent="0.2">
      <c r="A7896" s="2"/>
      <c r="BG7896" s="72"/>
    </row>
    <row r="7897" spans="1:59" s="18" customFormat="1" x14ac:dyDescent="0.2">
      <c r="A7897" s="2"/>
      <c r="BG7897" s="72"/>
    </row>
    <row r="7898" spans="1:59" s="18" customFormat="1" x14ac:dyDescent="0.2">
      <c r="A7898" s="2"/>
      <c r="BG7898" s="72"/>
    </row>
    <row r="7899" spans="1:59" s="18" customFormat="1" x14ac:dyDescent="0.2">
      <c r="A7899" s="2"/>
      <c r="BG7899" s="72"/>
    </row>
    <row r="7900" spans="1:59" s="18" customFormat="1" x14ac:dyDescent="0.2">
      <c r="A7900" s="2"/>
      <c r="BG7900" s="72"/>
    </row>
    <row r="7901" spans="1:59" s="18" customFormat="1" x14ac:dyDescent="0.2">
      <c r="A7901" s="2"/>
      <c r="BG7901" s="72"/>
    </row>
    <row r="7902" spans="1:59" s="18" customFormat="1" x14ac:dyDescent="0.2">
      <c r="A7902" s="2"/>
      <c r="BG7902" s="72"/>
    </row>
    <row r="7903" spans="1:59" s="18" customFormat="1" x14ac:dyDescent="0.2">
      <c r="A7903" s="2"/>
      <c r="BG7903" s="72"/>
    </row>
    <row r="7904" spans="1:59" s="18" customFormat="1" x14ac:dyDescent="0.2">
      <c r="A7904" s="2"/>
      <c r="BG7904" s="72"/>
    </row>
    <row r="7905" spans="1:59" s="18" customFormat="1" x14ac:dyDescent="0.2">
      <c r="A7905" s="2"/>
      <c r="BG7905" s="72"/>
    </row>
    <row r="7906" spans="1:59" s="18" customFormat="1" x14ac:dyDescent="0.2">
      <c r="A7906" s="2"/>
      <c r="BG7906" s="72"/>
    </row>
    <row r="7907" spans="1:59" s="18" customFormat="1" x14ac:dyDescent="0.2">
      <c r="A7907" s="2"/>
      <c r="BG7907" s="72"/>
    </row>
    <row r="7908" spans="1:59" s="18" customFormat="1" x14ac:dyDescent="0.2">
      <c r="A7908" s="2"/>
      <c r="BG7908" s="72"/>
    </row>
    <row r="7909" spans="1:59" s="18" customFormat="1" x14ac:dyDescent="0.2">
      <c r="A7909" s="2"/>
      <c r="BG7909" s="72"/>
    </row>
    <row r="7910" spans="1:59" s="18" customFormat="1" x14ac:dyDescent="0.2">
      <c r="A7910" s="2"/>
      <c r="BG7910" s="72"/>
    </row>
    <row r="7911" spans="1:59" s="18" customFormat="1" x14ac:dyDescent="0.2">
      <c r="A7911" s="2"/>
      <c r="BG7911" s="72"/>
    </row>
    <row r="7912" spans="1:59" s="18" customFormat="1" x14ac:dyDescent="0.2">
      <c r="A7912" s="2"/>
      <c r="BG7912" s="72"/>
    </row>
    <row r="7913" spans="1:59" s="18" customFormat="1" x14ac:dyDescent="0.2">
      <c r="A7913" s="2"/>
      <c r="BG7913" s="72"/>
    </row>
    <row r="7914" spans="1:59" s="18" customFormat="1" x14ac:dyDescent="0.2">
      <c r="A7914" s="2"/>
      <c r="BG7914" s="72"/>
    </row>
    <row r="7915" spans="1:59" s="18" customFormat="1" x14ac:dyDescent="0.2">
      <c r="A7915" s="2"/>
      <c r="BG7915" s="72"/>
    </row>
    <row r="7916" spans="1:59" s="18" customFormat="1" x14ac:dyDescent="0.2">
      <c r="A7916" s="2"/>
      <c r="BG7916" s="72"/>
    </row>
    <row r="7917" spans="1:59" s="18" customFormat="1" x14ac:dyDescent="0.2">
      <c r="A7917" s="2"/>
      <c r="BG7917" s="72"/>
    </row>
    <row r="7918" spans="1:59" s="18" customFormat="1" x14ac:dyDescent="0.2">
      <c r="A7918" s="2"/>
      <c r="BG7918" s="72"/>
    </row>
    <row r="7919" spans="1:59" s="18" customFormat="1" x14ac:dyDescent="0.2">
      <c r="A7919" s="2"/>
      <c r="BG7919" s="72"/>
    </row>
    <row r="7920" spans="1:59" s="18" customFormat="1" x14ac:dyDescent="0.2">
      <c r="A7920" s="2"/>
      <c r="BG7920" s="72"/>
    </row>
    <row r="7921" spans="1:59" s="18" customFormat="1" x14ac:dyDescent="0.2">
      <c r="A7921" s="2"/>
      <c r="BG7921" s="72"/>
    </row>
    <row r="7922" spans="1:59" s="18" customFormat="1" x14ac:dyDescent="0.2">
      <c r="A7922" s="2"/>
      <c r="BG7922" s="72"/>
    </row>
    <row r="7923" spans="1:59" s="18" customFormat="1" x14ac:dyDescent="0.2">
      <c r="A7923" s="2"/>
      <c r="BG7923" s="72"/>
    </row>
    <row r="7924" spans="1:59" s="18" customFormat="1" x14ac:dyDescent="0.2">
      <c r="A7924" s="2"/>
      <c r="BG7924" s="72"/>
    </row>
    <row r="7925" spans="1:59" s="18" customFormat="1" x14ac:dyDescent="0.2">
      <c r="A7925" s="2"/>
      <c r="BG7925" s="72"/>
    </row>
    <row r="7926" spans="1:59" s="18" customFormat="1" x14ac:dyDescent="0.2">
      <c r="A7926" s="2"/>
      <c r="BG7926" s="72"/>
    </row>
    <row r="7927" spans="1:59" s="18" customFormat="1" x14ac:dyDescent="0.2">
      <c r="A7927" s="2"/>
      <c r="BG7927" s="72"/>
    </row>
    <row r="7928" spans="1:59" s="18" customFormat="1" x14ac:dyDescent="0.2">
      <c r="A7928" s="2"/>
      <c r="BG7928" s="72"/>
    </row>
    <row r="7929" spans="1:59" s="18" customFormat="1" x14ac:dyDescent="0.2">
      <c r="A7929" s="2"/>
      <c r="BG7929" s="72"/>
    </row>
    <row r="7930" spans="1:59" s="18" customFormat="1" x14ac:dyDescent="0.2">
      <c r="A7930" s="2"/>
      <c r="BG7930" s="72"/>
    </row>
    <row r="7931" spans="1:59" s="18" customFormat="1" x14ac:dyDescent="0.2">
      <c r="A7931" s="2"/>
      <c r="BG7931" s="72"/>
    </row>
    <row r="7932" spans="1:59" s="18" customFormat="1" x14ac:dyDescent="0.2">
      <c r="A7932" s="2"/>
      <c r="BG7932" s="72"/>
    </row>
    <row r="7933" spans="1:59" s="18" customFormat="1" x14ac:dyDescent="0.2">
      <c r="A7933" s="2"/>
      <c r="BG7933" s="72"/>
    </row>
    <row r="7934" spans="1:59" s="18" customFormat="1" x14ac:dyDescent="0.2">
      <c r="A7934" s="2"/>
      <c r="BG7934" s="72"/>
    </row>
    <row r="7935" spans="1:59" s="18" customFormat="1" x14ac:dyDescent="0.2">
      <c r="A7935" s="2"/>
      <c r="BG7935" s="72"/>
    </row>
    <row r="7936" spans="1:59" s="18" customFormat="1" x14ac:dyDescent="0.2">
      <c r="A7936" s="2"/>
      <c r="BG7936" s="72"/>
    </row>
    <row r="7937" spans="1:59" s="18" customFormat="1" x14ac:dyDescent="0.2">
      <c r="A7937" s="2"/>
      <c r="BG7937" s="72"/>
    </row>
    <row r="7938" spans="1:59" s="18" customFormat="1" x14ac:dyDescent="0.2">
      <c r="A7938" s="2"/>
      <c r="BG7938" s="72"/>
    </row>
    <row r="7939" spans="1:59" s="18" customFormat="1" x14ac:dyDescent="0.2">
      <c r="A7939" s="2"/>
      <c r="BG7939" s="72"/>
    </row>
    <row r="7940" spans="1:59" s="18" customFormat="1" x14ac:dyDescent="0.2">
      <c r="A7940" s="2"/>
      <c r="BG7940" s="72"/>
    </row>
    <row r="7941" spans="1:59" s="18" customFormat="1" x14ac:dyDescent="0.2">
      <c r="A7941" s="2"/>
      <c r="BG7941" s="72"/>
    </row>
    <row r="7942" spans="1:59" s="18" customFormat="1" x14ac:dyDescent="0.2">
      <c r="A7942" s="2"/>
      <c r="BG7942" s="72"/>
    </row>
    <row r="7943" spans="1:59" s="18" customFormat="1" x14ac:dyDescent="0.2">
      <c r="A7943" s="2"/>
      <c r="BG7943" s="72"/>
    </row>
    <row r="7944" spans="1:59" s="18" customFormat="1" x14ac:dyDescent="0.2">
      <c r="A7944" s="2"/>
      <c r="BG7944" s="72"/>
    </row>
    <row r="7945" spans="1:59" s="18" customFormat="1" x14ac:dyDescent="0.2">
      <c r="A7945" s="2"/>
      <c r="BG7945" s="72"/>
    </row>
    <row r="7946" spans="1:59" s="18" customFormat="1" x14ac:dyDescent="0.2">
      <c r="A7946" s="2"/>
      <c r="BG7946" s="72"/>
    </row>
    <row r="7947" spans="1:59" s="18" customFormat="1" x14ac:dyDescent="0.2">
      <c r="A7947" s="2"/>
      <c r="BG7947" s="72"/>
    </row>
    <row r="7948" spans="1:59" s="18" customFormat="1" x14ac:dyDescent="0.2">
      <c r="A7948" s="2"/>
      <c r="BG7948" s="72"/>
    </row>
    <row r="7949" spans="1:59" s="18" customFormat="1" x14ac:dyDescent="0.2">
      <c r="A7949" s="2"/>
      <c r="BG7949" s="72"/>
    </row>
    <row r="7950" spans="1:59" s="18" customFormat="1" x14ac:dyDescent="0.2">
      <c r="A7950" s="2"/>
      <c r="BG7950" s="72"/>
    </row>
    <row r="7951" spans="1:59" s="18" customFormat="1" x14ac:dyDescent="0.2">
      <c r="A7951" s="2"/>
      <c r="BG7951" s="72"/>
    </row>
    <row r="7952" spans="1:59" s="18" customFormat="1" x14ac:dyDescent="0.2">
      <c r="A7952" s="2"/>
      <c r="BG7952" s="72"/>
    </row>
    <row r="7953" spans="1:59" s="18" customFormat="1" x14ac:dyDescent="0.2">
      <c r="A7953" s="2"/>
      <c r="BG7953" s="72"/>
    </row>
    <row r="7954" spans="1:59" s="18" customFormat="1" x14ac:dyDescent="0.2">
      <c r="A7954" s="2"/>
      <c r="BG7954" s="72"/>
    </row>
    <row r="7955" spans="1:59" s="18" customFormat="1" x14ac:dyDescent="0.2">
      <c r="A7955" s="2"/>
      <c r="BG7955" s="72"/>
    </row>
    <row r="7956" spans="1:59" s="18" customFormat="1" x14ac:dyDescent="0.2">
      <c r="A7956" s="2"/>
      <c r="BG7956" s="72"/>
    </row>
    <row r="7957" spans="1:59" s="18" customFormat="1" x14ac:dyDescent="0.2">
      <c r="A7957" s="2"/>
      <c r="BG7957" s="72"/>
    </row>
    <row r="7958" spans="1:59" s="18" customFormat="1" x14ac:dyDescent="0.2">
      <c r="A7958" s="2"/>
      <c r="BG7958" s="72"/>
    </row>
    <row r="7959" spans="1:59" s="18" customFormat="1" x14ac:dyDescent="0.2">
      <c r="A7959" s="2"/>
      <c r="BG7959" s="72"/>
    </row>
    <row r="7960" spans="1:59" s="18" customFormat="1" x14ac:dyDescent="0.2">
      <c r="A7960" s="2"/>
      <c r="BG7960" s="72"/>
    </row>
    <row r="7961" spans="1:59" s="18" customFormat="1" x14ac:dyDescent="0.2">
      <c r="A7961" s="2"/>
      <c r="BG7961" s="72"/>
    </row>
    <row r="7962" spans="1:59" s="18" customFormat="1" x14ac:dyDescent="0.2">
      <c r="A7962" s="2"/>
      <c r="BG7962" s="72"/>
    </row>
    <row r="7963" spans="1:59" s="18" customFormat="1" x14ac:dyDescent="0.2">
      <c r="A7963" s="2"/>
      <c r="BG7963" s="72"/>
    </row>
    <row r="7964" spans="1:59" s="18" customFormat="1" x14ac:dyDescent="0.2">
      <c r="A7964" s="2"/>
      <c r="BG7964" s="72"/>
    </row>
    <row r="7965" spans="1:59" s="18" customFormat="1" x14ac:dyDescent="0.2">
      <c r="A7965" s="2"/>
      <c r="BG7965" s="72"/>
    </row>
    <row r="7966" spans="1:59" s="18" customFormat="1" x14ac:dyDescent="0.2">
      <c r="A7966" s="2"/>
      <c r="BG7966" s="72"/>
    </row>
    <row r="7967" spans="1:59" s="18" customFormat="1" x14ac:dyDescent="0.2">
      <c r="A7967" s="2"/>
      <c r="BG7967" s="72"/>
    </row>
    <row r="7968" spans="1:59" s="18" customFormat="1" x14ac:dyDescent="0.2">
      <c r="A7968" s="2"/>
      <c r="BG7968" s="72"/>
    </row>
    <row r="7969" spans="1:59" s="18" customFormat="1" x14ac:dyDescent="0.2">
      <c r="A7969" s="2"/>
      <c r="BG7969" s="72"/>
    </row>
    <row r="7970" spans="1:59" s="18" customFormat="1" x14ac:dyDescent="0.2">
      <c r="A7970" s="2"/>
      <c r="BG7970" s="72"/>
    </row>
    <row r="7971" spans="1:59" s="18" customFormat="1" x14ac:dyDescent="0.2">
      <c r="A7971" s="2"/>
      <c r="BG7971" s="72"/>
    </row>
    <row r="7972" spans="1:59" s="18" customFormat="1" x14ac:dyDescent="0.2">
      <c r="A7972" s="2"/>
      <c r="BG7972" s="72"/>
    </row>
    <row r="7973" spans="1:59" s="18" customFormat="1" x14ac:dyDescent="0.2">
      <c r="A7973" s="2"/>
      <c r="BG7973" s="72"/>
    </row>
    <row r="7974" spans="1:59" s="18" customFormat="1" x14ac:dyDescent="0.2">
      <c r="A7974" s="2"/>
      <c r="BG7974" s="72"/>
    </row>
    <row r="7975" spans="1:59" s="18" customFormat="1" x14ac:dyDescent="0.2">
      <c r="A7975" s="2"/>
      <c r="BG7975" s="72"/>
    </row>
    <row r="7976" spans="1:59" s="18" customFormat="1" x14ac:dyDescent="0.2">
      <c r="A7976" s="2"/>
      <c r="BG7976" s="72"/>
    </row>
    <row r="7977" spans="1:59" s="18" customFormat="1" x14ac:dyDescent="0.2">
      <c r="A7977" s="2"/>
      <c r="BG7977" s="72"/>
    </row>
    <row r="7978" spans="1:59" s="18" customFormat="1" x14ac:dyDescent="0.2">
      <c r="A7978" s="2"/>
      <c r="BG7978" s="72"/>
    </row>
    <row r="7979" spans="1:59" s="18" customFormat="1" x14ac:dyDescent="0.2">
      <c r="A7979" s="2"/>
      <c r="BG7979" s="72"/>
    </row>
    <row r="7980" spans="1:59" s="18" customFormat="1" x14ac:dyDescent="0.2">
      <c r="A7980" s="2"/>
      <c r="BG7980" s="72"/>
    </row>
    <row r="7981" spans="1:59" s="18" customFormat="1" x14ac:dyDescent="0.2">
      <c r="A7981" s="2"/>
      <c r="BG7981" s="72"/>
    </row>
    <row r="7982" spans="1:59" s="18" customFormat="1" x14ac:dyDescent="0.2">
      <c r="A7982" s="2"/>
      <c r="BG7982" s="72"/>
    </row>
    <row r="7983" spans="1:59" s="18" customFormat="1" x14ac:dyDescent="0.2">
      <c r="A7983" s="2"/>
      <c r="BG7983" s="72"/>
    </row>
    <row r="7984" spans="1:59" s="18" customFormat="1" x14ac:dyDescent="0.2">
      <c r="A7984" s="2"/>
      <c r="BG7984" s="72"/>
    </row>
    <row r="7985" spans="1:59" s="18" customFormat="1" x14ac:dyDescent="0.2">
      <c r="A7985" s="2"/>
      <c r="BG7985" s="72"/>
    </row>
    <row r="7986" spans="1:59" s="18" customFormat="1" x14ac:dyDescent="0.2">
      <c r="A7986" s="2"/>
      <c r="BG7986" s="72"/>
    </row>
    <row r="7987" spans="1:59" s="18" customFormat="1" x14ac:dyDescent="0.2">
      <c r="A7987" s="2"/>
      <c r="BG7987" s="72"/>
    </row>
    <row r="7988" spans="1:59" s="18" customFormat="1" x14ac:dyDescent="0.2">
      <c r="A7988" s="2"/>
      <c r="BG7988" s="72"/>
    </row>
    <row r="7989" spans="1:59" s="18" customFormat="1" x14ac:dyDescent="0.2">
      <c r="A7989" s="2"/>
      <c r="BG7989" s="72"/>
    </row>
    <row r="7990" spans="1:59" s="18" customFormat="1" x14ac:dyDescent="0.2">
      <c r="A7990" s="2"/>
      <c r="BG7990" s="72"/>
    </row>
    <row r="7991" spans="1:59" s="18" customFormat="1" x14ac:dyDescent="0.2">
      <c r="A7991" s="2"/>
      <c r="BG7991" s="72"/>
    </row>
    <row r="7992" spans="1:59" s="18" customFormat="1" x14ac:dyDescent="0.2">
      <c r="A7992" s="2"/>
      <c r="BG7992" s="72"/>
    </row>
    <row r="7993" spans="1:59" s="18" customFormat="1" x14ac:dyDescent="0.2">
      <c r="A7993" s="2"/>
      <c r="BG7993" s="72"/>
    </row>
    <row r="7994" spans="1:59" s="18" customFormat="1" x14ac:dyDescent="0.2">
      <c r="A7994" s="2"/>
      <c r="BG7994" s="72"/>
    </row>
    <row r="7995" spans="1:59" s="18" customFormat="1" x14ac:dyDescent="0.2">
      <c r="A7995" s="2"/>
      <c r="BG7995" s="72"/>
    </row>
    <row r="7996" spans="1:59" s="18" customFormat="1" x14ac:dyDescent="0.2">
      <c r="A7996" s="2"/>
      <c r="BG7996" s="72"/>
    </row>
    <row r="7997" spans="1:59" s="18" customFormat="1" x14ac:dyDescent="0.2">
      <c r="A7997" s="2"/>
      <c r="BG7997" s="72"/>
    </row>
    <row r="7998" spans="1:59" s="18" customFormat="1" x14ac:dyDescent="0.2">
      <c r="A7998" s="2"/>
      <c r="BG7998" s="72"/>
    </row>
    <row r="7999" spans="1:59" s="18" customFormat="1" x14ac:dyDescent="0.2">
      <c r="A7999" s="2"/>
      <c r="BG7999" s="72"/>
    </row>
    <row r="8000" spans="1:59" s="18" customFormat="1" x14ac:dyDescent="0.2">
      <c r="A8000" s="2"/>
      <c r="BG8000" s="72"/>
    </row>
    <row r="8001" spans="1:59" s="18" customFormat="1" x14ac:dyDescent="0.2">
      <c r="A8001" s="2"/>
      <c r="BG8001" s="72"/>
    </row>
    <row r="8002" spans="1:59" s="18" customFormat="1" x14ac:dyDescent="0.2">
      <c r="A8002" s="2"/>
      <c r="BG8002" s="72"/>
    </row>
    <row r="8003" spans="1:59" s="18" customFormat="1" x14ac:dyDescent="0.2">
      <c r="A8003" s="2"/>
      <c r="BG8003" s="72"/>
    </row>
    <row r="8004" spans="1:59" s="18" customFormat="1" x14ac:dyDescent="0.2">
      <c r="A8004" s="2"/>
      <c r="BG8004" s="72"/>
    </row>
    <row r="8005" spans="1:59" s="18" customFormat="1" x14ac:dyDescent="0.2">
      <c r="A8005" s="2"/>
      <c r="BG8005" s="72"/>
    </row>
    <row r="8006" spans="1:59" s="18" customFormat="1" x14ac:dyDescent="0.2">
      <c r="A8006" s="2"/>
      <c r="BG8006" s="72"/>
    </row>
    <row r="8007" spans="1:59" s="18" customFormat="1" x14ac:dyDescent="0.2">
      <c r="A8007" s="2"/>
      <c r="BG8007" s="72"/>
    </row>
    <row r="8008" spans="1:59" s="18" customFormat="1" x14ac:dyDescent="0.2">
      <c r="A8008" s="2"/>
      <c r="BG8008" s="72"/>
    </row>
    <row r="8009" spans="1:59" s="18" customFormat="1" x14ac:dyDescent="0.2">
      <c r="A8009" s="2"/>
      <c r="BG8009" s="72"/>
    </row>
    <row r="8010" spans="1:59" s="18" customFormat="1" x14ac:dyDescent="0.2">
      <c r="A8010" s="2"/>
      <c r="BG8010" s="72"/>
    </row>
    <row r="8011" spans="1:59" s="18" customFormat="1" x14ac:dyDescent="0.2">
      <c r="A8011" s="2"/>
      <c r="BG8011" s="72"/>
    </row>
    <row r="8012" spans="1:59" s="18" customFormat="1" x14ac:dyDescent="0.2">
      <c r="A8012" s="2"/>
      <c r="BG8012" s="72"/>
    </row>
    <row r="8013" spans="1:59" s="18" customFormat="1" x14ac:dyDescent="0.2">
      <c r="A8013" s="2"/>
      <c r="BG8013" s="72"/>
    </row>
    <row r="8014" spans="1:59" s="18" customFormat="1" x14ac:dyDescent="0.2">
      <c r="A8014" s="2"/>
      <c r="BG8014" s="72"/>
    </row>
    <row r="8015" spans="1:59" s="18" customFormat="1" x14ac:dyDescent="0.2">
      <c r="A8015" s="2"/>
      <c r="BG8015" s="72"/>
    </row>
    <row r="8016" spans="1:59" s="18" customFormat="1" x14ac:dyDescent="0.2">
      <c r="A8016" s="2"/>
      <c r="BG8016" s="72"/>
    </row>
    <row r="8017" spans="1:59" s="18" customFormat="1" x14ac:dyDescent="0.2">
      <c r="A8017" s="2"/>
      <c r="BG8017" s="72"/>
    </row>
    <row r="8018" spans="1:59" s="18" customFormat="1" x14ac:dyDescent="0.2">
      <c r="A8018" s="2"/>
      <c r="BG8018" s="72"/>
    </row>
    <row r="8019" spans="1:59" s="18" customFormat="1" x14ac:dyDescent="0.2">
      <c r="A8019" s="2"/>
      <c r="BG8019" s="72"/>
    </row>
    <row r="8020" spans="1:59" s="18" customFormat="1" x14ac:dyDescent="0.2">
      <c r="A8020" s="2"/>
      <c r="BG8020" s="72"/>
    </row>
    <row r="8021" spans="1:59" s="18" customFormat="1" x14ac:dyDescent="0.2">
      <c r="A8021" s="2"/>
      <c r="BG8021" s="72"/>
    </row>
    <row r="8022" spans="1:59" s="18" customFormat="1" x14ac:dyDescent="0.2">
      <c r="A8022" s="2"/>
      <c r="BG8022" s="72"/>
    </row>
    <row r="8023" spans="1:59" s="18" customFormat="1" x14ac:dyDescent="0.2">
      <c r="A8023" s="2"/>
      <c r="BG8023" s="72"/>
    </row>
    <row r="8024" spans="1:59" s="18" customFormat="1" x14ac:dyDescent="0.2">
      <c r="A8024" s="2"/>
      <c r="BG8024" s="72"/>
    </row>
    <row r="8025" spans="1:59" s="18" customFormat="1" x14ac:dyDescent="0.2">
      <c r="A8025" s="2"/>
      <c r="BG8025" s="72"/>
    </row>
    <row r="8026" spans="1:59" s="18" customFormat="1" x14ac:dyDescent="0.2">
      <c r="A8026" s="2"/>
      <c r="BG8026" s="72"/>
    </row>
    <row r="8027" spans="1:59" s="18" customFormat="1" x14ac:dyDescent="0.2">
      <c r="A8027" s="2"/>
      <c r="BG8027" s="72"/>
    </row>
    <row r="8028" spans="1:59" s="18" customFormat="1" x14ac:dyDescent="0.2">
      <c r="A8028" s="2"/>
      <c r="BG8028" s="72"/>
    </row>
    <row r="8029" spans="1:59" s="18" customFormat="1" x14ac:dyDescent="0.2">
      <c r="A8029" s="2"/>
      <c r="BG8029" s="72"/>
    </row>
    <row r="8030" spans="1:59" s="18" customFormat="1" x14ac:dyDescent="0.2">
      <c r="A8030" s="2"/>
      <c r="BG8030" s="72"/>
    </row>
    <row r="8031" spans="1:59" s="18" customFormat="1" x14ac:dyDescent="0.2">
      <c r="A8031" s="2"/>
      <c r="BG8031" s="72"/>
    </row>
    <row r="8032" spans="1:59" s="18" customFormat="1" x14ac:dyDescent="0.2">
      <c r="A8032" s="2"/>
      <c r="BG8032" s="72"/>
    </row>
    <row r="8033" spans="1:59" s="18" customFormat="1" x14ac:dyDescent="0.2">
      <c r="A8033" s="2"/>
      <c r="BG8033" s="72"/>
    </row>
    <row r="8034" spans="1:59" s="18" customFormat="1" x14ac:dyDescent="0.2">
      <c r="A8034" s="2"/>
      <c r="BG8034" s="72"/>
    </row>
    <row r="8035" spans="1:59" s="18" customFormat="1" x14ac:dyDescent="0.2">
      <c r="A8035" s="2"/>
      <c r="BG8035" s="72"/>
    </row>
    <row r="8036" spans="1:59" s="18" customFormat="1" x14ac:dyDescent="0.2">
      <c r="A8036" s="2"/>
      <c r="BG8036" s="72"/>
    </row>
    <row r="8037" spans="1:59" s="18" customFormat="1" x14ac:dyDescent="0.2">
      <c r="A8037" s="2"/>
      <c r="BG8037" s="72"/>
    </row>
    <row r="8038" spans="1:59" s="18" customFormat="1" x14ac:dyDescent="0.2">
      <c r="A8038" s="2"/>
      <c r="BG8038" s="72"/>
    </row>
    <row r="8039" spans="1:59" s="18" customFormat="1" x14ac:dyDescent="0.2">
      <c r="A8039" s="2"/>
      <c r="BG8039" s="72"/>
    </row>
    <row r="8040" spans="1:59" s="18" customFormat="1" x14ac:dyDescent="0.2">
      <c r="A8040" s="2"/>
      <c r="BG8040" s="72"/>
    </row>
    <row r="8041" spans="1:59" s="18" customFormat="1" x14ac:dyDescent="0.2">
      <c r="A8041" s="2"/>
      <c r="BG8041" s="72"/>
    </row>
    <row r="8042" spans="1:59" s="18" customFormat="1" x14ac:dyDescent="0.2">
      <c r="A8042" s="2"/>
      <c r="BG8042" s="72"/>
    </row>
    <row r="8043" spans="1:59" s="18" customFormat="1" x14ac:dyDescent="0.2">
      <c r="A8043" s="2"/>
      <c r="BG8043" s="72"/>
    </row>
    <row r="8044" spans="1:59" s="18" customFormat="1" x14ac:dyDescent="0.2">
      <c r="A8044" s="2"/>
      <c r="BG8044" s="72"/>
    </row>
    <row r="8045" spans="1:59" s="18" customFormat="1" x14ac:dyDescent="0.2">
      <c r="A8045" s="2"/>
      <c r="BG8045" s="72"/>
    </row>
    <row r="8046" spans="1:59" s="18" customFormat="1" x14ac:dyDescent="0.2">
      <c r="A8046" s="2"/>
      <c r="BG8046" s="72"/>
    </row>
    <row r="8047" spans="1:59" s="18" customFormat="1" x14ac:dyDescent="0.2">
      <c r="A8047" s="2"/>
      <c r="BG8047" s="72"/>
    </row>
    <row r="8048" spans="1:59" s="18" customFormat="1" x14ac:dyDescent="0.2">
      <c r="A8048" s="2"/>
      <c r="BG8048" s="72"/>
    </row>
    <row r="8049" spans="1:59" s="18" customFormat="1" x14ac:dyDescent="0.2">
      <c r="A8049" s="2"/>
      <c r="BG8049" s="72"/>
    </row>
    <row r="8050" spans="1:59" s="18" customFormat="1" x14ac:dyDescent="0.2">
      <c r="A8050" s="2"/>
      <c r="BG8050" s="72"/>
    </row>
    <row r="8051" spans="1:59" s="18" customFormat="1" x14ac:dyDescent="0.2">
      <c r="A8051" s="2"/>
      <c r="BG8051" s="72"/>
    </row>
    <row r="8052" spans="1:59" s="18" customFormat="1" x14ac:dyDescent="0.2">
      <c r="A8052" s="2"/>
      <c r="BG8052" s="72"/>
    </row>
    <row r="8053" spans="1:59" s="18" customFormat="1" x14ac:dyDescent="0.2">
      <c r="A8053" s="2"/>
      <c r="BG8053" s="72"/>
    </row>
    <row r="8054" spans="1:59" s="18" customFormat="1" x14ac:dyDescent="0.2">
      <c r="A8054" s="2"/>
      <c r="BG8054" s="72"/>
    </row>
    <row r="8055" spans="1:59" s="18" customFormat="1" x14ac:dyDescent="0.2">
      <c r="A8055" s="2"/>
      <c r="BG8055" s="72"/>
    </row>
    <row r="8056" spans="1:59" s="18" customFormat="1" x14ac:dyDescent="0.2">
      <c r="A8056" s="2"/>
      <c r="BG8056" s="72"/>
    </row>
    <row r="8057" spans="1:59" s="18" customFormat="1" x14ac:dyDescent="0.2">
      <c r="A8057" s="2"/>
      <c r="BG8057" s="72"/>
    </row>
    <row r="8058" spans="1:59" s="18" customFormat="1" x14ac:dyDescent="0.2">
      <c r="A8058" s="2"/>
      <c r="BG8058" s="72"/>
    </row>
    <row r="8059" spans="1:59" s="18" customFormat="1" x14ac:dyDescent="0.2">
      <c r="A8059" s="2"/>
      <c r="BG8059" s="72"/>
    </row>
    <row r="8060" spans="1:59" s="18" customFormat="1" x14ac:dyDescent="0.2">
      <c r="A8060" s="2"/>
      <c r="BG8060" s="72"/>
    </row>
    <row r="8061" spans="1:59" s="18" customFormat="1" x14ac:dyDescent="0.2">
      <c r="A8061" s="2"/>
      <c r="BG8061" s="72"/>
    </row>
    <row r="8062" spans="1:59" s="18" customFormat="1" x14ac:dyDescent="0.2">
      <c r="A8062" s="2"/>
      <c r="BG8062" s="72"/>
    </row>
    <row r="8063" spans="1:59" s="18" customFormat="1" x14ac:dyDescent="0.2">
      <c r="A8063" s="2"/>
      <c r="BG8063" s="72"/>
    </row>
    <row r="8064" spans="1:59" s="18" customFormat="1" x14ac:dyDescent="0.2">
      <c r="A8064" s="2"/>
      <c r="BG8064" s="72"/>
    </row>
    <row r="8065" spans="1:59" s="18" customFormat="1" x14ac:dyDescent="0.2">
      <c r="A8065" s="2"/>
      <c r="BG8065" s="72"/>
    </row>
    <row r="8066" spans="1:59" s="18" customFormat="1" x14ac:dyDescent="0.2">
      <c r="A8066" s="2"/>
      <c r="BG8066" s="72"/>
    </row>
    <row r="8067" spans="1:59" s="18" customFormat="1" x14ac:dyDescent="0.2">
      <c r="A8067" s="2"/>
      <c r="BG8067" s="72"/>
    </row>
    <row r="8068" spans="1:59" s="18" customFormat="1" x14ac:dyDescent="0.2">
      <c r="A8068" s="2"/>
      <c r="BG8068" s="72"/>
    </row>
    <row r="8069" spans="1:59" s="18" customFormat="1" x14ac:dyDescent="0.2">
      <c r="A8069" s="2"/>
      <c r="BG8069" s="72"/>
    </row>
    <row r="8070" spans="1:59" s="18" customFormat="1" x14ac:dyDescent="0.2">
      <c r="A8070" s="2"/>
      <c r="BG8070" s="72"/>
    </row>
    <row r="8071" spans="1:59" s="18" customFormat="1" x14ac:dyDescent="0.2">
      <c r="A8071" s="2"/>
      <c r="BG8071" s="72"/>
    </row>
    <row r="8072" spans="1:59" s="18" customFormat="1" x14ac:dyDescent="0.2">
      <c r="A8072" s="2"/>
      <c r="BG8072" s="72"/>
    </row>
    <row r="8073" spans="1:59" s="18" customFormat="1" x14ac:dyDescent="0.2">
      <c r="A8073" s="2"/>
      <c r="BG8073" s="72"/>
    </row>
    <row r="8074" spans="1:59" s="18" customFormat="1" x14ac:dyDescent="0.2">
      <c r="A8074" s="2"/>
      <c r="BG8074" s="72"/>
    </row>
    <row r="8075" spans="1:59" s="18" customFormat="1" x14ac:dyDescent="0.2">
      <c r="A8075" s="2"/>
      <c r="BG8075" s="72"/>
    </row>
    <row r="8076" spans="1:59" s="18" customFormat="1" x14ac:dyDescent="0.2">
      <c r="A8076" s="2"/>
      <c r="BG8076" s="72"/>
    </row>
    <row r="8077" spans="1:59" s="18" customFormat="1" x14ac:dyDescent="0.2">
      <c r="A8077" s="2"/>
      <c r="BG8077" s="72"/>
    </row>
    <row r="8078" spans="1:59" s="18" customFormat="1" x14ac:dyDescent="0.2">
      <c r="A8078" s="2"/>
      <c r="BG8078" s="72"/>
    </row>
    <row r="8079" spans="1:59" s="18" customFormat="1" x14ac:dyDescent="0.2">
      <c r="A8079" s="2"/>
      <c r="BG8079" s="72"/>
    </row>
    <row r="8080" spans="1:59" s="18" customFormat="1" x14ac:dyDescent="0.2">
      <c r="A8080" s="2"/>
      <c r="BG8080" s="72"/>
    </row>
    <row r="8081" spans="1:59" s="18" customFormat="1" x14ac:dyDescent="0.2">
      <c r="A8081" s="2"/>
      <c r="BG8081" s="72"/>
    </row>
    <row r="8082" spans="1:59" s="18" customFormat="1" x14ac:dyDescent="0.2">
      <c r="A8082" s="2"/>
      <c r="BG8082" s="72"/>
    </row>
    <row r="8083" spans="1:59" s="18" customFormat="1" x14ac:dyDescent="0.2">
      <c r="A8083" s="2"/>
      <c r="BG8083" s="72"/>
    </row>
    <row r="8084" spans="1:59" s="18" customFormat="1" x14ac:dyDescent="0.2">
      <c r="A8084" s="2"/>
      <c r="BG8084" s="72"/>
    </row>
    <row r="8085" spans="1:59" s="18" customFormat="1" x14ac:dyDescent="0.2">
      <c r="A8085" s="2"/>
      <c r="BG8085" s="72"/>
    </row>
    <row r="8086" spans="1:59" s="18" customFormat="1" x14ac:dyDescent="0.2">
      <c r="A8086" s="2"/>
      <c r="BG8086" s="72"/>
    </row>
    <row r="8087" spans="1:59" s="18" customFormat="1" x14ac:dyDescent="0.2">
      <c r="A8087" s="2"/>
      <c r="BG8087" s="72"/>
    </row>
    <row r="8088" spans="1:59" s="18" customFormat="1" x14ac:dyDescent="0.2">
      <c r="A8088" s="2"/>
      <c r="BG8088" s="72"/>
    </row>
    <row r="8089" spans="1:59" s="18" customFormat="1" x14ac:dyDescent="0.2">
      <c r="A8089" s="2"/>
      <c r="BG8089" s="72"/>
    </row>
    <row r="8090" spans="1:59" s="18" customFormat="1" x14ac:dyDescent="0.2">
      <c r="A8090" s="2"/>
      <c r="BG8090" s="72"/>
    </row>
    <row r="8091" spans="1:59" s="18" customFormat="1" x14ac:dyDescent="0.2">
      <c r="A8091" s="2"/>
      <c r="BG8091" s="72"/>
    </row>
    <row r="8092" spans="1:59" s="18" customFormat="1" x14ac:dyDescent="0.2">
      <c r="A8092" s="2"/>
      <c r="BG8092" s="72"/>
    </row>
    <row r="8093" spans="1:59" s="18" customFormat="1" x14ac:dyDescent="0.2">
      <c r="A8093" s="2"/>
      <c r="BG8093" s="72"/>
    </row>
    <row r="8094" spans="1:59" s="18" customFormat="1" x14ac:dyDescent="0.2">
      <c r="A8094" s="2"/>
      <c r="BG8094" s="72"/>
    </row>
    <row r="8095" spans="1:59" s="18" customFormat="1" x14ac:dyDescent="0.2">
      <c r="A8095" s="2"/>
      <c r="BG8095" s="72"/>
    </row>
    <row r="8096" spans="1:59" s="18" customFormat="1" x14ac:dyDescent="0.2">
      <c r="A8096" s="2"/>
      <c r="BG8096" s="72"/>
    </row>
    <row r="8097" spans="1:59" s="18" customFormat="1" x14ac:dyDescent="0.2">
      <c r="A8097" s="2"/>
      <c r="BG8097" s="72"/>
    </row>
    <row r="8098" spans="1:59" s="18" customFormat="1" x14ac:dyDescent="0.2">
      <c r="A8098" s="2"/>
      <c r="BG8098" s="72"/>
    </row>
    <row r="8099" spans="1:59" s="18" customFormat="1" x14ac:dyDescent="0.2">
      <c r="A8099" s="2"/>
      <c r="BG8099" s="72"/>
    </row>
    <row r="8100" spans="1:59" s="18" customFormat="1" x14ac:dyDescent="0.2">
      <c r="A8100" s="2"/>
      <c r="BG8100" s="72"/>
    </row>
    <row r="8101" spans="1:59" s="18" customFormat="1" x14ac:dyDescent="0.2">
      <c r="A8101" s="2"/>
      <c r="BG8101" s="72"/>
    </row>
    <row r="8102" spans="1:59" s="18" customFormat="1" x14ac:dyDescent="0.2">
      <c r="A8102" s="2"/>
      <c r="BG8102" s="72"/>
    </row>
    <row r="8103" spans="1:59" s="18" customFormat="1" x14ac:dyDescent="0.2">
      <c r="A8103" s="2"/>
      <c r="BG8103" s="72"/>
    </row>
    <row r="8104" spans="1:59" s="18" customFormat="1" x14ac:dyDescent="0.2">
      <c r="A8104" s="2"/>
      <c r="BG8104" s="72"/>
    </row>
    <row r="8105" spans="1:59" s="18" customFormat="1" x14ac:dyDescent="0.2">
      <c r="A8105" s="2"/>
      <c r="BG8105" s="72"/>
    </row>
    <row r="8106" spans="1:59" s="18" customFormat="1" x14ac:dyDescent="0.2">
      <c r="A8106" s="2"/>
      <c r="BG8106" s="72"/>
    </row>
    <row r="8107" spans="1:59" s="18" customFormat="1" x14ac:dyDescent="0.2">
      <c r="A8107" s="2"/>
      <c r="BG8107" s="72"/>
    </row>
    <row r="8108" spans="1:59" s="18" customFormat="1" x14ac:dyDescent="0.2">
      <c r="A8108" s="2"/>
      <c r="BG8108" s="72"/>
    </row>
    <row r="8109" spans="1:59" s="18" customFormat="1" x14ac:dyDescent="0.2">
      <c r="A8109" s="2"/>
      <c r="BG8109" s="72"/>
    </row>
    <row r="8110" spans="1:59" s="18" customFormat="1" x14ac:dyDescent="0.2">
      <c r="A8110" s="2"/>
      <c r="BG8110" s="72"/>
    </row>
    <row r="8111" spans="1:59" s="18" customFormat="1" x14ac:dyDescent="0.2">
      <c r="A8111" s="2"/>
      <c r="BG8111" s="72"/>
    </row>
    <row r="8112" spans="1:59" s="18" customFormat="1" x14ac:dyDescent="0.2">
      <c r="A8112" s="2"/>
      <c r="BG8112" s="72"/>
    </row>
    <row r="8113" spans="1:59" s="18" customFormat="1" x14ac:dyDescent="0.2">
      <c r="A8113" s="2"/>
      <c r="BG8113" s="72"/>
    </row>
    <row r="8114" spans="1:59" s="18" customFormat="1" x14ac:dyDescent="0.2">
      <c r="A8114" s="2"/>
      <c r="BG8114" s="72"/>
    </row>
    <row r="8115" spans="1:59" s="18" customFormat="1" x14ac:dyDescent="0.2">
      <c r="A8115" s="2"/>
      <c r="BG8115" s="72"/>
    </row>
    <row r="8116" spans="1:59" s="18" customFormat="1" x14ac:dyDescent="0.2">
      <c r="A8116" s="2"/>
      <c r="BG8116" s="72"/>
    </row>
    <row r="8117" spans="1:59" s="18" customFormat="1" x14ac:dyDescent="0.2">
      <c r="A8117" s="2"/>
      <c r="BG8117" s="72"/>
    </row>
    <row r="8118" spans="1:59" s="18" customFormat="1" x14ac:dyDescent="0.2">
      <c r="A8118" s="2"/>
      <c r="BG8118" s="72"/>
    </row>
    <row r="8119" spans="1:59" s="18" customFormat="1" x14ac:dyDescent="0.2">
      <c r="A8119" s="2"/>
      <c r="BG8119" s="72"/>
    </row>
    <row r="8120" spans="1:59" s="18" customFormat="1" x14ac:dyDescent="0.2">
      <c r="A8120" s="2"/>
      <c r="BG8120" s="72"/>
    </row>
    <row r="8121" spans="1:59" s="18" customFormat="1" x14ac:dyDescent="0.2">
      <c r="A8121" s="2"/>
      <c r="BG8121" s="72"/>
    </row>
    <row r="8122" spans="1:59" s="18" customFormat="1" x14ac:dyDescent="0.2">
      <c r="A8122" s="2"/>
      <c r="BG8122" s="72"/>
    </row>
    <row r="8123" spans="1:59" s="18" customFormat="1" x14ac:dyDescent="0.2">
      <c r="A8123" s="2"/>
      <c r="BG8123" s="72"/>
    </row>
    <row r="8124" spans="1:59" s="18" customFormat="1" x14ac:dyDescent="0.2">
      <c r="A8124" s="2"/>
      <c r="BG8124" s="72"/>
    </row>
    <row r="8125" spans="1:59" s="18" customFormat="1" x14ac:dyDescent="0.2">
      <c r="A8125" s="2"/>
      <c r="BG8125" s="72"/>
    </row>
    <row r="8126" spans="1:59" s="18" customFormat="1" x14ac:dyDescent="0.2">
      <c r="A8126" s="2"/>
      <c r="BG8126" s="72"/>
    </row>
    <row r="8127" spans="1:59" s="18" customFormat="1" x14ac:dyDescent="0.2">
      <c r="A8127" s="2"/>
      <c r="BG8127" s="72"/>
    </row>
    <row r="8128" spans="1:59" s="18" customFormat="1" x14ac:dyDescent="0.2">
      <c r="A8128" s="2"/>
      <c r="BG8128" s="72"/>
    </row>
    <row r="8129" spans="1:59" s="18" customFormat="1" x14ac:dyDescent="0.2">
      <c r="A8129" s="2"/>
      <c r="BG8129" s="72"/>
    </row>
    <row r="8130" spans="1:59" s="18" customFormat="1" x14ac:dyDescent="0.2">
      <c r="A8130" s="2"/>
      <c r="BG8130" s="72"/>
    </row>
    <row r="8131" spans="1:59" s="18" customFormat="1" x14ac:dyDescent="0.2">
      <c r="A8131" s="2"/>
      <c r="BG8131" s="72"/>
    </row>
    <row r="8132" spans="1:59" s="18" customFormat="1" x14ac:dyDescent="0.2">
      <c r="A8132" s="2"/>
      <c r="BG8132" s="72"/>
    </row>
    <row r="8133" spans="1:59" s="18" customFormat="1" x14ac:dyDescent="0.2">
      <c r="A8133" s="2"/>
      <c r="BG8133" s="72"/>
    </row>
    <row r="8134" spans="1:59" s="18" customFormat="1" x14ac:dyDescent="0.2">
      <c r="A8134" s="2"/>
      <c r="BG8134" s="72"/>
    </row>
    <row r="8135" spans="1:59" s="18" customFormat="1" x14ac:dyDescent="0.2">
      <c r="A8135" s="2"/>
      <c r="BG8135" s="72"/>
    </row>
    <row r="8136" spans="1:59" s="18" customFormat="1" x14ac:dyDescent="0.2">
      <c r="A8136" s="2"/>
      <c r="BG8136" s="72"/>
    </row>
    <row r="8137" spans="1:59" s="18" customFormat="1" x14ac:dyDescent="0.2">
      <c r="A8137" s="2"/>
      <c r="BG8137" s="72"/>
    </row>
    <row r="8138" spans="1:59" s="18" customFormat="1" x14ac:dyDescent="0.2">
      <c r="A8138" s="2"/>
      <c r="BG8138" s="72"/>
    </row>
    <row r="8139" spans="1:59" s="18" customFormat="1" x14ac:dyDescent="0.2">
      <c r="A8139" s="2"/>
      <c r="BG8139" s="72"/>
    </row>
    <row r="8140" spans="1:59" s="18" customFormat="1" x14ac:dyDescent="0.2">
      <c r="A8140" s="2"/>
      <c r="BG8140" s="72"/>
    </row>
    <row r="8141" spans="1:59" s="18" customFormat="1" x14ac:dyDescent="0.2">
      <c r="A8141" s="2"/>
      <c r="BG8141" s="72"/>
    </row>
    <row r="8142" spans="1:59" s="18" customFormat="1" x14ac:dyDescent="0.2">
      <c r="A8142" s="2"/>
      <c r="BG8142" s="72"/>
    </row>
    <row r="8143" spans="1:59" s="18" customFormat="1" x14ac:dyDescent="0.2">
      <c r="A8143" s="2"/>
      <c r="BG8143" s="72"/>
    </row>
    <row r="8144" spans="1:59" s="18" customFormat="1" x14ac:dyDescent="0.2">
      <c r="A8144" s="2"/>
      <c r="BG8144" s="72"/>
    </row>
    <row r="8145" spans="1:59" s="18" customFormat="1" x14ac:dyDescent="0.2">
      <c r="A8145" s="2"/>
      <c r="BG8145" s="72"/>
    </row>
    <row r="8146" spans="1:59" s="18" customFormat="1" x14ac:dyDescent="0.2">
      <c r="A8146" s="2"/>
      <c r="BG8146" s="72"/>
    </row>
    <row r="8147" spans="1:59" s="18" customFormat="1" x14ac:dyDescent="0.2">
      <c r="A8147" s="2"/>
      <c r="BG8147" s="72"/>
    </row>
    <row r="8148" spans="1:59" s="18" customFormat="1" x14ac:dyDescent="0.2">
      <c r="A8148" s="2"/>
      <c r="BG8148" s="72"/>
    </row>
    <row r="8149" spans="1:59" s="18" customFormat="1" x14ac:dyDescent="0.2">
      <c r="A8149" s="2"/>
      <c r="BG8149" s="72"/>
    </row>
    <row r="8150" spans="1:59" s="18" customFormat="1" x14ac:dyDescent="0.2">
      <c r="A8150" s="2"/>
      <c r="BG8150" s="72"/>
    </row>
    <row r="8151" spans="1:59" s="18" customFormat="1" x14ac:dyDescent="0.2">
      <c r="A8151" s="2"/>
      <c r="BG8151" s="72"/>
    </row>
    <row r="8152" spans="1:59" s="18" customFormat="1" x14ac:dyDescent="0.2">
      <c r="A8152" s="2"/>
      <c r="BG8152" s="72"/>
    </row>
    <row r="8153" spans="1:59" s="18" customFormat="1" x14ac:dyDescent="0.2">
      <c r="A8153" s="2"/>
      <c r="BG8153" s="72"/>
    </row>
    <row r="8154" spans="1:59" s="18" customFormat="1" x14ac:dyDescent="0.2">
      <c r="A8154" s="2"/>
      <c r="BG8154" s="72"/>
    </row>
    <row r="8155" spans="1:59" s="18" customFormat="1" x14ac:dyDescent="0.2">
      <c r="A8155" s="2"/>
      <c r="BG8155" s="72"/>
    </row>
    <row r="8156" spans="1:59" s="18" customFormat="1" x14ac:dyDescent="0.2">
      <c r="A8156" s="2"/>
      <c r="BG8156" s="72"/>
    </row>
    <row r="8157" spans="1:59" s="18" customFormat="1" x14ac:dyDescent="0.2">
      <c r="A8157" s="2"/>
      <c r="BG8157" s="72"/>
    </row>
    <row r="8158" spans="1:59" s="18" customFormat="1" x14ac:dyDescent="0.2">
      <c r="A8158" s="2"/>
      <c r="BG8158" s="72"/>
    </row>
    <row r="8159" spans="1:59" s="18" customFormat="1" x14ac:dyDescent="0.2">
      <c r="A8159" s="2"/>
      <c r="BG8159" s="72"/>
    </row>
    <row r="8160" spans="1:59" s="18" customFormat="1" x14ac:dyDescent="0.2">
      <c r="A8160" s="2"/>
      <c r="BG8160" s="72"/>
    </row>
    <row r="8161" spans="1:59" s="18" customFormat="1" x14ac:dyDescent="0.2">
      <c r="A8161" s="2"/>
      <c r="BG8161" s="72"/>
    </row>
    <row r="8162" spans="1:59" s="18" customFormat="1" x14ac:dyDescent="0.2">
      <c r="A8162" s="2"/>
      <c r="BG8162" s="72"/>
    </row>
    <row r="8163" spans="1:59" s="18" customFormat="1" x14ac:dyDescent="0.2">
      <c r="A8163" s="2"/>
      <c r="BG8163" s="72"/>
    </row>
    <row r="8164" spans="1:59" s="18" customFormat="1" x14ac:dyDescent="0.2">
      <c r="A8164" s="2"/>
      <c r="BG8164" s="72"/>
    </row>
    <row r="8165" spans="1:59" s="18" customFormat="1" x14ac:dyDescent="0.2">
      <c r="A8165" s="2"/>
      <c r="BG8165" s="72"/>
    </row>
    <row r="8166" spans="1:59" s="18" customFormat="1" x14ac:dyDescent="0.2">
      <c r="A8166" s="2"/>
      <c r="BG8166" s="72"/>
    </row>
    <row r="8167" spans="1:59" s="18" customFormat="1" x14ac:dyDescent="0.2">
      <c r="A8167" s="2"/>
      <c r="BG8167" s="72"/>
    </row>
    <row r="8168" spans="1:59" s="18" customFormat="1" x14ac:dyDescent="0.2">
      <c r="A8168" s="2"/>
      <c r="BG8168" s="72"/>
    </row>
    <row r="8169" spans="1:59" s="18" customFormat="1" x14ac:dyDescent="0.2">
      <c r="A8169" s="2"/>
      <c r="BG8169" s="72"/>
    </row>
    <row r="8170" spans="1:59" s="18" customFormat="1" x14ac:dyDescent="0.2">
      <c r="A8170" s="2"/>
      <c r="BG8170" s="72"/>
    </row>
    <row r="8171" spans="1:59" s="18" customFormat="1" x14ac:dyDescent="0.2">
      <c r="A8171" s="2"/>
      <c r="BG8171" s="72"/>
    </row>
    <row r="8172" spans="1:59" s="18" customFormat="1" x14ac:dyDescent="0.2">
      <c r="A8172" s="2"/>
      <c r="BG8172" s="72"/>
    </row>
    <row r="8173" spans="1:59" s="18" customFormat="1" x14ac:dyDescent="0.2">
      <c r="A8173" s="2"/>
      <c r="BG8173" s="72"/>
    </row>
    <row r="8174" spans="1:59" s="18" customFormat="1" x14ac:dyDescent="0.2">
      <c r="A8174" s="2"/>
      <c r="BG8174" s="72"/>
    </row>
    <row r="8175" spans="1:59" s="18" customFormat="1" x14ac:dyDescent="0.2">
      <c r="A8175" s="2"/>
      <c r="BG8175" s="72"/>
    </row>
    <row r="8176" spans="1:59" s="18" customFormat="1" x14ac:dyDescent="0.2">
      <c r="A8176" s="2"/>
      <c r="BG8176" s="72"/>
    </row>
    <row r="8177" spans="1:59" s="18" customFormat="1" x14ac:dyDescent="0.2">
      <c r="A8177" s="2"/>
      <c r="BG8177" s="72"/>
    </row>
    <row r="8178" spans="1:59" s="18" customFormat="1" x14ac:dyDescent="0.2">
      <c r="A8178" s="2"/>
      <c r="BG8178" s="72"/>
    </row>
    <row r="8179" spans="1:59" s="18" customFormat="1" x14ac:dyDescent="0.2">
      <c r="A8179" s="2"/>
      <c r="BG8179" s="72"/>
    </row>
    <row r="8180" spans="1:59" s="18" customFormat="1" x14ac:dyDescent="0.2">
      <c r="A8180" s="2"/>
      <c r="BG8180" s="72"/>
    </row>
    <row r="8181" spans="1:59" s="18" customFormat="1" x14ac:dyDescent="0.2">
      <c r="A8181" s="2"/>
      <c r="BG8181" s="72"/>
    </row>
    <row r="8182" spans="1:59" s="18" customFormat="1" x14ac:dyDescent="0.2">
      <c r="A8182" s="2"/>
      <c r="BG8182" s="72"/>
    </row>
    <row r="8183" spans="1:59" s="18" customFormat="1" x14ac:dyDescent="0.2">
      <c r="A8183" s="2"/>
      <c r="BG8183" s="72"/>
    </row>
    <row r="8184" spans="1:59" s="18" customFormat="1" x14ac:dyDescent="0.2">
      <c r="A8184" s="2"/>
      <c r="BG8184" s="72"/>
    </row>
    <row r="8185" spans="1:59" s="18" customFormat="1" x14ac:dyDescent="0.2">
      <c r="A8185" s="2"/>
      <c r="BG8185" s="72"/>
    </row>
    <row r="8186" spans="1:59" s="18" customFormat="1" x14ac:dyDescent="0.2">
      <c r="A8186" s="2"/>
      <c r="BG8186" s="72"/>
    </row>
    <row r="8187" spans="1:59" s="18" customFormat="1" x14ac:dyDescent="0.2">
      <c r="A8187" s="2"/>
      <c r="BG8187" s="72"/>
    </row>
    <row r="8188" spans="1:59" s="18" customFormat="1" x14ac:dyDescent="0.2">
      <c r="A8188" s="2"/>
      <c r="BG8188" s="72"/>
    </row>
    <row r="8189" spans="1:59" s="18" customFormat="1" x14ac:dyDescent="0.2">
      <c r="A8189" s="2"/>
      <c r="BG8189" s="72"/>
    </row>
    <row r="8190" spans="1:59" s="18" customFormat="1" x14ac:dyDescent="0.2">
      <c r="A8190" s="2"/>
      <c r="BG8190" s="72"/>
    </row>
    <row r="8191" spans="1:59" s="18" customFormat="1" x14ac:dyDescent="0.2">
      <c r="A8191" s="2"/>
      <c r="BG8191" s="72"/>
    </row>
    <row r="8192" spans="1:59" s="18" customFormat="1" x14ac:dyDescent="0.2">
      <c r="A8192" s="2"/>
      <c r="BG8192" s="72"/>
    </row>
    <row r="8193" spans="1:59" s="18" customFormat="1" x14ac:dyDescent="0.2">
      <c r="A8193" s="2"/>
      <c r="BG8193" s="72"/>
    </row>
    <row r="8194" spans="1:59" s="18" customFormat="1" x14ac:dyDescent="0.2">
      <c r="A8194" s="2"/>
      <c r="BG8194" s="72"/>
    </row>
    <row r="8195" spans="1:59" s="18" customFormat="1" x14ac:dyDescent="0.2">
      <c r="A8195" s="2"/>
      <c r="BG8195" s="72"/>
    </row>
    <row r="8196" spans="1:59" s="18" customFormat="1" x14ac:dyDescent="0.2">
      <c r="A8196" s="2"/>
      <c r="BG8196" s="72"/>
    </row>
    <row r="8197" spans="1:59" s="18" customFormat="1" x14ac:dyDescent="0.2">
      <c r="A8197" s="2"/>
      <c r="BG8197" s="72"/>
    </row>
    <row r="8198" spans="1:59" s="18" customFormat="1" x14ac:dyDescent="0.2">
      <c r="A8198" s="2"/>
      <c r="BG8198" s="72"/>
    </row>
    <row r="8199" spans="1:59" s="18" customFormat="1" x14ac:dyDescent="0.2">
      <c r="A8199" s="2"/>
      <c r="BG8199" s="72"/>
    </row>
    <row r="8200" spans="1:59" s="18" customFormat="1" x14ac:dyDescent="0.2">
      <c r="A8200" s="2"/>
      <c r="BG8200" s="72"/>
    </row>
    <row r="8201" spans="1:59" s="18" customFormat="1" x14ac:dyDescent="0.2">
      <c r="A8201" s="2"/>
      <c r="BG8201" s="72"/>
    </row>
    <row r="8202" spans="1:59" s="18" customFormat="1" x14ac:dyDescent="0.2">
      <c r="A8202" s="2"/>
      <c r="BG8202" s="72"/>
    </row>
    <row r="8203" spans="1:59" s="18" customFormat="1" x14ac:dyDescent="0.2">
      <c r="A8203" s="2"/>
      <c r="BG8203" s="72"/>
    </row>
    <row r="8204" spans="1:59" s="18" customFormat="1" x14ac:dyDescent="0.2">
      <c r="A8204" s="2"/>
      <c r="BG8204" s="72"/>
    </row>
    <row r="8205" spans="1:59" s="18" customFormat="1" x14ac:dyDescent="0.2">
      <c r="A8205" s="2"/>
      <c r="BG8205" s="72"/>
    </row>
    <row r="8206" spans="1:59" s="18" customFormat="1" x14ac:dyDescent="0.2">
      <c r="A8206" s="2"/>
      <c r="BG8206" s="72"/>
    </row>
    <row r="8207" spans="1:59" s="18" customFormat="1" x14ac:dyDescent="0.2">
      <c r="A8207" s="2"/>
      <c r="BG8207" s="72"/>
    </row>
    <row r="8208" spans="1:59" s="18" customFormat="1" x14ac:dyDescent="0.2">
      <c r="A8208" s="2"/>
      <c r="BG8208" s="72"/>
    </row>
    <row r="8209" spans="1:59" s="18" customFormat="1" x14ac:dyDescent="0.2">
      <c r="A8209" s="2"/>
      <c r="BG8209" s="72"/>
    </row>
    <row r="8210" spans="1:59" s="18" customFormat="1" x14ac:dyDescent="0.2">
      <c r="A8210" s="2"/>
      <c r="BG8210" s="72"/>
    </row>
    <row r="8211" spans="1:59" s="18" customFormat="1" x14ac:dyDescent="0.2">
      <c r="A8211" s="2"/>
      <c r="BG8211" s="72"/>
    </row>
    <row r="8212" spans="1:59" s="18" customFormat="1" x14ac:dyDescent="0.2">
      <c r="A8212" s="2"/>
      <c r="BG8212" s="72"/>
    </row>
    <row r="8213" spans="1:59" s="18" customFormat="1" x14ac:dyDescent="0.2">
      <c r="A8213" s="2"/>
      <c r="BG8213" s="72"/>
    </row>
    <row r="8214" spans="1:59" s="18" customFormat="1" x14ac:dyDescent="0.2">
      <c r="A8214" s="2"/>
      <c r="BG8214" s="72"/>
    </row>
    <row r="8215" spans="1:59" s="18" customFormat="1" x14ac:dyDescent="0.2">
      <c r="A8215" s="2"/>
      <c r="BG8215" s="72"/>
    </row>
    <row r="8216" spans="1:59" s="18" customFormat="1" x14ac:dyDescent="0.2">
      <c r="A8216" s="2"/>
      <c r="BG8216" s="72"/>
    </row>
    <row r="8217" spans="1:59" s="18" customFormat="1" x14ac:dyDescent="0.2">
      <c r="A8217" s="2"/>
      <c r="BG8217" s="72"/>
    </row>
    <row r="8218" spans="1:59" s="18" customFormat="1" x14ac:dyDescent="0.2">
      <c r="A8218" s="2"/>
      <c r="BG8218" s="72"/>
    </row>
    <row r="8219" spans="1:59" s="18" customFormat="1" x14ac:dyDescent="0.2">
      <c r="A8219" s="2"/>
      <c r="BG8219" s="72"/>
    </row>
    <row r="8220" spans="1:59" s="18" customFormat="1" x14ac:dyDescent="0.2">
      <c r="A8220" s="2"/>
      <c r="BG8220" s="72"/>
    </row>
    <row r="8221" spans="1:59" s="18" customFormat="1" x14ac:dyDescent="0.2">
      <c r="A8221" s="2"/>
      <c r="BG8221" s="72"/>
    </row>
    <row r="8222" spans="1:59" s="18" customFormat="1" x14ac:dyDescent="0.2">
      <c r="A8222" s="2"/>
      <c r="BG8222" s="72"/>
    </row>
    <row r="8223" spans="1:59" s="18" customFormat="1" x14ac:dyDescent="0.2">
      <c r="A8223" s="2"/>
      <c r="BG8223" s="72"/>
    </row>
    <row r="8224" spans="1:59" s="18" customFormat="1" x14ac:dyDescent="0.2">
      <c r="A8224" s="2"/>
      <c r="BG8224" s="72"/>
    </row>
    <row r="8225" spans="1:59" s="18" customFormat="1" x14ac:dyDescent="0.2">
      <c r="A8225" s="2"/>
      <c r="BG8225" s="72"/>
    </row>
    <row r="8226" spans="1:59" s="18" customFormat="1" x14ac:dyDescent="0.2">
      <c r="A8226" s="2"/>
      <c r="BG8226" s="72"/>
    </row>
    <row r="8227" spans="1:59" s="18" customFormat="1" x14ac:dyDescent="0.2">
      <c r="A8227" s="2"/>
      <c r="BG8227" s="72"/>
    </row>
    <row r="8228" spans="1:59" s="18" customFormat="1" x14ac:dyDescent="0.2">
      <c r="A8228" s="2"/>
      <c r="BG8228" s="72"/>
    </row>
    <row r="8229" spans="1:59" s="18" customFormat="1" x14ac:dyDescent="0.2">
      <c r="A8229" s="2"/>
      <c r="BG8229" s="72"/>
    </row>
    <row r="8230" spans="1:59" s="18" customFormat="1" x14ac:dyDescent="0.2">
      <c r="A8230" s="2"/>
      <c r="BG8230" s="72"/>
    </row>
    <row r="8231" spans="1:59" s="18" customFormat="1" x14ac:dyDescent="0.2">
      <c r="A8231" s="2"/>
      <c r="BG8231" s="72"/>
    </row>
    <row r="8232" spans="1:59" s="18" customFormat="1" x14ac:dyDescent="0.2">
      <c r="A8232" s="2"/>
      <c r="BG8232" s="72"/>
    </row>
    <row r="8233" spans="1:59" s="18" customFormat="1" x14ac:dyDescent="0.2">
      <c r="A8233" s="2"/>
      <c r="BG8233" s="72"/>
    </row>
    <row r="8234" spans="1:59" s="18" customFormat="1" x14ac:dyDescent="0.2">
      <c r="A8234" s="2"/>
      <c r="BG8234" s="72"/>
    </row>
    <row r="8235" spans="1:59" s="18" customFormat="1" x14ac:dyDescent="0.2">
      <c r="A8235" s="2"/>
      <c r="BG8235" s="72"/>
    </row>
    <row r="8236" spans="1:59" s="18" customFormat="1" x14ac:dyDescent="0.2">
      <c r="A8236" s="2"/>
      <c r="BG8236" s="72"/>
    </row>
    <row r="8237" spans="1:59" s="18" customFormat="1" x14ac:dyDescent="0.2">
      <c r="A8237" s="2"/>
      <c r="BG8237" s="72"/>
    </row>
    <row r="8238" spans="1:59" s="18" customFormat="1" x14ac:dyDescent="0.2">
      <c r="A8238" s="2"/>
      <c r="BG8238" s="72"/>
    </row>
    <row r="8239" spans="1:59" s="18" customFormat="1" x14ac:dyDescent="0.2">
      <c r="A8239" s="2"/>
      <c r="BG8239" s="72"/>
    </row>
    <row r="8240" spans="1:59" s="18" customFormat="1" x14ac:dyDescent="0.2">
      <c r="A8240" s="2"/>
      <c r="BG8240" s="72"/>
    </row>
    <row r="8241" spans="1:59" s="18" customFormat="1" x14ac:dyDescent="0.2">
      <c r="A8241" s="2"/>
      <c r="BG8241" s="72"/>
    </row>
    <row r="8242" spans="1:59" s="18" customFormat="1" x14ac:dyDescent="0.2">
      <c r="A8242" s="2"/>
      <c r="BG8242" s="72"/>
    </row>
    <row r="8243" spans="1:59" s="18" customFormat="1" x14ac:dyDescent="0.2">
      <c r="A8243" s="2"/>
      <c r="BG8243" s="72"/>
    </row>
    <row r="8244" spans="1:59" s="18" customFormat="1" x14ac:dyDescent="0.2">
      <c r="A8244" s="2"/>
      <c r="BG8244" s="72"/>
    </row>
    <row r="8245" spans="1:59" s="18" customFormat="1" x14ac:dyDescent="0.2">
      <c r="A8245" s="2"/>
      <c r="BG8245" s="72"/>
    </row>
    <row r="8246" spans="1:59" s="18" customFormat="1" x14ac:dyDescent="0.2">
      <c r="A8246" s="2"/>
      <c r="BG8246" s="72"/>
    </row>
    <row r="8247" spans="1:59" s="18" customFormat="1" x14ac:dyDescent="0.2">
      <c r="A8247" s="2"/>
      <c r="BG8247" s="72"/>
    </row>
    <row r="8248" spans="1:59" s="18" customFormat="1" x14ac:dyDescent="0.2">
      <c r="A8248" s="2"/>
      <c r="BG8248" s="72"/>
    </row>
    <row r="8249" spans="1:59" s="18" customFormat="1" x14ac:dyDescent="0.2">
      <c r="A8249" s="2"/>
      <c r="BG8249" s="72"/>
    </row>
    <row r="8250" spans="1:59" s="18" customFormat="1" x14ac:dyDescent="0.2">
      <c r="A8250" s="2"/>
      <c r="BG8250" s="72"/>
    </row>
    <row r="8251" spans="1:59" s="18" customFormat="1" x14ac:dyDescent="0.2">
      <c r="A8251" s="2"/>
      <c r="BG8251" s="72"/>
    </row>
    <row r="8252" spans="1:59" s="18" customFormat="1" x14ac:dyDescent="0.2">
      <c r="A8252" s="2"/>
      <c r="BG8252" s="72"/>
    </row>
    <row r="8253" spans="1:59" s="18" customFormat="1" x14ac:dyDescent="0.2">
      <c r="A8253" s="2"/>
      <c r="BG8253" s="72"/>
    </row>
    <row r="8254" spans="1:59" s="18" customFormat="1" x14ac:dyDescent="0.2">
      <c r="A8254" s="2"/>
      <c r="BG8254" s="72"/>
    </row>
    <row r="8255" spans="1:59" s="18" customFormat="1" x14ac:dyDescent="0.2">
      <c r="A8255" s="2"/>
      <c r="BG8255" s="72"/>
    </row>
    <row r="8256" spans="1:59" s="18" customFormat="1" x14ac:dyDescent="0.2">
      <c r="A8256" s="2"/>
      <c r="BG8256" s="72"/>
    </row>
    <row r="8257" spans="1:59" s="18" customFormat="1" x14ac:dyDescent="0.2">
      <c r="A8257" s="2"/>
      <c r="BG8257" s="72"/>
    </row>
    <row r="8258" spans="1:59" s="18" customFormat="1" x14ac:dyDescent="0.2">
      <c r="A8258" s="2"/>
      <c r="BG8258" s="72"/>
    </row>
    <row r="8259" spans="1:59" s="18" customFormat="1" x14ac:dyDescent="0.2">
      <c r="A8259" s="2"/>
      <c r="BG8259" s="72"/>
    </row>
    <row r="8260" spans="1:59" s="18" customFormat="1" x14ac:dyDescent="0.2">
      <c r="A8260" s="2"/>
      <c r="BG8260" s="72"/>
    </row>
    <row r="8261" spans="1:59" s="18" customFormat="1" x14ac:dyDescent="0.2">
      <c r="A8261" s="2"/>
      <c r="BG8261" s="72"/>
    </row>
    <row r="8262" spans="1:59" s="18" customFormat="1" x14ac:dyDescent="0.2">
      <c r="A8262" s="2"/>
      <c r="BG8262" s="72"/>
    </row>
    <row r="8263" spans="1:59" s="18" customFormat="1" x14ac:dyDescent="0.2">
      <c r="A8263" s="2"/>
      <c r="BG8263" s="72"/>
    </row>
    <row r="8264" spans="1:59" s="18" customFormat="1" x14ac:dyDescent="0.2">
      <c r="A8264" s="2"/>
      <c r="BG8264" s="72"/>
    </row>
    <row r="8265" spans="1:59" s="18" customFormat="1" x14ac:dyDescent="0.2">
      <c r="A8265" s="2"/>
      <c r="BG8265" s="72"/>
    </row>
    <row r="8266" spans="1:59" s="18" customFormat="1" x14ac:dyDescent="0.2">
      <c r="A8266" s="2"/>
      <c r="BG8266" s="72"/>
    </row>
    <row r="8267" spans="1:59" s="18" customFormat="1" x14ac:dyDescent="0.2">
      <c r="A8267" s="2"/>
      <c r="BG8267" s="72"/>
    </row>
    <row r="8268" spans="1:59" s="18" customFormat="1" x14ac:dyDescent="0.2">
      <c r="A8268" s="2"/>
      <c r="BG8268" s="72"/>
    </row>
    <row r="8269" spans="1:59" s="18" customFormat="1" x14ac:dyDescent="0.2">
      <c r="A8269" s="2"/>
      <c r="BG8269" s="72"/>
    </row>
    <row r="8270" spans="1:59" s="18" customFormat="1" x14ac:dyDescent="0.2">
      <c r="A8270" s="2"/>
      <c r="BG8270" s="72"/>
    </row>
    <row r="8271" spans="1:59" s="18" customFormat="1" x14ac:dyDescent="0.2">
      <c r="A8271" s="2"/>
      <c r="BG8271" s="72"/>
    </row>
    <row r="8272" spans="1:59" s="18" customFormat="1" x14ac:dyDescent="0.2">
      <c r="A8272" s="2"/>
      <c r="BG8272" s="72"/>
    </row>
    <row r="8273" spans="1:59" s="18" customFormat="1" x14ac:dyDescent="0.2">
      <c r="A8273" s="2"/>
      <c r="BG8273" s="72"/>
    </row>
    <row r="8274" spans="1:59" s="18" customFormat="1" x14ac:dyDescent="0.2">
      <c r="A8274" s="2"/>
      <c r="BG8274" s="72"/>
    </row>
    <row r="8275" spans="1:59" s="18" customFormat="1" x14ac:dyDescent="0.2">
      <c r="A8275" s="2"/>
      <c r="BG8275" s="72"/>
    </row>
    <row r="8276" spans="1:59" s="18" customFormat="1" x14ac:dyDescent="0.2">
      <c r="A8276" s="2"/>
      <c r="BG8276" s="72"/>
    </row>
    <row r="8277" spans="1:59" s="18" customFormat="1" x14ac:dyDescent="0.2">
      <c r="A8277" s="2"/>
      <c r="BG8277" s="72"/>
    </row>
    <row r="8278" spans="1:59" s="18" customFormat="1" x14ac:dyDescent="0.2">
      <c r="A8278" s="2"/>
      <c r="BG8278" s="72"/>
    </row>
    <row r="8279" spans="1:59" s="18" customFormat="1" x14ac:dyDescent="0.2">
      <c r="A8279" s="2"/>
      <c r="BG8279" s="72"/>
    </row>
    <row r="8280" spans="1:59" s="18" customFormat="1" x14ac:dyDescent="0.2">
      <c r="A8280" s="2"/>
      <c r="BG8280" s="72"/>
    </row>
    <row r="8281" spans="1:59" s="18" customFormat="1" x14ac:dyDescent="0.2">
      <c r="A8281" s="2"/>
      <c r="BG8281" s="72"/>
    </row>
    <row r="8282" spans="1:59" s="18" customFormat="1" x14ac:dyDescent="0.2">
      <c r="A8282" s="2"/>
      <c r="BG8282" s="72"/>
    </row>
    <row r="8283" spans="1:59" s="18" customFormat="1" x14ac:dyDescent="0.2">
      <c r="A8283" s="2"/>
      <c r="BG8283" s="72"/>
    </row>
    <row r="8284" spans="1:59" s="18" customFormat="1" x14ac:dyDescent="0.2">
      <c r="A8284" s="2"/>
      <c r="BG8284" s="72"/>
    </row>
    <row r="8285" spans="1:59" s="18" customFormat="1" x14ac:dyDescent="0.2">
      <c r="A8285" s="2"/>
      <c r="BG8285" s="72"/>
    </row>
    <row r="8286" spans="1:59" s="18" customFormat="1" x14ac:dyDescent="0.2">
      <c r="A8286" s="2"/>
      <c r="BG8286" s="72"/>
    </row>
    <row r="8287" spans="1:59" s="18" customFormat="1" x14ac:dyDescent="0.2">
      <c r="A8287" s="2"/>
      <c r="BG8287" s="72"/>
    </row>
    <row r="8288" spans="1:59" s="18" customFormat="1" x14ac:dyDescent="0.2">
      <c r="A8288" s="2"/>
      <c r="BG8288" s="72"/>
    </row>
    <row r="8289" spans="1:59" s="18" customFormat="1" x14ac:dyDescent="0.2">
      <c r="A8289" s="2"/>
      <c r="BG8289" s="72"/>
    </row>
    <row r="8290" spans="1:59" s="18" customFormat="1" x14ac:dyDescent="0.2">
      <c r="A8290" s="2"/>
      <c r="BG8290" s="72"/>
    </row>
    <row r="8291" spans="1:59" s="18" customFormat="1" x14ac:dyDescent="0.2">
      <c r="A8291" s="2"/>
      <c r="BG8291" s="72"/>
    </row>
    <row r="8292" spans="1:59" s="18" customFormat="1" x14ac:dyDescent="0.2">
      <c r="A8292" s="2"/>
      <c r="BG8292" s="72"/>
    </row>
    <row r="8293" spans="1:59" s="18" customFormat="1" x14ac:dyDescent="0.2">
      <c r="A8293" s="2"/>
      <c r="BG8293" s="72"/>
    </row>
    <row r="8294" spans="1:59" s="18" customFormat="1" x14ac:dyDescent="0.2">
      <c r="A8294" s="2"/>
      <c r="BG8294" s="72"/>
    </row>
    <row r="8295" spans="1:59" s="18" customFormat="1" x14ac:dyDescent="0.2">
      <c r="A8295" s="2"/>
      <c r="BG8295" s="72"/>
    </row>
    <row r="8296" spans="1:59" s="18" customFormat="1" x14ac:dyDescent="0.2">
      <c r="A8296" s="2"/>
      <c r="BG8296" s="72"/>
    </row>
    <row r="8297" spans="1:59" s="18" customFormat="1" x14ac:dyDescent="0.2">
      <c r="A8297" s="2"/>
      <c r="BG8297" s="72"/>
    </row>
    <row r="8298" spans="1:59" s="18" customFormat="1" x14ac:dyDescent="0.2">
      <c r="A8298" s="2"/>
      <c r="BG8298" s="72"/>
    </row>
    <row r="8299" spans="1:59" s="18" customFormat="1" x14ac:dyDescent="0.2">
      <c r="A8299" s="2"/>
      <c r="BG8299" s="72"/>
    </row>
    <row r="8300" spans="1:59" s="18" customFormat="1" x14ac:dyDescent="0.2">
      <c r="A8300" s="2"/>
      <c r="BG8300" s="72"/>
    </row>
    <row r="8301" spans="1:59" s="18" customFormat="1" x14ac:dyDescent="0.2">
      <c r="A8301" s="2"/>
      <c r="BG8301" s="72"/>
    </row>
    <row r="8302" spans="1:59" s="18" customFormat="1" x14ac:dyDescent="0.2">
      <c r="A8302" s="2"/>
      <c r="BG8302" s="72"/>
    </row>
    <row r="8303" spans="1:59" s="18" customFormat="1" x14ac:dyDescent="0.2">
      <c r="A8303" s="2"/>
      <c r="BG8303" s="72"/>
    </row>
    <row r="8304" spans="1:59" s="18" customFormat="1" x14ac:dyDescent="0.2">
      <c r="A8304" s="2"/>
      <c r="BG8304" s="72"/>
    </row>
    <row r="8305" spans="1:59" s="18" customFormat="1" x14ac:dyDescent="0.2">
      <c r="A8305" s="2"/>
      <c r="BG8305" s="72"/>
    </row>
    <row r="8306" spans="1:59" s="18" customFormat="1" x14ac:dyDescent="0.2">
      <c r="A8306" s="2"/>
      <c r="BG8306" s="72"/>
    </row>
    <row r="8307" spans="1:59" s="18" customFormat="1" x14ac:dyDescent="0.2">
      <c r="A8307" s="2"/>
      <c r="BG8307" s="72"/>
    </row>
    <row r="8308" spans="1:59" s="18" customFormat="1" x14ac:dyDescent="0.2">
      <c r="A8308" s="2"/>
      <c r="BG8308" s="72"/>
    </row>
    <row r="8309" spans="1:59" s="18" customFormat="1" x14ac:dyDescent="0.2">
      <c r="A8309" s="2"/>
      <c r="BG8309" s="72"/>
    </row>
    <row r="8310" spans="1:59" s="18" customFormat="1" x14ac:dyDescent="0.2">
      <c r="A8310" s="2"/>
      <c r="BG8310" s="72"/>
    </row>
    <row r="8311" spans="1:59" s="18" customFormat="1" x14ac:dyDescent="0.2">
      <c r="A8311" s="2"/>
      <c r="BG8311" s="72"/>
    </row>
    <row r="8312" spans="1:59" s="18" customFormat="1" x14ac:dyDescent="0.2">
      <c r="A8312" s="2"/>
      <c r="BG8312" s="72"/>
    </row>
    <row r="8313" spans="1:59" s="18" customFormat="1" x14ac:dyDescent="0.2">
      <c r="A8313" s="2"/>
      <c r="BG8313" s="72"/>
    </row>
    <row r="8314" spans="1:59" s="18" customFormat="1" x14ac:dyDescent="0.2">
      <c r="A8314" s="2"/>
      <c r="BG8314" s="72"/>
    </row>
    <row r="8315" spans="1:59" s="18" customFormat="1" x14ac:dyDescent="0.2">
      <c r="A8315" s="2"/>
      <c r="BG8315" s="72"/>
    </row>
    <row r="8316" spans="1:59" s="18" customFormat="1" x14ac:dyDescent="0.2">
      <c r="A8316" s="2"/>
      <c r="BG8316" s="72"/>
    </row>
    <row r="8317" spans="1:59" s="18" customFormat="1" x14ac:dyDescent="0.2">
      <c r="A8317" s="2"/>
      <c r="BG8317" s="72"/>
    </row>
    <row r="8318" spans="1:59" s="18" customFormat="1" x14ac:dyDescent="0.2">
      <c r="A8318" s="2"/>
      <c r="BG8318" s="72"/>
    </row>
    <row r="8319" spans="1:59" s="18" customFormat="1" x14ac:dyDescent="0.2">
      <c r="A8319" s="2"/>
      <c r="BG8319" s="72"/>
    </row>
    <row r="8320" spans="1:59" s="18" customFormat="1" x14ac:dyDescent="0.2">
      <c r="A8320" s="2"/>
      <c r="BG8320" s="72"/>
    </row>
    <row r="8321" spans="1:59" s="18" customFormat="1" x14ac:dyDescent="0.2">
      <c r="A8321" s="2"/>
      <c r="BG8321" s="72"/>
    </row>
    <row r="8322" spans="1:59" s="18" customFormat="1" x14ac:dyDescent="0.2">
      <c r="A8322" s="2"/>
      <c r="BG8322" s="72"/>
    </row>
    <row r="8323" spans="1:59" s="18" customFormat="1" x14ac:dyDescent="0.2">
      <c r="A8323" s="2"/>
      <c r="BG8323" s="72"/>
    </row>
    <row r="8324" spans="1:59" s="18" customFormat="1" x14ac:dyDescent="0.2">
      <c r="A8324" s="2"/>
      <c r="BG8324" s="72"/>
    </row>
    <row r="8325" spans="1:59" s="18" customFormat="1" x14ac:dyDescent="0.2">
      <c r="A8325" s="2"/>
      <c r="BG8325" s="72"/>
    </row>
    <row r="8326" spans="1:59" s="18" customFormat="1" x14ac:dyDescent="0.2">
      <c r="A8326" s="2"/>
      <c r="BG8326" s="72"/>
    </row>
    <row r="8327" spans="1:59" s="18" customFormat="1" x14ac:dyDescent="0.2">
      <c r="A8327" s="2"/>
      <c r="BG8327" s="72"/>
    </row>
    <row r="8328" spans="1:59" s="18" customFormat="1" x14ac:dyDescent="0.2">
      <c r="A8328" s="2"/>
      <c r="BG8328" s="72"/>
    </row>
    <row r="8329" spans="1:59" s="18" customFormat="1" x14ac:dyDescent="0.2">
      <c r="A8329" s="2"/>
      <c r="BG8329" s="72"/>
    </row>
    <row r="8330" spans="1:59" s="18" customFormat="1" x14ac:dyDescent="0.2">
      <c r="A8330" s="2"/>
      <c r="BG8330" s="72"/>
    </row>
    <row r="8331" spans="1:59" s="18" customFormat="1" x14ac:dyDescent="0.2">
      <c r="A8331" s="2"/>
      <c r="BG8331" s="72"/>
    </row>
    <row r="8332" spans="1:59" s="18" customFormat="1" x14ac:dyDescent="0.2">
      <c r="A8332" s="2"/>
      <c r="BG8332" s="72"/>
    </row>
    <row r="8333" spans="1:59" s="18" customFormat="1" x14ac:dyDescent="0.2">
      <c r="A8333" s="2"/>
      <c r="BG8333" s="72"/>
    </row>
    <row r="8334" spans="1:59" s="18" customFormat="1" x14ac:dyDescent="0.2">
      <c r="A8334" s="2"/>
      <c r="BG8334" s="72"/>
    </row>
    <row r="8335" spans="1:59" s="18" customFormat="1" x14ac:dyDescent="0.2">
      <c r="A8335" s="2"/>
      <c r="BG8335" s="72"/>
    </row>
    <row r="8336" spans="1:59" s="18" customFormat="1" x14ac:dyDescent="0.2">
      <c r="A8336" s="2"/>
      <c r="BG8336" s="72"/>
    </row>
    <row r="8337" spans="1:59" s="18" customFormat="1" x14ac:dyDescent="0.2">
      <c r="A8337" s="2"/>
      <c r="BG8337" s="72"/>
    </row>
    <row r="8338" spans="1:59" s="18" customFormat="1" x14ac:dyDescent="0.2">
      <c r="A8338" s="2"/>
      <c r="BG8338" s="72"/>
    </row>
    <row r="8339" spans="1:59" s="18" customFormat="1" x14ac:dyDescent="0.2">
      <c r="A8339" s="2"/>
      <c r="BG8339" s="72"/>
    </row>
    <row r="8340" spans="1:59" s="18" customFormat="1" x14ac:dyDescent="0.2">
      <c r="A8340" s="2"/>
      <c r="BG8340" s="72"/>
    </row>
    <row r="8341" spans="1:59" s="18" customFormat="1" x14ac:dyDescent="0.2">
      <c r="A8341" s="2"/>
      <c r="BG8341" s="72"/>
    </row>
    <row r="8342" spans="1:59" s="18" customFormat="1" x14ac:dyDescent="0.2">
      <c r="A8342" s="2"/>
      <c r="BG8342" s="72"/>
    </row>
    <row r="8343" spans="1:59" s="18" customFormat="1" x14ac:dyDescent="0.2">
      <c r="A8343" s="2"/>
      <c r="BG8343" s="72"/>
    </row>
    <row r="8344" spans="1:59" s="18" customFormat="1" x14ac:dyDescent="0.2">
      <c r="A8344" s="2"/>
      <c r="BG8344" s="72"/>
    </row>
    <row r="8345" spans="1:59" s="18" customFormat="1" x14ac:dyDescent="0.2">
      <c r="A8345" s="2"/>
      <c r="BG8345" s="72"/>
    </row>
    <row r="8346" spans="1:59" s="18" customFormat="1" x14ac:dyDescent="0.2">
      <c r="A8346" s="2"/>
      <c r="BG8346" s="72"/>
    </row>
    <row r="8347" spans="1:59" s="18" customFormat="1" x14ac:dyDescent="0.2">
      <c r="A8347" s="2"/>
      <c r="BG8347" s="72"/>
    </row>
    <row r="8348" spans="1:59" s="18" customFormat="1" x14ac:dyDescent="0.2">
      <c r="A8348" s="2"/>
      <c r="BG8348" s="72"/>
    </row>
    <row r="8349" spans="1:59" s="18" customFormat="1" x14ac:dyDescent="0.2">
      <c r="A8349" s="2"/>
      <c r="BG8349" s="72"/>
    </row>
    <row r="8350" spans="1:59" s="18" customFormat="1" x14ac:dyDescent="0.2">
      <c r="A8350" s="2"/>
      <c r="BG8350" s="72"/>
    </row>
    <row r="8351" spans="1:59" s="18" customFormat="1" x14ac:dyDescent="0.2">
      <c r="A8351" s="2"/>
      <c r="BG8351" s="72"/>
    </row>
    <row r="8352" spans="1:59" s="18" customFormat="1" x14ac:dyDescent="0.2">
      <c r="A8352" s="2"/>
      <c r="BG8352" s="72"/>
    </row>
    <row r="8353" spans="1:59" s="18" customFormat="1" x14ac:dyDescent="0.2">
      <c r="A8353" s="2"/>
      <c r="BG8353" s="72"/>
    </row>
    <row r="8354" spans="1:59" s="18" customFormat="1" x14ac:dyDescent="0.2">
      <c r="A8354" s="2"/>
      <c r="BG8354" s="72"/>
    </row>
    <row r="8355" spans="1:59" s="18" customFormat="1" x14ac:dyDescent="0.2">
      <c r="A8355" s="2"/>
      <c r="BG8355" s="72"/>
    </row>
    <row r="8356" spans="1:59" s="18" customFormat="1" x14ac:dyDescent="0.2">
      <c r="A8356" s="2"/>
      <c r="BG8356" s="72"/>
    </row>
    <row r="8357" spans="1:59" s="18" customFormat="1" x14ac:dyDescent="0.2">
      <c r="A8357" s="2"/>
      <c r="BG8357" s="72"/>
    </row>
    <row r="8358" spans="1:59" s="18" customFormat="1" x14ac:dyDescent="0.2">
      <c r="A8358" s="2"/>
      <c r="BG8358" s="72"/>
    </row>
    <row r="8359" spans="1:59" s="18" customFormat="1" x14ac:dyDescent="0.2">
      <c r="A8359" s="2"/>
      <c r="BG8359" s="72"/>
    </row>
    <row r="8360" spans="1:59" s="18" customFormat="1" x14ac:dyDescent="0.2">
      <c r="A8360" s="2"/>
      <c r="BG8360" s="72"/>
    </row>
    <row r="8361" spans="1:59" s="18" customFormat="1" x14ac:dyDescent="0.2">
      <c r="A8361" s="2"/>
      <c r="BG8361" s="72"/>
    </row>
    <row r="8362" spans="1:59" s="18" customFormat="1" x14ac:dyDescent="0.2">
      <c r="A8362" s="2"/>
      <c r="BG8362" s="72"/>
    </row>
    <row r="8363" spans="1:59" s="18" customFormat="1" x14ac:dyDescent="0.2">
      <c r="A8363" s="2"/>
      <c r="BG8363" s="72"/>
    </row>
    <row r="8364" spans="1:59" s="18" customFormat="1" x14ac:dyDescent="0.2">
      <c r="A8364" s="2"/>
      <c r="BG8364" s="72"/>
    </row>
    <row r="8365" spans="1:59" s="18" customFormat="1" x14ac:dyDescent="0.2">
      <c r="A8365" s="2"/>
      <c r="BG8365" s="72"/>
    </row>
    <row r="8366" spans="1:59" s="18" customFormat="1" x14ac:dyDescent="0.2">
      <c r="A8366" s="2"/>
      <c r="BG8366" s="72"/>
    </row>
    <row r="8367" spans="1:59" s="18" customFormat="1" x14ac:dyDescent="0.2">
      <c r="A8367" s="2"/>
      <c r="BG8367" s="72"/>
    </row>
    <row r="8368" spans="1:59" s="18" customFormat="1" x14ac:dyDescent="0.2">
      <c r="A8368" s="2"/>
      <c r="BG8368" s="72"/>
    </row>
    <row r="8369" spans="1:59" s="18" customFormat="1" x14ac:dyDescent="0.2">
      <c r="A8369" s="2"/>
      <c r="BG8369" s="72"/>
    </row>
    <row r="8370" spans="1:59" s="18" customFormat="1" x14ac:dyDescent="0.2">
      <c r="A8370" s="2"/>
      <c r="BG8370" s="72"/>
    </row>
    <row r="8371" spans="1:59" s="18" customFormat="1" x14ac:dyDescent="0.2">
      <c r="A8371" s="2"/>
      <c r="BG8371" s="72"/>
    </row>
    <row r="8372" spans="1:59" s="18" customFormat="1" x14ac:dyDescent="0.2">
      <c r="A8372" s="2"/>
      <c r="BG8372" s="72"/>
    </row>
    <row r="8373" spans="1:59" s="18" customFormat="1" x14ac:dyDescent="0.2">
      <c r="A8373" s="2"/>
      <c r="BG8373" s="72"/>
    </row>
    <row r="8374" spans="1:59" s="18" customFormat="1" x14ac:dyDescent="0.2">
      <c r="A8374" s="2"/>
      <c r="BG8374" s="72"/>
    </row>
    <row r="8375" spans="1:59" s="18" customFormat="1" x14ac:dyDescent="0.2">
      <c r="A8375" s="2"/>
      <c r="BG8375" s="72"/>
    </row>
    <row r="8376" spans="1:59" s="18" customFormat="1" x14ac:dyDescent="0.2">
      <c r="A8376" s="2"/>
      <c r="BG8376" s="72"/>
    </row>
    <row r="8377" spans="1:59" s="18" customFormat="1" x14ac:dyDescent="0.2">
      <c r="A8377" s="2"/>
      <c r="BG8377" s="72"/>
    </row>
    <row r="8378" spans="1:59" s="18" customFormat="1" x14ac:dyDescent="0.2">
      <c r="A8378" s="2"/>
      <c r="BG8378" s="72"/>
    </row>
    <row r="8379" spans="1:59" s="18" customFormat="1" x14ac:dyDescent="0.2">
      <c r="A8379" s="2"/>
      <c r="BG8379" s="72"/>
    </row>
    <row r="8380" spans="1:59" s="18" customFormat="1" x14ac:dyDescent="0.2">
      <c r="A8380" s="2"/>
      <c r="BG8380" s="72"/>
    </row>
    <row r="8381" spans="1:59" s="18" customFormat="1" x14ac:dyDescent="0.2">
      <c r="A8381" s="2"/>
      <c r="BG8381" s="72"/>
    </row>
    <row r="8382" spans="1:59" s="18" customFormat="1" x14ac:dyDescent="0.2">
      <c r="A8382" s="2"/>
      <c r="BG8382" s="72"/>
    </row>
    <row r="8383" spans="1:59" s="18" customFormat="1" x14ac:dyDescent="0.2">
      <c r="A8383" s="2"/>
      <c r="BG8383" s="72"/>
    </row>
    <row r="8384" spans="1:59" s="18" customFormat="1" x14ac:dyDescent="0.2">
      <c r="A8384" s="2"/>
      <c r="BG8384" s="72"/>
    </row>
    <row r="8385" spans="1:59" s="18" customFormat="1" x14ac:dyDescent="0.2">
      <c r="A8385" s="2"/>
      <c r="BG8385" s="72"/>
    </row>
    <row r="8386" spans="1:59" s="18" customFormat="1" x14ac:dyDescent="0.2">
      <c r="A8386" s="2"/>
      <c r="BG8386" s="72"/>
    </row>
    <row r="8387" spans="1:59" s="18" customFormat="1" x14ac:dyDescent="0.2">
      <c r="A8387" s="2"/>
      <c r="BG8387" s="72"/>
    </row>
    <row r="8388" spans="1:59" s="18" customFormat="1" x14ac:dyDescent="0.2">
      <c r="A8388" s="2"/>
      <c r="BG8388" s="72"/>
    </row>
    <row r="8389" spans="1:59" s="18" customFormat="1" x14ac:dyDescent="0.2">
      <c r="A8389" s="2"/>
      <c r="BG8389" s="72"/>
    </row>
    <row r="8390" spans="1:59" s="18" customFormat="1" x14ac:dyDescent="0.2">
      <c r="A8390" s="2"/>
      <c r="BG8390" s="72"/>
    </row>
    <row r="8391" spans="1:59" s="18" customFormat="1" x14ac:dyDescent="0.2">
      <c r="A8391" s="2"/>
      <c r="BG8391" s="72"/>
    </row>
    <row r="8392" spans="1:59" s="18" customFormat="1" x14ac:dyDescent="0.2">
      <c r="A8392" s="2"/>
      <c r="BG8392" s="72"/>
    </row>
    <row r="8393" spans="1:59" s="18" customFormat="1" x14ac:dyDescent="0.2">
      <c r="A8393" s="2"/>
      <c r="BG8393" s="72"/>
    </row>
    <row r="8394" spans="1:59" s="18" customFormat="1" x14ac:dyDescent="0.2">
      <c r="A8394" s="2"/>
      <c r="BG8394" s="72"/>
    </row>
    <row r="8395" spans="1:59" s="18" customFormat="1" x14ac:dyDescent="0.2">
      <c r="A8395" s="2"/>
      <c r="BG8395" s="72"/>
    </row>
    <row r="8396" spans="1:59" s="18" customFormat="1" x14ac:dyDescent="0.2">
      <c r="A8396" s="2"/>
      <c r="BG8396" s="72"/>
    </row>
    <row r="8397" spans="1:59" s="18" customFormat="1" x14ac:dyDescent="0.2">
      <c r="A8397" s="2"/>
      <c r="BG8397" s="72"/>
    </row>
    <row r="8398" spans="1:59" s="18" customFormat="1" x14ac:dyDescent="0.2">
      <c r="A8398" s="2"/>
      <c r="BG8398" s="72"/>
    </row>
    <row r="8399" spans="1:59" s="18" customFormat="1" x14ac:dyDescent="0.2">
      <c r="A8399" s="2"/>
      <c r="BG8399" s="72"/>
    </row>
    <row r="8400" spans="1:59" s="18" customFormat="1" x14ac:dyDescent="0.2">
      <c r="A8400" s="2"/>
      <c r="BG8400" s="72"/>
    </row>
    <row r="8401" spans="1:59" s="18" customFormat="1" x14ac:dyDescent="0.2">
      <c r="A8401" s="2"/>
      <c r="BG8401" s="72"/>
    </row>
    <row r="8402" spans="1:59" s="18" customFormat="1" x14ac:dyDescent="0.2">
      <c r="A8402" s="2"/>
      <c r="BG8402" s="72"/>
    </row>
    <row r="8403" spans="1:59" s="18" customFormat="1" x14ac:dyDescent="0.2">
      <c r="A8403" s="2"/>
      <c r="BG8403" s="72"/>
    </row>
    <row r="8404" spans="1:59" s="18" customFormat="1" x14ac:dyDescent="0.2">
      <c r="A8404" s="2"/>
      <c r="BG8404" s="72"/>
    </row>
    <row r="8405" spans="1:59" s="18" customFormat="1" x14ac:dyDescent="0.2">
      <c r="A8405" s="2"/>
      <c r="BG8405" s="72"/>
    </row>
    <row r="8406" spans="1:59" s="18" customFormat="1" x14ac:dyDescent="0.2">
      <c r="A8406" s="2"/>
      <c r="BG8406" s="72"/>
    </row>
    <row r="8407" spans="1:59" s="18" customFormat="1" x14ac:dyDescent="0.2">
      <c r="A8407" s="2"/>
      <c r="BG8407" s="72"/>
    </row>
    <row r="8408" spans="1:59" s="18" customFormat="1" x14ac:dyDescent="0.2">
      <c r="A8408" s="2"/>
      <c r="BG8408" s="72"/>
    </row>
    <row r="8409" spans="1:59" s="18" customFormat="1" x14ac:dyDescent="0.2">
      <c r="A8409" s="2"/>
      <c r="BG8409" s="72"/>
    </row>
    <row r="8410" spans="1:59" s="18" customFormat="1" x14ac:dyDescent="0.2">
      <c r="A8410" s="2"/>
      <c r="BG8410" s="72"/>
    </row>
    <row r="8411" spans="1:59" s="18" customFormat="1" x14ac:dyDescent="0.2">
      <c r="A8411" s="2"/>
      <c r="BG8411" s="72"/>
    </row>
    <row r="8412" spans="1:59" s="18" customFormat="1" x14ac:dyDescent="0.2">
      <c r="A8412" s="2"/>
      <c r="BG8412" s="72"/>
    </row>
    <row r="8413" spans="1:59" s="18" customFormat="1" x14ac:dyDescent="0.2">
      <c r="A8413" s="2"/>
      <c r="BG8413" s="72"/>
    </row>
    <row r="8414" spans="1:59" s="18" customFormat="1" x14ac:dyDescent="0.2">
      <c r="A8414" s="2"/>
      <c r="BG8414" s="72"/>
    </row>
    <row r="8415" spans="1:59" s="18" customFormat="1" x14ac:dyDescent="0.2">
      <c r="A8415" s="2"/>
      <c r="BG8415" s="72"/>
    </row>
    <row r="8416" spans="1:59" s="18" customFormat="1" x14ac:dyDescent="0.2">
      <c r="A8416" s="2"/>
      <c r="BG8416" s="72"/>
    </row>
    <row r="8417" spans="1:59" s="18" customFormat="1" x14ac:dyDescent="0.2">
      <c r="A8417" s="2"/>
      <c r="BG8417" s="72"/>
    </row>
    <row r="8418" spans="1:59" s="18" customFormat="1" x14ac:dyDescent="0.2">
      <c r="A8418" s="2"/>
      <c r="BG8418" s="72"/>
    </row>
    <row r="8419" spans="1:59" s="18" customFormat="1" x14ac:dyDescent="0.2">
      <c r="A8419" s="2"/>
      <c r="BG8419" s="72"/>
    </row>
    <row r="8420" spans="1:59" s="18" customFormat="1" x14ac:dyDescent="0.2">
      <c r="A8420" s="2"/>
      <c r="BG8420" s="72"/>
    </row>
    <row r="8421" spans="1:59" s="18" customFormat="1" x14ac:dyDescent="0.2">
      <c r="A8421" s="2"/>
      <c r="BG8421" s="72"/>
    </row>
    <row r="8422" spans="1:59" s="18" customFormat="1" x14ac:dyDescent="0.2">
      <c r="A8422" s="2"/>
      <c r="BG8422" s="72"/>
    </row>
    <row r="8423" spans="1:59" s="18" customFormat="1" x14ac:dyDescent="0.2">
      <c r="A8423" s="2"/>
      <c r="BG8423" s="72"/>
    </row>
    <row r="8424" spans="1:59" s="18" customFormat="1" x14ac:dyDescent="0.2">
      <c r="A8424" s="2"/>
      <c r="BG8424" s="72"/>
    </row>
    <row r="8425" spans="1:59" s="18" customFormat="1" x14ac:dyDescent="0.2">
      <c r="A8425" s="2"/>
      <c r="BG8425" s="72"/>
    </row>
    <row r="8426" spans="1:59" s="18" customFormat="1" x14ac:dyDescent="0.2">
      <c r="A8426" s="2"/>
      <c r="BG8426" s="72"/>
    </row>
    <row r="8427" spans="1:59" s="18" customFormat="1" x14ac:dyDescent="0.2">
      <c r="A8427" s="2"/>
      <c r="BG8427" s="72"/>
    </row>
    <row r="8428" spans="1:59" s="18" customFormat="1" x14ac:dyDescent="0.2">
      <c r="A8428" s="2"/>
      <c r="BG8428" s="72"/>
    </row>
    <row r="8429" spans="1:59" s="18" customFormat="1" x14ac:dyDescent="0.2">
      <c r="A8429" s="2"/>
      <c r="BG8429" s="72"/>
    </row>
    <row r="8430" spans="1:59" s="18" customFormat="1" x14ac:dyDescent="0.2">
      <c r="A8430" s="2"/>
      <c r="BG8430" s="72"/>
    </row>
    <row r="8431" spans="1:59" s="18" customFormat="1" x14ac:dyDescent="0.2">
      <c r="A8431" s="2"/>
      <c r="BG8431" s="72"/>
    </row>
    <row r="8432" spans="1:59" s="18" customFormat="1" x14ac:dyDescent="0.2">
      <c r="A8432" s="2"/>
      <c r="BG8432" s="72"/>
    </row>
    <row r="8433" spans="1:59" s="18" customFormat="1" x14ac:dyDescent="0.2">
      <c r="A8433" s="2"/>
      <c r="BG8433" s="72"/>
    </row>
    <row r="8434" spans="1:59" s="18" customFormat="1" x14ac:dyDescent="0.2">
      <c r="A8434" s="2"/>
      <c r="BG8434" s="72"/>
    </row>
    <row r="8435" spans="1:59" s="18" customFormat="1" x14ac:dyDescent="0.2">
      <c r="A8435" s="2"/>
      <c r="BG8435" s="72"/>
    </row>
    <row r="8436" spans="1:59" s="18" customFormat="1" x14ac:dyDescent="0.2">
      <c r="A8436" s="2"/>
      <c r="BG8436" s="72"/>
    </row>
    <row r="8437" spans="1:59" s="18" customFormat="1" x14ac:dyDescent="0.2">
      <c r="A8437" s="2"/>
      <c r="BG8437" s="72"/>
    </row>
    <row r="8438" spans="1:59" s="18" customFormat="1" x14ac:dyDescent="0.2">
      <c r="A8438" s="2"/>
      <c r="BG8438" s="72"/>
    </row>
    <row r="8439" spans="1:59" s="18" customFormat="1" x14ac:dyDescent="0.2">
      <c r="A8439" s="2"/>
      <c r="BG8439" s="72"/>
    </row>
    <row r="8440" spans="1:59" s="18" customFormat="1" x14ac:dyDescent="0.2">
      <c r="A8440" s="2"/>
      <c r="BG8440" s="72"/>
    </row>
    <row r="8441" spans="1:59" s="18" customFormat="1" x14ac:dyDescent="0.2">
      <c r="A8441" s="2"/>
      <c r="BG8441" s="72"/>
    </row>
    <row r="8442" spans="1:59" s="18" customFormat="1" x14ac:dyDescent="0.2">
      <c r="A8442" s="2"/>
      <c r="BG8442" s="72"/>
    </row>
    <row r="8443" spans="1:59" s="18" customFormat="1" x14ac:dyDescent="0.2">
      <c r="A8443" s="2"/>
      <c r="BG8443" s="72"/>
    </row>
    <row r="8444" spans="1:59" s="18" customFormat="1" x14ac:dyDescent="0.2">
      <c r="A8444" s="2"/>
      <c r="BG8444" s="72"/>
    </row>
    <row r="8445" spans="1:59" s="18" customFormat="1" x14ac:dyDescent="0.2">
      <c r="A8445" s="2"/>
      <c r="BG8445" s="72"/>
    </row>
    <row r="8446" spans="1:59" s="18" customFormat="1" x14ac:dyDescent="0.2">
      <c r="A8446" s="2"/>
      <c r="BG8446" s="72"/>
    </row>
    <row r="8447" spans="1:59" s="18" customFormat="1" x14ac:dyDescent="0.2">
      <c r="A8447" s="2"/>
      <c r="BG8447" s="72"/>
    </row>
    <row r="8448" spans="1:59" s="18" customFormat="1" x14ac:dyDescent="0.2">
      <c r="A8448" s="2"/>
      <c r="BG8448" s="72"/>
    </row>
    <row r="8449" spans="1:59" s="18" customFormat="1" x14ac:dyDescent="0.2">
      <c r="A8449" s="2"/>
      <c r="BG8449" s="72"/>
    </row>
    <row r="8450" spans="1:59" s="18" customFormat="1" x14ac:dyDescent="0.2">
      <c r="A8450" s="2"/>
      <c r="BG8450" s="72"/>
    </row>
    <row r="8451" spans="1:59" s="18" customFormat="1" x14ac:dyDescent="0.2">
      <c r="A8451" s="2"/>
      <c r="BG8451" s="72"/>
    </row>
    <row r="8452" spans="1:59" s="18" customFormat="1" x14ac:dyDescent="0.2">
      <c r="A8452" s="2"/>
      <c r="BG8452" s="72"/>
    </row>
    <row r="8453" spans="1:59" s="18" customFormat="1" x14ac:dyDescent="0.2">
      <c r="A8453" s="2"/>
      <c r="BG8453" s="72"/>
    </row>
    <row r="8454" spans="1:59" s="18" customFormat="1" x14ac:dyDescent="0.2">
      <c r="A8454" s="2"/>
      <c r="BG8454" s="72"/>
    </row>
    <row r="8455" spans="1:59" s="18" customFormat="1" x14ac:dyDescent="0.2">
      <c r="A8455" s="2"/>
      <c r="BG8455" s="72"/>
    </row>
    <row r="8456" spans="1:59" s="18" customFormat="1" x14ac:dyDescent="0.2">
      <c r="A8456" s="2"/>
      <c r="BG8456" s="72"/>
    </row>
    <row r="8457" spans="1:59" s="18" customFormat="1" x14ac:dyDescent="0.2">
      <c r="A8457" s="2"/>
      <c r="BG8457" s="72"/>
    </row>
    <row r="8458" spans="1:59" s="18" customFormat="1" x14ac:dyDescent="0.2">
      <c r="A8458" s="2"/>
      <c r="BG8458" s="72"/>
    </row>
    <row r="8459" spans="1:59" s="18" customFormat="1" x14ac:dyDescent="0.2">
      <c r="A8459" s="2"/>
      <c r="BG8459" s="72"/>
    </row>
    <row r="8460" spans="1:59" s="18" customFormat="1" x14ac:dyDescent="0.2">
      <c r="A8460" s="2"/>
      <c r="BG8460" s="72"/>
    </row>
    <row r="8461" spans="1:59" s="18" customFormat="1" x14ac:dyDescent="0.2">
      <c r="A8461" s="2"/>
      <c r="BG8461" s="72"/>
    </row>
    <row r="8462" spans="1:59" s="18" customFormat="1" x14ac:dyDescent="0.2">
      <c r="A8462" s="2"/>
      <c r="BG8462" s="72"/>
    </row>
    <row r="8463" spans="1:59" s="18" customFormat="1" x14ac:dyDescent="0.2">
      <c r="A8463" s="2"/>
      <c r="BG8463" s="72"/>
    </row>
    <row r="8464" spans="1:59" s="18" customFormat="1" x14ac:dyDescent="0.2">
      <c r="A8464" s="2"/>
      <c r="BG8464" s="72"/>
    </row>
    <row r="8465" spans="1:59" s="18" customFormat="1" x14ac:dyDescent="0.2">
      <c r="A8465" s="2"/>
      <c r="BG8465" s="72"/>
    </row>
    <row r="8466" spans="1:59" s="18" customFormat="1" x14ac:dyDescent="0.2">
      <c r="A8466" s="2"/>
      <c r="BG8466" s="72"/>
    </row>
    <row r="8467" spans="1:59" s="18" customFormat="1" x14ac:dyDescent="0.2">
      <c r="A8467" s="2"/>
      <c r="BG8467" s="72"/>
    </row>
    <row r="8468" spans="1:59" s="18" customFormat="1" x14ac:dyDescent="0.2">
      <c r="A8468" s="2"/>
      <c r="BG8468" s="72"/>
    </row>
    <row r="8469" spans="1:59" s="18" customFormat="1" x14ac:dyDescent="0.2">
      <c r="A8469" s="2"/>
      <c r="BG8469" s="72"/>
    </row>
    <row r="8470" spans="1:59" s="18" customFormat="1" x14ac:dyDescent="0.2">
      <c r="A8470" s="2"/>
      <c r="BG8470" s="72"/>
    </row>
    <row r="8471" spans="1:59" s="18" customFormat="1" x14ac:dyDescent="0.2">
      <c r="A8471" s="2"/>
      <c r="BG8471" s="72"/>
    </row>
    <row r="8472" spans="1:59" s="18" customFormat="1" x14ac:dyDescent="0.2">
      <c r="A8472" s="2"/>
      <c r="BG8472" s="72"/>
    </row>
    <row r="8473" spans="1:59" s="18" customFormat="1" x14ac:dyDescent="0.2">
      <c r="A8473" s="2"/>
      <c r="BG8473" s="72"/>
    </row>
    <row r="8474" spans="1:59" s="18" customFormat="1" x14ac:dyDescent="0.2">
      <c r="A8474" s="2"/>
      <c r="BG8474" s="72"/>
    </row>
    <row r="8475" spans="1:59" s="18" customFormat="1" x14ac:dyDescent="0.2">
      <c r="A8475" s="2"/>
      <c r="BG8475" s="72"/>
    </row>
    <row r="8476" spans="1:59" s="18" customFormat="1" x14ac:dyDescent="0.2">
      <c r="A8476" s="2"/>
      <c r="BG8476" s="72"/>
    </row>
    <row r="8477" spans="1:59" s="18" customFormat="1" x14ac:dyDescent="0.2">
      <c r="A8477" s="2"/>
      <c r="BG8477" s="72"/>
    </row>
    <row r="8478" spans="1:59" s="18" customFormat="1" x14ac:dyDescent="0.2">
      <c r="A8478" s="2"/>
      <c r="BG8478" s="72"/>
    </row>
    <row r="8479" spans="1:59" s="18" customFormat="1" x14ac:dyDescent="0.2">
      <c r="A8479" s="2"/>
      <c r="BG8479" s="72"/>
    </row>
    <row r="8480" spans="1:59" s="18" customFormat="1" x14ac:dyDescent="0.2">
      <c r="A8480" s="2"/>
      <c r="BG8480" s="72"/>
    </row>
    <row r="8481" spans="1:59" s="18" customFormat="1" x14ac:dyDescent="0.2">
      <c r="A8481" s="2"/>
      <c r="BG8481" s="72"/>
    </row>
    <row r="8482" spans="1:59" s="18" customFormat="1" x14ac:dyDescent="0.2">
      <c r="A8482" s="2"/>
      <c r="BG8482" s="72"/>
    </row>
    <row r="8483" spans="1:59" s="18" customFormat="1" x14ac:dyDescent="0.2">
      <c r="A8483" s="2"/>
      <c r="BG8483" s="72"/>
    </row>
    <row r="8484" spans="1:59" s="18" customFormat="1" x14ac:dyDescent="0.2">
      <c r="A8484" s="2"/>
      <c r="BG8484" s="72"/>
    </row>
    <row r="8485" spans="1:59" s="18" customFormat="1" x14ac:dyDescent="0.2">
      <c r="A8485" s="2"/>
      <c r="BG8485" s="72"/>
    </row>
    <row r="8486" spans="1:59" s="18" customFormat="1" x14ac:dyDescent="0.2">
      <c r="A8486" s="2"/>
      <c r="BG8486" s="72"/>
    </row>
    <row r="8487" spans="1:59" s="18" customFormat="1" x14ac:dyDescent="0.2">
      <c r="A8487" s="2"/>
      <c r="BG8487" s="72"/>
    </row>
    <row r="8488" spans="1:59" s="18" customFormat="1" x14ac:dyDescent="0.2">
      <c r="A8488" s="2"/>
      <c r="BG8488" s="72"/>
    </row>
    <row r="8489" spans="1:59" s="18" customFormat="1" x14ac:dyDescent="0.2">
      <c r="A8489" s="2"/>
      <c r="BG8489" s="72"/>
    </row>
    <row r="8490" spans="1:59" s="18" customFormat="1" x14ac:dyDescent="0.2">
      <c r="A8490" s="2"/>
      <c r="BG8490" s="72"/>
    </row>
    <row r="8491" spans="1:59" s="18" customFormat="1" x14ac:dyDescent="0.2">
      <c r="A8491" s="2"/>
      <c r="BG8491" s="72"/>
    </row>
    <row r="8492" spans="1:59" s="18" customFormat="1" x14ac:dyDescent="0.2">
      <c r="A8492" s="2"/>
      <c r="BG8492" s="72"/>
    </row>
    <row r="8493" spans="1:59" s="18" customFormat="1" x14ac:dyDescent="0.2">
      <c r="A8493" s="2"/>
      <c r="BG8493" s="72"/>
    </row>
    <row r="8494" spans="1:59" s="18" customFormat="1" x14ac:dyDescent="0.2">
      <c r="A8494" s="2"/>
      <c r="BG8494" s="72"/>
    </row>
    <row r="8495" spans="1:59" s="18" customFormat="1" x14ac:dyDescent="0.2">
      <c r="A8495" s="2"/>
      <c r="BG8495" s="72"/>
    </row>
    <row r="8496" spans="1:59" s="18" customFormat="1" x14ac:dyDescent="0.2">
      <c r="A8496" s="2"/>
      <c r="BG8496" s="72"/>
    </row>
    <row r="8497" spans="1:59" s="18" customFormat="1" x14ac:dyDescent="0.2">
      <c r="A8497" s="2"/>
      <c r="BG8497" s="72"/>
    </row>
    <row r="8498" spans="1:59" s="18" customFormat="1" x14ac:dyDescent="0.2">
      <c r="A8498" s="2"/>
      <c r="BG8498" s="72"/>
    </row>
    <row r="8499" spans="1:59" s="18" customFormat="1" x14ac:dyDescent="0.2">
      <c r="A8499" s="2"/>
      <c r="BG8499" s="72"/>
    </row>
    <row r="8500" spans="1:59" s="18" customFormat="1" x14ac:dyDescent="0.2">
      <c r="A8500" s="2"/>
      <c r="BG8500" s="72"/>
    </row>
    <row r="8501" spans="1:59" s="18" customFormat="1" x14ac:dyDescent="0.2">
      <c r="A8501" s="2"/>
      <c r="BG8501" s="72"/>
    </row>
    <row r="8502" spans="1:59" s="18" customFormat="1" x14ac:dyDescent="0.2">
      <c r="A8502" s="2"/>
      <c r="BG8502" s="72"/>
    </row>
    <row r="8503" spans="1:59" s="18" customFormat="1" x14ac:dyDescent="0.2">
      <c r="A8503" s="2"/>
      <c r="BG8503" s="72"/>
    </row>
    <row r="8504" spans="1:59" s="18" customFormat="1" x14ac:dyDescent="0.2">
      <c r="A8504" s="2"/>
      <c r="BG8504" s="72"/>
    </row>
    <row r="8505" spans="1:59" s="18" customFormat="1" x14ac:dyDescent="0.2">
      <c r="A8505" s="2"/>
      <c r="BG8505" s="72"/>
    </row>
    <row r="8506" spans="1:59" s="18" customFormat="1" x14ac:dyDescent="0.2">
      <c r="A8506" s="2"/>
      <c r="BG8506" s="72"/>
    </row>
    <row r="8507" spans="1:59" s="18" customFormat="1" x14ac:dyDescent="0.2">
      <c r="A8507" s="2"/>
      <c r="BG8507" s="72"/>
    </row>
    <row r="8508" spans="1:59" s="18" customFormat="1" x14ac:dyDescent="0.2">
      <c r="A8508" s="2"/>
      <c r="BG8508" s="72"/>
    </row>
    <row r="8509" spans="1:59" s="18" customFormat="1" x14ac:dyDescent="0.2">
      <c r="A8509" s="2"/>
      <c r="BG8509" s="72"/>
    </row>
    <row r="8510" spans="1:59" s="18" customFormat="1" x14ac:dyDescent="0.2">
      <c r="A8510" s="2"/>
      <c r="BG8510" s="72"/>
    </row>
    <row r="8511" spans="1:59" s="18" customFormat="1" x14ac:dyDescent="0.2">
      <c r="A8511" s="2"/>
      <c r="BG8511" s="72"/>
    </row>
    <row r="8512" spans="1:59" s="18" customFormat="1" x14ac:dyDescent="0.2">
      <c r="A8512" s="2"/>
      <c r="BG8512" s="72"/>
    </row>
    <row r="8513" spans="1:59" s="18" customFormat="1" x14ac:dyDescent="0.2">
      <c r="A8513" s="2"/>
      <c r="BG8513" s="72"/>
    </row>
    <row r="8514" spans="1:59" s="18" customFormat="1" x14ac:dyDescent="0.2">
      <c r="A8514" s="2"/>
      <c r="BG8514" s="72"/>
    </row>
    <row r="8515" spans="1:59" s="18" customFormat="1" x14ac:dyDescent="0.2">
      <c r="A8515" s="2"/>
      <c r="BG8515" s="72"/>
    </row>
    <row r="8516" spans="1:59" s="18" customFormat="1" x14ac:dyDescent="0.2">
      <c r="A8516" s="2"/>
      <c r="BG8516" s="72"/>
    </row>
    <row r="8517" spans="1:59" s="18" customFormat="1" x14ac:dyDescent="0.2">
      <c r="A8517" s="2"/>
      <c r="BG8517" s="72"/>
    </row>
    <row r="8518" spans="1:59" s="18" customFormat="1" x14ac:dyDescent="0.2">
      <c r="A8518" s="2"/>
      <c r="BG8518" s="72"/>
    </row>
    <row r="8519" spans="1:59" s="18" customFormat="1" x14ac:dyDescent="0.2">
      <c r="A8519" s="2"/>
      <c r="BG8519" s="72"/>
    </row>
    <row r="8520" spans="1:59" s="18" customFormat="1" x14ac:dyDescent="0.2">
      <c r="A8520" s="2"/>
      <c r="BG8520" s="72"/>
    </row>
    <row r="8521" spans="1:59" s="18" customFormat="1" x14ac:dyDescent="0.2">
      <c r="A8521" s="2"/>
      <c r="BG8521" s="72"/>
    </row>
    <row r="8522" spans="1:59" s="18" customFormat="1" x14ac:dyDescent="0.2">
      <c r="A8522" s="2"/>
      <c r="BG8522" s="72"/>
    </row>
    <row r="8523" spans="1:59" s="18" customFormat="1" x14ac:dyDescent="0.2">
      <c r="A8523" s="2"/>
      <c r="BG8523" s="72"/>
    </row>
    <row r="8524" spans="1:59" s="18" customFormat="1" x14ac:dyDescent="0.2">
      <c r="A8524" s="2"/>
      <c r="BG8524" s="72"/>
    </row>
    <row r="8525" spans="1:59" s="18" customFormat="1" x14ac:dyDescent="0.2">
      <c r="A8525" s="2"/>
      <c r="BG8525" s="72"/>
    </row>
    <row r="8526" spans="1:59" s="18" customFormat="1" x14ac:dyDescent="0.2">
      <c r="A8526" s="2"/>
      <c r="BG8526" s="72"/>
    </row>
    <row r="8527" spans="1:59" s="18" customFormat="1" x14ac:dyDescent="0.2">
      <c r="A8527" s="2"/>
      <c r="BG8527" s="72"/>
    </row>
    <row r="8528" spans="1:59" s="18" customFormat="1" x14ac:dyDescent="0.2">
      <c r="A8528" s="2"/>
      <c r="BG8528" s="72"/>
    </row>
    <row r="8529" spans="1:59" s="18" customFormat="1" x14ac:dyDescent="0.2">
      <c r="A8529" s="2"/>
      <c r="BG8529" s="72"/>
    </row>
    <row r="8530" spans="1:59" s="18" customFormat="1" x14ac:dyDescent="0.2">
      <c r="A8530" s="2"/>
      <c r="BG8530" s="72"/>
    </row>
    <row r="8531" spans="1:59" s="18" customFormat="1" x14ac:dyDescent="0.2">
      <c r="A8531" s="2"/>
      <c r="BG8531" s="72"/>
    </row>
    <row r="8532" spans="1:59" s="18" customFormat="1" x14ac:dyDescent="0.2">
      <c r="A8532" s="2"/>
      <c r="BG8532" s="72"/>
    </row>
    <row r="8533" spans="1:59" s="18" customFormat="1" x14ac:dyDescent="0.2">
      <c r="A8533" s="2"/>
      <c r="BG8533" s="72"/>
    </row>
    <row r="8534" spans="1:59" s="18" customFormat="1" x14ac:dyDescent="0.2">
      <c r="A8534" s="2"/>
      <c r="BG8534" s="72"/>
    </row>
    <row r="8535" spans="1:59" s="18" customFormat="1" x14ac:dyDescent="0.2">
      <c r="A8535" s="2"/>
      <c r="BG8535" s="72"/>
    </row>
    <row r="8536" spans="1:59" s="18" customFormat="1" x14ac:dyDescent="0.2">
      <c r="A8536" s="2"/>
      <c r="BG8536" s="72"/>
    </row>
    <row r="8537" spans="1:59" s="18" customFormat="1" x14ac:dyDescent="0.2">
      <c r="A8537" s="2"/>
      <c r="BG8537" s="72"/>
    </row>
    <row r="8538" spans="1:59" s="18" customFormat="1" x14ac:dyDescent="0.2">
      <c r="A8538" s="2"/>
      <c r="BG8538" s="72"/>
    </row>
    <row r="8539" spans="1:59" s="18" customFormat="1" x14ac:dyDescent="0.2">
      <c r="A8539" s="2"/>
      <c r="BG8539" s="72"/>
    </row>
    <row r="8540" spans="1:59" s="18" customFormat="1" x14ac:dyDescent="0.2">
      <c r="A8540" s="2"/>
      <c r="BG8540" s="72"/>
    </row>
    <row r="8541" spans="1:59" s="18" customFormat="1" x14ac:dyDescent="0.2">
      <c r="A8541" s="2"/>
      <c r="BG8541" s="72"/>
    </row>
    <row r="8542" spans="1:59" s="18" customFormat="1" x14ac:dyDescent="0.2">
      <c r="A8542" s="2"/>
      <c r="BG8542" s="72"/>
    </row>
    <row r="8543" spans="1:59" s="18" customFormat="1" x14ac:dyDescent="0.2">
      <c r="A8543" s="2"/>
      <c r="BG8543" s="72"/>
    </row>
    <row r="8544" spans="1:59" s="18" customFormat="1" x14ac:dyDescent="0.2">
      <c r="A8544" s="2"/>
      <c r="BG8544" s="72"/>
    </row>
    <row r="8545" spans="1:59" s="18" customFormat="1" x14ac:dyDescent="0.2">
      <c r="A8545" s="2"/>
      <c r="BG8545" s="72"/>
    </row>
    <row r="8546" spans="1:59" s="18" customFormat="1" x14ac:dyDescent="0.2">
      <c r="A8546" s="2"/>
      <c r="BG8546" s="72"/>
    </row>
    <row r="8547" spans="1:59" s="18" customFormat="1" x14ac:dyDescent="0.2">
      <c r="A8547" s="2"/>
      <c r="BG8547" s="72"/>
    </row>
    <row r="8548" spans="1:59" s="18" customFormat="1" x14ac:dyDescent="0.2">
      <c r="A8548" s="2"/>
      <c r="BG8548" s="72"/>
    </row>
    <row r="8549" spans="1:59" s="18" customFormat="1" x14ac:dyDescent="0.2">
      <c r="A8549" s="2"/>
      <c r="BG8549" s="72"/>
    </row>
    <row r="8550" spans="1:59" s="18" customFormat="1" x14ac:dyDescent="0.2">
      <c r="A8550" s="2"/>
      <c r="BG8550" s="72"/>
    </row>
    <row r="8551" spans="1:59" s="18" customFormat="1" x14ac:dyDescent="0.2">
      <c r="A8551" s="2"/>
      <c r="BG8551" s="72"/>
    </row>
    <row r="8552" spans="1:59" s="18" customFormat="1" x14ac:dyDescent="0.2">
      <c r="A8552" s="2"/>
      <c r="BG8552" s="72"/>
    </row>
    <row r="8553" spans="1:59" s="18" customFormat="1" x14ac:dyDescent="0.2">
      <c r="A8553" s="2"/>
      <c r="BG8553" s="72"/>
    </row>
    <row r="8554" spans="1:59" s="18" customFormat="1" x14ac:dyDescent="0.2">
      <c r="A8554" s="2"/>
      <c r="BG8554" s="72"/>
    </row>
    <row r="8555" spans="1:59" s="18" customFormat="1" x14ac:dyDescent="0.2">
      <c r="A8555" s="2"/>
      <c r="BG8555" s="72"/>
    </row>
    <row r="8556" spans="1:59" s="18" customFormat="1" x14ac:dyDescent="0.2">
      <c r="A8556" s="2"/>
      <c r="BG8556" s="72"/>
    </row>
    <row r="8557" spans="1:59" s="18" customFormat="1" x14ac:dyDescent="0.2">
      <c r="A8557" s="2"/>
      <c r="BG8557" s="72"/>
    </row>
    <row r="8558" spans="1:59" s="18" customFormat="1" x14ac:dyDescent="0.2">
      <c r="A8558" s="2"/>
      <c r="BG8558" s="72"/>
    </row>
    <row r="8559" spans="1:59" s="18" customFormat="1" x14ac:dyDescent="0.2">
      <c r="A8559" s="2"/>
      <c r="BG8559" s="72"/>
    </row>
    <row r="8560" spans="1:59" s="18" customFormat="1" x14ac:dyDescent="0.2">
      <c r="A8560" s="2"/>
      <c r="BG8560" s="72"/>
    </row>
    <row r="8561" spans="1:59" s="18" customFormat="1" x14ac:dyDescent="0.2">
      <c r="A8561" s="2"/>
      <c r="BG8561" s="72"/>
    </row>
    <row r="8562" spans="1:59" s="18" customFormat="1" x14ac:dyDescent="0.2">
      <c r="A8562" s="2"/>
      <c r="BG8562" s="72"/>
    </row>
    <row r="8563" spans="1:59" s="18" customFormat="1" x14ac:dyDescent="0.2">
      <c r="A8563" s="2"/>
      <c r="BG8563" s="72"/>
    </row>
    <row r="8564" spans="1:59" s="18" customFormat="1" x14ac:dyDescent="0.2">
      <c r="A8564" s="2"/>
      <c r="BG8564" s="72"/>
    </row>
    <row r="8565" spans="1:59" s="18" customFormat="1" x14ac:dyDescent="0.2">
      <c r="A8565" s="2"/>
      <c r="BG8565" s="72"/>
    </row>
    <row r="8566" spans="1:59" s="18" customFormat="1" x14ac:dyDescent="0.2">
      <c r="A8566" s="2"/>
      <c r="BG8566" s="72"/>
    </row>
    <row r="8567" spans="1:59" s="18" customFormat="1" x14ac:dyDescent="0.2">
      <c r="A8567" s="2"/>
      <c r="BG8567" s="72"/>
    </row>
    <row r="8568" spans="1:59" s="18" customFormat="1" x14ac:dyDescent="0.2">
      <c r="A8568" s="2"/>
      <c r="BG8568" s="72"/>
    </row>
    <row r="8569" spans="1:59" s="18" customFormat="1" x14ac:dyDescent="0.2">
      <c r="A8569" s="2"/>
      <c r="BG8569" s="72"/>
    </row>
    <row r="8570" spans="1:59" s="18" customFormat="1" x14ac:dyDescent="0.2">
      <c r="A8570" s="2"/>
      <c r="BG8570" s="72"/>
    </row>
    <row r="8571" spans="1:59" s="18" customFormat="1" x14ac:dyDescent="0.2">
      <c r="A8571" s="2"/>
      <c r="BG8571" s="72"/>
    </row>
    <row r="8572" spans="1:59" s="18" customFormat="1" x14ac:dyDescent="0.2">
      <c r="A8572" s="2"/>
      <c r="BG8572" s="72"/>
    </row>
    <row r="8573" spans="1:59" s="18" customFormat="1" x14ac:dyDescent="0.2">
      <c r="A8573" s="2"/>
      <c r="BG8573" s="72"/>
    </row>
    <row r="8574" spans="1:59" s="18" customFormat="1" x14ac:dyDescent="0.2">
      <c r="A8574" s="2"/>
      <c r="BG8574" s="72"/>
    </row>
    <row r="8575" spans="1:59" s="18" customFormat="1" x14ac:dyDescent="0.2">
      <c r="A8575" s="2"/>
      <c r="BG8575" s="72"/>
    </row>
    <row r="8576" spans="1:59" s="18" customFormat="1" x14ac:dyDescent="0.2">
      <c r="A8576" s="2"/>
      <c r="BG8576" s="72"/>
    </row>
    <row r="8577" spans="1:59" s="18" customFormat="1" x14ac:dyDescent="0.2">
      <c r="A8577" s="2"/>
      <c r="BG8577" s="72"/>
    </row>
    <row r="8578" spans="1:59" s="18" customFormat="1" x14ac:dyDescent="0.2">
      <c r="A8578" s="2"/>
      <c r="BG8578" s="72"/>
    </row>
    <row r="8579" spans="1:59" s="18" customFormat="1" x14ac:dyDescent="0.2">
      <c r="A8579" s="2"/>
      <c r="BG8579" s="72"/>
    </row>
    <row r="8580" spans="1:59" s="18" customFormat="1" x14ac:dyDescent="0.2">
      <c r="A8580" s="2"/>
      <c r="BG8580" s="72"/>
    </row>
    <row r="8581" spans="1:59" s="18" customFormat="1" x14ac:dyDescent="0.2">
      <c r="A8581" s="2"/>
      <c r="BG8581" s="72"/>
    </row>
    <row r="8582" spans="1:59" s="18" customFormat="1" x14ac:dyDescent="0.2">
      <c r="A8582" s="2"/>
      <c r="BG8582" s="72"/>
    </row>
    <row r="8583" spans="1:59" s="18" customFormat="1" x14ac:dyDescent="0.2">
      <c r="A8583" s="2"/>
      <c r="BG8583" s="72"/>
    </row>
    <row r="8584" spans="1:59" s="18" customFormat="1" x14ac:dyDescent="0.2">
      <c r="A8584" s="2"/>
      <c r="BG8584" s="72"/>
    </row>
    <row r="8585" spans="1:59" s="18" customFormat="1" x14ac:dyDescent="0.2">
      <c r="A8585" s="2"/>
      <c r="BG8585" s="72"/>
    </row>
    <row r="8586" spans="1:59" s="18" customFormat="1" x14ac:dyDescent="0.2">
      <c r="A8586" s="2"/>
      <c r="BG8586" s="72"/>
    </row>
    <row r="8587" spans="1:59" s="18" customFormat="1" x14ac:dyDescent="0.2">
      <c r="A8587" s="2"/>
      <c r="BG8587" s="72"/>
    </row>
    <row r="8588" spans="1:59" s="18" customFormat="1" x14ac:dyDescent="0.2">
      <c r="A8588" s="2"/>
      <c r="BG8588" s="72"/>
    </row>
    <row r="8589" spans="1:59" s="18" customFormat="1" x14ac:dyDescent="0.2">
      <c r="A8589" s="2"/>
      <c r="BG8589" s="72"/>
    </row>
    <row r="8590" spans="1:59" s="18" customFormat="1" x14ac:dyDescent="0.2">
      <c r="A8590" s="2"/>
      <c r="BG8590" s="72"/>
    </row>
    <row r="8591" spans="1:59" s="18" customFormat="1" x14ac:dyDescent="0.2">
      <c r="A8591" s="2"/>
      <c r="BG8591" s="72"/>
    </row>
    <row r="8592" spans="1:59" s="18" customFormat="1" x14ac:dyDescent="0.2">
      <c r="A8592" s="2"/>
      <c r="BG8592" s="72"/>
    </row>
    <row r="8593" spans="1:59" s="18" customFormat="1" x14ac:dyDescent="0.2">
      <c r="A8593" s="2"/>
      <c r="BG8593" s="72"/>
    </row>
    <row r="8594" spans="1:59" s="18" customFormat="1" x14ac:dyDescent="0.2">
      <c r="A8594" s="2"/>
      <c r="BG8594" s="72"/>
    </row>
    <row r="8595" spans="1:59" s="18" customFormat="1" x14ac:dyDescent="0.2">
      <c r="A8595" s="2"/>
      <c r="BG8595" s="72"/>
    </row>
    <row r="8596" spans="1:59" s="18" customFormat="1" x14ac:dyDescent="0.2">
      <c r="A8596" s="2"/>
      <c r="BG8596" s="72"/>
    </row>
    <row r="8597" spans="1:59" s="18" customFormat="1" x14ac:dyDescent="0.2">
      <c r="A8597" s="2"/>
      <c r="BG8597" s="72"/>
    </row>
    <row r="8598" spans="1:59" s="18" customFormat="1" x14ac:dyDescent="0.2">
      <c r="A8598" s="2"/>
      <c r="BG8598" s="72"/>
    </row>
    <row r="8599" spans="1:59" s="18" customFormat="1" x14ac:dyDescent="0.2">
      <c r="A8599" s="2"/>
      <c r="BG8599" s="72"/>
    </row>
    <row r="8600" spans="1:59" s="18" customFormat="1" x14ac:dyDescent="0.2">
      <c r="A8600" s="2"/>
      <c r="BG8600" s="72"/>
    </row>
    <row r="8601" spans="1:59" s="18" customFormat="1" x14ac:dyDescent="0.2">
      <c r="A8601" s="2"/>
      <c r="BG8601" s="72"/>
    </row>
    <row r="8602" spans="1:59" s="18" customFormat="1" x14ac:dyDescent="0.2">
      <c r="A8602" s="2"/>
      <c r="BG8602" s="72"/>
    </row>
    <row r="8603" spans="1:59" s="18" customFormat="1" x14ac:dyDescent="0.2">
      <c r="A8603" s="2"/>
      <c r="BG8603" s="72"/>
    </row>
    <row r="8604" spans="1:59" s="18" customFormat="1" x14ac:dyDescent="0.2">
      <c r="A8604" s="2"/>
      <c r="BG8604" s="72"/>
    </row>
    <row r="8605" spans="1:59" s="18" customFormat="1" x14ac:dyDescent="0.2">
      <c r="A8605" s="2"/>
      <c r="BG8605" s="72"/>
    </row>
    <row r="8606" spans="1:59" s="18" customFormat="1" x14ac:dyDescent="0.2">
      <c r="A8606" s="2"/>
      <c r="BG8606" s="72"/>
    </row>
    <row r="8607" spans="1:59" s="18" customFormat="1" x14ac:dyDescent="0.2">
      <c r="A8607" s="2"/>
      <c r="BG8607" s="72"/>
    </row>
    <row r="8608" spans="1:59" s="18" customFormat="1" x14ac:dyDescent="0.2">
      <c r="A8608" s="2"/>
      <c r="BG8608" s="72"/>
    </row>
    <row r="8609" spans="1:59" s="18" customFormat="1" x14ac:dyDescent="0.2">
      <c r="A8609" s="2"/>
      <c r="BG8609" s="72"/>
    </row>
    <row r="8610" spans="1:59" s="18" customFormat="1" x14ac:dyDescent="0.2">
      <c r="A8610" s="2"/>
      <c r="BG8610" s="72"/>
    </row>
    <row r="8611" spans="1:59" s="18" customFormat="1" x14ac:dyDescent="0.2">
      <c r="A8611" s="2"/>
      <c r="BG8611" s="72"/>
    </row>
    <row r="8612" spans="1:59" s="18" customFormat="1" x14ac:dyDescent="0.2">
      <c r="A8612" s="2"/>
      <c r="BG8612" s="72"/>
    </row>
    <row r="8613" spans="1:59" s="18" customFormat="1" x14ac:dyDescent="0.2">
      <c r="A8613" s="2"/>
      <c r="BG8613" s="72"/>
    </row>
    <row r="8614" spans="1:59" s="18" customFormat="1" x14ac:dyDescent="0.2">
      <c r="A8614" s="2"/>
      <c r="BG8614" s="72"/>
    </row>
    <row r="8615" spans="1:59" s="18" customFormat="1" x14ac:dyDescent="0.2">
      <c r="A8615" s="2"/>
      <c r="BG8615" s="72"/>
    </row>
    <row r="8616" spans="1:59" s="18" customFormat="1" x14ac:dyDescent="0.2">
      <c r="A8616" s="2"/>
      <c r="BG8616" s="72"/>
    </row>
    <row r="8617" spans="1:59" s="18" customFormat="1" x14ac:dyDescent="0.2">
      <c r="A8617" s="2"/>
      <c r="BG8617" s="72"/>
    </row>
    <row r="8618" spans="1:59" s="18" customFormat="1" x14ac:dyDescent="0.2">
      <c r="A8618" s="2"/>
      <c r="BG8618" s="72"/>
    </row>
    <row r="8619" spans="1:59" s="18" customFormat="1" x14ac:dyDescent="0.2">
      <c r="A8619" s="2"/>
      <c r="BG8619" s="72"/>
    </row>
    <row r="8620" spans="1:59" s="18" customFormat="1" x14ac:dyDescent="0.2">
      <c r="A8620" s="2"/>
      <c r="BG8620" s="72"/>
    </row>
    <row r="8621" spans="1:59" s="18" customFormat="1" x14ac:dyDescent="0.2">
      <c r="A8621" s="2"/>
      <c r="BG8621" s="72"/>
    </row>
    <row r="8622" spans="1:59" s="18" customFormat="1" x14ac:dyDescent="0.2">
      <c r="A8622" s="2"/>
      <c r="BG8622" s="72"/>
    </row>
    <row r="8623" spans="1:59" s="18" customFormat="1" x14ac:dyDescent="0.2">
      <c r="A8623" s="2"/>
      <c r="BG8623" s="72"/>
    </row>
    <row r="8624" spans="1:59" s="18" customFormat="1" x14ac:dyDescent="0.2">
      <c r="A8624" s="2"/>
      <c r="BG8624" s="72"/>
    </row>
    <row r="8625" spans="1:59" s="18" customFormat="1" x14ac:dyDescent="0.2">
      <c r="A8625" s="2"/>
      <c r="BG8625" s="72"/>
    </row>
    <row r="8626" spans="1:59" s="18" customFormat="1" x14ac:dyDescent="0.2">
      <c r="A8626" s="2"/>
      <c r="BG8626" s="72"/>
    </row>
    <row r="8627" spans="1:59" s="18" customFormat="1" x14ac:dyDescent="0.2">
      <c r="A8627" s="2"/>
      <c r="BG8627" s="72"/>
    </row>
    <row r="8628" spans="1:59" s="18" customFormat="1" x14ac:dyDescent="0.2">
      <c r="A8628" s="2"/>
      <c r="BG8628" s="72"/>
    </row>
    <row r="8629" spans="1:59" s="18" customFormat="1" x14ac:dyDescent="0.2">
      <c r="A8629" s="2"/>
      <c r="BG8629" s="72"/>
    </row>
    <row r="8630" spans="1:59" s="18" customFormat="1" x14ac:dyDescent="0.2">
      <c r="A8630" s="2"/>
      <c r="BG8630" s="72"/>
    </row>
    <row r="8631" spans="1:59" s="18" customFormat="1" x14ac:dyDescent="0.2">
      <c r="A8631" s="2"/>
      <c r="BG8631" s="72"/>
    </row>
    <row r="8632" spans="1:59" s="18" customFormat="1" x14ac:dyDescent="0.2">
      <c r="A8632" s="2"/>
      <c r="BG8632" s="72"/>
    </row>
    <row r="8633" spans="1:59" s="18" customFormat="1" x14ac:dyDescent="0.2">
      <c r="A8633" s="2"/>
      <c r="BG8633" s="72"/>
    </row>
    <row r="8634" spans="1:59" s="18" customFormat="1" x14ac:dyDescent="0.2">
      <c r="A8634" s="2"/>
      <c r="BG8634" s="72"/>
    </row>
    <row r="8635" spans="1:59" s="18" customFormat="1" x14ac:dyDescent="0.2">
      <c r="A8635" s="2"/>
      <c r="BG8635" s="72"/>
    </row>
    <row r="8636" spans="1:59" s="18" customFormat="1" x14ac:dyDescent="0.2">
      <c r="A8636" s="2"/>
      <c r="BG8636" s="72"/>
    </row>
    <row r="8637" spans="1:59" s="18" customFormat="1" x14ac:dyDescent="0.2">
      <c r="A8637" s="2"/>
      <c r="BG8637" s="72"/>
    </row>
    <row r="8638" spans="1:59" s="18" customFormat="1" x14ac:dyDescent="0.2">
      <c r="A8638" s="2"/>
      <c r="BG8638" s="72"/>
    </row>
    <row r="8639" spans="1:59" s="18" customFormat="1" x14ac:dyDescent="0.2">
      <c r="A8639" s="2"/>
      <c r="BG8639" s="72"/>
    </row>
    <row r="8640" spans="1:59" s="18" customFormat="1" x14ac:dyDescent="0.2">
      <c r="A8640" s="2"/>
      <c r="BG8640" s="72"/>
    </row>
    <row r="8641" spans="1:59" s="18" customFormat="1" x14ac:dyDescent="0.2">
      <c r="A8641" s="2"/>
      <c r="BG8641" s="72"/>
    </row>
    <row r="8642" spans="1:59" s="18" customFormat="1" x14ac:dyDescent="0.2">
      <c r="A8642" s="2"/>
      <c r="BG8642" s="72"/>
    </row>
    <row r="8643" spans="1:59" s="18" customFormat="1" x14ac:dyDescent="0.2">
      <c r="A8643" s="2"/>
      <c r="BG8643" s="72"/>
    </row>
    <row r="8644" spans="1:59" s="18" customFormat="1" x14ac:dyDescent="0.2">
      <c r="A8644" s="2"/>
      <c r="BG8644" s="72"/>
    </row>
    <row r="8645" spans="1:59" s="18" customFormat="1" x14ac:dyDescent="0.2">
      <c r="A8645" s="2"/>
      <c r="BG8645" s="72"/>
    </row>
    <row r="8646" spans="1:59" s="18" customFormat="1" x14ac:dyDescent="0.2">
      <c r="A8646" s="2"/>
      <c r="BG8646" s="72"/>
    </row>
    <row r="8647" spans="1:59" s="18" customFormat="1" x14ac:dyDescent="0.2">
      <c r="A8647" s="2"/>
      <c r="BG8647" s="72"/>
    </row>
    <row r="8648" spans="1:59" s="18" customFormat="1" x14ac:dyDescent="0.2">
      <c r="A8648" s="2"/>
      <c r="BG8648" s="72"/>
    </row>
    <row r="8649" spans="1:59" s="18" customFormat="1" x14ac:dyDescent="0.2">
      <c r="A8649" s="2"/>
      <c r="BG8649" s="72"/>
    </row>
    <row r="8650" spans="1:59" s="18" customFormat="1" x14ac:dyDescent="0.2">
      <c r="A8650" s="2"/>
      <c r="BG8650" s="72"/>
    </row>
    <row r="8651" spans="1:59" s="18" customFormat="1" x14ac:dyDescent="0.2">
      <c r="A8651" s="2"/>
      <c r="BG8651" s="72"/>
    </row>
    <row r="8652" spans="1:59" s="18" customFormat="1" x14ac:dyDescent="0.2">
      <c r="A8652" s="2"/>
      <c r="BG8652" s="72"/>
    </row>
    <row r="8653" spans="1:59" s="18" customFormat="1" x14ac:dyDescent="0.2">
      <c r="A8653" s="2"/>
      <c r="BG8653" s="72"/>
    </row>
    <row r="8654" spans="1:59" s="18" customFormat="1" x14ac:dyDescent="0.2">
      <c r="A8654" s="2"/>
      <c r="BG8654" s="72"/>
    </row>
    <row r="8655" spans="1:59" s="18" customFormat="1" x14ac:dyDescent="0.2">
      <c r="A8655" s="2"/>
      <c r="BG8655" s="72"/>
    </row>
    <row r="8656" spans="1:59" s="18" customFormat="1" x14ac:dyDescent="0.2">
      <c r="A8656" s="2"/>
      <c r="BG8656" s="72"/>
    </row>
    <row r="8657" spans="1:59" s="18" customFormat="1" x14ac:dyDescent="0.2">
      <c r="A8657" s="2"/>
      <c r="BG8657" s="72"/>
    </row>
    <row r="8658" spans="1:59" s="18" customFormat="1" x14ac:dyDescent="0.2">
      <c r="A8658" s="2"/>
      <c r="BG8658" s="72"/>
    </row>
    <row r="8659" spans="1:59" s="18" customFormat="1" x14ac:dyDescent="0.2">
      <c r="A8659" s="2"/>
      <c r="BG8659" s="72"/>
    </row>
    <row r="8660" spans="1:59" s="18" customFormat="1" x14ac:dyDescent="0.2">
      <c r="A8660" s="2"/>
      <c r="BG8660" s="72"/>
    </row>
    <row r="8661" spans="1:59" s="18" customFormat="1" x14ac:dyDescent="0.2">
      <c r="A8661" s="2"/>
      <c r="BG8661" s="72"/>
    </row>
    <row r="8662" spans="1:59" s="18" customFormat="1" x14ac:dyDescent="0.2">
      <c r="A8662" s="2"/>
      <c r="BG8662" s="72"/>
    </row>
    <row r="8663" spans="1:59" s="18" customFormat="1" x14ac:dyDescent="0.2">
      <c r="A8663" s="2"/>
      <c r="BG8663" s="72"/>
    </row>
    <row r="8664" spans="1:59" s="18" customFormat="1" x14ac:dyDescent="0.2">
      <c r="A8664" s="2"/>
      <c r="BG8664" s="72"/>
    </row>
    <row r="8665" spans="1:59" s="18" customFormat="1" x14ac:dyDescent="0.2">
      <c r="A8665" s="2"/>
      <c r="BG8665" s="72"/>
    </row>
    <row r="8666" spans="1:59" s="18" customFormat="1" x14ac:dyDescent="0.2">
      <c r="A8666" s="2"/>
      <c r="BG8666" s="72"/>
    </row>
    <row r="8667" spans="1:59" s="18" customFormat="1" x14ac:dyDescent="0.2">
      <c r="A8667" s="2"/>
      <c r="BG8667" s="72"/>
    </row>
    <row r="8668" spans="1:59" s="18" customFormat="1" x14ac:dyDescent="0.2">
      <c r="A8668" s="2"/>
      <c r="BG8668" s="72"/>
    </row>
    <row r="8669" spans="1:59" s="18" customFormat="1" x14ac:dyDescent="0.2">
      <c r="A8669" s="2"/>
      <c r="BG8669" s="72"/>
    </row>
    <row r="8670" spans="1:59" s="18" customFormat="1" x14ac:dyDescent="0.2">
      <c r="A8670" s="2"/>
      <c r="BG8670" s="72"/>
    </row>
    <row r="8671" spans="1:59" s="18" customFormat="1" x14ac:dyDescent="0.2">
      <c r="A8671" s="2"/>
      <c r="BG8671" s="72"/>
    </row>
    <row r="8672" spans="1:59" s="18" customFormat="1" x14ac:dyDescent="0.2">
      <c r="A8672" s="2"/>
      <c r="BG8672" s="72"/>
    </row>
    <row r="8673" spans="1:59" s="18" customFormat="1" x14ac:dyDescent="0.2">
      <c r="A8673" s="2"/>
      <c r="BG8673" s="72"/>
    </row>
    <row r="8674" spans="1:59" s="18" customFormat="1" x14ac:dyDescent="0.2">
      <c r="A8674" s="2"/>
      <c r="BG8674" s="72"/>
    </row>
    <row r="8675" spans="1:59" s="18" customFormat="1" x14ac:dyDescent="0.2">
      <c r="A8675" s="2"/>
      <c r="BG8675" s="72"/>
    </row>
    <row r="8676" spans="1:59" s="18" customFormat="1" x14ac:dyDescent="0.2">
      <c r="A8676" s="2"/>
      <c r="BG8676" s="72"/>
    </row>
    <row r="8677" spans="1:59" s="18" customFormat="1" x14ac:dyDescent="0.2">
      <c r="A8677" s="2"/>
      <c r="BG8677" s="72"/>
    </row>
    <row r="8678" spans="1:59" s="18" customFormat="1" x14ac:dyDescent="0.2">
      <c r="A8678" s="2"/>
      <c r="BG8678" s="72"/>
    </row>
    <row r="8679" spans="1:59" s="18" customFormat="1" x14ac:dyDescent="0.2">
      <c r="A8679" s="2"/>
      <c r="BG8679" s="72"/>
    </row>
    <row r="8680" spans="1:59" s="18" customFormat="1" x14ac:dyDescent="0.2">
      <c r="A8680" s="2"/>
      <c r="BG8680" s="72"/>
    </row>
    <row r="8681" spans="1:59" s="18" customFormat="1" x14ac:dyDescent="0.2">
      <c r="A8681" s="2"/>
      <c r="BG8681" s="72"/>
    </row>
    <row r="8682" spans="1:59" s="18" customFormat="1" x14ac:dyDescent="0.2">
      <c r="A8682" s="2"/>
      <c r="BG8682" s="72"/>
    </row>
    <row r="8683" spans="1:59" s="18" customFormat="1" x14ac:dyDescent="0.2">
      <c r="A8683" s="2"/>
      <c r="BG8683" s="72"/>
    </row>
    <row r="8684" spans="1:59" s="18" customFormat="1" x14ac:dyDescent="0.2">
      <c r="A8684" s="2"/>
      <c r="BG8684" s="72"/>
    </row>
    <row r="8685" spans="1:59" s="18" customFormat="1" x14ac:dyDescent="0.2">
      <c r="A8685" s="2"/>
      <c r="BG8685" s="72"/>
    </row>
    <row r="8686" spans="1:59" s="18" customFormat="1" x14ac:dyDescent="0.2">
      <c r="A8686" s="2"/>
      <c r="BG8686" s="72"/>
    </row>
    <row r="8687" spans="1:59" s="18" customFormat="1" x14ac:dyDescent="0.2">
      <c r="A8687" s="2"/>
      <c r="BG8687" s="72"/>
    </row>
    <row r="8688" spans="1:59" s="18" customFormat="1" x14ac:dyDescent="0.2">
      <c r="A8688" s="2"/>
      <c r="BG8688" s="72"/>
    </row>
    <row r="8689" spans="1:59" s="18" customFormat="1" x14ac:dyDescent="0.2">
      <c r="A8689" s="2"/>
      <c r="BG8689" s="72"/>
    </row>
    <row r="8690" spans="1:59" s="18" customFormat="1" x14ac:dyDescent="0.2">
      <c r="A8690" s="2"/>
      <c r="BG8690" s="72"/>
    </row>
    <row r="8691" spans="1:59" s="18" customFormat="1" x14ac:dyDescent="0.2">
      <c r="A8691" s="2"/>
      <c r="BG8691" s="72"/>
    </row>
    <row r="8692" spans="1:59" s="18" customFormat="1" x14ac:dyDescent="0.2">
      <c r="A8692" s="2"/>
      <c r="BG8692" s="72"/>
    </row>
    <row r="8693" spans="1:59" s="18" customFormat="1" x14ac:dyDescent="0.2">
      <c r="A8693" s="2"/>
      <c r="BG8693" s="72"/>
    </row>
    <row r="8694" spans="1:59" s="18" customFormat="1" x14ac:dyDescent="0.2">
      <c r="A8694" s="2"/>
      <c r="BG8694" s="72"/>
    </row>
    <row r="8695" spans="1:59" s="18" customFormat="1" x14ac:dyDescent="0.2">
      <c r="A8695" s="2"/>
      <c r="BG8695" s="72"/>
    </row>
    <row r="8696" spans="1:59" s="18" customFormat="1" x14ac:dyDescent="0.2">
      <c r="A8696" s="2"/>
      <c r="BG8696" s="72"/>
    </row>
    <row r="8697" spans="1:59" s="18" customFormat="1" x14ac:dyDescent="0.2">
      <c r="A8697" s="2"/>
      <c r="BG8697" s="72"/>
    </row>
    <row r="8698" spans="1:59" s="18" customFormat="1" x14ac:dyDescent="0.2">
      <c r="A8698" s="2"/>
      <c r="BG8698" s="72"/>
    </row>
    <row r="8699" spans="1:59" s="18" customFormat="1" x14ac:dyDescent="0.2">
      <c r="A8699" s="2"/>
      <c r="BG8699" s="72"/>
    </row>
    <row r="8700" spans="1:59" s="18" customFormat="1" x14ac:dyDescent="0.2">
      <c r="A8700" s="2"/>
      <c r="BG8700" s="72"/>
    </row>
    <row r="8701" spans="1:59" s="18" customFormat="1" x14ac:dyDescent="0.2">
      <c r="A8701" s="2"/>
      <c r="BG8701" s="72"/>
    </row>
    <row r="8702" spans="1:59" s="18" customFormat="1" x14ac:dyDescent="0.2">
      <c r="A8702" s="2"/>
      <c r="BG8702" s="72"/>
    </row>
    <row r="8703" spans="1:59" s="18" customFormat="1" x14ac:dyDescent="0.2">
      <c r="A8703" s="2"/>
      <c r="BG8703" s="72"/>
    </row>
    <row r="8704" spans="1:59" s="18" customFormat="1" x14ac:dyDescent="0.2">
      <c r="A8704" s="2"/>
      <c r="BG8704" s="72"/>
    </row>
    <row r="8705" spans="1:59" s="18" customFormat="1" x14ac:dyDescent="0.2">
      <c r="A8705" s="2"/>
      <c r="BG8705" s="72"/>
    </row>
    <row r="8706" spans="1:59" s="18" customFormat="1" x14ac:dyDescent="0.2">
      <c r="A8706" s="2"/>
      <c r="BG8706" s="72"/>
    </row>
    <row r="8707" spans="1:59" s="18" customFormat="1" x14ac:dyDescent="0.2">
      <c r="A8707" s="2"/>
      <c r="BG8707" s="72"/>
    </row>
    <row r="8708" spans="1:59" s="18" customFormat="1" x14ac:dyDescent="0.2">
      <c r="A8708" s="2"/>
      <c r="BG8708" s="72"/>
    </row>
    <row r="8709" spans="1:59" s="18" customFormat="1" x14ac:dyDescent="0.2">
      <c r="A8709" s="2"/>
      <c r="BG8709" s="72"/>
    </row>
    <row r="8710" spans="1:59" s="18" customFormat="1" x14ac:dyDescent="0.2">
      <c r="A8710" s="2"/>
      <c r="BG8710" s="72"/>
    </row>
    <row r="8711" spans="1:59" s="18" customFormat="1" x14ac:dyDescent="0.2">
      <c r="A8711" s="2"/>
      <c r="BG8711" s="72"/>
    </row>
    <row r="8712" spans="1:59" s="18" customFormat="1" x14ac:dyDescent="0.2">
      <c r="A8712" s="2"/>
      <c r="BG8712" s="72"/>
    </row>
    <row r="8713" spans="1:59" s="18" customFormat="1" x14ac:dyDescent="0.2">
      <c r="A8713" s="2"/>
      <c r="BG8713" s="72"/>
    </row>
    <row r="8714" spans="1:59" s="18" customFormat="1" x14ac:dyDescent="0.2">
      <c r="A8714" s="2"/>
      <c r="BG8714" s="72"/>
    </row>
    <row r="8715" spans="1:59" s="18" customFormat="1" x14ac:dyDescent="0.2">
      <c r="A8715" s="2"/>
      <c r="BG8715" s="72"/>
    </row>
    <row r="8716" spans="1:59" s="18" customFormat="1" x14ac:dyDescent="0.2">
      <c r="A8716" s="2"/>
      <c r="BG8716" s="72"/>
    </row>
    <row r="8717" spans="1:59" s="18" customFormat="1" x14ac:dyDescent="0.2">
      <c r="A8717" s="2"/>
      <c r="BG8717" s="72"/>
    </row>
    <row r="8718" spans="1:59" s="18" customFormat="1" x14ac:dyDescent="0.2">
      <c r="A8718" s="2"/>
      <c r="BG8718" s="72"/>
    </row>
    <row r="8719" spans="1:59" s="18" customFormat="1" x14ac:dyDescent="0.2">
      <c r="A8719" s="2"/>
      <c r="BG8719" s="72"/>
    </row>
    <row r="8720" spans="1:59" s="18" customFormat="1" x14ac:dyDescent="0.2">
      <c r="A8720" s="2"/>
      <c r="BG8720" s="72"/>
    </row>
    <row r="8721" spans="1:59" s="18" customFormat="1" x14ac:dyDescent="0.2">
      <c r="A8721" s="2"/>
      <c r="BG8721" s="72"/>
    </row>
    <row r="8722" spans="1:59" s="18" customFormat="1" x14ac:dyDescent="0.2">
      <c r="A8722" s="2"/>
      <c r="BG8722" s="72"/>
    </row>
    <row r="8723" spans="1:59" s="18" customFormat="1" x14ac:dyDescent="0.2">
      <c r="A8723" s="2"/>
      <c r="BG8723" s="72"/>
    </row>
    <row r="8724" spans="1:59" s="18" customFormat="1" x14ac:dyDescent="0.2">
      <c r="A8724" s="2"/>
      <c r="BG8724" s="72"/>
    </row>
    <row r="8725" spans="1:59" s="18" customFormat="1" x14ac:dyDescent="0.2">
      <c r="A8725" s="2"/>
      <c r="BG8725" s="72"/>
    </row>
    <row r="8726" spans="1:59" s="18" customFormat="1" x14ac:dyDescent="0.2">
      <c r="A8726" s="2"/>
      <c r="BG8726" s="72"/>
    </row>
    <row r="8727" spans="1:59" s="18" customFormat="1" x14ac:dyDescent="0.2">
      <c r="A8727" s="2"/>
      <c r="BG8727" s="72"/>
    </row>
    <row r="8728" spans="1:59" s="18" customFormat="1" x14ac:dyDescent="0.2">
      <c r="A8728" s="2"/>
      <c r="BG8728" s="72"/>
    </row>
    <row r="8729" spans="1:59" s="18" customFormat="1" x14ac:dyDescent="0.2">
      <c r="A8729" s="2"/>
      <c r="BG8729" s="72"/>
    </row>
    <row r="8730" spans="1:59" s="18" customFormat="1" x14ac:dyDescent="0.2">
      <c r="A8730" s="2"/>
      <c r="BG8730" s="72"/>
    </row>
    <row r="8731" spans="1:59" s="18" customFormat="1" x14ac:dyDescent="0.2">
      <c r="A8731" s="2"/>
      <c r="BG8731" s="72"/>
    </row>
    <row r="8732" spans="1:59" s="18" customFormat="1" x14ac:dyDescent="0.2">
      <c r="A8732" s="2"/>
      <c r="BG8732" s="72"/>
    </row>
    <row r="8733" spans="1:59" s="18" customFormat="1" x14ac:dyDescent="0.2">
      <c r="A8733" s="2"/>
      <c r="BG8733" s="72"/>
    </row>
    <row r="8734" spans="1:59" s="18" customFormat="1" x14ac:dyDescent="0.2">
      <c r="A8734" s="2"/>
      <c r="BG8734" s="72"/>
    </row>
    <row r="8735" spans="1:59" s="18" customFormat="1" x14ac:dyDescent="0.2">
      <c r="A8735" s="2"/>
      <c r="BG8735" s="72"/>
    </row>
    <row r="8736" spans="1:59" s="18" customFormat="1" x14ac:dyDescent="0.2">
      <c r="A8736" s="2"/>
      <c r="BG8736" s="72"/>
    </row>
    <row r="8737" spans="1:59" s="18" customFormat="1" x14ac:dyDescent="0.2">
      <c r="A8737" s="2"/>
      <c r="BG8737" s="72"/>
    </row>
    <row r="8738" spans="1:59" s="18" customFormat="1" x14ac:dyDescent="0.2">
      <c r="A8738" s="2"/>
      <c r="BG8738" s="72"/>
    </row>
    <row r="8739" spans="1:59" s="18" customFormat="1" x14ac:dyDescent="0.2">
      <c r="A8739" s="2"/>
      <c r="BG8739" s="72"/>
    </row>
    <row r="8740" spans="1:59" s="18" customFormat="1" x14ac:dyDescent="0.2">
      <c r="A8740" s="2"/>
      <c r="BG8740" s="72"/>
    </row>
    <row r="8741" spans="1:59" s="18" customFormat="1" x14ac:dyDescent="0.2">
      <c r="A8741" s="2"/>
      <c r="BG8741" s="72"/>
    </row>
    <row r="8742" spans="1:59" s="18" customFormat="1" x14ac:dyDescent="0.2">
      <c r="A8742" s="2"/>
      <c r="BG8742" s="72"/>
    </row>
    <row r="8743" spans="1:59" s="18" customFormat="1" x14ac:dyDescent="0.2">
      <c r="A8743" s="2"/>
      <c r="BG8743" s="72"/>
    </row>
    <row r="8744" spans="1:59" s="18" customFormat="1" x14ac:dyDescent="0.2">
      <c r="A8744" s="2"/>
      <c r="BG8744" s="72"/>
    </row>
    <row r="8745" spans="1:59" s="18" customFormat="1" x14ac:dyDescent="0.2">
      <c r="A8745" s="2"/>
      <c r="BG8745" s="72"/>
    </row>
    <row r="8746" spans="1:59" s="18" customFormat="1" x14ac:dyDescent="0.2">
      <c r="A8746" s="2"/>
      <c r="BG8746" s="72"/>
    </row>
    <row r="8747" spans="1:59" s="18" customFormat="1" x14ac:dyDescent="0.2">
      <c r="A8747" s="2"/>
      <c r="BG8747" s="72"/>
    </row>
    <row r="8748" spans="1:59" s="18" customFormat="1" x14ac:dyDescent="0.2">
      <c r="A8748" s="2"/>
      <c r="BG8748" s="72"/>
    </row>
    <row r="8749" spans="1:59" s="18" customFormat="1" x14ac:dyDescent="0.2">
      <c r="A8749" s="2"/>
      <c r="BG8749" s="72"/>
    </row>
    <row r="8750" spans="1:59" s="18" customFormat="1" x14ac:dyDescent="0.2">
      <c r="A8750" s="2"/>
      <c r="BG8750" s="72"/>
    </row>
    <row r="8751" spans="1:59" s="18" customFormat="1" x14ac:dyDescent="0.2">
      <c r="A8751" s="2"/>
      <c r="BG8751" s="72"/>
    </row>
    <row r="8752" spans="1:59" s="18" customFormat="1" x14ac:dyDescent="0.2">
      <c r="A8752" s="2"/>
      <c r="BG8752" s="72"/>
    </row>
    <row r="8753" spans="1:59" s="18" customFormat="1" x14ac:dyDescent="0.2">
      <c r="A8753" s="2"/>
      <c r="BG8753" s="72"/>
    </row>
    <row r="8754" spans="1:59" x14ac:dyDescent="0.2">
      <c r="I8754" s="2"/>
    </row>
    <row r="8755" spans="1:59" x14ac:dyDescent="0.2">
      <c r="I8755" s="2"/>
    </row>
    <row r="8756" spans="1:59" x14ac:dyDescent="0.2">
      <c r="I8756" s="2"/>
    </row>
    <row r="8757" spans="1:59" x14ac:dyDescent="0.2">
      <c r="I8757" s="2"/>
    </row>
    <row r="8758" spans="1:59" x14ac:dyDescent="0.2">
      <c r="I8758" s="2"/>
    </row>
    <row r="8759" spans="1:59" x14ac:dyDescent="0.2">
      <c r="I8759" s="2"/>
    </row>
    <row r="8760" spans="1:59" x14ac:dyDescent="0.2">
      <c r="I8760" s="2"/>
    </row>
    <row r="8761" spans="1:59" x14ac:dyDescent="0.2">
      <c r="I8761" s="2"/>
    </row>
    <row r="8762" spans="1:59" x14ac:dyDescent="0.2">
      <c r="I8762" s="2"/>
    </row>
    <row r="8763" spans="1:59" x14ac:dyDescent="0.2">
      <c r="I8763" s="2"/>
    </row>
    <row r="8764" spans="1:59" x14ac:dyDescent="0.2">
      <c r="I8764" s="2"/>
    </row>
    <row r="8765" spans="1:59" x14ac:dyDescent="0.2">
      <c r="I8765" s="2"/>
    </row>
    <row r="8766" spans="1:59" x14ac:dyDescent="0.2">
      <c r="I8766" s="2"/>
    </row>
    <row r="8767" spans="1:59" x14ac:dyDescent="0.2">
      <c r="I8767" s="2"/>
    </row>
    <row r="8768" spans="1:59" x14ac:dyDescent="0.2">
      <c r="I8768" s="2"/>
    </row>
    <row r="8769" spans="9:9" x14ac:dyDescent="0.2">
      <c r="I8769" s="2"/>
    </row>
    <row r="8770" spans="9:9" x14ac:dyDescent="0.2">
      <c r="I8770" s="2"/>
    </row>
    <row r="8771" spans="9:9" x14ac:dyDescent="0.2">
      <c r="I8771" s="2"/>
    </row>
    <row r="8772" spans="9:9" x14ac:dyDescent="0.2">
      <c r="I8772" s="2"/>
    </row>
    <row r="8773" spans="9:9" x14ac:dyDescent="0.2">
      <c r="I8773" s="2"/>
    </row>
    <row r="8774" spans="9:9" x14ac:dyDescent="0.2">
      <c r="I8774" s="2"/>
    </row>
    <row r="8775" spans="9:9" x14ac:dyDescent="0.2">
      <c r="I8775" s="2"/>
    </row>
    <row r="8776" spans="9:9" x14ac:dyDescent="0.2">
      <c r="I8776" s="2"/>
    </row>
    <row r="8777" spans="9:9" x14ac:dyDescent="0.2">
      <c r="I8777" s="2"/>
    </row>
    <row r="8778" spans="9:9" x14ac:dyDescent="0.2">
      <c r="I8778" s="2"/>
    </row>
    <row r="8779" spans="9:9" x14ac:dyDescent="0.2">
      <c r="I8779" s="2"/>
    </row>
    <row r="8780" spans="9:9" x14ac:dyDescent="0.2">
      <c r="I8780" s="2"/>
    </row>
    <row r="8781" spans="9:9" x14ac:dyDescent="0.2">
      <c r="I8781" s="2"/>
    </row>
    <row r="8782" spans="9:9" x14ac:dyDescent="0.2">
      <c r="I8782" s="2"/>
    </row>
    <row r="8783" spans="9:9" x14ac:dyDescent="0.2">
      <c r="I8783" s="2"/>
    </row>
    <row r="8784" spans="9:9" x14ac:dyDescent="0.2">
      <c r="I8784" s="2"/>
    </row>
    <row r="8785" spans="9:9" x14ac:dyDescent="0.2">
      <c r="I8785" s="2"/>
    </row>
    <row r="8786" spans="9:9" x14ac:dyDescent="0.2">
      <c r="I8786" s="2"/>
    </row>
    <row r="8787" spans="9:9" x14ac:dyDescent="0.2">
      <c r="I8787" s="2"/>
    </row>
    <row r="8788" spans="9:9" x14ac:dyDescent="0.2">
      <c r="I8788" s="2"/>
    </row>
    <row r="8789" spans="9:9" x14ac:dyDescent="0.2">
      <c r="I8789" s="2"/>
    </row>
    <row r="8790" spans="9:9" x14ac:dyDescent="0.2">
      <c r="I8790" s="2"/>
    </row>
    <row r="8791" spans="9:9" x14ac:dyDescent="0.2">
      <c r="I8791" s="2"/>
    </row>
    <row r="8792" spans="9:9" x14ac:dyDescent="0.2">
      <c r="I8792" s="2"/>
    </row>
    <row r="8793" spans="9:9" x14ac:dyDescent="0.2">
      <c r="I8793" s="2"/>
    </row>
    <row r="8794" spans="9:9" x14ac:dyDescent="0.2">
      <c r="I8794" s="2"/>
    </row>
    <row r="8795" spans="9:9" x14ac:dyDescent="0.2">
      <c r="I8795" s="2"/>
    </row>
    <row r="8796" spans="9:9" x14ac:dyDescent="0.2">
      <c r="I8796" s="2"/>
    </row>
    <row r="8797" spans="9:9" x14ac:dyDescent="0.2">
      <c r="I8797" s="2"/>
    </row>
    <row r="8798" spans="9:9" x14ac:dyDescent="0.2">
      <c r="I8798" s="2"/>
    </row>
    <row r="8799" spans="9:9" x14ac:dyDescent="0.2">
      <c r="I8799" s="2"/>
    </row>
    <row r="8800" spans="9:9" x14ac:dyDescent="0.2">
      <c r="I8800" s="2"/>
    </row>
    <row r="8801" spans="9:9" x14ac:dyDescent="0.2">
      <c r="I8801" s="2"/>
    </row>
    <row r="8802" spans="9:9" x14ac:dyDescent="0.2">
      <c r="I8802" s="2"/>
    </row>
    <row r="8803" spans="9:9" x14ac:dyDescent="0.2">
      <c r="I8803" s="2"/>
    </row>
    <row r="8804" spans="9:9" x14ac:dyDescent="0.2">
      <c r="I8804" s="2"/>
    </row>
    <row r="8805" spans="9:9" x14ac:dyDescent="0.2">
      <c r="I8805" s="2"/>
    </row>
    <row r="8806" spans="9:9" x14ac:dyDescent="0.2">
      <c r="I8806" s="2"/>
    </row>
    <row r="8807" spans="9:9" x14ac:dyDescent="0.2">
      <c r="I8807" s="2"/>
    </row>
    <row r="8808" spans="9:9" x14ac:dyDescent="0.2">
      <c r="I8808" s="2"/>
    </row>
    <row r="8809" spans="9:9" x14ac:dyDescent="0.2">
      <c r="I8809" s="2"/>
    </row>
    <row r="8810" spans="9:9" x14ac:dyDescent="0.2">
      <c r="I8810" s="2"/>
    </row>
    <row r="8811" spans="9:9" x14ac:dyDescent="0.2">
      <c r="I8811" s="2"/>
    </row>
    <row r="8812" spans="9:9" x14ac:dyDescent="0.2">
      <c r="I8812" s="2"/>
    </row>
    <row r="8813" spans="9:9" x14ac:dyDescent="0.2">
      <c r="I8813" s="2"/>
    </row>
    <row r="8814" spans="9:9" x14ac:dyDescent="0.2">
      <c r="I8814" s="2"/>
    </row>
    <row r="8815" spans="9:9" x14ac:dyDescent="0.2">
      <c r="I8815" s="2"/>
    </row>
    <row r="8816" spans="9:9" x14ac:dyDescent="0.2">
      <c r="I8816" s="2"/>
    </row>
    <row r="8817" spans="9:9" x14ac:dyDescent="0.2">
      <c r="I8817" s="2"/>
    </row>
    <row r="8818" spans="9:9" x14ac:dyDescent="0.2">
      <c r="I8818" s="2"/>
    </row>
    <row r="8819" spans="9:9" x14ac:dyDescent="0.2">
      <c r="I8819" s="2"/>
    </row>
    <row r="8820" spans="9:9" x14ac:dyDescent="0.2">
      <c r="I8820" s="2"/>
    </row>
    <row r="8821" spans="9:9" x14ac:dyDescent="0.2">
      <c r="I8821" s="2"/>
    </row>
    <row r="8822" spans="9:9" x14ac:dyDescent="0.2">
      <c r="I8822" s="2"/>
    </row>
    <row r="8823" spans="9:9" x14ac:dyDescent="0.2">
      <c r="I8823" s="2"/>
    </row>
    <row r="8824" spans="9:9" x14ac:dyDescent="0.2">
      <c r="I8824" s="2"/>
    </row>
    <row r="8825" spans="9:9" x14ac:dyDescent="0.2">
      <c r="I8825" s="2"/>
    </row>
    <row r="8826" spans="9:9" x14ac:dyDescent="0.2">
      <c r="I8826" s="2"/>
    </row>
    <row r="8827" spans="9:9" x14ac:dyDescent="0.2">
      <c r="I8827" s="2"/>
    </row>
    <row r="8828" spans="9:9" x14ac:dyDescent="0.2">
      <c r="I8828" s="2"/>
    </row>
    <row r="8829" spans="9:9" x14ac:dyDescent="0.2">
      <c r="I8829" s="2"/>
    </row>
    <row r="8830" spans="9:9" x14ac:dyDescent="0.2">
      <c r="I8830" s="2"/>
    </row>
    <row r="8831" spans="9:9" x14ac:dyDescent="0.2">
      <c r="I8831" s="2"/>
    </row>
    <row r="8832" spans="9:9" x14ac:dyDescent="0.2">
      <c r="I8832" s="2"/>
    </row>
    <row r="8833" spans="9:9" x14ac:dyDescent="0.2">
      <c r="I8833" s="2"/>
    </row>
    <row r="8834" spans="9:9" x14ac:dyDescent="0.2">
      <c r="I8834" s="2"/>
    </row>
    <row r="8835" spans="9:9" x14ac:dyDescent="0.2">
      <c r="I8835" s="2"/>
    </row>
    <row r="8836" spans="9:9" x14ac:dyDescent="0.2">
      <c r="I8836" s="2"/>
    </row>
    <row r="8837" spans="9:9" x14ac:dyDescent="0.2">
      <c r="I8837" s="2"/>
    </row>
    <row r="8838" spans="9:9" x14ac:dyDescent="0.2">
      <c r="I8838" s="2"/>
    </row>
    <row r="8839" spans="9:9" x14ac:dyDescent="0.2">
      <c r="I8839" s="2"/>
    </row>
    <row r="8840" spans="9:9" x14ac:dyDescent="0.2">
      <c r="I8840" s="2"/>
    </row>
    <row r="8841" spans="9:9" x14ac:dyDescent="0.2">
      <c r="I8841" s="2"/>
    </row>
    <row r="8842" spans="9:9" x14ac:dyDescent="0.2">
      <c r="I8842" s="2"/>
    </row>
    <row r="8843" spans="9:9" x14ac:dyDescent="0.2">
      <c r="I8843" s="2"/>
    </row>
    <row r="8844" spans="9:9" x14ac:dyDescent="0.2">
      <c r="I8844" s="2"/>
    </row>
    <row r="8845" spans="9:9" x14ac:dyDescent="0.2">
      <c r="I8845" s="2"/>
    </row>
    <row r="8846" spans="9:9" x14ac:dyDescent="0.2">
      <c r="I8846" s="2"/>
    </row>
    <row r="8847" spans="9:9" x14ac:dyDescent="0.2">
      <c r="I8847" s="2"/>
    </row>
    <row r="8848" spans="9:9" x14ac:dyDescent="0.2">
      <c r="I8848" s="2"/>
    </row>
    <row r="8849" spans="9:9" x14ac:dyDescent="0.2">
      <c r="I8849" s="2"/>
    </row>
    <row r="8850" spans="9:9" x14ac:dyDescent="0.2">
      <c r="I8850" s="2"/>
    </row>
    <row r="8851" spans="9:9" x14ac:dyDescent="0.2">
      <c r="I8851" s="2"/>
    </row>
    <row r="8852" spans="9:9" x14ac:dyDescent="0.2">
      <c r="I8852" s="2"/>
    </row>
    <row r="8853" spans="9:9" x14ac:dyDescent="0.2">
      <c r="I8853" s="2"/>
    </row>
    <row r="8854" spans="9:9" x14ac:dyDescent="0.2">
      <c r="I8854" s="2"/>
    </row>
    <row r="8855" spans="9:9" x14ac:dyDescent="0.2">
      <c r="I8855" s="2"/>
    </row>
    <row r="8856" spans="9:9" x14ac:dyDescent="0.2">
      <c r="I8856" s="2"/>
    </row>
    <row r="8857" spans="9:9" x14ac:dyDescent="0.2">
      <c r="I8857" s="2"/>
    </row>
    <row r="8858" spans="9:9" x14ac:dyDescent="0.2">
      <c r="I8858" s="2"/>
    </row>
    <row r="8859" spans="9:9" x14ac:dyDescent="0.2">
      <c r="I8859" s="2"/>
    </row>
    <row r="8860" spans="9:9" x14ac:dyDescent="0.2">
      <c r="I8860" s="2"/>
    </row>
    <row r="8861" spans="9:9" x14ac:dyDescent="0.2">
      <c r="I8861" s="2"/>
    </row>
    <row r="8862" spans="9:9" x14ac:dyDescent="0.2">
      <c r="I8862" s="2"/>
    </row>
    <row r="8863" spans="9:9" x14ac:dyDescent="0.2">
      <c r="I8863" s="2"/>
    </row>
    <row r="8864" spans="9:9" x14ac:dyDescent="0.2">
      <c r="I8864" s="2"/>
    </row>
    <row r="8865" spans="9:9" x14ac:dyDescent="0.2">
      <c r="I8865" s="2"/>
    </row>
    <row r="8866" spans="9:9" x14ac:dyDescent="0.2">
      <c r="I8866" s="2"/>
    </row>
    <row r="8867" spans="9:9" x14ac:dyDescent="0.2">
      <c r="I8867" s="2"/>
    </row>
    <row r="8868" spans="9:9" x14ac:dyDescent="0.2">
      <c r="I8868" s="2"/>
    </row>
    <row r="8869" spans="9:9" x14ac:dyDescent="0.2">
      <c r="I8869" s="2"/>
    </row>
    <row r="8870" spans="9:9" x14ac:dyDescent="0.2">
      <c r="I8870" s="2"/>
    </row>
    <row r="8871" spans="9:9" x14ac:dyDescent="0.2">
      <c r="I8871" s="2"/>
    </row>
    <row r="8872" spans="9:9" x14ac:dyDescent="0.2">
      <c r="I8872" s="2"/>
    </row>
    <row r="8873" spans="9:9" x14ac:dyDescent="0.2">
      <c r="I8873" s="2"/>
    </row>
    <row r="8874" spans="9:9" x14ac:dyDescent="0.2">
      <c r="I8874" s="2"/>
    </row>
    <row r="8875" spans="9:9" x14ac:dyDescent="0.2">
      <c r="I8875" s="2"/>
    </row>
    <row r="8876" spans="9:9" x14ac:dyDescent="0.2">
      <c r="I8876" s="2"/>
    </row>
    <row r="8877" spans="9:9" x14ac:dyDescent="0.2">
      <c r="I8877" s="2"/>
    </row>
    <row r="8878" spans="9:9" x14ac:dyDescent="0.2">
      <c r="I8878" s="2"/>
    </row>
    <row r="8879" spans="9:9" x14ac:dyDescent="0.2">
      <c r="I8879" s="2"/>
    </row>
    <row r="8880" spans="9:9" x14ac:dyDescent="0.2">
      <c r="I8880" s="2"/>
    </row>
    <row r="8881" spans="9:9" x14ac:dyDescent="0.2">
      <c r="I8881" s="2"/>
    </row>
    <row r="8882" spans="9:9" x14ac:dyDescent="0.2">
      <c r="I8882" s="2"/>
    </row>
    <row r="8883" spans="9:9" x14ac:dyDescent="0.2">
      <c r="I8883" s="2"/>
    </row>
    <row r="8884" spans="9:9" x14ac:dyDescent="0.2">
      <c r="I8884" s="2"/>
    </row>
    <row r="8885" spans="9:9" x14ac:dyDescent="0.2">
      <c r="I8885" s="2"/>
    </row>
    <row r="8886" spans="9:9" x14ac:dyDescent="0.2">
      <c r="I8886" s="2"/>
    </row>
    <row r="8887" spans="9:9" x14ac:dyDescent="0.2">
      <c r="I8887" s="2"/>
    </row>
    <row r="8888" spans="9:9" x14ac:dyDescent="0.2">
      <c r="I8888" s="2"/>
    </row>
    <row r="8889" spans="9:9" x14ac:dyDescent="0.2">
      <c r="I8889" s="2"/>
    </row>
    <row r="8890" spans="9:9" x14ac:dyDescent="0.2">
      <c r="I8890" s="2"/>
    </row>
    <row r="8891" spans="9:9" x14ac:dyDescent="0.2">
      <c r="I8891" s="2"/>
    </row>
    <row r="8892" spans="9:9" x14ac:dyDescent="0.2">
      <c r="I8892" s="2"/>
    </row>
    <row r="8893" spans="9:9" x14ac:dyDescent="0.2">
      <c r="I8893" s="2"/>
    </row>
    <row r="8894" spans="9:9" x14ac:dyDescent="0.2">
      <c r="I8894" s="2"/>
    </row>
    <row r="8895" spans="9:9" x14ac:dyDescent="0.2">
      <c r="I8895" s="2"/>
    </row>
    <row r="8896" spans="9:9" x14ac:dyDescent="0.2">
      <c r="I8896" s="2"/>
    </row>
    <row r="8897" spans="9:9" x14ac:dyDescent="0.2">
      <c r="I8897" s="2"/>
    </row>
    <row r="8898" spans="9:9" x14ac:dyDescent="0.2">
      <c r="I8898" s="2"/>
    </row>
    <row r="8899" spans="9:9" x14ac:dyDescent="0.2">
      <c r="I8899" s="2"/>
    </row>
    <row r="8900" spans="9:9" x14ac:dyDescent="0.2">
      <c r="I8900" s="2"/>
    </row>
    <row r="8901" spans="9:9" x14ac:dyDescent="0.2">
      <c r="I8901" s="2"/>
    </row>
    <row r="8902" spans="9:9" x14ac:dyDescent="0.2">
      <c r="I8902" s="2"/>
    </row>
    <row r="8903" spans="9:9" x14ac:dyDescent="0.2">
      <c r="I8903" s="2"/>
    </row>
    <row r="8904" spans="9:9" x14ac:dyDescent="0.2">
      <c r="I8904" s="2"/>
    </row>
    <row r="8905" spans="9:9" x14ac:dyDescent="0.2">
      <c r="I8905" s="2"/>
    </row>
    <row r="8906" spans="9:9" x14ac:dyDescent="0.2">
      <c r="I8906" s="2"/>
    </row>
    <row r="8907" spans="9:9" x14ac:dyDescent="0.2">
      <c r="I8907" s="2"/>
    </row>
    <row r="8908" spans="9:9" x14ac:dyDescent="0.2">
      <c r="I8908" s="2"/>
    </row>
    <row r="8909" spans="9:9" x14ac:dyDescent="0.2">
      <c r="I8909" s="2"/>
    </row>
    <row r="8910" spans="9:9" x14ac:dyDescent="0.2">
      <c r="I8910" s="2"/>
    </row>
    <row r="8911" spans="9:9" x14ac:dyDescent="0.2">
      <c r="I8911" s="2"/>
    </row>
    <row r="8912" spans="9:9" x14ac:dyDescent="0.2">
      <c r="I8912" s="2"/>
    </row>
    <row r="8913" spans="9:9" x14ac:dyDescent="0.2">
      <c r="I8913" s="2"/>
    </row>
    <row r="8914" spans="9:9" x14ac:dyDescent="0.2">
      <c r="I8914" s="2"/>
    </row>
    <row r="8915" spans="9:9" x14ac:dyDescent="0.2">
      <c r="I8915" s="2"/>
    </row>
    <row r="8916" spans="9:9" x14ac:dyDescent="0.2">
      <c r="I8916" s="2"/>
    </row>
    <row r="8917" spans="9:9" x14ac:dyDescent="0.2">
      <c r="I8917" s="2"/>
    </row>
    <row r="8918" spans="9:9" x14ac:dyDescent="0.2">
      <c r="I8918" s="2"/>
    </row>
    <row r="8919" spans="9:9" x14ac:dyDescent="0.2">
      <c r="I8919" s="2"/>
    </row>
    <row r="8920" spans="9:9" x14ac:dyDescent="0.2">
      <c r="I8920" s="2"/>
    </row>
    <row r="8921" spans="9:9" x14ac:dyDescent="0.2">
      <c r="I8921" s="2"/>
    </row>
    <row r="8922" spans="9:9" x14ac:dyDescent="0.2">
      <c r="I8922" s="2"/>
    </row>
    <row r="8923" spans="9:9" x14ac:dyDescent="0.2">
      <c r="I8923" s="2"/>
    </row>
    <row r="8924" spans="9:9" x14ac:dyDescent="0.2">
      <c r="I8924" s="2"/>
    </row>
    <row r="8925" spans="9:9" x14ac:dyDescent="0.2">
      <c r="I8925" s="2"/>
    </row>
    <row r="8926" spans="9:9" x14ac:dyDescent="0.2">
      <c r="I8926" s="2"/>
    </row>
    <row r="8927" spans="9:9" x14ac:dyDescent="0.2">
      <c r="I8927" s="2"/>
    </row>
    <row r="8928" spans="9:9" x14ac:dyDescent="0.2">
      <c r="I8928" s="2"/>
    </row>
    <row r="8929" spans="9:9" x14ac:dyDescent="0.2">
      <c r="I8929" s="2"/>
    </row>
    <row r="8930" spans="9:9" x14ac:dyDescent="0.2">
      <c r="I8930" s="2"/>
    </row>
    <row r="8931" spans="9:9" x14ac:dyDescent="0.2">
      <c r="I8931" s="2"/>
    </row>
    <row r="8932" spans="9:9" x14ac:dyDescent="0.2">
      <c r="I8932" s="2"/>
    </row>
    <row r="8933" spans="9:9" x14ac:dyDescent="0.2">
      <c r="I8933" s="2"/>
    </row>
    <row r="8934" spans="9:9" x14ac:dyDescent="0.2">
      <c r="I8934" s="2"/>
    </row>
    <row r="8935" spans="9:9" x14ac:dyDescent="0.2">
      <c r="I8935" s="2"/>
    </row>
    <row r="8936" spans="9:9" x14ac:dyDescent="0.2">
      <c r="I8936" s="2"/>
    </row>
    <row r="8937" spans="9:9" x14ac:dyDescent="0.2">
      <c r="I8937" s="2"/>
    </row>
    <row r="8938" spans="9:9" x14ac:dyDescent="0.2">
      <c r="I8938" s="2"/>
    </row>
    <row r="8939" spans="9:9" x14ac:dyDescent="0.2">
      <c r="I8939" s="2"/>
    </row>
    <row r="8940" spans="9:9" x14ac:dyDescent="0.2">
      <c r="I8940" s="2"/>
    </row>
    <row r="8941" spans="9:9" x14ac:dyDescent="0.2">
      <c r="I8941" s="2"/>
    </row>
    <row r="8942" spans="9:9" x14ac:dyDescent="0.2">
      <c r="I8942" s="2"/>
    </row>
    <row r="8943" spans="9:9" x14ac:dyDescent="0.2">
      <c r="I8943" s="2"/>
    </row>
    <row r="8944" spans="9:9" x14ac:dyDescent="0.2">
      <c r="I8944" s="2"/>
    </row>
    <row r="8945" spans="9:9" x14ac:dyDescent="0.2">
      <c r="I8945" s="2"/>
    </row>
    <row r="8946" spans="9:9" x14ac:dyDescent="0.2">
      <c r="I8946" s="2"/>
    </row>
    <row r="8947" spans="9:9" x14ac:dyDescent="0.2">
      <c r="I8947" s="2"/>
    </row>
    <row r="8948" spans="9:9" x14ac:dyDescent="0.2">
      <c r="I8948" s="2"/>
    </row>
    <row r="8949" spans="9:9" x14ac:dyDescent="0.2">
      <c r="I8949" s="2"/>
    </row>
    <row r="8950" spans="9:9" x14ac:dyDescent="0.2">
      <c r="I8950" s="2"/>
    </row>
    <row r="8951" spans="9:9" x14ac:dyDescent="0.2">
      <c r="I8951" s="2"/>
    </row>
    <row r="8952" spans="9:9" x14ac:dyDescent="0.2">
      <c r="I8952" s="2"/>
    </row>
    <row r="8953" spans="9:9" x14ac:dyDescent="0.2">
      <c r="I8953" s="2"/>
    </row>
    <row r="8954" spans="9:9" x14ac:dyDescent="0.2">
      <c r="I8954" s="2"/>
    </row>
    <row r="8955" spans="9:9" x14ac:dyDescent="0.2">
      <c r="I8955" s="2"/>
    </row>
    <row r="8956" spans="9:9" x14ac:dyDescent="0.2">
      <c r="I8956" s="2"/>
    </row>
    <row r="8957" spans="9:9" x14ac:dyDescent="0.2">
      <c r="I8957" s="2"/>
    </row>
    <row r="8958" spans="9:9" x14ac:dyDescent="0.2">
      <c r="I8958" s="2"/>
    </row>
    <row r="8959" spans="9:9" x14ac:dyDescent="0.2">
      <c r="I8959" s="2"/>
    </row>
    <row r="8960" spans="9:9" x14ac:dyDescent="0.2">
      <c r="I8960" s="2"/>
    </row>
    <row r="8961" spans="9:9" x14ac:dyDescent="0.2">
      <c r="I8961" s="2"/>
    </row>
    <row r="8962" spans="9:9" x14ac:dyDescent="0.2">
      <c r="I8962" s="2"/>
    </row>
    <row r="8963" spans="9:9" x14ac:dyDescent="0.2">
      <c r="I8963" s="2"/>
    </row>
    <row r="8964" spans="9:9" x14ac:dyDescent="0.2">
      <c r="I8964" s="2"/>
    </row>
    <row r="8965" spans="9:9" x14ac:dyDescent="0.2">
      <c r="I8965" s="2"/>
    </row>
    <row r="8966" spans="9:9" x14ac:dyDescent="0.2">
      <c r="I8966" s="2"/>
    </row>
    <row r="8967" spans="9:9" x14ac:dyDescent="0.2">
      <c r="I8967" s="2"/>
    </row>
    <row r="8968" spans="9:9" x14ac:dyDescent="0.2">
      <c r="I8968" s="2"/>
    </row>
    <row r="8969" spans="9:9" x14ac:dyDescent="0.2">
      <c r="I8969" s="2"/>
    </row>
    <row r="8970" spans="9:9" x14ac:dyDescent="0.2">
      <c r="I8970" s="2"/>
    </row>
    <row r="8971" spans="9:9" x14ac:dyDescent="0.2">
      <c r="I8971" s="2"/>
    </row>
    <row r="8972" spans="9:9" x14ac:dyDescent="0.2">
      <c r="I8972" s="2"/>
    </row>
    <row r="8973" spans="9:9" x14ac:dyDescent="0.2">
      <c r="I8973" s="2"/>
    </row>
    <row r="8974" spans="9:9" x14ac:dyDescent="0.2">
      <c r="I8974" s="2"/>
    </row>
    <row r="8975" spans="9:9" x14ac:dyDescent="0.2">
      <c r="I8975" s="2"/>
    </row>
    <row r="8976" spans="9:9" x14ac:dyDescent="0.2">
      <c r="I8976" s="2"/>
    </row>
    <row r="8977" spans="9:9" x14ac:dyDescent="0.2">
      <c r="I8977" s="2"/>
    </row>
    <row r="8978" spans="9:9" x14ac:dyDescent="0.2">
      <c r="I8978" s="2"/>
    </row>
    <row r="8979" spans="9:9" x14ac:dyDescent="0.2">
      <c r="I8979" s="2"/>
    </row>
    <row r="8980" spans="9:9" x14ac:dyDescent="0.2">
      <c r="I8980" s="2"/>
    </row>
    <row r="8981" spans="9:9" x14ac:dyDescent="0.2">
      <c r="I8981" s="2"/>
    </row>
    <row r="8982" spans="9:9" x14ac:dyDescent="0.2">
      <c r="I8982" s="2"/>
    </row>
    <row r="8983" spans="9:9" x14ac:dyDescent="0.2">
      <c r="I8983" s="2"/>
    </row>
    <row r="8984" spans="9:9" x14ac:dyDescent="0.2">
      <c r="I8984" s="2"/>
    </row>
    <row r="8985" spans="9:9" x14ac:dyDescent="0.2">
      <c r="I8985" s="2"/>
    </row>
    <row r="8986" spans="9:9" x14ac:dyDescent="0.2">
      <c r="I8986" s="2"/>
    </row>
    <row r="8987" spans="9:9" x14ac:dyDescent="0.2">
      <c r="I8987" s="2"/>
    </row>
    <row r="8988" spans="9:9" x14ac:dyDescent="0.2">
      <c r="I8988" s="2"/>
    </row>
    <row r="8989" spans="9:9" x14ac:dyDescent="0.2">
      <c r="I8989" s="2"/>
    </row>
    <row r="8990" spans="9:9" x14ac:dyDescent="0.2">
      <c r="I8990" s="2"/>
    </row>
    <row r="8991" spans="9:9" x14ac:dyDescent="0.2">
      <c r="I8991" s="2"/>
    </row>
    <row r="8992" spans="9:9" x14ac:dyDescent="0.2">
      <c r="I8992" s="2"/>
    </row>
    <row r="8993" spans="9:9" x14ac:dyDescent="0.2">
      <c r="I8993" s="2"/>
    </row>
    <row r="8994" spans="9:9" x14ac:dyDescent="0.2">
      <c r="I8994" s="2"/>
    </row>
    <row r="8995" spans="9:9" x14ac:dyDescent="0.2">
      <c r="I8995" s="2"/>
    </row>
    <row r="8996" spans="9:9" x14ac:dyDescent="0.2">
      <c r="I8996" s="2"/>
    </row>
    <row r="8997" spans="9:9" x14ac:dyDescent="0.2">
      <c r="I8997" s="2"/>
    </row>
    <row r="8998" spans="9:9" x14ac:dyDescent="0.2">
      <c r="I8998" s="2"/>
    </row>
    <row r="8999" spans="9:9" x14ac:dyDescent="0.2">
      <c r="I8999" s="2"/>
    </row>
    <row r="9000" spans="9:9" x14ac:dyDescent="0.2">
      <c r="I9000" s="2"/>
    </row>
    <row r="9001" spans="9:9" x14ac:dyDescent="0.2">
      <c r="I9001" s="2"/>
    </row>
    <row r="9002" spans="9:9" x14ac:dyDescent="0.2">
      <c r="I9002" s="2"/>
    </row>
    <row r="9003" spans="9:9" x14ac:dyDescent="0.2">
      <c r="I9003" s="2"/>
    </row>
    <row r="9004" spans="9:9" x14ac:dyDescent="0.2">
      <c r="I9004" s="2"/>
    </row>
    <row r="9005" spans="9:9" x14ac:dyDescent="0.2">
      <c r="I9005" s="2"/>
    </row>
    <row r="9006" spans="9:9" x14ac:dyDescent="0.2">
      <c r="I9006" s="2"/>
    </row>
    <row r="9007" spans="9:9" x14ac:dyDescent="0.2">
      <c r="I9007" s="2"/>
    </row>
    <row r="9008" spans="9:9" x14ac:dyDescent="0.2">
      <c r="I9008" s="2"/>
    </row>
    <row r="9009" spans="9:9" x14ac:dyDescent="0.2">
      <c r="I9009" s="2"/>
    </row>
    <row r="9010" spans="9:9" x14ac:dyDescent="0.2">
      <c r="I9010" s="2"/>
    </row>
    <row r="9011" spans="9:9" x14ac:dyDescent="0.2">
      <c r="I9011" s="2"/>
    </row>
    <row r="9012" spans="9:9" x14ac:dyDescent="0.2">
      <c r="I9012" s="2"/>
    </row>
    <row r="9013" spans="9:9" x14ac:dyDescent="0.2">
      <c r="I9013" s="2"/>
    </row>
    <row r="9014" spans="9:9" x14ac:dyDescent="0.2">
      <c r="I9014" s="2"/>
    </row>
    <row r="9015" spans="9:9" x14ac:dyDescent="0.2">
      <c r="I9015" s="2"/>
    </row>
    <row r="9016" spans="9:9" x14ac:dyDescent="0.2">
      <c r="I9016" s="2"/>
    </row>
    <row r="9017" spans="9:9" x14ac:dyDescent="0.2">
      <c r="I9017" s="2"/>
    </row>
    <row r="9018" spans="9:9" x14ac:dyDescent="0.2">
      <c r="I9018" s="2"/>
    </row>
    <row r="9019" spans="9:9" x14ac:dyDescent="0.2">
      <c r="I9019" s="2"/>
    </row>
    <row r="9020" spans="9:9" x14ac:dyDescent="0.2">
      <c r="I9020" s="2"/>
    </row>
    <row r="9021" spans="9:9" x14ac:dyDescent="0.2">
      <c r="I9021" s="2"/>
    </row>
    <row r="9022" spans="9:9" x14ac:dyDescent="0.2">
      <c r="I9022" s="2"/>
    </row>
    <row r="9023" spans="9:9" x14ac:dyDescent="0.2">
      <c r="I9023" s="2"/>
    </row>
    <row r="9024" spans="9:9" x14ac:dyDescent="0.2">
      <c r="I9024" s="2"/>
    </row>
    <row r="9025" spans="9:9" x14ac:dyDescent="0.2">
      <c r="I9025" s="2"/>
    </row>
    <row r="9026" spans="9:9" x14ac:dyDescent="0.2">
      <c r="I9026" s="2"/>
    </row>
    <row r="9027" spans="9:9" x14ac:dyDescent="0.2">
      <c r="I9027" s="2"/>
    </row>
    <row r="9028" spans="9:9" x14ac:dyDescent="0.2">
      <c r="I9028" s="2"/>
    </row>
    <row r="9029" spans="9:9" x14ac:dyDescent="0.2">
      <c r="I9029" s="2"/>
    </row>
    <row r="9030" spans="9:9" x14ac:dyDescent="0.2">
      <c r="I9030" s="2"/>
    </row>
    <row r="9031" spans="9:9" x14ac:dyDescent="0.2">
      <c r="I9031" s="2"/>
    </row>
    <row r="9032" spans="9:9" x14ac:dyDescent="0.2">
      <c r="I9032" s="2"/>
    </row>
    <row r="9033" spans="9:9" x14ac:dyDescent="0.2">
      <c r="I9033" s="2"/>
    </row>
    <row r="9034" spans="9:9" x14ac:dyDescent="0.2">
      <c r="I9034" s="2"/>
    </row>
    <row r="9035" spans="9:9" x14ac:dyDescent="0.2">
      <c r="I9035" s="2"/>
    </row>
    <row r="9036" spans="9:9" x14ac:dyDescent="0.2">
      <c r="I9036" s="2"/>
    </row>
    <row r="9037" spans="9:9" x14ac:dyDescent="0.2">
      <c r="I9037" s="2"/>
    </row>
    <row r="9038" spans="9:9" x14ac:dyDescent="0.2">
      <c r="I9038" s="2"/>
    </row>
    <row r="9039" spans="9:9" x14ac:dyDescent="0.2">
      <c r="I9039" s="2"/>
    </row>
    <row r="9040" spans="9:9" x14ac:dyDescent="0.2">
      <c r="I9040" s="2"/>
    </row>
    <row r="9041" spans="9:9" x14ac:dyDescent="0.2">
      <c r="I9041" s="2"/>
    </row>
    <row r="9042" spans="9:9" x14ac:dyDescent="0.2">
      <c r="I9042" s="2"/>
    </row>
    <row r="9043" spans="9:9" x14ac:dyDescent="0.2">
      <c r="I9043" s="2"/>
    </row>
    <row r="9044" spans="9:9" x14ac:dyDescent="0.2">
      <c r="I9044" s="2"/>
    </row>
    <row r="9045" spans="9:9" x14ac:dyDescent="0.2">
      <c r="I9045" s="2"/>
    </row>
    <row r="9046" spans="9:9" x14ac:dyDescent="0.2">
      <c r="I9046" s="2"/>
    </row>
    <row r="9047" spans="9:9" x14ac:dyDescent="0.2">
      <c r="I9047" s="2"/>
    </row>
    <row r="9048" spans="9:9" x14ac:dyDescent="0.2">
      <c r="I9048" s="2"/>
    </row>
    <row r="9049" spans="9:9" x14ac:dyDescent="0.2">
      <c r="I9049" s="2"/>
    </row>
    <row r="9050" spans="9:9" x14ac:dyDescent="0.2">
      <c r="I9050" s="2"/>
    </row>
    <row r="9051" spans="9:9" x14ac:dyDescent="0.2">
      <c r="I9051" s="2"/>
    </row>
    <row r="9052" spans="9:9" x14ac:dyDescent="0.2">
      <c r="I9052" s="2"/>
    </row>
    <row r="9053" spans="9:9" x14ac:dyDescent="0.2">
      <c r="I9053" s="2"/>
    </row>
    <row r="9054" spans="9:9" x14ac:dyDescent="0.2">
      <c r="I9054" s="2"/>
    </row>
    <row r="9055" spans="9:9" x14ac:dyDescent="0.2">
      <c r="I9055" s="2"/>
    </row>
    <row r="9056" spans="9:9" x14ac:dyDescent="0.2">
      <c r="I9056" s="2"/>
    </row>
    <row r="9057" spans="9:9" x14ac:dyDescent="0.2">
      <c r="I9057" s="2"/>
    </row>
    <row r="9058" spans="9:9" x14ac:dyDescent="0.2">
      <c r="I9058" s="2"/>
    </row>
    <row r="9059" spans="9:9" x14ac:dyDescent="0.2">
      <c r="I9059" s="2"/>
    </row>
    <row r="9060" spans="9:9" x14ac:dyDescent="0.2">
      <c r="I9060" s="2"/>
    </row>
    <row r="9061" spans="9:9" x14ac:dyDescent="0.2">
      <c r="I9061" s="2"/>
    </row>
    <row r="9062" spans="9:9" x14ac:dyDescent="0.2">
      <c r="I9062" s="2"/>
    </row>
    <row r="9063" spans="9:9" x14ac:dyDescent="0.2">
      <c r="I9063" s="2"/>
    </row>
    <row r="9064" spans="9:9" x14ac:dyDescent="0.2">
      <c r="I9064" s="2"/>
    </row>
    <row r="9065" spans="9:9" x14ac:dyDescent="0.2">
      <c r="I9065" s="2"/>
    </row>
    <row r="9066" spans="9:9" x14ac:dyDescent="0.2">
      <c r="I9066" s="2"/>
    </row>
    <row r="9067" spans="9:9" x14ac:dyDescent="0.2">
      <c r="I9067" s="2"/>
    </row>
    <row r="9068" spans="9:9" x14ac:dyDescent="0.2">
      <c r="I9068" s="2"/>
    </row>
    <row r="9069" spans="9:9" x14ac:dyDescent="0.2">
      <c r="I9069" s="2"/>
    </row>
    <row r="9070" spans="9:9" x14ac:dyDescent="0.2">
      <c r="I9070" s="2"/>
    </row>
    <row r="9071" spans="9:9" x14ac:dyDescent="0.2">
      <c r="I9071" s="2"/>
    </row>
    <row r="9072" spans="9:9" x14ac:dyDescent="0.2">
      <c r="I9072" s="2"/>
    </row>
    <row r="9073" spans="9:9" x14ac:dyDescent="0.2">
      <c r="I9073" s="2"/>
    </row>
    <row r="9074" spans="9:9" x14ac:dyDescent="0.2">
      <c r="I9074" s="2"/>
    </row>
    <row r="9075" spans="9:9" x14ac:dyDescent="0.2">
      <c r="I9075" s="2"/>
    </row>
    <row r="9076" spans="9:9" x14ac:dyDescent="0.2">
      <c r="I9076" s="2"/>
    </row>
    <row r="9077" spans="9:9" x14ac:dyDescent="0.2">
      <c r="I9077" s="2"/>
    </row>
    <row r="9078" spans="9:9" x14ac:dyDescent="0.2">
      <c r="I9078" s="2"/>
    </row>
    <row r="9079" spans="9:9" x14ac:dyDescent="0.2">
      <c r="I9079" s="2"/>
    </row>
    <row r="9080" spans="9:9" x14ac:dyDescent="0.2">
      <c r="I9080" s="2"/>
    </row>
    <row r="9081" spans="9:9" x14ac:dyDescent="0.2">
      <c r="I9081" s="2"/>
    </row>
    <row r="9082" spans="9:9" x14ac:dyDescent="0.2">
      <c r="I9082" s="2"/>
    </row>
    <row r="9083" spans="9:9" x14ac:dyDescent="0.2">
      <c r="I9083" s="2"/>
    </row>
    <row r="9084" spans="9:9" x14ac:dyDescent="0.2">
      <c r="I9084" s="2"/>
    </row>
    <row r="9085" spans="9:9" x14ac:dyDescent="0.2">
      <c r="I9085" s="2"/>
    </row>
    <row r="9086" spans="9:9" x14ac:dyDescent="0.2">
      <c r="I9086" s="2"/>
    </row>
    <row r="9087" spans="9:9" x14ac:dyDescent="0.2">
      <c r="I9087" s="2"/>
    </row>
    <row r="9088" spans="9:9" x14ac:dyDescent="0.2">
      <c r="I9088" s="2"/>
    </row>
    <row r="9089" spans="9:9" x14ac:dyDescent="0.2">
      <c r="I9089" s="2"/>
    </row>
    <row r="9090" spans="9:9" x14ac:dyDescent="0.2">
      <c r="I9090" s="2"/>
    </row>
    <row r="9091" spans="9:9" x14ac:dyDescent="0.2">
      <c r="I9091" s="2"/>
    </row>
    <row r="9092" spans="9:9" x14ac:dyDescent="0.2">
      <c r="I9092" s="2"/>
    </row>
    <row r="9093" spans="9:9" x14ac:dyDescent="0.2">
      <c r="I9093" s="2"/>
    </row>
    <row r="9094" spans="9:9" x14ac:dyDescent="0.2">
      <c r="I9094" s="2"/>
    </row>
    <row r="9095" spans="9:9" x14ac:dyDescent="0.2">
      <c r="I9095" s="2"/>
    </row>
    <row r="9096" spans="9:9" x14ac:dyDescent="0.2">
      <c r="I9096" s="2"/>
    </row>
    <row r="9097" spans="9:9" x14ac:dyDescent="0.2">
      <c r="I9097" s="2"/>
    </row>
    <row r="9098" spans="9:9" x14ac:dyDescent="0.2">
      <c r="I9098" s="2"/>
    </row>
    <row r="9099" spans="9:9" x14ac:dyDescent="0.2">
      <c r="I9099" s="2"/>
    </row>
    <row r="9100" spans="9:9" x14ac:dyDescent="0.2">
      <c r="I9100" s="2"/>
    </row>
    <row r="9101" spans="9:9" x14ac:dyDescent="0.2">
      <c r="I9101" s="2"/>
    </row>
    <row r="9102" spans="9:9" x14ac:dyDescent="0.2">
      <c r="I9102" s="2"/>
    </row>
    <row r="9103" spans="9:9" x14ac:dyDescent="0.2">
      <c r="I9103" s="2"/>
    </row>
    <row r="9104" spans="9:9" x14ac:dyDescent="0.2">
      <c r="I9104" s="2"/>
    </row>
    <row r="9105" spans="9:9" x14ac:dyDescent="0.2">
      <c r="I9105" s="2"/>
    </row>
    <row r="9106" spans="9:9" x14ac:dyDescent="0.2">
      <c r="I9106" s="2"/>
    </row>
    <row r="9107" spans="9:9" x14ac:dyDescent="0.2">
      <c r="I9107" s="2"/>
    </row>
    <row r="9108" spans="9:9" x14ac:dyDescent="0.2">
      <c r="I9108" s="2"/>
    </row>
    <row r="9109" spans="9:9" x14ac:dyDescent="0.2">
      <c r="I9109" s="2"/>
    </row>
    <row r="9110" spans="9:9" x14ac:dyDescent="0.2">
      <c r="I9110" s="2"/>
    </row>
    <row r="9111" spans="9:9" x14ac:dyDescent="0.2">
      <c r="I9111" s="2"/>
    </row>
    <row r="9112" spans="9:9" x14ac:dyDescent="0.2">
      <c r="I9112" s="2"/>
    </row>
    <row r="9113" spans="9:9" x14ac:dyDescent="0.2">
      <c r="I9113" s="2"/>
    </row>
    <row r="9114" spans="9:9" x14ac:dyDescent="0.2">
      <c r="I9114" s="2"/>
    </row>
    <row r="9115" spans="9:9" x14ac:dyDescent="0.2">
      <c r="I9115" s="2"/>
    </row>
    <row r="9116" spans="9:9" x14ac:dyDescent="0.2">
      <c r="I9116" s="2"/>
    </row>
    <row r="9117" spans="9:9" x14ac:dyDescent="0.2">
      <c r="I9117" s="2"/>
    </row>
    <row r="9118" spans="9:9" x14ac:dyDescent="0.2">
      <c r="I9118" s="2"/>
    </row>
    <row r="9119" spans="9:9" x14ac:dyDescent="0.2">
      <c r="I9119" s="2"/>
    </row>
    <row r="9120" spans="9:9" x14ac:dyDescent="0.2">
      <c r="I9120" s="2"/>
    </row>
    <row r="9121" spans="9:9" x14ac:dyDescent="0.2">
      <c r="I9121" s="2"/>
    </row>
    <row r="9122" spans="9:9" x14ac:dyDescent="0.2">
      <c r="I9122" s="2"/>
    </row>
    <row r="9123" spans="9:9" x14ac:dyDescent="0.2">
      <c r="I9123" s="2"/>
    </row>
    <row r="9124" spans="9:9" x14ac:dyDescent="0.2">
      <c r="I9124" s="2"/>
    </row>
    <row r="9125" spans="9:9" x14ac:dyDescent="0.2">
      <c r="I9125" s="2"/>
    </row>
    <row r="9126" spans="9:9" x14ac:dyDescent="0.2">
      <c r="I9126" s="2"/>
    </row>
    <row r="9127" spans="9:9" x14ac:dyDescent="0.2">
      <c r="I9127" s="2"/>
    </row>
    <row r="9128" spans="9:9" x14ac:dyDescent="0.2">
      <c r="I9128" s="2"/>
    </row>
    <row r="9129" spans="9:9" x14ac:dyDescent="0.2">
      <c r="I9129" s="2"/>
    </row>
    <row r="9130" spans="9:9" x14ac:dyDescent="0.2">
      <c r="I9130" s="2"/>
    </row>
    <row r="9131" spans="9:9" x14ac:dyDescent="0.2">
      <c r="I9131" s="2"/>
    </row>
    <row r="9132" spans="9:9" x14ac:dyDescent="0.2">
      <c r="I9132" s="2"/>
    </row>
    <row r="9133" spans="9:9" x14ac:dyDescent="0.2">
      <c r="I9133" s="2"/>
    </row>
    <row r="9134" spans="9:9" x14ac:dyDescent="0.2">
      <c r="I9134" s="2"/>
    </row>
    <row r="9135" spans="9:9" x14ac:dyDescent="0.2">
      <c r="I9135" s="2"/>
    </row>
    <row r="9136" spans="9:9" x14ac:dyDescent="0.2">
      <c r="I9136" s="2"/>
    </row>
    <row r="9137" spans="9:9" x14ac:dyDescent="0.2">
      <c r="I9137" s="2"/>
    </row>
    <row r="9138" spans="9:9" x14ac:dyDescent="0.2">
      <c r="I9138" s="2"/>
    </row>
    <row r="9139" spans="9:9" x14ac:dyDescent="0.2">
      <c r="I9139" s="2"/>
    </row>
    <row r="9140" spans="9:9" x14ac:dyDescent="0.2">
      <c r="I9140" s="2"/>
    </row>
    <row r="9141" spans="9:9" x14ac:dyDescent="0.2">
      <c r="I9141" s="2"/>
    </row>
    <row r="9142" spans="9:9" x14ac:dyDescent="0.2">
      <c r="I9142" s="2"/>
    </row>
    <row r="9143" spans="9:9" x14ac:dyDescent="0.2">
      <c r="I9143" s="2"/>
    </row>
    <row r="9144" spans="9:9" x14ac:dyDescent="0.2">
      <c r="I9144" s="2"/>
    </row>
    <row r="9145" spans="9:9" x14ac:dyDescent="0.2">
      <c r="I9145" s="2"/>
    </row>
    <row r="9146" spans="9:9" x14ac:dyDescent="0.2">
      <c r="I9146" s="2"/>
    </row>
    <row r="9147" spans="9:9" x14ac:dyDescent="0.2">
      <c r="I9147" s="2"/>
    </row>
    <row r="9148" spans="9:9" x14ac:dyDescent="0.2">
      <c r="I9148" s="2"/>
    </row>
    <row r="9149" spans="9:9" x14ac:dyDescent="0.2">
      <c r="I9149" s="2"/>
    </row>
    <row r="9150" spans="9:9" x14ac:dyDescent="0.2">
      <c r="I9150" s="2"/>
    </row>
    <row r="9151" spans="9:9" x14ac:dyDescent="0.2">
      <c r="I9151" s="2"/>
    </row>
    <row r="9152" spans="9:9" x14ac:dyDescent="0.2">
      <c r="I9152" s="2"/>
    </row>
    <row r="9153" spans="9:9" x14ac:dyDescent="0.2">
      <c r="I9153" s="2"/>
    </row>
    <row r="9154" spans="9:9" x14ac:dyDescent="0.2">
      <c r="I9154" s="2"/>
    </row>
    <row r="9155" spans="9:9" x14ac:dyDescent="0.2">
      <c r="I9155" s="2"/>
    </row>
    <row r="9156" spans="9:9" x14ac:dyDescent="0.2">
      <c r="I9156" s="2"/>
    </row>
    <row r="9157" spans="9:9" x14ac:dyDescent="0.2">
      <c r="I9157" s="2"/>
    </row>
    <row r="9158" spans="9:9" x14ac:dyDescent="0.2">
      <c r="I9158" s="2"/>
    </row>
    <row r="9159" spans="9:9" x14ac:dyDescent="0.2">
      <c r="I9159" s="2"/>
    </row>
    <row r="9160" spans="9:9" x14ac:dyDescent="0.2">
      <c r="I9160" s="2"/>
    </row>
    <row r="9161" spans="9:9" x14ac:dyDescent="0.2">
      <c r="I9161" s="2"/>
    </row>
    <row r="9162" spans="9:9" x14ac:dyDescent="0.2">
      <c r="I9162" s="2"/>
    </row>
    <row r="9163" spans="9:9" x14ac:dyDescent="0.2">
      <c r="I9163" s="2"/>
    </row>
    <row r="9164" spans="9:9" x14ac:dyDescent="0.2">
      <c r="I9164" s="2"/>
    </row>
    <row r="9165" spans="9:9" x14ac:dyDescent="0.2">
      <c r="I9165" s="2"/>
    </row>
    <row r="9166" spans="9:9" x14ac:dyDescent="0.2">
      <c r="I9166" s="2"/>
    </row>
    <row r="9167" spans="9:9" x14ac:dyDescent="0.2">
      <c r="I9167" s="2"/>
    </row>
    <row r="9168" spans="9:9" x14ac:dyDescent="0.2">
      <c r="I9168" s="2"/>
    </row>
    <row r="9169" spans="9:9" x14ac:dyDescent="0.2">
      <c r="I9169" s="2"/>
    </row>
    <row r="9170" spans="9:9" x14ac:dyDescent="0.2">
      <c r="I9170" s="2"/>
    </row>
    <row r="9171" spans="9:9" x14ac:dyDescent="0.2">
      <c r="I9171" s="2"/>
    </row>
    <row r="9172" spans="9:9" x14ac:dyDescent="0.2">
      <c r="I9172" s="2"/>
    </row>
    <row r="9173" spans="9:9" x14ac:dyDescent="0.2">
      <c r="I9173" s="2"/>
    </row>
    <row r="9174" spans="9:9" x14ac:dyDescent="0.2">
      <c r="I9174" s="2"/>
    </row>
    <row r="9175" spans="9:9" x14ac:dyDescent="0.2">
      <c r="I9175" s="2"/>
    </row>
    <row r="9176" spans="9:9" x14ac:dyDescent="0.2">
      <c r="I9176" s="2"/>
    </row>
    <row r="9177" spans="9:9" x14ac:dyDescent="0.2">
      <c r="I9177" s="2"/>
    </row>
    <row r="9178" spans="9:9" x14ac:dyDescent="0.2">
      <c r="I9178" s="2"/>
    </row>
    <row r="9179" spans="9:9" x14ac:dyDescent="0.2">
      <c r="I9179" s="2"/>
    </row>
    <row r="9180" spans="9:9" x14ac:dyDescent="0.2">
      <c r="I9180" s="2"/>
    </row>
    <row r="9181" spans="9:9" x14ac:dyDescent="0.2">
      <c r="I9181" s="2"/>
    </row>
    <row r="9182" spans="9:9" x14ac:dyDescent="0.2">
      <c r="I9182" s="2"/>
    </row>
    <row r="9183" spans="9:9" x14ac:dyDescent="0.2">
      <c r="I9183" s="2"/>
    </row>
    <row r="9184" spans="9:9" x14ac:dyDescent="0.2">
      <c r="I9184" s="2"/>
    </row>
    <row r="9185" spans="9:9" x14ac:dyDescent="0.2">
      <c r="I9185" s="2"/>
    </row>
    <row r="9186" spans="9:9" x14ac:dyDescent="0.2">
      <c r="I9186" s="2"/>
    </row>
    <row r="9187" spans="9:9" x14ac:dyDescent="0.2">
      <c r="I9187" s="2"/>
    </row>
    <row r="9188" spans="9:9" x14ac:dyDescent="0.2">
      <c r="I9188" s="2"/>
    </row>
    <row r="9189" spans="9:9" x14ac:dyDescent="0.2">
      <c r="I9189" s="2"/>
    </row>
    <row r="9190" spans="9:9" x14ac:dyDescent="0.2">
      <c r="I9190" s="2"/>
    </row>
    <row r="9191" spans="9:9" x14ac:dyDescent="0.2">
      <c r="I9191" s="2"/>
    </row>
    <row r="9192" spans="9:9" x14ac:dyDescent="0.2">
      <c r="I9192" s="2"/>
    </row>
    <row r="9193" spans="9:9" x14ac:dyDescent="0.2">
      <c r="I9193" s="2"/>
    </row>
    <row r="9194" spans="9:9" x14ac:dyDescent="0.2">
      <c r="I9194" s="2"/>
    </row>
    <row r="9195" spans="9:9" x14ac:dyDescent="0.2">
      <c r="I9195" s="2"/>
    </row>
    <row r="9196" spans="9:9" x14ac:dyDescent="0.2">
      <c r="I9196" s="2"/>
    </row>
    <row r="9197" spans="9:9" x14ac:dyDescent="0.2">
      <c r="I9197" s="2"/>
    </row>
    <row r="9198" spans="9:9" x14ac:dyDescent="0.2">
      <c r="I9198" s="2"/>
    </row>
    <row r="9199" spans="9:9" x14ac:dyDescent="0.2">
      <c r="I9199" s="2"/>
    </row>
    <row r="9200" spans="9:9" x14ac:dyDescent="0.2">
      <c r="I9200" s="2"/>
    </row>
    <row r="9201" spans="9:9" x14ac:dyDescent="0.2">
      <c r="I9201" s="2"/>
    </row>
    <row r="9202" spans="9:9" x14ac:dyDescent="0.2">
      <c r="I9202" s="2"/>
    </row>
    <row r="9203" spans="9:9" x14ac:dyDescent="0.2">
      <c r="I9203" s="2"/>
    </row>
    <row r="9204" spans="9:9" x14ac:dyDescent="0.2">
      <c r="I9204" s="2"/>
    </row>
    <row r="9205" spans="9:9" x14ac:dyDescent="0.2">
      <c r="I9205" s="2"/>
    </row>
    <row r="9206" spans="9:9" x14ac:dyDescent="0.2">
      <c r="I9206" s="2"/>
    </row>
    <row r="9207" spans="9:9" x14ac:dyDescent="0.2">
      <c r="I9207" s="2"/>
    </row>
    <row r="9208" spans="9:9" x14ac:dyDescent="0.2">
      <c r="I9208" s="2"/>
    </row>
    <row r="9209" spans="9:9" x14ac:dyDescent="0.2">
      <c r="I9209" s="2"/>
    </row>
    <row r="9210" spans="9:9" x14ac:dyDescent="0.2">
      <c r="I9210" s="2"/>
    </row>
    <row r="9211" spans="9:9" x14ac:dyDescent="0.2">
      <c r="I9211" s="2"/>
    </row>
    <row r="9212" spans="9:9" x14ac:dyDescent="0.2">
      <c r="I9212" s="2"/>
    </row>
    <row r="9213" spans="9:9" x14ac:dyDescent="0.2">
      <c r="I9213" s="2"/>
    </row>
    <row r="9214" spans="9:9" x14ac:dyDescent="0.2">
      <c r="I9214" s="2"/>
    </row>
    <row r="9215" spans="9:9" x14ac:dyDescent="0.2">
      <c r="I9215" s="2"/>
    </row>
    <row r="9216" spans="9:9" x14ac:dyDescent="0.2">
      <c r="I9216" s="2"/>
    </row>
    <row r="9217" spans="9:9" x14ac:dyDescent="0.2">
      <c r="I9217" s="2"/>
    </row>
    <row r="9218" spans="9:9" x14ac:dyDescent="0.2">
      <c r="I9218" s="2"/>
    </row>
    <row r="9219" spans="9:9" x14ac:dyDescent="0.2">
      <c r="I9219" s="2"/>
    </row>
    <row r="9220" spans="9:9" x14ac:dyDescent="0.2">
      <c r="I9220" s="2"/>
    </row>
    <row r="9221" spans="9:9" x14ac:dyDescent="0.2">
      <c r="I9221" s="2"/>
    </row>
    <row r="9222" spans="9:9" x14ac:dyDescent="0.2">
      <c r="I9222" s="2"/>
    </row>
    <row r="9223" spans="9:9" x14ac:dyDescent="0.2">
      <c r="I9223" s="2"/>
    </row>
    <row r="9224" spans="9:9" x14ac:dyDescent="0.2">
      <c r="I9224" s="2"/>
    </row>
    <row r="9225" spans="9:9" x14ac:dyDescent="0.2">
      <c r="I9225" s="2"/>
    </row>
    <row r="9226" spans="9:9" x14ac:dyDescent="0.2">
      <c r="I9226" s="2"/>
    </row>
    <row r="9227" spans="9:9" x14ac:dyDescent="0.2">
      <c r="I9227" s="2"/>
    </row>
    <row r="9228" spans="9:9" x14ac:dyDescent="0.2">
      <c r="I9228" s="2"/>
    </row>
    <row r="9229" spans="9:9" x14ac:dyDescent="0.2">
      <c r="I9229" s="2"/>
    </row>
    <row r="9230" spans="9:9" x14ac:dyDescent="0.2">
      <c r="I9230" s="2"/>
    </row>
    <row r="9231" spans="9:9" x14ac:dyDescent="0.2">
      <c r="I9231" s="2"/>
    </row>
    <row r="9232" spans="9:9" x14ac:dyDescent="0.2">
      <c r="I9232" s="2"/>
    </row>
    <row r="9233" spans="9:9" x14ac:dyDescent="0.2">
      <c r="I9233" s="2"/>
    </row>
    <row r="9234" spans="9:9" x14ac:dyDescent="0.2">
      <c r="I9234" s="2"/>
    </row>
    <row r="9235" spans="9:9" x14ac:dyDescent="0.2">
      <c r="I9235" s="2"/>
    </row>
    <row r="9236" spans="9:9" x14ac:dyDescent="0.2">
      <c r="I9236" s="2"/>
    </row>
    <row r="9237" spans="9:9" x14ac:dyDescent="0.2">
      <c r="I9237" s="2"/>
    </row>
    <row r="9238" spans="9:9" x14ac:dyDescent="0.2">
      <c r="I9238" s="2"/>
    </row>
    <row r="9239" spans="9:9" x14ac:dyDescent="0.2">
      <c r="I9239" s="2"/>
    </row>
    <row r="9240" spans="9:9" x14ac:dyDescent="0.2">
      <c r="I9240" s="2"/>
    </row>
    <row r="9241" spans="9:9" x14ac:dyDescent="0.2">
      <c r="I9241" s="2"/>
    </row>
    <row r="9242" spans="9:9" x14ac:dyDescent="0.2">
      <c r="I9242" s="2"/>
    </row>
    <row r="9243" spans="9:9" x14ac:dyDescent="0.2">
      <c r="I9243" s="2"/>
    </row>
    <row r="9244" spans="9:9" x14ac:dyDescent="0.2">
      <c r="I9244" s="2"/>
    </row>
    <row r="9245" spans="9:9" x14ac:dyDescent="0.2">
      <c r="I9245" s="2"/>
    </row>
    <row r="9246" spans="9:9" x14ac:dyDescent="0.2">
      <c r="I9246" s="2"/>
    </row>
    <row r="9247" spans="9:9" x14ac:dyDescent="0.2">
      <c r="I9247" s="2"/>
    </row>
    <row r="9248" spans="9:9" x14ac:dyDescent="0.2">
      <c r="I9248" s="2"/>
    </row>
    <row r="9249" spans="9:9" x14ac:dyDescent="0.2">
      <c r="I9249" s="2"/>
    </row>
    <row r="9250" spans="9:9" x14ac:dyDescent="0.2">
      <c r="I9250" s="2"/>
    </row>
    <row r="9251" spans="9:9" x14ac:dyDescent="0.2">
      <c r="I9251" s="2"/>
    </row>
    <row r="9252" spans="9:9" x14ac:dyDescent="0.2">
      <c r="I9252" s="2"/>
    </row>
    <row r="9253" spans="9:9" x14ac:dyDescent="0.2">
      <c r="I9253" s="2"/>
    </row>
    <row r="9254" spans="9:9" x14ac:dyDescent="0.2">
      <c r="I9254" s="2"/>
    </row>
    <row r="9255" spans="9:9" x14ac:dyDescent="0.2">
      <c r="I9255" s="2"/>
    </row>
    <row r="9256" spans="9:9" x14ac:dyDescent="0.2">
      <c r="I9256" s="2"/>
    </row>
    <row r="9257" spans="9:9" x14ac:dyDescent="0.2">
      <c r="I9257" s="2"/>
    </row>
    <row r="9258" spans="9:9" x14ac:dyDescent="0.2">
      <c r="I9258" s="2"/>
    </row>
    <row r="9259" spans="9:9" x14ac:dyDescent="0.2">
      <c r="I9259" s="2"/>
    </row>
    <row r="9260" spans="9:9" x14ac:dyDescent="0.2">
      <c r="I9260" s="2"/>
    </row>
    <row r="9261" spans="9:9" x14ac:dyDescent="0.2">
      <c r="I9261" s="2"/>
    </row>
    <row r="9262" spans="9:9" x14ac:dyDescent="0.2">
      <c r="I9262" s="2"/>
    </row>
    <row r="9263" spans="9:9" x14ac:dyDescent="0.2">
      <c r="I9263" s="2"/>
    </row>
    <row r="9264" spans="9:9" x14ac:dyDescent="0.2">
      <c r="I9264" s="2"/>
    </row>
    <row r="9265" spans="9:9" x14ac:dyDescent="0.2">
      <c r="I9265" s="2"/>
    </row>
    <row r="9266" spans="9:9" x14ac:dyDescent="0.2">
      <c r="I9266" s="2"/>
    </row>
    <row r="9267" spans="9:9" x14ac:dyDescent="0.2">
      <c r="I9267" s="2"/>
    </row>
    <row r="9268" spans="9:9" x14ac:dyDescent="0.2">
      <c r="I9268" s="2"/>
    </row>
    <row r="9269" spans="9:9" x14ac:dyDescent="0.2">
      <c r="I9269" s="2"/>
    </row>
    <row r="9270" spans="9:9" x14ac:dyDescent="0.2">
      <c r="I9270" s="2"/>
    </row>
    <row r="9271" spans="9:9" x14ac:dyDescent="0.2">
      <c r="I9271" s="2"/>
    </row>
    <row r="9272" spans="9:9" x14ac:dyDescent="0.2">
      <c r="I9272" s="2"/>
    </row>
    <row r="9273" spans="9:9" x14ac:dyDescent="0.2">
      <c r="I9273" s="2"/>
    </row>
    <row r="9274" spans="9:9" x14ac:dyDescent="0.2">
      <c r="I9274" s="2"/>
    </row>
    <row r="9275" spans="9:9" x14ac:dyDescent="0.2">
      <c r="I9275" s="2"/>
    </row>
    <row r="9276" spans="9:9" x14ac:dyDescent="0.2">
      <c r="I9276" s="2"/>
    </row>
    <row r="9277" spans="9:9" x14ac:dyDescent="0.2">
      <c r="I9277" s="2"/>
    </row>
    <row r="9278" spans="9:9" x14ac:dyDescent="0.2">
      <c r="I9278" s="2"/>
    </row>
    <row r="9279" spans="9:9" x14ac:dyDescent="0.2">
      <c r="I9279" s="2"/>
    </row>
    <row r="9280" spans="9:9" x14ac:dyDescent="0.2">
      <c r="I9280" s="2"/>
    </row>
    <row r="9281" spans="9:9" x14ac:dyDescent="0.2">
      <c r="I9281" s="2"/>
    </row>
    <row r="9282" spans="9:9" x14ac:dyDescent="0.2">
      <c r="I9282" s="2"/>
    </row>
    <row r="9283" spans="9:9" x14ac:dyDescent="0.2">
      <c r="I9283" s="2"/>
    </row>
    <row r="9284" spans="9:9" x14ac:dyDescent="0.2">
      <c r="I9284" s="2"/>
    </row>
    <row r="9285" spans="9:9" x14ac:dyDescent="0.2">
      <c r="I9285" s="2"/>
    </row>
    <row r="9286" spans="9:9" x14ac:dyDescent="0.2">
      <c r="I9286" s="2"/>
    </row>
    <row r="9287" spans="9:9" x14ac:dyDescent="0.2">
      <c r="I9287" s="2"/>
    </row>
    <row r="9288" spans="9:9" x14ac:dyDescent="0.2">
      <c r="I9288" s="2"/>
    </row>
    <row r="9289" spans="9:9" x14ac:dyDescent="0.2">
      <c r="I9289" s="2"/>
    </row>
    <row r="9290" spans="9:9" x14ac:dyDescent="0.2">
      <c r="I9290" s="2"/>
    </row>
    <row r="9291" spans="9:9" x14ac:dyDescent="0.2">
      <c r="I9291" s="2"/>
    </row>
    <row r="9292" spans="9:9" x14ac:dyDescent="0.2">
      <c r="I9292" s="2"/>
    </row>
    <row r="9293" spans="9:9" x14ac:dyDescent="0.2">
      <c r="I9293" s="2"/>
    </row>
    <row r="9294" spans="9:9" x14ac:dyDescent="0.2">
      <c r="I9294" s="2"/>
    </row>
    <row r="9295" spans="9:9" x14ac:dyDescent="0.2">
      <c r="I9295" s="2"/>
    </row>
    <row r="9296" spans="9:9" x14ac:dyDescent="0.2">
      <c r="I9296" s="2"/>
    </row>
    <row r="9297" spans="9:9" x14ac:dyDescent="0.2">
      <c r="I9297" s="2"/>
    </row>
    <row r="9298" spans="9:9" x14ac:dyDescent="0.2">
      <c r="I9298" s="2"/>
    </row>
    <row r="9299" spans="9:9" x14ac:dyDescent="0.2">
      <c r="I9299" s="2"/>
    </row>
    <row r="9300" spans="9:9" x14ac:dyDescent="0.2">
      <c r="I9300" s="2"/>
    </row>
    <row r="9301" spans="9:9" x14ac:dyDescent="0.2">
      <c r="I9301" s="2"/>
    </row>
    <row r="9302" spans="9:9" x14ac:dyDescent="0.2">
      <c r="I9302" s="2"/>
    </row>
    <row r="9303" spans="9:9" x14ac:dyDescent="0.2">
      <c r="I9303" s="2"/>
    </row>
    <row r="9304" spans="9:9" x14ac:dyDescent="0.2">
      <c r="I9304" s="2"/>
    </row>
    <row r="9305" spans="9:9" x14ac:dyDescent="0.2">
      <c r="I9305" s="2"/>
    </row>
    <row r="9306" spans="9:9" x14ac:dyDescent="0.2">
      <c r="I9306" s="2"/>
    </row>
    <row r="9307" spans="9:9" x14ac:dyDescent="0.2">
      <c r="I9307" s="2"/>
    </row>
    <row r="9308" spans="9:9" x14ac:dyDescent="0.2">
      <c r="I9308" s="2"/>
    </row>
    <row r="9309" spans="9:9" x14ac:dyDescent="0.2">
      <c r="I9309" s="2"/>
    </row>
    <row r="9310" spans="9:9" x14ac:dyDescent="0.2">
      <c r="I9310" s="2"/>
    </row>
    <row r="9311" spans="9:9" x14ac:dyDescent="0.2">
      <c r="I9311" s="2"/>
    </row>
    <row r="9312" spans="9:9" x14ac:dyDescent="0.2">
      <c r="I9312" s="2"/>
    </row>
    <row r="9313" spans="9:9" x14ac:dyDescent="0.2">
      <c r="I9313" s="2"/>
    </row>
    <row r="9314" spans="9:9" x14ac:dyDescent="0.2">
      <c r="I9314" s="2"/>
    </row>
    <row r="9315" spans="9:9" x14ac:dyDescent="0.2">
      <c r="I9315" s="2"/>
    </row>
    <row r="9316" spans="9:9" x14ac:dyDescent="0.2">
      <c r="I9316" s="2"/>
    </row>
    <row r="9317" spans="9:9" x14ac:dyDescent="0.2">
      <c r="I9317" s="2"/>
    </row>
    <row r="9318" spans="9:9" x14ac:dyDescent="0.2">
      <c r="I9318" s="2"/>
    </row>
    <row r="9319" spans="9:9" x14ac:dyDescent="0.2">
      <c r="I9319" s="2"/>
    </row>
    <row r="9320" spans="9:9" x14ac:dyDescent="0.2">
      <c r="I9320" s="2"/>
    </row>
    <row r="9321" spans="9:9" x14ac:dyDescent="0.2">
      <c r="I9321" s="2"/>
    </row>
    <row r="9322" spans="9:9" x14ac:dyDescent="0.2">
      <c r="I9322" s="2"/>
    </row>
    <row r="9323" spans="9:9" x14ac:dyDescent="0.2">
      <c r="I9323" s="2"/>
    </row>
    <row r="9324" spans="9:9" x14ac:dyDescent="0.2">
      <c r="I9324" s="2"/>
    </row>
    <row r="9325" spans="9:9" x14ac:dyDescent="0.2">
      <c r="I9325" s="2"/>
    </row>
    <row r="9326" spans="9:9" x14ac:dyDescent="0.2">
      <c r="I9326" s="2"/>
    </row>
    <row r="9327" spans="9:9" x14ac:dyDescent="0.2">
      <c r="I9327" s="2"/>
    </row>
    <row r="9328" spans="9:9" x14ac:dyDescent="0.2">
      <c r="I9328" s="2"/>
    </row>
    <row r="9329" spans="9:9" x14ac:dyDescent="0.2">
      <c r="I9329" s="2"/>
    </row>
    <row r="9330" spans="9:9" x14ac:dyDescent="0.2">
      <c r="I9330" s="2"/>
    </row>
    <row r="9331" spans="9:9" x14ac:dyDescent="0.2">
      <c r="I9331" s="2"/>
    </row>
    <row r="9332" spans="9:9" x14ac:dyDescent="0.2">
      <c r="I9332" s="2"/>
    </row>
    <row r="9333" spans="9:9" x14ac:dyDescent="0.2">
      <c r="I9333" s="2"/>
    </row>
    <row r="9334" spans="9:9" x14ac:dyDescent="0.2">
      <c r="I9334" s="2"/>
    </row>
    <row r="9335" spans="9:9" x14ac:dyDescent="0.2">
      <c r="I9335" s="2"/>
    </row>
    <row r="9336" spans="9:9" x14ac:dyDescent="0.2">
      <c r="I9336" s="2"/>
    </row>
    <row r="9337" spans="9:9" x14ac:dyDescent="0.2">
      <c r="I9337" s="2"/>
    </row>
    <row r="9338" spans="9:9" x14ac:dyDescent="0.2">
      <c r="I9338" s="2"/>
    </row>
    <row r="9339" spans="9:9" x14ac:dyDescent="0.2">
      <c r="I9339" s="2"/>
    </row>
    <row r="9340" spans="9:9" x14ac:dyDescent="0.2">
      <c r="I9340" s="2"/>
    </row>
    <row r="9341" spans="9:9" x14ac:dyDescent="0.2">
      <c r="I9341" s="2"/>
    </row>
    <row r="9342" spans="9:9" x14ac:dyDescent="0.2">
      <c r="I9342" s="2"/>
    </row>
    <row r="9343" spans="9:9" x14ac:dyDescent="0.2">
      <c r="I9343" s="2"/>
    </row>
    <row r="9344" spans="9:9" x14ac:dyDescent="0.2">
      <c r="I9344" s="2"/>
    </row>
    <row r="9345" spans="9:9" x14ac:dyDescent="0.2">
      <c r="I9345" s="2"/>
    </row>
    <row r="9346" spans="9:9" x14ac:dyDescent="0.2">
      <c r="I9346" s="2"/>
    </row>
    <row r="9347" spans="9:9" x14ac:dyDescent="0.2">
      <c r="I9347" s="2"/>
    </row>
    <row r="9348" spans="9:9" x14ac:dyDescent="0.2">
      <c r="I9348" s="2"/>
    </row>
    <row r="9349" spans="9:9" x14ac:dyDescent="0.2">
      <c r="I9349" s="2"/>
    </row>
    <row r="9350" spans="9:9" x14ac:dyDescent="0.2">
      <c r="I9350" s="2"/>
    </row>
    <row r="9351" spans="9:9" x14ac:dyDescent="0.2">
      <c r="I9351" s="2"/>
    </row>
    <row r="9352" spans="9:9" x14ac:dyDescent="0.2">
      <c r="I9352" s="2"/>
    </row>
    <row r="9353" spans="9:9" x14ac:dyDescent="0.2">
      <c r="I9353" s="2"/>
    </row>
    <row r="9354" spans="9:9" x14ac:dyDescent="0.2">
      <c r="I9354" s="2"/>
    </row>
    <row r="9355" spans="9:9" x14ac:dyDescent="0.2">
      <c r="I9355" s="2"/>
    </row>
    <row r="9356" spans="9:9" x14ac:dyDescent="0.2">
      <c r="I9356" s="2"/>
    </row>
    <row r="9357" spans="9:9" x14ac:dyDescent="0.2">
      <c r="I9357" s="2"/>
    </row>
    <row r="9358" spans="9:9" x14ac:dyDescent="0.2">
      <c r="I9358" s="2"/>
    </row>
    <row r="9359" spans="9:9" x14ac:dyDescent="0.2">
      <c r="I9359" s="2"/>
    </row>
    <row r="9360" spans="9:9" x14ac:dyDescent="0.2">
      <c r="I9360" s="2"/>
    </row>
    <row r="9361" spans="9:9" x14ac:dyDescent="0.2">
      <c r="I9361" s="2"/>
    </row>
    <row r="9362" spans="9:9" x14ac:dyDescent="0.2">
      <c r="I9362" s="2"/>
    </row>
    <row r="9363" spans="9:9" x14ac:dyDescent="0.2">
      <c r="I9363" s="2"/>
    </row>
    <row r="9364" spans="9:9" x14ac:dyDescent="0.2">
      <c r="I9364" s="2"/>
    </row>
    <row r="9365" spans="9:9" x14ac:dyDescent="0.2">
      <c r="I9365" s="2"/>
    </row>
    <row r="9366" spans="9:9" x14ac:dyDescent="0.2">
      <c r="I9366" s="2"/>
    </row>
    <row r="9367" spans="9:9" x14ac:dyDescent="0.2">
      <c r="I9367" s="2"/>
    </row>
    <row r="9368" spans="9:9" x14ac:dyDescent="0.2">
      <c r="I9368" s="2"/>
    </row>
    <row r="9369" spans="9:9" x14ac:dyDescent="0.2">
      <c r="I9369" s="2"/>
    </row>
    <row r="9370" spans="9:9" x14ac:dyDescent="0.2">
      <c r="I9370" s="2"/>
    </row>
    <row r="9371" spans="9:9" x14ac:dyDescent="0.2">
      <c r="I9371" s="2"/>
    </row>
    <row r="9372" spans="9:9" x14ac:dyDescent="0.2">
      <c r="I9372" s="2"/>
    </row>
    <row r="9373" spans="9:9" x14ac:dyDescent="0.2">
      <c r="I9373" s="2"/>
    </row>
    <row r="9374" spans="9:9" x14ac:dyDescent="0.2">
      <c r="I9374" s="2"/>
    </row>
    <row r="9375" spans="9:9" x14ac:dyDescent="0.2">
      <c r="I9375" s="2"/>
    </row>
    <row r="9376" spans="9:9" x14ac:dyDescent="0.2">
      <c r="I9376" s="2"/>
    </row>
    <row r="9377" spans="9:9" x14ac:dyDescent="0.2">
      <c r="I9377" s="2"/>
    </row>
    <row r="9378" spans="9:9" x14ac:dyDescent="0.2">
      <c r="I9378" s="2"/>
    </row>
    <row r="9379" spans="9:9" x14ac:dyDescent="0.2">
      <c r="I9379" s="2"/>
    </row>
    <row r="9380" spans="9:9" x14ac:dyDescent="0.2">
      <c r="I9380" s="2"/>
    </row>
    <row r="9381" spans="9:9" x14ac:dyDescent="0.2">
      <c r="I9381" s="2"/>
    </row>
    <row r="9382" spans="9:9" x14ac:dyDescent="0.2">
      <c r="I9382" s="2"/>
    </row>
    <row r="9383" spans="9:9" x14ac:dyDescent="0.2">
      <c r="I9383" s="2"/>
    </row>
    <row r="9384" spans="9:9" x14ac:dyDescent="0.2">
      <c r="I9384" s="2"/>
    </row>
    <row r="9385" spans="9:9" x14ac:dyDescent="0.2">
      <c r="I9385" s="2"/>
    </row>
    <row r="9386" spans="9:9" x14ac:dyDescent="0.2">
      <c r="I9386" s="2"/>
    </row>
    <row r="9387" spans="9:9" x14ac:dyDescent="0.2">
      <c r="I9387" s="2"/>
    </row>
    <row r="9388" spans="9:9" x14ac:dyDescent="0.2">
      <c r="I9388" s="2"/>
    </row>
    <row r="9389" spans="9:9" x14ac:dyDescent="0.2">
      <c r="I9389" s="2"/>
    </row>
    <row r="9390" spans="9:9" x14ac:dyDescent="0.2">
      <c r="I9390" s="2"/>
    </row>
    <row r="9391" spans="9:9" x14ac:dyDescent="0.2">
      <c r="I9391" s="2"/>
    </row>
    <row r="9392" spans="9:9" x14ac:dyDescent="0.2">
      <c r="I9392" s="2"/>
    </row>
    <row r="9393" spans="9:9" x14ac:dyDescent="0.2">
      <c r="I9393" s="2"/>
    </row>
    <row r="9394" spans="9:9" x14ac:dyDescent="0.2">
      <c r="I9394" s="2"/>
    </row>
    <row r="9395" spans="9:9" x14ac:dyDescent="0.2">
      <c r="I9395" s="2"/>
    </row>
    <row r="9396" spans="9:9" x14ac:dyDescent="0.2">
      <c r="I9396" s="2"/>
    </row>
    <row r="9397" spans="9:9" x14ac:dyDescent="0.2">
      <c r="I9397" s="2"/>
    </row>
    <row r="9398" spans="9:9" x14ac:dyDescent="0.2">
      <c r="I9398" s="2"/>
    </row>
    <row r="9399" spans="9:9" x14ac:dyDescent="0.2">
      <c r="I9399" s="2"/>
    </row>
    <row r="9400" spans="9:9" x14ac:dyDescent="0.2">
      <c r="I9400" s="2"/>
    </row>
    <row r="9401" spans="9:9" x14ac:dyDescent="0.2">
      <c r="I9401" s="2"/>
    </row>
    <row r="9402" spans="9:9" x14ac:dyDescent="0.2">
      <c r="I9402" s="2"/>
    </row>
    <row r="9403" spans="9:9" x14ac:dyDescent="0.2">
      <c r="I9403" s="2"/>
    </row>
    <row r="9404" spans="9:9" x14ac:dyDescent="0.2">
      <c r="I9404" s="2"/>
    </row>
    <row r="9405" spans="9:9" x14ac:dyDescent="0.2">
      <c r="I9405" s="2"/>
    </row>
    <row r="9406" spans="9:9" x14ac:dyDescent="0.2">
      <c r="I9406" s="2"/>
    </row>
    <row r="9407" spans="9:9" x14ac:dyDescent="0.2">
      <c r="I9407" s="2"/>
    </row>
    <row r="9408" spans="9:9" x14ac:dyDescent="0.2">
      <c r="I9408" s="2"/>
    </row>
    <row r="9409" spans="9:9" x14ac:dyDescent="0.2">
      <c r="I9409" s="2"/>
    </row>
    <row r="9410" spans="9:9" x14ac:dyDescent="0.2">
      <c r="I9410" s="2"/>
    </row>
    <row r="9411" spans="9:9" x14ac:dyDescent="0.2">
      <c r="I9411" s="2"/>
    </row>
    <row r="9412" spans="9:9" x14ac:dyDescent="0.2">
      <c r="I9412" s="2"/>
    </row>
    <row r="9413" spans="9:9" x14ac:dyDescent="0.2">
      <c r="I9413" s="2"/>
    </row>
    <row r="9414" spans="9:9" x14ac:dyDescent="0.2">
      <c r="I9414" s="2"/>
    </row>
    <row r="9415" spans="9:9" x14ac:dyDescent="0.2">
      <c r="I9415" s="2"/>
    </row>
    <row r="9416" spans="9:9" x14ac:dyDescent="0.2">
      <c r="I9416" s="2"/>
    </row>
    <row r="9417" spans="9:9" x14ac:dyDescent="0.2">
      <c r="I9417" s="2"/>
    </row>
    <row r="9418" spans="9:9" x14ac:dyDescent="0.2">
      <c r="I9418" s="2"/>
    </row>
    <row r="9419" spans="9:9" x14ac:dyDescent="0.2">
      <c r="I9419" s="2"/>
    </row>
    <row r="9420" spans="9:9" x14ac:dyDescent="0.2">
      <c r="I9420" s="2"/>
    </row>
    <row r="9421" spans="9:9" x14ac:dyDescent="0.2">
      <c r="I9421" s="2"/>
    </row>
    <row r="9422" spans="9:9" x14ac:dyDescent="0.2">
      <c r="I9422" s="2"/>
    </row>
    <row r="9423" spans="9:9" x14ac:dyDescent="0.2">
      <c r="I9423" s="2"/>
    </row>
    <row r="9424" spans="9:9" x14ac:dyDescent="0.2">
      <c r="I9424" s="2"/>
    </row>
    <row r="9425" spans="9:9" x14ac:dyDescent="0.2">
      <c r="I9425" s="2"/>
    </row>
    <row r="9426" spans="9:9" x14ac:dyDescent="0.2">
      <c r="I9426" s="2"/>
    </row>
    <row r="9427" spans="9:9" x14ac:dyDescent="0.2">
      <c r="I9427" s="2"/>
    </row>
    <row r="9428" spans="9:9" x14ac:dyDescent="0.2">
      <c r="I9428" s="2"/>
    </row>
    <row r="9429" spans="9:9" x14ac:dyDescent="0.2">
      <c r="I9429" s="2"/>
    </row>
    <row r="9430" spans="9:9" x14ac:dyDescent="0.2">
      <c r="I9430" s="2"/>
    </row>
    <row r="9431" spans="9:9" x14ac:dyDescent="0.2">
      <c r="I9431" s="2"/>
    </row>
    <row r="9432" spans="9:9" x14ac:dyDescent="0.2">
      <c r="I9432" s="2"/>
    </row>
    <row r="9433" spans="9:9" x14ac:dyDescent="0.2">
      <c r="I9433" s="2"/>
    </row>
    <row r="9434" spans="9:9" x14ac:dyDescent="0.2">
      <c r="I9434" s="2"/>
    </row>
    <row r="9435" spans="9:9" x14ac:dyDescent="0.2">
      <c r="I9435" s="2"/>
    </row>
    <row r="9436" spans="9:9" x14ac:dyDescent="0.2">
      <c r="I9436" s="2"/>
    </row>
    <row r="9437" spans="9:9" x14ac:dyDescent="0.2">
      <c r="I9437" s="2"/>
    </row>
    <row r="9438" spans="9:9" x14ac:dyDescent="0.2">
      <c r="I9438" s="2"/>
    </row>
    <row r="9439" spans="9:9" x14ac:dyDescent="0.2">
      <c r="I9439" s="2"/>
    </row>
    <row r="9440" spans="9:9" x14ac:dyDescent="0.2">
      <c r="I9440" s="2"/>
    </row>
    <row r="9441" spans="9:9" x14ac:dyDescent="0.2">
      <c r="I9441" s="2"/>
    </row>
    <row r="9442" spans="9:9" x14ac:dyDescent="0.2">
      <c r="I9442" s="2"/>
    </row>
    <row r="9443" spans="9:9" x14ac:dyDescent="0.2">
      <c r="I9443" s="2"/>
    </row>
    <row r="9444" spans="9:9" x14ac:dyDescent="0.2">
      <c r="I9444" s="2"/>
    </row>
    <row r="9445" spans="9:9" x14ac:dyDescent="0.2">
      <c r="I9445" s="2"/>
    </row>
    <row r="9446" spans="9:9" x14ac:dyDescent="0.2">
      <c r="I9446" s="2"/>
    </row>
    <row r="9447" spans="9:9" x14ac:dyDescent="0.2">
      <c r="I9447" s="2"/>
    </row>
    <row r="9448" spans="9:9" x14ac:dyDescent="0.2">
      <c r="I9448" s="2"/>
    </row>
    <row r="9449" spans="9:9" x14ac:dyDescent="0.2">
      <c r="I9449" s="2"/>
    </row>
    <row r="9450" spans="9:9" x14ac:dyDescent="0.2">
      <c r="I9450" s="2"/>
    </row>
    <row r="9451" spans="9:9" x14ac:dyDescent="0.2">
      <c r="I9451" s="2"/>
    </row>
    <row r="9452" spans="9:9" x14ac:dyDescent="0.2">
      <c r="I9452" s="2"/>
    </row>
    <row r="9453" spans="9:9" x14ac:dyDescent="0.2">
      <c r="I9453" s="2"/>
    </row>
    <row r="9454" spans="9:9" x14ac:dyDescent="0.2">
      <c r="I9454" s="2"/>
    </row>
    <row r="9455" spans="9:9" x14ac:dyDescent="0.2">
      <c r="I9455" s="2"/>
    </row>
    <row r="9456" spans="9:9" x14ac:dyDescent="0.2">
      <c r="I9456" s="2"/>
    </row>
    <row r="9457" spans="9:9" x14ac:dyDescent="0.2">
      <c r="I9457" s="2"/>
    </row>
    <row r="9458" spans="9:9" x14ac:dyDescent="0.2">
      <c r="I9458" s="2"/>
    </row>
    <row r="9459" spans="9:9" x14ac:dyDescent="0.2">
      <c r="I9459" s="2"/>
    </row>
    <row r="9460" spans="9:9" x14ac:dyDescent="0.2">
      <c r="I9460" s="2"/>
    </row>
    <row r="9461" spans="9:9" x14ac:dyDescent="0.2">
      <c r="I9461" s="2"/>
    </row>
    <row r="9462" spans="9:9" x14ac:dyDescent="0.2">
      <c r="I9462" s="2"/>
    </row>
    <row r="9463" spans="9:9" x14ac:dyDescent="0.2">
      <c r="I9463" s="2"/>
    </row>
    <row r="9464" spans="9:9" x14ac:dyDescent="0.2">
      <c r="I9464" s="2"/>
    </row>
    <row r="9465" spans="9:9" x14ac:dyDescent="0.2">
      <c r="I9465" s="2"/>
    </row>
    <row r="9466" spans="9:9" x14ac:dyDescent="0.2">
      <c r="I9466" s="2"/>
    </row>
    <row r="9467" spans="9:9" x14ac:dyDescent="0.2">
      <c r="I9467" s="2"/>
    </row>
    <row r="9468" spans="9:9" x14ac:dyDescent="0.2">
      <c r="I9468" s="2"/>
    </row>
    <row r="9469" spans="9:9" x14ac:dyDescent="0.2">
      <c r="I9469" s="2"/>
    </row>
    <row r="9470" spans="9:9" x14ac:dyDescent="0.2">
      <c r="I9470" s="2"/>
    </row>
    <row r="9471" spans="9:9" x14ac:dyDescent="0.2">
      <c r="I9471" s="2"/>
    </row>
    <row r="9472" spans="9:9" x14ac:dyDescent="0.2">
      <c r="I9472" s="2"/>
    </row>
    <row r="9473" spans="9:9" x14ac:dyDescent="0.2">
      <c r="I9473" s="2"/>
    </row>
    <row r="9474" spans="9:9" x14ac:dyDescent="0.2">
      <c r="I9474" s="2"/>
    </row>
    <row r="9475" spans="9:9" x14ac:dyDescent="0.2">
      <c r="I9475" s="2"/>
    </row>
    <row r="9476" spans="9:9" x14ac:dyDescent="0.2">
      <c r="I9476" s="2"/>
    </row>
    <row r="9477" spans="9:9" x14ac:dyDescent="0.2">
      <c r="I9477" s="2"/>
    </row>
    <row r="9478" spans="9:9" x14ac:dyDescent="0.2">
      <c r="I9478" s="2"/>
    </row>
    <row r="9479" spans="9:9" x14ac:dyDescent="0.2">
      <c r="I9479" s="2"/>
    </row>
    <row r="9480" spans="9:9" x14ac:dyDescent="0.2">
      <c r="I9480" s="2"/>
    </row>
    <row r="9481" spans="9:9" x14ac:dyDescent="0.2">
      <c r="I9481" s="2"/>
    </row>
    <row r="9482" spans="9:9" x14ac:dyDescent="0.2">
      <c r="I9482" s="2"/>
    </row>
    <row r="9483" spans="9:9" x14ac:dyDescent="0.2">
      <c r="I9483" s="2"/>
    </row>
    <row r="9484" spans="9:9" x14ac:dyDescent="0.2">
      <c r="I9484" s="2"/>
    </row>
    <row r="9485" spans="9:9" x14ac:dyDescent="0.2">
      <c r="I9485" s="2"/>
    </row>
    <row r="9486" spans="9:9" x14ac:dyDescent="0.2">
      <c r="I9486" s="2"/>
    </row>
    <row r="9487" spans="9:9" x14ac:dyDescent="0.2">
      <c r="I9487" s="2"/>
    </row>
    <row r="9488" spans="9:9" x14ac:dyDescent="0.2">
      <c r="I9488" s="2"/>
    </row>
    <row r="9489" spans="9:9" x14ac:dyDescent="0.2">
      <c r="I9489" s="2"/>
    </row>
    <row r="9490" spans="9:9" x14ac:dyDescent="0.2">
      <c r="I9490" s="2"/>
    </row>
    <row r="9491" spans="9:9" x14ac:dyDescent="0.2">
      <c r="I9491" s="2"/>
    </row>
    <row r="9492" spans="9:9" x14ac:dyDescent="0.2">
      <c r="I9492" s="2"/>
    </row>
    <row r="9493" spans="9:9" x14ac:dyDescent="0.2">
      <c r="I9493" s="2"/>
    </row>
    <row r="9494" spans="9:9" x14ac:dyDescent="0.2">
      <c r="I9494" s="2"/>
    </row>
    <row r="9495" spans="9:9" x14ac:dyDescent="0.2">
      <c r="I9495" s="2"/>
    </row>
    <row r="9496" spans="9:9" x14ac:dyDescent="0.2">
      <c r="I9496" s="2"/>
    </row>
    <row r="9497" spans="9:9" x14ac:dyDescent="0.2">
      <c r="I9497" s="2"/>
    </row>
    <row r="9498" spans="9:9" x14ac:dyDescent="0.2">
      <c r="I9498" s="2"/>
    </row>
    <row r="9499" spans="9:9" x14ac:dyDescent="0.2">
      <c r="I9499" s="2"/>
    </row>
    <row r="9500" spans="9:9" x14ac:dyDescent="0.2">
      <c r="I9500" s="2"/>
    </row>
    <row r="9501" spans="9:9" x14ac:dyDescent="0.2">
      <c r="I9501" s="2"/>
    </row>
    <row r="9502" spans="9:9" x14ac:dyDescent="0.2">
      <c r="I9502" s="2"/>
    </row>
    <row r="9503" spans="9:9" x14ac:dyDescent="0.2">
      <c r="I9503" s="2"/>
    </row>
    <row r="9504" spans="9:9" x14ac:dyDescent="0.2">
      <c r="I9504" s="2"/>
    </row>
    <row r="9505" spans="9:9" x14ac:dyDescent="0.2">
      <c r="I9505" s="2"/>
    </row>
    <row r="9506" spans="9:9" x14ac:dyDescent="0.2">
      <c r="I9506" s="2"/>
    </row>
    <row r="9507" spans="9:9" x14ac:dyDescent="0.2">
      <c r="I9507" s="2"/>
    </row>
    <row r="9508" spans="9:9" x14ac:dyDescent="0.2">
      <c r="I9508" s="2"/>
    </row>
    <row r="9509" spans="9:9" x14ac:dyDescent="0.2">
      <c r="I9509" s="2"/>
    </row>
    <row r="9510" spans="9:9" x14ac:dyDescent="0.2">
      <c r="I9510" s="2"/>
    </row>
    <row r="9511" spans="9:9" x14ac:dyDescent="0.2">
      <c r="I9511" s="2"/>
    </row>
    <row r="9512" spans="9:9" x14ac:dyDescent="0.2">
      <c r="I9512" s="2"/>
    </row>
    <row r="9513" spans="9:9" x14ac:dyDescent="0.2">
      <c r="I9513" s="2"/>
    </row>
    <row r="9514" spans="9:9" x14ac:dyDescent="0.2">
      <c r="I9514" s="2"/>
    </row>
    <row r="9515" spans="9:9" x14ac:dyDescent="0.2">
      <c r="I9515" s="2"/>
    </row>
    <row r="9516" spans="9:9" x14ac:dyDescent="0.2">
      <c r="I9516" s="2"/>
    </row>
    <row r="9517" spans="9:9" x14ac:dyDescent="0.2">
      <c r="I9517" s="2"/>
    </row>
    <row r="9518" spans="9:9" x14ac:dyDescent="0.2">
      <c r="I9518" s="2"/>
    </row>
    <row r="9519" spans="9:9" x14ac:dyDescent="0.2">
      <c r="I9519" s="2"/>
    </row>
    <row r="9520" spans="9:9" x14ac:dyDescent="0.2">
      <c r="I9520" s="2"/>
    </row>
    <row r="9521" spans="9:9" x14ac:dyDescent="0.2">
      <c r="I9521" s="2"/>
    </row>
    <row r="9522" spans="9:9" x14ac:dyDescent="0.2">
      <c r="I9522" s="2"/>
    </row>
    <row r="9523" spans="9:9" x14ac:dyDescent="0.2">
      <c r="I9523" s="2"/>
    </row>
    <row r="9524" spans="9:9" x14ac:dyDescent="0.2">
      <c r="I9524" s="2"/>
    </row>
    <row r="9525" spans="9:9" x14ac:dyDescent="0.2">
      <c r="I9525" s="2"/>
    </row>
    <row r="9526" spans="9:9" x14ac:dyDescent="0.2">
      <c r="I9526" s="2"/>
    </row>
    <row r="9527" spans="9:9" x14ac:dyDescent="0.2">
      <c r="I9527" s="2"/>
    </row>
    <row r="9528" spans="9:9" x14ac:dyDescent="0.2">
      <c r="I9528" s="2"/>
    </row>
    <row r="9529" spans="9:9" x14ac:dyDescent="0.2">
      <c r="I9529" s="2"/>
    </row>
    <row r="9530" spans="9:9" x14ac:dyDescent="0.2">
      <c r="I9530" s="2"/>
    </row>
    <row r="9531" spans="9:9" x14ac:dyDescent="0.2">
      <c r="I9531" s="2"/>
    </row>
    <row r="9532" spans="9:9" x14ac:dyDescent="0.2">
      <c r="I9532" s="2"/>
    </row>
    <row r="9533" spans="9:9" x14ac:dyDescent="0.2">
      <c r="I9533" s="2"/>
    </row>
    <row r="9534" spans="9:9" x14ac:dyDescent="0.2">
      <c r="I9534" s="2"/>
    </row>
    <row r="9535" spans="9:9" x14ac:dyDescent="0.2">
      <c r="I9535" s="2"/>
    </row>
    <row r="9536" spans="9:9" x14ac:dyDescent="0.2">
      <c r="I9536" s="2"/>
    </row>
    <row r="9537" spans="9:9" x14ac:dyDescent="0.2">
      <c r="I9537" s="2"/>
    </row>
    <row r="9538" spans="9:9" x14ac:dyDescent="0.2">
      <c r="I9538" s="2"/>
    </row>
    <row r="9539" spans="9:9" x14ac:dyDescent="0.2">
      <c r="I9539" s="2"/>
    </row>
    <row r="9540" spans="9:9" x14ac:dyDescent="0.2">
      <c r="I9540" s="2"/>
    </row>
    <row r="9541" spans="9:9" x14ac:dyDescent="0.2">
      <c r="I9541" s="2"/>
    </row>
    <row r="9542" spans="9:9" x14ac:dyDescent="0.2">
      <c r="I9542" s="2"/>
    </row>
    <row r="9543" spans="9:9" x14ac:dyDescent="0.2">
      <c r="I9543" s="2"/>
    </row>
    <row r="9544" spans="9:9" x14ac:dyDescent="0.2">
      <c r="I9544" s="2"/>
    </row>
    <row r="9545" spans="9:9" x14ac:dyDescent="0.2">
      <c r="I9545" s="2"/>
    </row>
    <row r="9546" spans="9:9" x14ac:dyDescent="0.2">
      <c r="I9546" s="2"/>
    </row>
    <row r="9547" spans="9:9" x14ac:dyDescent="0.2">
      <c r="I9547" s="2"/>
    </row>
    <row r="9548" spans="9:9" x14ac:dyDescent="0.2">
      <c r="I9548" s="2"/>
    </row>
    <row r="9549" spans="9:9" x14ac:dyDescent="0.2">
      <c r="I9549" s="2"/>
    </row>
    <row r="9550" spans="9:9" x14ac:dyDescent="0.2">
      <c r="I9550" s="2"/>
    </row>
    <row r="9551" spans="9:9" x14ac:dyDescent="0.2">
      <c r="I9551" s="2"/>
    </row>
    <row r="9552" spans="9:9" x14ac:dyDescent="0.2">
      <c r="I9552" s="2"/>
    </row>
    <row r="9553" spans="9:9" x14ac:dyDescent="0.2">
      <c r="I9553" s="2"/>
    </row>
    <row r="9554" spans="9:9" x14ac:dyDescent="0.2">
      <c r="I9554" s="2"/>
    </row>
    <row r="9555" spans="9:9" x14ac:dyDescent="0.2">
      <c r="I9555" s="2"/>
    </row>
    <row r="9556" spans="9:9" x14ac:dyDescent="0.2">
      <c r="I9556" s="2"/>
    </row>
    <row r="9557" spans="9:9" x14ac:dyDescent="0.2">
      <c r="I9557" s="2"/>
    </row>
    <row r="9558" spans="9:9" x14ac:dyDescent="0.2">
      <c r="I9558" s="2"/>
    </row>
    <row r="9559" spans="9:9" x14ac:dyDescent="0.2">
      <c r="I9559" s="2"/>
    </row>
    <row r="9560" spans="9:9" x14ac:dyDescent="0.2">
      <c r="I9560" s="2"/>
    </row>
    <row r="9561" spans="9:9" x14ac:dyDescent="0.2">
      <c r="I9561" s="2"/>
    </row>
    <row r="9562" spans="9:9" x14ac:dyDescent="0.2">
      <c r="I9562" s="2"/>
    </row>
    <row r="9563" spans="9:9" x14ac:dyDescent="0.2">
      <c r="I9563" s="2"/>
    </row>
    <row r="9564" spans="9:9" x14ac:dyDescent="0.2">
      <c r="I9564" s="2"/>
    </row>
    <row r="9565" spans="9:9" x14ac:dyDescent="0.2">
      <c r="I9565" s="2"/>
    </row>
    <row r="9566" spans="9:9" x14ac:dyDescent="0.2">
      <c r="I9566" s="2"/>
    </row>
    <row r="9567" spans="9:9" x14ac:dyDescent="0.2">
      <c r="I9567" s="2"/>
    </row>
    <row r="9568" spans="9:9" x14ac:dyDescent="0.2">
      <c r="I9568" s="2"/>
    </row>
    <row r="9569" spans="9:9" x14ac:dyDescent="0.2">
      <c r="I9569" s="2"/>
    </row>
    <row r="9570" spans="9:9" x14ac:dyDescent="0.2">
      <c r="I9570" s="2"/>
    </row>
    <row r="9571" spans="9:9" x14ac:dyDescent="0.2">
      <c r="I9571" s="2"/>
    </row>
    <row r="9572" spans="9:9" x14ac:dyDescent="0.2">
      <c r="I9572" s="2"/>
    </row>
    <row r="9573" spans="9:9" x14ac:dyDescent="0.2">
      <c r="I9573" s="2"/>
    </row>
    <row r="9574" spans="9:9" x14ac:dyDescent="0.2">
      <c r="I9574" s="2"/>
    </row>
    <row r="9575" spans="9:9" x14ac:dyDescent="0.2">
      <c r="I9575" s="2"/>
    </row>
    <row r="9576" spans="9:9" x14ac:dyDescent="0.2">
      <c r="I9576" s="2"/>
    </row>
    <row r="9577" spans="9:9" x14ac:dyDescent="0.2">
      <c r="I9577" s="2"/>
    </row>
    <row r="9578" spans="9:9" x14ac:dyDescent="0.2">
      <c r="I9578" s="2"/>
    </row>
    <row r="9579" spans="9:9" x14ac:dyDescent="0.2">
      <c r="I9579" s="2"/>
    </row>
    <row r="9580" spans="9:9" x14ac:dyDescent="0.2">
      <c r="I9580" s="2"/>
    </row>
    <row r="9581" spans="9:9" x14ac:dyDescent="0.2">
      <c r="I9581" s="2"/>
    </row>
    <row r="9582" spans="9:9" x14ac:dyDescent="0.2">
      <c r="I9582" s="2"/>
    </row>
    <row r="9583" spans="9:9" x14ac:dyDescent="0.2">
      <c r="I9583" s="2"/>
    </row>
    <row r="9584" spans="9:9" x14ac:dyDescent="0.2">
      <c r="I9584" s="2"/>
    </row>
    <row r="9585" spans="9:9" x14ac:dyDescent="0.2">
      <c r="I9585" s="2"/>
    </row>
    <row r="9586" spans="9:9" x14ac:dyDescent="0.2">
      <c r="I9586" s="2"/>
    </row>
    <row r="9587" spans="9:9" x14ac:dyDescent="0.2">
      <c r="I9587" s="2"/>
    </row>
    <row r="9588" spans="9:9" x14ac:dyDescent="0.2">
      <c r="I9588" s="2"/>
    </row>
    <row r="9589" spans="9:9" x14ac:dyDescent="0.2">
      <c r="I9589" s="2"/>
    </row>
    <row r="9590" spans="9:9" x14ac:dyDescent="0.2">
      <c r="I9590" s="2"/>
    </row>
    <row r="9591" spans="9:9" x14ac:dyDescent="0.2">
      <c r="I9591" s="2"/>
    </row>
    <row r="9592" spans="9:9" x14ac:dyDescent="0.2">
      <c r="I9592" s="2"/>
    </row>
    <row r="9593" spans="9:9" x14ac:dyDescent="0.2">
      <c r="I9593" s="2"/>
    </row>
    <row r="9594" spans="9:9" x14ac:dyDescent="0.2">
      <c r="I9594" s="2"/>
    </row>
    <row r="9595" spans="9:9" x14ac:dyDescent="0.2">
      <c r="I9595" s="2"/>
    </row>
    <row r="9596" spans="9:9" x14ac:dyDescent="0.2">
      <c r="I9596" s="2"/>
    </row>
    <row r="9597" spans="9:9" x14ac:dyDescent="0.2">
      <c r="I9597" s="2"/>
    </row>
    <row r="9598" spans="9:9" x14ac:dyDescent="0.2">
      <c r="I9598" s="2"/>
    </row>
    <row r="9599" spans="9:9" x14ac:dyDescent="0.2">
      <c r="I9599" s="2"/>
    </row>
    <row r="9600" spans="9:9" x14ac:dyDescent="0.2">
      <c r="I9600" s="2"/>
    </row>
    <row r="9601" spans="9:9" x14ac:dyDescent="0.2">
      <c r="I9601" s="2"/>
    </row>
    <row r="9602" spans="9:9" x14ac:dyDescent="0.2">
      <c r="I9602" s="2"/>
    </row>
    <row r="9603" spans="9:9" x14ac:dyDescent="0.2">
      <c r="I9603" s="2"/>
    </row>
    <row r="9604" spans="9:9" x14ac:dyDescent="0.2">
      <c r="I9604" s="2"/>
    </row>
    <row r="9605" spans="9:9" x14ac:dyDescent="0.2">
      <c r="I9605" s="2"/>
    </row>
    <row r="9606" spans="9:9" x14ac:dyDescent="0.2">
      <c r="I9606" s="2"/>
    </row>
    <row r="9607" spans="9:9" x14ac:dyDescent="0.2">
      <c r="I9607" s="2"/>
    </row>
    <row r="9608" spans="9:9" x14ac:dyDescent="0.2">
      <c r="I9608" s="2"/>
    </row>
  </sheetData>
  <mergeCells count="1">
    <mergeCell ref="B5:G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8D9"/>
  </sheetPr>
  <dimension ref="B2:H90"/>
  <sheetViews>
    <sheetView showGridLines="0" zoomScale="85" zoomScaleNormal="85" workbookViewId="0">
      <pane ySplit="3" topLeftCell="A4" activePane="bottomLeft" state="frozen"/>
      <selection activeCell="A25" sqref="A25:XFD25"/>
      <selection pane="bottomLeft" activeCell="C5" sqref="C5"/>
    </sheetView>
  </sheetViews>
  <sheetFormatPr defaultRowHeight="12.75" x14ac:dyDescent="0.2"/>
  <cols>
    <col min="1" max="1" width="4.7109375" style="145" customWidth="1"/>
    <col min="2" max="2" width="19.140625" style="145" customWidth="1"/>
    <col min="3" max="3" width="20.7109375" style="145" customWidth="1"/>
    <col min="4" max="4" width="56.85546875" style="145" customWidth="1"/>
    <col min="5" max="5" width="29.85546875" style="145" customWidth="1"/>
    <col min="6" max="6" width="24.7109375" style="145" customWidth="1"/>
    <col min="7" max="7" width="37.28515625" style="145" customWidth="1"/>
    <col min="8" max="16384" width="9.140625" style="145"/>
  </cols>
  <sheetData>
    <row r="2" spans="2:8" s="73" customFormat="1" ht="18" x14ac:dyDescent="0.2">
      <c r="B2" s="73" t="s">
        <v>42</v>
      </c>
    </row>
    <row r="4" spans="2:8" s="74" customFormat="1" x14ac:dyDescent="0.2">
      <c r="B4" s="74" t="s">
        <v>10</v>
      </c>
    </row>
    <row r="6" spans="2:8" x14ac:dyDescent="0.2">
      <c r="B6" s="75" t="s">
        <v>176</v>
      </c>
    </row>
    <row r="7" spans="2:8" x14ac:dyDescent="0.2">
      <c r="B7" s="145" t="s">
        <v>177</v>
      </c>
      <c r="H7" s="77"/>
    </row>
    <row r="9" spans="2:8" s="74" customFormat="1" x14ac:dyDescent="0.2">
      <c r="B9" s="74" t="s">
        <v>48</v>
      </c>
    </row>
    <row r="54" spans="2:6" x14ac:dyDescent="0.2">
      <c r="B54" s="75"/>
    </row>
    <row r="56" spans="2:6" x14ac:dyDescent="0.2">
      <c r="B56" s="78"/>
    </row>
    <row r="60" spans="2:6" s="74" customFormat="1" x14ac:dyDescent="0.2">
      <c r="B60" s="74" t="s">
        <v>11</v>
      </c>
    </row>
    <row r="61" spans="2:6" x14ac:dyDescent="0.2">
      <c r="C61" s="79"/>
    </row>
    <row r="62" spans="2:6" x14ac:dyDescent="0.2">
      <c r="B62" s="80" t="s">
        <v>33</v>
      </c>
      <c r="C62" s="79"/>
      <c r="D62" s="80" t="s">
        <v>12</v>
      </c>
      <c r="F62" s="81"/>
    </row>
    <row r="63" spans="2:6" x14ac:dyDescent="0.2">
      <c r="C63" s="79"/>
    </row>
    <row r="64" spans="2:6" x14ac:dyDescent="0.2">
      <c r="B64" s="82">
        <v>123</v>
      </c>
      <c r="C64" s="79"/>
      <c r="D64" s="75" t="s">
        <v>58</v>
      </c>
    </row>
    <row r="65" spans="2:7" x14ac:dyDescent="0.2">
      <c r="B65" s="83">
        <f>B64</f>
        <v>123</v>
      </c>
      <c r="C65" s="79"/>
      <c r="D65" s="145" t="s">
        <v>13</v>
      </c>
    </row>
    <row r="66" spans="2:7" x14ac:dyDescent="0.2">
      <c r="B66" s="84">
        <f>B65+B64</f>
        <v>246</v>
      </c>
      <c r="C66" s="79"/>
      <c r="D66" s="145" t="s">
        <v>14</v>
      </c>
    </row>
    <row r="67" spans="2:7" x14ac:dyDescent="0.2">
      <c r="B67" s="85">
        <f>B65+B66</f>
        <v>369</v>
      </c>
      <c r="C67" s="79"/>
      <c r="D67" s="75" t="s">
        <v>59</v>
      </c>
      <c r="E67" s="81"/>
      <c r="F67" s="78"/>
    </row>
    <row r="68" spans="2:7" x14ac:dyDescent="0.2">
      <c r="B68" s="86"/>
      <c r="C68" s="79"/>
      <c r="D68" s="75" t="s">
        <v>15</v>
      </c>
      <c r="E68" s="81"/>
    </row>
    <row r="69" spans="2:7" x14ac:dyDescent="0.2">
      <c r="B69" s="79"/>
      <c r="C69" s="79"/>
    </row>
    <row r="70" spans="2:7" x14ac:dyDescent="0.2">
      <c r="B70" s="87" t="s">
        <v>16</v>
      </c>
      <c r="C70" s="79"/>
    </row>
    <row r="71" spans="2:7" x14ac:dyDescent="0.2">
      <c r="B71" s="88">
        <f>B67+16</f>
        <v>385</v>
      </c>
      <c r="C71" s="79"/>
      <c r="D71" s="145" t="s">
        <v>60</v>
      </c>
    </row>
    <row r="72" spans="2:7" x14ac:dyDescent="0.2">
      <c r="B72" s="89">
        <f>B65*PI()</f>
        <v>386.41589639154455</v>
      </c>
      <c r="C72" s="90"/>
      <c r="D72" s="145" t="s">
        <v>17</v>
      </c>
    </row>
    <row r="73" spans="2:7" x14ac:dyDescent="0.2">
      <c r="B73" s="90"/>
      <c r="C73" s="90"/>
    </row>
    <row r="74" spans="2:7" x14ac:dyDescent="0.2">
      <c r="B74" s="87" t="s">
        <v>18</v>
      </c>
      <c r="C74" s="91"/>
    </row>
    <row r="75" spans="2:7" x14ac:dyDescent="0.2">
      <c r="B75" s="92">
        <v>123</v>
      </c>
      <c r="C75" s="91"/>
      <c r="D75" s="75" t="s">
        <v>61</v>
      </c>
      <c r="G75" s="81"/>
    </row>
    <row r="76" spans="2:7" x14ac:dyDescent="0.2">
      <c r="B76" s="93">
        <v>124</v>
      </c>
      <c r="C76" s="91"/>
      <c r="D76" s="75" t="s">
        <v>63</v>
      </c>
    </row>
    <row r="77" spans="2:7" x14ac:dyDescent="0.2">
      <c r="B77" s="94">
        <f>B75-B76</f>
        <v>-1</v>
      </c>
      <c r="C77" s="95"/>
      <c r="D77" s="145" t="s">
        <v>47</v>
      </c>
    </row>
    <row r="80" spans="2:7" x14ac:dyDescent="0.2">
      <c r="B80" s="80" t="s">
        <v>28</v>
      </c>
    </row>
    <row r="81" spans="2:4" x14ac:dyDescent="0.2">
      <c r="B81" s="96"/>
    </row>
    <row r="82" spans="2:4" x14ac:dyDescent="0.2">
      <c r="B82" s="87" t="s">
        <v>34</v>
      </c>
    </row>
    <row r="83" spans="2:4" x14ac:dyDescent="0.2">
      <c r="B83" s="97" t="s">
        <v>27</v>
      </c>
      <c r="C83" s="79"/>
      <c r="D83" s="75" t="s">
        <v>37</v>
      </c>
    </row>
    <row r="84" spans="2:4" x14ac:dyDescent="0.2">
      <c r="B84" s="82" t="s">
        <v>25</v>
      </c>
      <c r="C84" s="79"/>
      <c r="D84" s="75" t="s">
        <v>29</v>
      </c>
    </row>
    <row r="85" spans="2:4" x14ac:dyDescent="0.2">
      <c r="B85" s="98" t="s">
        <v>26</v>
      </c>
      <c r="C85" s="79"/>
      <c r="D85" s="75" t="s">
        <v>30</v>
      </c>
    </row>
    <row r="86" spans="2:4" x14ac:dyDescent="0.2">
      <c r="B86" s="99" t="s">
        <v>26</v>
      </c>
      <c r="C86" s="79"/>
      <c r="D86" s="75" t="s">
        <v>32</v>
      </c>
    </row>
    <row r="87" spans="2:4" x14ac:dyDescent="0.2">
      <c r="C87" s="79"/>
      <c r="D87" s="75"/>
    </row>
    <row r="88" spans="2:4" x14ac:dyDescent="0.2">
      <c r="B88" s="87" t="s">
        <v>36</v>
      </c>
      <c r="C88" s="79"/>
      <c r="D88" s="75"/>
    </row>
    <row r="89" spans="2:4" x14ac:dyDescent="0.2">
      <c r="B89" s="100" t="s">
        <v>31</v>
      </c>
      <c r="C89" s="79"/>
      <c r="D89" s="75" t="s">
        <v>38</v>
      </c>
    </row>
    <row r="90" spans="2:4" x14ac:dyDescent="0.2">
      <c r="B90" s="101" t="s">
        <v>35</v>
      </c>
      <c r="D90" s="75" t="s">
        <v>62</v>
      </c>
    </row>
  </sheetData>
  <pageMargins left="0.75" right="0.75" top="1" bottom="1" header="0.5" footer="0.5"/>
  <pageSetup paperSize="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C8D9"/>
  </sheetPr>
  <dimension ref="B2:F29"/>
  <sheetViews>
    <sheetView showGridLines="0" zoomScale="85" zoomScaleNormal="85" workbookViewId="0">
      <pane ySplit="3" topLeftCell="A4" activePane="bottomLeft" state="frozen"/>
      <selection activeCell="A25" sqref="A25:XFD25"/>
      <selection pane="bottomLeft" activeCell="B29" sqref="B29:F29"/>
    </sheetView>
  </sheetViews>
  <sheetFormatPr defaultRowHeight="12.75" x14ac:dyDescent="0.2"/>
  <cols>
    <col min="1" max="1" width="4.7109375" style="2" customWidth="1"/>
    <col min="2" max="2" width="7.5703125" style="2" customWidth="1"/>
    <col min="3" max="3" width="35.140625" style="2" customWidth="1"/>
    <col min="4" max="5" width="36.28515625" style="2" customWidth="1"/>
    <col min="6" max="6" width="44.140625" style="2" bestFit="1" customWidth="1"/>
    <col min="7" max="7" width="4.5703125" style="2" customWidth="1"/>
    <col min="8" max="16384" width="9.140625" style="2"/>
  </cols>
  <sheetData>
    <row r="2" spans="2:6" s="32" customFormat="1" ht="18" x14ac:dyDescent="0.2">
      <c r="B2" s="31" t="s">
        <v>19</v>
      </c>
    </row>
    <row r="4" spans="2:6" s="74" customFormat="1" x14ac:dyDescent="0.2">
      <c r="B4" s="74" t="s">
        <v>20</v>
      </c>
    </row>
    <row r="6" spans="2:6" x14ac:dyDescent="0.2">
      <c r="B6" s="87" t="s">
        <v>53</v>
      </c>
    </row>
    <row r="7" spans="2:6" x14ac:dyDescent="0.2">
      <c r="B7" s="87" t="s">
        <v>54</v>
      </c>
    </row>
    <row r="9" spans="2:6" x14ac:dyDescent="0.2">
      <c r="B9" s="103" t="s">
        <v>43</v>
      </c>
      <c r="C9" s="33" t="s">
        <v>44</v>
      </c>
      <c r="D9" s="33" t="s">
        <v>45</v>
      </c>
      <c r="E9" s="33" t="s">
        <v>52</v>
      </c>
      <c r="F9" s="104" t="s">
        <v>49</v>
      </c>
    </row>
    <row r="10" spans="2:6" x14ac:dyDescent="0.2">
      <c r="B10" s="107"/>
      <c r="C10" s="107" t="s">
        <v>51</v>
      </c>
      <c r="D10" s="105" t="s">
        <v>21</v>
      </c>
      <c r="E10" s="105" t="s">
        <v>55</v>
      </c>
      <c r="F10" s="106" t="s">
        <v>50</v>
      </c>
    </row>
    <row r="11" spans="2:6" x14ac:dyDescent="0.2">
      <c r="B11" s="10">
        <v>1</v>
      </c>
      <c r="C11" s="11" t="s">
        <v>64</v>
      </c>
      <c r="D11" s="11" t="s">
        <v>250</v>
      </c>
      <c r="E11" s="11" t="s">
        <v>251</v>
      </c>
      <c r="F11" s="11"/>
    </row>
    <row r="12" spans="2:6" x14ac:dyDescent="0.2">
      <c r="B12" s="11">
        <v>2</v>
      </c>
      <c r="D12" s="11"/>
      <c r="E12" s="11"/>
      <c r="F12" s="11"/>
    </row>
    <row r="13" spans="2:6" x14ac:dyDescent="0.2">
      <c r="B13" s="11">
        <v>3</v>
      </c>
      <c r="C13" s="11"/>
      <c r="D13" s="11"/>
      <c r="E13" s="11"/>
      <c r="F13" s="11"/>
    </row>
    <row r="14" spans="2:6" x14ac:dyDescent="0.2">
      <c r="B14" s="11">
        <v>4</v>
      </c>
      <c r="C14" s="11"/>
      <c r="D14" s="11"/>
      <c r="E14" s="11"/>
      <c r="F14" s="11"/>
    </row>
    <row r="15" spans="2:6" x14ac:dyDescent="0.2">
      <c r="B15" s="11">
        <v>5</v>
      </c>
      <c r="C15" s="11"/>
      <c r="D15" s="11"/>
      <c r="E15" s="11"/>
      <c r="F15" s="11"/>
    </row>
    <row r="16" spans="2:6" x14ac:dyDescent="0.2">
      <c r="B16" s="11">
        <v>6</v>
      </c>
      <c r="C16" s="11"/>
      <c r="D16" s="11"/>
      <c r="E16" s="11"/>
      <c r="F16" s="11"/>
    </row>
    <row r="17" spans="2:6" x14ac:dyDescent="0.2">
      <c r="B17" s="11">
        <v>7</v>
      </c>
      <c r="C17" s="11"/>
      <c r="D17" s="11"/>
      <c r="E17" s="11"/>
      <c r="F17" s="11"/>
    </row>
    <row r="18" spans="2:6" x14ac:dyDescent="0.2">
      <c r="B18" s="11">
        <v>8</v>
      </c>
      <c r="C18" s="11"/>
      <c r="D18" s="11"/>
      <c r="E18" s="11"/>
      <c r="F18" s="11"/>
    </row>
    <row r="19" spans="2:6" x14ac:dyDescent="0.2">
      <c r="B19" s="11">
        <v>9</v>
      </c>
      <c r="C19" s="11"/>
      <c r="D19" s="11"/>
      <c r="E19" s="11"/>
      <c r="F19" s="11"/>
    </row>
    <row r="20" spans="2:6" x14ac:dyDescent="0.2">
      <c r="B20" s="11">
        <v>10</v>
      </c>
      <c r="C20" s="11"/>
      <c r="D20" s="11"/>
      <c r="E20" s="11"/>
      <c r="F20" s="11"/>
    </row>
    <row r="23" spans="2:6" s="74" customFormat="1" x14ac:dyDescent="0.2">
      <c r="B23" s="74" t="s">
        <v>41</v>
      </c>
    </row>
    <row r="25" spans="2:6" x14ac:dyDescent="0.2">
      <c r="B25" s="87" t="s">
        <v>39</v>
      </c>
    </row>
    <row r="26" spans="2:6" x14ac:dyDescent="0.2">
      <c r="B26" s="87" t="s">
        <v>40</v>
      </c>
    </row>
    <row r="28" spans="2:6" ht="70.5" customHeight="1" x14ac:dyDescent="0.2">
      <c r="B28" s="176" t="s">
        <v>100</v>
      </c>
      <c r="C28" s="176"/>
      <c r="D28" s="176"/>
      <c r="E28" s="176"/>
      <c r="F28" s="176"/>
    </row>
    <row r="29" spans="2:6" ht="72" customHeight="1" x14ac:dyDescent="0.2">
      <c r="B29" s="176" t="s">
        <v>183</v>
      </c>
      <c r="C29" s="176"/>
      <c r="D29" s="176"/>
      <c r="E29" s="176"/>
      <c r="F29" s="176"/>
    </row>
  </sheetData>
  <mergeCells count="2">
    <mergeCell ref="B28:F28"/>
    <mergeCell ref="B29:F29"/>
  </mergeCells>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CFF"/>
  </sheetPr>
  <dimension ref="A1:S74"/>
  <sheetViews>
    <sheetView showGridLines="0" zoomScale="85" zoomScaleNormal="85" workbookViewId="0"/>
  </sheetViews>
  <sheetFormatPr defaultRowHeight="12.75" x14ac:dyDescent="0.2"/>
  <cols>
    <col min="1" max="1" width="4.7109375" style="62" customWidth="1"/>
    <col min="2" max="2" width="45.140625" style="62" customWidth="1"/>
    <col min="3" max="3" width="6.140625" style="62" customWidth="1"/>
    <col min="4" max="4" width="5.42578125" style="62" customWidth="1"/>
    <col min="5" max="5" width="5.28515625" style="62" customWidth="1"/>
    <col min="6" max="6" width="21.42578125" style="62" customWidth="1"/>
    <col min="7" max="7" width="4" style="62" customWidth="1"/>
    <col min="8" max="8" width="22" style="62" customWidth="1"/>
    <col min="9" max="9" width="4.140625" style="62" customWidth="1"/>
    <col min="10" max="14" width="18.85546875" style="62" customWidth="1"/>
    <col min="15" max="16384" width="9.140625" style="62"/>
  </cols>
  <sheetData>
    <row r="1" spans="1:16" x14ac:dyDescent="0.2">
      <c r="A1" s="62" t="s">
        <v>79</v>
      </c>
    </row>
    <row r="2" spans="1:16" s="73" customFormat="1" ht="18" x14ac:dyDescent="0.2">
      <c r="B2" s="73" t="s">
        <v>230</v>
      </c>
    </row>
    <row r="4" spans="1:16" s="80" customFormat="1" x14ac:dyDescent="0.2">
      <c r="B4" s="80" t="s">
        <v>236</v>
      </c>
    </row>
    <row r="5" spans="1:16" ht="25.5" customHeight="1" x14ac:dyDescent="0.2">
      <c r="B5" s="177" t="s">
        <v>189</v>
      </c>
      <c r="C5" s="177"/>
      <c r="D5" s="177"/>
      <c r="E5" s="177"/>
      <c r="F5" s="177"/>
    </row>
    <row r="6" spans="1:16" ht="12.75" customHeight="1" x14ac:dyDescent="0.2">
      <c r="B6" s="154" t="s">
        <v>209</v>
      </c>
      <c r="C6" s="36"/>
    </row>
    <row r="7" spans="1:16" ht="12.75" customHeight="1" x14ac:dyDescent="0.2">
      <c r="B7" s="154" t="s">
        <v>210</v>
      </c>
      <c r="C7" s="36"/>
    </row>
    <row r="8" spans="1:16" ht="12.75" customHeight="1" x14ac:dyDescent="0.2">
      <c r="B8" s="36"/>
      <c r="C8" s="36"/>
    </row>
    <row r="9" spans="1:16" ht="12.75" customHeight="1" x14ac:dyDescent="0.2">
      <c r="B9" s="171" t="s">
        <v>35</v>
      </c>
      <c r="C9" s="36"/>
    </row>
    <row r="10" spans="1:16" ht="12.75" customHeight="1" x14ac:dyDescent="0.2">
      <c r="B10" s="171" t="s">
        <v>237</v>
      </c>
      <c r="C10" s="36"/>
    </row>
    <row r="12" spans="1:16" s="74" customFormat="1" x14ac:dyDescent="0.2">
      <c r="B12" s="74" t="s">
        <v>198</v>
      </c>
      <c r="F12" s="74" t="s">
        <v>192</v>
      </c>
      <c r="H12" s="74" t="s">
        <v>199</v>
      </c>
      <c r="J12" s="74" t="s">
        <v>218</v>
      </c>
      <c r="K12" s="74" t="s">
        <v>219</v>
      </c>
      <c r="L12" s="74" t="s">
        <v>220</v>
      </c>
      <c r="M12" s="74" t="s">
        <v>221</v>
      </c>
      <c r="N12" s="74" t="s">
        <v>222</v>
      </c>
      <c r="P12" s="74" t="s">
        <v>206</v>
      </c>
    </row>
    <row r="13" spans="1:16" x14ac:dyDescent="0.2">
      <c r="E13" s="47"/>
      <c r="F13" s="48"/>
      <c r="G13" s="51"/>
      <c r="H13" s="47"/>
    </row>
    <row r="14" spans="1:16" s="74" customFormat="1" x14ac:dyDescent="0.2">
      <c r="B14" s="74" t="s">
        <v>201</v>
      </c>
    </row>
    <row r="15" spans="1:16" x14ac:dyDescent="0.2">
      <c r="E15" s="47"/>
      <c r="F15" s="48"/>
      <c r="G15" s="51"/>
      <c r="H15" s="47"/>
    </row>
    <row r="16" spans="1:16" x14ac:dyDescent="0.2">
      <c r="B16" s="36" t="s">
        <v>191</v>
      </c>
      <c r="E16" s="47"/>
      <c r="F16" s="64" t="s">
        <v>203</v>
      </c>
      <c r="G16" s="51"/>
      <c r="H16" s="153">
        <v>1</v>
      </c>
    </row>
    <row r="17" spans="2:16" x14ac:dyDescent="0.2">
      <c r="E17" s="47"/>
      <c r="F17" s="64"/>
      <c r="G17" s="51"/>
      <c r="H17" s="47"/>
    </row>
    <row r="18" spans="2:16" x14ac:dyDescent="0.2">
      <c r="B18" s="62" t="s">
        <v>103</v>
      </c>
      <c r="E18" s="47"/>
      <c r="F18" s="64" t="s">
        <v>204</v>
      </c>
      <c r="G18" s="51"/>
      <c r="H18" s="163">
        <v>1.2</v>
      </c>
      <c r="P18" s="62" t="s">
        <v>225</v>
      </c>
    </row>
    <row r="19" spans="2:16" x14ac:dyDescent="0.2">
      <c r="E19" s="47"/>
      <c r="F19" s="64"/>
      <c r="G19" s="51"/>
    </row>
    <row r="20" spans="2:16" x14ac:dyDescent="0.2">
      <c r="B20" s="62" t="s">
        <v>202</v>
      </c>
      <c r="E20" s="47"/>
      <c r="F20" s="64" t="s">
        <v>205</v>
      </c>
      <c r="G20" s="51"/>
      <c r="H20" s="109">
        <v>1.7999999999999999E-2</v>
      </c>
      <c r="P20" s="62" t="s">
        <v>211</v>
      </c>
    </row>
    <row r="21" spans="2:16" x14ac:dyDescent="0.2">
      <c r="E21" s="47"/>
      <c r="F21" s="48"/>
      <c r="G21" s="51"/>
      <c r="H21" s="47"/>
    </row>
    <row r="23" spans="2:16" s="74" customFormat="1" x14ac:dyDescent="0.2">
      <c r="B23" s="74" t="s">
        <v>200</v>
      </c>
    </row>
    <row r="25" spans="2:16" x14ac:dyDescent="0.2">
      <c r="B25" s="96" t="s">
        <v>207</v>
      </c>
      <c r="C25" s="96"/>
      <c r="D25" s="96"/>
      <c r="E25" s="96"/>
      <c r="F25" s="96"/>
      <c r="G25" s="96"/>
      <c r="H25" s="96"/>
    </row>
    <row r="26" spans="2:16" x14ac:dyDescent="0.2">
      <c r="B26" s="157"/>
      <c r="C26" s="157"/>
      <c r="D26" s="157"/>
      <c r="E26" s="157"/>
      <c r="F26" s="157"/>
      <c r="G26" s="157"/>
    </row>
    <row r="27" spans="2:16" x14ac:dyDescent="0.2">
      <c r="B27" s="96" t="s">
        <v>226</v>
      </c>
      <c r="C27" s="157"/>
      <c r="D27" s="157"/>
      <c r="E27" s="157"/>
      <c r="F27" s="157"/>
      <c r="G27" s="157"/>
    </row>
    <row r="28" spans="2:16" x14ac:dyDescent="0.2">
      <c r="B28" s="155">
        <v>2021</v>
      </c>
      <c r="C28" s="160"/>
      <c r="D28" s="160"/>
      <c r="E28" s="160"/>
      <c r="F28" s="160" t="s">
        <v>224</v>
      </c>
      <c r="G28" s="160"/>
      <c r="H28" s="84">
        <f>'1. Resultaat'!M73+'1. Resultaat'!S73</f>
        <v>301286754.34740293</v>
      </c>
    </row>
    <row r="29" spans="2:16" x14ac:dyDescent="0.2">
      <c r="B29" s="155">
        <v>2022</v>
      </c>
      <c r="C29" s="157"/>
      <c r="D29" s="157"/>
      <c r="E29" s="157"/>
      <c r="F29" s="157" t="s">
        <v>193</v>
      </c>
      <c r="G29" s="157"/>
      <c r="H29" s="84">
        <f>'1. Resultaat'!M74+'1. Resultaat'!S74</f>
        <v>597891866.69886863</v>
      </c>
    </row>
    <row r="30" spans="2:16" x14ac:dyDescent="0.2">
      <c r="B30" s="155">
        <v>2023</v>
      </c>
      <c r="C30" s="157"/>
      <c r="D30" s="157"/>
      <c r="E30" s="157"/>
      <c r="F30" s="157" t="s">
        <v>194</v>
      </c>
      <c r="G30" s="157"/>
      <c r="H30" s="84">
        <f>'1. Resultaat'!M75+'1. Resultaat'!S75</f>
        <v>890946580.16385722</v>
      </c>
    </row>
    <row r="31" spans="2:16" x14ac:dyDescent="0.2">
      <c r="B31" s="155">
        <v>2024</v>
      </c>
      <c r="C31" s="157"/>
      <c r="D31" s="157"/>
      <c r="E31" s="157"/>
      <c r="F31" s="157" t="s">
        <v>195</v>
      </c>
      <c r="G31" s="157"/>
      <c r="H31" s="84">
        <f>'1. Resultaat'!M76+'1. Resultaat'!S76</f>
        <v>1180571084.0129714</v>
      </c>
    </row>
    <row r="32" spans="2:16" x14ac:dyDescent="0.2">
      <c r="B32" s="155">
        <v>2025</v>
      </c>
      <c r="C32" s="157"/>
      <c r="D32" s="157"/>
      <c r="E32" s="157"/>
      <c r="F32" s="157" t="s">
        <v>196</v>
      </c>
      <c r="G32" s="157"/>
      <c r="H32" s="84">
        <f>'1. Resultaat'!M77+'1. Resultaat'!S77</f>
        <v>1466917477.2333126</v>
      </c>
    </row>
    <row r="33" spans="2:8" x14ac:dyDescent="0.2">
      <c r="B33" s="155">
        <v>2026</v>
      </c>
      <c r="C33" s="157"/>
      <c r="D33" s="157"/>
      <c r="E33" s="157"/>
      <c r="F33" s="157" t="s">
        <v>197</v>
      </c>
      <c r="G33" s="157"/>
      <c r="H33" s="84">
        <f>'1. Resultaat'!M78+'1. Resultaat'!S78</f>
        <v>1750274469.9322915</v>
      </c>
    </row>
    <row r="34" spans="2:8" x14ac:dyDescent="0.2">
      <c r="B34" s="157"/>
      <c r="C34" s="157"/>
      <c r="D34" s="157"/>
      <c r="E34" s="157"/>
      <c r="F34" s="157"/>
      <c r="G34" s="157"/>
    </row>
    <row r="35" spans="2:8" x14ac:dyDescent="0.2">
      <c r="B35" s="96" t="s">
        <v>227</v>
      </c>
      <c r="C35" s="157"/>
      <c r="D35" s="157"/>
      <c r="E35" s="157"/>
      <c r="F35" s="157"/>
      <c r="G35" s="157"/>
    </row>
    <row r="36" spans="2:8" x14ac:dyDescent="0.2">
      <c r="B36" s="155">
        <v>2021</v>
      </c>
      <c r="C36" s="160"/>
      <c r="D36" s="160"/>
      <c r="E36" s="160"/>
      <c r="F36" s="160" t="s">
        <v>224</v>
      </c>
      <c r="G36" s="160"/>
      <c r="H36" s="84">
        <f>'1. Resultaat'!L73+'1. Resultaat'!R73</f>
        <v>3582062.6005750326</v>
      </c>
    </row>
    <row r="37" spans="2:8" x14ac:dyDescent="0.2">
      <c r="B37" s="155">
        <v>2022</v>
      </c>
      <c r="C37" s="157"/>
      <c r="D37" s="157"/>
      <c r="E37" s="157"/>
      <c r="F37" s="157" t="s">
        <v>193</v>
      </c>
      <c r="G37" s="157"/>
      <c r="H37" s="84">
        <f>'1. Resultaat'!L74+'1. Resultaat'!R74</f>
        <v>12961663.888318904</v>
      </c>
    </row>
    <row r="38" spans="2:8" x14ac:dyDescent="0.2">
      <c r="B38" s="155">
        <v>2023</v>
      </c>
      <c r="C38" s="157"/>
      <c r="D38" s="157"/>
      <c r="E38" s="157"/>
      <c r="F38" s="157" t="s">
        <v>194</v>
      </c>
      <c r="G38" s="157"/>
      <c r="H38" s="84">
        <f>'1. Resultaat'!L75+'1. Resultaat'!R75</f>
        <v>21282416.553281885</v>
      </c>
    </row>
    <row r="39" spans="2:8" x14ac:dyDescent="0.2">
      <c r="B39" s="155">
        <v>2024</v>
      </c>
      <c r="C39" s="157"/>
      <c r="D39" s="157"/>
      <c r="E39" s="157"/>
      <c r="F39" s="157" t="s">
        <v>195</v>
      </c>
      <c r="G39" s="157"/>
      <c r="H39" s="84">
        <f>'1. Resultaat'!L76+'1. Resultaat'!R76</f>
        <v>29556490.016933437</v>
      </c>
    </row>
    <row r="40" spans="2:8" x14ac:dyDescent="0.2">
      <c r="B40" s="155">
        <v>2025</v>
      </c>
      <c r="C40" s="157"/>
      <c r="D40" s="157"/>
      <c r="E40" s="157"/>
      <c r="F40" s="157" t="s">
        <v>196</v>
      </c>
      <c r="G40" s="157"/>
      <c r="H40" s="84">
        <f>'1. Resultaat'!L77+'1. Resultaat'!R77</f>
        <v>37753107.336265437</v>
      </c>
    </row>
    <row r="41" spans="2:8" x14ac:dyDescent="0.2">
      <c r="B41" s="155">
        <v>2026</v>
      </c>
      <c r="C41" s="157"/>
      <c r="D41" s="157"/>
      <c r="E41" s="157"/>
      <c r="F41" s="157" t="s">
        <v>197</v>
      </c>
      <c r="G41" s="157"/>
      <c r="H41" s="84">
        <f>'1. Resultaat'!L78+'1. Resultaat'!R78</f>
        <v>45736807.620234914</v>
      </c>
    </row>
    <row r="42" spans="2:8" x14ac:dyDescent="0.2">
      <c r="B42" s="157"/>
      <c r="C42" s="157"/>
      <c r="D42" s="157"/>
      <c r="E42" s="157"/>
      <c r="F42" s="157"/>
      <c r="G42" s="157"/>
    </row>
    <row r="43" spans="2:8" x14ac:dyDescent="0.2">
      <c r="B43" s="96" t="s">
        <v>208</v>
      </c>
      <c r="C43" s="96"/>
      <c r="D43" s="96"/>
      <c r="E43" s="96"/>
      <c r="F43" s="96"/>
      <c r="G43" s="96"/>
      <c r="H43" s="96"/>
    </row>
    <row r="44" spans="2:8" x14ac:dyDescent="0.2">
      <c r="B44" s="157"/>
      <c r="C44" s="157"/>
      <c r="D44" s="157"/>
      <c r="E44" s="157"/>
      <c r="F44" s="157"/>
      <c r="G44" s="157"/>
    </row>
    <row r="45" spans="2:8" x14ac:dyDescent="0.2">
      <c r="B45" s="96" t="s">
        <v>228</v>
      </c>
      <c r="C45" s="157"/>
      <c r="D45" s="157"/>
      <c r="E45" s="157"/>
      <c r="F45" s="157"/>
      <c r="G45" s="157"/>
    </row>
    <row r="46" spans="2:8" x14ac:dyDescent="0.2">
      <c r="B46" s="155">
        <v>2021</v>
      </c>
      <c r="C46" s="160"/>
      <c r="D46" s="160"/>
      <c r="E46" s="160"/>
      <c r="F46" s="160" t="s">
        <v>224</v>
      </c>
      <c r="G46" s="160"/>
      <c r="H46" s="84">
        <f>'1. Resultaat'!M101+'1. Resultaat'!P101</f>
        <v>127373482.84147306</v>
      </c>
    </row>
    <row r="47" spans="2:8" x14ac:dyDescent="0.2">
      <c r="B47" s="155">
        <v>2022</v>
      </c>
      <c r="C47" s="157"/>
      <c r="D47" s="157"/>
      <c r="E47" s="157"/>
      <c r="F47" s="157" t="s">
        <v>193</v>
      </c>
      <c r="G47" s="157"/>
      <c r="H47" s="84">
        <f>'1. Resultaat'!M102+'1. Resultaat'!P102</f>
        <v>256764726.79784358</v>
      </c>
    </row>
    <row r="48" spans="2:8" x14ac:dyDescent="0.2">
      <c r="B48" s="155">
        <v>2023</v>
      </c>
      <c r="C48" s="157"/>
      <c r="D48" s="157"/>
      <c r="E48" s="157"/>
      <c r="F48" s="157" t="s">
        <v>194</v>
      </c>
      <c r="G48" s="157"/>
      <c r="H48" s="84">
        <f>'1. Resultaat'!M103+'1. Resultaat'!P103</f>
        <v>388809242.65914035</v>
      </c>
    </row>
    <row r="49" spans="2:19" x14ac:dyDescent="0.2">
      <c r="B49" s="155">
        <v>2024</v>
      </c>
      <c r="C49" s="157"/>
      <c r="D49" s="157"/>
      <c r="E49" s="157"/>
      <c r="F49" s="157" t="s">
        <v>195</v>
      </c>
      <c r="G49" s="157"/>
      <c r="H49" s="84">
        <f>'1. Resultaat'!M104+'1. Resultaat'!P104</f>
        <v>523755243.22047085</v>
      </c>
    </row>
    <row r="50" spans="2:19" x14ac:dyDescent="0.2">
      <c r="B50" s="155">
        <v>2025</v>
      </c>
      <c r="C50" s="157"/>
      <c r="D50" s="157"/>
      <c r="E50" s="157"/>
      <c r="F50" s="157" t="s">
        <v>196</v>
      </c>
      <c r="G50" s="157"/>
      <c r="H50" s="84">
        <f>'1. Resultaat'!M105+'1. Resultaat'!P105</f>
        <v>661859713.71275568</v>
      </c>
    </row>
    <row r="51" spans="2:19" x14ac:dyDescent="0.2">
      <c r="B51" s="155">
        <v>2026</v>
      </c>
      <c r="C51" s="157"/>
      <c r="D51" s="157"/>
      <c r="E51" s="157"/>
      <c r="F51" s="157" t="s">
        <v>197</v>
      </c>
      <c r="G51" s="157"/>
      <c r="H51" s="84">
        <f>'1. Resultaat'!M106+'1. Resultaat'!P106</f>
        <v>803388957.92414677</v>
      </c>
    </row>
    <row r="52" spans="2:19" x14ac:dyDescent="0.2">
      <c r="B52" s="157"/>
      <c r="C52" s="157"/>
      <c r="D52" s="157"/>
      <c r="E52" s="157"/>
      <c r="F52" s="157"/>
      <c r="G52" s="157"/>
    </row>
    <row r="53" spans="2:19" x14ac:dyDescent="0.2">
      <c r="B53" s="96" t="s">
        <v>229</v>
      </c>
      <c r="C53" s="157"/>
      <c r="D53" s="157"/>
      <c r="E53" s="157"/>
      <c r="F53" s="157"/>
      <c r="G53" s="157"/>
    </row>
    <row r="54" spans="2:19" x14ac:dyDescent="0.2">
      <c r="B54" s="155">
        <v>2021</v>
      </c>
      <c r="C54" s="160"/>
      <c r="D54" s="160"/>
      <c r="E54" s="160"/>
      <c r="F54" s="160" t="s">
        <v>224</v>
      </c>
      <c r="G54" s="160"/>
      <c r="H54" s="84">
        <f>'1. Resultaat'!L101+'1. Resultaat'!O101</f>
        <v>1654201.0758632864</v>
      </c>
    </row>
    <row r="55" spans="2:19" x14ac:dyDescent="0.2">
      <c r="B55" s="155">
        <v>2022</v>
      </c>
      <c r="C55" s="157"/>
      <c r="D55" s="157"/>
      <c r="E55" s="157"/>
      <c r="F55" s="157" t="s">
        <v>193</v>
      </c>
      <c r="G55" s="157"/>
      <c r="H55" s="84">
        <f>'1. Resultaat'!L102+'1. Resultaat'!O102</f>
        <v>6053853.3092350494</v>
      </c>
    </row>
    <row r="56" spans="2:19" x14ac:dyDescent="0.2">
      <c r="B56" s="155">
        <v>2023</v>
      </c>
      <c r="C56" s="157"/>
      <c r="D56" s="157"/>
      <c r="E56" s="157"/>
      <c r="F56" s="157" t="s">
        <v>194</v>
      </c>
      <c r="G56" s="157"/>
      <c r="H56" s="84">
        <f>'1. Resultaat'!L103+'1. Resultaat'!O103</f>
        <v>10137175.821571948</v>
      </c>
    </row>
    <row r="57" spans="2:19" x14ac:dyDescent="0.2">
      <c r="B57" s="155">
        <v>2024</v>
      </c>
      <c r="C57" s="157"/>
      <c r="D57" s="157"/>
      <c r="E57" s="157"/>
      <c r="F57" s="157" t="s">
        <v>195</v>
      </c>
      <c r="G57" s="157"/>
      <c r="H57" s="84">
        <f>'1. Resultaat'!L104+'1. Resultaat'!O104</f>
        <v>14307341.626167241</v>
      </c>
    </row>
    <row r="58" spans="2:19" x14ac:dyDescent="0.2">
      <c r="B58" s="155">
        <v>2025</v>
      </c>
      <c r="C58" s="157"/>
      <c r="D58" s="157"/>
      <c r="E58" s="157"/>
      <c r="F58" s="157" t="s">
        <v>196</v>
      </c>
      <c r="G58" s="157"/>
      <c r="H58" s="84">
        <f>'1. Resultaat'!L105+'1. Resultaat'!O105</f>
        <v>18572242.876869384</v>
      </c>
    </row>
    <row r="59" spans="2:19" x14ac:dyDescent="0.2">
      <c r="B59" s="155">
        <v>2026</v>
      </c>
      <c r="C59" s="157"/>
      <c r="D59" s="157"/>
      <c r="E59" s="157"/>
      <c r="F59" s="157" t="s">
        <v>197</v>
      </c>
      <c r="G59" s="157"/>
      <c r="H59" s="84">
        <f>'1. Resultaat'!L106+'1. Resultaat'!O106</f>
        <v>22940054.448081978</v>
      </c>
    </row>
    <row r="60" spans="2:19" x14ac:dyDescent="0.2">
      <c r="B60" s="157"/>
      <c r="C60" s="157"/>
      <c r="D60" s="157"/>
      <c r="E60" s="157"/>
      <c r="F60" s="157"/>
      <c r="G60" s="157"/>
    </row>
    <row r="62" spans="2:19" s="74" customFormat="1" x14ac:dyDescent="0.2">
      <c r="B62" s="74" t="s">
        <v>216</v>
      </c>
      <c r="J62" s="74" t="s">
        <v>218</v>
      </c>
      <c r="K62" s="74" t="s">
        <v>219</v>
      </c>
      <c r="L62" s="74" t="s">
        <v>220</v>
      </c>
      <c r="M62" s="74" t="s">
        <v>221</v>
      </c>
      <c r="N62" s="74" t="s">
        <v>222</v>
      </c>
    </row>
    <row r="64" spans="2:19" s="158" customFormat="1" x14ac:dyDescent="0.2">
      <c r="B64" s="80" t="s">
        <v>217</v>
      </c>
      <c r="O64" s="62"/>
      <c r="P64" s="62"/>
      <c r="Q64" s="62"/>
      <c r="R64" s="62"/>
      <c r="S64" s="62"/>
    </row>
    <row r="65" spans="2:19" s="158" customFormat="1" x14ac:dyDescent="0.2">
      <c r="B65" s="158" t="s">
        <v>212</v>
      </c>
      <c r="F65" s="158" t="s">
        <v>223</v>
      </c>
      <c r="H65" s="161">
        <f>SUM(J65:N65)</f>
        <v>5886601478.0413017</v>
      </c>
      <c r="J65" s="85">
        <f>H29</f>
        <v>597891866.69886863</v>
      </c>
      <c r="K65" s="85">
        <f>H30</f>
        <v>890946580.16385722</v>
      </c>
      <c r="L65" s="85">
        <f>H31</f>
        <v>1180571084.0129714</v>
      </c>
      <c r="M65" s="85">
        <f>H32</f>
        <v>1466917477.2333126</v>
      </c>
      <c r="N65" s="85">
        <f>H33</f>
        <v>1750274469.9322915</v>
      </c>
      <c r="O65" s="62"/>
      <c r="P65" s="62"/>
      <c r="Q65" s="62"/>
      <c r="R65" s="62"/>
      <c r="S65" s="62"/>
    </row>
    <row r="66" spans="2:19" s="158" customFormat="1" x14ac:dyDescent="0.2">
      <c r="B66" s="158" t="s">
        <v>213</v>
      </c>
      <c r="F66" s="158" t="s">
        <v>223</v>
      </c>
      <c r="H66" s="161">
        <f t="shared" ref="H66:H68" si="0">SUM(J66:N66)</f>
        <v>147290485.41503456</v>
      </c>
      <c r="J66" s="85">
        <f>H37</f>
        <v>12961663.888318904</v>
      </c>
      <c r="K66" s="85">
        <f>H38</f>
        <v>21282416.553281885</v>
      </c>
      <c r="L66" s="85">
        <f>H39</f>
        <v>29556490.016933437</v>
      </c>
      <c r="M66" s="85">
        <f>H40</f>
        <v>37753107.336265437</v>
      </c>
      <c r="N66" s="85">
        <f>H41</f>
        <v>45736807.620234914</v>
      </c>
      <c r="O66" s="62"/>
      <c r="P66" s="62"/>
      <c r="Q66" s="62"/>
      <c r="R66" s="62"/>
      <c r="S66" s="62"/>
    </row>
    <row r="67" spans="2:19" s="158" customFormat="1" x14ac:dyDescent="0.2">
      <c r="B67" s="158" t="s">
        <v>214</v>
      </c>
      <c r="F67" s="158" t="s">
        <v>223</v>
      </c>
      <c r="H67" s="161">
        <f t="shared" si="0"/>
        <v>2634577884.3143573</v>
      </c>
      <c r="J67" s="85">
        <f>H47</f>
        <v>256764726.79784358</v>
      </c>
      <c r="K67" s="85">
        <f>H48</f>
        <v>388809242.65914035</v>
      </c>
      <c r="L67" s="85">
        <f>H49</f>
        <v>523755243.22047085</v>
      </c>
      <c r="M67" s="85">
        <f>H50</f>
        <v>661859713.71275568</v>
      </c>
      <c r="N67" s="85">
        <f>H51</f>
        <v>803388957.92414677</v>
      </c>
      <c r="O67" s="62"/>
      <c r="P67" s="62"/>
      <c r="Q67" s="62"/>
      <c r="R67" s="62"/>
      <c r="S67" s="62"/>
    </row>
    <row r="68" spans="2:19" s="158" customFormat="1" x14ac:dyDescent="0.2">
      <c r="B68" s="158" t="s">
        <v>215</v>
      </c>
      <c r="F68" s="158" t="s">
        <v>223</v>
      </c>
      <c r="H68" s="161">
        <f t="shared" si="0"/>
        <v>72010668.081925601</v>
      </c>
      <c r="J68" s="85">
        <f>H55</f>
        <v>6053853.3092350494</v>
      </c>
      <c r="K68" s="85">
        <f>H56</f>
        <v>10137175.821571948</v>
      </c>
      <c r="L68" s="85">
        <f>H57</f>
        <v>14307341.626167241</v>
      </c>
      <c r="M68" s="85">
        <f>H58</f>
        <v>18572242.876869384</v>
      </c>
      <c r="N68" s="85">
        <f>H59</f>
        <v>22940054.448081978</v>
      </c>
      <c r="O68" s="62"/>
      <c r="P68" s="62"/>
      <c r="Q68" s="62"/>
      <c r="R68" s="62"/>
      <c r="S68" s="62"/>
    </row>
    <row r="74" spans="2:19" x14ac:dyDescent="0.2">
      <c r="B74" s="62" t="s">
        <v>190</v>
      </c>
    </row>
  </sheetData>
  <mergeCells count="1">
    <mergeCell ref="B5:F5"/>
  </mergeCells>
  <pageMargins left="0.7" right="0.7" top="0.75" bottom="0.75" header="0.3" footer="0.3"/>
  <pageSetup paperSize="9" orientation="portrait" r:id="rId1"/>
  <ignoredErrors>
    <ignoredError sqref="J62:N62"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CCFFFF"/>
  </sheetPr>
  <dimension ref="A1:V113"/>
  <sheetViews>
    <sheetView showGridLines="0" zoomScale="85" zoomScaleNormal="85" workbookViewId="0">
      <pane xSplit="6" ySplit="10" topLeftCell="G11" activePane="bottomRight" state="frozen"/>
      <selection activeCell="A25" sqref="A25:XFD25"/>
      <selection pane="topRight" activeCell="A25" sqref="A25:XFD25"/>
      <selection pane="bottomLeft" activeCell="A25" sqref="A25:XFD25"/>
      <selection pane="bottomRight" activeCell="G11" sqref="G11"/>
    </sheetView>
  </sheetViews>
  <sheetFormatPr defaultRowHeight="12.75" x14ac:dyDescent="0.2"/>
  <cols>
    <col min="1" max="1" width="4.7109375" style="2" customWidth="1"/>
    <col min="2" max="2" width="46.5703125" style="2" customWidth="1"/>
    <col min="3" max="3" width="20.42578125" style="2" customWidth="1"/>
    <col min="4" max="4" width="5.42578125" style="2" customWidth="1"/>
    <col min="5" max="5" width="5.28515625" style="38" customWidth="1"/>
    <col min="6" max="6" width="8.140625" style="2" customWidth="1"/>
    <col min="7" max="7" width="14.5703125" style="2" customWidth="1"/>
    <col min="8" max="8" width="2.7109375" style="38" customWidth="1"/>
    <col min="9" max="9" width="28.140625" style="2" bestFit="1" customWidth="1"/>
    <col min="10" max="10" width="18.42578125" style="2" customWidth="1"/>
    <col min="11" max="11" width="12.5703125" style="38" bestFit="1" customWidth="1"/>
    <col min="12" max="12" width="24.85546875" style="38" bestFit="1" customWidth="1"/>
    <col min="13" max="13" width="14.5703125" style="2" customWidth="1"/>
    <col min="14" max="14" width="16.5703125" style="2" bestFit="1" customWidth="1"/>
    <col min="15" max="15" width="25" style="2" bestFit="1" customWidth="1"/>
    <col min="16" max="16" width="15.28515625" style="2" bestFit="1" customWidth="1"/>
    <col min="17" max="17" width="14" style="2" bestFit="1" customWidth="1"/>
    <col min="18" max="18" width="24.7109375" style="2" bestFit="1" customWidth="1"/>
    <col min="19" max="19" width="14.140625" style="2" bestFit="1" customWidth="1"/>
    <col min="20" max="20" width="14" style="2" bestFit="1" customWidth="1"/>
    <col min="21" max="23" width="11.28515625" style="2" bestFit="1" customWidth="1"/>
    <col min="24" max="16384" width="9.140625" style="2"/>
  </cols>
  <sheetData>
    <row r="1" spans="1:22" x14ac:dyDescent="0.2">
      <c r="A1" s="2" t="s">
        <v>79</v>
      </c>
    </row>
    <row r="2" spans="1:22" s="73" customFormat="1" ht="18" x14ac:dyDescent="0.2">
      <c r="B2" s="73" t="s">
        <v>242</v>
      </c>
    </row>
    <row r="4" spans="1:22" s="80" customFormat="1" x14ac:dyDescent="0.2">
      <c r="B4" s="80" t="s">
        <v>46</v>
      </c>
    </row>
    <row r="5" spans="1:22" s="62" customFormat="1" ht="25.5" customHeight="1" x14ac:dyDescent="0.2">
      <c r="B5" s="177" t="s">
        <v>239</v>
      </c>
      <c r="C5" s="177"/>
      <c r="D5" s="177"/>
      <c r="E5" s="177"/>
      <c r="F5" s="177"/>
      <c r="M5" s="65"/>
      <c r="N5" s="65"/>
      <c r="O5" s="65"/>
    </row>
    <row r="6" spans="1:22" s="62" customFormat="1" x14ac:dyDescent="0.2">
      <c r="B6" s="165"/>
      <c r="C6" s="165"/>
      <c r="D6" s="165"/>
      <c r="E6" s="165"/>
      <c r="F6" s="165"/>
      <c r="M6" s="65"/>
      <c r="N6" s="65"/>
      <c r="O6" s="65"/>
    </row>
    <row r="7" spans="1:22" s="62" customFormat="1" x14ac:dyDescent="0.2">
      <c r="B7" s="172" t="s">
        <v>35</v>
      </c>
      <c r="C7" s="165"/>
      <c r="D7" s="165"/>
      <c r="E7" s="165"/>
      <c r="F7" s="165"/>
      <c r="M7" s="65"/>
      <c r="N7" s="65"/>
      <c r="O7" s="65"/>
    </row>
    <row r="8" spans="1:22" ht="12.75" customHeight="1" x14ac:dyDescent="0.2">
      <c r="B8" s="171" t="s">
        <v>238</v>
      </c>
      <c r="C8" s="9"/>
    </row>
    <row r="9" spans="1:22" x14ac:dyDescent="0.2">
      <c r="Q9" s="38"/>
      <c r="R9" s="38"/>
      <c r="S9" s="38"/>
      <c r="T9" s="38"/>
      <c r="U9" s="38"/>
      <c r="V9" s="38"/>
    </row>
    <row r="10" spans="1:22" s="74" customFormat="1" x14ac:dyDescent="0.2">
      <c r="B10" s="74" t="s">
        <v>72</v>
      </c>
    </row>
    <row r="11" spans="1:22" x14ac:dyDescent="0.2">
      <c r="E11" s="47"/>
      <c r="F11" s="48"/>
      <c r="G11" s="51"/>
      <c r="H11" s="47"/>
      <c r="I11" s="52"/>
      <c r="J11" s="52"/>
      <c r="K11" s="47"/>
      <c r="L11" s="47"/>
      <c r="M11" s="46"/>
    </row>
    <row r="12" spans="1:22" s="80" customFormat="1" x14ac:dyDescent="0.2">
      <c r="B12" s="80" t="s">
        <v>73</v>
      </c>
    </row>
    <row r="13" spans="1:22" s="38" customFormat="1" x14ac:dyDescent="0.2">
      <c r="B13" s="34" t="s">
        <v>74</v>
      </c>
      <c r="C13" s="35">
        <v>2004</v>
      </c>
      <c r="E13" s="47"/>
      <c r="F13" s="48"/>
      <c r="G13" s="51"/>
      <c r="H13" s="47"/>
      <c r="I13" s="52"/>
      <c r="J13" s="52"/>
      <c r="K13" s="47"/>
      <c r="L13" s="47"/>
      <c r="M13" s="46"/>
    </row>
    <row r="14" spans="1:22" s="38" customFormat="1" x14ac:dyDescent="0.2">
      <c r="B14" s="22" t="s">
        <v>75</v>
      </c>
      <c r="C14" s="170">
        <v>2026</v>
      </c>
      <c r="E14" s="47"/>
      <c r="F14" s="48"/>
      <c r="G14" s="51"/>
      <c r="H14" s="47"/>
      <c r="I14" s="52"/>
      <c r="J14" s="52"/>
      <c r="K14" s="47"/>
      <c r="L14" s="47"/>
      <c r="M14" s="46"/>
    </row>
    <row r="15" spans="1:22" s="38" customFormat="1" x14ac:dyDescent="0.2">
      <c r="B15" s="22"/>
      <c r="E15" s="47"/>
      <c r="F15" s="48"/>
      <c r="G15" s="51"/>
      <c r="H15" s="47"/>
      <c r="I15" s="52"/>
      <c r="J15" s="52"/>
      <c r="K15" s="47"/>
      <c r="L15" s="47"/>
      <c r="M15" s="46"/>
    </row>
    <row r="16" spans="1:22" s="80" customFormat="1" x14ac:dyDescent="0.2">
      <c r="B16" s="80" t="s">
        <v>128</v>
      </c>
    </row>
    <row r="17" spans="1:13" s="19" customFormat="1" x14ac:dyDescent="0.2">
      <c r="B17" s="34" t="s">
        <v>157</v>
      </c>
      <c r="C17" s="82">
        <v>1</v>
      </c>
      <c r="E17" s="49"/>
      <c r="F17" s="48"/>
      <c r="G17" s="51"/>
      <c r="H17" s="47"/>
      <c r="I17" s="52"/>
      <c r="J17" s="52"/>
      <c r="K17" s="49"/>
      <c r="L17" s="49"/>
      <c r="M17" s="42"/>
    </row>
    <row r="18" spans="1:13" s="37" customFormat="1" x14ac:dyDescent="0.2">
      <c r="B18" s="37" t="s">
        <v>148</v>
      </c>
      <c r="C18" s="82">
        <v>1</v>
      </c>
      <c r="E18" s="49"/>
      <c r="F18" s="48"/>
      <c r="G18" s="51"/>
      <c r="H18" s="47"/>
      <c r="I18" s="52"/>
      <c r="J18" s="52"/>
      <c r="K18" s="49"/>
      <c r="L18" s="49"/>
      <c r="M18" s="42"/>
    </row>
    <row r="19" spans="1:13" s="19" customFormat="1" x14ac:dyDescent="0.2">
      <c r="B19" s="34" t="s">
        <v>129</v>
      </c>
      <c r="C19" s="82">
        <v>1</v>
      </c>
      <c r="E19" s="49"/>
      <c r="F19" s="48"/>
      <c r="G19" s="51"/>
      <c r="H19" s="47"/>
      <c r="I19" s="52"/>
      <c r="J19" s="52"/>
      <c r="K19" s="49"/>
      <c r="L19" s="49"/>
      <c r="M19" s="42"/>
    </row>
    <row r="20" spans="1:13" s="19" customFormat="1" x14ac:dyDescent="0.2">
      <c r="B20" s="34" t="s">
        <v>149</v>
      </c>
      <c r="C20" s="82">
        <v>1</v>
      </c>
      <c r="E20" s="49"/>
      <c r="F20" s="48"/>
      <c r="G20" s="51"/>
      <c r="H20" s="47"/>
      <c r="I20" s="52"/>
      <c r="J20" s="52"/>
      <c r="K20" s="49"/>
      <c r="L20" s="49"/>
      <c r="M20" s="42"/>
    </row>
    <row r="21" spans="1:13" s="19" customFormat="1" x14ac:dyDescent="0.2">
      <c r="B21" s="38" t="s">
        <v>150</v>
      </c>
      <c r="C21" s="82">
        <v>1</v>
      </c>
      <c r="E21" s="49"/>
      <c r="F21" s="48"/>
      <c r="G21" s="51"/>
      <c r="H21" s="47"/>
      <c r="I21" s="52"/>
      <c r="J21" s="52"/>
      <c r="K21" s="49"/>
      <c r="L21" s="49"/>
      <c r="M21" s="42"/>
    </row>
    <row r="22" spans="1:13" s="22" customFormat="1" x14ac:dyDescent="0.2">
      <c r="B22" s="65"/>
      <c r="C22" s="150"/>
      <c r="E22" s="151"/>
      <c r="F22" s="48"/>
      <c r="G22" s="152"/>
      <c r="H22" s="72"/>
      <c r="I22" s="29"/>
      <c r="J22" s="29"/>
      <c r="K22" s="151"/>
      <c r="L22" s="151"/>
    </row>
    <row r="23" spans="1:13" s="22" customFormat="1" x14ac:dyDescent="0.2">
      <c r="B23" s="149" t="s">
        <v>186</v>
      </c>
      <c r="C23" s="150"/>
      <c r="E23" s="151"/>
      <c r="F23" s="48"/>
      <c r="G23" s="152"/>
      <c r="H23" s="72"/>
      <c r="I23" s="29"/>
      <c r="J23" s="29"/>
      <c r="K23" s="151"/>
      <c r="L23" s="151"/>
    </row>
    <row r="24" spans="1:13" s="22" customFormat="1" x14ac:dyDescent="0.2">
      <c r="B24" s="62" t="s">
        <v>184</v>
      </c>
      <c r="C24" s="82">
        <v>1</v>
      </c>
      <c r="E24" s="151"/>
      <c r="F24" s="48"/>
      <c r="G24" s="152"/>
      <c r="H24" s="72"/>
      <c r="I24" s="29"/>
      <c r="J24" s="29"/>
      <c r="K24" s="151"/>
      <c r="L24" s="151"/>
    </row>
    <row r="25" spans="1:13" s="22" customFormat="1" x14ac:dyDescent="0.2">
      <c r="B25" s="62" t="s">
        <v>185</v>
      </c>
      <c r="C25" s="82">
        <v>1</v>
      </c>
      <c r="E25" s="151"/>
      <c r="F25" s="48"/>
      <c r="G25" s="152"/>
      <c r="H25" s="72"/>
      <c r="I25" s="29"/>
      <c r="J25" s="29"/>
      <c r="K25" s="151"/>
      <c r="L25" s="151"/>
    </row>
    <row r="26" spans="1:13" s="22" customFormat="1" x14ac:dyDescent="0.2">
      <c r="B26" s="65"/>
      <c r="C26" s="150"/>
      <c r="E26" s="151"/>
      <c r="F26" s="48"/>
      <c r="G26" s="152"/>
      <c r="H26" s="72"/>
      <c r="I26" s="29"/>
      <c r="J26" s="29"/>
      <c r="K26" s="151"/>
      <c r="L26" s="151"/>
    </row>
    <row r="27" spans="1:13" s="80" customFormat="1" x14ac:dyDescent="0.2">
      <c r="B27" s="80" t="s">
        <v>95</v>
      </c>
    </row>
    <row r="28" spans="1:13" x14ac:dyDescent="0.2">
      <c r="B28" s="34" t="s">
        <v>131</v>
      </c>
      <c r="C28" s="82">
        <v>1</v>
      </c>
      <c r="E28" s="47"/>
      <c r="F28" s="48"/>
      <c r="G28" s="51"/>
      <c r="H28" s="47"/>
      <c r="I28" s="52"/>
      <c r="J28" s="52"/>
      <c r="K28" s="47"/>
      <c r="L28" s="47"/>
      <c r="M28" s="46"/>
    </row>
    <row r="29" spans="1:13" x14ac:dyDescent="0.2">
      <c r="B29" s="34" t="s">
        <v>130</v>
      </c>
      <c r="C29" s="82">
        <v>1</v>
      </c>
      <c r="E29" s="47"/>
      <c r="F29" s="48"/>
      <c r="G29" s="51"/>
      <c r="H29" s="47"/>
      <c r="I29" s="52"/>
      <c r="J29" s="52"/>
      <c r="K29" s="47"/>
      <c r="L29" s="47"/>
      <c r="M29" s="46"/>
    </row>
    <row r="30" spans="1:13" x14ac:dyDescent="0.2">
      <c r="B30" s="44"/>
      <c r="C30" s="45"/>
      <c r="E30" s="47"/>
      <c r="F30" s="48"/>
      <c r="G30" s="51"/>
      <c r="H30" s="47"/>
      <c r="I30" s="52"/>
      <c r="J30" s="52"/>
      <c r="K30" s="47"/>
      <c r="L30" s="47"/>
      <c r="M30" s="46"/>
    </row>
    <row r="31" spans="1:13" s="80" customFormat="1" x14ac:dyDescent="0.2">
      <c r="B31" s="80" t="s">
        <v>65</v>
      </c>
    </row>
    <row r="32" spans="1:13" x14ac:dyDescent="0.2">
      <c r="A32" s="38"/>
      <c r="B32" s="36" t="s">
        <v>132</v>
      </c>
      <c r="C32" s="82">
        <v>1</v>
      </c>
      <c r="E32" s="47"/>
      <c r="F32" s="48"/>
      <c r="G32" s="51"/>
      <c r="H32" s="47"/>
      <c r="I32" s="52"/>
      <c r="J32" s="52"/>
      <c r="K32" s="47"/>
      <c r="L32" s="47"/>
      <c r="M32" s="46"/>
    </row>
    <row r="33" spans="1:22" x14ac:dyDescent="0.2">
      <c r="B33" s="36" t="s">
        <v>133</v>
      </c>
      <c r="C33" s="82">
        <v>1</v>
      </c>
      <c r="E33" s="47"/>
      <c r="F33" s="48"/>
      <c r="G33" s="51"/>
      <c r="H33" s="47"/>
      <c r="I33" s="52"/>
      <c r="J33" s="52"/>
      <c r="K33" s="47"/>
      <c r="L33" s="47"/>
      <c r="M33" s="46"/>
    </row>
    <row r="34" spans="1:22" x14ac:dyDescent="0.2">
      <c r="B34" s="36" t="s">
        <v>134</v>
      </c>
      <c r="C34" s="82">
        <v>1</v>
      </c>
      <c r="E34" s="47"/>
      <c r="F34" s="48"/>
      <c r="G34" s="51"/>
      <c r="H34" s="47"/>
      <c r="I34" s="52"/>
      <c r="J34" s="52"/>
      <c r="K34" s="47"/>
      <c r="L34" s="47"/>
      <c r="M34" s="46"/>
    </row>
    <row r="35" spans="1:22" x14ac:dyDescent="0.2">
      <c r="A35" s="38"/>
      <c r="B35" s="36" t="s">
        <v>96</v>
      </c>
      <c r="C35" s="82">
        <v>1</v>
      </c>
      <c r="E35" s="47"/>
      <c r="F35" s="48"/>
      <c r="G35" s="51"/>
      <c r="H35" s="47"/>
      <c r="I35" s="52"/>
      <c r="J35" s="52"/>
      <c r="K35" s="47"/>
      <c r="L35" s="47"/>
      <c r="M35" s="46"/>
    </row>
    <row r="36" spans="1:22" x14ac:dyDescent="0.2">
      <c r="A36" s="38"/>
      <c r="B36" s="36" t="s">
        <v>135</v>
      </c>
      <c r="C36" s="82">
        <v>1</v>
      </c>
      <c r="E36" s="47"/>
      <c r="F36" s="48"/>
      <c r="G36" s="51"/>
      <c r="H36" s="47"/>
      <c r="I36" s="52"/>
      <c r="J36" s="52"/>
      <c r="K36" s="47"/>
      <c r="L36" s="47"/>
      <c r="M36" s="46"/>
    </row>
    <row r="37" spans="1:22" x14ac:dyDescent="0.2">
      <c r="A37" s="38"/>
      <c r="B37" s="36" t="s">
        <v>136</v>
      </c>
      <c r="C37" s="82">
        <v>1</v>
      </c>
      <c r="E37" s="47"/>
      <c r="F37" s="48"/>
      <c r="G37" s="51"/>
      <c r="H37" s="47"/>
      <c r="I37" s="52"/>
      <c r="J37" s="52"/>
      <c r="K37" s="47"/>
      <c r="L37" s="47"/>
      <c r="M37" s="46"/>
    </row>
    <row r="38" spans="1:22" x14ac:dyDescent="0.2">
      <c r="A38" s="38"/>
      <c r="B38" s="36" t="s">
        <v>137</v>
      </c>
      <c r="C38" s="82">
        <v>1</v>
      </c>
      <c r="E38" s="47"/>
      <c r="F38" s="48"/>
      <c r="G38" s="51"/>
      <c r="H38" s="47"/>
      <c r="I38" s="52"/>
      <c r="J38" s="52"/>
      <c r="K38" s="47"/>
      <c r="L38" s="47"/>
      <c r="M38" s="46"/>
    </row>
    <row r="39" spans="1:22" x14ac:dyDescent="0.2">
      <c r="A39" s="38"/>
      <c r="B39" s="36" t="s">
        <v>138</v>
      </c>
      <c r="C39" s="82">
        <v>1</v>
      </c>
      <c r="E39" s="47"/>
      <c r="F39" s="48"/>
      <c r="G39" s="51"/>
      <c r="H39" s="47"/>
      <c r="I39" s="52"/>
      <c r="J39" s="52"/>
      <c r="K39" s="47"/>
      <c r="L39" s="47"/>
      <c r="M39" s="46"/>
      <c r="P39" s="65"/>
      <c r="Q39" s="65"/>
      <c r="R39" s="65"/>
      <c r="S39" s="65"/>
      <c r="T39" s="65"/>
      <c r="U39" s="65"/>
    </row>
    <row r="40" spans="1:22" x14ac:dyDescent="0.2">
      <c r="A40" s="38"/>
      <c r="B40" s="36" t="s">
        <v>139</v>
      </c>
      <c r="C40" s="82">
        <v>1</v>
      </c>
      <c r="E40" s="47"/>
      <c r="F40" s="48"/>
      <c r="G40" s="51"/>
      <c r="H40" s="47"/>
      <c r="I40" s="52"/>
      <c r="J40" s="52"/>
      <c r="K40" s="47"/>
      <c r="L40" s="47"/>
      <c r="M40" s="46"/>
      <c r="P40" s="65"/>
      <c r="Q40" s="65"/>
      <c r="R40" s="65"/>
      <c r="S40" s="65"/>
      <c r="T40" s="65"/>
      <c r="U40" s="65"/>
    </row>
    <row r="41" spans="1:22" x14ac:dyDescent="0.2">
      <c r="A41" s="38"/>
      <c r="B41" s="36" t="s">
        <v>161</v>
      </c>
      <c r="C41" s="82">
        <v>1</v>
      </c>
      <c r="E41" s="47"/>
      <c r="F41" s="48"/>
      <c r="G41" s="51"/>
      <c r="H41" s="47"/>
      <c r="I41" s="52"/>
      <c r="J41" s="52"/>
      <c r="K41" s="47"/>
      <c r="L41" s="47"/>
      <c r="M41" s="46"/>
    </row>
    <row r="42" spans="1:22" hidden="1" x14ac:dyDescent="0.2">
      <c r="A42" s="38"/>
      <c r="B42" s="36" t="s">
        <v>141</v>
      </c>
      <c r="C42" s="82">
        <v>1</v>
      </c>
      <c r="E42" s="47"/>
      <c r="F42" s="48"/>
      <c r="G42" s="51"/>
      <c r="H42" s="47"/>
      <c r="I42" s="52"/>
      <c r="J42" s="52"/>
      <c r="K42" s="47"/>
      <c r="L42" s="47"/>
      <c r="M42" s="46"/>
    </row>
    <row r="43" spans="1:22" hidden="1" x14ac:dyDescent="0.2">
      <c r="A43" s="38"/>
      <c r="B43" s="36" t="s">
        <v>142</v>
      </c>
      <c r="C43" s="82">
        <v>1</v>
      </c>
      <c r="E43" s="47"/>
      <c r="F43" s="48"/>
      <c r="G43" s="51"/>
      <c r="H43" s="47"/>
      <c r="I43" s="52"/>
      <c r="J43" s="52"/>
      <c r="K43" s="47"/>
      <c r="L43" s="47"/>
      <c r="M43" s="46"/>
    </row>
    <row r="44" spans="1:22" x14ac:dyDescent="0.2">
      <c r="A44" s="38"/>
      <c r="B44" s="36" t="s">
        <v>143</v>
      </c>
      <c r="C44" s="82">
        <v>1</v>
      </c>
      <c r="E44" s="47"/>
      <c r="F44" s="48"/>
      <c r="G44" s="51"/>
      <c r="H44" s="47"/>
      <c r="I44" s="52"/>
      <c r="J44" s="52"/>
      <c r="K44" s="47"/>
      <c r="L44" s="47"/>
      <c r="M44" s="46"/>
    </row>
    <row r="45" spans="1:22" x14ac:dyDescent="0.2">
      <c r="A45" s="38"/>
      <c r="B45" s="36" t="s">
        <v>144</v>
      </c>
      <c r="C45" s="82">
        <v>1</v>
      </c>
      <c r="E45" s="47"/>
      <c r="F45" s="48"/>
      <c r="G45" s="51"/>
      <c r="H45" s="47"/>
      <c r="I45" s="52"/>
      <c r="J45" s="52"/>
      <c r="K45" s="47"/>
      <c r="L45" s="47"/>
      <c r="M45" s="46"/>
      <c r="P45" s="65"/>
      <c r="Q45" s="65"/>
      <c r="R45" s="65"/>
      <c r="S45" s="65"/>
      <c r="T45" s="65"/>
      <c r="U45" s="65"/>
      <c r="V45" s="65"/>
    </row>
    <row r="46" spans="1:22" x14ac:dyDescent="0.2">
      <c r="A46" s="38"/>
      <c r="B46" s="36" t="s">
        <v>145</v>
      </c>
      <c r="C46" s="82">
        <v>1</v>
      </c>
      <c r="E46" s="47"/>
      <c r="F46" s="48"/>
      <c r="G46" s="51"/>
      <c r="H46" s="47"/>
      <c r="I46" s="52"/>
      <c r="J46" s="38"/>
      <c r="K46" s="47"/>
      <c r="L46" s="47"/>
      <c r="M46" s="46"/>
      <c r="P46" s="65"/>
      <c r="Q46" s="65"/>
      <c r="R46" s="65"/>
      <c r="S46" s="65"/>
      <c r="T46" s="65"/>
      <c r="U46" s="65"/>
      <c r="V46" s="65"/>
    </row>
    <row r="47" spans="1:22" x14ac:dyDescent="0.2">
      <c r="A47" s="38"/>
      <c r="B47" s="36" t="s">
        <v>146</v>
      </c>
      <c r="C47" s="82">
        <v>1</v>
      </c>
      <c r="E47" s="47"/>
      <c r="F47" s="48"/>
      <c r="G47" s="51"/>
      <c r="H47" s="47"/>
      <c r="I47" s="52"/>
      <c r="J47" s="38"/>
      <c r="K47" s="47"/>
      <c r="L47" s="47"/>
      <c r="M47" s="46"/>
    </row>
    <row r="48" spans="1:22" x14ac:dyDescent="0.2">
      <c r="A48" s="38"/>
      <c r="B48" s="36" t="s">
        <v>159</v>
      </c>
      <c r="C48" s="82">
        <v>1</v>
      </c>
      <c r="E48" s="47"/>
      <c r="F48" s="48"/>
      <c r="G48" s="51"/>
      <c r="H48" s="47"/>
      <c r="I48" s="52"/>
      <c r="J48" s="38"/>
      <c r="K48" s="47"/>
      <c r="L48" s="47"/>
      <c r="M48" s="46"/>
    </row>
    <row r="49" spans="1:19" x14ac:dyDescent="0.2">
      <c r="A49" s="38"/>
      <c r="B49" s="36" t="s">
        <v>160</v>
      </c>
      <c r="C49" s="82">
        <v>1</v>
      </c>
      <c r="E49" s="47"/>
      <c r="F49" s="48"/>
      <c r="G49" s="51"/>
      <c r="H49" s="47"/>
      <c r="I49" s="52"/>
      <c r="J49" s="38"/>
      <c r="K49" s="47"/>
      <c r="L49" s="47"/>
      <c r="M49" s="46"/>
    </row>
    <row r="50" spans="1:19" x14ac:dyDescent="0.2">
      <c r="A50" s="38"/>
      <c r="B50" s="36" t="s">
        <v>158</v>
      </c>
      <c r="C50" s="82">
        <v>1</v>
      </c>
      <c r="E50" s="47"/>
      <c r="F50" s="48"/>
      <c r="G50" s="51"/>
      <c r="H50" s="47"/>
      <c r="I50" s="52"/>
      <c r="J50" s="64"/>
      <c r="K50" s="47"/>
      <c r="L50" s="47"/>
      <c r="M50" s="46"/>
    </row>
    <row r="52" spans="1:19" s="74" customFormat="1" x14ac:dyDescent="0.2">
      <c r="B52" s="74" t="s">
        <v>153</v>
      </c>
      <c r="I52" s="74" t="s">
        <v>157</v>
      </c>
      <c r="L52" s="74" t="s">
        <v>148</v>
      </c>
      <c r="O52" s="74" t="s">
        <v>129</v>
      </c>
      <c r="R52" s="74" t="s">
        <v>150</v>
      </c>
    </row>
    <row r="53" spans="1:19" x14ac:dyDescent="0.2">
      <c r="K53" s="2"/>
      <c r="L53" s="2"/>
    </row>
    <row r="54" spans="1:19" s="74" customFormat="1" x14ac:dyDescent="0.2">
      <c r="B54" s="74" t="s">
        <v>110</v>
      </c>
      <c r="I54" s="74" t="s">
        <v>101</v>
      </c>
      <c r="J54" s="74" t="s">
        <v>102</v>
      </c>
      <c r="L54" s="74" t="s">
        <v>101</v>
      </c>
      <c r="M54" s="74" t="s">
        <v>102</v>
      </c>
      <c r="O54" s="74" t="s">
        <v>101</v>
      </c>
      <c r="P54" s="74" t="s">
        <v>102</v>
      </c>
      <c r="R54" s="74" t="s">
        <v>101</v>
      </c>
      <c r="S54" s="74" t="s">
        <v>102</v>
      </c>
    </row>
    <row r="55" spans="1:19" x14ac:dyDescent="0.2">
      <c r="B55" s="1"/>
      <c r="C55" s="2" t="s">
        <v>66</v>
      </c>
      <c r="K55" s="2"/>
      <c r="L55" s="2"/>
    </row>
    <row r="56" spans="1:19" x14ac:dyDescent="0.2">
      <c r="B56" s="53">
        <v>2004</v>
      </c>
      <c r="I56" s="136">
        <f>INDEX('8. Afschrijvingen voor GAW'!$BF$15:$CB$15,  1, B56-2003)</f>
        <v>0</v>
      </c>
      <c r="J56" s="136">
        <f>INDEX('9. GAW'!$BI$12:$CE$12,1,B56-2003)</f>
        <v>0</v>
      </c>
      <c r="K56" s="2"/>
      <c r="L56" s="136">
        <f>INDEX('8. Afschrijvingen voor GAW'!$BF$16:$CB$16,  1, B56-2003)</f>
        <v>0</v>
      </c>
      <c r="M56" s="136">
        <f>INDEX('9. GAW'!$BI$13:$CE$13,1,B56-2003)</f>
        <v>0</v>
      </c>
      <c r="O56" s="85">
        <f>INDEX('8. Afschrijvingen voor GAW'!$BF$17:$CB$17,  1, B56-2003)</f>
        <v>0</v>
      </c>
      <c r="P56" s="85">
        <f>INDEX('9. GAW'!$BI$14:$CE$14,1,B56-2003)</f>
        <v>0</v>
      </c>
      <c r="R56" s="85">
        <f>INDEX('8. Afschrijvingen voor GAW'!$BF$18:$CB$18,  1, B56-2003)</f>
        <v>0</v>
      </c>
      <c r="S56" s="85">
        <f>INDEX('9. GAW'!$BI$15:$CE$15,1,B56-2003)</f>
        <v>0</v>
      </c>
    </row>
    <row r="57" spans="1:19" x14ac:dyDescent="0.2">
      <c r="B57" s="53">
        <v>2005</v>
      </c>
      <c r="I57" s="136">
        <f>INDEX('8. Afschrijvingen voor GAW'!$BF$15:$CB$15,  1, B57-2003)</f>
        <v>0</v>
      </c>
      <c r="J57" s="136">
        <f>INDEX('9. GAW'!$BI$12:$CE$12,1,B57-2003)</f>
        <v>0</v>
      </c>
      <c r="K57" s="2"/>
      <c r="L57" s="136">
        <f>INDEX('8. Afschrijvingen voor GAW'!$BF$16:$CB$16,  1, B57-2003)</f>
        <v>0</v>
      </c>
      <c r="M57" s="136">
        <f>INDEX('9. GAW'!$BI$13:$CE$13,1,B57-2003)</f>
        <v>0</v>
      </c>
      <c r="O57" s="85">
        <f>INDEX('8. Afschrijvingen voor GAW'!$BF$17:$CB$17,  1, B57-2003)</f>
        <v>0</v>
      </c>
      <c r="P57" s="85">
        <f>INDEX('9. GAW'!$BI$14:$CE$14,1,B57-2003)</f>
        <v>0</v>
      </c>
      <c r="R57" s="85">
        <f>INDEX('8. Afschrijvingen voor GAW'!$BF$18:$CB$18,  1, B57-2003)</f>
        <v>0</v>
      </c>
      <c r="S57" s="85">
        <f>INDEX('9. GAW'!$BI$15:$CE$15,1,B57-2003)</f>
        <v>0</v>
      </c>
    </row>
    <row r="58" spans="1:19" x14ac:dyDescent="0.2">
      <c r="B58" s="53">
        <v>2006</v>
      </c>
      <c r="I58" s="136">
        <f>INDEX('8. Afschrijvingen voor GAW'!$BF$15:$CB$15,  1, B58-2003)</f>
        <v>0</v>
      </c>
      <c r="J58" s="136">
        <f>INDEX('9. GAW'!$BI$12:$CE$12,1,B58-2003)</f>
        <v>0</v>
      </c>
      <c r="K58" s="2"/>
      <c r="L58" s="136">
        <f>INDEX('8. Afschrijvingen voor GAW'!$BF$16:$CB$16,  1, B58-2003)</f>
        <v>0</v>
      </c>
      <c r="M58" s="136">
        <f>INDEX('9. GAW'!$BI$13:$CE$13,1,B58-2003)</f>
        <v>0</v>
      </c>
      <c r="O58" s="85">
        <f>INDEX('8. Afschrijvingen voor GAW'!$BF$17:$CB$17,  1, B58-2003)</f>
        <v>0</v>
      </c>
      <c r="P58" s="85">
        <f>INDEX('9. GAW'!$BI$14:$CE$14,1,B58-2003)</f>
        <v>0</v>
      </c>
      <c r="R58" s="85">
        <f>INDEX('8. Afschrijvingen voor GAW'!$BF$18:$CB$18,  1, B58-2003)</f>
        <v>0</v>
      </c>
      <c r="S58" s="85">
        <f>INDEX('9. GAW'!$BI$15:$CE$15,1,B58-2003)</f>
        <v>0</v>
      </c>
    </row>
    <row r="59" spans="1:19" x14ac:dyDescent="0.2">
      <c r="B59" s="53">
        <v>2007</v>
      </c>
      <c r="I59" s="136">
        <f>INDEX('8. Afschrijvingen voor GAW'!$BF$15:$CB$15,  1, B59-2003)</f>
        <v>0</v>
      </c>
      <c r="J59" s="136">
        <f>INDEX('9. GAW'!$BI$12:$CE$12,1,B59-2003)</f>
        <v>0</v>
      </c>
      <c r="K59" s="2"/>
      <c r="L59" s="136">
        <f>INDEX('8. Afschrijvingen voor GAW'!$BF$16:$CB$16,  1, B59-2003)</f>
        <v>0</v>
      </c>
      <c r="M59" s="136">
        <f>INDEX('9. GAW'!$BI$13:$CE$13,1,B59-2003)</f>
        <v>0</v>
      </c>
      <c r="O59" s="85">
        <f>INDEX('8. Afschrijvingen voor GAW'!$BF$17:$CB$17,  1, B59-2003)</f>
        <v>0</v>
      </c>
      <c r="P59" s="85">
        <f>INDEX('9. GAW'!$BI$14:$CE$14,1,B59-2003)</f>
        <v>0</v>
      </c>
      <c r="R59" s="85">
        <f>INDEX('8. Afschrijvingen voor GAW'!$BF$18:$CB$18,  1, B59-2003)</f>
        <v>0</v>
      </c>
      <c r="S59" s="85">
        <f>INDEX('9. GAW'!$BI$15:$CE$15,1,B59-2003)</f>
        <v>0</v>
      </c>
    </row>
    <row r="60" spans="1:19" x14ac:dyDescent="0.2">
      <c r="B60" s="53">
        <v>2008</v>
      </c>
      <c r="I60" s="136">
        <f>INDEX('8. Afschrijvingen voor GAW'!$BF$15:$CB$15,  1, B60-2003)</f>
        <v>0</v>
      </c>
      <c r="J60" s="136">
        <f>INDEX('9. GAW'!$BI$12:$CE$12,1,B60-2003)</f>
        <v>0</v>
      </c>
      <c r="K60" s="2"/>
      <c r="L60" s="136">
        <f>INDEX('8. Afschrijvingen voor GAW'!$BF$16:$CB$16,  1, B60-2003)</f>
        <v>0</v>
      </c>
      <c r="M60" s="136">
        <f>INDEX('9. GAW'!$BI$13:$CE$13,1,B60-2003)</f>
        <v>0</v>
      </c>
      <c r="O60" s="85">
        <f>INDEX('8. Afschrijvingen voor GAW'!$BF$17:$CB$17,  1, B60-2003)</f>
        <v>0</v>
      </c>
      <c r="P60" s="85">
        <f>INDEX('9. GAW'!$BI$14:$CE$14,1,B60-2003)</f>
        <v>0</v>
      </c>
      <c r="R60" s="85">
        <f>INDEX('8. Afschrijvingen voor GAW'!$BF$18:$CB$18,  1, B60-2003)</f>
        <v>0</v>
      </c>
      <c r="S60" s="85">
        <f>INDEX('9. GAW'!$BI$15:$CE$15,1,B60-2003)</f>
        <v>0</v>
      </c>
    </row>
    <row r="61" spans="1:19" x14ac:dyDescent="0.2">
      <c r="B61" s="53">
        <v>2009</v>
      </c>
      <c r="I61" s="136">
        <f>INDEX('8. Afschrijvingen voor GAW'!$BF$15:$CB$15,  1, B61-2003)</f>
        <v>0</v>
      </c>
      <c r="J61" s="136">
        <f>INDEX('9. GAW'!$BI$12:$CE$12,1,B61-2003)</f>
        <v>0</v>
      </c>
      <c r="K61" s="2"/>
      <c r="L61" s="136">
        <f>INDEX('8. Afschrijvingen voor GAW'!$BF$16:$CB$16,  1, B61-2003)</f>
        <v>0</v>
      </c>
      <c r="M61" s="136">
        <f>INDEX('9. GAW'!$BI$13:$CE$13,1,B61-2003)</f>
        <v>0</v>
      </c>
      <c r="O61" s="85">
        <f>INDEX('8. Afschrijvingen voor GAW'!$BF$17:$CB$17,  1, B61-2003)</f>
        <v>0</v>
      </c>
      <c r="P61" s="85">
        <f>INDEX('9. GAW'!$BI$14:$CE$14,1,B61-2003)</f>
        <v>0</v>
      </c>
      <c r="R61" s="85">
        <f>INDEX('8. Afschrijvingen voor GAW'!$BF$18:$CB$18,  1, B61-2003)</f>
        <v>0</v>
      </c>
      <c r="S61" s="85">
        <f>INDEX('9. GAW'!$BI$15:$CE$15,1,B61-2003)</f>
        <v>0</v>
      </c>
    </row>
    <row r="62" spans="1:19" x14ac:dyDescent="0.2">
      <c r="B62" s="53">
        <v>2010</v>
      </c>
      <c r="I62" s="136">
        <f>INDEX('8. Afschrijvingen voor GAW'!$BF$15:$CB$15,  1, B62-2003)</f>
        <v>0</v>
      </c>
      <c r="J62" s="136">
        <f>INDEX('9. GAW'!$BI$12:$CE$12,1,B62-2003)</f>
        <v>0</v>
      </c>
      <c r="K62" s="2"/>
      <c r="L62" s="136">
        <f>INDEX('8. Afschrijvingen voor GAW'!$BF$16:$CB$16,  1, B62-2003)</f>
        <v>0</v>
      </c>
      <c r="M62" s="136">
        <f>INDEX('9. GAW'!$BI$13:$CE$13,1,B62-2003)</f>
        <v>0</v>
      </c>
      <c r="O62" s="85">
        <f>INDEX('8. Afschrijvingen voor GAW'!$BF$17:$CB$17,  1, B62-2003)</f>
        <v>0</v>
      </c>
      <c r="P62" s="85">
        <f>INDEX('9. GAW'!$BI$14:$CE$14,1,B62-2003)</f>
        <v>0</v>
      </c>
      <c r="R62" s="85">
        <f>INDEX('8. Afschrijvingen voor GAW'!$BF$18:$CB$18,  1, B62-2003)</f>
        <v>0</v>
      </c>
      <c r="S62" s="85">
        <f>INDEX('9. GAW'!$BI$15:$CE$15,1,B62-2003)</f>
        <v>0</v>
      </c>
    </row>
    <row r="63" spans="1:19" x14ac:dyDescent="0.2">
      <c r="B63" s="53">
        <v>2011</v>
      </c>
      <c r="I63" s="136">
        <f>INDEX('8. Afschrijvingen voor GAW'!$BF$15:$CB$15,  1, B63-2003)</f>
        <v>0</v>
      </c>
      <c r="J63" s="136">
        <f>INDEX('9. GAW'!$BI$12:$CE$12,1,B63-2003)</f>
        <v>0</v>
      </c>
      <c r="K63" s="2"/>
      <c r="L63" s="136">
        <f>INDEX('8. Afschrijvingen voor GAW'!$BF$16:$CB$16,  1, B63-2003)</f>
        <v>0</v>
      </c>
      <c r="M63" s="136">
        <f>INDEX('9. GAW'!$BI$13:$CE$13,1,B63-2003)</f>
        <v>0</v>
      </c>
      <c r="O63" s="85">
        <f>INDEX('8. Afschrijvingen voor GAW'!$BF$17:$CB$17,  1, B63-2003)</f>
        <v>0</v>
      </c>
      <c r="P63" s="85">
        <f>INDEX('9. GAW'!$BI$14:$CE$14,1,B63-2003)</f>
        <v>0</v>
      </c>
      <c r="R63" s="85">
        <f>INDEX('8. Afschrijvingen voor GAW'!$BF$18:$CB$18,  1, B63-2003)</f>
        <v>0</v>
      </c>
      <c r="S63" s="85">
        <f>INDEX('9. GAW'!$BI$15:$CE$15,1,B63-2003)</f>
        <v>0</v>
      </c>
    </row>
    <row r="64" spans="1:19" x14ac:dyDescent="0.2">
      <c r="B64" s="53">
        <v>2012</v>
      </c>
      <c r="I64" s="136">
        <f>INDEX('8. Afschrijvingen voor GAW'!$BF$15:$CB$15,  1, B64-2003)</f>
        <v>0</v>
      </c>
      <c r="J64" s="136">
        <f>INDEX('9. GAW'!$BI$12:$CE$12,1,B64-2003)</f>
        <v>0</v>
      </c>
      <c r="K64" s="2"/>
      <c r="L64" s="136">
        <f>INDEX('8. Afschrijvingen voor GAW'!$BF$16:$CB$16,  1, B64-2003)</f>
        <v>0</v>
      </c>
      <c r="M64" s="136">
        <f>INDEX('9. GAW'!$BI$13:$CE$13,1,B64-2003)</f>
        <v>0</v>
      </c>
      <c r="O64" s="85">
        <f>INDEX('8. Afschrijvingen voor GAW'!$BF$17:$CB$17,  1, B64-2003)</f>
        <v>0</v>
      </c>
      <c r="P64" s="85">
        <f>INDEX('9. GAW'!$BI$14:$CE$14,1,B64-2003)</f>
        <v>0</v>
      </c>
      <c r="R64" s="85">
        <f>INDEX('8. Afschrijvingen voor GAW'!$BF$18:$CB$18,  1, B64-2003)</f>
        <v>0</v>
      </c>
      <c r="S64" s="85">
        <f>INDEX('9. GAW'!$BI$15:$CE$15,1,B64-2003)</f>
        <v>0</v>
      </c>
    </row>
    <row r="65" spans="2:19" x14ac:dyDescent="0.2">
      <c r="B65" s="53">
        <v>2013</v>
      </c>
      <c r="I65" s="136">
        <f>INDEX('8. Afschrijvingen voor GAW'!$BF$15:$CB$15,  1, B65-2003)</f>
        <v>0</v>
      </c>
      <c r="J65" s="136">
        <f>INDEX('9. GAW'!$BI$12:$CE$12,1,B65-2003)</f>
        <v>0</v>
      </c>
      <c r="K65" s="2"/>
      <c r="L65" s="136">
        <f>INDEX('8. Afschrijvingen voor GAW'!$BF$16:$CB$16,  1, B65-2003)</f>
        <v>0</v>
      </c>
      <c r="M65" s="136">
        <f>INDEX('9. GAW'!$BI$13:$CE$13,1,B65-2003)</f>
        <v>0</v>
      </c>
      <c r="O65" s="85">
        <f>INDEX('8. Afschrijvingen voor GAW'!$BF$17:$CB$17,  1, B65-2003)</f>
        <v>0</v>
      </c>
      <c r="P65" s="85">
        <f>INDEX('9. GAW'!$BI$14:$CE$14,1,B65-2003)</f>
        <v>0</v>
      </c>
      <c r="R65" s="85">
        <f>INDEX('8. Afschrijvingen voor GAW'!$BF$18:$CB$18,  1, B65-2003)</f>
        <v>0</v>
      </c>
      <c r="S65" s="85">
        <f>INDEX('9. GAW'!$BI$15:$CE$15,1,B65-2003)</f>
        <v>0</v>
      </c>
    </row>
    <row r="66" spans="2:19" x14ac:dyDescent="0.2">
      <c r="B66" s="53">
        <v>2014</v>
      </c>
      <c r="I66" s="136">
        <f>INDEX('8. Afschrijvingen voor GAW'!$BF$15:$CB$15,  1, B66-2003)</f>
        <v>0</v>
      </c>
      <c r="J66" s="136">
        <f>INDEX('9. GAW'!$BI$12:$CE$12,1,B66-2003)</f>
        <v>0</v>
      </c>
      <c r="K66" s="2"/>
      <c r="L66" s="136">
        <f>INDEX('8. Afschrijvingen voor GAW'!$BF$16:$CB$16,  1, B66-2003)</f>
        <v>0</v>
      </c>
      <c r="M66" s="136">
        <f>INDEX('9. GAW'!$BI$13:$CE$13,1,B66-2003)</f>
        <v>0</v>
      </c>
      <c r="O66" s="85">
        <f>INDEX('8. Afschrijvingen voor GAW'!$BF$17:$CB$17,  1, B66-2003)</f>
        <v>0</v>
      </c>
      <c r="P66" s="85">
        <f>INDEX('9. GAW'!$BI$14:$CE$14,1,B66-2003)</f>
        <v>0</v>
      </c>
      <c r="R66" s="85">
        <f>INDEX('8. Afschrijvingen voor GAW'!$BF$18:$CB$18,  1, B66-2003)</f>
        <v>0</v>
      </c>
      <c r="S66" s="85">
        <f>INDEX('9. GAW'!$BI$15:$CE$15,1,B66-2003)</f>
        <v>0</v>
      </c>
    </row>
    <row r="67" spans="2:19" x14ac:dyDescent="0.2">
      <c r="B67" s="53">
        <v>2015</v>
      </c>
      <c r="I67" s="136">
        <f>INDEX('8. Afschrijvingen voor GAW'!$BF$15:$CB$15,  1, B67-2003)</f>
        <v>0</v>
      </c>
      <c r="J67" s="136">
        <f>INDEX('9. GAW'!$BI$12:$CE$12,1,B67-2003)</f>
        <v>0</v>
      </c>
      <c r="K67" s="2"/>
      <c r="L67" s="136">
        <f>INDEX('8. Afschrijvingen voor GAW'!$BF$16:$CB$16,  1, B67-2003)</f>
        <v>0</v>
      </c>
      <c r="M67" s="136">
        <f>INDEX('9. GAW'!$BI$13:$CE$13,1,B67-2003)</f>
        <v>0</v>
      </c>
      <c r="O67" s="85">
        <f>INDEX('8. Afschrijvingen voor GAW'!$BF$17:$CB$17,  1, B67-2003)</f>
        <v>0</v>
      </c>
      <c r="P67" s="85">
        <f>INDEX('9. GAW'!$BI$14:$CE$14,1,B67-2003)</f>
        <v>0</v>
      </c>
      <c r="R67" s="85">
        <f>INDEX('8. Afschrijvingen voor GAW'!$BF$18:$CB$18,  1, B67-2003)</f>
        <v>0</v>
      </c>
      <c r="S67" s="85">
        <f>INDEX('9. GAW'!$BI$15:$CE$15,1,B67-2003)</f>
        <v>0</v>
      </c>
    </row>
    <row r="68" spans="2:19" x14ac:dyDescent="0.2">
      <c r="B68" s="53">
        <v>2016</v>
      </c>
      <c r="I68" s="136">
        <f>INDEX('8. Afschrijvingen voor GAW'!$BF$15:$CB$15,  1, B68-2003)</f>
        <v>0</v>
      </c>
      <c r="J68" s="136">
        <f>INDEX('9. GAW'!$BI$12:$CE$12,1,B68-2003)</f>
        <v>0</v>
      </c>
      <c r="K68" s="2"/>
      <c r="L68" s="136">
        <f>INDEX('8. Afschrijvingen voor GAW'!$BF$16:$CB$16,  1, B68-2003)</f>
        <v>0</v>
      </c>
      <c r="M68" s="136">
        <f>INDEX('9. GAW'!$BI$13:$CE$13,1,B68-2003)</f>
        <v>0</v>
      </c>
      <c r="O68" s="85">
        <f>INDEX('8. Afschrijvingen voor GAW'!$BF$17:$CB$17,  1, B68-2003)</f>
        <v>0</v>
      </c>
      <c r="P68" s="85">
        <f>INDEX('9. GAW'!$BI$14:$CE$14,1,B68-2003)</f>
        <v>0</v>
      </c>
      <c r="R68" s="85">
        <f>INDEX('8. Afschrijvingen voor GAW'!$BF$18:$CB$18,  1, B68-2003)</f>
        <v>0</v>
      </c>
      <c r="S68" s="85">
        <f>INDEX('9. GAW'!$BI$15:$CE$15,1,B68-2003)</f>
        <v>0</v>
      </c>
    </row>
    <row r="69" spans="2:19" x14ac:dyDescent="0.2">
      <c r="B69" s="53">
        <v>2017</v>
      </c>
      <c r="I69" s="136">
        <f>INDEX('8. Afschrijvingen voor GAW'!$BF$15:$CB$15,  1, B69-2003)</f>
        <v>0</v>
      </c>
      <c r="J69" s="136">
        <f>INDEX('9. GAW'!$BI$12:$CE$12,1,B69-2003)</f>
        <v>0</v>
      </c>
      <c r="K69" s="2"/>
      <c r="L69" s="136">
        <f>INDEX('8. Afschrijvingen voor GAW'!$BF$16:$CB$16,  1, B69-2003)</f>
        <v>0</v>
      </c>
      <c r="M69" s="136">
        <f>INDEX('9. GAW'!$BI$13:$CE$13,1,B69-2003)</f>
        <v>0</v>
      </c>
      <c r="O69" s="85">
        <f>INDEX('8. Afschrijvingen voor GAW'!$BF$17:$CB$17,  1, B69-2003)</f>
        <v>0</v>
      </c>
      <c r="P69" s="85">
        <f>INDEX('9. GAW'!$BI$14:$CE$14,1,B69-2003)</f>
        <v>0</v>
      </c>
      <c r="R69" s="85">
        <f>INDEX('8. Afschrijvingen voor GAW'!$BF$18:$CB$18,  1, B69-2003)</f>
        <v>0</v>
      </c>
      <c r="S69" s="85">
        <f>INDEX('9. GAW'!$BI$15:$CE$15,1,B69-2003)</f>
        <v>0</v>
      </c>
    </row>
    <row r="70" spans="2:19" x14ac:dyDescent="0.2">
      <c r="B70" s="53">
        <v>2018</v>
      </c>
      <c r="I70" s="136">
        <f>INDEX('8. Afschrijvingen voor GAW'!$BF$15:$CB$15,  1, B70-2003)</f>
        <v>0</v>
      </c>
      <c r="J70" s="136">
        <f>INDEX('9. GAW'!$BI$12:$CE$12,1,B70-2003)</f>
        <v>0</v>
      </c>
      <c r="K70" s="2"/>
      <c r="L70" s="136">
        <f>INDEX('8. Afschrijvingen voor GAW'!$BF$16:$CB$16,  1, B70-2003)</f>
        <v>0</v>
      </c>
      <c r="M70" s="136">
        <f>INDEX('9. GAW'!$BI$13:$CE$13,1,B70-2003)</f>
        <v>0</v>
      </c>
      <c r="O70" s="85">
        <f>INDEX('8. Afschrijvingen voor GAW'!$BF$17:$CB$17,  1, B70-2003)</f>
        <v>0</v>
      </c>
      <c r="P70" s="85">
        <f>INDEX('9. GAW'!$BI$14:$CE$14,1,B70-2003)</f>
        <v>0</v>
      </c>
      <c r="R70" s="85">
        <f>INDEX('8. Afschrijvingen voor GAW'!$BF$18:$CB$18,  1, B70-2003)</f>
        <v>0</v>
      </c>
      <c r="S70" s="85">
        <f>INDEX('9. GAW'!$BI$15:$CE$15,1,B70-2003)</f>
        <v>0</v>
      </c>
    </row>
    <row r="71" spans="2:19" x14ac:dyDescent="0.2">
      <c r="B71" s="53">
        <v>2019</v>
      </c>
      <c r="I71" s="136">
        <f>INDEX('8. Afschrijvingen voor GAW'!$BF$15:$CB$15,  1, B71-2003)</f>
        <v>0</v>
      </c>
      <c r="J71" s="136">
        <f>INDEX('9. GAW'!$BI$12:$CE$12,1,B71-2003)</f>
        <v>0</v>
      </c>
      <c r="K71" s="2"/>
      <c r="L71" s="136">
        <f>INDEX('8. Afschrijvingen voor GAW'!$BF$16:$CB$16,  1, B71-2003)</f>
        <v>0</v>
      </c>
      <c r="M71" s="136">
        <f>INDEX('9. GAW'!$BI$13:$CE$13,1,B71-2003)</f>
        <v>0</v>
      </c>
      <c r="O71" s="85">
        <f>INDEX('8. Afschrijvingen voor GAW'!$BF$17:$CB$17,  1, B71-2003)</f>
        <v>0</v>
      </c>
      <c r="P71" s="85">
        <f>INDEX('9. GAW'!$BI$14:$CE$14,1,B71-2003)</f>
        <v>0</v>
      </c>
      <c r="R71" s="85">
        <f>INDEX('8. Afschrijvingen voor GAW'!$BF$18:$CB$18,  1, B71-2003)</f>
        <v>0</v>
      </c>
      <c r="S71" s="85">
        <f>INDEX('9. GAW'!$BI$15:$CE$15,1,B71-2003)</f>
        <v>0</v>
      </c>
    </row>
    <row r="72" spans="2:19" x14ac:dyDescent="0.2">
      <c r="B72" s="53">
        <v>2020</v>
      </c>
      <c r="I72" s="136">
        <f>INDEX('8. Afschrijvingen voor GAW'!$BF$15:$CB$15,  1, B72-2003)</f>
        <v>0</v>
      </c>
      <c r="J72" s="136">
        <f>INDEX('9. GAW'!$BI$12:$CE$12,1,B72-2003)</f>
        <v>0</v>
      </c>
      <c r="K72" s="2"/>
      <c r="L72" s="136">
        <f>INDEX('8. Afschrijvingen voor GAW'!$BF$16:$CB$16,  1, B72-2003)</f>
        <v>0</v>
      </c>
      <c r="M72" s="136">
        <f>INDEX('9. GAW'!$BI$13:$CE$13,1,B72-2003)</f>
        <v>0</v>
      </c>
      <c r="O72" s="85">
        <f>INDEX('8. Afschrijvingen voor GAW'!$BF$17:$CB$17,  1, B72-2003)</f>
        <v>0</v>
      </c>
      <c r="P72" s="85">
        <f>INDEX('9. GAW'!$BI$14:$CE$14,1,B72-2003)</f>
        <v>0</v>
      </c>
      <c r="R72" s="85">
        <f>INDEX('8. Afschrijvingen voor GAW'!$BF$18:$CB$18,  1, B72-2003)</f>
        <v>0</v>
      </c>
      <c r="S72" s="85">
        <f>INDEX('9. GAW'!$BI$15:$CE$15,1,B72-2003)</f>
        <v>0</v>
      </c>
    </row>
    <row r="73" spans="2:19" x14ac:dyDescent="0.2">
      <c r="B73" s="53">
        <v>2021</v>
      </c>
      <c r="I73" s="136">
        <f>INDEX('8. Afschrijvingen voor GAW'!$BF$15:$CB$15,  1, B73-2003)</f>
        <v>0</v>
      </c>
      <c r="J73" s="136">
        <f>INDEX('9. GAW'!$BI$12:$CE$12,1,B73-2003)</f>
        <v>0</v>
      </c>
      <c r="K73" s="2"/>
      <c r="L73" s="136">
        <f>INDEX('8. Afschrijvingen voor GAW'!$BF$16:$CB$16,  1, B73-2003)</f>
        <v>3582062.6005750326</v>
      </c>
      <c r="M73" s="136">
        <f>INDEX('9. GAW'!$BI$13:$CE$13,1,B73-2003)</f>
        <v>301286754.34740293</v>
      </c>
      <c r="O73" s="85">
        <f>INDEX('8. Afschrijvingen voor GAW'!$BF$17:$CB$17,  1, B73-2003)</f>
        <v>0</v>
      </c>
      <c r="P73" s="85">
        <f>INDEX('9. GAW'!$BI$14:$CE$14,1,B73-2003)</f>
        <v>0</v>
      </c>
      <c r="R73" s="85">
        <f>INDEX('8. Afschrijvingen voor GAW'!$BF$18:$CB$18,  1, B73-2003)</f>
        <v>0</v>
      </c>
      <c r="S73" s="85">
        <f>INDEX('9. GAW'!$BI$15:$CE$15,1,B73-2003)</f>
        <v>0</v>
      </c>
    </row>
    <row r="74" spans="2:19" x14ac:dyDescent="0.2">
      <c r="B74" s="53">
        <v>2022</v>
      </c>
      <c r="I74" s="136">
        <f>INDEX('8. Afschrijvingen voor GAW'!$BF$15:$CB$15,  1, B74-2003)</f>
        <v>0</v>
      </c>
      <c r="J74" s="136">
        <f>INDEX('9. GAW'!$BI$12:$CE$12,1,B74-2003)</f>
        <v>0</v>
      </c>
      <c r="K74" s="2"/>
      <c r="L74" s="136">
        <f>INDEX('8. Afschrijvingen voor GAW'!$BF$16:$CB$16,  1, B74-2003)</f>
        <v>12961663.888318904</v>
      </c>
      <c r="M74" s="136">
        <f>INDEX('9. GAW'!$BI$13:$CE$13,1,B74-2003)</f>
        <v>597891866.69886863</v>
      </c>
      <c r="O74" s="85">
        <f>INDEX('8. Afschrijvingen voor GAW'!$BF$17:$CB$17,  1, B74-2003)</f>
        <v>0</v>
      </c>
      <c r="P74" s="85">
        <f>INDEX('9. GAW'!$BI$14:$CE$14,1,B74-2003)</f>
        <v>0</v>
      </c>
      <c r="R74" s="85">
        <f>INDEX('8. Afschrijvingen voor GAW'!$BF$18:$CB$18,  1, B74-2003)</f>
        <v>0</v>
      </c>
      <c r="S74" s="85">
        <f>INDEX('9. GAW'!$BI$15:$CE$15,1,B74-2003)</f>
        <v>0</v>
      </c>
    </row>
    <row r="75" spans="2:19" x14ac:dyDescent="0.2">
      <c r="B75" s="53">
        <v>2023</v>
      </c>
      <c r="I75" s="136">
        <f>INDEX('8. Afschrijvingen voor GAW'!$BF$15:$CB$15,  1, B75-2003)</f>
        <v>0</v>
      </c>
      <c r="J75" s="136">
        <f>INDEX('9. GAW'!$BI$12:$CE$12,1,B75-2003)</f>
        <v>0</v>
      </c>
      <c r="K75" s="2"/>
      <c r="L75" s="136">
        <f>INDEX('8. Afschrijvingen voor GAW'!$BF$16:$CB$16,  1, B75-2003)</f>
        <v>21282416.553281885</v>
      </c>
      <c r="M75" s="136">
        <f>INDEX('9. GAW'!$BI$13:$CE$13,1,B75-2003)</f>
        <v>890946580.16385722</v>
      </c>
      <c r="O75" s="85">
        <f>INDEX('8. Afschrijvingen voor GAW'!$BF$17:$CB$17,  1, B75-2003)</f>
        <v>0</v>
      </c>
      <c r="P75" s="85">
        <f>INDEX('9. GAW'!$BI$14:$CE$14,1,B75-2003)</f>
        <v>0</v>
      </c>
      <c r="R75" s="85">
        <f>INDEX('8. Afschrijvingen voor GAW'!$BF$18:$CB$18,  1, B75-2003)</f>
        <v>0</v>
      </c>
      <c r="S75" s="85">
        <f>INDEX('9. GAW'!$BI$15:$CE$15,1,B75-2003)</f>
        <v>0</v>
      </c>
    </row>
    <row r="76" spans="2:19" x14ac:dyDescent="0.2">
      <c r="B76" s="53">
        <v>2024</v>
      </c>
      <c r="I76" s="136">
        <f>INDEX('8. Afschrijvingen voor GAW'!$BF$15:$CB$15,  1, B76-2003)</f>
        <v>0</v>
      </c>
      <c r="J76" s="136">
        <f>INDEX('9. GAW'!$BI$12:$CE$12,1,B76-2003)</f>
        <v>0</v>
      </c>
      <c r="K76" s="2"/>
      <c r="L76" s="136">
        <f>INDEX('8. Afschrijvingen voor GAW'!$BF$16:$CB$16,  1, B76-2003)</f>
        <v>29556490.016933437</v>
      </c>
      <c r="M76" s="136">
        <f>INDEX('9. GAW'!$BI$13:$CE$13,1,B76-2003)</f>
        <v>1180571084.0129714</v>
      </c>
      <c r="O76" s="85">
        <f>INDEX('8. Afschrijvingen voor GAW'!$BF$17:$CB$17,  1, B76-2003)</f>
        <v>0</v>
      </c>
      <c r="P76" s="85">
        <f>INDEX('9. GAW'!$BI$14:$CE$14,1,B76-2003)</f>
        <v>0</v>
      </c>
      <c r="R76" s="85">
        <f>INDEX('8. Afschrijvingen voor GAW'!$BF$18:$CB$18,  1, B76-2003)</f>
        <v>0</v>
      </c>
      <c r="S76" s="85">
        <f>INDEX('9. GAW'!$BI$15:$CE$15,1,B76-2003)</f>
        <v>0</v>
      </c>
    </row>
    <row r="77" spans="2:19" x14ac:dyDescent="0.2">
      <c r="B77" s="53">
        <v>2025</v>
      </c>
      <c r="I77" s="136">
        <f>INDEX('8. Afschrijvingen voor GAW'!$BF$15:$CB$15,  1, B77-2003)</f>
        <v>0</v>
      </c>
      <c r="J77" s="136">
        <f>INDEX('9. GAW'!$BI$12:$CE$12,1,B77-2003)</f>
        <v>0</v>
      </c>
      <c r="K77" s="2"/>
      <c r="L77" s="136">
        <f>INDEX('8. Afschrijvingen voor GAW'!$BF$16:$CB$16,  1, B77-2003)</f>
        <v>37753107.336265437</v>
      </c>
      <c r="M77" s="136">
        <f>INDEX('9. GAW'!$BI$13:$CE$13,1,B77-2003)</f>
        <v>1466917477.2333126</v>
      </c>
      <c r="O77" s="85">
        <f>INDEX('8. Afschrijvingen voor GAW'!$BF$17:$CB$17,  1, B77-2003)</f>
        <v>0</v>
      </c>
      <c r="P77" s="85">
        <f>INDEX('9. GAW'!$BI$14:$CE$14,1,B77-2003)</f>
        <v>0</v>
      </c>
      <c r="R77" s="85">
        <f>INDEX('8. Afschrijvingen voor GAW'!$BF$18:$CB$18,  1, B77-2003)</f>
        <v>0</v>
      </c>
      <c r="S77" s="85">
        <f>INDEX('9. GAW'!$BI$15:$CE$15,1,B77-2003)</f>
        <v>0</v>
      </c>
    </row>
    <row r="78" spans="2:19" ht="12.75" customHeight="1" x14ac:dyDescent="0.2">
      <c r="B78" s="53">
        <v>2026</v>
      </c>
      <c r="I78" s="136">
        <f>INDEX('8. Afschrijvingen voor GAW'!$BF$15:$CB$15,  1, B78-2003)</f>
        <v>0</v>
      </c>
      <c r="J78" s="136">
        <f>INDEX('9. GAW'!$BI$12:$CE$12,1,B78-2003)</f>
        <v>0</v>
      </c>
      <c r="K78" s="2"/>
      <c r="L78" s="136">
        <f>INDEX('8. Afschrijvingen voor GAW'!$BF$16:$CB$16,  1, B78-2003)</f>
        <v>45736807.620234914</v>
      </c>
      <c r="M78" s="136">
        <f>INDEX('9. GAW'!$BI$13:$CE$13,1,B78-2003)</f>
        <v>1750274469.9322915</v>
      </c>
      <c r="O78" s="85">
        <f>INDEX('8. Afschrijvingen voor GAW'!$BF$17:$CB$17,  1, B78-2003)</f>
        <v>0</v>
      </c>
      <c r="P78" s="85">
        <f>INDEX('9. GAW'!$BI$14:$CE$14,1,B78-2003)</f>
        <v>0</v>
      </c>
      <c r="R78" s="85">
        <f>INDEX('8. Afschrijvingen voor GAW'!$BF$18:$CB$18,  1, B78-2003)</f>
        <v>0</v>
      </c>
      <c r="S78" s="85">
        <f>INDEX('9. GAW'!$BI$15:$CE$15,1,B78-2003)</f>
        <v>0</v>
      </c>
    </row>
    <row r="80" spans="2:19" s="74" customFormat="1" x14ac:dyDescent="0.2">
      <c r="B80" s="74" t="s">
        <v>154</v>
      </c>
      <c r="I80" s="74" t="s">
        <v>157</v>
      </c>
      <c r="L80" s="74" t="s">
        <v>148</v>
      </c>
      <c r="O80" s="74" t="s">
        <v>150</v>
      </c>
    </row>
    <row r="81" spans="2:16" s="38" customFormat="1" x14ac:dyDescent="0.2"/>
    <row r="82" spans="2:16" s="74" customFormat="1" ht="14.25" customHeight="1" x14ac:dyDescent="0.2">
      <c r="B82" s="74" t="s">
        <v>110</v>
      </c>
      <c r="I82" s="74" t="s">
        <v>101</v>
      </c>
      <c r="J82" s="74" t="s">
        <v>102</v>
      </c>
      <c r="L82" s="74" t="s">
        <v>101</v>
      </c>
      <c r="M82" s="74" t="s">
        <v>102</v>
      </c>
      <c r="O82" s="74" t="s">
        <v>101</v>
      </c>
      <c r="P82" s="74" t="s">
        <v>102</v>
      </c>
    </row>
    <row r="84" spans="2:16" x14ac:dyDescent="0.2">
      <c r="B84" s="53">
        <v>2004</v>
      </c>
      <c r="I84" s="85">
        <f>INDEX('8. Afschrijvingen voor GAW'!$BF$21:$CB$21,  1, B84-2003)</f>
        <v>0</v>
      </c>
      <c r="J84" s="85">
        <f>INDEX('9. GAW'!$BI$17:$CE$17,1,B84-2003)</f>
        <v>0</v>
      </c>
      <c r="L84" s="85">
        <f>INDEX('8. Afschrijvingen voor GAW'!$BF$22:$CB$22,  1, B84-2003)</f>
        <v>0</v>
      </c>
      <c r="M84" s="85">
        <f>INDEX('9. GAW'!$BI$18:$CE$18,1,B84-2003)</f>
        <v>0</v>
      </c>
      <c r="O84" s="85">
        <f>INDEX('8. Afschrijvingen voor GAW'!$BF$23:$CB$23,  1, B84-2003)</f>
        <v>0</v>
      </c>
      <c r="P84" s="85">
        <f>INDEX('9. GAW'!$BI$19:$CE$19,1,B84-2003)</f>
        <v>0</v>
      </c>
    </row>
    <row r="85" spans="2:16" x14ac:dyDescent="0.2">
      <c r="B85" s="53">
        <v>2005</v>
      </c>
      <c r="I85" s="85">
        <f>INDEX('8. Afschrijvingen voor GAW'!$BF$21:$CB$21,  1, B85-2003)</f>
        <v>0</v>
      </c>
      <c r="J85" s="85">
        <f>INDEX('9. GAW'!$BI$17:$CE$17,1,B85-2003)</f>
        <v>0</v>
      </c>
      <c r="L85" s="85">
        <f>INDEX('8. Afschrijvingen voor GAW'!$BF$22:$CB$22,  1, B85-2003)</f>
        <v>0</v>
      </c>
      <c r="M85" s="85">
        <f>INDEX('9. GAW'!$BI$18:$CE$18,1,B85-2003)</f>
        <v>0</v>
      </c>
      <c r="O85" s="85">
        <f>INDEX('8. Afschrijvingen voor GAW'!$BF$23:$CB$23,  1, B85-2003)</f>
        <v>0</v>
      </c>
      <c r="P85" s="85">
        <f>INDEX('9. GAW'!$BI$19:$CE$19,1,B85-2003)</f>
        <v>0</v>
      </c>
    </row>
    <row r="86" spans="2:16" x14ac:dyDescent="0.2">
      <c r="B86" s="53">
        <v>2006</v>
      </c>
      <c r="I86" s="85">
        <f>INDEX('8. Afschrijvingen voor GAW'!$BF$21:$CB$21,  1, B86-2003)</f>
        <v>0</v>
      </c>
      <c r="J86" s="85">
        <f>INDEX('9. GAW'!$BI$17:$CE$17,1,B86-2003)</f>
        <v>0</v>
      </c>
      <c r="L86" s="85">
        <f>INDEX('8. Afschrijvingen voor GAW'!$BF$22:$CB$22,  1, B86-2003)</f>
        <v>0</v>
      </c>
      <c r="M86" s="85">
        <f>INDEX('9. GAW'!$BI$18:$CE$18,1,B86-2003)</f>
        <v>0</v>
      </c>
      <c r="O86" s="85">
        <f>INDEX('8. Afschrijvingen voor GAW'!$BF$23:$CB$23,  1, B86-2003)</f>
        <v>0</v>
      </c>
      <c r="P86" s="85">
        <f>INDEX('9. GAW'!$BI$19:$CE$19,1,B86-2003)</f>
        <v>0</v>
      </c>
    </row>
    <row r="87" spans="2:16" x14ac:dyDescent="0.2">
      <c r="B87" s="53">
        <v>2007</v>
      </c>
      <c r="I87" s="85">
        <f>INDEX('8. Afschrijvingen voor GAW'!$BF$21:$CB$21,  1, B87-2003)</f>
        <v>0</v>
      </c>
      <c r="J87" s="85">
        <f>INDEX('9. GAW'!$BI$17:$CE$17,1,B87-2003)</f>
        <v>0</v>
      </c>
      <c r="L87" s="85">
        <f>INDEX('8. Afschrijvingen voor GAW'!$BF$22:$CB$22,  1, B87-2003)</f>
        <v>0</v>
      </c>
      <c r="M87" s="85">
        <f>INDEX('9. GAW'!$BI$18:$CE$18,1,B87-2003)</f>
        <v>0</v>
      </c>
      <c r="O87" s="85">
        <f>INDEX('8. Afschrijvingen voor GAW'!$BF$23:$CB$23,  1, B87-2003)</f>
        <v>0</v>
      </c>
      <c r="P87" s="85">
        <f>INDEX('9. GAW'!$BI$19:$CE$19,1,B87-2003)</f>
        <v>0</v>
      </c>
    </row>
    <row r="88" spans="2:16" x14ac:dyDescent="0.2">
      <c r="B88" s="53">
        <v>2008</v>
      </c>
      <c r="I88" s="85">
        <f>INDEX('8. Afschrijvingen voor GAW'!$BF$21:$CB$21,  1, B88-2003)</f>
        <v>0</v>
      </c>
      <c r="J88" s="85">
        <f>INDEX('9. GAW'!$BI$17:$CE$17,1,B88-2003)</f>
        <v>0</v>
      </c>
      <c r="L88" s="85">
        <f>INDEX('8. Afschrijvingen voor GAW'!$BF$22:$CB$22,  1, B88-2003)</f>
        <v>0</v>
      </c>
      <c r="M88" s="85">
        <f>INDEX('9. GAW'!$BI$18:$CE$18,1,B88-2003)</f>
        <v>0</v>
      </c>
      <c r="O88" s="85">
        <f>INDEX('8. Afschrijvingen voor GAW'!$BF$23:$CB$23,  1, B88-2003)</f>
        <v>0</v>
      </c>
      <c r="P88" s="85">
        <f>INDEX('9. GAW'!$BI$19:$CE$19,1,B88-2003)</f>
        <v>0</v>
      </c>
    </row>
    <row r="89" spans="2:16" x14ac:dyDescent="0.2">
      <c r="B89" s="53">
        <v>2009</v>
      </c>
      <c r="I89" s="85">
        <f>INDEX('8. Afschrijvingen voor GAW'!$BF$21:$CB$21,  1, B89-2003)</f>
        <v>0</v>
      </c>
      <c r="J89" s="85">
        <f>INDEX('9. GAW'!$BI$17:$CE$17,1,B89-2003)</f>
        <v>0</v>
      </c>
      <c r="L89" s="85">
        <f>INDEX('8. Afschrijvingen voor GAW'!$BF$22:$CB$22,  1, B89-2003)</f>
        <v>0</v>
      </c>
      <c r="M89" s="85">
        <f>INDEX('9. GAW'!$BI$18:$CE$18,1,B89-2003)</f>
        <v>0</v>
      </c>
      <c r="O89" s="85">
        <f>INDEX('8. Afschrijvingen voor GAW'!$BF$23:$CB$23,  1, B89-2003)</f>
        <v>0</v>
      </c>
      <c r="P89" s="85">
        <f>INDEX('9. GAW'!$BI$19:$CE$19,1,B89-2003)</f>
        <v>0</v>
      </c>
    </row>
    <row r="90" spans="2:16" x14ac:dyDescent="0.2">
      <c r="B90" s="53">
        <v>2010</v>
      </c>
      <c r="I90" s="85">
        <f>INDEX('8. Afschrijvingen voor GAW'!$BF$21:$CB$21,  1, B90-2003)</f>
        <v>0</v>
      </c>
      <c r="J90" s="85">
        <f>INDEX('9. GAW'!$BI$17:$CE$17,1,B90-2003)</f>
        <v>0</v>
      </c>
      <c r="L90" s="85">
        <f>INDEX('8. Afschrijvingen voor GAW'!$BF$22:$CB$22,  1, B90-2003)</f>
        <v>0</v>
      </c>
      <c r="M90" s="85">
        <f>INDEX('9. GAW'!$BI$18:$CE$18,1,B90-2003)</f>
        <v>0</v>
      </c>
      <c r="O90" s="85">
        <f>INDEX('8. Afschrijvingen voor GAW'!$BF$23:$CB$23,  1, B90-2003)</f>
        <v>0</v>
      </c>
      <c r="P90" s="85">
        <f>INDEX('9. GAW'!$BI$19:$CE$19,1,B90-2003)</f>
        <v>0</v>
      </c>
    </row>
    <row r="91" spans="2:16" x14ac:dyDescent="0.2">
      <c r="B91" s="53">
        <v>2011</v>
      </c>
      <c r="I91" s="85">
        <f>INDEX('8. Afschrijvingen voor GAW'!$BF$21:$CB$21,  1, B91-2003)</f>
        <v>0</v>
      </c>
      <c r="J91" s="85">
        <f>INDEX('9. GAW'!$BI$17:$CE$17,1,B91-2003)</f>
        <v>0</v>
      </c>
      <c r="L91" s="85">
        <f>INDEX('8. Afschrijvingen voor GAW'!$BF$22:$CB$22,  1, B91-2003)</f>
        <v>0</v>
      </c>
      <c r="M91" s="85">
        <f>INDEX('9. GAW'!$BI$18:$CE$18,1,B91-2003)</f>
        <v>0</v>
      </c>
      <c r="O91" s="85">
        <f>INDEX('8. Afschrijvingen voor GAW'!$BF$23:$CB$23,  1, B91-2003)</f>
        <v>0</v>
      </c>
      <c r="P91" s="85">
        <f>INDEX('9. GAW'!$BI$19:$CE$19,1,B91-2003)</f>
        <v>0</v>
      </c>
    </row>
    <row r="92" spans="2:16" x14ac:dyDescent="0.2">
      <c r="B92" s="53">
        <v>2012</v>
      </c>
      <c r="I92" s="85">
        <f>INDEX('8. Afschrijvingen voor GAW'!$BF$21:$CB$21,  1, B92-2003)</f>
        <v>0</v>
      </c>
      <c r="J92" s="85">
        <f>INDEX('9. GAW'!$BI$17:$CE$17,1,B92-2003)</f>
        <v>0</v>
      </c>
      <c r="L92" s="85">
        <f>INDEX('8. Afschrijvingen voor GAW'!$BF$22:$CB$22,  1, B92-2003)</f>
        <v>0</v>
      </c>
      <c r="M92" s="85">
        <f>INDEX('9. GAW'!$BI$18:$CE$18,1,B92-2003)</f>
        <v>0</v>
      </c>
      <c r="O92" s="85">
        <f>INDEX('8. Afschrijvingen voor GAW'!$BF$23:$CB$23,  1, B92-2003)</f>
        <v>0</v>
      </c>
      <c r="P92" s="85">
        <f>INDEX('9. GAW'!$BI$19:$CE$19,1,B92-2003)</f>
        <v>0</v>
      </c>
    </row>
    <row r="93" spans="2:16" x14ac:dyDescent="0.2">
      <c r="B93" s="53">
        <v>2013</v>
      </c>
      <c r="I93" s="85">
        <f>INDEX('8. Afschrijvingen voor GAW'!$BF$21:$CB$21,  1, B93-2003)</f>
        <v>0</v>
      </c>
      <c r="J93" s="85">
        <f>INDEX('9. GAW'!$BI$17:$CE$17,1,B93-2003)</f>
        <v>0</v>
      </c>
      <c r="L93" s="85">
        <f>INDEX('8. Afschrijvingen voor GAW'!$BF$22:$CB$22,  1, B93-2003)</f>
        <v>0</v>
      </c>
      <c r="M93" s="85">
        <f>INDEX('9. GAW'!$BI$18:$CE$18,1,B93-2003)</f>
        <v>0</v>
      </c>
      <c r="O93" s="85">
        <f>INDEX('8. Afschrijvingen voor GAW'!$BF$23:$CB$23,  1, B93-2003)</f>
        <v>0</v>
      </c>
      <c r="P93" s="85">
        <f>INDEX('9. GAW'!$BI$19:$CE$19,1,B93-2003)</f>
        <v>0</v>
      </c>
    </row>
    <row r="94" spans="2:16" x14ac:dyDescent="0.2">
      <c r="B94" s="53">
        <v>2014</v>
      </c>
      <c r="I94" s="85">
        <f>INDEX('8. Afschrijvingen voor GAW'!$BF$21:$CB$21,  1, B94-2003)</f>
        <v>0</v>
      </c>
      <c r="J94" s="85">
        <f>INDEX('9. GAW'!$BI$17:$CE$17,1,B94-2003)</f>
        <v>0</v>
      </c>
      <c r="L94" s="85">
        <f>INDEX('8. Afschrijvingen voor GAW'!$BF$22:$CB$22,  1, B94-2003)</f>
        <v>0</v>
      </c>
      <c r="M94" s="85">
        <f>INDEX('9. GAW'!$BI$18:$CE$18,1,B94-2003)</f>
        <v>0</v>
      </c>
      <c r="O94" s="85">
        <f>INDEX('8. Afschrijvingen voor GAW'!$BF$23:$CB$23,  1, B94-2003)</f>
        <v>0</v>
      </c>
      <c r="P94" s="85">
        <f>INDEX('9. GAW'!$BI$19:$CE$19,1,B94-2003)</f>
        <v>0</v>
      </c>
    </row>
    <row r="95" spans="2:16" x14ac:dyDescent="0.2">
      <c r="B95" s="53">
        <v>2015</v>
      </c>
      <c r="I95" s="85">
        <f>INDEX('8. Afschrijvingen voor GAW'!$BF$21:$CB$21,  1, B95-2003)</f>
        <v>0</v>
      </c>
      <c r="J95" s="85">
        <f>INDEX('9. GAW'!$BI$17:$CE$17,1,B95-2003)</f>
        <v>0</v>
      </c>
      <c r="L95" s="85">
        <f>INDEX('8. Afschrijvingen voor GAW'!$BF$22:$CB$22,  1, B95-2003)</f>
        <v>0</v>
      </c>
      <c r="M95" s="85">
        <f>INDEX('9. GAW'!$BI$18:$CE$18,1,B95-2003)</f>
        <v>0</v>
      </c>
      <c r="O95" s="85">
        <f>INDEX('8. Afschrijvingen voor GAW'!$BF$23:$CB$23,  1, B95-2003)</f>
        <v>0</v>
      </c>
      <c r="P95" s="85">
        <f>INDEX('9. GAW'!$BI$19:$CE$19,1,B95-2003)</f>
        <v>0</v>
      </c>
    </row>
    <row r="96" spans="2:16" x14ac:dyDescent="0.2">
      <c r="B96" s="53">
        <v>2016</v>
      </c>
      <c r="I96" s="85">
        <f>INDEX('8. Afschrijvingen voor GAW'!$BF$21:$CB$21,  1, B96-2003)</f>
        <v>0</v>
      </c>
      <c r="J96" s="85">
        <f>INDEX('9. GAW'!$BI$17:$CE$17,1,B96-2003)</f>
        <v>0</v>
      </c>
      <c r="L96" s="85">
        <f>INDEX('8. Afschrijvingen voor GAW'!$BF$22:$CB$22,  1, B96-2003)</f>
        <v>0</v>
      </c>
      <c r="M96" s="85">
        <f>INDEX('9. GAW'!$BI$18:$CE$18,1,B96-2003)</f>
        <v>0</v>
      </c>
      <c r="O96" s="85">
        <f>INDEX('8. Afschrijvingen voor GAW'!$BF$23:$CB$23,  1, B96-2003)</f>
        <v>0</v>
      </c>
      <c r="P96" s="85">
        <f>INDEX('9. GAW'!$BI$19:$CE$19,1,B96-2003)</f>
        <v>0</v>
      </c>
    </row>
    <row r="97" spans="2:16" x14ac:dyDescent="0.2">
      <c r="B97" s="53">
        <v>2017</v>
      </c>
      <c r="I97" s="85">
        <f>INDEX('8. Afschrijvingen voor GAW'!$BF$21:$CB$21,  1, B97-2003)</f>
        <v>0</v>
      </c>
      <c r="J97" s="85">
        <f>INDEX('9. GAW'!$BI$17:$CE$17,1,B97-2003)</f>
        <v>0</v>
      </c>
      <c r="L97" s="85">
        <f>INDEX('8. Afschrijvingen voor GAW'!$BF$22:$CB$22,  1, B97-2003)</f>
        <v>0</v>
      </c>
      <c r="M97" s="85">
        <f>INDEX('9. GAW'!$BI$18:$CE$18,1,B97-2003)</f>
        <v>0</v>
      </c>
      <c r="O97" s="85">
        <f>INDEX('8. Afschrijvingen voor GAW'!$BF$23:$CB$23,  1, B97-2003)</f>
        <v>0</v>
      </c>
      <c r="P97" s="85">
        <f>INDEX('9. GAW'!$BI$19:$CE$19,1,B97-2003)</f>
        <v>0</v>
      </c>
    </row>
    <row r="98" spans="2:16" x14ac:dyDescent="0.2">
      <c r="B98" s="53">
        <v>2018</v>
      </c>
      <c r="I98" s="85">
        <f>INDEX('8. Afschrijvingen voor GAW'!$BF$21:$CB$21,  1, B98-2003)</f>
        <v>0</v>
      </c>
      <c r="J98" s="85">
        <f>INDEX('9. GAW'!$BI$17:$CE$17,1,B98-2003)</f>
        <v>0</v>
      </c>
      <c r="L98" s="85">
        <f>INDEX('8. Afschrijvingen voor GAW'!$BF$22:$CB$22,  1, B98-2003)</f>
        <v>0</v>
      </c>
      <c r="M98" s="85">
        <f>INDEX('9. GAW'!$BI$18:$CE$18,1,B98-2003)</f>
        <v>0</v>
      </c>
      <c r="O98" s="85">
        <f>INDEX('8. Afschrijvingen voor GAW'!$BF$23:$CB$23,  1, B98-2003)</f>
        <v>0</v>
      </c>
      <c r="P98" s="85">
        <f>INDEX('9. GAW'!$BI$19:$CE$19,1,B98-2003)</f>
        <v>0</v>
      </c>
    </row>
    <row r="99" spans="2:16" x14ac:dyDescent="0.2">
      <c r="B99" s="53">
        <v>2019</v>
      </c>
      <c r="I99" s="85">
        <f>INDEX('8. Afschrijvingen voor GAW'!$BF$21:$CB$21,  1, B99-2003)</f>
        <v>0</v>
      </c>
      <c r="J99" s="85">
        <f>INDEX('9. GAW'!$BI$17:$CE$17,1,B99-2003)</f>
        <v>0</v>
      </c>
      <c r="L99" s="85">
        <f>INDEX('8. Afschrijvingen voor GAW'!$BF$22:$CB$22,  1, B99-2003)</f>
        <v>0</v>
      </c>
      <c r="M99" s="85">
        <f>INDEX('9. GAW'!$BI$18:$CE$18,1,B99-2003)</f>
        <v>0</v>
      </c>
      <c r="O99" s="85">
        <f>INDEX('8. Afschrijvingen voor GAW'!$BF$23:$CB$23,  1, B99-2003)</f>
        <v>0</v>
      </c>
      <c r="P99" s="85">
        <f>INDEX('9. GAW'!$BI$19:$CE$19,1,B99-2003)</f>
        <v>0</v>
      </c>
    </row>
    <row r="100" spans="2:16" x14ac:dyDescent="0.2">
      <c r="B100" s="53">
        <v>2020</v>
      </c>
      <c r="I100" s="85">
        <f>INDEX('8. Afschrijvingen voor GAW'!$BF$21:$CB$21,  1, B100-2003)</f>
        <v>0</v>
      </c>
      <c r="J100" s="85">
        <f>INDEX('9. GAW'!$BI$17:$CE$17,1,B100-2003)</f>
        <v>0</v>
      </c>
      <c r="L100" s="85">
        <f>INDEX('8. Afschrijvingen voor GAW'!$BF$22:$CB$22,  1, B100-2003)</f>
        <v>0</v>
      </c>
      <c r="M100" s="85">
        <f>INDEX('9. GAW'!$BI$18:$CE$18,1,B100-2003)</f>
        <v>0</v>
      </c>
      <c r="O100" s="85">
        <f>INDEX('8. Afschrijvingen voor GAW'!$BF$23:$CB$23,  1, B100-2003)</f>
        <v>0</v>
      </c>
      <c r="P100" s="85">
        <f>INDEX('9. GAW'!$BI$19:$CE$19,1,B100-2003)</f>
        <v>0</v>
      </c>
    </row>
    <row r="101" spans="2:16" x14ac:dyDescent="0.2">
      <c r="B101" s="53">
        <v>2021</v>
      </c>
      <c r="I101" s="85">
        <f>INDEX('8. Afschrijvingen voor GAW'!$BF$21:$CB$21,  1, B101-2003)</f>
        <v>0</v>
      </c>
      <c r="J101" s="85">
        <f>INDEX('9. GAW'!$BI$17:$CE$17,1,B101-2003)</f>
        <v>0</v>
      </c>
      <c r="L101" s="85">
        <f>INDEX('8. Afschrijvingen voor GAW'!$BF$22:$CB$22,  1, B101-2003)</f>
        <v>1654201.0758632864</v>
      </c>
      <c r="M101" s="85">
        <f>INDEX('9. GAW'!$BI$18:$CE$18,1,B101-2003)</f>
        <v>127373482.84147306</v>
      </c>
      <c r="O101" s="85">
        <f>INDEX('8. Afschrijvingen voor GAW'!$BF$23:$CB$23,  1, B101-2003)</f>
        <v>0</v>
      </c>
      <c r="P101" s="85">
        <f>INDEX('9. GAW'!$BI$19:$CE$19,1,B101-2003)</f>
        <v>0</v>
      </c>
    </row>
    <row r="102" spans="2:16" x14ac:dyDescent="0.2">
      <c r="B102" s="53">
        <v>2022</v>
      </c>
      <c r="I102" s="85">
        <f>INDEX('8. Afschrijvingen voor GAW'!$BF$21:$CB$21,  1, B102-2003)</f>
        <v>0</v>
      </c>
      <c r="J102" s="85">
        <f>INDEX('9. GAW'!$BI$17:$CE$17,1,B102-2003)</f>
        <v>0</v>
      </c>
      <c r="L102" s="85">
        <f>INDEX('8. Afschrijvingen voor GAW'!$BF$22:$CB$22,  1, B102-2003)</f>
        <v>6053853.3092350494</v>
      </c>
      <c r="M102" s="85">
        <f>INDEX('9. GAW'!$BI$18:$CE$18,1,B102-2003)</f>
        <v>256764726.79784358</v>
      </c>
      <c r="O102" s="85">
        <f>INDEX('8. Afschrijvingen voor GAW'!$BF$23:$CB$23,  1, B102-2003)</f>
        <v>0</v>
      </c>
      <c r="P102" s="85">
        <f>INDEX('9. GAW'!$BI$19:$CE$19,1,B102-2003)</f>
        <v>0</v>
      </c>
    </row>
    <row r="103" spans="2:16" x14ac:dyDescent="0.2">
      <c r="B103" s="53">
        <v>2023</v>
      </c>
      <c r="I103" s="85">
        <f>INDEX('8. Afschrijvingen voor GAW'!$BF$21:$CB$21,  1, B103-2003)</f>
        <v>0</v>
      </c>
      <c r="J103" s="85">
        <f>INDEX('9. GAW'!$BI$17:$CE$17,1,B103-2003)</f>
        <v>0</v>
      </c>
      <c r="L103" s="85">
        <f>INDEX('8. Afschrijvingen voor GAW'!$BF$22:$CB$22,  1, B103-2003)</f>
        <v>10137175.821571948</v>
      </c>
      <c r="M103" s="85">
        <f>INDEX('9. GAW'!$BI$18:$CE$18,1,B103-2003)</f>
        <v>388809242.65914035</v>
      </c>
      <c r="O103" s="85">
        <f>INDEX('8. Afschrijvingen voor GAW'!$BF$23:$CB$23,  1, B103-2003)</f>
        <v>0</v>
      </c>
      <c r="P103" s="85">
        <f>INDEX('9. GAW'!$BI$19:$CE$19,1,B103-2003)</f>
        <v>0</v>
      </c>
    </row>
    <row r="104" spans="2:16" x14ac:dyDescent="0.2">
      <c r="B104" s="53">
        <v>2024</v>
      </c>
      <c r="I104" s="85">
        <f>INDEX('8. Afschrijvingen voor GAW'!$BF$21:$CB$21,  1, B104-2003)</f>
        <v>0</v>
      </c>
      <c r="J104" s="85">
        <f>INDEX('9. GAW'!$BI$17:$CE$17,1,B104-2003)</f>
        <v>0</v>
      </c>
      <c r="L104" s="85">
        <f>INDEX('8. Afschrijvingen voor GAW'!$BF$22:$CB$22,  1, B104-2003)</f>
        <v>14307341.626167241</v>
      </c>
      <c r="M104" s="85">
        <f>INDEX('9. GAW'!$BI$18:$CE$18,1,B104-2003)</f>
        <v>523755243.22047085</v>
      </c>
      <c r="O104" s="85">
        <f>INDEX('8. Afschrijvingen voor GAW'!$BF$23:$CB$23,  1, B104-2003)</f>
        <v>0</v>
      </c>
      <c r="P104" s="85">
        <f>INDEX('9. GAW'!$BI$19:$CE$19,1,B104-2003)</f>
        <v>0</v>
      </c>
    </row>
    <row r="105" spans="2:16" x14ac:dyDescent="0.2">
      <c r="B105" s="53">
        <v>2025</v>
      </c>
      <c r="I105" s="85">
        <f>INDEX('8. Afschrijvingen voor GAW'!$BF$21:$CB$21,  1, B105-2003)</f>
        <v>0</v>
      </c>
      <c r="J105" s="85">
        <f>INDEX('9. GAW'!$BI$17:$CE$17,1,B105-2003)</f>
        <v>0</v>
      </c>
      <c r="L105" s="85">
        <f>INDEX('8. Afschrijvingen voor GAW'!$BF$22:$CB$22,  1, B105-2003)</f>
        <v>18572242.876869384</v>
      </c>
      <c r="M105" s="85">
        <f>INDEX('9. GAW'!$BI$18:$CE$18,1,B105-2003)</f>
        <v>661859713.71275568</v>
      </c>
      <c r="O105" s="85">
        <f>INDEX('8. Afschrijvingen voor GAW'!$BF$23:$CB$23,  1, B105-2003)</f>
        <v>0</v>
      </c>
      <c r="P105" s="85">
        <f>INDEX('9. GAW'!$BI$19:$CE$19,1,B105-2003)</f>
        <v>0</v>
      </c>
    </row>
    <row r="106" spans="2:16" ht="16.5" customHeight="1" x14ac:dyDescent="0.2">
      <c r="B106" s="53">
        <v>2026</v>
      </c>
      <c r="I106" s="85">
        <f>INDEX('8. Afschrijvingen voor GAW'!$BF$21:$CB$21,  1, B106-2003)</f>
        <v>0</v>
      </c>
      <c r="J106" s="85">
        <f>INDEX('9. GAW'!$BI$17:$CE$17,1,B106-2003)</f>
        <v>0</v>
      </c>
      <c r="L106" s="85">
        <f>INDEX('8. Afschrijvingen voor GAW'!$BF$22:$CB$22,  1, B106-2003)</f>
        <v>22940054.448081978</v>
      </c>
      <c r="M106" s="85">
        <f>INDEX('9. GAW'!$BI$18:$CE$18,1,B106-2003)</f>
        <v>803388957.92414677</v>
      </c>
      <c r="O106" s="85">
        <f>INDEX('8. Afschrijvingen voor GAW'!$BF$23:$CB$23,  1, B106-2003)</f>
        <v>0</v>
      </c>
      <c r="P106" s="85">
        <f>INDEX('9. GAW'!$BI$19:$CE$19,1,B106-2003)</f>
        <v>0</v>
      </c>
    </row>
    <row r="113" spans="9:9" x14ac:dyDescent="0.2">
      <c r="I113" s="69"/>
    </row>
  </sheetData>
  <mergeCells count="1">
    <mergeCell ref="B5:F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2"/>
  </sheetPr>
  <dimension ref="A1"/>
  <sheetViews>
    <sheetView showGridLines="0" zoomScale="80" zoomScaleNormal="80" workbookViewId="0">
      <selection activeCell="A25" sqref="A25:XFD25"/>
    </sheetView>
  </sheetViews>
  <sheetFormatPr defaultRowHeight="12.75" x14ac:dyDescent="0.2"/>
  <cols>
    <col min="1" max="16384" width="9.140625" style="8"/>
  </cols>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E1FFE1"/>
  </sheetPr>
  <dimension ref="A1:AA8309"/>
  <sheetViews>
    <sheetView showGridLines="0" zoomScale="85" zoomScaleNormal="85" workbookViewId="0"/>
  </sheetViews>
  <sheetFormatPr defaultRowHeight="12.75" x14ac:dyDescent="0.2"/>
  <cols>
    <col min="1" max="1" width="4.7109375" customWidth="1"/>
    <col min="2" max="2" width="56.5703125" style="38" customWidth="1"/>
    <col min="3" max="3" width="20.42578125" style="7" bestFit="1" customWidth="1"/>
    <col min="4" max="4" width="15" style="7" bestFit="1" customWidth="1"/>
    <col min="5" max="9" width="14.28515625" style="38" customWidth="1"/>
    <col min="10" max="21" width="14.7109375" style="38" customWidth="1"/>
    <col min="22" max="25" width="14.7109375" customWidth="1"/>
    <col min="26" max="29" width="14.7109375" style="38" customWidth="1"/>
    <col min="30" max="16384" width="9.140625" style="38"/>
  </cols>
  <sheetData>
    <row r="1" spans="1:25" s="38" customFormat="1" x14ac:dyDescent="0.2">
      <c r="C1" s="7"/>
      <c r="D1" s="7"/>
    </row>
    <row r="2" spans="1:25" s="73" customFormat="1" ht="18" x14ac:dyDescent="0.2">
      <c r="B2" s="73" t="s">
        <v>241</v>
      </c>
    </row>
    <row r="3" spans="1:25" s="38" customFormat="1" x14ac:dyDescent="0.2">
      <c r="C3" s="7"/>
      <c r="D3" s="7"/>
    </row>
    <row r="4" spans="1:25" s="80" customFormat="1" x14ac:dyDescent="0.2">
      <c r="B4" s="80" t="s">
        <v>22</v>
      </c>
    </row>
    <row r="5" spans="1:25" s="62" customFormat="1" x14ac:dyDescent="0.2">
      <c r="B5" s="177" t="s">
        <v>178</v>
      </c>
      <c r="C5" s="177"/>
      <c r="D5" s="177"/>
      <c r="E5" s="177"/>
      <c r="F5" s="177"/>
      <c r="G5" s="41"/>
      <c r="H5" s="41"/>
      <c r="I5" s="41"/>
      <c r="J5" s="36"/>
      <c r="K5" s="36"/>
      <c r="N5" s="6"/>
    </row>
    <row r="6" spans="1:25" ht="12.75" customHeight="1" x14ac:dyDescent="0.2">
      <c r="A6" s="38"/>
      <c r="B6" s="54"/>
      <c r="C6" s="54"/>
      <c r="D6" s="54"/>
      <c r="E6" s="54"/>
      <c r="F6" s="54"/>
      <c r="G6" s="41"/>
      <c r="H6" s="41"/>
      <c r="I6" s="41"/>
      <c r="J6" s="36"/>
      <c r="K6" s="36"/>
      <c r="N6" s="6"/>
      <c r="V6" s="38"/>
      <c r="W6" s="38"/>
      <c r="X6" s="38"/>
      <c r="Y6" s="38"/>
    </row>
    <row r="7" spans="1:25" s="74" customFormat="1" x14ac:dyDescent="0.2">
      <c r="B7" s="74" t="s">
        <v>94</v>
      </c>
      <c r="C7" s="74" t="s">
        <v>80</v>
      </c>
      <c r="D7" s="74" t="s">
        <v>98</v>
      </c>
      <c r="F7" s="74" t="s">
        <v>234</v>
      </c>
    </row>
    <row r="8" spans="1:25" s="38" customFormat="1" x14ac:dyDescent="0.2">
      <c r="C8" s="7"/>
      <c r="D8" s="7"/>
    </row>
    <row r="9" spans="1:25" s="38" customFormat="1" ht="12.75" customHeight="1" x14ac:dyDescent="0.2">
      <c r="B9" s="36" t="s">
        <v>132</v>
      </c>
      <c r="C9" s="82">
        <v>5</v>
      </c>
      <c r="D9" s="82" t="s">
        <v>126</v>
      </c>
      <c r="F9" s="176" t="s">
        <v>233</v>
      </c>
      <c r="G9" s="176"/>
      <c r="H9" s="176"/>
    </row>
    <row r="10" spans="1:25" s="38" customFormat="1" x14ac:dyDescent="0.2">
      <c r="B10" s="36" t="s">
        <v>133</v>
      </c>
      <c r="C10" s="82">
        <v>20</v>
      </c>
      <c r="D10" s="82" t="s">
        <v>126</v>
      </c>
      <c r="F10" s="176"/>
      <c r="G10" s="176"/>
      <c r="H10" s="176"/>
    </row>
    <row r="11" spans="1:25" s="38" customFormat="1" x14ac:dyDescent="0.2">
      <c r="B11" s="36" t="s">
        <v>134</v>
      </c>
      <c r="C11" s="82">
        <v>30</v>
      </c>
      <c r="D11" s="82" t="s">
        <v>126</v>
      </c>
      <c r="F11" s="176"/>
      <c r="G11" s="176"/>
      <c r="H11" s="176"/>
    </row>
    <row r="12" spans="1:25" s="38" customFormat="1" x14ac:dyDescent="0.2">
      <c r="B12" s="36" t="s">
        <v>96</v>
      </c>
      <c r="C12" s="82">
        <v>0</v>
      </c>
      <c r="D12" s="82" t="s">
        <v>126</v>
      </c>
      <c r="F12" s="164"/>
      <c r="G12" s="164"/>
      <c r="H12" s="164"/>
    </row>
    <row r="13" spans="1:25" s="38" customFormat="1" x14ac:dyDescent="0.2">
      <c r="B13" s="36" t="s">
        <v>135</v>
      </c>
      <c r="C13" s="82">
        <v>5</v>
      </c>
      <c r="D13" s="82" t="s">
        <v>126</v>
      </c>
      <c r="F13" s="164"/>
      <c r="G13" s="164"/>
      <c r="H13" s="164"/>
    </row>
    <row r="14" spans="1:25" s="38" customFormat="1" x14ac:dyDescent="0.2">
      <c r="B14" s="36" t="s">
        <v>136</v>
      </c>
      <c r="C14" s="82">
        <v>10</v>
      </c>
      <c r="D14" s="82" t="s">
        <v>126</v>
      </c>
      <c r="F14" s="164"/>
      <c r="G14" s="164"/>
      <c r="H14" s="164"/>
    </row>
    <row r="15" spans="1:25" s="38" customFormat="1" x14ac:dyDescent="0.2">
      <c r="B15" s="36" t="s">
        <v>137</v>
      </c>
      <c r="C15" s="82">
        <v>30</v>
      </c>
      <c r="D15" s="82" t="s">
        <v>126</v>
      </c>
      <c r="F15" s="164"/>
      <c r="G15" s="164"/>
      <c r="H15" s="164"/>
    </row>
    <row r="16" spans="1:25" s="38" customFormat="1" x14ac:dyDescent="0.2">
      <c r="B16" s="36" t="s">
        <v>138</v>
      </c>
      <c r="C16" s="82">
        <v>55</v>
      </c>
      <c r="D16" s="82" t="s">
        <v>126</v>
      </c>
      <c r="F16" s="164"/>
      <c r="G16" s="164"/>
      <c r="H16" s="164"/>
    </row>
    <row r="17" spans="1:27" x14ac:dyDescent="0.2">
      <c r="A17" s="38"/>
      <c r="B17" s="36" t="s">
        <v>139</v>
      </c>
      <c r="C17" s="82">
        <v>30</v>
      </c>
      <c r="D17" s="82" t="s">
        <v>126</v>
      </c>
      <c r="F17" s="164"/>
      <c r="G17" s="164"/>
      <c r="H17" s="164"/>
      <c r="V17" s="38"/>
      <c r="W17" s="38"/>
      <c r="X17" s="38"/>
      <c r="Y17" s="38"/>
    </row>
    <row r="18" spans="1:27" x14ac:dyDescent="0.2">
      <c r="A18" s="38"/>
      <c r="B18" s="36" t="s">
        <v>140</v>
      </c>
      <c r="C18" s="82">
        <v>55</v>
      </c>
      <c r="D18" s="82" t="s">
        <v>126</v>
      </c>
      <c r="F18" s="164"/>
      <c r="G18" s="164"/>
      <c r="H18" s="164"/>
      <c r="V18" s="38"/>
      <c r="W18" s="38"/>
      <c r="X18" s="38"/>
      <c r="Y18" s="38"/>
    </row>
    <row r="19" spans="1:27" x14ac:dyDescent="0.2">
      <c r="A19" s="38"/>
      <c r="B19" s="36" t="s">
        <v>141</v>
      </c>
      <c r="C19" s="82">
        <v>25</v>
      </c>
      <c r="D19" s="82" t="s">
        <v>126</v>
      </c>
      <c r="F19" s="164"/>
      <c r="G19" s="164"/>
      <c r="H19" s="164"/>
      <c r="V19" s="38"/>
      <c r="W19" s="38"/>
      <c r="X19" s="38"/>
      <c r="Y19" s="38"/>
    </row>
    <row r="20" spans="1:27" x14ac:dyDescent="0.2">
      <c r="A20" s="38"/>
      <c r="B20" s="36" t="s">
        <v>142</v>
      </c>
      <c r="C20" s="82">
        <v>30</v>
      </c>
      <c r="D20" s="82" t="s">
        <v>126</v>
      </c>
      <c r="F20" s="164"/>
      <c r="G20" s="164"/>
      <c r="H20" s="164"/>
      <c r="V20" s="38"/>
      <c r="W20" s="38"/>
      <c r="X20" s="38"/>
      <c r="Y20" s="38"/>
    </row>
    <row r="21" spans="1:27" x14ac:dyDescent="0.2">
      <c r="A21" s="38"/>
      <c r="B21" s="36" t="s">
        <v>143</v>
      </c>
      <c r="C21" s="82">
        <v>39</v>
      </c>
      <c r="D21" s="82" t="s">
        <v>127</v>
      </c>
      <c r="F21" s="164"/>
      <c r="G21" s="164"/>
      <c r="H21" s="164"/>
      <c r="V21" s="38"/>
      <c r="W21" s="38"/>
      <c r="X21" s="38"/>
      <c r="Y21" s="38"/>
    </row>
    <row r="22" spans="1:27" x14ac:dyDescent="0.2">
      <c r="A22" s="38"/>
      <c r="B22" s="36" t="s">
        <v>144</v>
      </c>
      <c r="C22" s="82">
        <v>39</v>
      </c>
      <c r="D22" s="82" t="s">
        <v>127</v>
      </c>
      <c r="F22" s="164"/>
      <c r="G22" s="164"/>
      <c r="H22" s="164"/>
      <c r="V22" s="38"/>
      <c r="W22" s="38"/>
      <c r="X22" s="38"/>
      <c r="Y22" s="38"/>
    </row>
    <row r="23" spans="1:27" x14ac:dyDescent="0.2">
      <c r="A23" s="38"/>
      <c r="B23" s="36" t="s">
        <v>145</v>
      </c>
      <c r="C23" s="82">
        <v>39</v>
      </c>
      <c r="D23" s="82" t="s">
        <v>127</v>
      </c>
      <c r="F23" s="164"/>
      <c r="G23" s="164"/>
      <c r="H23" s="164"/>
      <c r="V23" s="38"/>
      <c r="W23" s="38"/>
      <c r="X23" s="38"/>
      <c r="Y23" s="38"/>
    </row>
    <row r="24" spans="1:27" x14ac:dyDescent="0.2">
      <c r="A24" s="38"/>
      <c r="B24" s="36" t="s">
        <v>146</v>
      </c>
      <c r="C24" s="82">
        <v>39</v>
      </c>
      <c r="D24" s="82" t="s">
        <v>127</v>
      </c>
      <c r="F24" s="164"/>
      <c r="G24" s="164"/>
      <c r="H24" s="164"/>
      <c r="V24" s="38"/>
      <c r="W24" s="38"/>
      <c r="X24" s="38"/>
      <c r="Y24" s="38"/>
    </row>
    <row r="25" spans="1:27" x14ac:dyDescent="0.2">
      <c r="A25" s="38"/>
      <c r="B25" s="36" t="s">
        <v>159</v>
      </c>
      <c r="C25" s="126"/>
      <c r="D25" s="82" t="s">
        <v>126</v>
      </c>
      <c r="F25" s="164"/>
      <c r="G25" s="164"/>
      <c r="H25" s="164"/>
      <c r="V25" s="38"/>
      <c r="W25" s="38"/>
      <c r="X25" s="38"/>
      <c r="Y25" s="38"/>
    </row>
    <row r="26" spans="1:27" x14ac:dyDescent="0.2">
      <c r="A26" s="38"/>
      <c r="B26" s="36" t="s">
        <v>160</v>
      </c>
      <c r="C26" s="126"/>
      <c r="D26" s="82" t="s">
        <v>127</v>
      </c>
      <c r="F26" s="70"/>
      <c r="G26" s="70"/>
      <c r="H26" s="70"/>
      <c r="V26" s="38"/>
      <c r="W26" s="38"/>
      <c r="X26" s="38"/>
      <c r="Y26" s="38"/>
    </row>
    <row r="27" spans="1:27" x14ac:dyDescent="0.2">
      <c r="A27" s="38"/>
      <c r="B27" s="36" t="s">
        <v>158</v>
      </c>
      <c r="C27" s="102"/>
      <c r="D27" s="102"/>
      <c r="F27" s="70"/>
      <c r="G27" s="70"/>
      <c r="H27" s="70"/>
      <c r="V27" s="38"/>
      <c r="W27" s="38"/>
      <c r="X27" s="38"/>
      <c r="Y27" s="38"/>
    </row>
    <row r="28" spans="1:27" x14ac:dyDescent="0.2">
      <c r="A28" s="38"/>
      <c r="V28" s="38"/>
      <c r="W28" s="38"/>
      <c r="X28" s="38"/>
      <c r="Y28" s="38"/>
    </row>
    <row r="29" spans="1:27" s="74" customFormat="1" x14ac:dyDescent="0.2">
      <c r="B29" s="74" t="s">
        <v>104</v>
      </c>
      <c r="AA29" s="74" t="s">
        <v>120</v>
      </c>
    </row>
    <row r="30" spans="1:27" x14ac:dyDescent="0.2">
      <c r="A30" s="38"/>
      <c r="C30" s="38"/>
      <c r="D30" s="38"/>
      <c r="V30" s="38"/>
      <c r="W30" s="38"/>
      <c r="X30" s="38"/>
      <c r="Y30" s="38"/>
    </row>
    <row r="31" spans="1:27" s="80" customFormat="1" x14ac:dyDescent="0.2">
      <c r="B31" s="80" t="s">
        <v>104</v>
      </c>
    </row>
    <row r="32" spans="1:27" x14ac:dyDescent="0.2">
      <c r="A32" s="38"/>
      <c r="B32" s="38" t="s">
        <v>103</v>
      </c>
      <c r="C32" s="102"/>
      <c r="D32" s="156">
        <f>IF('0. Scenario 0 - 1'!$H$16,'0. Scenario 0 - 1'!$H$18,1)</f>
        <v>1.2</v>
      </c>
      <c r="V32" s="38"/>
      <c r="W32" s="38"/>
      <c r="X32" s="38"/>
      <c r="Y32" s="38"/>
      <c r="AA32" s="110"/>
    </row>
    <row r="33" spans="1:27" s="62" customFormat="1" x14ac:dyDescent="0.2">
      <c r="B33" s="62" t="s">
        <v>187</v>
      </c>
      <c r="C33" s="102"/>
      <c r="D33" s="162">
        <f>D32</f>
        <v>1.2</v>
      </c>
      <c r="AA33" s="110"/>
    </row>
    <row r="34" spans="1:27" x14ac:dyDescent="0.2">
      <c r="A34" s="38"/>
      <c r="V34" s="38"/>
      <c r="W34" s="38"/>
      <c r="X34" s="38"/>
      <c r="Y34" s="38"/>
    </row>
    <row r="35" spans="1:27" s="74" customFormat="1" x14ac:dyDescent="0.2">
      <c r="B35" s="74" t="s">
        <v>156</v>
      </c>
      <c r="C35" s="74" t="s">
        <v>126</v>
      </c>
      <c r="D35" s="74" t="s">
        <v>127</v>
      </c>
    </row>
    <row r="36" spans="1:27" x14ac:dyDescent="0.2">
      <c r="A36" s="38"/>
      <c r="V36" s="38"/>
      <c r="W36" s="38"/>
      <c r="X36" s="38"/>
      <c r="Y36" s="38"/>
    </row>
    <row r="37" spans="1:27" s="80" customFormat="1" x14ac:dyDescent="0.2">
      <c r="B37" s="80" t="s">
        <v>155</v>
      </c>
    </row>
    <row r="38" spans="1:27" x14ac:dyDescent="0.2">
      <c r="A38" s="38"/>
      <c r="B38" s="37" t="s">
        <v>148</v>
      </c>
      <c r="C38" s="108">
        <v>0.5</v>
      </c>
      <c r="D38" s="108">
        <v>0.5</v>
      </c>
      <c r="V38" s="38"/>
      <c r="W38" s="38"/>
      <c r="X38" s="38"/>
      <c r="Y38" s="38"/>
    </row>
    <row r="39" spans="1:27" x14ac:dyDescent="0.2">
      <c r="A39" s="38"/>
      <c r="B39" s="34" t="s">
        <v>149</v>
      </c>
      <c r="C39" s="102"/>
      <c r="D39" s="102"/>
      <c r="V39" s="38"/>
      <c r="W39" s="38"/>
      <c r="X39" s="38"/>
      <c r="Y39" s="38"/>
    </row>
    <row r="40" spans="1:27" x14ac:dyDescent="0.2">
      <c r="A40" s="38"/>
      <c r="B40" s="38" t="s">
        <v>157</v>
      </c>
      <c r="C40" s="108">
        <v>0</v>
      </c>
      <c r="D40" s="108">
        <v>1</v>
      </c>
      <c r="V40" s="38"/>
      <c r="W40" s="38"/>
      <c r="X40" s="38"/>
      <c r="Y40" s="38"/>
    </row>
    <row r="41" spans="1:27" x14ac:dyDescent="0.2">
      <c r="A41" s="38"/>
      <c r="B41" s="34" t="s">
        <v>129</v>
      </c>
      <c r="C41" s="108">
        <v>0</v>
      </c>
      <c r="D41" s="102"/>
      <c r="V41" s="38"/>
      <c r="W41" s="38"/>
      <c r="X41" s="38"/>
      <c r="Y41" s="38"/>
    </row>
    <row r="42" spans="1:27" x14ac:dyDescent="0.2">
      <c r="A42" s="38"/>
      <c r="B42" s="38" t="s">
        <v>150</v>
      </c>
      <c r="C42" s="108">
        <v>0.5</v>
      </c>
      <c r="D42" s="108">
        <v>0.5</v>
      </c>
      <c r="V42" s="38"/>
      <c r="W42" s="38"/>
      <c r="X42" s="38"/>
      <c r="Y42" s="38"/>
    </row>
    <row r="43" spans="1:27" x14ac:dyDescent="0.2">
      <c r="A43" s="38"/>
      <c r="V43" s="38"/>
      <c r="W43" s="38"/>
      <c r="X43" s="38"/>
      <c r="Y43" s="38"/>
    </row>
    <row r="44" spans="1:27" s="74" customFormat="1" x14ac:dyDescent="0.2">
      <c r="B44" s="74" t="s">
        <v>67</v>
      </c>
      <c r="C44" s="169">
        <v>2004</v>
      </c>
      <c r="D44" s="169">
        <v>2005</v>
      </c>
      <c r="E44" s="169">
        <v>2006</v>
      </c>
      <c r="F44" s="169">
        <v>2007</v>
      </c>
      <c r="G44" s="169">
        <v>2008</v>
      </c>
      <c r="H44" s="169">
        <v>2009</v>
      </c>
      <c r="I44" s="169">
        <v>2010</v>
      </c>
      <c r="J44" s="169">
        <v>2011</v>
      </c>
      <c r="K44" s="169">
        <v>2012</v>
      </c>
      <c r="L44" s="169">
        <v>2013</v>
      </c>
      <c r="M44" s="169">
        <v>2014</v>
      </c>
      <c r="N44" s="169">
        <v>2015</v>
      </c>
      <c r="O44" s="169">
        <v>2016</v>
      </c>
      <c r="P44" s="169">
        <v>2017</v>
      </c>
      <c r="Q44" s="169">
        <v>2018</v>
      </c>
      <c r="R44" s="169">
        <v>2019</v>
      </c>
      <c r="S44" s="169">
        <v>2020</v>
      </c>
      <c r="T44" s="169">
        <v>2021</v>
      </c>
      <c r="U44" s="169">
        <v>2022</v>
      </c>
      <c r="V44" s="169">
        <v>2023</v>
      </c>
      <c r="W44" s="169">
        <v>2024</v>
      </c>
      <c r="X44" s="169">
        <v>2025</v>
      </c>
      <c r="Y44" s="169">
        <v>2026</v>
      </c>
    </row>
    <row r="45" spans="1:27" x14ac:dyDescent="0.2">
      <c r="A45" s="38"/>
      <c r="C45" s="38"/>
      <c r="D45" s="38"/>
      <c r="V45" s="38"/>
      <c r="W45" s="38"/>
      <c r="X45" s="38"/>
      <c r="Y45" s="38"/>
    </row>
    <row r="46" spans="1:27" s="80" customFormat="1" x14ac:dyDescent="0.2">
      <c r="B46" s="80" t="s">
        <v>67</v>
      </c>
    </row>
    <row r="47" spans="1:27" x14ac:dyDescent="0.2">
      <c r="A47" s="38"/>
      <c r="B47" s="38" t="s">
        <v>116</v>
      </c>
      <c r="C47" s="109">
        <v>2.1000000000000001E-2</v>
      </c>
      <c r="D47" s="109">
        <v>1.0999999999999999E-2</v>
      </c>
      <c r="E47" s="109">
        <v>1.7999999999999999E-2</v>
      </c>
      <c r="F47" s="109">
        <v>1.4E-2</v>
      </c>
      <c r="G47" s="109">
        <v>1.0999999999999999E-2</v>
      </c>
      <c r="H47" s="109">
        <v>3.2000000000000001E-2</v>
      </c>
      <c r="I47" s="109">
        <v>3.0000000000000001E-3</v>
      </c>
      <c r="J47" s="109">
        <v>1.4999999999999999E-2</v>
      </c>
      <c r="K47" s="109">
        <v>2.5999999999999999E-2</v>
      </c>
      <c r="L47" s="109">
        <v>2.3E-2</v>
      </c>
      <c r="M47" s="109">
        <v>2.8000000000000001E-2</v>
      </c>
      <c r="N47" s="109">
        <v>0.01</v>
      </c>
      <c r="O47" s="109">
        <v>8.0000000000000002E-3</v>
      </c>
      <c r="P47" s="109">
        <v>2E-3</v>
      </c>
      <c r="Q47" s="109">
        <v>1.4E-2</v>
      </c>
      <c r="R47" s="109">
        <v>2.1000000000000001E-2</v>
      </c>
      <c r="S47" s="109">
        <v>2.8000000000000001E-2</v>
      </c>
      <c r="T47" s="109">
        <v>7.0000000000000001E-3</v>
      </c>
      <c r="U47" s="111">
        <f>IF('0. Scenario 0 - 1'!$H$16=0,'0. Scenario 0 - 1'!$H$20,0)</f>
        <v>0</v>
      </c>
      <c r="V47" s="111">
        <f>IF('0. Scenario 0 - 1'!$H$16=0,'0. Scenario 0 - 1'!$H$20,0)</f>
        <v>0</v>
      </c>
      <c r="W47" s="111">
        <f>IF('0. Scenario 0 - 1'!$H$16=0,'0. Scenario 0 - 1'!$H$20,0)</f>
        <v>0</v>
      </c>
      <c r="X47" s="111">
        <f>IF('0. Scenario 0 - 1'!$H$16=0,'0. Scenario 0 - 1'!$H$20,0)</f>
        <v>0</v>
      </c>
      <c r="Y47" s="111">
        <f>IF('0. Scenario 0 - 1'!$H$16=0,'0. Scenario 0 - 1'!$H$20,0)</f>
        <v>0</v>
      </c>
      <c r="AA47" s="55" t="s">
        <v>64</v>
      </c>
    </row>
    <row r="48" spans="1:27" x14ac:dyDescent="0.2">
      <c r="A48" s="38"/>
      <c r="V48" s="38"/>
      <c r="W48" s="38"/>
      <c r="X48" s="38"/>
      <c r="Y48" s="38"/>
    </row>
    <row r="49" spans="1:25" x14ac:dyDescent="0.2">
      <c r="A49" s="38"/>
      <c r="B49" s="46"/>
      <c r="C49" s="63"/>
      <c r="D49" s="63"/>
      <c r="E49" s="63"/>
      <c r="F49" s="62"/>
      <c r="G49" s="62"/>
      <c r="H49" s="62"/>
      <c r="I49" s="62"/>
      <c r="J49" s="62"/>
      <c r="K49" s="62"/>
      <c r="L49" s="62"/>
      <c r="M49" s="62"/>
      <c r="N49" s="62"/>
      <c r="O49" s="62"/>
      <c r="P49" s="62"/>
      <c r="Q49" s="62"/>
      <c r="R49" s="62"/>
      <c r="V49" s="38"/>
      <c r="W49" s="38"/>
      <c r="X49" s="38"/>
      <c r="Y49" s="38"/>
    </row>
    <row r="50" spans="1:25" x14ac:dyDescent="0.2">
      <c r="A50" s="38"/>
      <c r="B50" s="46"/>
      <c r="C50" s="58"/>
      <c r="D50" s="46"/>
      <c r="E50" s="46"/>
      <c r="F50" s="46"/>
      <c r="G50" s="46"/>
      <c r="H50" s="46"/>
      <c r="V50" s="38"/>
      <c r="W50" s="38"/>
      <c r="X50" s="38"/>
      <c r="Y50" s="38"/>
    </row>
    <row r="51" spans="1:25" x14ac:dyDescent="0.2">
      <c r="A51" s="38"/>
      <c r="B51" s="60"/>
      <c r="C51" s="58"/>
      <c r="D51" s="46"/>
      <c r="E51" s="46"/>
      <c r="F51" s="46"/>
      <c r="G51" s="46"/>
      <c r="H51" s="46"/>
      <c r="V51" s="38"/>
      <c r="W51" s="38"/>
      <c r="X51" s="38"/>
      <c r="Y51" s="38"/>
    </row>
    <row r="52" spans="1:25" x14ac:dyDescent="0.2">
      <c r="A52" s="38"/>
      <c r="B52" s="34"/>
      <c r="C52" s="58"/>
      <c r="D52" s="59"/>
      <c r="E52" s="46"/>
      <c r="F52" s="46"/>
      <c r="G52" s="46"/>
      <c r="H52" s="46"/>
      <c r="V52" s="38"/>
      <c r="W52" s="38"/>
      <c r="X52" s="38"/>
      <c r="Y52" s="38"/>
    </row>
    <row r="53" spans="1:25" x14ac:dyDescent="0.2">
      <c r="A53" s="38"/>
      <c r="B53" s="34"/>
      <c r="C53" s="61"/>
      <c r="D53" s="61"/>
      <c r="E53" s="46"/>
      <c r="F53" s="46"/>
      <c r="G53" s="46"/>
      <c r="H53" s="46"/>
      <c r="V53" s="38"/>
      <c r="W53" s="38"/>
      <c r="X53" s="38"/>
      <c r="Y53" s="38"/>
    </row>
    <row r="54" spans="1:25" x14ac:dyDescent="0.2">
      <c r="A54" s="38"/>
      <c r="B54" s="34"/>
      <c r="C54" s="61"/>
      <c r="D54" s="61"/>
      <c r="E54" s="46"/>
      <c r="F54" s="46"/>
      <c r="G54" s="46"/>
      <c r="H54" s="46"/>
      <c r="V54" s="38"/>
      <c r="W54" s="38"/>
      <c r="X54" s="38"/>
      <c r="Y54" s="38"/>
    </row>
    <row r="55" spans="1:25" x14ac:dyDescent="0.2">
      <c r="A55" s="38"/>
      <c r="B55" s="37"/>
      <c r="C55" s="61"/>
      <c r="D55" s="61"/>
      <c r="E55" s="46"/>
      <c r="F55" s="46"/>
      <c r="G55" s="46"/>
      <c r="H55" s="46"/>
      <c r="V55" s="38"/>
      <c r="W55" s="38"/>
      <c r="X55" s="38"/>
      <c r="Y55" s="38"/>
    </row>
    <row r="56" spans="1:25" s="38" customFormat="1" x14ac:dyDescent="0.2">
      <c r="B56" s="34"/>
      <c r="C56" s="7"/>
      <c r="D56" s="7"/>
    </row>
    <row r="57" spans="1:25" s="38" customFormat="1" x14ac:dyDescent="0.2">
      <c r="B57" s="34"/>
      <c r="C57" s="7"/>
      <c r="D57" s="7"/>
    </row>
    <row r="58" spans="1:25" s="38" customFormat="1" x14ac:dyDescent="0.2">
      <c r="C58" s="7"/>
      <c r="D58" s="7"/>
    </row>
    <row r="59" spans="1:25" s="38" customFormat="1" x14ac:dyDescent="0.2">
      <c r="C59" s="7"/>
      <c r="D59" s="7"/>
    </row>
    <row r="60" spans="1:25" s="38" customFormat="1" x14ac:dyDescent="0.2">
      <c r="C60" s="7"/>
      <c r="D60" s="7"/>
    </row>
    <row r="61" spans="1:25" s="38" customFormat="1" x14ac:dyDescent="0.2">
      <c r="C61" s="7"/>
      <c r="D61" s="7"/>
    </row>
    <row r="62" spans="1:25" s="38" customFormat="1" x14ac:dyDescent="0.2">
      <c r="C62" s="7"/>
      <c r="D62" s="7"/>
    </row>
    <row r="63" spans="1:25" s="38" customFormat="1" x14ac:dyDescent="0.2">
      <c r="C63" s="7"/>
      <c r="D63" s="7"/>
    </row>
    <row r="64" spans="1:25" s="38" customFormat="1" x14ac:dyDescent="0.2">
      <c r="C64" s="7"/>
      <c r="D64" s="7"/>
    </row>
    <row r="65" spans="3:4" s="38" customFormat="1" x14ac:dyDescent="0.2">
      <c r="C65" s="7"/>
      <c r="D65" s="7"/>
    </row>
    <row r="66" spans="3:4" s="38" customFormat="1" x14ac:dyDescent="0.2">
      <c r="C66" s="7"/>
      <c r="D66" s="7"/>
    </row>
    <row r="67" spans="3:4" s="38" customFormat="1" x14ac:dyDescent="0.2">
      <c r="C67" s="7"/>
      <c r="D67" s="7"/>
    </row>
    <row r="68" spans="3:4" s="38" customFormat="1" x14ac:dyDescent="0.2">
      <c r="C68" s="7"/>
      <c r="D68" s="7"/>
    </row>
    <row r="69" spans="3:4" s="38" customFormat="1" x14ac:dyDescent="0.2">
      <c r="C69" s="7"/>
      <c r="D69" s="7"/>
    </row>
    <row r="70" spans="3:4" s="38" customFormat="1" x14ac:dyDescent="0.2">
      <c r="C70" s="7"/>
      <c r="D70" s="7"/>
    </row>
    <row r="71" spans="3:4" s="38" customFormat="1" x14ac:dyDescent="0.2">
      <c r="C71" s="7"/>
      <c r="D71" s="7"/>
    </row>
    <row r="72" spans="3:4" s="38" customFormat="1" x14ac:dyDescent="0.2">
      <c r="C72" s="7"/>
      <c r="D72" s="7"/>
    </row>
    <row r="73" spans="3:4" s="38" customFormat="1" x14ac:dyDescent="0.2">
      <c r="C73" s="7"/>
      <c r="D73" s="7"/>
    </row>
    <row r="74" spans="3:4" s="38" customFormat="1" x14ac:dyDescent="0.2">
      <c r="C74" s="7"/>
      <c r="D74" s="7"/>
    </row>
    <row r="75" spans="3:4" s="38" customFormat="1" x14ac:dyDescent="0.2">
      <c r="C75" s="7"/>
      <c r="D75" s="7"/>
    </row>
    <row r="76" spans="3:4" s="38" customFormat="1" x14ac:dyDescent="0.2">
      <c r="C76" s="7"/>
      <c r="D76" s="7"/>
    </row>
    <row r="77" spans="3:4" s="38" customFormat="1" x14ac:dyDescent="0.2">
      <c r="C77" s="7"/>
      <c r="D77" s="7"/>
    </row>
    <row r="78" spans="3:4" s="38" customFormat="1" x14ac:dyDescent="0.2">
      <c r="C78" s="7"/>
      <c r="D78" s="7"/>
    </row>
    <row r="79" spans="3:4" s="38" customFormat="1" x14ac:dyDescent="0.2">
      <c r="C79" s="7"/>
      <c r="D79" s="7"/>
    </row>
    <row r="80" spans="3:4" s="38" customFormat="1" x14ac:dyDescent="0.2">
      <c r="C80" s="7"/>
      <c r="D80" s="7"/>
    </row>
    <row r="81" spans="3:4" s="38" customFormat="1" x14ac:dyDescent="0.2">
      <c r="C81" s="7"/>
      <c r="D81" s="7"/>
    </row>
    <row r="82" spans="3:4" s="38" customFormat="1" x14ac:dyDescent="0.2">
      <c r="C82" s="7"/>
      <c r="D82" s="7"/>
    </row>
    <row r="83" spans="3:4" s="38" customFormat="1" x14ac:dyDescent="0.2">
      <c r="C83" s="7"/>
      <c r="D83" s="7"/>
    </row>
    <row r="84" spans="3:4" s="38" customFormat="1" x14ac:dyDescent="0.2">
      <c r="C84" s="7"/>
      <c r="D84" s="7"/>
    </row>
    <row r="85" spans="3:4" s="38" customFormat="1" x14ac:dyDescent="0.2">
      <c r="C85" s="7"/>
      <c r="D85" s="7"/>
    </row>
    <row r="86" spans="3:4" s="38" customFormat="1" x14ac:dyDescent="0.2">
      <c r="C86" s="7"/>
      <c r="D86" s="7"/>
    </row>
    <row r="87" spans="3:4" s="38" customFormat="1" x14ac:dyDescent="0.2">
      <c r="C87" s="7"/>
      <c r="D87" s="7"/>
    </row>
    <row r="88" spans="3:4" s="38" customFormat="1" x14ac:dyDescent="0.2">
      <c r="C88" s="7"/>
      <c r="D88" s="7"/>
    </row>
    <row r="89" spans="3:4" s="38" customFormat="1" x14ac:dyDescent="0.2">
      <c r="C89" s="7"/>
      <c r="D89" s="7"/>
    </row>
    <row r="90" spans="3:4" s="38" customFormat="1" x14ac:dyDescent="0.2">
      <c r="C90" s="7"/>
      <c r="D90" s="7"/>
    </row>
    <row r="91" spans="3:4" s="38" customFormat="1" x14ac:dyDescent="0.2">
      <c r="C91" s="7"/>
      <c r="D91" s="7"/>
    </row>
    <row r="92" spans="3:4" s="38" customFormat="1" x14ac:dyDescent="0.2">
      <c r="C92" s="7"/>
      <c r="D92" s="7"/>
    </row>
    <row r="93" spans="3:4" s="38" customFormat="1" x14ac:dyDescent="0.2">
      <c r="C93" s="7"/>
      <c r="D93" s="7"/>
    </row>
    <row r="94" spans="3:4" s="38" customFormat="1" x14ac:dyDescent="0.2">
      <c r="C94" s="7"/>
      <c r="D94" s="7"/>
    </row>
    <row r="95" spans="3:4" s="38" customFormat="1" x14ac:dyDescent="0.2">
      <c r="C95" s="7"/>
      <c r="D95" s="7"/>
    </row>
    <row r="96" spans="3:4" s="38" customFormat="1" x14ac:dyDescent="0.2">
      <c r="C96" s="7"/>
      <c r="D96" s="7"/>
    </row>
    <row r="97" spans="3:4" s="38" customFormat="1" x14ac:dyDescent="0.2">
      <c r="C97" s="7"/>
      <c r="D97" s="7"/>
    </row>
    <row r="98" spans="3:4" s="38" customFormat="1" x14ac:dyDescent="0.2">
      <c r="C98" s="7"/>
      <c r="D98" s="7"/>
    </row>
    <row r="99" spans="3:4" s="38" customFormat="1" x14ac:dyDescent="0.2">
      <c r="C99" s="7"/>
      <c r="D99" s="7"/>
    </row>
    <row r="100" spans="3:4" s="38" customFormat="1" x14ac:dyDescent="0.2">
      <c r="C100" s="7"/>
      <c r="D100" s="7"/>
    </row>
    <row r="101" spans="3:4" s="38" customFormat="1" x14ac:dyDescent="0.2">
      <c r="C101" s="7"/>
      <c r="D101" s="7"/>
    </row>
    <row r="102" spans="3:4" s="38" customFormat="1" x14ac:dyDescent="0.2">
      <c r="C102" s="7"/>
      <c r="D102" s="7"/>
    </row>
    <row r="103" spans="3:4" s="38" customFormat="1" x14ac:dyDescent="0.2">
      <c r="C103" s="7"/>
      <c r="D103" s="7"/>
    </row>
    <row r="104" spans="3:4" s="38" customFormat="1" x14ac:dyDescent="0.2">
      <c r="C104" s="7"/>
      <c r="D104" s="7"/>
    </row>
    <row r="105" spans="3:4" s="38" customFormat="1" x14ac:dyDescent="0.2">
      <c r="C105" s="7"/>
      <c r="D105" s="7"/>
    </row>
    <row r="106" spans="3:4" s="38" customFormat="1" x14ac:dyDescent="0.2">
      <c r="C106" s="7"/>
      <c r="D106" s="7"/>
    </row>
    <row r="107" spans="3:4" s="38" customFormat="1" x14ac:dyDescent="0.2">
      <c r="C107" s="7"/>
      <c r="D107" s="7"/>
    </row>
    <row r="108" spans="3:4" s="38" customFormat="1" x14ac:dyDescent="0.2">
      <c r="C108" s="7"/>
      <c r="D108" s="7"/>
    </row>
    <row r="109" spans="3:4" s="38" customFormat="1" x14ac:dyDescent="0.2">
      <c r="C109" s="7"/>
      <c r="D109" s="7"/>
    </row>
    <row r="110" spans="3:4" s="38" customFormat="1" x14ac:dyDescent="0.2">
      <c r="C110" s="7"/>
      <c r="D110" s="7"/>
    </row>
    <row r="111" spans="3:4" s="38" customFormat="1" x14ac:dyDescent="0.2">
      <c r="C111" s="7"/>
      <c r="D111" s="7"/>
    </row>
    <row r="112" spans="3:4" s="38" customFormat="1" x14ac:dyDescent="0.2">
      <c r="C112" s="7"/>
      <c r="D112" s="7"/>
    </row>
    <row r="113" spans="3:4" s="38" customFormat="1" x14ac:dyDescent="0.2">
      <c r="C113" s="7"/>
      <c r="D113" s="7"/>
    </row>
    <row r="114" spans="3:4" s="38" customFormat="1" x14ac:dyDescent="0.2">
      <c r="C114" s="7"/>
      <c r="D114" s="7"/>
    </row>
    <row r="115" spans="3:4" s="38" customFormat="1" x14ac:dyDescent="0.2">
      <c r="C115" s="7"/>
      <c r="D115" s="7"/>
    </row>
    <row r="116" spans="3:4" s="38" customFormat="1" x14ac:dyDescent="0.2">
      <c r="C116" s="7"/>
      <c r="D116" s="7"/>
    </row>
    <row r="117" spans="3:4" s="38" customFormat="1" x14ac:dyDescent="0.2">
      <c r="C117" s="7"/>
      <c r="D117" s="7"/>
    </row>
    <row r="118" spans="3:4" s="38" customFormat="1" x14ac:dyDescent="0.2">
      <c r="C118" s="7"/>
      <c r="D118" s="7"/>
    </row>
    <row r="119" spans="3:4" s="38" customFormat="1" x14ac:dyDescent="0.2">
      <c r="C119" s="7"/>
      <c r="D119" s="7"/>
    </row>
    <row r="120" spans="3:4" s="38" customFormat="1" x14ac:dyDescent="0.2">
      <c r="C120" s="7"/>
      <c r="D120" s="7"/>
    </row>
    <row r="121" spans="3:4" s="38" customFormat="1" x14ac:dyDescent="0.2">
      <c r="C121" s="7"/>
      <c r="D121" s="7"/>
    </row>
    <row r="122" spans="3:4" s="38" customFormat="1" x14ac:dyDescent="0.2">
      <c r="C122" s="7"/>
      <c r="D122" s="7"/>
    </row>
    <row r="123" spans="3:4" s="38" customFormat="1" x14ac:dyDescent="0.2">
      <c r="C123" s="7"/>
      <c r="D123" s="7"/>
    </row>
    <row r="124" spans="3:4" s="38" customFormat="1" x14ac:dyDescent="0.2">
      <c r="C124" s="7"/>
      <c r="D124" s="7"/>
    </row>
    <row r="125" spans="3:4" s="38" customFormat="1" x14ac:dyDescent="0.2">
      <c r="C125" s="7"/>
      <c r="D125" s="7"/>
    </row>
    <row r="126" spans="3:4" s="38" customFormat="1" x14ac:dyDescent="0.2">
      <c r="C126" s="7"/>
      <c r="D126" s="7"/>
    </row>
    <row r="127" spans="3:4" s="38" customFormat="1" x14ac:dyDescent="0.2">
      <c r="C127" s="7"/>
      <c r="D127" s="7"/>
    </row>
    <row r="128" spans="3:4" s="38" customFormat="1" x14ac:dyDescent="0.2">
      <c r="C128" s="7"/>
      <c r="D128" s="7"/>
    </row>
    <row r="129" spans="3:4" s="38" customFormat="1" x14ac:dyDescent="0.2">
      <c r="C129" s="7"/>
      <c r="D129" s="7"/>
    </row>
    <row r="130" spans="3:4" s="38" customFormat="1" x14ac:dyDescent="0.2">
      <c r="C130" s="7"/>
      <c r="D130" s="7"/>
    </row>
    <row r="131" spans="3:4" s="38" customFormat="1" x14ac:dyDescent="0.2">
      <c r="C131" s="7"/>
      <c r="D131" s="7"/>
    </row>
    <row r="132" spans="3:4" s="38" customFormat="1" x14ac:dyDescent="0.2">
      <c r="C132" s="7"/>
      <c r="D132" s="7"/>
    </row>
    <row r="133" spans="3:4" s="38" customFormat="1" x14ac:dyDescent="0.2">
      <c r="C133" s="7"/>
      <c r="D133" s="7"/>
    </row>
    <row r="134" spans="3:4" s="38" customFormat="1" x14ac:dyDescent="0.2">
      <c r="C134" s="7"/>
      <c r="D134" s="7"/>
    </row>
    <row r="135" spans="3:4" s="38" customFormat="1" x14ac:dyDescent="0.2">
      <c r="C135" s="7"/>
      <c r="D135" s="7"/>
    </row>
    <row r="136" spans="3:4" s="38" customFormat="1" x14ac:dyDescent="0.2">
      <c r="C136" s="7"/>
      <c r="D136" s="7"/>
    </row>
    <row r="137" spans="3:4" s="38" customFormat="1" x14ac:dyDescent="0.2">
      <c r="C137" s="7"/>
      <c r="D137" s="7"/>
    </row>
    <row r="138" spans="3:4" s="38" customFormat="1" x14ac:dyDescent="0.2">
      <c r="C138" s="7"/>
      <c r="D138" s="7"/>
    </row>
    <row r="139" spans="3:4" s="38" customFormat="1" x14ac:dyDescent="0.2">
      <c r="C139" s="7"/>
      <c r="D139" s="7"/>
    </row>
    <row r="140" spans="3:4" s="38" customFormat="1" x14ac:dyDescent="0.2">
      <c r="C140" s="7"/>
      <c r="D140" s="7"/>
    </row>
    <row r="141" spans="3:4" s="38" customFormat="1" x14ac:dyDescent="0.2">
      <c r="C141" s="7"/>
      <c r="D141" s="7"/>
    </row>
    <row r="142" spans="3:4" s="38" customFormat="1" x14ac:dyDescent="0.2">
      <c r="C142" s="7"/>
      <c r="D142" s="7"/>
    </row>
    <row r="143" spans="3:4" s="38" customFormat="1" x14ac:dyDescent="0.2">
      <c r="C143" s="7"/>
      <c r="D143" s="7"/>
    </row>
    <row r="144" spans="3:4" s="38" customFormat="1" x14ac:dyDescent="0.2">
      <c r="C144" s="7"/>
      <c r="D144" s="7"/>
    </row>
    <row r="145" spans="3:4" s="38" customFormat="1" x14ac:dyDescent="0.2">
      <c r="C145" s="7"/>
      <c r="D145" s="7"/>
    </row>
    <row r="146" spans="3:4" s="38" customFormat="1" x14ac:dyDescent="0.2">
      <c r="C146" s="7"/>
      <c r="D146" s="7"/>
    </row>
    <row r="147" spans="3:4" s="38" customFormat="1" x14ac:dyDescent="0.2">
      <c r="C147" s="7"/>
      <c r="D147" s="7"/>
    </row>
    <row r="148" spans="3:4" s="38" customFormat="1" x14ac:dyDescent="0.2">
      <c r="C148" s="7"/>
      <c r="D148" s="7"/>
    </row>
    <row r="149" spans="3:4" s="38" customFormat="1" x14ac:dyDescent="0.2">
      <c r="C149" s="7"/>
      <c r="D149" s="7"/>
    </row>
    <row r="150" spans="3:4" s="38" customFormat="1" x14ac:dyDescent="0.2">
      <c r="C150" s="7"/>
      <c r="D150" s="7"/>
    </row>
    <row r="151" spans="3:4" s="38" customFormat="1" x14ac:dyDescent="0.2">
      <c r="C151" s="7"/>
      <c r="D151" s="7"/>
    </row>
    <row r="152" spans="3:4" s="38" customFormat="1" x14ac:dyDescent="0.2">
      <c r="C152" s="7"/>
      <c r="D152" s="7"/>
    </row>
    <row r="153" spans="3:4" s="38" customFormat="1" x14ac:dyDescent="0.2">
      <c r="C153" s="7"/>
      <c r="D153" s="7"/>
    </row>
    <row r="154" spans="3:4" s="38" customFormat="1" x14ac:dyDescent="0.2">
      <c r="C154" s="7"/>
      <c r="D154" s="7"/>
    </row>
    <row r="155" spans="3:4" s="38" customFormat="1" x14ac:dyDescent="0.2">
      <c r="C155" s="7"/>
      <c r="D155" s="7"/>
    </row>
    <row r="156" spans="3:4" s="38" customFormat="1" x14ac:dyDescent="0.2">
      <c r="C156" s="7"/>
      <c r="D156" s="7"/>
    </row>
    <row r="157" spans="3:4" s="38" customFormat="1" x14ac:dyDescent="0.2">
      <c r="C157" s="7"/>
      <c r="D157" s="7"/>
    </row>
    <row r="158" spans="3:4" s="38" customFormat="1" x14ac:dyDescent="0.2">
      <c r="C158" s="7"/>
      <c r="D158" s="7"/>
    </row>
    <row r="159" spans="3:4" s="38" customFormat="1" x14ac:dyDescent="0.2">
      <c r="C159" s="7"/>
      <c r="D159" s="7"/>
    </row>
    <row r="160" spans="3:4" s="38" customFormat="1" x14ac:dyDescent="0.2">
      <c r="C160" s="7"/>
      <c r="D160" s="7"/>
    </row>
    <row r="161" spans="3:4" s="38" customFormat="1" x14ac:dyDescent="0.2">
      <c r="C161" s="7"/>
      <c r="D161" s="7"/>
    </row>
    <row r="162" spans="3:4" s="38" customFormat="1" x14ac:dyDescent="0.2">
      <c r="C162" s="7"/>
      <c r="D162" s="7"/>
    </row>
    <row r="163" spans="3:4" s="38" customFormat="1" x14ac:dyDescent="0.2">
      <c r="C163" s="7"/>
      <c r="D163" s="7"/>
    </row>
    <row r="164" spans="3:4" s="38" customFormat="1" x14ac:dyDescent="0.2">
      <c r="C164" s="7"/>
      <c r="D164" s="7"/>
    </row>
    <row r="165" spans="3:4" s="38" customFormat="1" x14ac:dyDescent="0.2">
      <c r="C165" s="7"/>
      <c r="D165" s="7"/>
    </row>
    <row r="166" spans="3:4" s="38" customFormat="1" x14ac:dyDescent="0.2">
      <c r="C166" s="7"/>
      <c r="D166" s="7"/>
    </row>
    <row r="167" spans="3:4" s="38" customFormat="1" x14ac:dyDescent="0.2">
      <c r="C167" s="7"/>
      <c r="D167" s="7"/>
    </row>
    <row r="168" spans="3:4" s="38" customFormat="1" x14ac:dyDescent="0.2">
      <c r="C168" s="7"/>
      <c r="D168" s="7"/>
    </row>
    <row r="169" spans="3:4" s="38" customFormat="1" x14ac:dyDescent="0.2">
      <c r="C169" s="7"/>
      <c r="D169" s="7"/>
    </row>
    <row r="170" spans="3:4" s="38" customFormat="1" x14ac:dyDescent="0.2">
      <c r="C170" s="7"/>
      <c r="D170" s="7"/>
    </row>
    <row r="171" spans="3:4" s="38" customFormat="1" x14ac:dyDescent="0.2">
      <c r="C171" s="7"/>
      <c r="D171" s="7"/>
    </row>
    <row r="172" spans="3:4" s="38" customFormat="1" x14ac:dyDescent="0.2">
      <c r="C172" s="7"/>
      <c r="D172" s="7"/>
    </row>
    <row r="173" spans="3:4" s="38" customFormat="1" x14ac:dyDescent="0.2">
      <c r="C173" s="7"/>
      <c r="D173" s="7"/>
    </row>
    <row r="174" spans="3:4" s="38" customFormat="1" x14ac:dyDescent="0.2">
      <c r="C174" s="7"/>
      <c r="D174" s="7"/>
    </row>
    <row r="175" spans="3:4" s="38" customFormat="1" x14ac:dyDescent="0.2">
      <c r="C175" s="7"/>
      <c r="D175" s="7"/>
    </row>
    <row r="176" spans="3:4" s="38" customFormat="1" x14ac:dyDescent="0.2">
      <c r="C176" s="7"/>
      <c r="D176" s="7"/>
    </row>
    <row r="177" spans="3:4" s="38" customFormat="1" x14ac:dyDescent="0.2">
      <c r="C177" s="7"/>
      <c r="D177" s="7"/>
    </row>
    <row r="178" spans="3:4" s="38" customFormat="1" x14ac:dyDescent="0.2">
      <c r="C178" s="7"/>
      <c r="D178" s="7"/>
    </row>
    <row r="179" spans="3:4" s="38" customFormat="1" x14ac:dyDescent="0.2">
      <c r="C179" s="7"/>
      <c r="D179" s="7"/>
    </row>
    <row r="180" spans="3:4" s="38" customFormat="1" x14ac:dyDescent="0.2">
      <c r="C180" s="7"/>
      <c r="D180" s="7"/>
    </row>
    <row r="181" spans="3:4" s="38" customFormat="1" x14ac:dyDescent="0.2">
      <c r="C181" s="7"/>
      <c r="D181" s="7"/>
    </row>
    <row r="182" spans="3:4" s="38" customFormat="1" x14ac:dyDescent="0.2">
      <c r="C182" s="7"/>
      <c r="D182" s="7"/>
    </row>
    <row r="183" spans="3:4" s="38" customFormat="1" x14ac:dyDescent="0.2">
      <c r="C183" s="7"/>
      <c r="D183" s="7"/>
    </row>
    <row r="184" spans="3:4" s="38" customFormat="1" x14ac:dyDescent="0.2">
      <c r="C184" s="7"/>
      <c r="D184" s="7"/>
    </row>
    <row r="185" spans="3:4" s="38" customFormat="1" x14ac:dyDescent="0.2">
      <c r="C185" s="7"/>
      <c r="D185" s="7"/>
    </row>
    <row r="186" spans="3:4" s="38" customFormat="1" x14ac:dyDescent="0.2">
      <c r="C186" s="7"/>
      <c r="D186" s="7"/>
    </row>
    <row r="187" spans="3:4" s="38" customFormat="1" x14ac:dyDescent="0.2">
      <c r="C187" s="7"/>
      <c r="D187" s="7"/>
    </row>
    <row r="188" spans="3:4" s="38" customFormat="1" x14ac:dyDescent="0.2">
      <c r="C188" s="7"/>
      <c r="D188" s="7"/>
    </row>
    <row r="189" spans="3:4" s="38" customFormat="1" x14ac:dyDescent="0.2">
      <c r="C189" s="7"/>
      <c r="D189" s="7"/>
    </row>
    <row r="190" spans="3:4" s="38" customFormat="1" x14ac:dyDescent="0.2">
      <c r="C190" s="7"/>
      <c r="D190" s="7"/>
    </row>
    <row r="191" spans="3:4" s="38" customFormat="1" x14ac:dyDescent="0.2">
      <c r="C191" s="7"/>
      <c r="D191" s="7"/>
    </row>
    <row r="192" spans="3:4" s="38" customFormat="1" x14ac:dyDescent="0.2">
      <c r="C192" s="7"/>
      <c r="D192" s="7"/>
    </row>
    <row r="193" spans="3:4" s="38" customFormat="1" x14ac:dyDescent="0.2">
      <c r="C193" s="7"/>
      <c r="D193" s="7"/>
    </row>
    <row r="194" spans="3:4" s="38" customFormat="1" x14ac:dyDescent="0.2">
      <c r="C194" s="7"/>
      <c r="D194" s="7"/>
    </row>
    <row r="195" spans="3:4" s="38" customFormat="1" x14ac:dyDescent="0.2">
      <c r="C195" s="7"/>
      <c r="D195" s="7"/>
    </row>
    <row r="196" spans="3:4" s="38" customFormat="1" x14ac:dyDescent="0.2">
      <c r="C196" s="7"/>
      <c r="D196" s="7"/>
    </row>
    <row r="197" spans="3:4" s="38" customFormat="1" x14ac:dyDescent="0.2">
      <c r="C197" s="7"/>
      <c r="D197" s="7"/>
    </row>
    <row r="198" spans="3:4" s="38" customFormat="1" x14ac:dyDescent="0.2">
      <c r="C198" s="7"/>
      <c r="D198" s="7"/>
    </row>
    <row r="199" spans="3:4" s="38" customFormat="1" x14ac:dyDescent="0.2">
      <c r="C199" s="7"/>
      <c r="D199" s="7"/>
    </row>
    <row r="200" spans="3:4" s="38" customFormat="1" x14ac:dyDescent="0.2">
      <c r="C200" s="7"/>
      <c r="D200" s="7"/>
    </row>
    <row r="201" spans="3:4" s="38" customFormat="1" x14ac:dyDescent="0.2">
      <c r="C201" s="7"/>
      <c r="D201" s="7"/>
    </row>
    <row r="202" spans="3:4" s="38" customFormat="1" x14ac:dyDescent="0.2">
      <c r="C202" s="7"/>
      <c r="D202" s="7"/>
    </row>
    <row r="203" spans="3:4" s="38" customFormat="1" x14ac:dyDescent="0.2">
      <c r="C203" s="7"/>
      <c r="D203" s="7"/>
    </row>
    <row r="204" spans="3:4" s="38" customFormat="1" x14ac:dyDescent="0.2">
      <c r="C204" s="7"/>
      <c r="D204" s="7"/>
    </row>
    <row r="205" spans="3:4" s="38" customFormat="1" x14ac:dyDescent="0.2">
      <c r="C205" s="7"/>
      <c r="D205" s="7"/>
    </row>
    <row r="206" spans="3:4" s="38" customFormat="1" x14ac:dyDescent="0.2">
      <c r="C206" s="7"/>
      <c r="D206" s="7"/>
    </row>
    <row r="207" spans="3:4" s="38" customFormat="1" x14ac:dyDescent="0.2">
      <c r="C207" s="7"/>
      <c r="D207" s="7"/>
    </row>
    <row r="208" spans="3:4" s="38" customFormat="1" x14ac:dyDescent="0.2">
      <c r="C208" s="7"/>
      <c r="D208" s="7"/>
    </row>
    <row r="209" spans="3:4" s="38" customFormat="1" x14ac:dyDescent="0.2">
      <c r="C209" s="7"/>
      <c r="D209" s="7"/>
    </row>
    <row r="210" spans="3:4" s="38" customFormat="1" x14ac:dyDescent="0.2">
      <c r="C210" s="7"/>
      <c r="D210" s="7"/>
    </row>
    <row r="211" spans="3:4" s="38" customFormat="1" x14ac:dyDescent="0.2">
      <c r="C211" s="7"/>
      <c r="D211" s="7"/>
    </row>
    <row r="212" spans="3:4" s="38" customFormat="1" x14ac:dyDescent="0.2">
      <c r="C212" s="7"/>
      <c r="D212" s="7"/>
    </row>
    <row r="213" spans="3:4" s="38" customFormat="1" x14ac:dyDescent="0.2">
      <c r="C213" s="7"/>
      <c r="D213" s="7"/>
    </row>
    <row r="214" spans="3:4" s="38" customFormat="1" x14ac:dyDescent="0.2">
      <c r="C214" s="7"/>
      <c r="D214" s="7"/>
    </row>
    <row r="215" spans="3:4" s="38" customFormat="1" x14ac:dyDescent="0.2">
      <c r="C215" s="7"/>
      <c r="D215" s="7"/>
    </row>
    <row r="216" spans="3:4" s="38" customFormat="1" x14ac:dyDescent="0.2">
      <c r="C216" s="7"/>
      <c r="D216" s="7"/>
    </row>
    <row r="217" spans="3:4" s="38" customFormat="1" x14ac:dyDescent="0.2">
      <c r="C217" s="7"/>
      <c r="D217" s="7"/>
    </row>
    <row r="218" spans="3:4" s="38" customFormat="1" x14ac:dyDescent="0.2">
      <c r="C218" s="7"/>
      <c r="D218" s="7"/>
    </row>
    <row r="219" spans="3:4" s="38" customFormat="1" x14ac:dyDescent="0.2">
      <c r="C219" s="7"/>
      <c r="D219" s="7"/>
    </row>
    <row r="220" spans="3:4" s="38" customFormat="1" x14ac:dyDescent="0.2">
      <c r="C220" s="7"/>
      <c r="D220" s="7"/>
    </row>
    <row r="221" spans="3:4" s="38" customFormat="1" x14ac:dyDescent="0.2">
      <c r="C221" s="7"/>
      <c r="D221" s="7"/>
    </row>
    <row r="222" spans="3:4" s="38" customFormat="1" x14ac:dyDescent="0.2">
      <c r="C222" s="7"/>
      <c r="D222" s="7"/>
    </row>
    <row r="223" spans="3:4" s="38" customFormat="1" x14ac:dyDescent="0.2">
      <c r="C223" s="7"/>
      <c r="D223" s="7"/>
    </row>
    <row r="224" spans="3:4" s="38" customFormat="1" x14ac:dyDescent="0.2">
      <c r="C224" s="7"/>
      <c r="D224" s="7"/>
    </row>
    <row r="225" spans="3:4" s="38" customFormat="1" x14ac:dyDescent="0.2">
      <c r="C225" s="7"/>
      <c r="D225" s="7"/>
    </row>
    <row r="226" spans="3:4" s="38" customFormat="1" x14ac:dyDescent="0.2">
      <c r="C226" s="7"/>
      <c r="D226" s="7"/>
    </row>
    <row r="227" spans="3:4" s="38" customFormat="1" x14ac:dyDescent="0.2">
      <c r="C227" s="7"/>
      <c r="D227" s="7"/>
    </row>
    <row r="228" spans="3:4" s="38" customFormat="1" x14ac:dyDescent="0.2">
      <c r="C228" s="7"/>
      <c r="D228" s="7"/>
    </row>
    <row r="229" spans="3:4" s="38" customFormat="1" x14ac:dyDescent="0.2">
      <c r="C229" s="7"/>
      <c r="D229" s="7"/>
    </row>
    <row r="230" spans="3:4" s="38" customFormat="1" x14ac:dyDescent="0.2">
      <c r="C230" s="7"/>
      <c r="D230" s="7"/>
    </row>
    <row r="231" spans="3:4" s="38" customFormat="1" x14ac:dyDescent="0.2">
      <c r="C231" s="7"/>
      <c r="D231" s="7"/>
    </row>
    <row r="232" spans="3:4" s="38" customFormat="1" x14ac:dyDescent="0.2">
      <c r="C232" s="7"/>
      <c r="D232" s="7"/>
    </row>
    <row r="233" spans="3:4" s="38" customFormat="1" x14ac:dyDescent="0.2">
      <c r="C233" s="7"/>
      <c r="D233" s="7"/>
    </row>
    <row r="234" spans="3:4" s="38" customFormat="1" x14ac:dyDescent="0.2">
      <c r="C234" s="7"/>
      <c r="D234" s="7"/>
    </row>
    <row r="235" spans="3:4" s="38" customFormat="1" x14ac:dyDescent="0.2">
      <c r="C235" s="7"/>
      <c r="D235" s="7"/>
    </row>
    <row r="236" spans="3:4" s="38" customFormat="1" x14ac:dyDescent="0.2">
      <c r="C236" s="7"/>
      <c r="D236" s="7"/>
    </row>
    <row r="237" spans="3:4" s="38" customFormat="1" x14ac:dyDescent="0.2">
      <c r="C237" s="7"/>
      <c r="D237" s="7"/>
    </row>
    <row r="238" spans="3:4" s="38" customFormat="1" x14ac:dyDescent="0.2">
      <c r="C238" s="7"/>
      <c r="D238" s="7"/>
    </row>
    <row r="239" spans="3:4" s="38" customFormat="1" x14ac:dyDescent="0.2">
      <c r="C239" s="7"/>
      <c r="D239" s="7"/>
    </row>
    <row r="240" spans="3:4" s="38" customFormat="1" x14ac:dyDescent="0.2">
      <c r="C240" s="7"/>
      <c r="D240" s="7"/>
    </row>
    <row r="241" spans="3:4" s="38" customFormat="1" x14ac:dyDescent="0.2">
      <c r="C241" s="7"/>
      <c r="D241" s="7"/>
    </row>
    <row r="242" spans="3:4" s="38" customFormat="1" x14ac:dyDescent="0.2">
      <c r="C242" s="7"/>
      <c r="D242" s="7"/>
    </row>
    <row r="243" spans="3:4" s="38" customFormat="1" x14ac:dyDescent="0.2">
      <c r="C243" s="7"/>
      <c r="D243" s="7"/>
    </row>
    <row r="244" spans="3:4" s="38" customFormat="1" x14ac:dyDescent="0.2">
      <c r="C244" s="7"/>
      <c r="D244" s="7"/>
    </row>
    <row r="245" spans="3:4" s="38" customFormat="1" x14ac:dyDescent="0.2">
      <c r="C245" s="7"/>
      <c r="D245" s="7"/>
    </row>
    <row r="246" spans="3:4" s="38" customFormat="1" x14ac:dyDescent="0.2">
      <c r="C246" s="7"/>
      <c r="D246" s="7"/>
    </row>
    <row r="247" spans="3:4" s="38" customFormat="1" x14ac:dyDescent="0.2">
      <c r="C247" s="7"/>
      <c r="D247" s="7"/>
    </row>
    <row r="248" spans="3:4" s="38" customFormat="1" x14ac:dyDescent="0.2">
      <c r="C248" s="7"/>
      <c r="D248" s="7"/>
    </row>
    <row r="249" spans="3:4" s="38" customFormat="1" x14ac:dyDescent="0.2">
      <c r="C249" s="7"/>
      <c r="D249" s="7"/>
    </row>
    <row r="250" spans="3:4" s="38" customFormat="1" x14ac:dyDescent="0.2">
      <c r="C250" s="7"/>
      <c r="D250" s="7"/>
    </row>
    <row r="251" spans="3:4" s="38" customFormat="1" x14ac:dyDescent="0.2">
      <c r="C251" s="7"/>
      <c r="D251" s="7"/>
    </row>
    <row r="252" spans="3:4" s="38" customFormat="1" x14ac:dyDescent="0.2">
      <c r="C252" s="7"/>
      <c r="D252" s="7"/>
    </row>
    <row r="253" spans="3:4" s="38" customFormat="1" x14ac:dyDescent="0.2">
      <c r="C253" s="7"/>
      <c r="D253" s="7"/>
    </row>
    <row r="254" spans="3:4" s="38" customFormat="1" x14ac:dyDescent="0.2">
      <c r="C254" s="7"/>
      <c r="D254" s="7"/>
    </row>
    <row r="255" spans="3:4" s="38" customFormat="1" x14ac:dyDescent="0.2">
      <c r="C255" s="7"/>
      <c r="D255" s="7"/>
    </row>
    <row r="256" spans="3:4" s="38" customFormat="1" x14ac:dyDescent="0.2">
      <c r="C256" s="7"/>
      <c r="D256" s="7"/>
    </row>
    <row r="257" spans="3:4" s="38" customFormat="1" x14ac:dyDescent="0.2">
      <c r="C257" s="7"/>
      <c r="D257" s="7"/>
    </row>
    <row r="258" spans="3:4" s="38" customFormat="1" x14ac:dyDescent="0.2">
      <c r="C258" s="7"/>
      <c r="D258" s="7"/>
    </row>
    <row r="259" spans="3:4" s="38" customFormat="1" x14ac:dyDescent="0.2">
      <c r="C259" s="7"/>
      <c r="D259" s="7"/>
    </row>
    <row r="260" spans="3:4" s="38" customFormat="1" x14ac:dyDescent="0.2">
      <c r="C260" s="7"/>
      <c r="D260" s="7"/>
    </row>
    <row r="261" spans="3:4" s="38" customFormat="1" x14ac:dyDescent="0.2">
      <c r="C261" s="7"/>
      <c r="D261" s="7"/>
    </row>
    <row r="262" spans="3:4" s="38" customFormat="1" x14ac:dyDescent="0.2">
      <c r="C262" s="7"/>
      <c r="D262" s="7"/>
    </row>
    <row r="263" spans="3:4" s="38" customFormat="1" x14ac:dyDescent="0.2">
      <c r="C263" s="7"/>
      <c r="D263" s="7"/>
    </row>
    <row r="264" spans="3:4" s="38" customFormat="1" x14ac:dyDescent="0.2">
      <c r="C264" s="7"/>
      <c r="D264" s="7"/>
    </row>
    <row r="265" spans="3:4" s="38" customFormat="1" x14ac:dyDescent="0.2">
      <c r="C265" s="7"/>
      <c r="D265" s="7"/>
    </row>
    <row r="266" spans="3:4" s="38" customFormat="1" x14ac:dyDescent="0.2">
      <c r="C266" s="7"/>
      <c r="D266" s="7"/>
    </row>
    <row r="267" spans="3:4" s="38" customFormat="1" x14ac:dyDescent="0.2">
      <c r="C267" s="7"/>
      <c r="D267" s="7"/>
    </row>
    <row r="268" spans="3:4" s="38" customFormat="1" x14ac:dyDescent="0.2">
      <c r="C268" s="7"/>
      <c r="D268" s="7"/>
    </row>
    <row r="269" spans="3:4" s="38" customFormat="1" x14ac:dyDescent="0.2">
      <c r="C269" s="7"/>
      <c r="D269" s="7"/>
    </row>
    <row r="270" spans="3:4" s="38" customFormat="1" x14ac:dyDescent="0.2">
      <c r="C270" s="7"/>
      <c r="D270" s="7"/>
    </row>
    <row r="271" spans="3:4" s="38" customFormat="1" x14ac:dyDescent="0.2">
      <c r="C271" s="7"/>
      <c r="D271" s="7"/>
    </row>
    <row r="272" spans="3:4" s="38" customFormat="1" x14ac:dyDescent="0.2">
      <c r="C272" s="7"/>
      <c r="D272" s="7"/>
    </row>
    <row r="273" spans="3:4" s="38" customFormat="1" x14ac:dyDescent="0.2">
      <c r="C273" s="7"/>
      <c r="D273" s="7"/>
    </row>
    <row r="274" spans="3:4" s="38" customFormat="1" x14ac:dyDescent="0.2">
      <c r="C274" s="7"/>
      <c r="D274" s="7"/>
    </row>
    <row r="275" spans="3:4" s="38" customFormat="1" x14ac:dyDescent="0.2">
      <c r="C275" s="7"/>
      <c r="D275" s="7"/>
    </row>
    <row r="276" spans="3:4" s="38" customFormat="1" x14ac:dyDescent="0.2">
      <c r="C276" s="7"/>
      <c r="D276" s="7"/>
    </row>
    <row r="277" spans="3:4" s="38" customFormat="1" x14ac:dyDescent="0.2">
      <c r="C277" s="7"/>
      <c r="D277" s="7"/>
    </row>
    <row r="278" spans="3:4" s="38" customFormat="1" x14ac:dyDescent="0.2">
      <c r="C278" s="7"/>
      <c r="D278" s="7"/>
    </row>
    <row r="279" spans="3:4" s="38" customFormat="1" x14ac:dyDescent="0.2">
      <c r="C279" s="7"/>
      <c r="D279" s="7"/>
    </row>
    <row r="280" spans="3:4" s="38" customFormat="1" x14ac:dyDescent="0.2">
      <c r="C280" s="7"/>
      <c r="D280" s="7"/>
    </row>
    <row r="281" spans="3:4" s="38" customFormat="1" x14ac:dyDescent="0.2">
      <c r="C281" s="7"/>
      <c r="D281" s="7"/>
    </row>
    <row r="282" spans="3:4" s="38" customFormat="1" x14ac:dyDescent="0.2">
      <c r="C282" s="7"/>
      <c r="D282" s="7"/>
    </row>
    <row r="283" spans="3:4" s="38" customFormat="1" x14ac:dyDescent="0.2">
      <c r="C283" s="7"/>
      <c r="D283" s="7"/>
    </row>
    <row r="284" spans="3:4" s="38" customFormat="1" x14ac:dyDescent="0.2">
      <c r="C284" s="7"/>
      <c r="D284" s="7"/>
    </row>
    <row r="285" spans="3:4" s="38" customFormat="1" x14ac:dyDescent="0.2">
      <c r="C285" s="7"/>
      <c r="D285" s="7"/>
    </row>
    <row r="286" spans="3:4" s="38" customFormat="1" x14ac:dyDescent="0.2">
      <c r="C286" s="7"/>
      <c r="D286" s="7"/>
    </row>
    <row r="287" spans="3:4" s="38" customFormat="1" x14ac:dyDescent="0.2">
      <c r="C287" s="7"/>
      <c r="D287" s="7"/>
    </row>
    <row r="288" spans="3:4" s="38" customFormat="1" x14ac:dyDescent="0.2">
      <c r="C288" s="7"/>
      <c r="D288" s="7"/>
    </row>
    <row r="289" spans="3:4" s="38" customFormat="1" x14ac:dyDescent="0.2">
      <c r="C289" s="7"/>
      <c r="D289" s="7"/>
    </row>
    <row r="290" spans="3:4" s="38" customFormat="1" x14ac:dyDescent="0.2">
      <c r="C290" s="7"/>
      <c r="D290" s="7"/>
    </row>
    <row r="291" spans="3:4" s="38" customFormat="1" x14ac:dyDescent="0.2">
      <c r="C291" s="7"/>
      <c r="D291" s="7"/>
    </row>
    <row r="292" spans="3:4" s="38" customFormat="1" x14ac:dyDescent="0.2">
      <c r="C292" s="7"/>
      <c r="D292" s="7"/>
    </row>
    <row r="293" spans="3:4" s="38" customFormat="1" x14ac:dyDescent="0.2">
      <c r="C293" s="7"/>
      <c r="D293" s="7"/>
    </row>
    <row r="294" spans="3:4" s="38" customFormat="1" x14ac:dyDescent="0.2">
      <c r="C294" s="7"/>
      <c r="D294" s="7"/>
    </row>
    <row r="295" spans="3:4" s="38" customFormat="1" x14ac:dyDescent="0.2">
      <c r="C295" s="7"/>
      <c r="D295" s="7"/>
    </row>
    <row r="296" spans="3:4" s="38" customFormat="1" x14ac:dyDescent="0.2">
      <c r="C296" s="7"/>
      <c r="D296" s="7"/>
    </row>
    <row r="297" spans="3:4" s="38" customFormat="1" x14ac:dyDescent="0.2">
      <c r="C297" s="7"/>
      <c r="D297" s="7"/>
    </row>
    <row r="298" spans="3:4" s="38" customFormat="1" x14ac:dyDescent="0.2">
      <c r="C298" s="7"/>
      <c r="D298" s="7"/>
    </row>
    <row r="299" spans="3:4" s="38" customFormat="1" x14ac:dyDescent="0.2">
      <c r="C299" s="7"/>
      <c r="D299" s="7"/>
    </row>
    <row r="300" spans="3:4" s="38" customFormat="1" x14ac:dyDescent="0.2">
      <c r="C300" s="7"/>
      <c r="D300" s="7"/>
    </row>
    <row r="301" spans="3:4" s="38" customFormat="1" x14ac:dyDescent="0.2">
      <c r="C301" s="7"/>
      <c r="D301" s="7"/>
    </row>
    <row r="302" spans="3:4" s="38" customFormat="1" x14ac:dyDescent="0.2">
      <c r="C302" s="7"/>
      <c r="D302" s="7"/>
    </row>
    <row r="303" spans="3:4" s="38" customFormat="1" x14ac:dyDescent="0.2">
      <c r="C303" s="7"/>
      <c r="D303" s="7"/>
    </row>
    <row r="304" spans="3:4" s="38" customFormat="1" x14ac:dyDescent="0.2">
      <c r="C304" s="7"/>
      <c r="D304" s="7"/>
    </row>
    <row r="305" spans="3:4" s="38" customFormat="1" x14ac:dyDescent="0.2">
      <c r="C305" s="7"/>
      <c r="D305" s="7"/>
    </row>
    <row r="306" spans="3:4" s="38" customFormat="1" x14ac:dyDescent="0.2">
      <c r="C306" s="7"/>
      <c r="D306" s="7"/>
    </row>
    <row r="307" spans="3:4" s="38" customFormat="1" x14ac:dyDescent="0.2">
      <c r="C307" s="7"/>
      <c r="D307" s="7"/>
    </row>
    <row r="308" spans="3:4" s="38" customFormat="1" x14ac:dyDescent="0.2">
      <c r="C308" s="7"/>
      <c r="D308" s="7"/>
    </row>
    <row r="309" spans="3:4" s="38" customFormat="1" x14ac:dyDescent="0.2">
      <c r="C309" s="7"/>
      <c r="D309" s="7"/>
    </row>
    <row r="310" spans="3:4" s="38" customFormat="1" x14ac:dyDescent="0.2">
      <c r="C310" s="7"/>
      <c r="D310" s="7"/>
    </row>
    <row r="311" spans="3:4" s="38" customFormat="1" x14ac:dyDescent="0.2">
      <c r="C311" s="7"/>
      <c r="D311" s="7"/>
    </row>
    <row r="312" spans="3:4" s="38" customFormat="1" x14ac:dyDescent="0.2">
      <c r="C312" s="7"/>
      <c r="D312" s="7"/>
    </row>
    <row r="313" spans="3:4" s="38" customFormat="1" x14ac:dyDescent="0.2">
      <c r="C313" s="7"/>
      <c r="D313" s="7"/>
    </row>
    <row r="314" spans="3:4" s="38" customFormat="1" x14ac:dyDescent="0.2">
      <c r="C314" s="7"/>
      <c r="D314" s="7"/>
    </row>
    <row r="315" spans="3:4" s="38" customFormat="1" x14ac:dyDescent="0.2">
      <c r="C315" s="7"/>
      <c r="D315" s="7"/>
    </row>
    <row r="316" spans="3:4" s="38" customFormat="1" x14ac:dyDescent="0.2">
      <c r="C316" s="7"/>
      <c r="D316" s="7"/>
    </row>
    <row r="317" spans="3:4" s="38" customFormat="1" x14ac:dyDescent="0.2">
      <c r="C317" s="7"/>
      <c r="D317" s="7"/>
    </row>
    <row r="318" spans="3:4" s="38" customFormat="1" x14ac:dyDescent="0.2">
      <c r="C318" s="7"/>
      <c r="D318" s="7"/>
    </row>
    <row r="319" spans="3:4" s="38" customFormat="1" x14ac:dyDescent="0.2">
      <c r="C319" s="7"/>
      <c r="D319" s="7"/>
    </row>
    <row r="320" spans="3:4" s="38" customFormat="1" x14ac:dyDescent="0.2">
      <c r="C320" s="7"/>
      <c r="D320" s="7"/>
    </row>
    <row r="321" spans="3:4" s="38" customFormat="1" x14ac:dyDescent="0.2">
      <c r="C321" s="7"/>
      <c r="D321" s="7"/>
    </row>
    <row r="322" spans="3:4" s="38" customFormat="1" x14ac:dyDescent="0.2">
      <c r="C322" s="7"/>
      <c r="D322" s="7"/>
    </row>
    <row r="323" spans="3:4" s="38" customFormat="1" x14ac:dyDescent="0.2">
      <c r="C323" s="7"/>
      <c r="D323" s="7"/>
    </row>
    <row r="324" spans="3:4" s="38" customFormat="1" x14ac:dyDescent="0.2">
      <c r="C324" s="7"/>
      <c r="D324" s="7"/>
    </row>
    <row r="325" spans="3:4" s="38" customFormat="1" x14ac:dyDescent="0.2">
      <c r="C325" s="7"/>
      <c r="D325" s="7"/>
    </row>
    <row r="326" spans="3:4" s="38" customFormat="1" x14ac:dyDescent="0.2">
      <c r="C326" s="7"/>
      <c r="D326" s="7"/>
    </row>
    <row r="327" spans="3:4" s="38" customFormat="1" x14ac:dyDescent="0.2">
      <c r="C327" s="7"/>
      <c r="D327" s="7"/>
    </row>
    <row r="328" spans="3:4" s="38" customFormat="1" x14ac:dyDescent="0.2">
      <c r="C328" s="7"/>
      <c r="D328" s="7"/>
    </row>
    <row r="329" spans="3:4" s="38" customFormat="1" x14ac:dyDescent="0.2">
      <c r="C329" s="7"/>
      <c r="D329" s="7"/>
    </row>
    <row r="330" spans="3:4" s="38" customFormat="1" x14ac:dyDescent="0.2">
      <c r="C330" s="7"/>
      <c r="D330" s="7"/>
    </row>
    <row r="331" spans="3:4" s="38" customFormat="1" x14ac:dyDescent="0.2">
      <c r="C331" s="7"/>
      <c r="D331" s="7"/>
    </row>
    <row r="332" spans="3:4" s="38" customFormat="1" x14ac:dyDescent="0.2">
      <c r="C332" s="7"/>
      <c r="D332" s="7"/>
    </row>
    <row r="333" spans="3:4" s="38" customFormat="1" x14ac:dyDescent="0.2">
      <c r="C333" s="7"/>
      <c r="D333" s="7"/>
    </row>
    <row r="334" spans="3:4" s="38" customFormat="1" x14ac:dyDescent="0.2">
      <c r="C334" s="7"/>
      <c r="D334" s="7"/>
    </row>
    <row r="335" spans="3:4" s="38" customFormat="1" x14ac:dyDescent="0.2">
      <c r="C335" s="7"/>
      <c r="D335" s="7"/>
    </row>
    <row r="336" spans="3:4" s="38" customFormat="1" x14ac:dyDescent="0.2">
      <c r="C336" s="7"/>
      <c r="D336" s="7"/>
    </row>
    <row r="337" spans="3:4" s="38" customFormat="1" x14ac:dyDescent="0.2">
      <c r="C337" s="7"/>
      <c r="D337" s="7"/>
    </row>
    <row r="338" spans="3:4" s="38" customFormat="1" x14ac:dyDescent="0.2">
      <c r="C338" s="7"/>
      <c r="D338" s="7"/>
    </row>
    <row r="339" spans="3:4" s="38" customFormat="1" x14ac:dyDescent="0.2">
      <c r="C339" s="7"/>
      <c r="D339" s="7"/>
    </row>
    <row r="340" spans="3:4" s="38" customFormat="1" x14ac:dyDescent="0.2">
      <c r="C340" s="7"/>
      <c r="D340" s="7"/>
    </row>
    <row r="341" spans="3:4" s="38" customFormat="1" x14ac:dyDescent="0.2">
      <c r="C341" s="7"/>
      <c r="D341" s="7"/>
    </row>
    <row r="342" spans="3:4" s="38" customFormat="1" x14ac:dyDescent="0.2">
      <c r="C342" s="7"/>
      <c r="D342" s="7"/>
    </row>
    <row r="343" spans="3:4" s="38" customFormat="1" x14ac:dyDescent="0.2">
      <c r="C343" s="7"/>
      <c r="D343" s="7"/>
    </row>
    <row r="344" spans="3:4" s="38" customFormat="1" x14ac:dyDescent="0.2">
      <c r="C344" s="7"/>
      <c r="D344" s="7"/>
    </row>
    <row r="345" spans="3:4" s="38" customFormat="1" x14ac:dyDescent="0.2">
      <c r="C345" s="7"/>
      <c r="D345" s="7"/>
    </row>
    <row r="346" spans="3:4" s="38" customFormat="1" x14ac:dyDescent="0.2">
      <c r="C346" s="7"/>
      <c r="D346" s="7"/>
    </row>
    <row r="347" spans="3:4" s="38" customFormat="1" x14ac:dyDescent="0.2">
      <c r="C347" s="7"/>
      <c r="D347" s="7"/>
    </row>
    <row r="348" spans="3:4" s="38" customFormat="1" x14ac:dyDescent="0.2">
      <c r="C348" s="7"/>
      <c r="D348" s="7"/>
    </row>
    <row r="349" spans="3:4" s="38" customFormat="1" x14ac:dyDescent="0.2">
      <c r="C349" s="7"/>
      <c r="D349" s="7"/>
    </row>
    <row r="350" spans="3:4" s="38" customFormat="1" x14ac:dyDescent="0.2">
      <c r="C350" s="7"/>
      <c r="D350" s="7"/>
    </row>
    <row r="351" spans="3:4" s="38" customFormat="1" x14ac:dyDescent="0.2">
      <c r="C351" s="7"/>
      <c r="D351" s="7"/>
    </row>
    <row r="352" spans="3:4" s="38" customFormat="1" x14ac:dyDescent="0.2">
      <c r="C352" s="7"/>
      <c r="D352" s="7"/>
    </row>
    <row r="353" spans="3:4" s="38" customFormat="1" x14ac:dyDescent="0.2">
      <c r="C353" s="7"/>
      <c r="D353" s="7"/>
    </row>
    <row r="354" spans="3:4" s="38" customFormat="1" x14ac:dyDescent="0.2">
      <c r="C354" s="7"/>
      <c r="D354" s="7"/>
    </row>
    <row r="355" spans="3:4" s="38" customFormat="1" x14ac:dyDescent="0.2">
      <c r="C355" s="7"/>
      <c r="D355" s="7"/>
    </row>
    <row r="356" spans="3:4" s="38" customFormat="1" x14ac:dyDescent="0.2">
      <c r="C356" s="7"/>
      <c r="D356" s="7"/>
    </row>
    <row r="357" spans="3:4" s="38" customFormat="1" x14ac:dyDescent="0.2">
      <c r="C357" s="7"/>
      <c r="D357" s="7"/>
    </row>
    <row r="358" spans="3:4" s="38" customFormat="1" x14ac:dyDescent="0.2">
      <c r="C358" s="7"/>
      <c r="D358" s="7"/>
    </row>
    <row r="359" spans="3:4" s="38" customFormat="1" x14ac:dyDescent="0.2">
      <c r="C359" s="7"/>
      <c r="D359" s="7"/>
    </row>
    <row r="360" spans="3:4" s="38" customFormat="1" x14ac:dyDescent="0.2">
      <c r="C360" s="7"/>
      <c r="D360" s="7"/>
    </row>
    <row r="361" spans="3:4" s="38" customFormat="1" x14ac:dyDescent="0.2">
      <c r="C361" s="7"/>
      <c r="D361" s="7"/>
    </row>
    <row r="362" spans="3:4" s="38" customFormat="1" x14ac:dyDescent="0.2">
      <c r="C362" s="7"/>
      <c r="D362" s="7"/>
    </row>
    <row r="363" spans="3:4" s="38" customFormat="1" x14ac:dyDescent="0.2">
      <c r="C363" s="7"/>
      <c r="D363" s="7"/>
    </row>
    <row r="364" spans="3:4" s="38" customFormat="1" x14ac:dyDescent="0.2">
      <c r="C364" s="7"/>
      <c r="D364" s="7"/>
    </row>
    <row r="365" spans="3:4" s="38" customFormat="1" x14ac:dyDescent="0.2">
      <c r="C365" s="7"/>
      <c r="D365" s="7"/>
    </row>
    <row r="366" spans="3:4" s="38" customFormat="1" x14ac:dyDescent="0.2">
      <c r="C366" s="7"/>
      <c r="D366" s="7"/>
    </row>
    <row r="367" spans="3:4" s="38" customFormat="1" x14ac:dyDescent="0.2">
      <c r="C367" s="7"/>
      <c r="D367" s="7"/>
    </row>
    <row r="368" spans="3:4" s="38" customFormat="1" x14ac:dyDescent="0.2">
      <c r="C368" s="7"/>
      <c r="D368" s="7"/>
    </row>
    <row r="369" spans="3:4" s="38" customFormat="1" x14ac:dyDescent="0.2">
      <c r="C369" s="7"/>
      <c r="D369" s="7"/>
    </row>
    <row r="370" spans="3:4" s="38" customFormat="1" x14ac:dyDescent="0.2">
      <c r="C370" s="7"/>
      <c r="D370" s="7"/>
    </row>
    <row r="371" spans="3:4" s="38" customFormat="1" x14ac:dyDescent="0.2">
      <c r="C371" s="7"/>
      <c r="D371" s="7"/>
    </row>
    <row r="372" spans="3:4" s="38" customFormat="1" x14ac:dyDescent="0.2">
      <c r="C372" s="7"/>
      <c r="D372" s="7"/>
    </row>
    <row r="373" spans="3:4" s="38" customFormat="1" x14ac:dyDescent="0.2">
      <c r="C373" s="7"/>
      <c r="D373" s="7"/>
    </row>
    <row r="374" spans="3:4" s="38" customFormat="1" x14ac:dyDescent="0.2">
      <c r="C374" s="7"/>
      <c r="D374" s="7"/>
    </row>
    <row r="375" spans="3:4" s="38" customFormat="1" x14ac:dyDescent="0.2">
      <c r="C375" s="7"/>
      <c r="D375" s="7"/>
    </row>
    <row r="376" spans="3:4" s="38" customFormat="1" x14ac:dyDescent="0.2">
      <c r="C376" s="7"/>
      <c r="D376" s="7"/>
    </row>
    <row r="377" spans="3:4" s="38" customFormat="1" x14ac:dyDescent="0.2">
      <c r="C377" s="7"/>
      <c r="D377" s="7"/>
    </row>
    <row r="378" spans="3:4" s="38" customFormat="1" x14ac:dyDescent="0.2">
      <c r="C378" s="7"/>
      <c r="D378" s="7"/>
    </row>
    <row r="379" spans="3:4" s="38" customFormat="1" x14ac:dyDescent="0.2">
      <c r="C379" s="7"/>
      <c r="D379" s="7"/>
    </row>
    <row r="380" spans="3:4" s="38" customFormat="1" x14ac:dyDescent="0.2">
      <c r="C380" s="7"/>
      <c r="D380" s="7"/>
    </row>
    <row r="381" spans="3:4" s="38" customFormat="1" x14ac:dyDescent="0.2">
      <c r="C381" s="7"/>
      <c r="D381" s="7"/>
    </row>
    <row r="382" spans="3:4" s="38" customFormat="1" x14ac:dyDescent="0.2">
      <c r="C382" s="7"/>
      <c r="D382" s="7"/>
    </row>
    <row r="383" spans="3:4" s="38" customFormat="1" x14ac:dyDescent="0.2">
      <c r="C383" s="7"/>
      <c r="D383" s="7"/>
    </row>
    <row r="384" spans="3:4" s="38" customFormat="1" x14ac:dyDescent="0.2">
      <c r="C384" s="7"/>
      <c r="D384" s="7"/>
    </row>
    <row r="385" spans="3:4" s="38" customFormat="1" x14ac:dyDescent="0.2">
      <c r="C385" s="7"/>
      <c r="D385" s="7"/>
    </row>
    <row r="386" spans="3:4" s="38" customFormat="1" x14ac:dyDescent="0.2">
      <c r="C386" s="7"/>
      <c r="D386" s="7"/>
    </row>
    <row r="387" spans="3:4" s="38" customFormat="1" x14ac:dyDescent="0.2">
      <c r="C387" s="7"/>
      <c r="D387" s="7"/>
    </row>
    <row r="388" spans="3:4" s="38" customFormat="1" x14ac:dyDescent="0.2">
      <c r="C388" s="7"/>
      <c r="D388" s="7"/>
    </row>
    <row r="389" spans="3:4" s="38" customFormat="1" x14ac:dyDescent="0.2">
      <c r="C389" s="7"/>
      <c r="D389" s="7"/>
    </row>
    <row r="390" spans="3:4" s="38" customFormat="1" x14ac:dyDescent="0.2">
      <c r="C390" s="7"/>
      <c r="D390" s="7"/>
    </row>
    <row r="391" spans="3:4" s="38" customFormat="1" x14ac:dyDescent="0.2">
      <c r="C391" s="7"/>
      <c r="D391" s="7"/>
    </row>
    <row r="392" spans="3:4" s="38" customFormat="1" x14ac:dyDescent="0.2">
      <c r="C392" s="7"/>
      <c r="D392" s="7"/>
    </row>
    <row r="393" spans="3:4" s="38" customFormat="1" x14ac:dyDescent="0.2">
      <c r="C393" s="7"/>
      <c r="D393" s="7"/>
    </row>
    <row r="394" spans="3:4" s="38" customFormat="1" x14ac:dyDescent="0.2">
      <c r="C394" s="7"/>
      <c r="D394" s="7"/>
    </row>
    <row r="395" spans="3:4" s="38" customFormat="1" x14ac:dyDescent="0.2">
      <c r="C395" s="7"/>
      <c r="D395" s="7"/>
    </row>
    <row r="396" spans="3:4" s="38" customFormat="1" x14ac:dyDescent="0.2">
      <c r="C396" s="7"/>
      <c r="D396" s="7"/>
    </row>
    <row r="397" spans="3:4" s="38" customFormat="1" x14ac:dyDescent="0.2">
      <c r="C397" s="7"/>
      <c r="D397" s="7"/>
    </row>
    <row r="398" spans="3:4" s="38" customFormat="1" x14ac:dyDescent="0.2">
      <c r="C398" s="7"/>
      <c r="D398" s="7"/>
    </row>
    <row r="399" spans="3:4" s="38" customFormat="1" x14ac:dyDescent="0.2">
      <c r="C399" s="7"/>
      <c r="D399" s="7"/>
    </row>
    <row r="400" spans="3:4" s="38" customFormat="1" x14ac:dyDescent="0.2">
      <c r="C400" s="7"/>
      <c r="D400" s="7"/>
    </row>
    <row r="401" spans="3:4" s="38" customFormat="1" x14ac:dyDescent="0.2">
      <c r="C401" s="7"/>
      <c r="D401" s="7"/>
    </row>
    <row r="402" spans="3:4" s="38" customFormat="1" x14ac:dyDescent="0.2">
      <c r="C402" s="7"/>
      <c r="D402" s="7"/>
    </row>
    <row r="403" spans="3:4" s="38" customFormat="1" x14ac:dyDescent="0.2">
      <c r="C403" s="7"/>
      <c r="D403" s="7"/>
    </row>
    <row r="404" spans="3:4" s="38" customFormat="1" x14ac:dyDescent="0.2">
      <c r="C404" s="7"/>
      <c r="D404" s="7"/>
    </row>
    <row r="405" spans="3:4" s="38" customFormat="1" x14ac:dyDescent="0.2">
      <c r="C405" s="7"/>
      <c r="D405" s="7"/>
    </row>
    <row r="406" spans="3:4" s="38" customFormat="1" x14ac:dyDescent="0.2">
      <c r="C406" s="7"/>
      <c r="D406" s="7"/>
    </row>
    <row r="407" spans="3:4" s="38" customFormat="1" x14ac:dyDescent="0.2">
      <c r="C407" s="7"/>
      <c r="D407" s="7"/>
    </row>
    <row r="408" spans="3:4" s="38" customFormat="1" x14ac:dyDescent="0.2">
      <c r="C408" s="7"/>
      <c r="D408" s="7"/>
    </row>
    <row r="409" spans="3:4" s="38" customFormat="1" x14ac:dyDescent="0.2">
      <c r="C409" s="7"/>
      <c r="D409" s="7"/>
    </row>
    <row r="410" spans="3:4" s="38" customFormat="1" x14ac:dyDescent="0.2">
      <c r="C410" s="7"/>
      <c r="D410" s="7"/>
    </row>
    <row r="411" spans="3:4" s="38" customFormat="1" x14ac:dyDescent="0.2">
      <c r="C411" s="7"/>
      <c r="D411" s="7"/>
    </row>
    <row r="412" spans="3:4" s="38" customFormat="1" x14ac:dyDescent="0.2">
      <c r="C412" s="7"/>
      <c r="D412" s="7"/>
    </row>
    <row r="413" spans="3:4" s="38" customFormat="1" x14ac:dyDescent="0.2">
      <c r="C413" s="7"/>
      <c r="D413" s="7"/>
    </row>
    <row r="414" spans="3:4" s="38" customFormat="1" x14ac:dyDescent="0.2">
      <c r="C414" s="7"/>
      <c r="D414" s="7"/>
    </row>
    <row r="415" spans="3:4" s="38" customFormat="1" x14ac:dyDescent="0.2">
      <c r="C415" s="7"/>
      <c r="D415" s="7"/>
    </row>
    <row r="416" spans="3:4" s="38" customFormat="1" x14ac:dyDescent="0.2">
      <c r="C416" s="7"/>
      <c r="D416" s="7"/>
    </row>
    <row r="417" spans="3:4" s="38" customFormat="1" x14ac:dyDescent="0.2">
      <c r="C417" s="7"/>
      <c r="D417" s="7"/>
    </row>
    <row r="418" spans="3:4" s="38" customFormat="1" x14ac:dyDescent="0.2">
      <c r="C418" s="7"/>
      <c r="D418" s="7"/>
    </row>
    <row r="419" spans="3:4" s="38" customFormat="1" x14ac:dyDescent="0.2">
      <c r="C419" s="7"/>
      <c r="D419" s="7"/>
    </row>
    <row r="420" spans="3:4" s="38" customFormat="1" x14ac:dyDescent="0.2">
      <c r="C420" s="7"/>
      <c r="D420" s="7"/>
    </row>
    <row r="421" spans="3:4" s="38" customFormat="1" x14ac:dyDescent="0.2">
      <c r="C421" s="7"/>
      <c r="D421" s="7"/>
    </row>
    <row r="422" spans="3:4" s="38" customFormat="1" x14ac:dyDescent="0.2">
      <c r="C422" s="7"/>
      <c r="D422" s="7"/>
    </row>
    <row r="423" spans="3:4" s="38" customFormat="1" x14ac:dyDescent="0.2">
      <c r="C423" s="7"/>
      <c r="D423" s="7"/>
    </row>
    <row r="424" spans="3:4" s="38" customFormat="1" x14ac:dyDescent="0.2">
      <c r="C424" s="7"/>
      <c r="D424" s="7"/>
    </row>
    <row r="425" spans="3:4" s="38" customFormat="1" x14ac:dyDescent="0.2">
      <c r="C425" s="7"/>
      <c r="D425" s="7"/>
    </row>
    <row r="426" spans="3:4" s="38" customFormat="1" x14ac:dyDescent="0.2">
      <c r="C426" s="7"/>
      <c r="D426" s="7"/>
    </row>
    <row r="427" spans="3:4" s="38" customFormat="1" x14ac:dyDescent="0.2">
      <c r="C427" s="7"/>
      <c r="D427" s="7"/>
    </row>
    <row r="428" spans="3:4" s="38" customFormat="1" x14ac:dyDescent="0.2">
      <c r="C428" s="7"/>
      <c r="D428" s="7"/>
    </row>
    <row r="429" spans="3:4" s="38" customFormat="1" x14ac:dyDescent="0.2">
      <c r="C429" s="7"/>
      <c r="D429" s="7"/>
    </row>
    <row r="430" spans="3:4" s="38" customFormat="1" x14ac:dyDescent="0.2">
      <c r="C430" s="7"/>
      <c r="D430" s="7"/>
    </row>
    <row r="431" spans="3:4" s="38" customFormat="1" x14ac:dyDescent="0.2">
      <c r="C431" s="7"/>
      <c r="D431" s="7"/>
    </row>
    <row r="432" spans="3:4" s="38" customFormat="1" x14ac:dyDescent="0.2">
      <c r="C432" s="7"/>
      <c r="D432" s="7"/>
    </row>
    <row r="433" spans="3:4" s="38" customFormat="1" x14ac:dyDescent="0.2">
      <c r="C433" s="7"/>
      <c r="D433" s="7"/>
    </row>
    <row r="434" spans="3:4" s="38" customFormat="1" x14ac:dyDescent="0.2">
      <c r="C434" s="7"/>
      <c r="D434" s="7"/>
    </row>
    <row r="435" spans="3:4" s="38" customFormat="1" x14ac:dyDescent="0.2">
      <c r="C435" s="7"/>
      <c r="D435" s="7"/>
    </row>
    <row r="436" spans="3:4" s="38" customFormat="1" x14ac:dyDescent="0.2">
      <c r="C436" s="7"/>
      <c r="D436" s="7"/>
    </row>
    <row r="437" spans="3:4" s="38" customFormat="1" x14ac:dyDescent="0.2">
      <c r="C437" s="7"/>
      <c r="D437" s="7"/>
    </row>
    <row r="438" spans="3:4" s="38" customFormat="1" x14ac:dyDescent="0.2">
      <c r="C438" s="7"/>
      <c r="D438" s="7"/>
    </row>
    <row r="439" spans="3:4" s="38" customFormat="1" x14ac:dyDescent="0.2">
      <c r="C439" s="7"/>
      <c r="D439" s="7"/>
    </row>
    <row r="440" spans="3:4" s="38" customFormat="1" x14ac:dyDescent="0.2">
      <c r="C440" s="7"/>
      <c r="D440" s="7"/>
    </row>
    <row r="441" spans="3:4" s="38" customFormat="1" x14ac:dyDescent="0.2">
      <c r="C441" s="7"/>
      <c r="D441" s="7"/>
    </row>
    <row r="442" spans="3:4" s="38" customFormat="1" x14ac:dyDescent="0.2">
      <c r="C442" s="7"/>
      <c r="D442" s="7"/>
    </row>
    <row r="443" spans="3:4" s="38" customFormat="1" x14ac:dyDescent="0.2">
      <c r="C443" s="7"/>
      <c r="D443" s="7"/>
    </row>
    <row r="444" spans="3:4" s="38" customFormat="1" x14ac:dyDescent="0.2">
      <c r="C444" s="7"/>
      <c r="D444" s="7"/>
    </row>
    <row r="445" spans="3:4" s="38" customFormat="1" x14ac:dyDescent="0.2">
      <c r="C445" s="7"/>
      <c r="D445" s="7"/>
    </row>
    <row r="446" spans="3:4" s="38" customFormat="1" x14ac:dyDescent="0.2">
      <c r="C446" s="7"/>
      <c r="D446" s="7"/>
    </row>
    <row r="447" spans="3:4" s="38" customFormat="1" x14ac:dyDescent="0.2">
      <c r="C447" s="7"/>
      <c r="D447" s="7"/>
    </row>
    <row r="448" spans="3:4" s="38" customFormat="1" x14ac:dyDescent="0.2">
      <c r="C448" s="7"/>
      <c r="D448" s="7"/>
    </row>
    <row r="449" spans="3:4" s="38" customFormat="1" x14ac:dyDescent="0.2">
      <c r="C449" s="7"/>
      <c r="D449" s="7"/>
    </row>
    <row r="450" spans="3:4" s="38" customFormat="1" x14ac:dyDescent="0.2">
      <c r="C450" s="7"/>
      <c r="D450" s="7"/>
    </row>
    <row r="451" spans="3:4" s="38" customFormat="1" x14ac:dyDescent="0.2">
      <c r="C451" s="7"/>
      <c r="D451" s="7"/>
    </row>
    <row r="452" spans="3:4" s="38" customFormat="1" x14ac:dyDescent="0.2">
      <c r="C452" s="7"/>
      <c r="D452" s="7"/>
    </row>
    <row r="453" spans="3:4" s="38" customFormat="1" x14ac:dyDescent="0.2">
      <c r="C453" s="7"/>
      <c r="D453" s="7"/>
    </row>
    <row r="454" spans="3:4" s="38" customFormat="1" x14ac:dyDescent="0.2">
      <c r="C454" s="7"/>
      <c r="D454" s="7"/>
    </row>
    <row r="455" spans="3:4" s="38" customFormat="1" x14ac:dyDescent="0.2">
      <c r="C455" s="7"/>
      <c r="D455" s="7"/>
    </row>
    <row r="456" spans="3:4" s="38" customFormat="1" x14ac:dyDescent="0.2">
      <c r="C456" s="7"/>
      <c r="D456" s="7"/>
    </row>
    <row r="457" spans="3:4" s="38" customFormat="1" x14ac:dyDescent="0.2">
      <c r="C457" s="7"/>
      <c r="D457" s="7"/>
    </row>
    <row r="458" spans="3:4" s="38" customFormat="1" x14ac:dyDescent="0.2">
      <c r="C458" s="7"/>
      <c r="D458" s="7"/>
    </row>
    <row r="459" spans="3:4" s="38" customFormat="1" x14ac:dyDescent="0.2">
      <c r="C459" s="7"/>
      <c r="D459" s="7"/>
    </row>
    <row r="460" spans="3:4" s="38" customFormat="1" x14ac:dyDescent="0.2">
      <c r="C460" s="7"/>
      <c r="D460" s="7"/>
    </row>
    <row r="461" spans="3:4" s="38" customFormat="1" x14ac:dyDescent="0.2">
      <c r="C461" s="7"/>
      <c r="D461" s="7"/>
    </row>
    <row r="462" spans="3:4" s="38" customFormat="1" x14ac:dyDescent="0.2">
      <c r="C462" s="7"/>
      <c r="D462" s="7"/>
    </row>
    <row r="463" spans="3:4" s="38" customFormat="1" x14ac:dyDescent="0.2">
      <c r="C463" s="7"/>
      <c r="D463" s="7"/>
    </row>
    <row r="464" spans="3:4" s="38" customFormat="1" x14ac:dyDescent="0.2">
      <c r="C464" s="7"/>
      <c r="D464" s="7"/>
    </row>
    <row r="465" spans="3:4" s="38" customFormat="1" x14ac:dyDescent="0.2">
      <c r="C465" s="7"/>
      <c r="D465" s="7"/>
    </row>
    <row r="466" spans="3:4" s="38" customFormat="1" x14ac:dyDescent="0.2">
      <c r="C466" s="7"/>
      <c r="D466" s="7"/>
    </row>
    <row r="467" spans="3:4" s="38" customFormat="1" x14ac:dyDescent="0.2">
      <c r="C467" s="7"/>
      <c r="D467" s="7"/>
    </row>
    <row r="468" spans="3:4" s="38" customFormat="1" x14ac:dyDescent="0.2">
      <c r="C468" s="7"/>
      <c r="D468" s="7"/>
    </row>
    <row r="469" spans="3:4" s="38" customFormat="1" x14ac:dyDescent="0.2">
      <c r="C469" s="7"/>
      <c r="D469" s="7"/>
    </row>
    <row r="470" spans="3:4" s="38" customFormat="1" x14ac:dyDescent="0.2">
      <c r="C470" s="7"/>
      <c r="D470" s="7"/>
    </row>
    <row r="471" spans="3:4" s="38" customFormat="1" x14ac:dyDescent="0.2">
      <c r="C471" s="7"/>
      <c r="D471" s="7"/>
    </row>
    <row r="472" spans="3:4" s="38" customFormat="1" x14ac:dyDescent="0.2">
      <c r="C472" s="7"/>
      <c r="D472" s="7"/>
    </row>
    <row r="473" spans="3:4" s="38" customFormat="1" x14ac:dyDescent="0.2">
      <c r="C473" s="7"/>
      <c r="D473" s="7"/>
    </row>
    <row r="474" spans="3:4" s="38" customFormat="1" x14ac:dyDescent="0.2">
      <c r="C474" s="7"/>
      <c r="D474" s="7"/>
    </row>
    <row r="475" spans="3:4" s="38" customFormat="1" x14ac:dyDescent="0.2">
      <c r="C475" s="7"/>
      <c r="D475" s="7"/>
    </row>
    <row r="476" spans="3:4" s="38" customFormat="1" x14ac:dyDescent="0.2">
      <c r="C476" s="7"/>
      <c r="D476" s="7"/>
    </row>
    <row r="477" spans="3:4" s="38" customFormat="1" x14ac:dyDescent="0.2">
      <c r="C477" s="7"/>
      <c r="D477" s="7"/>
    </row>
    <row r="478" spans="3:4" s="38" customFormat="1" x14ac:dyDescent="0.2">
      <c r="C478" s="7"/>
      <c r="D478" s="7"/>
    </row>
    <row r="479" spans="3:4" s="38" customFormat="1" x14ac:dyDescent="0.2">
      <c r="C479" s="7"/>
      <c r="D479" s="7"/>
    </row>
    <row r="480" spans="3:4" s="38" customFormat="1" x14ac:dyDescent="0.2">
      <c r="C480" s="7"/>
      <c r="D480" s="7"/>
    </row>
    <row r="481" spans="3:4" s="38" customFormat="1" x14ac:dyDescent="0.2">
      <c r="C481" s="7"/>
      <c r="D481" s="7"/>
    </row>
    <row r="482" spans="3:4" s="38" customFormat="1" x14ac:dyDescent="0.2">
      <c r="C482" s="7"/>
      <c r="D482" s="7"/>
    </row>
    <row r="483" spans="3:4" s="38" customFormat="1" x14ac:dyDescent="0.2">
      <c r="C483" s="7"/>
      <c r="D483" s="7"/>
    </row>
    <row r="484" spans="3:4" s="38" customFormat="1" x14ac:dyDescent="0.2">
      <c r="C484" s="7"/>
      <c r="D484" s="7"/>
    </row>
    <row r="485" spans="3:4" s="38" customFormat="1" x14ac:dyDescent="0.2">
      <c r="C485" s="7"/>
      <c r="D485" s="7"/>
    </row>
    <row r="486" spans="3:4" s="38" customFormat="1" x14ac:dyDescent="0.2">
      <c r="C486" s="7"/>
      <c r="D486" s="7"/>
    </row>
    <row r="487" spans="3:4" s="38" customFormat="1" x14ac:dyDescent="0.2">
      <c r="C487" s="7"/>
      <c r="D487" s="7"/>
    </row>
    <row r="488" spans="3:4" s="38" customFormat="1" x14ac:dyDescent="0.2">
      <c r="C488" s="7"/>
      <c r="D488" s="7"/>
    </row>
    <row r="489" spans="3:4" s="38" customFormat="1" x14ac:dyDescent="0.2">
      <c r="C489" s="7"/>
      <c r="D489" s="7"/>
    </row>
    <row r="490" spans="3:4" s="38" customFormat="1" x14ac:dyDescent="0.2">
      <c r="C490" s="7"/>
      <c r="D490" s="7"/>
    </row>
    <row r="491" spans="3:4" s="38" customFormat="1" x14ac:dyDescent="0.2">
      <c r="C491" s="7"/>
      <c r="D491" s="7"/>
    </row>
    <row r="492" spans="3:4" s="38" customFormat="1" x14ac:dyDescent="0.2">
      <c r="C492" s="7"/>
      <c r="D492" s="7"/>
    </row>
    <row r="493" spans="3:4" s="38" customFormat="1" x14ac:dyDescent="0.2">
      <c r="C493" s="7"/>
      <c r="D493" s="7"/>
    </row>
    <row r="494" spans="3:4" s="38" customFormat="1" x14ac:dyDescent="0.2">
      <c r="C494" s="7"/>
      <c r="D494" s="7"/>
    </row>
    <row r="495" spans="3:4" s="38" customFormat="1" x14ac:dyDescent="0.2">
      <c r="C495" s="7"/>
      <c r="D495" s="7"/>
    </row>
    <row r="496" spans="3:4" s="38" customFormat="1" x14ac:dyDescent="0.2">
      <c r="C496" s="7"/>
      <c r="D496" s="7"/>
    </row>
    <row r="497" spans="3:4" s="38" customFormat="1" x14ac:dyDescent="0.2">
      <c r="C497" s="7"/>
      <c r="D497" s="7"/>
    </row>
    <row r="498" spans="3:4" s="38" customFormat="1" x14ac:dyDescent="0.2">
      <c r="C498" s="7"/>
      <c r="D498" s="7"/>
    </row>
    <row r="499" spans="3:4" s="38" customFormat="1" x14ac:dyDescent="0.2">
      <c r="C499" s="7"/>
      <c r="D499" s="7"/>
    </row>
    <row r="500" spans="3:4" s="38" customFormat="1" x14ac:dyDescent="0.2">
      <c r="C500" s="7"/>
      <c r="D500" s="7"/>
    </row>
    <row r="501" spans="3:4" s="38" customFormat="1" x14ac:dyDescent="0.2">
      <c r="C501" s="7"/>
      <c r="D501" s="7"/>
    </row>
    <row r="502" spans="3:4" s="38" customFormat="1" x14ac:dyDescent="0.2">
      <c r="C502" s="7"/>
      <c r="D502" s="7"/>
    </row>
    <row r="503" spans="3:4" s="38" customFormat="1" x14ac:dyDescent="0.2">
      <c r="C503" s="7"/>
      <c r="D503" s="7"/>
    </row>
    <row r="504" spans="3:4" s="38" customFormat="1" x14ac:dyDescent="0.2">
      <c r="C504" s="7"/>
      <c r="D504" s="7"/>
    </row>
    <row r="505" spans="3:4" s="38" customFormat="1" x14ac:dyDescent="0.2">
      <c r="C505" s="7"/>
      <c r="D505" s="7"/>
    </row>
    <row r="506" spans="3:4" s="38" customFormat="1" x14ac:dyDescent="0.2">
      <c r="C506" s="7"/>
      <c r="D506" s="7"/>
    </row>
    <row r="507" spans="3:4" s="38" customFormat="1" x14ac:dyDescent="0.2">
      <c r="C507" s="7"/>
      <c r="D507" s="7"/>
    </row>
    <row r="508" spans="3:4" s="38" customFormat="1" x14ac:dyDescent="0.2">
      <c r="C508" s="7"/>
      <c r="D508" s="7"/>
    </row>
    <row r="509" spans="3:4" s="38" customFormat="1" x14ac:dyDescent="0.2">
      <c r="C509" s="7"/>
      <c r="D509" s="7"/>
    </row>
    <row r="510" spans="3:4" s="38" customFormat="1" x14ac:dyDescent="0.2">
      <c r="C510" s="7"/>
      <c r="D510" s="7"/>
    </row>
    <row r="511" spans="3:4" s="38" customFormat="1" x14ac:dyDescent="0.2">
      <c r="C511" s="7"/>
      <c r="D511" s="7"/>
    </row>
    <row r="512" spans="3:4" s="38" customFormat="1" x14ac:dyDescent="0.2">
      <c r="C512" s="7"/>
      <c r="D512" s="7"/>
    </row>
    <row r="513" spans="3:4" s="38" customFormat="1" x14ac:dyDescent="0.2">
      <c r="C513" s="7"/>
      <c r="D513" s="7"/>
    </row>
    <row r="514" spans="3:4" s="38" customFormat="1" x14ac:dyDescent="0.2">
      <c r="C514" s="7"/>
      <c r="D514" s="7"/>
    </row>
    <row r="515" spans="3:4" s="38" customFormat="1" x14ac:dyDescent="0.2">
      <c r="C515" s="7"/>
      <c r="D515" s="7"/>
    </row>
    <row r="516" spans="3:4" s="38" customFormat="1" x14ac:dyDescent="0.2">
      <c r="C516" s="7"/>
      <c r="D516" s="7"/>
    </row>
    <row r="517" spans="3:4" s="38" customFormat="1" x14ac:dyDescent="0.2">
      <c r="C517" s="7"/>
      <c r="D517" s="7"/>
    </row>
    <row r="518" spans="3:4" s="38" customFormat="1" x14ac:dyDescent="0.2">
      <c r="C518" s="7"/>
      <c r="D518" s="7"/>
    </row>
    <row r="519" spans="3:4" s="38" customFormat="1" x14ac:dyDescent="0.2">
      <c r="C519" s="7"/>
      <c r="D519" s="7"/>
    </row>
    <row r="520" spans="3:4" s="38" customFormat="1" x14ac:dyDescent="0.2">
      <c r="C520" s="7"/>
      <c r="D520" s="7"/>
    </row>
    <row r="521" spans="3:4" s="38" customFormat="1" x14ac:dyDescent="0.2">
      <c r="C521" s="7"/>
      <c r="D521" s="7"/>
    </row>
    <row r="522" spans="3:4" s="38" customFormat="1" x14ac:dyDescent="0.2">
      <c r="C522" s="7"/>
      <c r="D522" s="7"/>
    </row>
    <row r="523" spans="3:4" s="38" customFormat="1" x14ac:dyDescent="0.2">
      <c r="C523" s="7"/>
      <c r="D523" s="7"/>
    </row>
    <row r="524" spans="3:4" s="38" customFormat="1" x14ac:dyDescent="0.2">
      <c r="C524" s="7"/>
      <c r="D524" s="7"/>
    </row>
    <row r="525" spans="3:4" s="38" customFormat="1" x14ac:dyDescent="0.2">
      <c r="C525" s="7"/>
      <c r="D525" s="7"/>
    </row>
    <row r="526" spans="3:4" s="38" customFormat="1" x14ac:dyDescent="0.2">
      <c r="C526" s="7"/>
      <c r="D526" s="7"/>
    </row>
    <row r="527" spans="3:4" s="38" customFormat="1" x14ac:dyDescent="0.2">
      <c r="C527" s="7"/>
      <c r="D527" s="7"/>
    </row>
    <row r="528" spans="3:4" s="38" customFormat="1" x14ac:dyDescent="0.2">
      <c r="C528" s="7"/>
      <c r="D528" s="7"/>
    </row>
    <row r="529" spans="3:4" s="38" customFormat="1" x14ac:dyDescent="0.2">
      <c r="C529" s="7"/>
      <c r="D529" s="7"/>
    </row>
    <row r="530" spans="3:4" s="38" customFormat="1" x14ac:dyDescent="0.2">
      <c r="C530" s="7"/>
      <c r="D530" s="7"/>
    </row>
    <row r="531" spans="3:4" s="38" customFormat="1" x14ac:dyDescent="0.2">
      <c r="C531" s="7"/>
      <c r="D531" s="7"/>
    </row>
    <row r="532" spans="3:4" s="38" customFormat="1" x14ac:dyDescent="0.2">
      <c r="C532" s="7"/>
      <c r="D532" s="7"/>
    </row>
    <row r="533" spans="3:4" s="38" customFormat="1" x14ac:dyDescent="0.2">
      <c r="C533" s="7"/>
      <c r="D533" s="7"/>
    </row>
    <row r="534" spans="3:4" s="38" customFormat="1" x14ac:dyDescent="0.2">
      <c r="C534" s="7"/>
      <c r="D534" s="7"/>
    </row>
    <row r="535" spans="3:4" s="38" customFormat="1" x14ac:dyDescent="0.2">
      <c r="C535" s="7"/>
      <c r="D535" s="7"/>
    </row>
    <row r="536" spans="3:4" s="38" customFormat="1" x14ac:dyDescent="0.2">
      <c r="C536" s="7"/>
      <c r="D536" s="7"/>
    </row>
    <row r="537" spans="3:4" s="38" customFormat="1" x14ac:dyDescent="0.2">
      <c r="C537" s="7"/>
      <c r="D537" s="7"/>
    </row>
    <row r="538" spans="3:4" s="38" customFormat="1" x14ac:dyDescent="0.2">
      <c r="C538" s="7"/>
      <c r="D538" s="7"/>
    </row>
    <row r="539" spans="3:4" s="38" customFormat="1" x14ac:dyDescent="0.2">
      <c r="C539" s="7"/>
      <c r="D539" s="7"/>
    </row>
    <row r="540" spans="3:4" s="38" customFormat="1" x14ac:dyDescent="0.2">
      <c r="C540" s="7"/>
      <c r="D540" s="7"/>
    </row>
    <row r="541" spans="3:4" s="38" customFormat="1" x14ac:dyDescent="0.2">
      <c r="C541" s="7"/>
      <c r="D541" s="7"/>
    </row>
    <row r="542" spans="3:4" s="38" customFormat="1" x14ac:dyDescent="0.2">
      <c r="C542" s="7"/>
      <c r="D542" s="7"/>
    </row>
    <row r="543" spans="3:4" s="38" customFormat="1" x14ac:dyDescent="0.2">
      <c r="C543" s="7"/>
      <c r="D543" s="7"/>
    </row>
    <row r="544" spans="3:4" s="38" customFormat="1" x14ac:dyDescent="0.2">
      <c r="C544" s="7"/>
      <c r="D544" s="7"/>
    </row>
    <row r="545" spans="3:4" s="38" customFormat="1" x14ac:dyDescent="0.2">
      <c r="C545" s="7"/>
      <c r="D545" s="7"/>
    </row>
    <row r="546" spans="3:4" s="38" customFormat="1" x14ac:dyDescent="0.2">
      <c r="C546" s="7"/>
      <c r="D546" s="7"/>
    </row>
    <row r="547" spans="3:4" s="38" customFormat="1" x14ac:dyDescent="0.2">
      <c r="C547" s="7"/>
      <c r="D547" s="7"/>
    </row>
    <row r="548" spans="3:4" s="38" customFormat="1" x14ac:dyDescent="0.2">
      <c r="C548" s="7"/>
      <c r="D548" s="7"/>
    </row>
    <row r="549" spans="3:4" s="38" customFormat="1" x14ac:dyDescent="0.2">
      <c r="C549" s="7"/>
      <c r="D549" s="7"/>
    </row>
    <row r="550" spans="3:4" s="38" customFormat="1" x14ac:dyDescent="0.2">
      <c r="C550" s="7"/>
      <c r="D550" s="7"/>
    </row>
    <row r="551" spans="3:4" s="38" customFormat="1" x14ac:dyDescent="0.2">
      <c r="C551" s="7"/>
      <c r="D551" s="7"/>
    </row>
    <row r="552" spans="3:4" s="38" customFormat="1" x14ac:dyDescent="0.2">
      <c r="C552" s="7"/>
      <c r="D552" s="7"/>
    </row>
    <row r="553" spans="3:4" s="38" customFormat="1" x14ac:dyDescent="0.2">
      <c r="C553" s="7"/>
      <c r="D553" s="7"/>
    </row>
    <row r="554" spans="3:4" s="38" customFormat="1" x14ac:dyDescent="0.2">
      <c r="C554" s="7"/>
      <c r="D554" s="7"/>
    </row>
    <row r="555" spans="3:4" s="38" customFormat="1" x14ac:dyDescent="0.2">
      <c r="C555" s="7"/>
      <c r="D555" s="7"/>
    </row>
    <row r="556" spans="3:4" s="38" customFormat="1" x14ac:dyDescent="0.2">
      <c r="C556" s="7"/>
      <c r="D556" s="7"/>
    </row>
    <row r="557" spans="3:4" s="38" customFormat="1" x14ac:dyDescent="0.2">
      <c r="C557" s="7"/>
      <c r="D557" s="7"/>
    </row>
    <row r="558" spans="3:4" s="38" customFormat="1" x14ac:dyDescent="0.2">
      <c r="C558" s="7"/>
      <c r="D558" s="7"/>
    </row>
    <row r="559" spans="3:4" s="38" customFormat="1" x14ac:dyDescent="0.2">
      <c r="C559" s="7"/>
      <c r="D559" s="7"/>
    </row>
    <row r="560" spans="3:4" s="38" customFormat="1" x14ac:dyDescent="0.2">
      <c r="C560" s="7"/>
      <c r="D560" s="7"/>
    </row>
    <row r="561" spans="3:4" s="38" customFormat="1" x14ac:dyDescent="0.2">
      <c r="C561" s="7"/>
      <c r="D561" s="7"/>
    </row>
    <row r="562" spans="3:4" s="38" customFormat="1" x14ac:dyDescent="0.2">
      <c r="C562" s="7"/>
      <c r="D562" s="7"/>
    </row>
    <row r="563" spans="3:4" s="38" customFormat="1" x14ac:dyDescent="0.2">
      <c r="C563" s="7"/>
      <c r="D563" s="7"/>
    </row>
    <row r="564" spans="3:4" s="38" customFormat="1" x14ac:dyDescent="0.2">
      <c r="C564" s="7"/>
      <c r="D564" s="7"/>
    </row>
    <row r="565" spans="3:4" s="38" customFormat="1" x14ac:dyDescent="0.2">
      <c r="C565" s="7"/>
      <c r="D565" s="7"/>
    </row>
    <row r="566" spans="3:4" s="38" customFormat="1" x14ac:dyDescent="0.2">
      <c r="C566" s="7"/>
      <c r="D566" s="7"/>
    </row>
    <row r="567" spans="3:4" s="38" customFormat="1" x14ac:dyDescent="0.2">
      <c r="C567" s="7"/>
      <c r="D567" s="7"/>
    </row>
    <row r="568" spans="3:4" s="38" customFormat="1" x14ac:dyDescent="0.2">
      <c r="C568" s="7"/>
      <c r="D568" s="7"/>
    </row>
    <row r="569" spans="3:4" s="38" customFormat="1" x14ac:dyDescent="0.2">
      <c r="C569" s="7"/>
      <c r="D569" s="7"/>
    </row>
    <row r="570" spans="3:4" s="38" customFormat="1" x14ac:dyDescent="0.2">
      <c r="C570" s="7"/>
      <c r="D570" s="7"/>
    </row>
    <row r="571" spans="3:4" s="38" customFormat="1" x14ac:dyDescent="0.2">
      <c r="C571" s="7"/>
      <c r="D571" s="7"/>
    </row>
    <row r="572" spans="3:4" s="38" customFormat="1" x14ac:dyDescent="0.2">
      <c r="C572" s="7"/>
      <c r="D572" s="7"/>
    </row>
    <row r="573" spans="3:4" s="38" customFormat="1" x14ac:dyDescent="0.2">
      <c r="C573" s="7"/>
      <c r="D573" s="7"/>
    </row>
    <row r="574" spans="3:4" s="38" customFormat="1" x14ac:dyDescent="0.2">
      <c r="C574" s="7"/>
      <c r="D574" s="7"/>
    </row>
    <row r="575" spans="3:4" s="38" customFormat="1" x14ac:dyDescent="0.2">
      <c r="C575" s="7"/>
      <c r="D575" s="7"/>
    </row>
    <row r="576" spans="3:4" s="38" customFormat="1" x14ac:dyDescent="0.2">
      <c r="C576" s="7"/>
      <c r="D576" s="7"/>
    </row>
    <row r="577" spans="3:4" s="38" customFormat="1" x14ac:dyDescent="0.2">
      <c r="C577" s="7"/>
      <c r="D577" s="7"/>
    </row>
    <row r="578" spans="3:4" s="38" customFormat="1" x14ac:dyDescent="0.2">
      <c r="C578" s="7"/>
      <c r="D578" s="7"/>
    </row>
    <row r="579" spans="3:4" s="38" customFormat="1" x14ac:dyDescent="0.2">
      <c r="C579" s="7"/>
      <c r="D579" s="7"/>
    </row>
    <row r="580" spans="3:4" s="38" customFormat="1" x14ac:dyDescent="0.2">
      <c r="C580" s="7"/>
      <c r="D580" s="7"/>
    </row>
    <row r="581" spans="3:4" s="38" customFormat="1" x14ac:dyDescent="0.2">
      <c r="C581" s="7"/>
      <c r="D581" s="7"/>
    </row>
    <row r="582" spans="3:4" s="38" customFormat="1" x14ac:dyDescent="0.2">
      <c r="C582" s="7"/>
      <c r="D582" s="7"/>
    </row>
    <row r="583" spans="3:4" s="38" customFormat="1" x14ac:dyDescent="0.2">
      <c r="C583" s="7"/>
      <c r="D583" s="7"/>
    </row>
    <row r="584" spans="3:4" s="38" customFormat="1" x14ac:dyDescent="0.2">
      <c r="C584" s="7"/>
      <c r="D584" s="7"/>
    </row>
    <row r="585" spans="3:4" s="38" customFormat="1" x14ac:dyDescent="0.2">
      <c r="C585" s="7"/>
      <c r="D585" s="7"/>
    </row>
    <row r="586" spans="3:4" s="38" customFormat="1" x14ac:dyDescent="0.2">
      <c r="C586" s="7"/>
      <c r="D586" s="7"/>
    </row>
    <row r="587" spans="3:4" s="38" customFormat="1" x14ac:dyDescent="0.2">
      <c r="C587" s="7"/>
      <c r="D587" s="7"/>
    </row>
    <row r="588" spans="3:4" s="38" customFormat="1" x14ac:dyDescent="0.2">
      <c r="C588" s="7"/>
      <c r="D588" s="7"/>
    </row>
    <row r="589" spans="3:4" s="38" customFormat="1" x14ac:dyDescent="0.2">
      <c r="C589" s="7"/>
      <c r="D589" s="7"/>
    </row>
    <row r="590" spans="3:4" s="38" customFormat="1" x14ac:dyDescent="0.2">
      <c r="C590" s="7"/>
      <c r="D590" s="7"/>
    </row>
    <row r="591" spans="3:4" s="38" customFormat="1" x14ac:dyDescent="0.2">
      <c r="C591" s="7"/>
      <c r="D591" s="7"/>
    </row>
    <row r="592" spans="3:4" s="38" customFormat="1" x14ac:dyDescent="0.2">
      <c r="C592" s="7"/>
      <c r="D592" s="7"/>
    </row>
    <row r="593" spans="3:4" s="38" customFormat="1" x14ac:dyDescent="0.2">
      <c r="C593" s="7"/>
      <c r="D593" s="7"/>
    </row>
    <row r="594" spans="3:4" s="38" customFormat="1" x14ac:dyDescent="0.2">
      <c r="C594" s="7"/>
      <c r="D594" s="7"/>
    </row>
    <row r="595" spans="3:4" s="38" customFormat="1" x14ac:dyDescent="0.2">
      <c r="C595" s="7"/>
      <c r="D595" s="7"/>
    </row>
    <row r="596" spans="3:4" s="38" customFormat="1" x14ac:dyDescent="0.2">
      <c r="C596" s="7"/>
      <c r="D596" s="7"/>
    </row>
    <row r="597" spans="3:4" s="38" customFormat="1" x14ac:dyDescent="0.2">
      <c r="C597" s="7"/>
      <c r="D597" s="7"/>
    </row>
    <row r="598" spans="3:4" s="38" customFormat="1" x14ac:dyDescent="0.2">
      <c r="C598" s="7"/>
      <c r="D598" s="7"/>
    </row>
    <row r="599" spans="3:4" s="38" customFormat="1" x14ac:dyDescent="0.2">
      <c r="C599" s="7"/>
      <c r="D599" s="7"/>
    </row>
    <row r="600" spans="3:4" s="38" customFormat="1" x14ac:dyDescent="0.2">
      <c r="C600" s="7"/>
      <c r="D600" s="7"/>
    </row>
    <row r="601" spans="3:4" s="38" customFormat="1" x14ac:dyDescent="0.2">
      <c r="C601" s="7"/>
      <c r="D601" s="7"/>
    </row>
    <row r="602" spans="3:4" s="38" customFormat="1" x14ac:dyDescent="0.2">
      <c r="C602" s="7"/>
      <c r="D602" s="7"/>
    </row>
    <row r="603" spans="3:4" s="38" customFormat="1" x14ac:dyDescent="0.2">
      <c r="C603" s="7"/>
      <c r="D603" s="7"/>
    </row>
    <row r="604" spans="3:4" s="38" customFormat="1" x14ac:dyDescent="0.2">
      <c r="C604" s="7"/>
      <c r="D604" s="7"/>
    </row>
    <row r="605" spans="3:4" s="38" customFormat="1" x14ac:dyDescent="0.2">
      <c r="C605" s="7"/>
      <c r="D605" s="7"/>
    </row>
    <row r="606" spans="3:4" s="38" customFormat="1" x14ac:dyDescent="0.2">
      <c r="C606" s="7"/>
      <c r="D606" s="7"/>
    </row>
    <row r="607" spans="3:4" s="38" customFormat="1" x14ac:dyDescent="0.2">
      <c r="C607" s="7"/>
      <c r="D607" s="7"/>
    </row>
    <row r="608" spans="3:4" s="38" customFormat="1" x14ac:dyDescent="0.2">
      <c r="C608" s="7"/>
      <c r="D608" s="7"/>
    </row>
    <row r="609" spans="3:4" s="38" customFormat="1" x14ac:dyDescent="0.2">
      <c r="C609" s="7"/>
      <c r="D609" s="7"/>
    </row>
    <row r="610" spans="3:4" s="38" customFormat="1" x14ac:dyDescent="0.2">
      <c r="C610" s="7"/>
      <c r="D610" s="7"/>
    </row>
    <row r="611" spans="3:4" s="38" customFormat="1" x14ac:dyDescent="0.2">
      <c r="C611" s="7"/>
      <c r="D611" s="7"/>
    </row>
    <row r="612" spans="3:4" s="38" customFormat="1" x14ac:dyDescent="0.2">
      <c r="C612" s="7"/>
      <c r="D612" s="7"/>
    </row>
    <row r="613" spans="3:4" s="38" customFormat="1" x14ac:dyDescent="0.2">
      <c r="C613" s="7"/>
      <c r="D613" s="7"/>
    </row>
    <row r="614" spans="3:4" s="38" customFormat="1" x14ac:dyDescent="0.2">
      <c r="C614" s="7"/>
      <c r="D614" s="7"/>
    </row>
    <row r="615" spans="3:4" s="38" customFormat="1" x14ac:dyDescent="0.2">
      <c r="C615" s="7"/>
      <c r="D615" s="7"/>
    </row>
    <row r="616" spans="3:4" s="38" customFormat="1" x14ac:dyDescent="0.2">
      <c r="C616" s="7"/>
      <c r="D616" s="7"/>
    </row>
    <row r="617" spans="3:4" s="38" customFormat="1" x14ac:dyDescent="0.2">
      <c r="C617" s="7"/>
      <c r="D617" s="7"/>
    </row>
    <row r="618" spans="3:4" s="38" customFormat="1" x14ac:dyDescent="0.2">
      <c r="C618" s="7"/>
      <c r="D618" s="7"/>
    </row>
    <row r="619" spans="3:4" s="38" customFormat="1" x14ac:dyDescent="0.2">
      <c r="C619" s="7"/>
      <c r="D619" s="7"/>
    </row>
    <row r="620" spans="3:4" s="38" customFormat="1" x14ac:dyDescent="0.2">
      <c r="C620" s="7"/>
      <c r="D620" s="7"/>
    </row>
    <row r="621" spans="3:4" s="38" customFormat="1" x14ac:dyDescent="0.2">
      <c r="C621" s="7"/>
      <c r="D621" s="7"/>
    </row>
    <row r="622" spans="3:4" s="38" customFormat="1" x14ac:dyDescent="0.2">
      <c r="C622" s="7"/>
      <c r="D622" s="7"/>
    </row>
    <row r="623" spans="3:4" s="38" customFormat="1" x14ac:dyDescent="0.2">
      <c r="C623" s="7"/>
      <c r="D623" s="7"/>
    </row>
    <row r="624" spans="3:4" s="38" customFormat="1" x14ac:dyDescent="0.2">
      <c r="C624" s="7"/>
      <c r="D624" s="7"/>
    </row>
    <row r="625" spans="3:4" s="38" customFormat="1" x14ac:dyDescent="0.2">
      <c r="C625" s="7"/>
      <c r="D625" s="7"/>
    </row>
    <row r="626" spans="3:4" s="38" customFormat="1" x14ac:dyDescent="0.2">
      <c r="C626" s="7"/>
      <c r="D626" s="7"/>
    </row>
    <row r="627" spans="3:4" s="38" customFormat="1" x14ac:dyDescent="0.2">
      <c r="C627" s="7"/>
      <c r="D627" s="7"/>
    </row>
    <row r="628" spans="3:4" s="38" customFormat="1" x14ac:dyDescent="0.2">
      <c r="C628" s="7"/>
      <c r="D628" s="7"/>
    </row>
    <row r="629" spans="3:4" s="38" customFormat="1" x14ac:dyDescent="0.2">
      <c r="C629" s="7"/>
      <c r="D629" s="7"/>
    </row>
    <row r="630" spans="3:4" s="38" customFormat="1" x14ac:dyDescent="0.2">
      <c r="C630" s="7"/>
      <c r="D630" s="7"/>
    </row>
    <row r="631" spans="3:4" s="38" customFormat="1" x14ac:dyDescent="0.2">
      <c r="C631" s="7"/>
      <c r="D631" s="7"/>
    </row>
    <row r="632" spans="3:4" s="38" customFormat="1" x14ac:dyDescent="0.2">
      <c r="C632" s="7"/>
      <c r="D632" s="7"/>
    </row>
    <row r="633" spans="3:4" s="38" customFormat="1" x14ac:dyDescent="0.2">
      <c r="C633" s="7"/>
      <c r="D633" s="7"/>
    </row>
    <row r="634" spans="3:4" s="38" customFormat="1" x14ac:dyDescent="0.2">
      <c r="C634" s="7"/>
      <c r="D634" s="7"/>
    </row>
    <row r="635" spans="3:4" s="38" customFormat="1" x14ac:dyDescent="0.2">
      <c r="C635" s="7"/>
      <c r="D635" s="7"/>
    </row>
    <row r="636" spans="3:4" s="38" customFormat="1" x14ac:dyDescent="0.2">
      <c r="C636" s="7"/>
      <c r="D636" s="7"/>
    </row>
    <row r="637" spans="3:4" s="38" customFormat="1" x14ac:dyDescent="0.2">
      <c r="C637" s="7"/>
      <c r="D637" s="7"/>
    </row>
    <row r="638" spans="3:4" s="38" customFormat="1" x14ac:dyDescent="0.2">
      <c r="C638" s="7"/>
      <c r="D638" s="7"/>
    </row>
    <row r="639" spans="3:4" s="38" customFormat="1" x14ac:dyDescent="0.2">
      <c r="C639" s="7"/>
      <c r="D639" s="7"/>
    </row>
    <row r="640" spans="3:4" s="38" customFormat="1" x14ac:dyDescent="0.2">
      <c r="C640" s="7"/>
      <c r="D640" s="7"/>
    </row>
    <row r="641" spans="3:4" s="38" customFormat="1" x14ac:dyDescent="0.2">
      <c r="C641" s="7"/>
      <c r="D641" s="7"/>
    </row>
    <row r="642" spans="3:4" s="38" customFormat="1" x14ac:dyDescent="0.2">
      <c r="C642" s="7"/>
      <c r="D642" s="7"/>
    </row>
    <row r="643" spans="3:4" s="38" customFormat="1" x14ac:dyDescent="0.2">
      <c r="C643" s="7"/>
      <c r="D643" s="7"/>
    </row>
    <row r="644" spans="3:4" s="38" customFormat="1" x14ac:dyDescent="0.2">
      <c r="C644" s="7"/>
      <c r="D644" s="7"/>
    </row>
    <row r="645" spans="3:4" s="38" customFormat="1" x14ac:dyDescent="0.2">
      <c r="C645" s="7"/>
      <c r="D645" s="7"/>
    </row>
    <row r="646" spans="3:4" s="38" customFormat="1" x14ac:dyDescent="0.2">
      <c r="C646" s="7"/>
      <c r="D646" s="7"/>
    </row>
    <row r="647" spans="3:4" s="38" customFormat="1" x14ac:dyDescent="0.2">
      <c r="C647" s="7"/>
      <c r="D647" s="7"/>
    </row>
    <row r="648" spans="3:4" s="38" customFormat="1" x14ac:dyDescent="0.2">
      <c r="C648" s="7"/>
      <c r="D648" s="7"/>
    </row>
    <row r="649" spans="3:4" s="38" customFormat="1" x14ac:dyDescent="0.2">
      <c r="C649" s="7"/>
      <c r="D649" s="7"/>
    </row>
    <row r="650" spans="3:4" s="38" customFormat="1" x14ac:dyDescent="0.2">
      <c r="C650" s="7"/>
      <c r="D650" s="7"/>
    </row>
    <row r="651" spans="3:4" s="38" customFormat="1" x14ac:dyDescent="0.2">
      <c r="C651" s="7"/>
      <c r="D651" s="7"/>
    </row>
    <row r="652" spans="3:4" s="38" customFormat="1" x14ac:dyDescent="0.2">
      <c r="C652" s="7"/>
      <c r="D652" s="7"/>
    </row>
    <row r="653" spans="3:4" s="38" customFormat="1" x14ac:dyDescent="0.2">
      <c r="C653" s="7"/>
      <c r="D653" s="7"/>
    </row>
    <row r="654" spans="3:4" s="38" customFormat="1" x14ac:dyDescent="0.2">
      <c r="C654" s="7"/>
      <c r="D654" s="7"/>
    </row>
    <row r="655" spans="3:4" s="38" customFormat="1" x14ac:dyDescent="0.2">
      <c r="C655" s="7"/>
      <c r="D655" s="7"/>
    </row>
    <row r="656" spans="3:4" s="38" customFormat="1" x14ac:dyDescent="0.2">
      <c r="C656" s="7"/>
      <c r="D656" s="7"/>
    </row>
    <row r="657" spans="3:4" s="38" customFormat="1" x14ac:dyDescent="0.2">
      <c r="C657" s="7"/>
      <c r="D657" s="7"/>
    </row>
    <row r="658" spans="3:4" s="38" customFormat="1" x14ac:dyDescent="0.2">
      <c r="C658" s="7"/>
      <c r="D658" s="7"/>
    </row>
    <row r="659" spans="3:4" s="38" customFormat="1" x14ac:dyDescent="0.2">
      <c r="C659" s="7"/>
      <c r="D659" s="7"/>
    </row>
    <row r="660" spans="3:4" s="38" customFormat="1" x14ac:dyDescent="0.2">
      <c r="C660" s="7"/>
      <c r="D660" s="7"/>
    </row>
    <row r="661" spans="3:4" s="38" customFormat="1" x14ac:dyDescent="0.2">
      <c r="C661" s="7"/>
      <c r="D661" s="7"/>
    </row>
    <row r="662" spans="3:4" s="38" customFormat="1" x14ac:dyDescent="0.2">
      <c r="C662" s="7"/>
      <c r="D662" s="7"/>
    </row>
    <row r="663" spans="3:4" s="38" customFormat="1" x14ac:dyDescent="0.2">
      <c r="C663" s="7"/>
      <c r="D663" s="7"/>
    </row>
    <row r="664" spans="3:4" s="38" customFormat="1" x14ac:dyDescent="0.2">
      <c r="C664" s="7"/>
      <c r="D664" s="7"/>
    </row>
    <row r="665" spans="3:4" s="38" customFormat="1" x14ac:dyDescent="0.2">
      <c r="C665" s="7"/>
      <c r="D665" s="7"/>
    </row>
    <row r="666" spans="3:4" s="38" customFormat="1" x14ac:dyDescent="0.2">
      <c r="C666" s="7"/>
      <c r="D666" s="7"/>
    </row>
    <row r="667" spans="3:4" s="38" customFormat="1" x14ac:dyDescent="0.2">
      <c r="C667" s="7"/>
      <c r="D667" s="7"/>
    </row>
    <row r="668" spans="3:4" s="38" customFormat="1" x14ac:dyDescent="0.2">
      <c r="C668" s="7"/>
      <c r="D668" s="7"/>
    </row>
    <row r="669" spans="3:4" s="38" customFormat="1" x14ac:dyDescent="0.2">
      <c r="C669" s="7"/>
      <c r="D669" s="7"/>
    </row>
    <row r="670" spans="3:4" s="38" customFormat="1" x14ac:dyDescent="0.2">
      <c r="C670" s="7"/>
      <c r="D670" s="7"/>
    </row>
    <row r="671" spans="3:4" s="38" customFormat="1" x14ac:dyDescent="0.2">
      <c r="C671" s="7"/>
      <c r="D671" s="7"/>
    </row>
    <row r="672" spans="3:4" s="38" customFormat="1" x14ac:dyDescent="0.2">
      <c r="C672" s="7"/>
      <c r="D672" s="7"/>
    </row>
    <row r="673" spans="3:4" s="38" customFormat="1" x14ac:dyDescent="0.2">
      <c r="C673" s="7"/>
      <c r="D673" s="7"/>
    </row>
    <row r="674" spans="3:4" s="38" customFormat="1" x14ac:dyDescent="0.2">
      <c r="C674" s="7"/>
      <c r="D674" s="7"/>
    </row>
    <row r="675" spans="3:4" s="38" customFormat="1" x14ac:dyDescent="0.2">
      <c r="C675" s="7"/>
      <c r="D675" s="7"/>
    </row>
    <row r="676" spans="3:4" s="38" customFormat="1" x14ac:dyDescent="0.2">
      <c r="C676" s="7"/>
      <c r="D676" s="7"/>
    </row>
    <row r="677" spans="3:4" s="38" customFormat="1" x14ac:dyDescent="0.2">
      <c r="C677" s="7"/>
      <c r="D677" s="7"/>
    </row>
    <row r="678" spans="3:4" s="38" customFormat="1" x14ac:dyDescent="0.2">
      <c r="C678" s="7"/>
      <c r="D678" s="7"/>
    </row>
    <row r="679" spans="3:4" s="38" customFormat="1" x14ac:dyDescent="0.2">
      <c r="C679" s="7"/>
      <c r="D679" s="7"/>
    </row>
    <row r="680" spans="3:4" s="38" customFormat="1" x14ac:dyDescent="0.2">
      <c r="C680" s="7"/>
      <c r="D680" s="7"/>
    </row>
    <row r="681" spans="3:4" s="38" customFormat="1" x14ac:dyDescent="0.2">
      <c r="C681" s="7"/>
      <c r="D681" s="7"/>
    </row>
    <row r="682" spans="3:4" s="38" customFormat="1" x14ac:dyDescent="0.2">
      <c r="C682" s="7"/>
      <c r="D682" s="7"/>
    </row>
    <row r="683" spans="3:4" s="38" customFormat="1" x14ac:dyDescent="0.2">
      <c r="C683" s="7"/>
      <c r="D683" s="7"/>
    </row>
    <row r="684" spans="3:4" s="38" customFormat="1" x14ac:dyDescent="0.2">
      <c r="C684" s="7"/>
      <c r="D684" s="7"/>
    </row>
    <row r="685" spans="3:4" s="38" customFormat="1" x14ac:dyDescent="0.2">
      <c r="C685" s="7"/>
      <c r="D685" s="7"/>
    </row>
    <row r="686" spans="3:4" s="38" customFormat="1" x14ac:dyDescent="0.2">
      <c r="C686" s="7"/>
      <c r="D686" s="7"/>
    </row>
    <row r="687" spans="3:4" s="38" customFormat="1" x14ac:dyDescent="0.2">
      <c r="C687" s="7"/>
      <c r="D687" s="7"/>
    </row>
    <row r="688" spans="3:4" s="38" customFormat="1" x14ac:dyDescent="0.2">
      <c r="C688" s="7"/>
      <c r="D688" s="7"/>
    </row>
    <row r="689" spans="3:4" s="38" customFormat="1" x14ac:dyDescent="0.2">
      <c r="C689" s="7"/>
      <c r="D689" s="7"/>
    </row>
    <row r="690" spans="3:4" s="38" customFormat="1" x14ac:dyDescent="0.2">
      <c r="C690" s="7"/>
      <c r="D690" s="7"/>
    </row>
    <row r="691" spans="3:4" s="38" customFormat="1" x14ac:dyDescent="0.2">
      <c r="C691" s="7"/>
      <c r="D691" s="7"/>
    </row>
    <row r="692" spans="3:4" s="38" customFormat="1" x14ac:dyDescent="0.2">
      <c r="C692" s="7"/>
      <c r="D692" s="7"/>
    </row>
    <row r="693" spans="3:4" s="38" customFormat="1" x14ac:dyDescent="0.2">
      <c r="C693" s="7"/>
      <c r="D693" s="7"/>
    </row>
    <row r="694" spans="3:4" s="38" customFormat="1" x14ac:dyDescent="0.2">
      <c r="C694" s="7"/>
      <c r="D694" s="7"/>
    </row>
    <row r="695" spans="3:4" s="38" customFormat="1" x14ac:dyDescent="0.2">
      <c r="C695" s="7"/>
      <c r="D695" s="7"/>
    </row>
    <row r="696" spans="3:4" s="38" customFormat="1" x14ac:dyDescent="0.2">
      <c r="C696" s="7"/>
      <c r="D696" s="7"/>
    </row>
    <row r="697" spans="3:4" s="38" customFormat="1" x14ac:dyDescent="0.2">
      <c r="C697" s="7"/>
      <c r="D697" s="7"/>
    </row>
    <row r="698" spans="3:4" s="38" customFormat="1" x14ac:dyDescent="0.2">
      <c r="C698" s="7"/>
      <c r="D698" s="7"/>
    </row>
    <row r="699" spans="3:4" s="38" customFormat="1" x14ac:dyDescent="0.2">
      <c r="C699" s="7"/>
      <c r="D699" s="7"/>
    </row>
    <row r="700" spans="3:4" s="38" customFormat="1" x14ac:dyDescent="0.2">
      <c r="C700" s="7"/>
      <c r="D700" s="7"/>
    </row>
    <row r="701" spans="3:4" s="38" customFormat="1" x14ac:dyDescent="0.2">
      <c r="C701" s="7"/>
      <c r="D701" s="7"/>
    </row>
    <row r="702" spans="3:4" s="38" customFormat="1" x14ac:dyDescent="0.2">
      <c r="C702" s="7"/>
      <c r="D702" s="7"/>
    </row>
    <row r="703" spans="3:4" s="38" customFormat="1" x14ac:dyDescent="0.2">
      <c r="C703" s="7"/>
      <c r="D703" s="7"/>
    </row>
    <row r="704" spans="3:4" s="38" customFormat="1" x14ac:dyDescent="0.2">
      <c r="C704" s="7"/>
      <c r="D704" s="7"/>
    </row>
    <row r="705" spans="3:4" s="38" customFormat="1" x14ac:dyDescent="0.2">
      <c r="C705" s="7"/>
      <c r="D705" s="7"/>
    </row>
    <row r="706" spans="3:4" s="38" customFormat="1" x14ac:dyDescent="0.2">
      <c r="C706" s="7"/>
      <c r="D706" s="7"/>
    </row>
    <row r="707" spans="3:4" s="38" customFormat="1" x14ac:dyDescent="0.2">
      <c r="C707" s="7"/>
      <c r="D707" s="7"/>
    </row>
    <row r="708" spans="3:4" s="38" customFormat="1" x14ac:dyDescent="0.2">
      <c r="C708" s="7"/>
      <c r="D708" s="7"/>
    </row>
    <row r="709" spans="3:4" s="38" customFormat="1" x14ac:dyDescent="0.2">
      <c r="C709" s="7"/>
      <c r="D709" s="7"/>
    </row>
    <row r="710" spans="3:4" s="38" customFormat="1" x14ac:dyDescent="0.2">
      <c r="C710" s="7"/>
      <c r="D710" s="7"/>
    </row>
    <row r="711" spans="3:4" s="38" customFormat="1" x14ac:dyDescent="0.2">
      <c r="C711" s="7"/>
      <c r="D711" s="7"/>
    </row>
    <row r="712" spans="3:4" s="38" customFormat="1" x14ac:dyDescent="0.2">
      <c r="C712" s="7"/>
      <c r="D712" s="7"/>
    </row>
    <row r="713" spans="3:4" s="38" customFormat="1" x14ac:dyDescent="0.2">
      <c r="C713" s="7"/>
      <c r="D713" s="7"/>
    </row>
    <row r="714" spans="3:4" s="38" customFormat="1" x14ac:dyDescent="0.2">
      <c r="C714" s="7"/>
      <c r="D714" s="7"/>
    </row>
    <row r="715" spans="3:4" s="38" customFormat="1" x14ac:dyDescent="0.2">
      <c r="C715" s="7"/>
      <c r="D715" s="7"/>
    </row>
    <row r="716" spans="3:4" s="38" customFormat="1" x14ac:dyDescent="0.2">
      <c r="C716" s="7"/>
      <c r="D716" s="7"/>
    </row>
    <row r="717" spans="3:4" s="38" customFormat="1" x14ac:dyDescent="0.2">
      <c r="C717" s="7"/>
      <c r="D717" s="7"/>
    </row>
    <row r="718" spans="3:4" s="38" customFormat="1" x14ac:dyDescent="0.2">
      <c r="C718" s="7"/>
      <c r="D718" s="7"/>
    </row>
    <row r="719" spans="3:4" s="38" customFormat="1" x14ac:dyDescent="0.2">
      <c r="C719" s="7"/>
      <c r="D719" s="7"/>
    </row>
    <row r="720" spans="3:4" s="38" customFormat="1" x14ac:dyDescent="0.2">
      <c r="C720" s="7"/>
      <c r="D720" s="7"/>
    </row>
    <row r="721" spans="3:4" s="38" customFormat="1" x14ac:dyDescent="0.2">
      <c r="C721" s="7"/>
      <c r="D721" s="7"/>
    </row>
    <row r="722" spans="3:4" s="38" customFormat="1" x14ac:dyDescent="0.2">
      <c r="C722" s="7"/>
      <c r="D722" s="7"/>
    </row>
    <row r="723" spans="3:4" s="38" customFormat="1" x14ac:dyDescent="0.2">
      <c r="C723" s="7"/>
      <c r="D723" s="7"/>
    </row>
    <row r="724" spans="3:4" s="38" customFormat="1" x14ac:dyDescent="0.2">
      <c r="C724" s="7"/>
      <c r="D724" s="7"/>
    </row>
    <row r="725" spans="3:4" s="38" customFormat="1" x14ac:dyDescent="0.2">
      <c r="C725" s="7"/>
      <c r="D725" s="7"/>
    </row>
    <row r="726" spans="3:4" s="38" customFormat="1" x14ac:dyDescent="0.2">
      <c r="C726" s="7"/>
      <c r="D726" s="7"/>
    </row>
    <row r="727" spans="3:4" s="38" customFormat="1" x14ac:dyDescent="0.2">
      <c r="C727" s="7"/>
      <c r="D727" s="7"/>
    </row>
    <row r="728" spans="3:4" s="38" customFormat="1" x14ac:dyDescent="0.2">
      <c r="C728" s="7"/>
      <c r="D728" s="7"/>
    </row>
    <row r="729" spans="3:4" s="38" customFormat="1" x14ac:dyDescent="0.2">
      <c r="C729" s="7"/>
      <c r="D729" s="7"/>
    </row>
    <row r="730" spans="3:4" s="38" customFormat="1" x14ac:dyDescent="0.2">
      <c r="C730" s="7"/>
      <c r="D730" s="7"/>
    </row>
    <row r="731" spans="3:4" s="38" customFormat="1" x14ac:dyDescent="0.2">
      <c r="C731" s="7"/>
      <c r="D731" s="7"/>
    </row>
    <row r="732" spans="3:4" s="38" customFormat="1" x14ac:dyDescent="0.2">
      <c r="C732" s="7"/>
      <c r="D732" s="7"/>
    </row>
    <row r="733" spans="3:4" s="38" customFormat="1" x14ac:dyDescent="0.2">
      <c r="C733" s="7"/>
      <c r="D733" s="7"/>
    </row>
    <row r="734" spans="3:4" s="38" customFormat="1" x14ac:dyDescent="0.2">
      <c r="C734" s="7"/>
      <c r="D734" s="7"/>
    </row>
    <row r="735" spans="3:4" s="38" customFormat="1" x14ac:dyDescent="0.2">
      <c r="C735" s="7"/>
      <c r="D735" s="7"/>
    </row>
    <row r="736" spans="3:4" s="38" customFormat="1" x14ac:dyDescent="0.2">
      <c r="C736" s="7"/>
      <c r="D736" s="7"/>
    </row>
    <row r="737" spans="3:4" s="38" customFormat="1" x14ac:dyDescent="0.2">
      <c r="C737" s="7"/>
      <c r="D737" s="7"/>
    </row>
    <row r="738" spans="3:4" s="38" customFormat="1" x14ac:dyDescent="0.2">
      <c r="C738" s="7"/>
      <c r="D738" s="7"/>
    </row>
    <row r="739" spans="3:4" s="38" customFormat="1" x14ac:dyDescent="0.2">
      <c r="C739" s="7"/>
      <c r="D739" s="7"/>
    </row>
    <row r="740" spans="3:4" s="38" customFormat="1" x14ac:dyDescent="0.2">
      <c r="C740" s="7"/>
      <c r="D740" s="7"/>
    </row>
    <row r="741" spans="3:4" s="38" customFormat="1" x14ac:dyDescent="0.2">
      <c r="C741" s="7"/>
      <c r="D741" s="7"/>
    </row>
    <row r="742" spans="3:4" s="38" customFormat="1" x14ac:dyDescent="0.2">
      <c r="C742" s="7"/>
      <c r="D742" s="7"/>
    </row>
    <row r="743" spans="3:4" s="38" customFormat="1" x14ac:dyDescent="0.2">
      <c r="C743" s="7"/>
      <c r="D743" s="7"/>
    </row>
    <row r="744" spans="3:4" s="38" customFormat="1" x14ac:dyDescent="0.2">
      <c r="C744" s="7"/>
      <c r="D744" s="7"/>
    </row>
    <row r="745" spans="3:4" s="38" customFormat="1" x14ac:dyDescent="0.2">
      <c r="C745" s="7"/>
      <c r="D745" s="7"/>
    </row>
    <row r="746" spans="3:4" s="38" customFormat="1" x14ac:dyDescent="0.2">
      <c r="C746" s="7"/>
      <c r="D746" s="7"/>
    </row>
    <row r="747" spans="3:4" s="38" customFormat="1" x14ac:dyDescent="0.2">
      <c r="C747" s="7"/>
      <c r="D747" s="7"/>
    </row>
    <row r="748" spans="3:4" s="38" customFormat="1" x14ac:dyDescent="0.2">
      <c r="C748" s="7"/>
      <c r="D748" s="7"/>
    </row>
    <row r="749" spans="3:4" s="38" customFormat="1" x14ac:dyDescent="0.2">
      <c r="C749" s="7"/>
      <c r="D749" s="7"/>
    </row>
    <row r="750" spans="3:4" s="38" customFormat="1" x14ac:dyDescent="0.2">
      <c r="C750" s="7"/>
      <c r="D750" s="7"/>
    </row>
    <row r="751" spans="3:4" s="38" customFormat="1" x14ac:dyDescent="0.2">
      <c r="C751" s="7"/>
      <c r="D751" s="7"/>
    </row>
    <row r="752" spans="3:4" s="38" customFormat="1" x14ac:dyDescent="0.2">
      <c r="C752" s="7"/>
      <c r="D752" s="7"/>
    </row>
    <row r="753" spans="3:4" s="38" customFormat="1" x14ac:dyDescent="0.2">
      <c r="C753" s="7"/>
      <c r="D753" s="7"/>
    </row>
    <row r="754" spans="3:4" s="38" customFormat="1" x14ac:dyDescent="0.2">
      <c r="C754" s="7"/>
      <c r="D754" s="7"/>
    </row>
    <row r="755" spans="3:4" s="38" customFormat="1" x14ac:dyDescent="0.2">
      <c r="C755" s="7"/>
      <c r="D755" s="7"/>
    </row>
    <row r="756" spans="3:4" s="38" customFormat="1" x14ac:dyDescent="0.2">
      <c r="C756" s="7"/>
      <c r="D756" s="7"/>
    </row>
    <row r="757" spans="3:4" s="38" customFormat="1" x14ac:dyDescent="0.2">
      <c r="C757" s="7"/>
      <c r="D757" s="7"/>
    </row>
    <row r="758" spans="3:4" s="38" customFormat="1" x14ac:dyDescent="0.2">
      <c r="C758" s="7"/>
      <c r="D758" s="7"/>
    </row>
    <row r="759" spans="3:4" s="38" customFormat="1" x14ac:dyDescent="0.2">
      <c r="C759" s="7"/>
      <c r="D759" s="7"/>
    </row>
    <row r="760" spans="3:4" s="38" customFormat="1" x14ac:dyDescent="0.2">
      <c r="C760" s="7"/>
      <c r="D760" s="7"/>
    </row>
    <row r="761" spans="3:4" s="38" customFormat="1" x14ac:dyDescent="0.2">
      <c r="C761" s="7"/>
      <c r="D761" s="7"/>
    </row>
    <row r="762" spans="3:4" s="38" customFormat="1" x14ac:dyDescent="0.2">
      <c r="C762" s="7"/>
      <c r="D762" s="7"/>
    </row>
    <row r="763" spans="3:4" s="38" customFormat="1" x14ac:dyDescent="0.2">
      <c r="C763" s="7"/>
      <c r="D763" s="7"/>
    </row>
    <row r="764" spans="3:4" s="38" customFormat="1" x14ac:dyDescent="0.2">
      <c r="C764" s="7"/>
      <c r="D764" s="7"/>
    </row>
    <row r="765" spans="3:4" s="38" customFormat="1" x14ac:dyDescent="0.2">
      <c r="C765" s="7"/>
      <c r="D765" s="7"/>
    </row>
    <row r="766" spans="3:4" s="38" customFormat="1" x14ac:dyDescent="0.2">
      <c r="C766" s="7"/>
      <c r="D766" s="7"/>
    </row>
    <row r="767" spans="3:4" s="38" customFormat="1" x14ac:dyDescent="0.2">
      <c r="C767" s="7"/>
      <c r="D767" s="7"/>
    </row>
    <row r="768" spans="3:4" s="38" customFormat="1" x14ac:dyDescent="0.2">
      <c r="C768" s="7"/>
      <c r="D768" s="7"/>
    </row>
    <row r="769" spans="3:4" s="38" customFormat="1" x14ac:dyDescent="0.2">
      <c r="C769" s="7"/>
      <c r="D769" s="7"/>
    </row>
    <row r="770" spans="3:4" s="38" customFormat="1" x14ac:dyDescent="0.2">
      <c r="C770" s="7"/>
      <c r="D770" s="7"/>
    </row>
    <row r="771" spans="3:4" s="38" customFormat="1" x14ac:dyDescent="0.2">
      <c r="C771" s="7"/>
      <c r="D771" s="7"/>
    </row>
    <row r="772" spans="3:4" s="38" customFormat="1" x14ac:dyDescent="0.2">
      <c r="C772" s="7"/>
      <c r="D772" s="7"/>
    </row>
    <row r="773" spans="3:4" s="38" customFormat="1" x14ac:dyDescent="0.2">
      <c r="C773" s="7"/>
      <c r="D773" s="7"/>
    </row>
    <row r="774" spans="3:4" s="38" customFormat="1" x14ac:dyDescent="0.2">
      <c r="C774" s="7"/>
      <c r="D774" s="7"/>
    </row>
    <row r="775" spans="3:4" s="38" customFormat="1" x14ac:dyDescent="0.2">
      <c r="C775" s="7"/>
      <c r="D775" s="7"/>
    </row>
    <row r="776" spans="3:4" s="38" customFormat="1" x14ac:dyDescent="0.2">
      <c r="C776" s="7"/>
      <c r="D776" s="7"/>
    </row>
    <row r="777" spans="3:4" s="38" customFormat="1" x14ac:dyDescent="0.2">
      <c r="C777" s="7"/>
      <c r="D777" s="7"/>
    </row>
    <row r="778" spans="3:4" s="38" customFormat="1" x14ac:dyDescent="0.2">
      <c r="C778" s="7"/>
      <c r="D778" s="7"/>
    </row>
    <row r="779" spans="3:4" s="38" customFormat="1" x14ac:dyDescent="0.2">
      <c r="C779" s="7"/>
      <c r="D779" s="7"/>
    </row>
    <row r="780" spans="3:4" s="38" customFormat="1" x14ac:dyDescent="0.2">
      <c r="C780" s="7"/>
      <c r="D780" s="7"/>
    </row>
    <row r="781" spans="3:4" s="38" customFormat="1" x14ac:dyDescent="0.2">
      <c r="C781" s="7"/>
      <c r="D781" s="7"/>
    </row>
    <row r="782" spans="3:4" s="38" customFormat="1" x14ac:dyDescent="0.2">
      <c r="C782" s="7"/>
      <c r="D782" s="7"/>
    </row>
    <row r="783" spans="3:4" s="38" customFormat="1" x14ac:dyDescent="0.2">
      <c r="C783" s="7"/>
      <c r="D783" s="7"/>
    </row>
    <row r="784" spans="3:4" s="38" customFormat="1" x14ac:dyDescent="0.2">
      <c r="C784" s="7"/>
      <c r="D784" s="7"/>
    </row>
    <row r="785" spans="3:4" s="38" customFormat="1" x14ac:dyDescent="0.2">
      <c r="C785" s="7"/>
      <c r="D785" s="7"/>
    </row>
    <row r="786" spans="3:4" s="38" customFormat="1" x14ac:dyDescent="0.2">
      <c r="C786" s="7"/>
      <c r="D786" s="7"/>
    </row>
    <row r="787" spans="3:4" s="38" customFormat="1" x14ac:dyDescent="0.2">
      <c r="C787" s="7"/>
      <c r="D787" s="7"/>
    </row>
    <row r="788" spans="3:4" s="38" customFormat="1" x14ac:dyDescent="0.2">
      <c r="C788" s="7"/>
      <c r="D788" s="7"/>
    </row>
    <row r="789" spans="3:4" s="38" customFormat="1" x14ac:dyDescent="0.2">
      <c r="C789" s="7"/>
      <c r="D789" s="7"/>
    </row>
    <row r="790" spans="3:4" s="38" customFormat="1" x14ac:dyDescent="0.2">
      <c r="C790" s="7"/>
      <c r="D790" s="7"/>
    </row>
    <row r="791" spans="3:4" s="38" customFormat="1" x14ac:dyDescent="0.2">
      <c r="C791" s="7"/>
      <c r="D791" s="7"/>
    </row>
    <row r="792" spans="3:4" s="38" customFormat="1" x14ac:dyDescent="0.2">
      <c r="C792" s="7"/>
      <c r="D792" s="7"/>
    </row>
    <row r="793" spans="3:4" s="38" customFormat="1" x14ac:dyDescent="0.2">
      <c r="C793" s="7"/>
      <c r="D793" s="7"/>
    </row>
    <row r="794" spans="3:4" s="38" customFormat="1" x14ac:dyDescent="0.2">
      <c r="C794" s="7"/>
      <c r="D794" s="7"/>
    </row>
    <row r="795" spans="3:4" s="38" customFormat="1" x14ac:dyDescent="0.2">
      <c r="C795" s="7"/>
      <c r="D795" s="7"/>
    </row>
    <row r="796" spans="3:4" s="38" customFormat="1" x14ac:dyDescent="0.2">
      <c r="C796" s="7"/>
      <c r="D796" s="7"/>
    </row>
    <row r="797" spans="3:4" s="38" customFormat="1" x14ac:dyDescent="0.2">
      <c r="C797" s="7"/>
      <c r="D797" s="7"/>
    </row>
    <row r="798" spans="3:4" s="38" customFormat="1" x14ac:dyDescent="0.2">
      <c r="C798" s="7"/>
      <c r="D798" s="7"/>
    </row>
    <row r="799" spans="3:4" s="38" customFormat="1" x14ac:dyDescent="0.2">
      <c r="C799" s="7"/>
      <c r="D799" s="7"/>
    </row>
    <row r="800" spans="3:4" s="38" customFormat="1" x14ac:dyDescent="0.2">
      <c r="C800" s="7"/>
      <c r="D800" s="7"/>
    </row>
    <row r="801" spans="3:4" s="38" customFormat="1" x14ac:dyDescent="0.2">
      <c r="C801" s="7"/>
      <c r="D801" s="7"/>
    </row>
    <row r="802" spans="3:4" s="38" customFormat="1" x14ac:dyDescent="0.2">
      <c r="C802" s="7"/>
      <c r="D802" s="7"/>
    </row>
    <row r="803" spans="3:4" s="38" customFormat="1" x14ac:dyDescent="0.2">
      <c r="C803" s="7"/>
      <c r="D803" s="7"/>
    </row>
    <row r="804" spans="3:4" s="38" customFormat="1" x14ac:dyDescent="0.2">
      <c r="C804" s="7"/>
      <c r="D804" s="7"/>
    </row>
    <row r="805" spans="3:4" s="38" customFormat="1" x14ac:dyDescent="0.2">
      <c r="C805" s="7"/>
      <c r="D805" s="7"/>
    </row>
    <row r="806" spans="3:4" s="38" customFormat="1" x14ac:dyDescent="0.2">
      <c r="C806" s="7"/>
      <c r="D806" s="7"/>
    </row>
    <row r="807" spans="3:4" s="38" customFormat="1" x14ac:dyDescent="0.2">
      <c r="C807" s="7"/>
      <c r="D807" s="7"/>
    </row>
    <row r="808" spans="3:4" s="38" customFormat="1" x14ac:dyDescent="0.2">
      <c r="C808" s="7"/>
      <c r="D808" s="7"/>
    </row>
    <row r="809" spans="3:4" s="38" customFormat="1" x14ac:dyDescent="0.2">
      <c r="C809" s="7"/>
      <c r="D809" s="7"/>
    </row>
    <row r="810" spans="3:4" s="38" customFormat="1" x14ac:dyDescent="0.2">
      <c r="C810" s="7"/>
      <c r="D810" s="7"/>
    </row>
    <row r="811" spans="3:4" s="38" customFormat="1" x14ac:dyDescent="0.2">
      <c r="C811" s="7"/>
      <c r="D811" s="7"/>
    </row>
    <row r="812" spans="3:4" s="38" customFormat="1" x14ac:dyDescent="0.2">
      <c r="C812" s="7"/>
      <c r="D812" s="7"/>
    </row>
    <row r="813" spans="3:4" s="38" customFormat="1" x14ac:dyDescent="0.2">
      <c r="C813" s="7"/>
      <c r="D813" s="7"/>
    </row>
    <row r="814" spans="3:4" s="38" customFormat="1" x14ac:dyDescent="0.2">
      <c r="C814" s="7"/>
      <c r="D814" s="7"/>
    </row>
    <row r="815" spans="3:4" s="38" customFormat="1" x14ac:dyDescent="0.2">
      <c r="C815" s="7"/>
      <c r="D815" s="7"/>
    </row>
    <row r="816" spans="3:4" s="38" customFormat="1" x14ac:dyDescent="0.2">
      <c r="C816" s="7"/>
      <c r="D816" s="7"/>
    </row>
    <row r="817" spans="3:4" s="38" customFormat="1" x14ac:dyDescent="0.2">
      <c r="C817" s="7"/>
      <c r="D817" s="7"/>
    </row>
    <row r="818" spans="3:4" s="38" customFormat="1" x14ac:dyDescent="0.2">
      <c r="C818" s="7"/>
      <c r="D818" s="7"/>
    </row>
    <row r="819" spans="3:4" s="38" customFormat="1" x14ac:dyDescent="0.2">
      <c r="C819" s="7"/>
      <c r="D819" s="7"/>
    </row>
    <row r="820" spans="3:4" s="38" customFormat="1" x14ac:dyDescent="0.2">
      <c r="C820" s="7"/>
      <c r="D820" s="7"/>
    </row>
    <row r="821" spans="3:4" s="38" customFormat="1" x14ac:dyDescent="0.2">
      <c r="C821" s="7"/>
      <c r="D821" s="7"/>
    </row>
    <row r="822" spans="3:4" s="38" customFormat="1" x14ac:dyDescent="0.2">
      <c r="C822" s="7"/>
      <c r="D822" s="7"/>
    </row>
    <row r="823" spans="3:4" s="38" customFormat="1" x14ac:dyDescent="0.2">
      <c r="C823" s="7"/>
      <c r="D823" s="7"/>
    </row>
    <row r="824" spans="3:4" s="38" customFormat="1" x14ac:dyDescent="0.2">
      <c r="C824" s="7"/>
      <c r="D824" s="7"/>
    </row>
    <row r="825" spans="3:4" s="38" customFormat="1" x14ac:dyDescent="0.2">
      <c r="C825" s="7"/>
      <c r="D825" s="7"/>
    </row>
    <row r="826" spans="3:4" s="38" customFormat="1" x14ac:dyDescent="0.2">
      <c r="C826" s="7"/>
      <c r="D826" s="7"/>
    </row>
    <row r="827" spans="3:4" s="38" customFormat="1" x14ac:dyDescent="0.2">
      <c r="C827" s="7"/>
      <c r="D827" s="7"/>
    </row>
    <row r="828" spans="3:4" s="38" customFormat="1" x14ac:dyDescent="0.2">
      <c r="C828" s="7"/>
      <c r="D828" s="7"/>
    </row>
    <row r="829" spans="3:4" s="38" customFormat="1" x14ac:dyDescent="0.2">
      <c r="C829" s="7"/>
      <c r="D829" s="7"/>
    </row>
    <row r="830" spans="3:4" s="38" customFormat="1" x14ac:dyDescent="0.2">
      <c r="C830" s="7"/>
      <c r="D830" s="7"/>
    </row>
    <row r="831" spans="3:4" s="38" customFormat="1" x14ac:dyDescent="0.2">
      <c r="C831" s="7"/>
      <c r="D831" s="7"/>
    </row>
    <row r="832" spans="3:4" s="38" customFormat="1" x14ac:dyDescent="0.2">
      <c r="C832" s="7"/>
      <c r="D832" s="7"/>
    </row>
    <row r="833" spans="3:4" s="38" customFormat="1" x14ac:dyDescent="0.2">
      <c r="C833" s="7"/>
      <c r="D833" s="7"/>
    </row>
    <row r="834" spans="3:4" s="38" customFormat="1" x14ac:dyDescent="0.2">
      <c r="C834" s="7"/>
      <c r="D834" s="7"/>
    </row>
    <row r="835" spans="3:4" s="38" customFormat="1" x14ac:dyDescent="0.2">
      <c r="C835" s="7"/>
      <c r="D835" s="7"/>
    </row>
    <row r="836" spans="3:4" s="38" customFormat="1" x14ac:dyDescent="0.2">
      <c r="C836" s="7"/>
      <c r="D836" s="7"/>
    </row>
    <row r="837" spans="3:4" s="38" customFormat="1" x14ac:dyDescent="0.2">
      <c r="C837" s="7"/>
      <c r="D837" s="7"/>
    </row>
    <row r="838" spans="3:4" s="38" customFormat="1" x14ac:dyDescent="0.2">
      <c r="C838" s="7"/>
      <c r="D838" s="7"/>
    </row>
    <row r="839" spans="3:4" s="38" customFormat="1" x14ac:dyDescent="0.2">
      <c r="C839" s="7"/>
      <c r="D839" s="7"/>
    </row>
    <row r="840" spans="3:4" s="38" customFormat="1" x14ac:dyDescent="0.2">
      <c r="C840" s="7"/>
      <c r="D840" s="7"/>
    </row>
    <row r="841" spans="3:4" s="38" customFormat="1" x14ac:dyDescent="0.2">
      <c r="C841" s="7"/>
      <c r="D841" s="7"/>
    </row>
    <row r="842" spans="3:4" s="38" customFormat="1" x14ac:dyDescent="0.2">
      <c r="C842" s="7"/>
      <c r="D842" s="7"/>
    </row>
    <row r="843" spans="3:4" s="38" customFormat="1" x14ac:dyDescent="0.2">
      <c r="C843" s="7"/>
      <c r="D843" s="7"/>
    </row>
    <row r="844" spans="3:4" s="38" customFormat="1" x14ac:dyDescent="0.2">
      <c r="C844" s="7"/>
      <c r="D844" s="7"/>
    </row>
    <row r="845" spans="3:4" s="38" customFormat="1" x14ac:dyDescent="0.2">
      <c r="C845" s="7"/>
      <c r="D845" s="7"/>
    </row>
    <row r="846" spans="3:4" s="38" customFormat="1" x14ac:dyDescent="0.2">
      <c r="C846" s="7"/>
      <c r="D846" s="7"/>
    </row>
    <row r="847" spans="3:4" s="38" customFormat="1" x14ac:dyDescent="0.2">
      <c r="C847" s="7"/>
      <c r="D847" s="7"/>
    </row>
    <row r="848" spans="3:4" s="38" customFormat="1" x14ac:dyDescent="0.2">
      <c r="C848" s="7"/>
      <c r="D848" s="7"/>
    </row>
    <row r="849" spans="3:4" s="38" customFormat="1" x14ac:dyDescent="0.2">
      <c r="C849" s="7"/>
      <c r="D849" s="7"/>
    </row>
    <row r="850" spans="3:4" s="38" customFormat="1" x14ac:dyDescent="0.2">
      <c r="C850" s="7"/>
      <c r="D850" s="7"/>
    </row>
    <row r="851" spans="3:4" s="38" customFormat="1" x14ac:dyDescent="0.2">
      <c r="C851" s="7"/>
      <c r="D851" s="7"/>
    </row>
    <row r="852" spans="3:4" s="38" customFormat="1" x14ac:dyDescent="0.2">
      <c r="C852" s="7"/>
      <c r="D852" s="7"/>
    </row>
    <row r="853" spans="3:4" s="38" customFormat="1" x14ac:dyDescent="0.2">
      <c r="C853" s="7"/>
      <c r="D853" s="7"/>
    </row>
    <row r="854" spans="3:4" s="38" customFormat="1" x14ac:dyDescent="0.2">
      <c r="C854" s="7"/>
      <c r="D854" s="7"/>
    </row>
    <row r="855" spans="3:4" s="38" customFormat="1" x14ac:dyDescent="0.2">
      <c r="C855" s="7"/>
      <c r="D855" s="7"/>
    </row>
    <row r="856" spans="3:4" s="38" customFormat="1" x14ac:dyDescent="0.2">
      <c r="C856" s="7"/>
      <c r="D856" s="7"/>
    </row>
    <row r="857" spans="3:4" s="38" customFormat="1" x14ac:dyDescent="0.2">
      <c r="C857" s="7"/>
      <c r="D857" s="7"/>
    </row>
    <row r="858" spans="3:4" s="38" customFormat="1" x14ac:dyDescent="0.2">
      <c r="C858" s="7"/>
      <c r="D858" s="7"/>
    </row>
    <row r="859" spans="3:4" s="38" customFormat="1" x14ac:dyDescent="0.2">
      <c r="C859" s="7"/>
      <c r="D859" s="7"/>
    </row>
    <row r="860" spans="3:4" s="38" customFormat="1" x14ac:dyDescent="0.2">
      <c r="C860" s="7"/>
      <c r="D860" s="7"/>
    </row>
    <row r="861" spans="3:4" s="38" customFormat="1" x14ac:dyDescent="0.2">
      <c r="C861" s="7"/>
      <c r="D861" s="7"/>
    </row>
    <row r="862" spans="3:4" s="38" customFormat="1" x14ac:dyDescent="0.2">
      <c r="C862" s="7"/>
      <c r="D862" s="7"/>
    </row>
    <row r="863" spans="3:4" s="38" customFormat="1" x14ac:dyDescent="0.2">
      <c r="C863" s="7"/>
      <c r="D863" s="7"/>
    </row>
    <row r="864" spans="3:4" s="38" customFormat="1" x14ac:dyDescent="0.2">
      <c r="C864" s="7"/>
      <c r="D864" s="7"/>
    </row>
    <row r="865" spans="3:4" s="38" customFormat="1" x14ac:dyDescent="0.2">
      <c r="C865" s="7"/>
      <c r="D865" s="7"/>
    </row>
    <row r="866" spans="3:4" s="38" customFormat="1" x14ac:dyDescent="0.2">
      <c r="C866" s="7"/>
      <c r="D866" s="7"/>
    </row>
    <row r="867" spans="3:4" s="38" customFormat="1" x14ac:dyDescent="0.2">
      <c r="C867" s="7"/>
      <c r="D867" s="7"/>
    </row>
    <row r="868" spans="3:4" s="38" customFormat="1" x14ac:dyDescent="0.2">
      <c r="C868" s="7"/>
      <c r="D868" s="7"/>
    </row>
    <row r="869" spans="3:4" s="38" customFormat="1" x14ac:dyDescent="0.2">
      <c r="C869" s="7"/>
      <c r="D869" s="7"/>
    </row>
    <row r="870" spans="3:4" s="38" customFormat="1" x14ac:dyDescent="0.2">
      <c r="C870" s="7"/>
      <c r="D870" s="7"/>
    </row>
    <row r="871" spans="3:4" s="38" customFormat="1" x14ac:dyDescent="0.2">
      <c r="C871" s="7"/>
      <c r="D871" s="7"/>
    </row>
    <row r="872" spans="3:4" s="38" customFormat="1" x14ac:dyDescent="0.2">
      <c r="C872" s="7"/>
      <c r="D872" s="7"/>
    </row>
    <row r="873" spans="3:4" s="38" customFormat="1" x14ac:dyDescent="0.2">
      <c r="C873" s="7"/>
      <c r="D873" s="7"/>
    </row>
    <row r="874" spans="3:4" s="38" customFormat="1" x14ac:dyDescent="0.2">
      <c r="C874" s="7"/>
      <c r="D874" s="7"/>
    </row>
    <row r="875" spans="3:4" s="38" customFormat="1" x14ac:dyDescent="0.2">
      <c r="C875" s="7"/>
      <c r="D875" s="7"/>
    </row>
    <row r="876" spans="3:4" s="38" customFormat="1" x14ac:dyDescent="0.2">
      <c r="C876" s="7"/>
      <c r="D876" s="7"/>
    </row>
    <row r="877" spans="3:4" s="38" customFormat="1" x14ac:dyDescent="0.2">
      <c r="C877" s="7"/>
      <c r="D877" s="7"/>
    </row>
    <row r="878" spans="3:4" s="38" customFormat="1" x14ac:dyDescent="0.2">
      <c r="C878" s="7"/>
      <c r="D878" s="7"/>
    </row>
    <row r="879" spans="3:4" s="38" customFormat="1" x14ac:dyDescent="0.2">
      <c r="C879" s="7"/>
      <c r="D879" s="7"/>
    </row>
    <row r="880" spans="3:4" s="38" customFormat="1" x14ac:dyDescent="0.2">
      <c r="C880" s="7"/>
      <c r="D880" s="7"/>
    </row>
    <row r="881" spans="3:4" s="38" customFormat="1" x14ac:dyDescent="0.2">
      <c r="C881" s="7"/>
      <c r="D881" s="7"/>
    </row>
    <row r="882" spans="3:4" s="38" customFormat="1" x14ac:dyDescent="0.2">
      <c r="C882" s="7"/>
      <c r="D882" s="7"/>
    </row>
    <row r="883" spans="3:4" s="38" customFormat="1" x14ac:dyDescent="0.2">
      <c r="C883" s="7"/>
      <c r="D883" s="7"/>
    </row>
    <row r="884" spans="3:4" s="38" customFormat="1" x14ac:dyDescent="0.2">
      <c r="C884" s="7"/>
      <c r="D884" s="7"/>
    </row>
    <row r="885" spans="3:4" s="38" customFormat="1" x14ac:dyDescent="0.2">
      <c r="C885" s="7"/>
      <c r="D885" s="7"/>
    </row>
    <row r="886" spans="3:4" s="38" customFormat="1" x14ac:dyDescent="0.2">
      <c r="C886" s="7"/>
      <c r="D886" s="7"/>
    </row>
    <row r="887" spans="3:4" s="38" customFormat="1" x14ac:dyDescent="0.2">
      <c r="C887" s="7"/>
      <c r="D887" s="7"/>
    </row>
    <row r="888" spans="3:4" s="38" customFormat="1" x14ac:dyDescent="0.2">
      <c r="C888" s="7"/>
      <c r="D888" s="7"/>
    </row>
    <row r="889" spans="3:4" s="38" customFormat="1" x14ac:dyDescent="0.2">
      <c r="C889" s="7"/>
      <c r="D889" s="7"/>
    </row>
    <row r="890" spans="3:4" s="38" customFormat="1" x14ac:dyDescent="0.2">
      <c r="C890" s="7"/>
      <c r="D890" s="7"/>
    </row>
    <row r="891" spans="3:4" s="38" customFormat="1" x14ac:dyDescent="0.2">
      <c r="C891" s="7"/>
      <c r="D891" s="7"/>
    </row>
    <row r="892" spans="3:4" s="38" customFormat="1" x14ac:dyDescent="0.2">
      <c r="C892" s="7"/>
      <c r="D892" s="7"/>
    </row>
    <row r="893" spans="3:4" s="38" customFormat="1" x14ac:dyDescent="0.2">
      <c r="C893" s="7"/>
      <c r="D893" s="7"/>
    </row>
    <row r="894" spans="3:4" s="38" customFormat="1" x14ac:dyDescent="0.2">
      <c r="C894" s="7"/>
      <c r="D894" s="7"/>
    </row>
    <row r="895" spans="3:4" s="38" customFormat="1" x14ac:dyDescent="0.2">
      <c r="C895" s="7"/>
      <c r="D895" s="7"/>
    </row>
    <row r="896" spans="3:4" s="38" customFormat="1" x14ac:dyDescent="0.2">
      <c r="C896" s="7"/>
      <c r="D896" s="7"/>
    </row>
    <row r="897" spans="3:4" s="38" customFormat="1" x14ac:dyDescent="0.2">
      <c r="C897" s="7"/>
      <c r="D897" s="7"/>
    </row>
    <row r="898" spans="3:4" s="38" customFormat="1" x14ac:dyDescent="0.2">
      <c r="C898" s="7"/>
      <c r="D898" s="7"/>
    </row>
    <row r="899" spans="3:4" s="38" customFormat="1" x14ac:dyDescent="0.2">
      <c r="C899" s="7"/>
      <c r="D899" s="7"/>
    </row>
    <row r="900" spans="3:4" s="38" customFormat="1" x14ac:dyDescent="0.2">
      <c r="C900" s="7"/>
      <c r="D900" s="7"/>
    </row>
    <row r="901" spans="3:4" s="38" customFormat="1" x14ac:dyDescent="0.2">
      <c r="C901" s="7"/>
      <c r="D901" s="7"/>
    </row>
    <row r="902" spans="3:4" s="38" customFormat="1" x14ac:dyDescent="0.2">
      <c r="C902" s="7"/>
      <c r="D902" s="7"/>
    </row>
    <row r="903" spans="3:4" s="38" customFormat="1" x14ac:dyDescent="0.2">
      <c r="C903" s="7"/>
      <c r="D903" s="7"/>
    </row>
    <row r="904" spans="3:4" s="38" customFormat="1" x14ac:dyDescent="0.2">
      <c r="C904" s="7"/>
      <c r="D904" s="7"/>
    </row>
    <row r="905" spans="3:4" s="38" customFormat="1" x14ac:dyDescent="0.2">
      <c r="C905" s="7"/>
      <c r="D905" s="7"/>
    </row>
    <row r="906" spans="3:4" s="38" customFormat="1" x14ac:dyDescent="0.2">
      <c r="C906" s="7"/>
      <c r="D906" s="7"/>
    </row>
    <row r="907" spans="3:4" s="38" customFormat="1" x14ac:dyDescent="0.2">
      <c r="C907" s="7"/>
      <c r="D907" s="7"/>
    </row>
    <row r="908" spans="3:4" s="38" customFormat="1" x14ac:dyDescent="0.2">
      <c r="C908" s="7"/>
      <c r="D908" s="7"/>
    </row>
    <row r="909" spans="3:4" s="38" customFormat="1" x14ac:dyDescent="0.2">
      <c r="C909" s="7"/>
      <c r="D909" s="7"/>
    </row>
    <row r="910" spans="3:4" s="38" customFormat="1" x14ac:dyDescent="0.2">
      <c r="C910" s="7"/>
      <c r="D910" s="7"/>
    </row>
    <row r="911" spans="3:4" s="38" customFormat="1" x14ac:dyDescent="0.2">
      <c r="C911" s="7"/>
      <c r="D911" s="7"/>
    </row>
    <row r="912" spans="3:4" s="38" customFormat="1" x14ac:dyDescent="0.2">
      <c r="C912" s="7"/>
      <c r="D912" s="7"/>
    </row>
    <row r="913" spans="3:4" s="38" customFormat="1" x14ac:dyDescent="0.2">
      <c r="C913" s="7"/>
      <c r="D913" s="7"/>
    </row>
    <row r="914" spans="3:4" s="38" customFormat="1" x14ac:dyDescent="0.2">
      <c r="C914" s="7"/>
      <c r="D914" s="7"/>
    </row>
    <row r="915" spans="3:4" s="38" customFormat="1" x14ac:dyDescent="0.2">
      <c r="C915" s="7"/>
      <c r="D915" s="7"/>
    </row>
    <row r="916" spans="3:4" s="38" customFormat="1" x14ac:dyDescent="0.2">
      <c r="C916" s="7"/>
      <c r="D916" s="7"/>
    </row>
    <row r="917" spans="3:4" s="38" customFormat="1" x14ac:dyDescent="0.2">
      <c r="C917" s="7"/>
      <c r="D917" s="7"/>
    </row>
    <row r="918" spans="3:4" s="38" customFormat="1" x14ac:dyDescent="0.2">
      <c r="C918" s="7"/>
      <c r="D918" s="7"/>
    </row>
    <row r="919" spans="3:4" s="38" customFormat="1" x14ac:dyDescent="0.2">
      <c r="C919" s="7"/>
      <c r="D919" s="7"/>
    </row>
    <row r="920" spans="3:4" s="38" customFormat="1" x14ac:dyDescent="0.2">
      <c r="C920" s="7"/>
      <c r="D920" s="7"/>
    </row>
    <row r="921" spans="3:4" s="38" customFormat="1" x14ac:dyDescent="0.2">
      <c r="C921" s="7"/>
      <c r="D921" s="7"/>
    </row>
    <row r="922" spans="3:4" s="38" customFormat="1" x14ac:dyDescent="0.2">
      <c r="C922" s="7"/>
      <c r="D922" s="7"/>
    </row>
    <row r="923" spans="3:4" s="38" customFormat="1" x14ac:dyDescent="0.2">
      <c r="C923" s="7"/>
      <c r="D923" s="7"/>
    </row>
    <row r="924" spans="3:4" s="38" customFormat="1" x14ac:dyDescent="0.2">
      <c r="C924" s="7"/>
      <c r="D924" s="7"/>
    </row>
    <row r="925" spans="3:4" s="38" customFormat="1" x14ac:dyDescent="0.2">
      <c r="C925" s="7"/>
      <c r="D925" s="7"/>
    </row>
    <row r="926" spans="3:4" s="38" customFormat="1" x14ac:dyDescent="0.2">
      <c r="C926" s="7"/>
      <c r="D926" s="7"/>
    </row>
    <row r="927" spans="3:4" s="38" customFormat="1" x14ac:dyDescent="0.2">
      <c r="C927" s="7"/>
      <c r="D927" s="7"/>
    </row>
    <row r="928" spans="3:4" s="38" customFormat="1" x14ac:dyDescent="0.2">
      <c r="C928" s="7"/>
      <c r="D928" s="7"/>
    </row>
    <row r="929" spans="3:4" s="38" customFormat="1" x14ac:dyDescent="0.2">
      <c r="C929" s="7"/>
      <c r="D929" s="7"/>
    </row>
    <row r="930" spans="3:4" s="38" customFormat="1" x14ac:dyDescent="0.2">
      <c r="C930" s="7"/>
      <c r="D930" s="7"/>
    </row>
    <row r="931" spans="3:4" s="38" customFormat="1" x14ac:dyDescent="0.2">
      <c r="C931" s="7"/>
      <c r="D931" s="7"/>
    </row>
    <row r="932" spans="3:4" s="38" customFormat="1" x14ac:dyDescent="0.2">
      <c r="C932" s="7"/>
      <c r="D932" s="7"/>
    </row>
    <row r="933" spans="3:4" s="38" customFormat="1" x14ac:dyDescent="0.2">
      <c r="C933" s="7"/>
      <c r="D933" s="7"/>
    </row>
    <row r="934" spans="3:4" s="38" customFormat="1" x14ac:dyDescent="0.2">
      <c r="C934" s="7"/>
      <c r="D934" s="7"/>
    </row>
    <row r="935" spans="3:4" s="38" customFormat="1" x14ac:dyDescent="0.2">
      <c r="C935" s="7"/>
      <c r="D935" s="7"/>
    </row>
    <row r="936" spans="3:4" s="38" customFormat="1" x14ac:dyDescent="0.2">
      <c r="C936" s="7"/>
      <c r="D936" s="7"/>
    </row>
    <row r="937" spans="3:4" s="38" customFormat="1" x14ac:dyDescent="0.2">
      <c r="C937" s="7"/>
      <c r="D937" s="7"/>
    </row>
    <row r="938" spans="3:4" s="38" customFormat="1" x14ac:dyDescent="0.2">
      <c r="C938" s="7"/>
      <c r="D938" s="7"/>
    </row>
    <row r="939" spans="3:4" s="38" customFormat="1" x14ac:dyDescent="0.2">
      <c r="C939" s="7"/>
      <c r="D939" s="7"/>
    </row>
    <row r="940" spans="3:4" s="38" customFormat="1" x14ac:dyDescent="0.2">
      <c r="C940" s="7"/>
      <c r="D940" s="7"/>
    </row>
    <row r="941" spans="3:4" s="38" customFormat="1" x14ac:dyDescent="0.2">
      <c r="C941" s="7"/>
      <c r="D941" s="7"/>
    </row>
    <row r="942" spans="3:4" s="38" customFormat="1" x14ac:dyDescent="0.2">
      <c r="C942" s="7"/>
      <c r="D942" s="7"/>
    </row>
    <row r="943" spans="3:4" s="38" customFormat="1" x14ac:dyDescent="0.2">
      <c r="C943" s="7"/>
      <c r="D943" s="7"/>
    </row>
    <row r="944" spans="3:4" s="38" customFormat="1" x14ac:dyDescent="0.2">
      <c r="C944" s="7"/>
      <c r="D944" s="7"/>
    </row>
    <row r="945" spans="3:4" s="38" customFormat="1" x14ac:dyDescent="0.2">
      <c r="C945" s="7"/>
      <c r="D945" s="7"/>
    </row>
    <row r="946" spans="3:4" s="38" customFormat="1" x14ac:dyDescent="0.2">
      <c r="C946" s="7"/>
      <c r="D946" s="7"/>
    </row>
    <row r="947" spans="3:4" s="38" customFormat="1" x14ac:dyDescent="0.2">
      <c r="C947" s="7"/>
      <c r="D947" s="7"/>
    </row>
    <row r="948" spans="3:4" s="38" customFormat="1" x14ac:dyDescent="0.2">
      <c r="C948" s="7"/>
      <c r="D948" s="7"/>
    </row>
    <row r="949" spans="3:4" s="38" customFormat="1" x14ac:dyDescent="0.2">
      <c r="C949" s="7"/>
      <c r="D949" s="7"/>
    </row>
    <row r="950" spans="3:4" s="38" customFormat="1" x14ac:dyDescent="0.2">
      <c r="C950" s="7"/>
      <c r="D950" s="7"/>
    </row>
    <row r="951" spans="3:4" s="38" customFormat="1" x14ac:dyDescent="0.2">
      <c r="C951" s="7"/>
      <c r="D951" s="7"/>
    </row>
    <row r="952" spans="3:4" s="38" customFormat="1" x14ac:dyDescent="0.2">
      <c r="C952" s="7"/>
      <c r="D952" s="7"/>
    </row>
    <row r="953" spans="3:4" s="38" customFormat="1" x14ac:dyDescent="0.2">
      <c r="C953" s="7"/>
      <c r="D953" s="7"/>
    </row>
    <row r="954" spans="3:4" s="38" customFormat="1" x14ac:dyDescent="0.2">
      <c r="C954" s="7"/>
      <c r="D954" s="7"/>
    </row>
    <row r="955" spans="3:4" s="38" customFormat="1" x14ac:dyDescent="0.2">
      <c r="C955" s="7"/>
      <c r="D955" s="7"/>
    </row>
    <row r="956" spans="3:4" s="38" customFormat="1" x14ac:dyDescent="0.2">
      <c r="C956" s="7"/>
      <c r="D956" s="7"/>
    </row>
    <row r="957" spans="3:4" s="38" customFormat="1" x14ac:dyDescent="0.2">
      <c r="C957" s="7"/>
      <c r="D957" s="7"/>
    </row>
    <row r="958" spans="3:4" s="38" customFormat="1" x14ac:dyDescent="0.2">
      <c r="C958" s="7"/>
      <c r="D958" s="7"/>
    </row>
    <row r="959" spans="3:4" s="38" customFormat="1" x14ac:dyDescent="0.2">
      <c r="C959" s="7"/>
      <c r="D959" s="7"/>
    </row>
    <row r="960" spans="3:4" s="38" customFormat="1" x14ac:dyDescent="0.2">
      <c r="C960" s="7"/>
      <c r="D960" s="7"/>
    </row>
    <row r="961" spans="3:4" s="38" customFormat="1" x14ac:dyDescent="0.2">
      <c r="C961" s="7"/>
      <c r="D961" s="7"/>
    </row>
    <row r="962" spans="3:4" s="38" customFormat="1" x14ac:dyDescent="0.2">
      <c r="C962" s="7"/>
      <c r="D962" s="7"/>
    </row>
    <row r="963" spans="3:4" s="38" customFormat="1" x14ac:dyDescent="0.2">
      <c r="C963" s="7"/>
      <c r="D963" s="7"/>
    </row>
    <row r="964" spans="3:4" s="38" customFormat="1" x14ac:dyDescent="0.2">
      <c r="C964" s="7"/>
      <c r="D964" s="7"/>
    </row>
    <row r="965" spans="3:4" s="38" customFormat="1" x14ac:dyDescent="0.2">
      <c r="C965" s="7"/>
      <c r="D965" s="7"/>
    </row>
    <row r="966" spans="3:4" s="38" customFormat="1" x14ac:dyDescent="0.2">
      <c r="C966" s="7"/>
      <c r="D966" s="7"/>
    </row>
    <row r="967" spans="3:4" s="38" customFormat="1" x14ac:dyDescent="0.2">
      <c r="C967" s="7"/>
      <c r="D967" s="7"/>
    </row>
    <row r="968" spans="3:4" s="38" customFormat="1" x14ac:dyDescent="0.2">
      <c r="C968" s="7"/>
      <c r="D968" s="7"/>
    </row>
    <row r="969" spans="3:4" s="38" customFormat="1" x14ac:dyDescent="0.2">
      <c r="C969" s="7"/>
      <c r="D969" s="7"/>
    </row>
    <row r="970" spans="3:4" s="38" customFormat="1" x14ac:dyDescent="0.2">
      <c r="C970" s="7"/>
      <c r="D970" s="7"/>
    </row>
    <row r="971" spans="3:4" s="38" customFormat="1" x14ac:dyDescent="0.2">
      <c r="C971" s="7"/>
      <c r="D971" s="7"/>
    </row>
    <row r="972" spans="3:4" s="38" customFormat="1" x14ac:dyDescent="0.2">
      <c r="C972" s="7"/>
      <c r="D972" s="7"/>
    </row>
    <row r="973" spans="3:4" s="38" customFormat="1" x14ac:dyDescent="0.2">
      <c r="C973" s="7"/>
      <c r="D973" s="7"/>
    </row>
    <row r="974" spans="3:4" s="38" customFormat="1" x14ac:dyDescent="0.2">
      <c r="C974" s="7"/>
      <c r="D974" s="7"/>
    </row>
    <row r="975" spans="3:4" s="38" customFormat="1" x14ac:dyDescent="0.2">
      <c r="C975" s="7"/>
      <c r="D975" s="7"/>
    </row>
    <row r="976" spans="3:4" s="38" customFormat="1" x14ac:dyDescent="0.2">
      <c r="C976" s="7"/>
      <c r="D976" s="7"/>
    </row>
    <row r="977" spans="3:4" s="38" customFormat="1" x14ac:dyDescent="0.2">
      <c r="C977" s="7"/>
      <c r="D977" s="7"/>
    </row>
    <row r="978" spans="3:4" s="38" customFormat="1" x14ac:dyDescent="0.2">
      <c r="C978" s="7"/>
      <c r="D978" s="7"/>
    </row>
    <row r="979" spans="3:4" s="38" customFormat="1" x14ac:dyDescent="0.2">
      <c r="C979" s="7"/>
      <c r="D979" s="7"/>
    </row>
    <row r="980" spans="3:4" s="38" customFormat="1" x14ac:dyDescent="0.2">
      <c r="C980" s="7"/>
      <c r="D980" s="7"/>
    </row>
    <row r="981" spans="3:4" s="38" customFormat="1" x14ac:dyDescent="0.2">
      <c r="C981" s="7"/>
      <c r="D981" s="7"/>
    </row>
    <row r="982" spans="3:4" s="38" customFormat="1" x14ac:dyDescent="0.2">
      <c r="C982" s="7"/>
      <c r="D982" s="7"/>
    </row>
    <row r="983" spans="3:4" s="38" customFormat="1" x14ac:dyDescent="0.2">
      <c r="C983" s="7"/>
      <c r="D983" s="7"/>
    </row>
    <row r="984" spans="3:4" s="38" customFormat="1" x14ac:dyDescent="0.2">
      <c r="C984" s="7"/>
      <c r="D984" s="7"/>
    </row>
    <row r="985" spans="3:4" s="38" customFormat="1" x14ac:dyDescent="0.2">
      <c r="C985" s="7"/>
      <c r="D985" s="7"/>
    </row>
    <row r="986" spans="3:4" s="38" customFormat="1" x14ac:dyDescent="0.2">
      <c r="C986" s="7"/>
      <c r="D986" s="7"/>
    </row>
    <row r="987" spans="3:4" s="38" customFormat="1" x14ac:dyDescent="0.2">
      <c r="C987" s="7"/>
      <c r="D987" s="7"/>
    </row>
    <row r="988" spans="3:4" s="38" customFormat="1" x14ac:dyDescent="0.2">
      <c r="C988" s="7"/>
      <c r="D988" s="7"/>
    </row>
    <row r="989" spans="3:4" s="38" customFormat="1" x14ac:dyDescent="0.2">
      <c r="C989" s="7"/>
      <c r="D989" s="7"/>
    </row>
    <row r="990" spans="3:4" s="38" customFormat="1" x14ac:dyDescent="0.2">
      <c r="C990" s="7"/>
      <c r="D990" s="7"/>
    </row>
    <row r="991" spans="3:4" s="38" customFormat="1" x14ac:dyDescent="0.2">
      <c r="C991" s="7"/>
      <c r="D991" s="7"/>
    </row>
    <row r="992" spans="3:4" s="38" customFormat="1" x14ac:dyDescent="0.2">
      <c r="C992" s="7"/>
      <c r="D992" s="7"/>
    </row>
    <row r="993" spans="3:4" s="38" customFormat="1" x14ac:dyDescent="0.2">
      <c r="C993" s="7"/>
      <c r="D993" s="7"/>
    </row>
    <row r="994" spans="3:4" s="38" customFormat="1" x14ac:dyDescent="0.2">
      <c r="C994" s="7"/>
      <c r="D994" s="7"/>
    </row>
    <row r="995" spans="3:4" s="38" customFormat="1" x14ac:dyDescent="0.2">
      <c r="C995" s="7"/>
      <c r="D995" s="7"/>
    </row>
    <row r="996" spans="3:4" s="38" customFormat="1" x14ac:dyDescent="0.2">
      <c r="C996" s="7"/>
      <c r="D996" s="7"/>
    </row>
    <row r="997" spans="3:4" s="38" customFormat="1" x14ac:dyDescent="0.2">
      <c r="C997" s="7"/>
      <c r="D997" s="7"/>
    </row>
    <row r="998" spans="3:4" s="38" customFormat="1" x14ac:dyDescent="0.2">
      <c r="C998" s="7"/>
      <c r="D998" s="7"/>
    </row>
    <row r="999" spans="3:4" s="38" customFormat="1" x14ac:dyDescent="0.2">
      <c r="C999" s="7"/>
      <c r="D999" s="7"/>
    </row>
    <row r="1000" spans="3:4" s="38" customFormat="1" x14ac:dyDescent="0.2">
      <c r="C1000" s="7"/>
      <c r="D1000" s="7"/>
    </row>
    <row r="1001" spans="3:4" s="38" customFormat="1" x14ac:dyDescent="0.2">
      <c r="C1001" s="7"/>
      <c r="D1001" s="7"/>
    </row>
    <row r="1002" spans="3:4" s="38" customFormat="1" x14ac:dyDescent="0.2">
      <c r="C1002" s="7"/>
      <c r="D1002" s="7"/>
    </row>
    <row r="1003" spans="3:4" s="38" customFormat="1" x14ac:dyDescent="0.2">
      <c r="C1003" s="7"/>
      <c r="D1003" s="7"/>
    </row>
    <row r="1004" spans="3:4" s="38" customFormat="1" x14ac:dyDescent="0.2">
      <c r="C1004" s="7"/>
      <c r="D1004" s="7"/>
    </row>
    <row r="1005" spans="3:4" s="38" customFormat="1" x14ac:dyDescent="0.2">
      <c r="C1005" s="7"/>
      <c r="D1005" s="7"/>
    </row>
    <row r="1006" spans="3:4" s="38" customFormat="1" x14ac:dyDescent="0.2">
      <c r="C1006" s="7"/>
      <c r="D1006" s="7"/>
    </row>
    <row r="1007" spans="3:4" s="38" customFormat="1" x14ac:dyDescent="0.2">
      <c r="C1007" s="7"/>
      <c r="D1007" s="7"/>
    </row>
    <row r="1008" spans="3:4" s="38" customFormat="1" x14ac:dyDescent="0.2">
      <c r="C1008" s="7"/>
      <c r="D1008" s="7"/>
    </row>
    <row r="1009" spans="3:4" s="38" customFormat="1" x14ac:dyDescent="0.2">
      <c r="C1009" s="7"/>
      <c r="D1009" s="7"/>
    </row>
    <row r="1010" spans="3:4" s="38" customFormat="1" x14ac:dyDescent="0.2">
      <c r="C1010" s="7"/>
      <c r="D1010" s="7"/>
    </row>
    <row r="1011" spans="3:4" s="38" customFormat="1" x14ac:dyDescent="0.2">
      <c r="C1011" s="7"/>
      <c r="D1011" s="7"/>
    </row>
    <row r="1012" spans="3:4" s="38" customFormat="1" x14ac:dyDescent="0.2">
      <c r="C1012" s="7"/>
      <c r="D1012" s="7"/>
    </row>
    <row r="1013" spans="3:4" s="38" customFormat="1" x14ac:dyDescent="0.2">
      <c r="C1013" s="7"/>
      <c r="D1013" s="7"/>
    </row>
    <row r="1014" spans="3:4" s="38" customFormat="1" x14ac:dyDescent="0.2">
      <c r="C1014" s="7"/>
      <c r="D1014" s="7"/>
    </row>
    <row r="1015" spans="3:4" s="38" customFormat="1" x14ac:dyDescent="0.2">
      <c r="C1015" s="7"/>
      <c r="D1015" s="7"/>
    </row>
    <row r="1016" spans="3:4" s="38" customFormat="1" x14ac:dyDescent="0.2">
      <c r="C1016" s="7"/>
      <c r="D1016" s="7"/>
    </row>
    <row r="1017" spans="3:4" s="38" customFormat="1" x14ac:dyDescent="0.2">
      <c r="C1017" s="7"/>
      <c r="D1017" s="7"/>
    </row>
    <row r="1018" spans="3:4" s="38" customFormat="1" x14ac:dyDescent="0.2">
      <c r="C1018" s="7"/>
      <c r="D1018" s="7"/>
    </row>
    <row r="1019" spans="3:4" s="38" customFormat="1" x14ac:dyDescent="0.2">
      <c r="C1019" s="7"/>
      <c r="D1019" s="7"/>
    </row>
    <row r="1020" spans="3:4" s="38" customFormat="1" x14ac:dyDescent="0.2">
      <c r="C1020" s="7"/>
      <c r="D1020" s="7"/>
    </row>
    <row r="1021" spans="3:4" s="38" customFormat="1" x14ac:dyDescent="0.2">
      <c r="C1021" s="7"/>
      <c r="D1021" s="7"/>
    </row>
    <row r="1022" spans="3:4" s="38" customFormat="1" x14ac:dyDescent="0.2">
      <c r="C1022" s="7"/>
      <c r="D1022" s="7"/>
    </row>
    <row r="1023" spans="3:4" s="38" customFormat="1" x14ac:dyDescent="0.2">
      <c r="C1023" s="7"/>
      <c r="D1023" s="7"/>
    </row>
    <row r="1024" spans="3:4" s="38" customFormat="1" x14ac:dyDescent="0.2">
      <c r="C1024" s="7"/>
      <c r="D1024" s="7"/>
    </row>
    <row r="1025" spans="3:4" s="38" customFormat="1" x14ac:dyDescent="0.2">
      <c r="C1025" s="7"/>
      <c r="D1025" s="7"/>
    </row>
    <row r="1026" spans="3:4" s="38" customFormat="1" x14ac:dyDescent="0.2">
      <c r="C1026" s="7"/>
      <c r="D1026" s="7"/>
    </row>
    <row r="1027" spans="3:4" s="38" customFormat="1" x14ac:dyDescent="0.2">
      <c r="C1027" s="7"/>
      <c r="D1027" s="7"/>
    </row>
    <row r="1028" spans="3:4" s="38" customFormat="1" x14ac:dyDescent="0.2">
      <c r="C1028" s="7"/>
      <c r="D1028" s="7"/>
    </row>
    <row r="1029" spans="3:4" s="38" customFormat="1" x14ac:dyDescent="0.2">
      <c r="C1029" s="7"/>
      <c r="D1029" s="7"/>
    </row>
    <row r="1030" spans="3:4" s="38" customFormat="1" x14ac:dyDescent="0.2">
      <c r="C1030" s="7"/>
      <c r="D1030" s="7"/>
    </row>
    <row r="1031" spans="3:4" s="38" customFormat="1" x14ac:dyDescent="0.2">
      <c r="C1031" s="7"/>
      <c r="D1031" s="7"/>
    </row>
    <row r="1032" spans="3:4" s="38" customFormat="1" x14ac:dyDescent="0.2">
      <c r="C1032" s="7"/>
      <c r="D1032" s="7"/>
    </row>
    <row r="1033" spans="3:4" s="38" customFormat="1" x14ac:dyDescent="0.2">
      <c r="C1033" s="7"/>
      <c r="D1033" s="7"/>
    </row>
    <row r="1034" spans="3:4" s="38" customFormat="1" x14ac:dyDescent="0.2">
      <c r="C1034" s="7"/>
      <c r="D1034" s="7"/>
    </row>
    <row r="1035" spans="3:4" s="38" customFormat="1" x14ac:dyDescent="0.2">
      <c r="C1035" s="7"/>
      <c r="D1035" s="7"/>
    </row>
    <row r="1036" spans="3:4" s="38" customFormat="1" x14ac:dyDescent="0.2">
      <c r="C1036" s="7"/>
      <c r="D1036" s="7"/>
    </row>
    <row r="1037" spans="3:4" s="38" customFormat="1" x14ac:dyDescent="0.2">
      <c r="C1037" s="7"/>
      <c r="D1037" s="7"/>
    </row>
    <row r="1038" spans="3:4" s="38" customFormat="1" x14ac:dyDescent="0.2">
      <c r="C1038" s="7"/>
      <c r="D1038" s="7"/>
    </row>
    <row r="1039" spans="3:4" s="38" customFormat="1" x14ac:dyDescent="0.2">
      <c r="C1039" s="7"/>
      <c r="D1039" s="7"/>
    </row>
    <row r="1040" spans="3:4" s="38" customFormat="1" x14ac:dyDescent="0.2">
      <c r="C1040" s="7"/>
      <c r="D1040" s="7"/>
    </row>
    <row r="1041" spans="3:4" s="38" customFormat="1" x14ac:dyDescent="0.2">
      <c r="C1041" s="7"/>
      <c r="D1041" s="7"/>
    </row>
    <row r="1042" spans="3:4" s="38" customFormat="1" x14ac:dyDescent="0.2">
      <c r="C1042" s="7"/>
      <c r="D1042" s="7"/>
    </row>
    <row r="1043" spans="3:4" s="38" customFormat="1" x14ac:dyDescent="0.2">
      <c r="C1043" s="7"/>
      <c r="D1043" s="7"/>
    </row>
    <row r="1044" spans="3:4" s="38" customFormat="1" x14ac:dyDescent="0.2">
      <c r="C1044" s="7"/>
      <c r="D1044" s="7"/>
    </row>
    <row r="1045" spans="3:4" s="38" customFormat="1" x14ac:dyDescent="0.2">
      <c r="C1045" s="7"/>
      <c r="D1045" s="7"/>
    </row>
    <row r="1046" spans="3:4" s="38" customFormat="1" x14ac:dyDescent="0.2">
      <c r="C1046" s="7"/>
      <c r="D1046" s="7"/>
    </row>
    <row r="1047" spans="3:4" s="38" customFormat="1" x14ac:dyDescent="0.2">
      <c r="C1047" s="7"/>
      <c r="D1047" s="7"/>
    </row>
    <row r="1048" spans="3:4" s="38" customFormat="1" x14ac:dyDescent="0.2">
      <c r="C1048" s="7"/>
      <c r="D1048" s="7"/>
    </row>
    <row r="1049" spans="3:4" s="38" customFormat="1" x14ac:dyDescent="0.2">
      <c r="C1049" s="7"/>
      <c r="D1049" s="7"/>
    </row>
    <row r="1050" spans="3:4" s="38" customFormat="1" x14ac:dyDescent="0.2">
      <c r="C1050" s="7"/>
      <c r="D1050" s="7"/>
    </row>
    <row r="1051" spans="3:4" s="38" customFormat="1" x14ac:dyDescent="0.2">
      <c r="C1051" s="7"/>
      <c r="D1051" s="7"/>
    </row>
    <row r="1052" spans="3:4" s="38" customFormat="1" x14ac:dyDescent="0.2">
      <c r="C1052" s="7"/>
      <c r="D1052" s="7"/>
    </row>
    <row r="1053" spans="3:4" s="38" customFormat="1" x14ac:dyDescent="0.2">
      <c r="C1053" s="7"/>
      <c r="D1053" s="7"/>
    </row>
    <row r="1054" spans="3:4" s="38" customFormat="1" x14ac:dyDescent="0.2">
      <c r="C1054" s="7"/>
      <c r="D1054" s="7"/>
    </row>
    <row r="1055" spans="3:4" s="38" customFormat="1" x14ac:dyDescent="0.2">
      <c r="C1055" s="7"/>
      <c r="D1055" s="7"/>
    </row>
    <row r="1056" spans="3:4" s="38" customFormat="1" x14ac:dyDescent="0.2">
      <c r="C1056" s="7"/>
      <c r="D1056" s="7"/>
    </row>
    <row r="1057" spans="3:4" s="38" customFormat="1" x14ac:dyDescent="0.2">
      <c r="C1057" s="7"/>
      <c r="D1057" s="7"/>
    </row>
    <row r="1058" spans="3:4" s="38" customFormat="1" x14ac:dyDescent="0.2">
      <c r="C1058" s="7"/>
      <c r="D1058" s="7"/>
    </row>
    <row r="1059" spans="3:4" s="38" customFormat="1" x14ac:dyDescent="0.2">
      <c r="C1059" s="7"/>
      <c r="D1059" s="7"/>
    </row>
    <row r="1060" spans="3:4" s="38" customFormat="1" x14ac:dyDescent="0.2">
      <c r="C1060" s="7"/>
      <c r="D1060" s="7"/>
    </row>
    <row r="1061" spans="3:4" s="38" customFormat="1" x14ac:dyDescent="0.2">
      <c r="C1061" s="7"/>
      <c r="D1061" s="7"/>
    </row>
    <row r="1062" spans="3:4" s="38" customFormat="1" x14ac:dyDescent="0.2">
      <c r="C1062" s="7"/>
      <c r="D1062" s="7"/>
    </row>
    <row r="1063" spans="3:4" s="38" customFormat="1" x14ac:dyDescent="0.2">
      <c r="C1063" s="7"/>
      <c r="D1063" s="7"/>
    </row>
    <row r="1064" spans="3:4" s="38" customFormat="1" x14ac:dyDescent="0.2">
      <c r="C1064" s="7"/>
      <c r="D1064" s="7"/>
    </row>
    <row r="1065" spans="3:4" s="38" customFormat="1" x14ac:dyDescent="0.2">
      <c r="C1065" s="7"/>
      <c r="D1065" s="7"/>
    </row>
    <row r="1066" spans="3:4" s="38" customFormat="1" x14ac:dyDescent="0.2">
      <c r="C1066" s="7"/>
      <c r="D1066" s="7"/>
    </row>
    <row r="1067" spans="3:4" s="38" customFormat="1" x14ac:dyDescent="0.2">
      <c r="C1067" s="7"/>
      <c r="D1067" s="7"/>
    </row>
    <row r="1068" spans="3:4" s="38" customFormat="1" x14ac:dyDescent="0.2">
      <c r="C1068" s="7"/>
      <c r="D1068" s="7"/>
    </row>
    <row r="1069" spans="3:4" s="38" customFormat="1" x14ac:dyDescent="0.2">
      <c r="C1069" s="7"/>
      <c r="D1069" s="7"/>
    </row>
    <row r="1070" spans="3:4" s="38" customFormat="1" x14ac:dyDescent="0.2">
      <c r="C1070" s="7"/>
      <c r="D1070" s="7"/>
    </row>
    <row r="1071" spans="3:4" s="38" customFormat="1" x14ac:dyDescent="0.2">
      <c r="C1071" s="7"/>
      <c r="D1071" s="7"/>
    </row>
    <row r="1072" spans="3:4" s="38" customFormat="1" x14ac:dyDescent="0.2">
      <c r="C1072" s="7"/>
      <c r="D1072" s="7"/>
    </row>
    <row r="1073" spans="3:4" s="38" customFormat="1" x14ac:dyDescent="0.2">
      <c r="C1073" s="7"/>
      <c r="D1073" s="7"/>
    </row>
    <row r="1074" spans="3:4" s="38" customFormat="1" x14ac:dyDescent="0.2">
      <c r="C1074" s="7"/>
      <c r="D1074" s="7"/>
    </row>
    <row r="1075" spans="3:4" s="38" customFormat="1" x14ac:dyDescent="0.2">
      <c r="C1075" s="7"/>
      <c r="D1075" s="7"/>
    </row>
    <row r="1076" spans="3:4" s="38" customFormat="1" x14ac:dyDescent="0.2">
      <c r="C1076" s="7"/>
      <c r="D1076" s="7"/>
    </row>
    <row r="1077" spans="3:4" s="38" customFormat="1" x14ac:dyDescent="0.2">
      <c r="C1077" s="7"/>
      <c r="D1077" s="7"/>
    </row>
    <row r="1078" spans="3:4" s="38" customFormat="1" x14ac:dyDescent="0.2">
      <c r="C1078" s="7"/>
      <c r="D1078" s="7"/>
    </row>
    <row r="1079" spans="3:4" s="38" customFormat="1" x14ac:dyDescent="0.2">
      <c r="C1079" s="7"/>
      <c r="D1079" s="7"/>
    </row>
    <row r="1080" spans="3:4" s="38" customFormat="1" x14ac:dyDescent="0.2">
      <c r="C1080" s="7"/>
      <c r="D1080" s="7"/>
    </row>
    <row r="1081" spans="3:4" s="38" customFormat="1" x14ac:dyDescent="0.2">
      <c r="C1081" s="7"/>
      <c r="D1081" s="7"/>
    </row>
    <row r="1082" spans="3:4" s="38" customFormat="1" x14ac:dyDescent="0.2">
      <c r="C1082" s="7"/>
      <c r="D1082" s="7"/>
    </row>
    <row r="1083" spans="3:4" s="38" customFormat="1" x14ac:dyDescent="0.2">
      <c r="C1083" s="7"/>
      <c r="D1083" s="7"/>
    </row>
    <row r="1084" spans="3:4" s="38" customFormat="1" x14ac:dyDescent="0.2">
      <c r="C1084" s="7"/>
      <c r="D1084" s="7"/>
    </row>
    <row r="1085" spans="3:4" s="38" customFormat="1" x14ac:dyDescent="0.2">
      <c r="C1085" s="7"/>
      <c r="D1085" s="7"/>
    </row>
    <row r="1086" spans="3:4" s="38" customFormat="1" x14ac:dyDescent="0.2">
      <c r="C1086" s="7"/>
      <c r="D1086" s="7"/>
    </row>
    <row r="1087" spans="3:4" s="38" customFormat="1" x14ac:dyDescent="0.2">
      <c r="C1087" s="7"/>
      <c r="D1087" s="7"/>
    </row>
    <row r="1088" spans="3:4" s="38" customFormat="1" x14ac:dyDescent="0.2">
      <c r="C1088" s="7"/>
      <c r="D1088" s="7"/>
    </row>
    <row r="1089" spans="3:4" s="38" customFormat="1" x14ac:dyDescent="0.2">
      <c r="C1089" s="7"/>
      <c r="D1089" s="7"/>
    </row>
    <row r="1090" spans="3:4" s="38" customFormat="1" x14ac:dyDescent="0.2">
      <c r="C1090" s="7"/>
      <c r="D1090" s="7"/>
    </row>
    <row r="1091" spans="3:4" s="38" customFormat="1" x14ac:dyDescent="0.2">
      <c r="C1091" s="7"/>
      <c r="D1091" s="7"/>
    </row>
    <row r="1092" spans="3:4" s="38" customFormat="1" x14ac:dyDescent="0.2">
      <c r="C1092" s="7"/>
      <c r="D1092" s="7"/>
    </row>
    <row r="1093" spans="3:4" s="38" customFormat="1" x14ac:dyDescent="0.2">
      <c r="C1093" s="7"/>
      <c r="D1093" s="7"/>
    </row>
    <row r="1094" spans="3:4" s="38" customFormat="1" x14ac:dyDescent="0.2">
      <c r="C1094" s="7"/>
      <c r="D1094" s="7"/>
    </row>
    <row r="1095" spans="3:4" s="38" customFormat="1" x14ac:dyDescent="0.2">
      <c r="C1095" s="7"/>
      <c r="D1095" s="7"/>
    </row>
    <row r="1096" spans="3:4" s="38" customFormat="1" x14ac:dyDescent="0.2">
      <c r="C1096" s="7"/>
      <c r="D1096" s="7"/>
    </row>
    <row r="1097" spans="3:4" s="38" customFormat="1" x14ac:dyDescent="0.2">
      <c r="C1097" s="7"/>
      <c r="D1097" s="7"/>
    </row>
    <row r="1098" spans="3:4" s="38" customFormat="1" x14ac:dyDescent="0.2">
      <c r="C1098" s="7"/>
      <c r="D1098" s="7"/>
    </row>
    <row r="1099" spans="3:4" s="38" customFormat="1" x14ac:dyDescent="0.2">
      <c r="C1099" s="7"/>
      <c r="D1099" s="7"/>
    </row>
    <row r="1100" spans="3:4" s="38" customFormat="1" x14ac:dyDescent="0.2">
      <c r="C1100" s="7"/>
      <c r="D1100" s="7"/>
    </row>
    <row r="1101" spans="3:4" s="38" customFormat="1" x14ac:dyDescent="0.2">
      <c r="C1101" s="7"/>
      <c r="D1101" s="7"/>
    </row>
    <row r="1102" spans="3:4" s="38" customFormat="1" x14ac:dyDescent="0.2">
      <c r="C1102" s="7"/>
      <c r="D1102" s="7"/>
    </row>
    <row r="1103" spans="3:4" s="38" customFormat="1" x14ac:dyDescent="0.2">
      <c r="C1103" s="7"/>
      <c r="D1103" s="7"/>
    </row>
    <row r="1104" spans="3:4" s="38" customFormat="1" x14ac:dyDescent="0.2">
      <c r="C1104" s="7"/>
      <c r="D1104" s="7"/>
    </row>
    <row r="1105" spans="3:4" s="38" customFormat="1" x14ac:dyDescent="0.2">
      <c r="C1105" s="7"/>
      <c r="D1105" s="7"/>
    </row>
    <row r="1106" spans="3:4" s="38" customFormat="1" x14ac:dyDescent="0.2">
      <c r="C1106" s="7"/>
      <c r="D1106" s="7"/>
    </row>
    <row r="1107" spans="3:4" s="38" customFormat="1" x14ac:dyDescent="0.2">
      <c r="C1107" s="7"/>
      <c r="D1107" s="7"/>
    </row>
    <row r="1108" spans="3:4" s="38" customFormat="1" x14ac:dyDescent="0.2">
      <c r="C1108" s="7"/>
      <c r="D1108" s="7"/>
    </row>
    <row r="1109" spans="3:4" s="38" customFormat="1" x14ac:dyDescent="0.2">
      <c r="C1109" s="7"/>
      <c r="D1109" s="7"/>
    </row>
    <row r="1110" spans="3:4" s="38" customFormat="1" x14ac:dyDescent="0.2">
      <c r="C1110" s="7"/>
      <c r="D1110" s="7"/>
    </row>
    <row r="1111" spans="3:4" s="38" customFormat="1" x14ac:dyDescent="0.2">
      <c r="C1111" s="7"/>
      <c r="D1111" s="7"/>
    </row>
    <row r="1112" spans="3:4" s="38" customFormat="1" x14ac:dyDescent="0.2">
      <c r="C1112" s="7"/>
      <c r="D1112" s="7"/>
    </row>
    <row r="1113" spans="3:4" s="38" customFormat="1" x14ac:dyDescent="0.2">
      <c r="C1113" s="7"/>
      <c r="D1113" s="7"/>
    </row>
    <row r="1114" spans="3:4" s="38" customFormat="1" x14ac:dyDescent="0.2">
      <c r="C1114" s="7"/>
      <c r="D1114" s="7"/>
    </row>
    <row r="1115" spans="3:4" s="38" customFormat="1" x14ac:dyDescent="0.2">
      <c r="C1115" s="7"/>
      <c r="D1115" s="7"/>
    </row>
    <row r="1116" spans="3:4" s="38" customFormat="1" x14ac:dyDescent="0.2">
      <c r="C1116" s="7"/>
      <c r="D1116" s="7"/>
    </row>
    <row r="1117" spans="3:4" s="38" customFormat="1" x14ac:dyDescent="0.2">
      <c r="C1117" s="7"/>
      <c r="D1117" s="7"/>
    </row>
    <row r="1118" spans="3:4" s="38" customFormat="1" x14ac:dyDescent="0.2">
      <c r="C1118" s="7"/>
      <c r="D1118" s="7"/>
    </row>
    <row r="1119" spans="3:4" s="38" customFormat="1" x14ac:dyDescent="0.2">
      <c r="C1119" s="7"/>
      <c r="D1119" s="7"/>
    </row>
    <row r="1120" spans="3:4" s="38" customFormat="1" x14ac:dyDescent="0.2">
      <c r="C1120" s="7"/>
      <c r="D1120" s="7"/>
    </row>
    <row r="1121" spans="3:4" s="38" customFormat="1" x14ac:dyDescent="0.2">
      <c r="C1121" s="7"/>
      <c r="D1121" s="7"/>
    </row>
    <row r="1122" spans="3:4" s="38" customFormat="1" x14ac:dyDescent="0.2">
      <c r="C1122" s="7"/>
      <c r="D1122" s="7"/>
    </row>
    <row r="1123" spans="3:4" s="38" customFormat="1" x14ac:dyDescent="0.2">
      <c r="C1123" s="7"/>
      <c r="D1123" s="7"/>
    </row>
    <row r="1124" spans="3:4" s="38" customFormat="1" x14ac:dyDescent="0.2">
      <c r="C1124" s="7"/>
      <c r="D1124" s="7"/>
    </row>
    <row r="1125" spans="3:4" s="38" customFormat="1" x14ac:dyDescent="0.2">
      <c r="C1125" s="7"/>
      <c r="D1125" s="7"/>
    </row>
    <row r="1126" spans="3:4" s="38" customFormat="1" x14ac:dyDescent="0.2">
      <c r="C1126" s="7"/>
      <c r="D1126" s="7"/>
    </row>
    <row r="1127" spans="3:4" s="38" customFormat="1" x14ac:dyDescent="0.2">
      <c r="C1127" s="7"/>
      <c r="D1127" s="7"/>
    </row>
    <row r="1128" spans="3:4" s="38" customFormat="1" x14ac:dyDescent="0.2">
      <c r="C1128" s="7"/>
      <c r="D1128" s="7"/>
    </row>
    <row r="1129" spans="3:4" s="38" customFormat="1" x14ac:dyDescent="0.2">
      <c r="C1129" s="7"/>
      <c r="D1129" s="7"/>
    </row>
    <row r="1130" spans="3:4" s="38" customFormat="1" x14ac:dyDescent="0.2">
      <c r="C1130" s="7"/>
      <c r="D1130" s="7"/>
    </row>
    <row r="1131" spans="3:4" s="38" customFormat="1" x14ac:dyDescent="0.2">
      <c r="C1131" s="7"/>
      <c r="D1131" s="7"/>
    </row>
    <row r="1132" spans="3:4" s="38" customFormat="1" x14ac:dyDescent="0.2">
      <c r="C1132" s="7"/>
      <c r="D1132" s="7"/>
    </row>
    <row r="1133" spans="3:4" s="38" customFormat="1" x14ac:dyDescent="0.2">
      <c r="C1133" s="7"/>
      <c r="D1133" s="7"/>
    </row>
    <row r="1134" spans="3:4" s="38" customFormat="1" x14ac:dyDescent="0.2">
      <c r="C1134" s="7"/>
      <c r="D1134" s="7"/>
    </row>
    <row r="1135" spans="3:4" s="38" customFormat="1" x14ac:dyDescent="0.2">
      <c r="C1135" s="7"/>
      <c r="D1135" s="7"/>
    </row>
    <row r="1136" spans="3:4" s="38" customFormat="1" x14ac:dyDescent="0.2">
      <c r="C1136" s="7"/>
      <c r="D1136" s="7"/>
    </row>
    <row r="1137" spans="3:4" s="38" customFormat="1" x14ac:dyDescent="0.2">
      <c r="C1137" s="7"/>
      <c r="D1137" s="7"/>
    </row>
    <row r="1138" spans="3:4" s="38" customFormat="1" x14ac:dyDescent="0.2">
      <c r="C1138" s="7"/>
      <c r="D1138" s="7"/>
    </row>
    <row r="1139" spans="3:4" s="38" customFormat="1" x14ac:dyDescent="0.2">
      <c r="C1139" s="7"/>
      <c r="D1139" s="7"/>
    </row>
    <row r="1140" spans="3:4" s="38" customFormat="1" x14ac:dyDescent="0.2">
      <c r="C1140" s="7"/>
      <c r="D1140" s="7"/>
    </row>
    <row r="1141" spans="3:4" s="38" customFormat="1" x14ac:dyDescent="0.2">
      <c r="C1141" s="7"/>
      <c r="D1141" s="7"/>
    </row>
    <row r="1142" spans="3:4" s="38" customFormat="1" x14ac:dyDescent="0.2">
      <c r="C1142" s="7"/>
      <c r="D1142" s="7"/>
    </row>
    <row r="1143" spans="3:4" s="38" customFormat="1" x14ac:dyDescent="0.2">
      <c r="C1143" s="7"/>
      <c r="D1143" s="7"/>
    </row>
    <row r="1144" spans="3:4" s="38" customFormat="1" x14ac:dyDescent="0.2">
      <c r="C1144" s="7"/>
      <c r="D1144" s="7"/>
    </row>
    <row r="1145" spans="3:4" s="38" customFormat="1" x14ac:dyDescent="0.2">
      <c r="C1145" s="7"/>
      <c r="D1145" s="7"/>
    </row>
    <row r="1146" spans="3:4" s="38" customFormat="1" x14ac:dyDescent="0.2">
      <c r="C1146" s="7"/>
      <c r="D1146" s="7"/>
    </row>
    <row r="1147" spans="3:4" s="38" customFormat="1" x14ac:dyDescent="0.2">
      <c r="C1147" s="7"/>
      <c r="D1147" s="7"/>
    </row>
    <row r="1148" spans="3:4" s="38" customFormat="1" x14ac:dyDescent="0.2">
      <c r="C1148" s="7"/>
      <c r="D1148" s="7"/>
    </row>
    <row r="1149" spans="3:4" s="38" customFormat="1" x14ac:dyDescent="0.2">
      <c r="C1149" s="7"/>
      <c r="D1149" s="7"/>
    </row>
    <row r="1150" spans="3:4" s="38" customFormat="1" x14ac:dyDescent="0.2">
      <c r="C1150" s="7"/>
      <c r="D1150" s="7"/>
    </row>
    <row r="1151" spans="3:4" s="38" customFormat="1" x14ac:dyDescent="0.2">
      <c r="C1151" s="7"/>
      <c r="D1151" s="7"/>
    </row>
    <row r="1152" spans="3:4" s="38" customFormat="1" x14ac:dyDescent="0.2">
      <c r="C1152" s="7"/>
      <c r="D1152" s="7"/>
    </row>
    <row r="1153" spans="3:4" s="38" customFormat="1" x14ac:dyDescent="0.2">
      <c r="C1153" s="7"/>
      <c r="D1153" s="7"/>
    </row>
    <row r="1154" spans="3:4" s="38" customFormat="1" x14ac:dyDescent="0.2">
      <c r="C1154" s="7"/>
      <c r="D1154" s="7"/>
    </row>
    <row r="1155" spans="3:4" s="38" customFormat="1" x14ac:dyDescent="0.2">
      <c r="C1155" s="7"/>
      <c r="D1155" s="7"/>
    </row>
    <row r="1156" spans="3:4" s="38" customFormat="1" x14ac:dyDescent="0.2">
      <c r="C1156" s="7"/>
      <c r="D1156" s="7"/>
    </row>
    <row r="1157" spans="3:4" s="38" customFormat="1" x14ac:dyDescent="0.2">
      <c r="C1157" s="7"/>
      <c r="D1157" s="7"/>
    </row>
    <row r="1158" spans="3:4" s="38" customFormat="1" x14ac:dyDescent="0.2">
      <c r="C1158" s="7"/>
      <c r="D1158" s="7"/>
    </row>
    <row r="1159" spans="3:4" s="38" customFormat="1" x14ac:dyDescent="0.2">
      <c r="C1159" s="7"/>
      <c r="D1159" s="7"/>
    </row>
    <row r="1160" spans="3:4" s="38" customFormat="1" x14ac:dyDescent="0.2">
      <c r="C1160" s="7"/>
      <c r="D1160" s="7"/>
    </row>
    <row r="1161" spans="3:4" s="38" customFormat="1" x14ac:dyDescent="0.2">
      <c r="C1161" s="7"/>
      <c r="D1161" s="7"/>
    </row>
    <row r="1162" spans="3:4" s="38" customFormat="1" x14ac:dyDescent="0.2">
      <c r="C1162" s="7"/>
      <c r="D1162" s="7"/>
    </row>
    <row r="1163" spans="3:4" s="38" customFormat="1" x14ac:dyDescent="0.2">
      <c r="C1163" s="7"/>
      <c r="D1163" s="7"/>
    </row>
    <row r="1164" spans="3:4" s="38" customFormat="1" x14ac:dyDescent="0.2">
      <c r="C1164" s="7"/>
      <c r="D1164" s="7"/>
    </row>
    <row r="1165" spans="3:4" s="38" customFormat="1" x14ac:dyDescent="0.2">
      <c r="C1165" s="7"/>
      <c r="D1165" s="7"/>
    </row>
    <row r="1166" spans="3:4" s="38" customFormat="1" x14ac:dyDescent="0.2">
      <c r="C1166" s="7"/>
      <c r="D1166" s="7"/>
    </row>
    <row r="1167" spans="3:4" s="38" customFormat="1" x14ac:dyDescent="0.2">
      <c r="C1167" s="7"/>
      <c r="D1167" s="7"/>
    </row>
    <row r="1168" spans="3:4" s="38" customFormat="1" x14ac:dyDescent="0.2">
      <c r="C1168" s="7"/>
      <c r="D1168" s="7"/>
    </row>
    <row r="1169" spans="3:4" s="38" customFormat="1" x14ac:dyDescent="0.2">
      <c r="C1169" s="7"/>
      <c r="D1169" s="7"/>
    </row>
    <row r="1170" spans="3:4" s="38" customFormat="1" x14ac:dyDescent="0.2">
      <c r="C1170" s="7"/>
      <c r="D1170" s="7"/>
    </row>
    <row r="1171" spans="3:4" s="38" customFormat="1" x14ac:dyDescent="0.2">
      <c r="C1171" s="7"/>
      <c r="D1171" s="7"/>
    </row>
    <row r="1172" spans="3:4" s="38" customFormat="1" x14ac:dyDescent="0.2">
      <c r="C1172" s="7"/>
      <c r="D1172" s="7"/>
    </row>
    <row r="1173" spans="3:4" s="38" customFormat="1" x14ac:dyDescent="0.2">
      <c r="C1173" s="7"/>
      <c r="D1173" s="7"/>
    </row>
    <row r="1174" spans="3:4" s="38" customFormat="1" x14ac:dyDescent="0.2">
      <c r="C1174" s="7"/>
      <c r="D1174" s="7"/>
    </row>
    <row r="1175" spans="3:4" s="38" customFormat="1" x14ac:dyDescent="0.2">
      <c r="C1175" s="7"/>
      <c r="D1175" s="7"/>
    </row>
    <row r="1176" spans="3:4" s="38" customFormat="1" x14ac:dyDescent="0.2">
      <c r="C1176" s="7"/>
      <c r="D1176" s="7"/>
    </row>
    <row r="1177" spans="3:4" s="38" customFormat="1" x14ac:dyDescent="0.2">
      <c r="C1177" s="7"/>
      <c r="D1177" s="7"/>
    </row>
    <row r="1178" spans="3:4" s="38" customFormat="1" x14ac:dyDescent="0.2">
      <c r="C1178" s="7"/>
      <c r="D1178" s="7"/>
    </row>
    <row r="1179" spans="3:4" s="38" customFormat="1" x14ac:dyDescent="0.2">
      <c r="C1179" s="7"/>
      <c r="D1179" s="7"/>
    </row>
    <row r="1180" spans="3:4" s="38" customFormat="1" x14ac:dyDescent="0.2">
      <c r="C1180" s="7"/>
      <c r="D1180" s="7"/>
    </row>
    <row r="1181" spans="3:4" s="38" customFormat="1" x14ac:dyDescent="0.2">
      <c r="C1181" s="7"/>
      <c r="D1181" s="7"/>
    </row>
    <row r="1182" spans="3:4" s="38" customFormat="1" x14ac:dyDescent="0.2">
      <c r="C1182" s="7"/>
      <c r="D1182" s="7"/>
    </row>
    <row r="1183" spans="3:4" s="38" customFormat="1" x14ac:dyDescent="0.2">
      <c r="C1183" s="7"/>
      <c r="D1183" s="7"/>
    </row>
    <row r="1184" spans="3:4" s="38" customFormat="1" x14ac:dyDescent="0.2">
      <c r="C1184" s="7"/>
      <c r="D1184" s="7"/>
    </row>
    <row r="1185" spans="3:4" s="38" customFormat="1" x14ac:dyDescent="0.2">
      <c r="C1185" s="7"/>
      <c r="D1185" s="7"/>
    </row>
    <row r="1186" spans="3:4" s="38" customFormat="1" x14ac:dyDescent="0.2">
      <c r="C1186" s="7"/>
      <c r="D1186" s="7"/>
    </row>
    <row r="1187" spans="3:4" s="38" customFormat="1" x14ac:dyDescent="0.2">
      <c r="C1187" s="7"/>
      <c r="D1187" s="7"/>
    </row>
    <row r="1188" spans="3:4" s="38" customFormat="1" x14ac:dyDescent="0.2">
      <c r="C1188" s="7"/>
      <c r="D1188" s="7"/>
    </row>
    <row r="1189" spans="3:4" s="38" customFormat="1" x14ac:dyDescent="0.2">
      <c r="C1189" s="7"/>
      <c r="D1189" s="7"/>
    </row>
    <row r="1190" spans="3:4" s="38" customFormat="1" x14ac:dyDescent="0.2">
      <c r="C1190" s="7"/>
      <c r="D1190" s="7"/>
    </row>
    <row r="1191" spans="3:4" s="38" customFormat="1" x14ac:dyDescent="0.2">
      <c r="C1191" s="7"/>
      <c r="D1191" s="7"/>
    </row>
    <row r="1192" spans="3:4" s="38" customFormat="1" x14ac:dyDescent="0.2">
      <c r="C1192" s="7"/>
      <c r="D1192" s="7"/>
    </row>
    <row r="1193" spans="3:4" s="38" customFormat="1" x14ac:dyDescent="0.2">
      <c r="C1193" s="7"/>
      <c r="D1193" s="7"/>
    </row>
    <row r="1194" spans="3:4" s="38" customFormat="1" x14ac:dyDescent="0.2">
      <c r="C1194" s="7"/>
      <c r="D1194" s="7"/>
    </row>
    <row r="1195" spans="3:4" s="38" customFormat="1" x14ac:dyDescent="0.2">
      <c r="C1195" s="7"/>
      <c r="D1195" s="7"/>
    </row>
    <row r="1196" spans="3:4" s="38" customFormat="1" x14ac:dyDescent="0.2">
      <c r="C1196" s="7"/>
      <c r="D1196" s="7"/>
    </row>
    <row r="1197" spans="3:4" s="38" customFormat="1" x14ac:dyDescent="0.2">
      <c r="C1197" s="7"/>
      <c r="D1197" s="7"/>
    </row>
    <row r="1198" spans="3:4" s="38" customFormat="1" x14ac:dyDescent="0.2">
      <c r="C1198" s="7"/>
      <c r="D1198" s="7"/>
    </row>
    <row r="1199" spans="3:4" s="38" customFormat="1" x14ac:dyDescent="0.2">
      <c r="C1199" s="7"/>
      <c r="D1199" s="7"/>
    </row>
    <row r="1200" spans="3:4" s="38" customFormat="1" x14ac:dyDescent="0.2">
      <c r="C1200" s="7"/>
      <c r="D1200" s="7"/>
    </row>
    <row r="1201" spans="3:4" s="38" customFormat="1" x14ac:dyDescent="0.2">
      <c r="C1201" s="7"/>
      <c r="D1201" s="7"/>
    </row>
    <row r="1202" spans="3:4" s="38" customFormat="1" x14ac:dyDescent="0.2">
      <c r="C1202" s="7"/>
      <c r="D1202" s="7"/>
    </row>
    <row r="1203" spans="3:4" s="38" customFormat="1" x14ac:dyDescent="0.2">
      <c r="C1203" s="7"/>
      <c r="D1203" s="7"/>
    </row>
    <row r="1204" spans="3:4" s="38" customFormat="1" x14ac:dyDescent="0.2">
      <c r="C1204" s="7"/>
      <c r="D1204" s="7"/>
    </row>
    <row r="1205" spans="3:4" s="38" customFormat="1" x14ac:dyDescent="0.2">
      <c r="C1205" s="7"/>
      <c r="D1205" s="7"/>
    </row>
    <row r="1206" spans="3:4" s="38" customFormat="1" x14ac:dyDescent="0.2">
      <c r="C1206" s="7"/>
      <c r="D1206" s="7"/>
    </row>
    <row r="1207" spans="3:4" s="38" customFormat="1" x14ac:dyDescent="0.2">
      <c r="C1207" s="7"/>
      <c r="D1207" s="7"/>
    </row>
    <row r="1208" spans="3:4" s="38" customFormat="1" x14ac:dyDescent="0.2">
      <c r="C1208" s="7"/>
      <c r="D1208" s="7"/>
    </row>
    <row r="1209" spans="3:4" s="38" customFormat="1" x14ac:dyDescent="0.2">
      <c r="C1209" s="7"/>
      <c r="D1209" s="7"/>
    </row>
    <row r="1210" spans="3:4" s="38" customFormat="1" x14ac:dyDescent="0.2">
      <c r="C1210" s="7"/>
      <c r="D1210" s="7"/>
    </row>
    <row r="1211" spans="3:4" s="38" customFormat="1" x14ac:dyDescent="0.2">
      <c r="C1211" s="7"/>
      <c r="D1211" s="7"/>
    </row>
    <row r="1212" spans="3:4" s="38" customFormat="1" x14ac:dyDescent="0.2">
      <c r="C1212" s="7"/>
      <c r="D1212" s="7"/>
    </row>
    <row r="1213" spans="3:4" s="38" customFormat="1" x14ac:dyDescent="0.2">
      <c r="C1213" s="7"/>
      <c r="D1213" s="7"/>
    </row>
    <row r="1214" spans="3:4" s="38" customFormat="1" x14ac:dyDescent="0.2">
      <c r="C1214" s="7"/>
      <c r="D1214" s="7"/>
    </row>
    <row r="1215" spans="3:4" s="38" customFormat="1" x14ac:dyDescent="0.2">
      <c r="C1215" s="7"/>
      <c r="D1215" s="7"/>
    </row>
    <row r="1216" spans="3:4" s="38" customFormat="1" x14ac:dyDescent="0.2">
      <c r="C1216" s="7"/>
      <c r="D1216" s="7"/>
    </row>
    <row r="1217" spans="3:4" s="38" customFormat="1" x14ac:dyDescent="0.2">
      <c r="C1217" s="7"/>
      <c r="D1217" s="7"/>
    </row>
    <row r="1218" spans="3:4" s="38" customFormat="1" x14ac:dyDescent="0.2">
      <c r="C1218" s="7"/>
      <c r="D1218" s="7"/>
    </row>
    <row r="1219" spans="3:4" s="38" customFormat="1" x14ac:dyDescent="0.2">
      <c r="C1219" s="7"/>
      <c r="D1219" s="7"/>
    </row>
    <row r="1220" spans="3:4" s="38" customFormat="1" x14ac:dyDescent="0.2">
      <c r="C1220" s="7"/>
      <c r="D1220" s="7"/>
    </row>
    <row r="1221" spans="3:4" s="38" customFormat="1" x14ac:dyDescent="0.2">
      <c r="C1221" s="7"/>
      <c r="D1221" s="7"/>
    </row>
    <row r="1222" spans="3:4" s="38" customFormat="1" x14ac:dyDescent="0.2">
      <c r="C1222" s="7"/>
      <c r="D1222" s="7"/>
    </row>
    <row r="1223" spans="3:4" s="38" customFormat="1" x14ac:dyDescent="0.2">
      <c r="C1223" s="7"/>
      <c r="D1223" s="7"/>
    </row>
    <row r="1224" spans="3:4" s="38" customFormat="1" x14ac:dyDescent="0.2">
      <c r="C1224" s="7"/>
      <c r="D1224" s="7"/>
    </row>
    <row r="1225" spans="3:4" s="38" customFormat="1" x14ac:dyDescent="0.2">
      <c r="C1225" s="7"/>
      <c r="D1225" s="7"/>
    </row>
    <row r="1226" spans="3:4" s="38" customFormat="1" x14ac:dyDescent="0.2">
      <c r="C1226" s="7"/>
      <c r="D1226" s="7"/>
    </row>
    <row r="1227" spans="3:4" s="38" customFormat="1" x14ac:dyDescent="0.2">
      <c r="C1227" s="7"/>
      <c r="D1227" s="7"/>
    </row>
    <row r="1228" spans="3:4" s="38" customFormat="1" x14ac:dyDescent="0.2">
      <c r="C1228" s="7"/>
      <c r="D1228" s="7"/>
    </row>
    <row r="1229" spans="3:4" s="38" customFormat="1" x14ac:dyDescent="0.2">
      <c r="C1229" s="7"/>
      <c r="D1229" s="7"/>
    </row>
    <row r="1230" spans="3:4" s="38" customFormat="1" x14ac:dyDescent="0.2">
      <c r="C1230" s="7"/>
      <c r="D1230" s="7"/>
    </row>
    <row r="1231" spans="3:4" s="38" customFormat="1" x14ac:dyDescent="0.2">
      <c r="C1231" s="7"/>
      <c r="D1231" s="7"/>
    </row>
    <row r="1232" spans="3:4" s="38" customFormat="1" x14ac:dyDescent="0.2">
      <c r="C1232" s="7"/>
      <c r="D1232" s="7"/>
    </row>
    <row r="1233" spans="3:4" s="38" customFormat="1" x14ac:dyDescent="0.2">
      <c r="C1233" s="7"/>
      <c r="D1233" s="7"/>
    </row>
    <row r="1234" spans="3:4" s="38" customFormat="1" x14ac:dyDescent="0.2">
      <c r="C1234" s="7"/>
      <c r="D1234" s="7"/>
    </row>
    <row r="1235" spans="3:4" s="38" customFormat="1" x14ac:dyDescent="0.2">
      <c r="C1235" s="7"/>
      <c r="D1235" s="7"/>
    </row>
    <row r="1236" spans="3:4" s="38" customFormat="1" x14ac:dyDescent="0.2">
      <c r="C1236" s="7"/>
      <c r="D1236" s="7"/>
    </row>
    <row r="1237" spans="3:4" s="38" customFormat="1" x14ac:dyDescent="0.2">
      <c r="C1237" s="7"/>
      <c r="D1237" s="7"/>
    </row>
    <row r="1238" spans="3:4" s="38" customFormat="1" x14ac:dyDescent="0.2">
      <c r="C1238" s="7"/>
      <c r="D1238" s="7"/>
    </row>
    <row r="1239" spans="3:4" s="38" customFormat="1" x14ac:dyDescent="0.2">
      <c r="C1239" s="7"/>
      <c r="D1239" s="7"/>
    </row>
    <row r="1240" spans="3:4" s="38" customFormat="1" x14ac:dyDescent="0.2">
      <c r="C1240" s="7"/>
      <c r="D1240" s="7"/>
    </row>
    <row r="1241" spans="3:4" s="38" customFormat="1" x14ac:dyDescent="0.2">
      <c r="C1241" s="7"/>
      <c r="D1241" s="7"/>
    </row>
    <row r="1242" spans="3:4" s="38" customFormat="1" x14ac:dyDescent="0.2">
      <c r="C1242" s="7"/>
      <c r="D1242" s="7"/>
    </row>
    <row r="1243" spans="3:4" s="38" customFormat="1" x14ac:dyDescent="0.2">
      <c r="C1243" s="7"/>
      <c r="D1243" s="7"/>
    </row>
    <row r="1244" spans="3:4" s="38" customFormat="1" x14ac:dyDescent="0.2">
      <c r="C1244" s="7"/>
      <c r="D1244" s="7"/>
    </row>
    <row r="1245" spans="3:4" s="38" customFormat="1" x14ac:dyDescent="0.2">
      <c r="C1245" s="7"/>
      <c r="D1245" s="7"/>
    </row>
    <row r="1246" spans="3:4" s="38" customFormat="1" x14ac:dyDescent="0.2">
      <c r="C1246" s="7"/>
      <c r="D1246" s="7"/>
    </row>
    <row r="1247" spans="3:4" s="38" customFormat="1" x14ac:dyDescent="0.2">
      <c r="C1247" s="7"/>
      <c r="D1247" s="7"/>
    </row>
    <row r="1248" spans="3:4" s="38" customFormat="1" x14ac:dyDescent="0.2">
      <c r="C1248" s="7"/>
      <c r="D1248" s="7"/>
    </row>
    <row r="1249" spans="3:4" s="38" customFormat="1" x14ac:dyDescent="0.2">
      <c r="C1249" s="7"/>
      <c r="D1249" s="7"/>
    </row>
    <row r="1250" spans="3:4" s="38" customFormat="1" x14ac:dyDescent="0.2">
      <c r="C1250" s="7"/>
      <c r="D1250" s="7"/>
    </row>
    <row r="1251" spans="3:4" s="38" customFormat="1" x14ac:dyDescent="0.2">
      <c r="C1251" s="7"/>
      <c r="D1251" s="7"/>
    </row>
    <row r="1252" spans="3:4" s="38" customFormat="1" x14ac:dyDescent="0.2">
      <c r="C1252" s="7"/>
      <c r="D1252" s="7"/>
    </row>
    <row r="1253" spans="3:4" s="38" customFormat="1" x14ac:dyDescent="0.2">
      <c r="C1253" s="7"/>
      <c r="D1253" s="7"/>
    </row>
    <row r="1254" spans="3:4" s="38" customFormat="1" x14ac:dyDescent="0.2">
      <c r="C1254" s="7"/>
      <c r="D1254" s="7"/>
    </row>
    <row r="1255" spans="3:4" s="38" customFormat="1" x14ac:dyDescent="0.2">
      <c r="C1255" s="7"/>
      <c r="D1255" s="7"/>
    </row>
    <row r="1256" spans="3:4" s="38" customFormat="1" x14ac:dyDescent="0.2">
      <c r="C1256" s="7"/>
      <c r="D1256" s="7"/>
    </row>
    <row r="1257" spans="3:4" s="38" customFormat="1" x14ac:dyDescent="0.2">
      <c r="C1257" s="7"/>
      <c r="D1257" s="7"/>
    </row>
    <row r="1258" spans="3:4" s="38" customFormat="1" x14ac:dyDescent="0.2">
      <c r="C1258" s="7"/>
      <c r="D1258" s="7"/>
    </row>
    <row r="1259" spans="3:4" s="38" customFormat="1" x14ac:dyDescent="0.2">
      <c r="C1259" s="7"/>
      <c r="D1259" s="7"/>
    </row>
    <row r="1260" spans="3:4" s="38" customFormat="1" x14ac:dyDescent="0.2">
      <c r="C1260" s="7"/>
      <c r="D1260" s="7"/>
    </row>
    <row r="1261" spans="3:4" s="38" customFormat="1" x14ac:dyDescent="0.2">
      <c r="C1261" s="7"/>
      <c r="D1261" s="7"/>
    </row>
    <row r="1262" spans="3:4" s="38" customFormat="1" x14ac:dyDescent="0.2">
      <c r="C1262" s="7"/>
      <c r="D1262" s="7"/>
    </row>
    <row r="1263" spans="3:4" s="38" customFormat="1" x14ac:dyDescent="0.2">
      <c r="C1263" s="7"/>
      <c r="D1263" s="7"/>
    </row>
    <row r="1264" spans="3:4" s="38" customFormat="1" x14ac:dyDescent="0.2">
      <c r="C1264" s="7"/>
      <c r="D1264" s="7"/>
    </row>
    <row r="1265" spans="3:4" s="38" customFormat="1" x14ac:dyDescent="0.2">
      <c r="C1265" s="7"/>
      <c r="D1265" s="7"/>
    </row>
    <row r="1266" spans="3:4" s="38" customFormat="1" x14ac:dyDescent="0.2">
      <c r="C1266" s="7"/>
      <c r="D1266" s="7"/>
    </row>
    <row r="1267" spans="3:4" s="38" customFormat="1" x14ac:dyDescent="0.2">
      <c r="C1267" s="7"/>
      <c r="D1267" s="7"/>
    </row>
    <row r="1268" spans="3:4" s="38" customFormat="1" x14ac:dyDescent="0.2">
      <c r="C1268" s="7"/>
      <c r="D1268" s="7"/>
    </row>
    <row r="1269" spans="3:4" s="38" customFormat="1" x14ac:dyDescent="0.2">
      <c r="C1269" s="7"/>
      <c r="D1269" s="7"/>
    </row>
    <row r="1270" spans="3:4" s="38" customFormat="1" x14ac:dyDescent="0.2">
      <c r="C1270" s="7"/>
      <c r="D1270" s="7"/>
    </row>
    <row r="1271" spans="3:4" s="38" customFormat="1" x14ac:dyDescent="0.2">
      <c r="C1271" s="7"/>
      <c r="D1271" s="7"/>
    </row>
    <row r="1272" spans="3:4" s="38" customFormat="1" x14ac:dyDescent="0.2">
      <c r="C1272" s="7"/>
      <c r="D1272" s="7"/>
    </row>
    <row r="1273" spans="3:4" s="38" customFormat="1" x14ac:dyDescent="0.2">
      <c r="C1273" s="7"/>
      <c r="D1273" s="7"/>
    </row>
    <row r="1274" spans="3:4" s="38" customFormat="1" x14ac:dyDescent="0.2">
      <c r="C1274" s="7"/>
      <c r="D1274" s="7"/>
    </row>
    <row r="1275" spans="3:4" s="38" customFormat="1" x14ac:dyDescent="0.2">
      <c r="C1275" s="7"/>
      <c r="D1275" s="7"/>
    </row>
    <row r="1276" spans="3:4" s="38" customFormat="1" x14ac:dyDescent="0.2">
      <c r="C1276" s="7"/>
      <c r="D1276" s="7"/>
    </row>
    <row r="1277" spans="3:4" s="38" customFormat="1" x14ac:dyDescent="0.2">
      <c r="C1277" s="7"/>
      <c r="D1277" s="7"/>
    </row>
    <row r="1278" spans="3:4" s="38" customFormat="1" x14ac:dyDescent="0.2">
      <c r="C1278" s="7"/>
      <c r="D1278" s="7"/>
    </row>
    <row r="1279" spans="3:4" s="38" customFormat="1" x14ac:dyDescent="0.2">
      <c r="C1279" s="7"/>
      <c r="D1279" s="7"/>
    </row>
    <row r="1280" spans="3:4" s="38" customFormat="1" x14ac:dyDescent="0.2">
      <c r="C1280" s="7"/>
      <c r="D1280" s="7"/>
    </row>
    <row r="1281" spans="3:4" s="38" customFormat="1" x14ac:dyDescent="0.2">
      <c r="C1281" s="7"/>
      <c r="D1281" s="7"/>
    </row>
    <row r="1282" spans="3:4" s="38" customFormat="1" x14ac:dyDescent="0.2">
      <c r="C1282" s="7"/>
      <c r="D1282" s="7"/>
    </row>
    <row r="1283" spans="3:4" s="38" customFormat="1" x14ac:dyDescent="0.2">
      <c r="C1283" s="7"/>
      <c r="D1283" s="7"/>
    </row>
    <row r="1284" spans="3:4" s="38" customFormat="1" x14ac:dyDescent="0.2">
      <c r="C1284" s="7"/>
      <c r="D1284" s="7"/>
    </row>
    <row r="1285" spans="3:4" s="38" customFormat="1" x14ac:dyDescent="0.2">
      <c r="C1285" s="7"/>
      <c r="D1285" s="7"/>
    </row>
    <row r="1286" spans="3:4" s="38" customFormat="1" x14ac:dyDescent="0.2">
      <c r="C1286" s="7"/>
      <c r="D1286" s="7"/>
    </row>
    <row r="1287" spans="3:4" s="38" customFormat="1" x14ac:dyDescent="0.2">
      <c r="C1287" s="7"/>
      <c r="D1287" s="7"/>
    </row>
    <row r="1288" spans="3:4" s="38" customFormat="1" x14ac:dyDescent="0.2">
      <c r="C1288" s="7"/>
      <c r="D1288" s="7"/>
    </row>
    <row r="1289" spans="3:4" s="38" customFormat="1" x14ac:dyDescent="0.2">
      <c r="C1289" s="7"/>
      <c r="D1289" s="7"/>
    </row>
    <row r="1290" spans="3:4" s="38" customFormat="1" x14ac:dyDescent="0.2">
      <c r="C1290" s="7"/>
      <c r="D1290" s="7"/>
    </row>
    <row r="1291" spans="3:4" s="38" customFormat="1" x14ac:dyDescent="0.2">
      <c r="C1291" s="7"/>
      <c r="D1291" s="7"/>
    </row>
    <row r="1292" spans="3:4" s="38" customFormat="1" x14ac:dyDescent="0.2">
      <c r="C1292" s="7"/>
      <c r="D1292" s="7"/>
    </row>
    <row r="1293" spans="3:4" s="38" customFormat="1" x14ac:dyDescent="0.2">
      <c r="C1293" s="7"/>
      <c r="D1293" s="7"/>
    </row>
    <row r="1294" spans="3:4" s="38" customFormat="1" x14ac:dyDescent="0.2">
      <c r="C1294" s="7"/>
      <c r="D1294" s="7"/>
    </row>
    <row r="1295" spans="3:4" s="38" customFormat="1" x14ac:dyDescent="0.2">
      <c r="C1295" s="7"/>
      <c r="D1295" s="7"/>
    </row>
    <row r="1296" spans="3:4" s="38" customFormat="1" x14ac:dyDescent="0.2">
      <c r="C1296" s="7"/>
      <c r="D1296" s="7"/>
    </row>
    <row r="1297" spans="3:4" s="38" customFormat="1" x14ac:dyDescent="0.2">
      <c r="C1297" s="7"/>
      <c r="D1297" s="7"/>
    </row>
    <row r="1298" spans="3:4" s="38" customFormat="1" x14ac:dyDescent="0.2">
      <c r="C1298" s="7"/>
      <c r="D1298" s="7"/>
    </row>
    <row r="1299" spans="3:4" s="38" customFormat="1" x14ac:dyDescent="0.2">
      <c r="C1299" s="7"/>
      <c r="D1299" s="7"/>
    </row>
    <row r="1300" spans="3:4" s="38" customFormat="1" x14ac:dyDescent="0.2">
      <c r="C1300" s="7"/>
      <c r="D1300" s="7"/>
    </row>
    <row r="1301" spans="3:4" s="38" customFormat="1" x14ac:dyDescent="0.2">
      <c r="C1301" s="7"/>
      <c r="D1301" s="7"/>
    </row>
    <row r="1302" spans="3:4" s="38" customFormat="1" x14ac:dyDescent="0.2">
      <c r="C1302" s="7"/>
      <c r="D1302" s="7"/>
    </row>
    <row r="1303" spans="3:4" s="38" customFormat="1" x14ac:dyDescent="0.2">
      <c r="C1303" s="7"/>
      <c r="D1303" s="7"/>
    </row>
    <row r="1304" spans="3:4" s="38" customFormat="1" x14ac:dyDescent="0.2">
      <c r="C1304" s="7"/>
      <c r="D1304" s="7"/>
    </row>
    <row r="1305" spans="3:4" s="38" customFormat="1" x14ac:dyDescent="0.2">
      <c r="C1305" s="7"/>
      <c r="D1305" s="7"/>
    </row>
    <row r="1306" spans="3:4" s="38" customFormat="1" x14ac:dyDescent="0.2">
      <c r="C1306" s="7"/>
      <c r="D1306" s="7"/>
    </row>
    <row r="1307" spans="3:4" s="38" customFormat="1" x14ac:dyDescent="0.2">
      <c r="C1307" s="7"/>
      <c r="D1307" s="7"/>
    </row>
    <row r="1308" spans="3:4" s="38" customFormat="1" x14ac:dyDescent="0.2">
      <c r="C1308" s="7"/>
      <c r="D1308" s="7"/>
    </row>
    <row r="1309" spans="3:4" s="38" customFormat="1" x14ac:dyDescent="0.2">
      <c r="C1309" s="7"/>
      <c r="D1309" s="7"/>
    </row>
    <row r="1310" spans="3:4" s="38" customFormat="1" x14ac:dyDescent="0.2">
      <c r="C1310" s="7"/>
      <c r="D1310" s="7"/>
    </row>
    <row r="1311" spans="3:4" s="38" customFormat="1" x14ac:dyDescent="0.2">
      <c r="C1311" s="7"/>
      <c r="D1311" s="7"/>
    </row>
    <row r="1312" spans="3:4" s="38" customFormat="1" x14ac:dyDescent="0.2">
      <c r="C1312" s="7"/>
      <c r="D1312" s="7"/>
    </row>
    <row r="1313" spans="3:4" s="38" customFormat="1" x14ac:dyDescent="0.2">
      <c r="C1313" s="7"/>
      <c r="D1313" s="7"/>
    </row>
    <row r="1314" spans="3:4" s="38" customFormat="1" x14ac:dyDescent="0.2">
      <c r="C1314" s="7"/>
      <c r="D1314" s="7"/>
    </row>
    <row r="1315" spans="3:4" s="38" customFormat="1" x14ac:dyDescent="0.2">
      <c r="C1315" s="7"/>
      <c r="D1315" s="7"/>
    </row>
    <row r="1316" spans="3:4" s="38" customFormat="1" x14ac:dyDescent="0.2">
      <c r="C1316" s="7"/>
      <c r="D1316" s="7"/>
    </row>
    <row r="1317" spans="3:4" s="38" customFormat="1" x14ac:dyDescent="0.2">
      <c r="C1317" s="7"/>
      <c r="D1317" s="7"/>
    </row>
    <row r="1318" spans="3:4" s="38" customFormat="1" x14ac:dyDescent="0.2">
      <c r="C1318" s="7"/>
      <c r="D1318" s="7"/>
    </row>
    <row r="1319" spans="3:4" s="38" customFormat="1" x14ac:dyDescent="0.2">
      <c r="C1319" s="7"/>
      <c r="D1319" s="7"/>
    </row>
    <row r="1320" spans="3:4" s="38" customFormat="1" x14ac:dyDescent="0.2">
      <c r="C1320" s="7"/>
      <c r="D1320" s="7"/>
    </row>
    <row r="1321" spans="3:4" s="38" customFormat="1" x14ac:dyDescent="0.2">
      <c r="C1321" s="7"/>
      <c r="D1321" s="7"/>
    </row>
    <row r="1322" spans="3:4" s="38" customFormat="1" x14ac:dyDescent="0.2">
      <c r="C1322" s="7"/>
      <c r="D1322" s="7"/>
    </row>
    <row r="1323" spans="3:4" s="38" customFormat="1" x14ac:dyDescent="0.2">
      <c r="C1323" s="7"/>
      <c r="D1323" s="7"/>
    </row>
    <row r="1324" spans="3:4" s="38" customFormat="1" x14ac:dyDescent="0.2">
      <c r="C1324" s="7"/>
      <c r="D1324" s="7"/>
    </row>
    <row r="1325" spans="3:4" s="38" customFormat="1" x14ac:dyDescent="0.2">
      <c r="C1325" s="7"/>
      <c r="D1325" s="7"/>
    </row>
    <row r="1326" spans="3:4" s="38" customFormat="1" x14ac:dyDescent="0.2">
      <c r="C1326" s="7"/>
      <c r="D1326" s="7"/>
    </row>
    <row r="1327" spans="3:4" s="38" customFormat="1" x14ac:dyDescent="0.2">
      <c r="C1327" s="7"/>
      <c r="D1327" s="7"/>
    </row>
    <row r="1328" spans="3:4" s="38" customFormat="1" x14ac:dyDescent="0.2">
      <c r="C1328" s="7"/>
      <c r="D1328" s="7"/>
    </row>
    <row r="1329" spans="3:4" s="38" customFormat="1" x14ac:dyDescent="0.2">
      <c r="C1329" s="7"/>
      <c r="D1329" s="7"/>
    </row>
    <row r="1330" spans="3:4" s="38" customFormat="1" x14ac:dyDescent="0.2">
      <c r="C1330" s="7"/>
      <c r="D1330" s="7"/>
    </row>
    <row r="1331" spans="3:4" s="38" customFormat="1" x14ac:dyDescent="0.2">
      <c r="C1331" s="7"/>
      <c r="D1331" s="7"/>
    </row>
    <row r="1332" spans="3:4" s="38" customFormat="1" x14ac:dyDescent="0.2">
      <c r="C1332" s="7"/>
      <c r="D1332" s="7"/>
    </row>
    <row r="1333" spans="3:4" s="38" customFormat="1" x14ac:dyDescent="0.2">
      <c r="C1333" s="7"/>
      <c r="D1333" s="7"/>
    </row>
    <row r="1334" spans="3:4" s="38" customFormat="1" x14ac:dyDescent="0.2">
      <c r="C1334" s="7"/>
      <c r="D1334" s="7"/>
    </row>
    <row r="1335" spans="3:4" s="38" customFormat="1" x14ac:dyDescent="0.2">
      <c r="C1335" s="7"/>
      <c r="D1335" s="7"/>
    </row>
    <row r="1336" spans="3:4" s="38" customFormat="1" x14ac:dyDescent="0.2">
      <c r="C1336" s="7"/>
      <c r="D1336" s="7"/>
    </row>
    <row r="1337" spans="3:4" s="38" customFormat="1" x14ac:dyDescent="0.2">
      <c r="C1337" s="7"/>
      <c r="D1337" s="7"/>
    </row>
    <row r="1338" spans="3:4" s="38" customFormat="1" x14ac:dyDescent="0.2">
      <c r="C1338" s="7"/>
      <c r="D1338" s="7"/>
    </row>
    <row r="1339" spans="3:4" s="38" customFormat="1" x14ac:dyDescent="0.2">
      <c r="C1339" s="7"/>
      <c r="D1339" s="7"/>
    </row>
    <row r="1340" spans="3:4" s="38" customFormat="1" x14ac:dyDescent="0.2">
      <c r="C1340" s="7"/>
      <c r="D1340" s="7"/>
    </row>
    <row r="1341" spans="3:4" s="38" customFormat="1" x14ac:dyDescent="0.2">
      <c r="C1341" s="7"/>
      <c r="D1341" s="7"/>
    </row>
    <row r="1342" spans="3:4" s="38" customFormat="1" x14ac:dyDescent="0.2">
      <c r="C1342" s="7"/>
      <c r="D1342" s="7"/>
    </row>
    <row r="1343" spans="3:4" s="38" customFormat="1" x14ac:dyDescent="0.2">
      <c r="C1343" s="7"/>
      <c r="D1343" s="7"/>
    </row>
    <row r="1344" spans="3:4" s="38" customFormat="1" x14ac:dyDescent="0.2">
      <c r="C1344" s="7"/>
      <c r="D1344" s="7"/>
    </row>
    <row r="1345" spans="3:4" s="38" customFormat="1" x14ac:dyDescent="0.2">
      <c r="C1345" s="7"/>
      <c r="D1345" s="7"/>
    </row>
    <row r="1346" spans="3:4" s="38" customFormat="1" x14ac:dyDescent="0.2">
      <c r="C1346" s="7"/>
      <c r="D1346" s="7"/>
    </row>
    <row r="1347" spans="3:4" s="38" customFormat="1" x14ac:dyDescent="0.2">
      <c r="C1347" s="7"/>
      <c r="D1347" s="7"/>
    </row>
    <row r="1348" spans="3:4" s="38" customFormat="1" x14ac:dyDescent="0.2">
      <c r="C1348" s="7"/>
      <c r="D1348" s="7"/>
    </row>
    <row r="1349" spans="3:4" s="38" customFormat="1" x14ac:dyDescent="0.2">
      <c r="C1349" s="7"/>
      <c r="D1349" s="7"/>
    </row>
    <row r="1350" spans="3:4" s="38" customFormat="1" x14ac:dyDescent="0.2">
      <c r="C1350" s="7"/>
      <c r="D1350" s="7"/>
    </row>
    <row r="1351" spans="3:4" s="38" customFormat="1" x14ac:dyDescent="0.2">
      <c r="C1351" s="7"/>
      <c r="D1351" s="7"/>
    </row>
    <row r="1352" spans="3:4" s="38" customFormat="1" x14ac:dyDescent="0.2">
      <c r="C1352" s="7"/>
      <c r="D1352" s="7"/>
    </row>
    <row r="1353" spans="3:4" s="38" customFormat="1" x14ac:dyDescent="0.2">
      <c r="C1353" s="7"/>
      <c r="D1353" s="7"/>
    </row>
    <row r="1354" spans="3:4" s="38" customFormat="1" x14ac:dyDescent="0.2">
      <c r="C1354" s="7"/>
      <c r="D1354" s="7"/>
    </row>
    <row r="1355" spans="3:4" s="38" customFormat="1" x14ac:dyDescent="0.2">
      <c r="C1355" s="7"/>
      <c r="D1355" s="7"/>
    </row>
    <row r="1356" spans="3:4" s="38" customFormat="1" x14ac:dyDescent="0.2">
      <c r="C1356" s="7"/>
      <c r="D1356" s="7"/>
    </row>
    <row r="1357" spans="3:4" s="38" customFormat="1" x14ac:dyDescent="0.2">
      <c r="C1357" s="7"/>
      <c r="D1357" s="7"/>
    </row>
    <row r="1358" spans="3:4" s="38" customFormat="1" x14ac:dyDescent="0.2">
      <c r="C1358" s="7"/>
      <c r="D1358" s="7"/>
    </row>
    <row r="1359" spans="3:4" s="38" customFormat="1" x14ac:dyDescent="0.2">
      <c r="C1359" s="7"/>
      <c r="D1359" s="7"/>
    </row>
    <row r="1360" spans="3:4" s="38" customFormat="1" x14ac:dyDescent="0.2">
      <c r="C1360" s="7"/>
      <c r="D1360" s="7"/>
    </row>
    <row r="1361" spans="3:4" s="38" customFormat="1" x14ac:dyDescent="0.2">
      <c r="C1361" s="7"/>
      <c r="D1361" s="7"/>
    </row>
    <row r="1362" spans="3:4" s="38" customFormat="1" x14ac:dyDescent="0.2">
      <c r="C1362" s="7"/>
      <c r="D1362" s="7"/>
    </row>
    <row r="1363" spans="3:4" s="38" customFormat="1" x14ac:dyDescent="0.2">
      <c r="C1363" s="7"/>
      <c r="D1363" s="7"/>
    </row>
    <row r="1364" spans="3:4" s="38" customFormat="1" x14ac:dyDescent="0.2">
      <c r="C1364" s="7"/>
      <c r="D1364" s="7"/>
    </row>
    <row r="1365" spans="3:4" s="38" customFormat="1" x14ac:dyDescent="0.2">
      <c r="C1365" s="7"/>
      <c r="D1365" s="7"/>
    </row>
    <row r="1366" spans="3:4" s="38" customFormat="1" x14ac:dyDescent="0.2">
      <c r="C1366" s="7"/>
      <c r="D1366" s="7"/>
    </row>
    <row r="1367" spans="3:4" s="38" customFormat="1" x14ac:dyDescent="0.2">
      <c r="C1367" s="7"/>
      <c r="D1367" s="7"/>
    </row>
    <row r="1368" spans="3:4" s="38" customFormat="1" x14ac:dyDescent="0.2">
      <c r="C1368" s="7"/>
      <c r="D1368" s="7"/>
    </row>
    <row r="1369" spans="3:4" s="38" customFormat="1" x14ac:dyDescent="0.2">
      <c r="C1369" s="7"/>
      <c r="D1369" s="7"/>
    </row>
    <row r="1370" spans="3:4" s="38" customFormat="1" x14ac:dyDescent="0.2">
      <c r="C1370" s="7"/>
      <c r="D1370" s="7"/>
    </row>
    <row r="1371" spans="3:4" s="38" customFormat="1" x14ac:dyDescent="0.2">
      <c r="C1371" s="7"/>
      <c r="D1371" s="7"/>
    </row>
    <row r="1372" spans="3:4" s="38" customFormat="1" x14ac:dyDescent="0.2">
      <c r="C1372" s="7"/>
      <c r="D1372" s="7"/>
    </row>
    <row r="1373" spans="3:4" s="38" customFormat="1" x14ac:dyDescent="0.2">
      <c r="C1373" s="7"/>
      <c r="D1373" s="7"/>
    </row>
    <row r="1374" spans="3:4" s="38" customFormat="1" x14ac:dyDescent="0.2">
      <c r="C1374" s="7"/>
      <c r="D1374" s="7"/>
    </row>
    <row r="1375" spans="3:4" s="38" customFormat="1" x14ac:dyDescent="0.2">
      <c r="C1375" s="7"/>
      <c r="D1375" s="7"/>
    </row>
    <row r="1376" spans="3:4" s="38" customFormat="1" x14ac:dyDescent="0.2">
      <c r="C1376" s="7"/>
      <c r="D1376" s="7"/>
    </row>
    <row r="1377" spans="3:4" s="38" customFormat="1" x14ac:dyDescent="0.2">
      <c r="C1377" s="7"/>
      <c r="D1377" s="7"/>
    </row>
    <row r="1378" spans="3:4" s="38" customFormat="1" x14ac:dyDescent="0.2">
      <c r="C1378" s="7"/>
      <c r="D1378" s="7"/>
    </row>
    <row r="1379" spans="3:4" s="38" customFormat="1" x14ac:dyDescent="0.2">
      <c r="C1379" s="7"/>
      <c r="D1379" s="7"/>
    </row>
    <row r="1380" spans="3:4" s="38" customFormat="1" x14ac:dyDescent="0.2">
      <c r="C1380" s="7"/>
      <c r="D1380" s="7"/>
    </row>
    <row r="1381" spans="3:4" s="38" customFormat="1" x14ac:dyDescent="0.2">
      <c r="C1381" s="7"/>
      <c r="D1381" s="7"/>
    </row>
    <row r="1382" spans="3:4" s="38" customFormat="1" x14ac:dyDescent="0.2">
      <c r="C1382" s="7"/>
      <c r="D1382" s="7"/>
    </row>
    <row r="1383" spans="3:4" s="38" customFormat="1" x14ac:dyDescent="0.2">
      <c r="C1383" s="7"/>
      <c r="D1383" s="7"/>
    </row>
    <row r="1384" spans="3:4" s="38" customFormat="1" x14ac:dyDescent="0.2">
      <c r="C1384" s="7"/>
      <c r="D1384" s="7"/>
    </row>
    <row r="1385" spans="3:4" s="38" customFormat="1" x14ac:dyDescent="0.2">
      <c r="C1385" s="7"/>
      <c r="D1385" s="7"/>
    </row>
    <row r="1386" spans="3:4" s="38" customFormat="1" x14ac:dyDescent="0.2">
      <c r="C1386" s="7"/>
      <c r="D1386" s="7"/>
    </row>
    <row r="1387" spans="3:4" s="38" customFormat="1" x14ac:dyDescent="0.2">
      <c r="C1387" s="7"/>
      <c r="D1387" s="7"/>
    </row>
    <row r="1388" spans="3:4" s="38" customFormat="1" x14ac:dyDescent="0.2">
      <c r="C1388" s="7"/>
      <c r="D1388" s="7"/>
    </row>
    <row r="1389" spans="3:4" s="38" customFormat="1" x14ac:dyDescent="0.2">
      <c r="C1389" s="7"/>
      <c r="D1389" s="7"/>
    </row>
    <row r="1390" spans="3:4" s="38" customFormat="1" x14ac:dyDescent="0.2">
      <c r="C1390" s="7"/>
      <c r="D1390" s="7"/>
    </row>
    <row r="1391" spans="3:4" s="38" customFormat="1" x14ac:dyDescent="0.2">
      <c r="C1391" s="7"/>
      <c r="D1391" s="7"/>
    </row>
    <row r="1392" spans="3:4" s="38" customFormat="1" x14ac:dyDescent="0.2">
      <c r="C1392" s="7"/>
      <c r="D1392" s="7"/>
    </row>
    <row r="1393" spans="3:4" s="38" customFormat="1" x14ac:dyDescent="0.2">
      <c r="C1393" s="7"/>
      <c r="D1393" s="7"/>
    </row>
    <row r="1394" spans="3:4" s="38" customFormat="1" x14ac:dyDescent="0.2">
      <c r="C1394" s="7"/>
      <c r="D1394" s="7"/>
    </row>
    <row r="1395" spans="3:4" s="38" customFormat="1" x14ac:dyDescent="0.2">
      <c r="C1395" s="7"/>
      <c r="D1395" s="7"/>
    </row>
    <row r="1396" spans="3:4" s="38" customFormat="1" x14ac:dyDescent="0.2">
      <c r="C1396" s="7"/>
      <c r="D1396" s="7"/>
    </row>
    <row r="1397" spans="3:4" s="38" customFormat="1" x14ac:dyDescent="0.2">
      <c r="C1397" s="7"/>
      <c r="D1397" s="7"/>
    </row>
    <row r="1398" spans="3:4" s="38" customFormat="1" x14ac:dyDescent="0.2">
      <c r="C1398" s="7"/>
      <c r="D1398" s="7"/>
    </row>
    <row r="1399" spans="3:4" s="38" customFormat="1" x14ac:dyDescent="0.2">
      <c r="C1399" s="7"/>
      <c r="D1399" s="7"/>
    </row>
    <row r="1400" spans="3:4" s="38" customFormat="1" x14ac:dyDescent="0.2">
      <c r="C1400" s="7"/>
      <c r="D1400" s="7"/>
    </row>
    <row r="1401" spans="3:4" s="38" customFormat="1" x14ac:dyDescent="0.2">
      <c r="C1401" s="7"/>
      <c r="D1401" s="7"/>
    </row>
    <row r="1402" spans="3:4" s="38" customFormat="1" x14ac:dyDescent="0.2">
      <c r="C1402" s="7"/>
      <c r="D1402" s="7"/>
    </row>
    <row r="1403" spans="3:4" s="38" customFormat="1" x14ac:dyDescent="0.2">
      <c r="C1403" s="7"/>
      <c r="D1403" s="7"/>
    </row>
    <row r="1404" spans="3:4" s="38" customFormat="1" x14ac:dyDescent="0.2">
      <c r="C1404" s="7"/>
      <c r="D1404" s="7"/>
    </row>
    <row r="1405" spans="3:4" s="38" customFormat="1" x14ac:dyDescent="0.2">
      <c r="C1405" s="7"/>
      <c r="D1405" s="7"/>
    </row>
    <row r="1406" spans="3:4" s="38" customFormat="1" x14ac:dyDescent="0.2">
      <c r="C1406" s="7"/>
      <c r="D1406" s="7"/>
    </row>
    <row r="1407" spans="3:4" s="38" customFormat="1" x14ac:dyDescent="0.2">
      <c r="C1407" s="7"/>
      <c r="D1407" s="7"/>
    </row>
    <row r="1408" spans="3:4" s="38" customFormat="1" x14ac:dyDescent="0.2">
      <c r="C1408" s="7"/>
      <c r="D1408" s="7"/>
    </row>
    <row r="1409" spans="3:4" s="38" customFormat="1" x14ac:dyDescent="0.2">
      <c r="C1409" s="7"/>
      <c r="D1409" s="7"/>
    </row>
    <row r="1410" spans="3:4" s="38" customFormat="1" x14ac:dyDescent="0.2">
      <c r="C1410" s="7"/>
      <c r="D1410" s="7"/>
    </row>
    <row r="1411" spans="3:4" s="38" customFormat="1" x14ac:dyDescent="0.2">
      <c r="C1411" s="7"/>
      <c r="D1411" s="7"/>
    </row>
    <row r="1412" spans="3:4" s="38" customFormat="1" x14ac:dyDescent="0.2">
      <c r="C1412" s="7"/>
      <c r="D1412" s="7"/>
    </row>
    <row r="1413" spans="3:4" s="38" customFormat="1" x14ac:dyDescent="0.2">
      <c r="C1413" s="7"/>
      <c r="D1413" s="7"/>
    </row>
    <row r="1414" spans="3:4" s="38" customFormat="1" x14ac:dyDescent="0.2">
      <c r="C1414" s="7"/>
      <c r="D1414" s="7"/>
    </row>
    <row r="1415" spans="3:4" s="38" customFormat="1" x14ac:dyDescent="0.2">
      <c r="C1415" s="7"/>
      <c r="D1415" s="7"/>
    </row>
    <row r="1416" spans="3:4" s="38" customFormat="1" x14ac:dyDescent="0.2">
      <c r="C1416" s="7"/>
      <c r="D1416" s="7"/>
    </row>
    <row r="1417" spans="3:4" s="38" customFormat="1" x14ac:dyDescent="0.2">
      <c r="C1417" s="7"/>
      <c r="D1417" s="7"/>
    </row>
    <row r="1418" spans="3:4" s="38" customFormat="1" x14ac:dyDescent="0.2">
      <c r="C1418" s="7"/>
      <c r="D1418" s="7"/>
    </row>
    <row r="1419" spans="3:4" s="38" customFormat="1" x14ac:dyDescent="0.2">
      <c r="C1419" s="7"/>
      <c r="D1419" s="7"/>
    </row>
    <row r="1420" spans="3:4" s="38" customFormat="1" x14ac:dyDescent="0.2">
      <c r="C1420" s="7"/>
      <c r="D1420" s="7"/>
    </row>
    <row r="1421" spans="3:4" s="38" customFormat="1" x14ac:dyDescent="0.2">
      <c r="C1421" s="7"/>
      <c r="D1421" s="7"/>
    </row>
    <row r="1422" spans="3:4" s="38" customFormat="1" x14ac:dyDescent="0.2">
      <c r="C1422" s="7"/>
      <c r="D1422" s="7"/>
    </row>
    <row r="1423" spans="3:4" s="38" customFormat="1" x14ac:dyDescent="0.2">
      <c r="C1423" s="7"/>
      <c r="D1423" s="7"/>
    </row>
    <row r="1424" spans="3:4" s="38" customFormat="1" x14ac:dyDescent="0.2">
      <c r="C1424" s="7"/>
      <c r="D1424" s="7"/>
    </row>
    <row r="1425" spans="3:4" s="38" customFormat="1" x14ac:dyDescent="0.2">
      <c r="C1425" s="7"/>
      <c r="D1425" s="7"/>
    </row>
    <row r="1426" spans="3:4" s="38" customFormat="1" x14ac:dyDescent="0.2">
      <c r="C1426" s="7"/>
      <c r="D1426" s="7"/>
    </row>
    <row r="1427" spans="3:4" s="38" customFormat="1" x14ac:dyDescent="0.2">
      <c r="C1427" s="7"/>
      <c r="D1427" s="7"/>
    </row>
    <row r="1428" spans="3:4" s="38" customFormat="1" x14ac:dyDescent="0.2">
      <c r="C1428" s="7"/>
      <c r="D1428" s="7"/>
    </row>
    <row r="1429" spans="3:4" s="38" customFormat="1" x14ac:dyDescent="0.2">
      <c r="C1429" s="7"/>
      <c r="D1429" s="7"/>
    </row>
    <row r="1430" spans="3:4" s="38" customFormat="1" x14ac:dyDescent="0.2">
      <c r="C1430" s="7"/>
      <c r="D1430" s="7"/>
    </row>
    <row r="1431" spans="3:4" s="38" customFormat="1" x14ac:dyDescent="0.2">
      <c r="C1431" s="7"/>
      <c r="D1431" s="7"/>
    </row>
    <row r="1432" spans="3:4" s="38" customFormat="1" x14ac:dyDescent="0.2">
      <c r="C1432" s="7"/>
      <c r="D1432" s="7"/>
    </row>
    <row r="1433" spans="3:4" s="38" customFormat="1" x14ac:dyDescent="0.2">
      <c r="C1433" s="7"/>
      <c r="D1433" s="7"/>
    </row>
    <row r="1434" spans="3:4" s="38" customFormat="1" x14ac:dyDescent="0.2">
      <c r="C1434" s="7"/>
      <c r="D1434" s="7"/>
    </row>
    <row r="1435" spans="3:4" s="38" customFormat="1" x14ac:dyDescent="0.2">
      <c r="C1435" s="7"/>
      <c r="D1435" s="7"/>
    </row>
    <row r="1436" spans="3:4" s="38" customFormat="1" x14ac:dyDescent="0.2">
      <c r="C1436" s="7"/>
      <c r="D1436" s="7"/>
    </row>
    <row r="1437" spans="3:4" s="38" customFormat="1" x14ac:dyDescent="0.2">
      <c r="C1437" s="7"/>
      <c r="D1437" s="7"/>
    </row>
    <row r="1438" spans="3:4" s="38" customFormat="1" x14ac:dyDescent="0.2">
      <c r="C1438" s="7"/>
      <c r="D1438" s="7"/>
    </row>
    <row r="1439" spans="3:4" s="38" customFormat="1" x14ac:dyDescent="0.2">
      <c r="C1439" s="7"/>
      <c r="D1439" s="7"/>
    </row>
    <row r="1440" spans="3:4" s="38" customFormat="1" x14ac:dyDescent="0.2">
      <c r="C1440" s="7"/>
      <c r="D1440" s="7"/>
    </row>
    <row r="1441" spans="3:4" s="38" customFormat="1" x14ac:dyDescent="0.2">
      <c r="C1441" s="7"/>
      <c r="D1441" s="7"/>
    </row>
    <row r="1442" spans="3:4" s="38" customFormat="1" x14ac:dyDescent="0.2">
      <c r="C1442" s="7"/>
      <c r="D1442" s="7"/>
    </row>
    <row r="1443" spans="3:4" s="38" customFormat="1" x14ac:dyDescent="0.2">
      <c r="C1443" s="7"/>
      <c r="D1443" s="7"/>
    </row>
    <row r="1444" spans="3:4" s="38" customFormat="1" x14ac:dyDescent="0.2">
      <c r="C1444" s="7"/>
      <c r="D1444" s="7"/>
    </row>
    <row r="1445" spans="3:4" s="38" customFormat="1" x14ac:dyDescent="0.2">
      <c r="C1445" s="7"/>
      <c r="D1445" s="7"/>
    </row>
    <row r="1446" spans="3:4" s="38" customFormat="1" x14ac:dyDescent="0.2">
      <c r="C1446" s="7"/>
      <c r="D1446" s="7"/>
    </row>
    <row r="1447" spans="3:4" s="38" customFormat="1" x14ac:dyDescent="0.2">
      <c r="C1447" s="7"/>
      <c r="D1447" s="7"/>
    </row>
    <row r="1448" spans="3:4" s="38" customFormat="1" x14ac:dyDescent="0.2">
      <c r="C1448" s="7"/>
      <c r="D1448" s="7"/>
    </row>
    <row r="1449" spans="3:4" s="38" customFormat="1" x14ac:dyDescent="0.2">
      <c r="C1449" s="7"/>
      <c r="D1449" s="7"/>
    </row>
    <row r="1450" spans="3:4" s="38" customFormat="1" x14ac:dyDescent="0.2">
      <c r="C1450" s="7"/>
      <c r="D1450" s="7"/>
    </row>
    <row r="1451" spans="3:4" s="38" customFormat="1" x14ac:dyDescent="0.2">
      <c r="C1451" s="7"/>
      <c r="D1451" s="7"/>
    </row>
    <row r="1452" spans="3:4" s="38" customFormat="1" x14ac:dyDescent="0.2">
      <c r="C1452" s="7"/>
      <c r="D1452" s="7"/>
    </row>
    <row r="1453" spans="3:4" s="38" customFormat="1" x14ac:dyDescent="0.2">
      <c r="C1453" s="7"/>
      <c r="D1453" s="7"/>
    </row>
    <row r="1454" spans="3:4" s="38" customFormat="1" x14ac:dyDescent="0.2">
      <c r="C1454" s="7"/>
      <c r="D1454" s="7"/>
    </row>
    <row r="1455" spans="3:4" s="38" customFormat="1" x14ac:dyDescent="0.2">
      <c r="C1455" s="7"/>
      <c r="D1455" s="7"/>
    </row>
    <row r="1456" spans="3:4" s="38" customFormat="1" x14ac:dyDescent="0.2">
      <c r="C1456" s="7"/>
      <c r="D1456" s="7"/>
    </row>
    <row r="1457" spans="3:4" s="38" customFormat="1" x14ac:dyDescent="0.2">
      <c r="C1457" s="7"/>
      <c r="D1457" s="7"/>
    </row>
    <row r="1458" spans="3:4" s="38" customFormat="1" x14ac:dyDescent="0.2">
      <c r="C1458" s="7"/>
      <c r="D1458" s="7"/>
    </row>
    <row r="1459" spans="3:4" s="38" customFormat="1" x14ac:dyDescent="0.2">
      <c r="C1459" s="7"/>
      <c r="D1459" s="7"/>
    </row>
    <row r="1460" spans="3:4" s="38" customFormat="1" x14ac:dyDescent="0.2">
      <c r="C1460" s="7"/>
      <c r="D1460" s="7"/>
    </row>
    <row r="1461" spans="3:4" s="38" customFormat="1" x14ac:dyDescent="0.2">
      <c r="C1461" s="7"/>
      <c r="D1461" s="7"/>
    </row>
    <row r="1462" spans="3:4" s="38" customFormat="1" x14ac:dyDescent="0.2">
      <c r="C1462" s="7"/>
      <c r="D1462" s="7"/>
    </row>
    <row r="1463" spans="3:4" s="38" customFormat="1" x14ac:dyDescent="0.2">
      <c r="C1463" s="7"/>
      <c r="D1463" s="7"/>
    </row>
    <row r="1464" spans="3:4" s="38" customFormat="1" x14ac:dyDescent="0.2">
      <c r="C1464" s="7"/>
      <c r="D1464" s="7"/>
    </row>
    <row r="1465" spans="3:4" s="38" customFormat="1" x14ac:dyDescent="0.2">
      <c r="C1465" s="7"/>
      <c r="D1465" s="7"/>
    </row>
    <row r="1466" spans="3:4" s="38" customFormat="1" x14ac:dyDescent="0.2">
      <c r="C1466" s="7"/>
      <c r="D1466" s="7"/>
    </row>
    <row r="1467" spans="3:4" s="38" customFormat="1" x14ac:dyDescent="0.2">
      <c r="C1467" s="7"/>
      <c r="D1467" s="7"/>
    </row>
    <row r="1468" spans="3:4" s="38" customFormat="1" x14ac:dyDescent="0.2">
      <c r="C1468" s="7"/>
      <c r="D1468" s="7"/>
    </row>
    <row r="1469" spans="3:4" s="38" customFormat="1" x14ac:dyDescent="0.2">
      <c r="C1469" s="7"/>
      <c r="D1469" s="7"/>
    </row>
    <row r="1470" spans="3:4" s="38" customFormat="1" x14ac:dyDescent="0.2">
      <c r="C1470" s="7"/>
      <c r="D1470" s="7"/>
    </row>
    <row r="1471" spans="3:4" s="38" customFormat="1" x14ac:dyDescent="0.2">
      <c r="C1471" s="7"/>
      <c r="D1471" s="7"/>
    </row>
    <row r="1472" spans="3:4" s="38" customFormat="1" x14ac:dyDescent="0.2">
      <c r="C1472" s="7"/>
      <c r="D1472" s="7"/>
    </row>
    <row r="1473" spans="3:4" s="38" customFormat="1" x14ac:dyDescent="0.2">
      <c r="C1473" s="7"/>
      <c r="D1473" s="7"/>
    </row>
    <row r="1474" spans="3:4" s="38" customFormat="1" x14ac:dyDescent="0.2">
      <c r="C1474" s="7"/>
      <c r="D1474" s="7"/>
    </row>
    <row r="1475" spans="3:4" s="38" customFormat="1" x14ac:dyDescent="0.2">
      <c r="C1475" s="7"/>
      <c r="D1475" s="7"/>
    </row>
    <row r="1476" spans="3:4" s="38" customFormat="1" x14ac:dyDescent="0.2">
      <c r="C1476" s="7"/>
      <c r="D1476" s="7"/>
    </row>
    <row r="1477" spans="3:4" s="38" customFormat="1" x14ac:dyDescent="0.2">
      <c r="C1477" s="7"/>
      <c r="D1477" s="7"/>
    </row>
    <row r="1478" spans="3:4" s="38" customFormat="1" x14ac:dyDescent="0.2">
      <c r="C1478" s="7"/>
      <c r="D1478" s="7"/>
    </row>
    <row r="1479" spans="3:4" s="38" customFormat="1" x14ac:dyDescent="0.2">
      <c r="C1479" s="7"/>
      <c r="D1479" s="7"/>
    </row>
    <row r="1480" spans="3:4" s="38" customFormat="1" x14ac:dyDescent="0.2">
      <c r="C1480" s="7"/>
      <c r="D1480" s="7"/>
    </row>
    <row r="1481" spans="3:4" s="38" customFormat="1" x14ac:dyDescent="0.2">
      <c r="C1481" s="7"/>
      <c r="D1481" s="7"/>
    </row>
    <row r="1482" spans="3:4" s="38" customFormat="1" x14ac:dyDescent="0.2">
      <c r="C1482" s="7"/>
      <c r="D1482" s="7"/>
    </row>
    <row r="1483" spans="3:4" s="38" customFormat="1" x14ac:dyDescent="0.2">
      <c r="C1483" s="7"/>
      <c r="D1483" s="7"/>
    </row>
    <row r="1484" spans="3:4" s="38" customFormat="1" x14ac:dyDescent="0.2">
      <c r="C1484" s="7"/>
      <c r="D1484" s="7"/>
    </row>
    <row r="1485" spans="3:4" s="38" customFormat="1" x14ac:dyDescent="0.2">
      <c r="C1485" s="7"/>
      <c r="D1485" s="7"/>
    </row>
    <row r="1486" spans="3:4" s="38" customFormat="1" x14ac:dyDescent="0.2">
      <c r="C1486" s="7"/>
      <c r="D1486" s="7"/>
    </row>
    <row r="1487" spans="3:4" s="38" customFormat="1" x14ac:dyDescent="0.2">
      <c r="C1487" s="7"/>
      <c r="D1487" s="7"/>
    </row>
    <row r="1488" spans="3:4" s="38" customFormat="1" x14ac:dyDescent="0.2">
      <c r="C1488" s="7"/>
      <c r="D1488" s="7"/>
    </row>
    <row r="1489" spans="3:4" s="38" customFormat="1" x14ac:dyDescent="0.2">
      <c r="C1489" s="7"/>
      <c r="D1489" s="7"/>
    </row>
    <row r="1490" spans="3:4" s="38" customFormat="1" x14ac:dyDescent="0.2">
      <c r="C1490" s="7"/>
      <c r="D1490" s="7"/>
    </row>
    <row r="1491" spans="3:4" s="38" customFormat="1" x14ac:dyDescent="0.2">
      <c r="C1491" s="7"/>
      <c r="D1491" s="7"/>
    </row>
    <row r="1492" spans="3:4" s="38" customFormat="1" x14ac:dyDescent="0.2">
      <c r="C1492" s="7"/>
      <c r="D1492" s="7"/>
    </row>
    <row r="1493" spans="3:4" s="38" customFormat="1" x14ac:dyDescent="0.2">
      <c r="C1493" s="7"/>
      <c r="D1493" s="7"/>
    </row>
    <row r="1494" spans="3:4" s="38" customFormat="1" x14ac:dyDescent="0.2">
      <c r="C1494" s="7"/>
      <c r="D1494" s="7"/>
    </row>
    <row r="1495" spans="3:4" s="38" customFormat="1" x14ac:dyDescent="0.2">
      <c r="C1495" s="7"/>
      <c r="D1495" s="7"/>
    </row>
    <row r="1496" spans="3:4" s="38" customFormat="1" x14ac:dyDescent="0.2">
      <c r="C1496" s="7"/>
      <c r="D1496" s="7"/>
    </row>
    <row r="1497" spans="3:4" s="38" customFormat="1" x14ac:dyDescent="0.2">
      <c r="C1497" s="7"/>
      <c r="D1497" s="7"/>
    </row>
    <row r="1498" spans="3:4" s="38" customFormat="1" x14ac:dyDescent="0.2">
      <c r="C1498" s="7"/>
      <c r="D1498" s="7"/>
    </row>
    <row r="1499" spans="3:4" s="38" customFormat="1" x14ac:dyDescent="0.2">
      <c r="C1499" s="7"/>
      <c r="D1499" s="7"/>
    </row>
    <row r="1500" spans="3:4" s="38" customFormat="1" x14ac:dyDescent="0.2">
      <c r="C1500" s="7"/>
      <c r="D1500" s="7"/>
    </row>
    <row r="1501" spans="3:4" s="38" customFormat="1" x14ac:dyDescent="0.2">
      <c r="C1501" s="7"/>
      <c r="D1501" s="7"/>
    </row>
    <row r="1502" spans="3:4" s="38" customFormat="1" x14ac:dyDescent="0.2">
      <c r="C1502" s="7"/>
      <c r="D1502" s="7"/>
    </row>
    <row r="1503" spans="3:4" s="38" customFormat="1" x14ac:dyDescent="0.2">
      <c r="C1503" s="7"/>
      <c r="D1503" s="7"/>
    </row>
    <row r="1504" spans="3:4" s="38" customFormat="1" x14ac:dyDescent="0.2">
      <c r="C1504" s="7"/>
      <c r="D1504" s="7"/>
    </row>
    <row r="1505" spans="3:4" s="38" customFormat="1" x14ac:dyDescent="0.2">
      <c r="C1505" s="7"/>
      <c r="D1505" s="7"/>
    </row>
    <row r="1506" spans="3:4" s="38" customFormat="1" x14ac:dyDescent="0.2">
      <c r="C1506" s="7"/>
      <c r="D1506" s="7"/>
    </row>
    <row r="1507" spans="3:4" s="38" customFormat="1" x14ac:dyDescent="0.2">
      <c r="C1507" s="7"/>
      <c r="D1507" s="7"/>
    </row>
    <row r="1508" spans="3:4" s="38" customFormat="1" x14ac:dyDescent="0.2">
      <c r="C1508" s="7"/>
      <c r="D1508" s="7"/>
    </row>
    <row r="1509" spans="3:4" s="38" customFormat="1" x14ac:dyDescent="0.2">
      <c r="C1509" s="7"/>
      <c r="D1509" s="7"/>
    </row>
    <row r="1510" spans="3:4" s="38" customFormat="1" x14ac:dyDescent="0.2">
      <c r="C1510" s="7"/>
      <c r="D1510" s="7"/>
    </row>
    <row r="1511" spans="3:4" s="38" customFormat="1" x14ac:dyDescent="0.2">
      <c r="C1511" s="7"/>
      <c r="D1511" s="7"/>
    </row>
    <row r="1512" spans="3:4" s="38" customFormat="1" x14ac:dyDescent="0.2">
      <c r="C1512" s="7"/>
      <c r="D1512" s="7"/>
    </row>
    <row r="1513" spans="3:4" s="38" customFormat="1" x14ac:dyDescent="0.2">
      <c r="C1513" s="7"/>
      <c r="D1513" s="7"/>
    </row>
    <row r="1514" spans="3:4" s="38" customFormat="1" x14ac:dyDescent="0.2">
      <c r="C1514" s="7"/>
      <c r="D1514" s="7"/>
    </row>
    <row r="1515" spans="3:4" s="38" customFormat="1" x14ac:dyDescent="0.2">
      <c r="C1515" s="7"/>
      <c r="D1515" s="7"/>
    </row>
    <row r="1516" spans="3:4" s="38" customFormat="1" x14ac:dyDescent="0.2">
      <c r="C1516" s="7"/>
      <c r="D1516" s="7"/>
    </row>
    <row r="1517" spans="3:4" s="38" customFormat="1" x14ac:dyDescent="0.2">
      <c r="C1517" s="7"/>
      <c r="D1517" s="7"/>
    </row>
    <row r="1518" spans="3:4" s="38" customFormat="1" x14ac:dyDescent="0.2">
      <c r="C1518" s="7"/>
      <c r="D1518" s="7"/>
    </row>
    <row r="1519" spans="3:4" s="38" customFormat="1" x14ac:dyDescent="0.2">
      <c r="C1519" s="7"/>
      <c r="D1519" s="7"/>
    </row>
    <row r="1520" spans="3:4" s="38" customFormat="1" x14ac:dyDescent="0.2">
      <c r="C1520" s="7"/>
      <c r="D1520" s="7"/>
    </row>
    <row r="1521" spans="3:4" s="38" customFormat="1" x14ac:dyDescent="0.2">
      <c r="C1521" s="7"/>
      <c r="D1521" s="7"/>
    </row>
    <row r="1522" spans="3:4" s="38" customFormat="1" x14ac:dyDescent="0.2">
      <c r="C1522" s="7"/>
      <c r="D1522" s="7"/>
    </row>
    <row r="1523" spans="3:4" s="38" customFormat="1" x14ac:dyDescent="0.2">
      <c r="C1523" s="7"/>
      <c r="D1523" s="7"/>
    </row>
    <row r="1524" spans="3:4" s="38" customFormat="1" x14ac:dyDescent="0.2">
      <c r="C1524" s="7"/>
      <c r="D1524" s="7"/>
    </row>
    <row r="1525" spans="3:4" s="38" customFormat="1" x14ac:dyDescent="0.2">
      <c r="C1525" s="7"/>
      <c r="D1525" s="7"/>
    </row>
    <row r="1526" spans="3:4" s="38" customFormat="1" x14ac:dyDescent="0.2">
      <c r="C1526" s="7"/>
      <c r="D1526" s="7"/>
    </row>
    <row r="1527" spans="3:4" s="38" customFormat="1" x14ac:dyDescent="0.2">
      <c r="C1527" s="7"/>
      <c r="D1527" s="7"/>
    </row>
    <row r="1528" spans="3:4" s="38" customFormat="1" x14ac:dyDescent="0.2">
      <c r="C1528" s="7"/>
      <c r="D1528" s="7"/>
    </row>
    <row r="1529" spans="3:4" s="38" customFormat="1" x14ac:dyDescent="0.2">
      <c r="C1529" s="7"/>
      <c r="D1529" s="7"/>
    </row>
    <row r="1530" spans="3:4" s="38" customFormat="1" x14ac:dyDescent="0.2">
      <c r="C1530" s="7"/>
      <c r="D1530" s="7"/>
    </row>
    <row r="1531" spans="3:4" s="38" customFormat="1" x14ac:dyDescent="0.2">
      <c r="C1531" s="7"/>
      <c r="D1531" s="7"/>
    </row>
    <row r="1532" spans="3:4" s="38" customFormat="1" x14ac:dyDescent="0.2">
      <c r="C1532" s="7"/>
      <c r="D1532" s="7"/>
    </row>
    <row r="1533" spans="3:4" s="38" customFormat="1" x14ac:dyDescent="0.2">
      <c r="C1533" s="7"/>
      <c r="D1533" s="7"/>
    </row>
    <row r="1534" spans="3:4" s="38" customFormat="1" x14ac:dyDescent="0.2">
      <c r="C1534" s="7"/>
      <c r="D1534" s="7"/>
    </row>
    <row r="1535" spans="3:4" s="38" customFormat="1" x14ac:dyDescent="0.2">
      <c r="C1535" s="7"/>
      <c r="D1535" s="7"/>
    </row>
    <row r="1536" spans="3:4" s="38" customFormat="1" x14ac:dyDescent="0.2">
      <c r="C1536" s="7"/>
      <c r="D1536" s="7"/>
    </row>
    <row r="1537" spans="3:4" s="38" customFormat="1" x14ac:dyDescent="0.2">
      <c r="C1537" s="7"/>
      <c r="D1537" s="7"/>
    </row>
    <row r="1538" spans="3:4" s="38" customFormat="1" x14ac:dyDescent="0.2">
      <c r="C1538" s="7"/>
      <c r="D1538" s="7"/>
    </row>
    <row r="1539" spans="3:4" s="38" customFormat="1" x14ac:dyDescent="0.2">
      <c r="C1539" s="7"/>
      <c r="D1539" s="7"/>
    </row>
    <row r="1540" spans="3:4" s="38" customFormat="1" x14ac:dyDescent="0.2">
      <c r="C1540" s="7"/>
      <c r="D1540" s="7"/>
    </row>
    <row r="1541" spans="3:4" s="38" customFormat="1" x14ac:dyDescent="0.2">
      <c r="C1541" s="7"/>
      <c r="D1541" s="7"/>
    </row>
    <row r="1542" spans="3:4" s="38" customFormat="1" x14ac:dyDescent="0.2">
      <c r="C1542" s="7"/>
      <c r="D1542" s="7"/>
    </row>
    <row r="1543" spans="3:4" s="38" customFormat="1" x14ac:dyDescent="0.2">
      <c r="C1543" s="7"/>
      <c r="D1543" s="7"/>
    </row>
    <row r="1544" spans="3:4" s="38" customFormat="1" x14ac:dyDescent="0.2">
      <c r="C1544" s="7"/>
      <c r="D1544" s="7"/>
    </row>
    <row r="1545" spans="3:4" s="38" customFormat="1" x14ac:dyDescent="0.2">
      <c r="C1545" s="7"/>
      <c r="D1545" s="7"/>
    </row>
    <row r="1546" spans="3:4" s="38" customFormat="1" x14ac:dyDescent="0.2">
      <c r="C1546" s="7"/>
      <c r="D1546" s="7"/>
    </row>
    <row r="1547" spans="3:4" s="38" customFormat="1" x14ac:dyDescent="0.2">
      <c r="C1547" s="7"/>
      <c r="D1547" s="7"/>
    </row>
    <row r="1548" spans="3:4" s="38" customFormat="1" x14ac:dyDescent="0.2">
      <c r="C1548" s="7"/>
      <c r="D1548" s="7"/>
    </row>
    <row r="1549" spans="3:4" s="38" customFormat="1" x14ac:dyDescent="0.2">
      <c r="C1549" s="7"/>
      <c r="D1549" s="7"/>
    </row>
    <row r="1550" spans="3:4" s="38" customFormat="1" x14ac:dyDescent="0.2">
      <c r="C1550" s="7"/>
      <c r="D1550" s="7"/>
    </row>
    <row r="1551" spans="3:4" s="38" customFormat="1" x14ac:dyDescent="0.2">
      <c r="C1551" s="7"/>
      <c r="D1551" s="7"/>
    </row>
    <row r="1552" spans="3:4" s="38" customFormat="1" x14ac:dyDescent="0.2">
      <c r="C1552" s="7"/>
      <c r="D1552" s="7"/>
    </row>
    <row r="1553" spans="3:4" s="38" customFormat="1" x14ac:dyDescent="0.2">
      <c r="C1553" s="7"/>
      <c r="D1553" s="7"/>
    </row>
    <row r="1554" spans="3:4" s="38" customFormat="1" x14ac:dyDescent="0.2">
      <c r="C1554" s="7"/>
      <c r="D1554" s="7"/>
    </row>
    <row r="1555" spans="3:4" s="38" customFormat="1" x14ac:dyDescent="0.2">
      <c r="C1555" s="7"/>
      <c r="D1555" s="7"/>
    </row>
    <row r="1556" spans="3:4" s="38" customFormat="1" x14ac:dyDescent="0.2">
      <c r="C1556" s="7"/>
      <c r="D1556" s="7"/>
    </row>
    <row r="1557" spans="3:4" s="38" customFormat="1" x14ac:dyDescent="0.2">
      <c r="C1557" s="7"/>
      <c r="D1557" s="7"/>
    </row>
    <row r="1558" spans="3:4" s="38" customFormat="1" x14ac:dyDescent="0.2">
      <c r="C1558" s="7"/>
      <c r="D1558" s="7"/>
    </row>
    <row r="1559" spans="3:4" s="38" customFormat="1" x14ac:dyDescent="0.2">
      <c r="C1559" s="7"/>
      <c r="D1559" s="7"/>
    </row>
    <row r="1560" spans="3:4" s="38" customFormat="1" x14ac:dyDescent="0.2">
      <c r="C1560" s="7"/>
      <c r="D1560" s="7"/>
    </row>
    <row r="1561" spans="3:4" s="38" customFormat="1" x14ac:dyDescent="0.2">
      <c r="C1561" s="7"/>
      <c r="D1561" s="7"/>
    </row>
    <row r="1562" spans="3:4" s="38" customFormat="1" x14ac:dyDescent="0.2">
      <c r="C1562" s="7"/>
      <c r="D1562" s="7"/>
    </row>
    <row r="1563" spans="3:4" s="38" customFormat="1" x14ac:dyDescent="0.2">
      <c r="C1563" s="7"/>
      <c r="D1563" s="7"/>
    </row>
    <row r="1564" spans="3:4" s="38" customFormat="1" x14ac:dyDescent="0.2">
      <c r="C1564" s="7"/>
      <c r="D1564" s="7"/>
    </row>
    <row r="1565" spans="3:4" s="38" customFormat="1" x14ac:dyDescent="0.2">
      <c r="C1565" s="7"/>
      <c r="D1565" s="7"/>
    </row>
    <row r="1566" spans="3:4" s="38" customFormat="1" x14ac:dyDescent="0.2">
      <c r="C1566" s="7"/>
      <c r="D1566" s="7"/>
    </row>
    <row r="1567" spans="3:4" s="38" customFormat="1" x14ac:dyDescent="0.2">
      <c r="C1567" s="7"/>
      <c r="D1567" s="7"/>
    </row>
    <row r="1568" spans="3:4" s="38" customFormat="1" x14ac:dyDescent="0.2">
      <c r="C1568" s="7"/>
      <c r="D1568" s="7"/>
    </row>
    <row r="1569" spans="3:4" s="38" customFormat="1" x14ac:dyDescent="0.2">
      <c r="C1569" s="7"/>
      <c r="D1569" s="7"/>
    </row>
    <row r="1570" spans="3:4" s="38" customFormat="1" x14ac:dyDescent="0.2">
      <c r="C1570" s="7"/>
      <c r="D1570" s="7"/>
    </row>
    <row r="1571" spans="3:4" s="38" customFormat="1" x14ac:dyDescent="0.2">
      <c r="C1571" s="7"/>
      <c r="D1571" s="7"/>
    </row>
    <row r="1572" spans="3:4" s="38" customFormat="1" x14ac:dyDescent="0.2">
      <c r="C1572" s="7"/>
      <c r="D1572" s="7"/>
    </row>
    <row r="1573" spans="3:4" s="38" customFormat="1" x14ac:dyDescent="0.2">
      <c r="C1573" s="7"/>
      <c r="D1573" s="7"/>
    </row>
    <row r="1574" spans="3:4" s="38" customFormat="1" x14ac:dyDescent="0.2">
      <c r="C1574" s="7"/>
      <c r="D1574" s="7"/>
    </row>
    <row r="1575" spans="3:4" s="38" customFormat="1" x14ac:dyDescent="0.2">
      <c r="C1575" s="7"/>
      <c r="D1575" s="7"/>
    </row>
    <row r="1576" spans="3:4" s="38" customFormat="1" x14ac:dyDescent="0.2">
      <c r="C1576" s="7"/>
      <c r="D1576" s="7"/>
    </row>
    <row r="1577" spans="3:4" s="38" customFormat="1" x14ac:dyDescent="0.2">
      <c r="C1577" s="7"/>
      <c r="D1577" s="7"/>
    </row>
    <row r="1578" spans="3:4" s="38" customFormat="1" x14ac:dyDescent="0.2">
      <c r="C1578" s="7"/>
      <c r="D1578" s="7"/>
    </row>
    <row r="1579" spans="3:4" s="38" customFormat="1" x14ac:dyDescent="0.2">
      <c r="C1579" s="7"/>
      <c r="D1579" s="7"/>
    </row>
    <row r="1580" spans="3:4" s="38" customFormat="1" x14ac:dyDescent="0.2">
      <c r="C1580" s="7"/>
      <c r="D1580" s="7"/>
    </row>
    <row r="1581" spans="3:4" s="38" customFormat="1" x14ac:dyDescent="0.2">
      <c r="C1581" s="7"/>
      <c r="D1581" s="7"/>
    </row>
    <row r="1582" spans="3:4" s="38" customFormat="1" x14ac:dyDescent="0.2">
      <c r="C1582" s="7"/>
      <c r="D1582" s="7"/>
    </row>
    <row r="1583" spans="3:4" s="38" customFormat="1" x14ac:dyDescent="0.2">
      <c r="C1583" s="7"/>
      <c r="D1583" s="7"/>
    </row>
    <row r="1584" spans="3:4" s="38" customFormat="1" x14ac:dyDescent="0.2">
      <c r="C1584" s="7"/>
      <c r="D1584" s="7"/>
    </row>
    <row r="1585" spans="3:4" s="38" customFormat="1" x14ac:dyDescent="0.2">
      <c r="C1585" s="7"/>
      <c r="D1585" s="7"/>
    </row>
    <row r="1586" spans="3:4" s="38" customFormat="1" x14ac:dyDescent="0.2">
      <c r="C1586" s="7"/>
      <c r="D1586" s="7"/>
    </row>
    <row r="1587" spans="3:4" s="38" customFormat="1" x14ac:dyDescent="0.2">
      <c r="C1587" s="7"/>
      <c r="D1587" s="7"/>
    </row>
    <row r="1588" spans="3:4" s="38" customFormat="1" x14ac:dyDescent="0.2">
      <c r="C1588" s="7"/>
      <c r="D1588" s="7"/>
    </row>
    <row r="1589" spans="3:4" s="38" customFormat="1" x14ac:dyDescent="0.2">
      <c r="C1589" s="7"/>
      <c r="D1589" s="7"/>
    </row>
    <row r="1590" spans="3:4" s="38" customFormat="1" x14ac:dyDescent="0.2">
      <c r="C1590" s="7"/>
      <c r="D1590" s="7"/>
    </row>
    <row r="1591" spans="3:4" s="38" customFormat="1" x14ac:dyDescent="0.2">
      <c r="C1591" s="7"/>
      <c r="D1591" s="7"/>
    </row>
    <row r="1592" spans="3:4" s="38" customFormat="1" x14ac:dyDescent="0.2">
      <c r="C1592" s="7"/>
      <c r="D1592" s="7"/>
    </row>
    <row r="1593" spans="3:4" s="38" customFormat="1" x14ac:dyDescent="0.2">
      <c r="C1593" s="7"/>
      <c r="D1593" s="7"/>
    </row>
    <row r="1594" spans="3:4" s="38" customFormat="1" x14ac:dyDescent="0.2">
      <c r="C1594" s="7"/>
      <c r="D1594" s="7"/>
    </row>
    <row r="1595" spans="3:4" s="38" customFormat="1" x14ac:dyDescent="0.2">
      <c r="C1595" s="7"/>
      <c r="D1595" s="7"/>
    </row>
    <row r="1596" spans="3:4" s="38" customFormat="1" x14ac:dyDescent="0.2">
      <c r="C1596" s="7"/>
      <c r="D1596" s="7"/>
    </row>
    <row r="1597" spans="3:4" s="38" customFormat="1" x14ac:dyDescent="0.2">
      <c r="C1597" s="7"/>
      <c r="D1597" s="7"/>
    </row>
    <row r="1598" spans="3:4" s="38" customFormat="1" x14ac:dyDescent="0.2">
      <c r="C1598" s="7"/>
      <c r="D1598" s="7"/>
    </row>
    <row r="1599" spans="3:4" s="38" customFormat="1" x14ac:dyDescent="0.2">
      <c r="C1599" s="7"/>
      <c r="D1599" s="7"/>
    </row>
    <row r="1600" spans="3:4" s="38" customFormat="1" x14ac:dyDescent="0.2">
      <c r="C1600" s="7"/>
      <c r="D1600" s="7"/>
    </row>
    <row r="1601" spans="3:4" s="38" customFormat="1" x14ac:dyDescent="0.2">
      <c r="C1601" s="7"/>
      <c r="D1601" s="7"/>
    </row>
    <row r="1602" spans="3:4" s="38" customFormat="1" x14ac:dyDescent="0.2">
      <c r="C1602" s="7"/>
      <c r="D1602" s="7"/>
    </row>
    <row r="1603" spans="3:4" s="38" customFormat="1" x14ac:dyDescent="0.2">
      <c r="C1603" s="7"/>
      <c r="D1603" s="7"/>
    </row>
    <row r="1604" spans="3:4" s="38" customFormat="1" x14ac:dyDescent="0.2">
      <c r="C1604" s="7"/>
      <c r="D1604" s="7"/>
    </row>
    <row r="1605" spans="3:4" s="38" customFormat="1" x14ac:dyDescent="0.2">
      <c r="C1605" s="7"/>
      <c r="D1605" s="7"/>
    </row>
    <row r="1606" spans="3:4" s="38" customFormat="1" x14ac:dyDescent="0.2">
      <c r="C1606" s="7"/>
      <c r="D1606" s="7"/>
    </row>
    <row r="1607" spans="3:4" s="38" customFormat="1" x14ac:dyDescent="0.2">
      <c r="C1607" s="7"/>
      <c r="D1607" s="7"/>
    </row>
    <row r="1608" spans="3:4" s="38" customFormat="1" x14ac:dyDescent="0.2">
      <c r="C1608" s="7"/>
      <c r="D1608" s="7"/>
    </row>
    <row r="1609" spans="3:4" s="38" customFormat="1" x14ac:dyDescent="0.2">
      <c r="C1609" s="7"/>
      <c r="D1609" s="7"/>
    </row>
    <row r="1610" spans="3:4" s="38" customFormat="1" x14ac:dyDescent="0.2">
      <c r="C1610" s="7"/>
      <c r="D1610" s="7"/>
    </row>
    <row r="1611" spans="3:4" s="38" customFormat="1" x14ac:dyDescent="0.2">
      <c r="C1611" s="7"/>
      <c r="D1611" s="7"/>
    </row>
    <row r="1612" spans="3:4" s="38" customFormat="1" x14ac:dyDescent="0.2">
      <c r="C1612" s="7"/>
      <c r="D1612" s="7"/>
    </row>
    <row r="1613" spans="3:4" s="38" customFormat="1" x14ac:dyDescent="0.2">
      <c r="C1613" s="7"/>
      <c r="D1613" s="7"/>
    </row>
    <row r="1614" spans="3:4" s="38" customFormat="1" x14ac:dyDescent="0.2">
      <c r="C1614" s="7"/>
      <c r="D1614" s="7"/>
    </row>
    <row r="1615" spans="3:4" s="38" customFormat="1" x14ac:dyDescent="0.2">
      <c r="C1615" s="7"/>
      <c r="D1615" s="7"/>
    </row>
    <row r="1616" spans="3:4" s="38" customFormat="1" x14ac:dyDescent="0.2">
      <c r="C1616" s="7"/>
      <c r="D1616" s="7"/>
    </row>
    <row r="1617" spans="3:4" s="38" customFormat="1" x14ac:dyDescent="0.2">
      <c r="C1617" s="7"/>
      <c r="D1617" s="7"/>
    </row>
    <row r="1618" spans="3:4" s="38" customFormat="1" x14ac:dyDescent="0.2">
      <c r="C1618" s="7"/>
      <c r="D1618" s="7"/>
    </row>
    <row r="1619" spans="3:4" s="38" customFormat="1" x14ac:dyDescent="0.2">
      <c r="C1619" s="7"/>
      <c r="D1619" s="7"/>
    </row>
    <row r="1620" spans="3:4" s="38" customFormat="1" x14ac:dyDescent="0.2">
      <c r="C1620" s="7"/>
      <c r="D1620" s="7"/>
    </row>
    <row r="1621" spans="3:4" s="38" customFormat="1" x14ac:dyDescent="0.2">
      <c r="C1621" s="7"/>
      <c r="D1621" s="7"/>
    </row>
    <row r="1622" spans="3:4" s="38" customFormat="1" x14ac:dyDescent="0.2">
      <c r="C1622" s="7"/>
      <c r="D1622" s="7"/>
    </row>
    <row r="1623" spans="3:4" s="38" customFormat="1" x14ac:dyDescent="0.2">
      <c r="C1623" s="7"/>
      <c r="D1623" s="7"/>
    </row>
    <row r="1624" spans="3:4" s="38" customFormat="1" x14ac:dyDescent="0.2">
      <c r="C1624" s="7"/>
      <c r="D1624" s="7"/>
    </row>
    <row r="1625" spans="3:4" s="38" customFormat="1" x14ac:dyDescent="0.2">
      <c r="C1625" s="7"/>
      <c r="D1625" s="7"/>
    </row>
    <row r="1626" spans="3:4" s="38" customFormat="1" x14ac:dyDescent="0.2">
      <c r="C1626" s="7"/>
      <c r="D1626" s="7"/>
    </row>
    <row r="1627" spans="3:4" s="38" customFormat="1" x14ac:dyDescent="0.2">
      <c r="C1627" s="7"/>
      <c r="D1627" s="7"/>
    </row>
    <row r="1628" spans="3:4" s="38" customFormat="1" x14ac:dyDescent="0.2">
      <c r="C1628" s="7"/>
      <c r="D1628" s="7"/>
    </row>
    <row r="1629" spans="3:4" s="38" customFormat="1" x14ac:dyDescent="0.2">
      <c r="C1629" s="7"/>
      <c r="D1629" s="7"/>
    </row>
    <row r="1630" spans="3:4" s="38" customFormat="1" x14ac:dyDescent="0.2">
      <c r="C1630" s="7"/>
      <c r="D1630" s="7"/>
    </row>
    <row r="1631" spans="3:4" s="38" customFormat="1" x14ac:dyDescent="0.2">
      <c r="C1631" s="7"/>
      <c r="D1631" s="7"/>
    </row>
    <row r="1632" spans="3:4" s="38" customFormat="1" x14ac:dyDescent="0.2">
      <c r="C1632" s="7"/>
      <c r="D1632" s="7"/>
    </row>
    <row r="1633" spans="3:4" s="38" customFormat="1" x14ac:dyDescent="0.2">
      <c r="C1633" s="7"/>
      <c r="D1633" s="7"/>
    </row>
    <row r="1634" spans="3:4" s="38" customFormat="1" x14ac:dyDescent="0.2">
      <c r="C1634" s="7"/>
      <c r="D1634" s="7"/>
    </row>
    <row r="1635" spans="3:4" s="38" customFormat="1" x14ac:dyDescent="0.2">
      <c r="C1635" s="7"/>
      <c r="D1635" s="7"/>
    </row>
    <row r="1636" spans="3:4" s="38" customFormat="1" x14ac:dyDescent="0.2">
      <c r="C1636" s="7"/>
      <c r="D1636" s="7"/>
    </row>
    <row r="1637" spans="3:4" s="38" customFormat="1" x14ac:dyDescent="0.2">
      <c r="C1637" s="7"/>
      <c r="D1637" s="7"/>
    </row>
    <row r="1638" spans="3:4" s="38" customFormat="1" x14ac:dyDescent="0.2">
      <c r="C1638" s="7"/>
      <c r="D1638" s="7"/>
    </row>
    <row r="1639" spans="3:4" s="38" customFormat="1" x14ac:dyDescent="0.2">
      <c r="C1639" s="7"/>
      <c r="D1639" s="7"/>
    </row>
    <row r="1640" spans="3:4" s="38" customFormat="1" x14ac:dyDescent="0.2">
      <c r="C1640" s="7"/>
      <c r="D1640" s="7"/>
    </row>
    <row r="1641" spans="3:4" s="38" customFormat="1" x14ac:dyDescent="0.2">
      <c r="C1641" s="7"/>
      <c r="D1641" s="7"/>
    </row>
    <row r="1642" spans="3:4" s="38" customFormat="1" x14ac:dyDescent="0.2">
      <c r="C1642" s="7"/>
      <c r="D1642" s="7"/>
    </row>
    <row r="1643" spans="3:4" s="38" customFormat="1" x14ac:dyDescent="0.2">
      <c r="C1643" s="7"/>
      <c r="D1643" s="7"/>
    </row>
    <row r="1644" spans="3:4" s="38" customFormat="1" x14ac:dyDescent="0.2">
      <c r="C1644" s="7"/>
      <c r="D1644" s="7"/>
    </row>
    <row r="1645" spans="3:4" s="38" customFormat="1" x14ac:dyDescent="0.2">
      <c r="C1645" s="7"/>
      <c r="D1645" s="7"/>
    </row>
    <row r="1646" spans="3:4" s="38" customFormat="1" x14ac:dyDescent="0.2">
      <c r="C1646" s="7"/>
      <c r="D1646" s="7"/>
    </row>
    <row r="1647" spans="3:4" s="38" customFormat="1" x14ac:dyDescent="0.2">
      <c r="C1647" s="7"/>
      <c r="D1647" s="7"/>
    </row>
    <row r="1648" spans="3:4" s="38" customFormat="1" x14ac:dyDescent="0.2">
      <c r="C1648" s="7"/>
      <c r="D1648" s="7"/>
    </row>
    <row r="1649" spans="3:4" s="38" customFormat="1" x14ac:dyDescent="0.2">
      <c r="C1649" s="7"/>
      <c r="D1649" s="7"/>
    </row>
    <row r="1650" spans="3:4" s="38" customFormat="1" x14ac:dyDescent="0.2">
      <c r="C1650" s="7"/>
      <c r="D1650" s="7"/>
    </row>
    <row r="1651" spans="3:4" s="38" customFormat="1" x14ac:dyDescent="0.2">
      <c r="C1651" s="7"/>
      <c r="D1651" s="7"/>
    </row>
    <row r="1652" spans="3:4" s="38" customFormat="1" x14ac:dyDescent="0.2">
      <c r="C1652" s="7"/>
      <c r="D1652" s="7"/>
    </row>
    <row r="1653" spans="3:4" s="38" customFormat="1" x14ac:dyDescent="0.2">
      <c r="C1653" s="7"/>
      <c r="D1653" s="7"/>
    </row>
    <row r="1654" spans="3:4" s="38" customFormat="1" x14ac:dyDescent="0.2">
      <c r="C1654" s="7"/>
      <c r="D1654" s="7"/>
    </row>
    <row r="1655" spans="3:4" s="38" customFormat="1" x14ac:dyDescent="0.2">
      <c r="C1655" s="7"/>
      <c r="D1655" s="7"/>
    </row>
    <row r="1656" spans="3:4" s="38" customFormat="1" x14ac:dyDescent="0.2">
      <c r="C1656" s="7"/>
      <c r="D1656" s="7"/>
    </row>
    <row r="1657" spans="3:4" s="38" customFormat="1" x14ac:dyDescent="0.2">
      <c r="C1657" s="7"/>
      <c r="D1657" s="7"/>
    </row>
    <row r="1658" spans="3:4" s="38" customFormat="1" x14ac:dyDescent="0.2">
      <c r="C1658" s="7"/>
      <c r="D1658" s="7"/>
    </row>
    <row r="1659" spans="3:4" s="38" customFormat="1" x14ac:dyDescent="0.2">
      <c r="C1659" s="7"/>
      <c r="D1659" s="7"/>
    </row>
    <row r="1660" spans="3:4" s="38" customFormat="1" x14ac:dyDescent="0.2">
      <c r="C1660" s="7"/>
      <c r="D1660" s="7"/>
    </row>
    <row r="1661" spans="3:4" s="38" customFormat="1" x14ac:dyDescent="0.2">
      <c r="C1661" s="7"/>
      <c r="D1661" s="7"/>
    </row>
    <row r="1662" spans="3:4" s="38" customFormat="1" x14ac:dyDescent="0.2">
      <c r="C1662" s="7"/>
      <c r="D1662" s="7"/>
    </row>
    <row r="1663" spans="3:4" s="38" customFormat="1" x14ac:dyDescent="0.2">
      <c r="C1663" s="7"/>
      <c r="D1663" s="7"/>
    </row>
    <row r="1664" spans="3:4" s="38" customFormat="1" x14ac:dyDescent="0.2">
      <c r="C1664" s="7"/>
      <c r="D1664" s="7"/>
    </row>
    <row r="1665" spans="3:4" s="38" customFormat="1" x14ac:dyDescent="0.2">
      <c r="C1665" s="7"/>
      <c r="D1665" s="7"/>
    </row>
    <row r="1666" spans="3:4" s="38" customFormat="1" x14ac:dyDescent="0.2">
      <c r="C1666" s="7"/>
      <c r="D1666" s="7"/>
    </row>
    <row r="1667" spans="3:4" s="38" customFormat="1" x14ac:dyDescent="0.2">
      <c r="C1667" s="7"/>
      <c r="D1667" s="7"/>
    </row>
    <row r="1668" spans="3:4" s="38" customFormat="1" x14ac:dyDescent="0.2">
      <c r="C1668" s="7"/>
      <c r="D1668" s="7"/>
    </row>
    <row r="1669" spans="3:4" s="38" customFormat="1" x14ac:dyDescent="0.2">
      <c r="C1669" s="7"/>
      <c r="D1669" s="7"/>
    </row>
    <row r="1670" spans="3:4" s="38" customFormat="1" x14ac:dyDescent="0.2">
      <c r="C1670" s="7"/>
      <c r="D1670" s="7"/>
    </row>
    <row r="1671" spans="3:4" s="38" customFormat="1" x14ac:dyDescent="0.2">
      <c r="C1671" s="7"/>
      <c r="D1671" s="7"/>
    </row>
    <row r="1672" spans="3:4" s="38" customFormat="1" x14ac:dyDescent="0.2">
      <c r="C1672" s="7"/>
      <c r="D1672" s="7"/>
    </row>
    <row r="1673" spans="3:4" s="38" customFormat="1" x14ac:dyDescent="0.2">
      <c r="C1673" s="7"/>
      <c r="D1673" s="7"/>
    </row>
    <row r="1674" spans="3:4" s="38" customFormat="1" x14ac:dyDescent="0.2">
      <c r="C1674" s="7"/>
      <c r="D1674" s="7"/>
    </row>
    <row r="1675" spans="3:4" s="38" customFormat="1" x14ac:dyDescent="0.2">
      <c r="C1675" s="7"/>
      <c r="D1675" s="7"/>
    </row>
    <row r="1676" spans="3:4" s="38" customFormat="1" x14ac:dyDescent="0.2">
      <c r="C1676" s="7"/>
      <c r="D1676" s="7"/>
    </row>
    <row r="1677" spans="3:4" s="38" customFormat="1" x14ac:dyDescent="0.2">
      <c r="C1677" s="7"/>
      <c r="D1677" s="7"/>
    </row>
    <row r="1678" spans="3:4" s="38" customFormat="1" x14ac:dyDescent="0.2">
      <c r="C1678" s="7"/>
      <c r="D1678" s="7"/>
    </row>
    <row r="1679" spans="3:4" s="38" customFormat="1" x14ac:dyDescent="0.2">
      <c r="C1679" s="7"/>
      <c r="D1679" s="7"/>
    </row>
    <row r="1680" spans="3:4" s="38" customFormat="1" x14ac:dyDescent="0.2">
      <c r="C1680" s="7"/>
      <c r="D1680" s="7"/>
    </row>
    <row r="1681" spans="3:4" s="38" customFormat="1" x14ac:dyDescent="0.2">
      <c r="C1681" s="7"/>
      <c r="D1681" s="7"/>
    </row>
    <row r="1682" spans="3:4" s="38" customFormat="1" x14ac:dyDescent="0.2">
      <c r="C1682" s="7"/>
      <c r="D1682" s="7"/>
    </row>
    <row r="1683" spans="3:4" s="38" customFormat="1" x14ac:dyDescent="0.2">
      <c r="C1683" s="7"/>
      <c r="D1683" s="7"/>
    </row>
    <row r="1684" spans="3:4" s="38" customFormat="1" x14ac:dyDescent="0.2">
      <c r="C1684" s="7"/>
      <c r="D1684" s="7"/>
    </row>
    <row r="1685" spans="3:4" s="38" customFormat="1" x14ac:dyDescent="0.2">
      <c r="C1685" s="7"/>
      <c r="D1685" s="7"/>
    </row>
    <row r="1686" spans="3:4" s="38" customFormat="1" x14ac:dyDescent="0.2">
      <c r="C1686" s="7"/>
      <c r="D1686" s="7"/>
    </row>
    <row r="1687" spans="3:4" s="38" customFormat="1" x14ac:dyDescent="0.2">
      <c r="C1687" s="7"/>
      <c r="D1687" s="7"/>
    </row>
    <row r="1688" spans="3:4" s="38" customFormat="1" x14ac:dyDescent="0.2">
      <c r="C1688" s="7"/>
      <c r="D1688" s="7"/>
    </row>
    <row r="1689" spans="3:4" s="38" customFormat="1" x14ac:dyDescent="0.2">
      <c r="C1689" s="7"/>
      <c r="D1689" s="7"/>
    </row>
    <row r="1690" spans="3:4" s="38" customFormat="1" x14ac:dyDescent="0.2">
      <c r="C1690" s="7"/>
      <c r="D1690" s="7"/>
    </row>
    <row r="1691" spans="3:4" s="38" customFormat="1" x14ac:dyDescent="0.2">
      <c r="C1691" s="7"/>
      <c r="D1691" s="7"/>
    </row>
    <row r="1692" spans="3:4" s="38" customFormat="1" x14ac:dyDescent="0.2">
      <c r="C1692" s="7"/>
      <c r="D1692" s="7"/>
    </row>
    <row r="1693" spans="3:4" s="38" customFormat="1" x14ac:dyDescent="0.2">
      <c r="C1693" s="7"/>
      <c r="D1693" s="7"/>
    </row>
    <row r="1694" spans="3:4" s="38" customFormat="1" x14ac:dyDescent="0.2">
      <c r="C1694" s="7"/>
      <c r="D1694" s="7"/>
    </row>
    <row r="1695" spans="3:4" s="38" customFormat="1" x14ac:dyDescent="0.2">
      <c r="C1695" s="7"/>
      <c r="D1695" s="7"/>
    </row>
    <row r="1696" spans="3:4" s="38" customFormat="1" x14ac:dyDescent="0.2">
      <c r="C1696" s="7"/>
      <c r="D1696" s="7"/>
    </row>
    <row r="1697" spans="3:4" s="38" customFormat="1" x14ac:dyDescent="0.2">
      <c r="C1697" s="7"/>
      <c r="D1697" s="7"/>
    </row>
    <row r="1698" spans="3:4" s="38" customFormat="1" x14ac:dyDescent="0.2">
      <c r="C1698" s="7"/>
      <c r="D1698" s="7"/>
    </row>
    <row r="1699" spans="3:4" s="38" customFormat="1" x14ac:dyDescent="0.2">
      <c r="C1699" s="7"/>
      <c r="D1699" s="7"/>
    </row>
    <row r="1700" spans="3:4" s="38" customFormat="1" x14ac:dyDescent="0.2">
      <c r="C1700" s="7"/>
      <c r="D1700" s="7"/>
    </row>
    <row r="1701" spans="3:4" s="38" customFormat="1" x14ac:dyDescent="0.2">
      <c r="C1701" s="7"/>
      <c r="D1701" s="7"/>
    </row>
    <row r="1702" spans="3:4" s="38" customFormat="1" x14ac:dyDescent="0.2">
      <c r="C1702" s="7"/>
      <c r="D1702" s="7"/>
    </row>
    <row r="1703" spans="3:4" s="38" customFormat="1" x14ac:dyDescent="0.2">
      <c r="C1703" s="7"/>
      <c r="D1703" s="7"/>
    </row>
    <row r="1704" spans="3:4" s="38" customFormat="1" x14ac:dyDescent="0.2">
      <c r="C1704" s="7"/>
      <c r="D1704" s="7"/>
    </row>
    <row r="1705" spans="3:4" s="38" customFormat="1" x14ac:dyDescent="0.2">
      <c r="C1705" s="7"/>
      <c r="D1705" s="7"/>
    </row>
    <row r="1706" spans="3:4" s="38" customFormat="1" x14ac:dyDescent="0.2">
      <c r="C1706" s="7"/>
      <c r="D1706" s="7"/>
    </row>
    <row r="1707" spans="3:4" s="38" customFormat="1" x14ac:dyDescent="0.2">
      <c r="C1707" s="7"/>
      <c r="D1707" s="7"/>
    </row>
    <row r="1708" spans="3:4" s="38" customFormat="1" x14ac:dyDescent="0.2">
      <c r="C1708" s="7"/>
      <c r="D1708" s="7"/>
    </row>
    <row r="1709" spans="3:4" s="38" customFormat="1" x14ac:dyDescent="0.2">
      <c r="C1709" s="7"/>
      <c r="D1709" s="7"/>
    </row>
    <row r="1710" spans="3:4" s="38" customFormat="1" x14ac:dyDescent="0.2">
      <c r="C1710" s="7"/>
      <c r="D1710" s="7"/>
    </row>
    <row r="1711" spans="3:4" s="38" customFormat="1" x14ac:dyDescent="0.2">
      <c r="C1711" s="7"/>
      <c r="D1711" s="7"/>
    </row>
    <row r="1712" spans="3:4" s="38" customFormat="1" x14ac:dyDescent="0.2">
      <c r="C1712" s="7"/>
      <c r="D1712" s="7"/>
    </row>
    <row r="1713" spans="3:4" s="38" customFormat="1" x14ac:dyDescent="0.2">
      <c r="C1713" s="7"/>
      <c r="D1713" s="7"/>
    </row>
    <row r="1714" spans="3:4" s="38" customFormat="1" x14ac:dyDescent="0.2">
      <c r="C1714" s="7"/>
      <c r="D1714" s="7"/>
    </row>
    <row r="1715" spans="3:4" s="38" customFormat="1" x14ac:dyDescent="0.2">
      <c r="C1715" s="7"/>
      <c r="D1715" s="7"/>
    </row>
    <row r="1716" spans="3:4" s="38" customFormat="1" x14ac:dyDescent="0.2">
      <c r="C1716" s="7"/>
      <c r="D1716" s="7"/>
    </row>
    <row r="1717" spans="3:4" s="38" customFormat="1" x14ac:dyDescent="0.2">
      <c r="C1717" s="7"/>
      <c r="D1717" s="7"/>
    </row>
    <row r="1718" spans="3:4" s="38" customFormat="1" x14ac:dyDescent="0.2">
      <c r="C1718" s="7"/>
      <c r="D1718" s="7"/>
    </row>
    <row r="1719" spans="3:4" s="38" customFormat="1" x14ac:dyDescent="0.2">
      <c r="C1719" s="7"/>
      <c r="D1719" s="7"/>
    </row>
    <row r="1720" spans="3:4" s="38" customFormat="1" x14ac:dyDescent="0.2">
      <c r="C1720" s="7"/>
      <c r="D1720" s="7"/>
    </row>
    <row r="1721" spans="3:4" s="38" customFormat="1" x14ac:dyDescent="0.2">
      <c r="C1721" s="7"/>
      <c r="D1721" s="7"/>
    </row>
    <row r="1722" spans="3:4" s="38" customFormat="1" x14ac:dyDescent="0.2">
      <c r="C1722" s="7"/>
      <c r="D1722" s="7"/>
    </row>
    <row r="1723" spans="3:4" s="38" customFormat="1" x14ac:dyDescent="0.2">
      <c r="C1723" s="7"/>
      <c r="D1723" s="7"/>
    </row>
    <row r="1724" spans="3:4" s="38" customFormat="1" x14ac:dyDescent="0.2">
      <c r="C1724" s="7"/>
      <c r="D1724" s="7"/>
    </row>
    <row r="1725" spans="3:4" s="38" customFormat="1" x14ac:dyDescent="0.2">
      <c r="C1725" s="7"/>
      <c r="D1725" s="7"/>
    </row>
    <row r="1726" spans="3:4" s="38" customFormat="1" x14ac:dyDescent="0.2">
      <c r="C1726" s="7"/>
      <c r="D1726" s="7"/>
    </row>
    <row r="1727" spans="3:4" s="38" customFormat="1" x14ac:dyDescent="0.2">
      <c r="C1727" s="7"/>
      <c r="D1727" s="7"/>
    </row>
    <row r="1728" spans="3:4" s="38" customFormat="1" x14ac:dyDescent="0.2">
      <c r="C1728" s="7"/>
      <c r="D1728" s="7"/>
    </row>
    <row r="1729" spans="3:4" s="38" customFormat="1" x14ac:dyDescent="0.2">
      <c r="C1729" s="7"/>
      <c r="D1729" s="7"/>
    </row>
    <row r="1730" spans="3:4" s="38" customFormat="1" x14ac:dyDescent="0.2">
      <c r="C1730" s="7"/>
      <c r="D1730" s="7"/>
    </row>
    <row r="1731" spans="3:4" s="38" customFormat="1" x14ac:dyDescent="0.2">
      <c r="C1731" s="7"/>
      <c r="D1731" s="7"/>
    </row>
    <row r="1732" spans="3:4" s="38" customFormat="1" x14ac:dyDescent="0.2">
      <c r="C1732" s="7"/>
      <c r="D1732" s="7"/>
    </row>
    <row r="1733" spans="3:4" s="38" customFormat="1" x14ac:dyDescent="0.2">
      <c r="C1733" s="7"/>
      <c r="D1733" s="7"/>
    </row>
    <row r="1734" spans="3:4" s="38" customFormat="1" x14ac:dyDescent="0.2">
      <c r="C1734" s="7"/>
      <c r="D1734" s="7"/>
    </row>
    <row r="1735" spans="3:4" s="38" customFormat="1" x14ac:dyDescent="0.2">
      <c r="C1735" s="7"/>
      <c r="D1735" s="7"/>
    </row>
    <row r="1736" spans="3:4" s="38" customFormat="1" x14ac:dyDescent="0.2">
      <c r="C1736" s="7"/>
      <c r="D1736" s="7"/>
    </row>
    <row r="1737" spans="3:4" s="38" customFormat="1" x14ac:dyDescent="0.2">
      <c r="C1737" s="7"/>
      <c r="D1737" s="7"/>
    </row>
    <row r="1738" spans="3:4" s="38" customFormat="1" x14ac:dyDescent="0.2">
      <c r="C1738" s="7"/>
      <c r="D1738" s="7"/>
    </row>
    <row r="1739" spans="3:4" s="38" customFormat="1" x14ac:dyDescent="0.2">
      <c r="C1739" s="7"/>
      <c r="D1739" s="7"/>
    </row>
    <row r="1740" spans="3:4" s="38" customFormat="1" x14ac:dyDescent="0.2">
      <c r="C1740" s="7"/>
      <c r="D1740" s="7"/>
    </row>
    <row r="1741" spans="3:4" s="38" customFormat="1" x14ac:dyDescent="0.2">
      <c r="C1741" s="7"/>
      <c r="D1741" s="7"/>
    </row>
    <row r="1742" spans="3:4" s="38" customFormat="1" x14ac:dyDescent="0.2">
      <c r="C1742" s="7"/>
      <c r="D1742" s="7"/>
    </row>
    <row r="1743" spans="3:4" s="38" customFormat="1" x14ac:dyDescent="0.2">
      <c r="C1743" s="7"/>
      <c r="D1743" s="7"/>
    </row>
    <row r="1744" spans="3:4" s="38" customFormat="1" x14ac:dyDescent="0.2">
      <c r="C1744" s="7"/>
      <c r="D1744" s="7"/>
    </row>
    <row r="1745" spans="3:4" s="38" customFormat="1" x14ac:dyDescent="0.2">
      <c r="C1745" s="7"/>
      <c r="D1745" s="7"/>
    </row>
    <row r="1746" spans="3:4" s="38" customFormat="1" x14ac:dyDescent="0.2">
      <c r="C1746" s="7"/>
      <c r="D1746" s="7"/>
    </row>
    <row r="1747" spans="3:4" s="38" customFormat="1" x14ac:dyDescent="0.2">
      <c r="C1747" s="7"/>
      <c r="D1747" s="7"/>
    </row>
    <row r="1748" spans="3:4" s="38" customFormat="1" x14ac:dyDescent="0.2">
      <c r="C1748" s="7"/>
      <c r="D1748" s="7"/>
    </row>
    <row r="1749" spans="3:4" s="38" customFormat="1" x14ac:dyDescent="0.2">
      <c r="C1749" s="7"/>
      <c r="D1749" s="7"/>
    </row>
    <row r="1750" spans="3:4" s="38" customFormat="1" x14ac:dyDescent="0.2">
      <c r="C1750" s="7"/>
      <c r="D1750" s="7"/>
    </row>
    <row r="1751" spans="3:4" s="38" customFormat="1" x14ac:dyDescent="0.2">
      <c r="C1751" s="7"/>
      <c r="D1751" s="7"/>
    </row>
    <row r="1752" spans="3:4" s="38" customFormat="1" x14ac:dyDescent="0.2">
      <c r="C1752" s="7"/>
      <c r="D1752" s="7"/>
    </row>
    <row r="1753" spans="3:4" s="38" customFormat="1" x14ac:dyDescent="0.2">
      <c r="C1753" s="7"/>
      <c r="D1753" s="7"/>
    </row>
    <row r="1754" spans="3:4" s="38" customFormat="1" x14ac:dyDescent="0.2">
      <c r="C1754" s="7"/>
      <c r="D1754" s="7"/>
    </row>
    <row r="1755" spans="3:4" s="38" customFormat="1" x14ac:dyDescent="0.2">
      <c r="C1755" s="7"/>
      <c r="D1755" s="7"/>
    </row>
    <row r="1756" spans="3:4" s="38" customFormat="1" x14ac:dyDescent="0.2">
      <c r="C1756" s="7"/>
      <c r="D1756" s="7"/>
    </row>
    <row r="1757" spans="3:4" s="38" customFormat="1" x14ac:dyDescent="0.2">
      <c r="C1757" s="7"/>
      <c r="D1757" s="7"/>
    </row>
    <row r="1758" spans="3:4" s="38" customFormat="1" x14ac:dyDescent="0.2">
      <c r="C1758" s="7"/>
      <c r="D1758" s="7"/>
    </row>
    <row r="1759" spans="3:4" s="38" customFormat="1" x14ac:dyDescent="0.2">
      <c r="C1759" s="7"/>
      <c r="D1759" s="7"/>
    </row>
    <row r="1760" spans="3:4" s="38" customFormat="1" x14ac:dyDescent="0.2">
      <c r="C1760" s="7"/>
      <c r="D1760" s="7"/>
    </row>
    <row r="1761" spans="3:4" s="38" customFormat="1" x14ac:dyDescent="0.2">
      <c r="C1761" s="7"/>
      <c r="D1761" s="7"/>
    </row>
    <row r="1762" spans="3:4" s="38" customFormat="1" x14ac:dyDescent="0.2">
      <c r="C1762" s="7"/>
      <c r="D1762" s="7"/>
    </row>
    <row r="1763" spans="3:4" s="38" customFormat="1" x14ac:dyDescent="0.2">
      <c r="C1763" s="7"/>
      <c r="D1763" s="7"/>
    </row>
    <row r="1764" spans="3:4" s="38" customFormat="1" x14ac:dyDescent="0.2">
      <c r="C1764" s="7"/>
      <c r="D1764" s="7"/>
    </row>
    <row r="1765" spans="3:4" s="38" customFormat="1" x14ac:dyDescent="0.2">
      <c r="C1765" s="7"/>
      <c r="D1765" s="7"/>
    </row>
    <row r="1766" spans="3:4" s="38" customFormat="1" x14ac:dyDescent="0.2">
      <c r="C1766" s="7"/>
      <c r="D1766" s="7"/>
    </row>
    <row r="1767" spans="3:4" s="38" customFormat="1" x14ac:dyDescent="0.2">
      <c r="C1767" s="7"/>
      <c r="D1767" s="7"/>
    </row>
    <row r="1768" spans="3:4" s="38" customFormat="1" x14ac:dyDescent="0.2">
      <c r="C1768" s="7"/>
      <c r="D1768" s="7"/>
    </row>
    <row r="1769" spans="3:4" s="38" customFormat="1" x14ac:dyDescent="0.2">
      <c r="C1769" s="7"/>
      <c r="D1769" s="7"/>
    </row>
    <row r="1770" spans="3:4" s="38" customFormat="1" x14ac:dyDescent="0.2">
      <c r="C1770" s="7"/>
      <c r="D1770" s="7"/>
    </row>
    <row r="1771" spans="3:4" s="38" customFormat="1" x14ac:dyDescent="0.2">
      <c r="C1771" s="7"/>
      <c r="D1771" s="7"/>
    </row>
    <row r="1772" spans="3:4" s="38" customFormat="1" x14ac:dyDescent="0.2">
      <c r="C1772" s="7"/>
      <c r="D1772" s="7"/>
    </row>
    <row r="1773" spans="3:4" s="38" customFormat="1" x14ac:dyDescent="0.2">
      <c r="C1773" s="7"/>
      <c r="D1773" s="7"/>
    </row>
    <row r="1774" spans="3:4" s="38" customFormat="1" x14ac:dyDescent="0.2">
      <c r="C1774" s="7"/>
      <c r="D1774" s="7"/>
    </row>
    <row r="1775" spans="3:4" s="38" customFormat="1" x14ac:dyDescent="0.2">
      <c r="C1775" s="7"/>
      <c r="D1775" s="7"/>
    </row>
    <row r="1776" spans="3:4" s="38" customFormat="1" x14ac:dyDescent="0.2">
      <c r="C1776" s="7"/>
      <c r="D1776" s="7"/>
    </row>
    <row r="1777" spans="3:4" s="38" customFormat="1" x14ac:dyDescent="0.2">
      <c r="C1777" s="7"/>
      <c r="D1777" s="7"/>
    </row>
    <row r="1778" spans="3:4" s="38" customFormat="1" x14ac:dyDescent="0.2">
      <c r="C1778" s="7"/>
      <c r="D1778" s="7"/>
    </row>
    <row r="1779" spans="3:4" s="38" customFormat="1" x14ac:dyDescent="0.2">
      <c r="C1779" s="7"/>
      <c r="D1779" s="7"/>
    </row>
    <row r="1780" spans="3:4" s="38" customFormat="1" x14ac:dyDescent="0.2">
      <c r="C1780" s="7"/>
      <c r="D1780" s="7"/>
    </row>
    <row r="1781" spans="3:4" s="38" customFormat="1" x14ac:dyDescent="0.2">
      <c r="C1781" s="7"/>
      <c r="D1781" s="7"/>
    </row>
    <row r="1782" spans="3:4" s="38" customFormat="1" x14ac:dyDescent="0.2">
      <c r="C1782" s="7"/>
      <c r="D1782" s="7"/>
    </row>
    <row r="1783" spans="3:4" s="38" customFormat="1" x14ac:dyDescent="0.2">
      <c r="C1783" s="7"/>
      <c r="D1783" s="7"/>
    </row>
    <row r="1784" spans="3:4" s="38" customFormat="1" x14ac:dyDescent="0.2">
      <c r="C1784" s="7"/>
      <c r="D1784" s="7"/>
    </row>
    <row r="1785" spans="3:4" s="38" customFormat="1" x14ac:dyDescent="0.2">
      <c r="C1785" s="7"/>
      <c r="D1785" s="7"/>
    </row>
    <row r="1786" spans="3:4" s="38" customFormat="1" x14ac:dyDescent="0.2">
      <c r="C1786" s="7"/>
      <c r="D1786" s="7"/>
    </row>
    <row r="1787" spans="3:4" s="38" customFormat="1" x14ac:dyDescent="0.2">
      <c r="C1787" s="7"/>
      <c r="D1787" s="7"/>
    </row>
    <row r="1788" spans="3:4" s="38" customFormat="1" x14ac:dyDescent="0.2">
      <c r="C1788" s="7"/>
      <c r="D1788" s="7"/>
    </row>
    <row r="1789" spans="3:4" s="38" customFormat="1" x14ac:dyDescent="0.2">
      <c r="C1789" s="7"/>
      <c r="D1789" s="7"/>
    </row>
    <row r="1790" spans="3:4" s="38" customFormat="1" x14ac:dyDescent="0.2">
      <c r="C1790" s="7"/>
      <c r="D1790" s="7"/>
    </row>
    <row r="1791" spans="3:4" s="38" customFormat="1" x14ac:dyDescent="0.2">
      <c r="C1791" s="7"/>
      <c r="D1791" s="7"/>
    </row>
    <row r="1792" spans="3:4" s="38" customFormat="1" x14ac:dyDescent="0.2">
      <c r="C1792" s="7"/>
      <c r="D1792" s="7"/>
    </row>
    <row r="1793" spans="3:4" s="38" customFormat="1" x14ac:dyDescent="0.2">
      <c r="C1793" s="7"/>
      <c r="D1793" s="7"/>
    </row>
    <row r="1794" spans="3:4" s="38" customFormat="1" x14ac:dyDescent="0.2">
      <c r="C1794" s="7"/>
      <c r="D1794" s="7"/>
    </row>
    <row r="1795" spans="3:4" s="38" customFormat="1" x14ac:dyDescent="0.2">
      <c r="C1795" s="7"/>
      <c r="D1795" s="7"/>
    </row>
    <row r="1796" spans="3:4" s="38" customFormat="1" x14ac:dyDescent="0.2">
      <c r="C1796" s="7"/>
      <c r="D1796" s="7"/>
    </row>
    <row r="1797" spans="3:4" s="38" customFormat="1" x14ac:dyDescent="0.2">
      <c r="C1797" s="7"/>
      <c r="D1797" s="7"/>
    </row>
    <row r="1798" spans="3:4" s="38" customFormat="1" x14ac:dyDescent="0.2">
      <c r="C1798" s="7"/>
      <c r="D1798" s="7"/>
    </row>
    <row r="1799" spans="3:4" s="38" customFormat="1" x14ac:dyDescent="0.2">
      <c r="C1799" s="7"/>
      <c r="D1799" s="7"/>
    </row>
    <row r="1800" spans="3:4" s="38" customFormat="1" x14ac:dyDescent="0.2">
      <c r="C1800" s="7"/>
      <c r="D1800" s="7"/>
    </row>
    <row r="1801" spans="3:4" s="38" customFormat="1" x14ac:dyDescent="0.2">
      <c r="C1801" s="7"/>
      <c r="D1801" s="7"/>
    </row>
    <row r="1802" spans="3:4" s="38" customFormat="1" x14ac:dyDescent="0.2">
      <c r="C1802" s="7"/>
      <c r="D1802" s="7"/>
    </row>
    <row r="1803" spans="3:4" s="38" customFormat="1" x14ac:dyDescent="0.2">
      <c r="C1803" s="7"/>
      <c r="D1803" s="7"/>
    </row>
    <row r="1804" spans="3:4" s="38" customFormat="1" x14ac:dyDescent="0.2">
      <c r="C1804" s="7"/>
      <c r="D1804" s="7"/>
    </row>
    <row r="1805" spans="3:4" s="38" customFormat="1" x14ac:dyDescent="0.2">
      <c r="C1805" s="7"/>
      <c r="D1805" s="7"/>
    </row>
    <row r="1806" spans="3:4" s="38" customFormat="1" x14ac:dyDescent="0.2">
      <c r="C1806" s="7"/>
      <c r="D1806" s="7"/>
    </row>
    <row r="1807" spans="3:4" s="38" customFormat="1" x14ac:dyDescent="0.2">
      <c r="C1807" s="7"/>
      <c r="D1807" s="7"/>
    </row>
    <row r="1808" spans="3:4" s="38" customFormat="1" x14ac:dyDescent="0.2">
      <c r="C1808" s="7"/>
      <c r="D1808" s="7"/>
    </row>
    <row r="1809" spans="3:4" s="38" customFormat="1" x14ac:dyDescent="0.2">
      <c r="C1809" s="7"/>
      <c r="D1809" s="7"/>
    </row>
    <row r="1810" spans="3:4" s="38" customFormat="1" x14ac:dyDescent="0.2">
      <c r="C1810" s="7"/>
      <c r="D1810" s="7"/>
    </row>
    <row r="1811" spans="3:4" s="38" customFormat="1" x14ac:dyDescent="0.2">
      <c r="C1811" s="7"/>
      <c r="D1811" s="7"/>
    </row>
    <row r="1812" spans="3:4" s="38" customFormat="1" x14ac:dyDescent="0.2">
      <c r="C1812" s="7"/>
      <c r="D1812" s="7"/>
    </row>
    <row r="1813" spans="3:4" s="38" customFormat="1" x14ac:dyDescent="0.2">
      <c r="C1813" s="7"/>
      <c r="D1813" s="7"/>
    </row>
    <row r="1814" spans="3:4" s="38" customFormat="1" x14ac:dyDescent="0.2">
      <c r="C1814" s="7"/>
      <c r="D1814" s="7"/>
    </row>
    <row r="1815" spans="3:4" s="38" customFormat="1" x14ac:dyDescent="0.2">
      <c r="C1815" s="7"/>
      <c r="D1815" s="7"/>
    </row>
    <row r="1816" spans="3:4" s="38" customFormat="1" x14ac:dyDescent="0.2">
      <c r="C1816" s="7"/>
      <c r="D1816" s="7"/>
    </row>
    <row r="1817" spans="3:4" s="38" customFormat="1" x14ac:dyDescent="0.2">
      <c r="C1817" s="7"/>
      <c r="D1817" s="7"/>
    </row>
    <row r="1818" spans="3:4" s="38" customFormat="1" x14ac:dyDescent="0.2">
      <c r="C1818" s="7"/>
      <c r="D1818" s="7"/>
    </row>
    <row r="1819" spans="3:4" s="38" customFormat="1" x14ac:dyDescent="0.2">
      <c r="C1819" s="7"/>
      <c r="D1819" s="7"/>
    </row>
    <row r="1820" spans="3:4" s="38" customFormat="1" x14ac:dyDescent="0.2">
      <c r="C1820" s="7"/>
      <c r="D1820" s="7"/>
    </row>
    <row r="1821" spans="3:4" s="38" customFormat="1" x14ac:dyDescent="0.2">
      <c r="C1821" s="7"/>
      <c r="D1821" s="7"/>
    </row>
    <row r="1822" spans="3:4" s="38" customFormat="1" x14ac:dyDescent="0.2">
      <c r="C1822" s="7"/>
      <c r="D1822" s="7"/>
    </row>
    <row r="1823" spans="3:4" s="38" customFormat="1" x14ac:dyDescent="0.2">
      <c r="C1823" s="7"/>
      <c r="D1823" s="7"/>
    </row>
    <row r="1824" spans="3:4" s="38" customFormat="1" x14ac:dyDescent="0.2">
      <c r="C1824" s="7"/>
      <c r="D1824" s="7"/>
    </row>
    <row r="1825" spans="3:4" s="38" customFormat="1" x14ac:dyDescent="0.2">
      <c r="C1825" s="7"/>
      <c r="D1825" s="7"/>
    </row>
    <row r="1826" spans="3:4" s="38" customFormat="1" x14ac:dyDescent="0.2">
      <c r="C1826" s="7"/>
      <c r="D1826" s="7"/>
    </row>
    <row r="1827" spans="3:4" s="38" customFormat="1" x14ac:dyDescent="0.2">
      <c r="C1827" s="7"/>
      <c r="D1827" s="7"/>
    </row>
    <row r="1828" spans="3:4" s="38" customFormat="1" x14ac:dyDescent="0.2">
      <c r="C1828" s="7"/>
      <c r="D1828" s="7"/>
    </row>
    <row r="1829" spans="3:4" s="38" customFormat="1" x14ac:dyDescent="0.2">
      <c r="C1829" s="7"/>
      <c r="D1829" s="7"/>
    </row>
    <row r="1830" spans="3:4" s="38" customFormat="1" x14ac:dyDescent="0.2">
      <c r="C1830" s="7"/>
      <c r="D1830" s="7"/>
    </row>
    <row r="1831" spans="3:4" s="38" customFormat="1" x14ac:dyDescent="0.2">
      <c r="C1831" s="7"/>
      <c r="D1831" s="7"/>
    </row>
    <row r="1832" spans="3:4" s="38" customFormat="1" x14ac:dyDescent="0.2">
      <c r="C1832" s="7"/>
      <c r="D1832" s="7"/>
    </row>
    <row r="1833" spans="3:4" s="38" customFormat="1" x14ac:dyDescent="0.2">
      <c r="C1833" s="7"/>
      <c r="D1833" s="7"/>
    </row>
    <row r="1834" spans="3:4" s="38" customFormat="1" x14ac:dyDescent="0.2">
      <c r="C1834" s="7"/>
      <c r="D1834" s="7"/>
    </row>
    <row r="1835" spans="3:4" s="38" customFormat="1" x14ac:dyDescent="0.2">
      <c r="C1835" s="7"/>
      <c r="D1835" s="7"/>
    </row>
    <row r="1836" spans="3:4" s="38" customFormat="1" x14ac:dyDescent="0.2">
      <c r="C1836" s="7"/>
      <c r="D1836" s="7"/>
    </row>
    <row r="1837" spans="3:4" s="38" customFormat="1" x14ac:dyDescent="0.2">
      <c r="C1837" s="7"/>
      <c r="D1837" s="7"/>
    </row>
    <row r="1838" spans="3:4" s="38" customFormat="1" x14ac:dyDescent="0.2">
      <c r="C1838" s="7"/>
      <c r="D1838" s="7"/>
    </row>
    <row r="1839" spans="3:4" s="38" customFormat="1" x14ac:dyDescent="0.2">
      <c r="C1839" s="7"/>
      <c r="D1839" s="7"/>
    </row>
    <row r="1840" spans="3:4" s="38" customFormat="1" x14ac:dyDescent="0.2">
      <c r="C1840" s="7"/>
      <c r="D1840" s="7"/>
    </row>
    <row r="1841" spans="3:4" s="38" customFormat="1" x14ac:dyDescent="0.2">
      <c r="C1841" s="7"/>
      <c r="D1841" s="7"/>
    </row>
    <row r="1842" spans="3:4" s="38" customFormat="1" x14ac:dyDescent="0.2">
      <c r="C1842" s="7"/>
      <c r="D1842" s="7"/>
    </row>
    <row r="1843" spans="3:4" s="38" customFormat="1" x14ac:dyDescent="0.2">
      <c r="C1843" s="7"/>
      <c r="D1843" s="7"/>
    </row>
    <row r="1844" spans="3:4" s="38" customFormat="1" x14ac:dyDescent="0.2">
      <c r="C1844" s="7"/>
      <c r="D1844" s="7"/>
    </row>
    <row r="1845" spans="3:4" s="38" customFormat="1" x14ac:dyDescent="0.2">
      <c r="C1845" s="7"/>
      <c r="D1845" s="7"/>
    </row>
    <row r="1846" spans="3:4" s="38" customFormat="1" x14ac:dyDescent="0.2">
      <c r="C1846" s="7"/>
      <c r="D1846" s="7"/>
    </row>
    <row r="1847" spans="3:4" s="38" customFormat="1" x14ac:dyDescent="0.2">
      <c r="C1847" s="7"/>
      <c r="D1847" s="7"/>
    </row>
    <row r="1848" spans="3:4" s="38" customFormat="1" x14ac:dyDescent="0.2">
      <c r="C1848" s="7"/>
      <c r="D1848" s="7"/>
    </row>
    <row r="1849" spans="3:4" s="38" customFormat="1" x14ac:dyDescent="0.2">
      <c r="C1849" s="7"/>
      <c r="D1849" s="7"/>
    </row>
    <row r="1850" spans="3:4" s="38" customFormat="1" x14ac:dyDescent="0.2">
      <c r="C1850" s="7"/>
      <c r="D1850" s="7"/>
    </row>
    <row r="1851" spans="3:4" s="38" customFormat="1" x14ac:dyDescent="0.2">
      <c r="C1851" s="7"/>
      <c r="D1851" s="7"/>
    </row>
    <row r="1852" spans="3:4" s="38" customFormat="1" x14ac:dyDescent="0.2">
      <c r="C1852" s="7"/>
      <c r="D1852" s="7"/>
    </row>
    <row r="1853" spans="3:4" s="38" customFormat="1" x14ac:dyDescent="0.2">
      <c r="C1853" s="7"/>
      <c r="D1853" s="7"/>
    </row>
    <row r="1854" spans="3:4" s="38" customFormat="1" x14ac:dyDescent="0.2">
      <c r="C1854" s="7"/>
      <c r="D1854" s="7"/>
    </row>
    <row r="1855" spans="3:4" s="38" customFormat="1" x14ac:dyDescent="0.2">
      <c r="C1855" s="7"/>
      <c r="D1855" s="7"/>
    </row>
    <row r="1856" spans="3:4" s="38" customFormat="1" x14ac:dyDescent="0.2">
      <c r="C1856" s="7"/>
      <c r="D1856" s="7"/>
    </row>
    <row r="1857" spans="3:4" s="38" customFormat="1" x14ac:dyDescent="0.2">
      <c r="C1857" s="7"/>
      <c r="D1857" s="7"/>
    </row>
    <row r="1858" spans="3:4" s="38" customFormat="1" x14ac:dyDescent="0.2">
      <c r="C1858" s="7"/>
      <c r="D1858" s="7"/>
    </row>
    <row r="1859" spans="3:4" s="38" customFormat="1" x14ac:dyDescent="0.2">
      <c r="C1859" s="7"/>
      <c r="D1859" s="7"/>
    </row>
    <row r="1860" spans="3:4" s="38" customFormat="1" x14ac:dyDescent="0.2">
      <c r="C1860" s="7"/>
      <c r="D1860" s="7"/>
    </row>
    <row r="1861" spans="3:4" s="38" customFormat="1" x14ac:dyDescent="0.2">
      <c r="C1861" s="7"/>
      <c r="D1861" s="7"/>
    </row>
    <row r="1862" spans="3:4" s="38" customFormat="1" x14ac:dyDescent="0.2">
      <c r="C1862" s="7"/>
      <c r="D1862" s="7"/>
    </row>
    <row r="1863" spans="3:4" s="38" customFormat="1" x14ac:dyDescent="0.2">
      <c r="C1863" s="7"/>
      <c r="D1863" s="7"/>
    </row>
    <row r="1864" spans="3:4" s="38" customFormat="1" x14ac:dyDescent="0.2">
      <c r="C1864" s="7"/>
      <c r="D1864" s="7"/>
    </row>
    <row r="1865" spans="3:4" s="38" customFormat="1" x14ac:dyDescent="0.2">
      <c r="C1865" s="7"/>
      <c r="D1865" s="7"/>
    </row>
    <row r="1866" spans="3:4" s="38" customFormat="1" x14ac:dyDescent="0.2">
      <c r="C1866" s="7"/>
      <c r="D1866" s="7"/>
    </row>
    <row r="1867" spans="3:4" s="38" customFormat="1" x14ac:dyDescent="0.2">
      <c r="C1867" s="7"/>
      <c r="D1867" s="7"/>
    </row>
    <row r="1868" spans="3:4" s="38" customFormat="1" x14ac:dyDescent="0.2">
      <c r="C1868" s="7"/>
      <c r="D1868" s="7"/>
    </row>
    <row r="1869" spans="3:4" s="38" customFormat="1" x14ac:dyDescent="0.2">
      <c r="C1869" s="7"/>
      <c r="D1869" s="7"/>
    </row>
    <row r="1870" spans="3:4" s="38" customFormat="1" x14ac:dyDescent="0.2">
      <c r="C1870" s="7"/>
      <c r="D1870" s="7"/>
    </row>
    <row r="1871" spans="3:4" s="38" customFormat="1" x14ac:dyDescent="0.2">
      <c r="C1871" s="7"/>
      <c r="D1871" s="7"/>
    </row>
    <row r="1872" spans="3:4" s="38" customFormat="1" x14ac:dyDescent="0.2">
      <c r="C1872" s="7"/>
      <c r="D1872" s="7"/>
    </row>
    <row r="1873" spans="3:4" s="38" customFormat="1" x14ac:dyDescent="0.2">
      <c r="C1873" s="7"/>
      <c r="D1873" s="7"/>
    </row>
    <row r="1874" spans="3:4" s="38" customFormat="1" x14ac:dyDescent="0.2">
      <c r="C1874" s="7"/>
      <c r="D1874" s="7"/>
    </row>
    <row r="1875" spans="3:4" s="38" customFormat="1" x14ac:dyDescent="0.2">
      <c r="C1875" s="7"/>
      <c r="D1875" s="7"/>
    </row>
    <row r="1876" spans="3:4" s="38" customFormat="1" x14ac:dyDescent="0.2">
      <c r="C1876" s="7"/>
      <c r="D1876" s="7"/>
    </row>
    <row r="1877" spans="3:4" s="38" customFormat="1" x14ac:dyDescent="0.2">
      <c r="C1877" s="7"/>
      <c r="D1877" s="7"/>
    </row>
    <row r="1878" spans="3:4" s="38" customFormat="1" x14ac:dyDescent="0.2">
      <c r="C1878" s="7"/>
      <c r="D1878" s="7"/>
    </row>
    <row r="1879" spans="3:4" s="38" customFormat="1" x14ac:dyDescent="0.2">
      <c r="C1879" s="7"/>
      <c r="D1879" s="7"/>
    </row>
    <row r="1880" spans="3:4" s="38" customFormat="1" x14ac:dyDescent="0.2">
      <c r="C1880" s="7"/>
      <c r="D1880" s="7"/>
    </row>
    <row r="1881" spans="3:4" s="38" customFormat="1" x14ac:dyDescent="0.2">
      <c r="C1881" s="7"/>
      <c r="D1881" s="7"/>
    </row>
    <row r="1882" spans="3:4" s="38" customFormat="1" x14ac:dyDescent="0.2">
      <c r="C1882" s="7"/>
      <c r="D1882" s="7"/>
    </row>
    <row r="1883" spans="3:4" s="38" customFormat="1" x14ac:dyDescent="0.2">
      <c r="C1883" s="7"/>
      <c r="D1883" s="7"/>
    </row>
    <row r="1884" spans="3:4" s="38" customFormat="1" x14ac:dyDescent="0.2">
      <c r="C1884" s="7"/>
      <c r="D1884" s="7"/>
    </row>
    <row r="1885" spans="3:4" s="38" customFormat="1" x14ac:dyDescent="0.2">
      <c r="C1885" s="7"/>
      <c r="D1885" s="7"/>
    </row>
    <row r="1886" spans="3:4" s="38" customFormat="1" x14ac:dyDescent="0.2">
      <c r="C1886" s="7"/>
      <c r="D1886" s="7"/>
    </row>
    <row r="1887" spans="3:4" s="38" customFormat="1" x14ac:dyDescent="0.2">
      <c r="C1887" s="7"/>
      <c r="D1887" s="7"/>
    </row>
    <row r="1888" spans="3:4" s="38" customFormat="1" x14ac:dyDescent="0.2">
      <c r="C1888" s="7"/>
      <c r="D1888" s="7"/>
    </row>
    <row r="1889" spans="3:4" s="38" customFormat="1" x14ac:dyDescent="0.2">
      <c r="C1889" s="7"/>
      <c r="D1889" s="7"/>
    </row>
    <row r="1890" spans="3:4" s="38" customFormat="1" x14ac:dyDescent="0.2">
      <c r="C1890" s="7"/>
      <c r="D1890" s="7"/>
    </row>
    <row r="1891" spans="3:4" s="38" customFormat="1" x14ac:dyDescent="0.2">
      <c r="C1891" s="7"/>
      <c r="D1891" s="7"/>
    </row>
    <row r="1892" spans="3:4" s="38" customFormat="1" x14ac:dyDescent="0.2">
      <c r="C1892" s="7"/>
      <c r="D1892" s="7"/>
    </row>
    <row r="1893" spans="3:4" s="38" customFormat="1" x14ac:dyDescent="0.2">
      <c r="C1893" s="7"/>
      <c r="D1893" s="7"/>
    </row>
    <row r="1894" spans="3:4" s="38" customFormat="1" x14ac:dyDescent="0.2">
      <c r="C1894" s="7"/>
      <c r="D1894" s="7"/>
    </row>
    <row r="1895" spans="3:4" s="38" customFormat="1" x14ac:dyDescent="0.2">
      <c r="C1895" s="7"/>
      <c r="D1895" s="7"/>
    </row>
    <row r="1896" spans="3:4" s="38" customFormat="1" x14ac:dyDescent="0.2">
      <c r="C1896" s="7"/>
      <c r="D1896" s="7"/>
    </row>
    <row r="1897" spans="3:4" s="38" customFormat="1" x14ac:dyDescent="0.2">
      <c r="C1897" s="7"/>
      <c r="D1897" s="7"/>
    </row>
    <row r="1898" spans="3:4" s="38" customFormat="1" x14ac:dyDescent="0.2">
      <c r="C1898" s="7"/>
      <c r="D1898" s="7"/>
    </row>
    <row r="1899" spans="3:4" s="38" customFormat="1" x14ac:dyDescent="0.2">
      <c r="C1899" s="7"/>
      <c r="D1899" s="7"/>
    </row>
    <row r="1900" spans="3:4" s="38" customFormat="1" x14ac:dyDescent="0.2">
      <c r="C1900" s="7"/>
      <c r="D1900" s="7"/>
    </row>
    <row r="1901" spans="3:4" s="38" customFormat="1" x14ac:dyDescent="0.2">
      <c r="C1901" s="7"/>
      <c r="D1901" s="7"/>
    </row>
    <row r="1902" spans="3:4" s="38" customFormat="1" x14ac:dyDescent="0.2">
      <c r="C1902" s="7"/>
      <c r="D1902" s="7"/>
    </row>
    <row r="1903" spans="3:4" s="38" customFormat="1" x14ac:dyDescent="0.2">
      <c r="C1903" s="7"/>
      <c r="D1903" s="7"/>
    </row>
    <row r="1904" spans="3:4" s="38" customFormat="1" x14ac:dyDescent="0.2">
      <c r="C1904" s="7"/>
      <c r="D1904" s="7"/>
    </row>
    <row r="1905" spans="3:4" s="38" customFormat="1" x14ac:dyDescent="0.2">
      <c r="C1905" s="7"/>
      <c r="D1905" s="7"/>
    </row>
    <row r="1906" spans="3:4" s="38" customFormat="1" x14ac:dyDescent="0.2">
      <c r="C1906" s="7"/>
      <c r="D1906" s="7"/>
    </row>
    <row r="1907" spans="3:4" s="38" customFormat="1" x14ac:dyDescent="0.2">
      <c r="C1907" s="7"/>
      <c r="D1907" s="7"/>
    </row>
    <row r="1908" spans="3:4" s="38" customFormat="1" x14ac:dyDescent="0.2">
      <c r="C1908" s="7"/>
      <c r="D1908" s="7"/>
    </row>
    <row r="1909" spans="3:4" s="38" customFormat="1" x14ac:dyDescent="0.2">
      <c r="C1909" s="7"/>
      <c r="D1909" s="7"/>
    </row>
    <row r="1910" spans="3:4" s="38" customFormat="1" x14ac:dyDescent="0.2">
      <c r="C1910" s="7"/>
      <c r="D1910" s="7"/>
    </row>
    <row r="1911" spans="3:4" s="38" customFormat="1" x14ac:dyDescent="0.2">
      <c r="C1911" s="7"/>
      <c r="D1911" s="7"/>
    </row>
    <row r="1912" spans="3:4" s="38" customFormat="1" x14ac:dyDescent="0.2">
      <c r="C1912" s="7"/>
      <c r="D1912" s="7"/>
    </row>
    <row r="1913" spans="3:4" s="38" customFormat="1" x14ac:dyDescent="0.2">
      <c r="C1913" s="7"/>
      <c r="D1913" s="7"/>
    </row>
    <row r="1914" spans="3:4" s="38" customFormat="1" x14ac:dyDescent="0.2">
      <c r="C1914" s="7"/>
      <c r="D1914" s="7"/>
    </row>
    <row r="1915" spans="3:4" s="38" customFormat="1" x14ac:dyDescent="0.2">
      <c r="C1915" s="7"/>
      <c r="D1915" s="7"/>
    </row>
    <row r="1916" spans="3:4" s="38" customFormat="1" x14ac:dyDescent="0.2">
      <c r="C1916" s="7"/>
      <c r="D1916" s="7"/>
    </row>
    <row r="1917" spans="3:4" s="38" customFormat="1" x14ac:dyDescent="0.2">
      <c r="C1917" s="7"/>
      <c r="D1917" s="7"/>
    </row>
    <row r="1918" spans="3:4" s="38" customFormat="1" x14ac:dyDescent="0.2">
      <c r="C1918" s="7"/>
      <c r="D1918" s="7"/>
    </row>
    <row r="1919" spans="3:4" s="38" customFormat="1" x14ac:dyDescent="0.2">
      <c r="C1919" s="7"/>
      <c r="D1919" s="7"/>
    </row>
    <row r="1920" spans="3:4" s="38" customFormat="1" x14ac:dyDescent="0.2">
      <c r="C1920" s="7"/>
      <c r="D1920" s="7"/>
    </row>
    <row r="1921" spans="3:4" s="38" customFormat="1" x14ac:dyDescent="0.2">
      <c r="C1921" s="7"/>
      <c r="D1921" s="7"/>
    </row>
    <row r="1922" spans="3:4" s="38" customFormat="1" x14ac:dyDescent="0.2">
      <c r="C1922" s="7"/>
      <c r="D1922" s="7"/>
    </row>
    <row r="1923" spans="3:4" s="38" customFormat="1" x14ac:dyDescent="0.2">
      <c r="C1923" s="7"/>
      <c r="D1923" s="7"/>
    </row>
    <row r="1924" spans="3:4" s="38" customFormat="1" x14ac:dyDescent="0.2">
      <c r="C1924" s="7"/>
      <c r="D1924" s="7"/>
    </row>
    <row r="1925" spans="3:4" s="38" customFormat="1" x14ac:dyDescent="0.2">
      <c r="C1925" s="7"/>
      <c r="D1925" s="7"/>
    </row>
    <row r="1926" spans="3:4" s="38" customFormat="1" x14ac:dyDescent="0.2">
      <c r="C1926" s="7"/>
      <c r="D1926" s="7"/>
    </row>
    <row r="1927" spans="3:4" s="38" customFormat="1" x14ac:dyDescent="0.2">
      <c r="C1927" s="7"/>
      <c r="D1927" s="7"/>
    </row>
    <row r="1928" spans="3:4" s="38" customFormat="1" x14ac:dyDescent="0.2">
      <c r="C1928" s="7"/>
      <c r="D1928" s="7"/>
    </row>
    <row r="1929" spans="3:4" s="38" customFormat="1" x14ac:dyDescent="0.2">
      <c r="C1929" s="7"/>
      <c r="D1929" s="7"/>
    </row>
    <row r="1930" spans="3:4" s="38" customFormat="1" x14ac:dyDescent="0.2">
      <c r="C1930" s="7"/>
      <c r="D1930" s="7"/>
    </row>
    <row r="1931" spans="3:4" s="38" customFormat="1" x14ac:dyDescent="0.2">
      <c r="C1931" s="7"/>
      <c r="D1931" s="7"/>
    </row>
    <row r="1932" spans="3:4" s="38" customFormat="1" x14ac:dyDescent="0.2">
      <c r="C1932" s="7"/>
      <c r="D1932" s="7"/>
    </row>
    <row r="1933" spans="3:4" s="38" customFormat="1" x14ac:dyDescent="0.2">
      <c r="C1933" s="7"/>
      <c r="D1933" s="7"/>
    </row>
    <row r="1934" spans="3:4" s="38" customFormat="1" x14ac:dyDescent="0.2">
      <c r="C1934" s="7"/>
      <c r="D1934" s="7"/>
    </row>
    <row r="1935" spans="3:4" s="38" customFormat="1" x14ac:dyDescent="0.2">
      <c r="C1935" s="7"/>
      <c r="D1935" s="7"/>
    </row>
    <row r="1936" spans="3:4" s="38" customFormat="1" x14ac:dyDescent="0.2">
      <c r="C1936" s="7"/>
      <c r="D1936" s="7"/>
    </row>
    <row r="1937" spans="3:4" s="38" customFormat="1" x14ac:dyDescent="0.2">
      <c r="C1937" s="7"/>
      <c r="D1937" s="7"/>
    </row>
    <row r="1938" spans="3:4" s="38" customFormat="1" x14ac:dyDescent="0.2">
      <c r="C1938" s="7"/>
      <c r="D1938" s="7"/>
    </row>
    <row r="1939" spans="3:4" s="38" customFormat="1" x14ac:dyDescent="0.2">
      <c r="C1939" s="7"/>
      <c r="D1939" s="7"/>
    </row>
    <row r="1940" spans="3:4" s="38" customFormat="1" x14ac:dyDescent="0.2">
      <c r="C1940" s="7"/>
      <c r="D1940" s="7"/>
    </row>
    <row r="1941" spans="3:4" s="38" customFormat="1" x14ac:dyDescent="0.2">
      <c r="C1941" s="7"/>
      <c r="D1941" s="7"/>
    </row>
    <row r="1942" spans="3:4" s="38" customFormat="1" x14ac:dyDescent="0.2">
      <c r="C1942" s="7"/>
      <c r="D1942" s="7"/>
    </row>
    <row r="1943" spans="3:4" s="38" customFormat="1" x14ac:dyDescent="0.2">
      <c r="C1943" s="7"/>
      <c r="D1943" s="7"/>
    </row>
    <row r="1944" spans="3:4" s="38" customFormat="1" x14ac:dyDescent="0.2">
      <c r="C1944" s="7"/>
      <c r="D1944" s="7"/>
    </row>
    <row r="1945" spans="3:4" s="38" customFormat="1" x14ac:dyDescent="0.2">
      <c r="C1945" s="7"/>
      <c r="D1945" s="7"/>
    </row>
    <row r="1946" spans="3:4" s="38" customFormat="1" x14ac:dyDescent="0.2">
      <c r="C1946" s="7"/>
      <c r="D1946" s="7"/>
    </row>
    <row r="1947" spans="3:4" s="38" customFormat="1" x14ac:dyDescent="0.2">
      <c r="C1947" s="7"/>
      <c r="D1947" s="7"/>
    </row>
    <row r="1948" spans="3:4" s="38" customFormat="1" x14ac:dyDescent="0.2">
      <c r="C1948" s="7"/>
      <c r="D1948" s="7"/>
    </row>
    <row r="1949" spans="3:4" s="38" customFormat="1" x14ac:dyDescent="0.2">
      <c r="C1949" s="7"/>
      <c r="D1949" s="7"/>
    </row>
    <row r="1950" spans="3:4" s="38" customFormat="1" x14ac:dyDescent="0.2">
      <c r="C1950" s="7"/>
      <c r="D1950" s="7"/>
    </row>
    <row r="1951" spans="3:4" s="38" customFormat="1" x14ac:dyDescent="0.2">
      <c r="C1951" s="7"/>
      <c r="D1951" s="7"/>
    </row>
    <row r="1952" spans="3:4" s="38" customFormat="1" x14ac:dyDescent="0.2">
      <c r="C1952" s="7"/>
      <c r="D1952" s="7"/>
    </row>
    <row r="1953" spans="3:4" s="38" customFormat="1" x14ac:dyDescent="0.2">
      <c r="C1953" s="7"/>
      <c r="D1953" s="7"/>
    </row>
    <row r="1954" spans="3:4" s="38" customFormat="1" x14ac:dyDescent="0.2">
      <c r="C1954" s="7"/>
      <c r="D1954" s="7"/>
    </row>
    <row r="1955" spans="3:4" s="38" customFormat="1" x14ac:dyDescent="0.2">
      <c r="C1955" s="7"/>
      <c r="D1955" s="7"/>
    </row>
    <row r="1956" spans="3:4" s="38" customFormat="1" x14ac:dyDescent="0.2">
      <c r="C1956" s="7"/>
      <c r="D1956" s="7"/>
    </row>
    <row r="1957" spans="3:4" s="38" customFormat="1" x14ac:dyDescent="0.2">
      <c r="C1957" s="7"/>
      <c r="D1957" s="7"/>
    </row>
    <row r="1958" spans="3:4" s="38" customFormat="1" x14ac:dyDescent="0.2">
      <c r="C1958" s="7"/>
      <c r="D1958" s="7"/>
    </row>
    <row r="1959" spans="3:4" s="38" customFormat="1" x14ac:dyDescent="0.2">
      <c r="C1959" s="7"/>
      <c r="D1959" s="7"/>
    </row>
    <row r="1960" spans="3:4" s="38" customFormat="1" x14ac:dyDescent="0.2">
      <c r="C1960" s="7"/>
      <c r="D1960" s="7"/>
    </row>
    <row r="1961" spans="3:4" s="38" customFormat="1" x14ac:dyDescent="0.2">
      <c r="C1961" s="7"/>
      <c r="D1961" s="7"/>
    </row>
    <row r="1962" spans="3:4" s="38" customFormat="1" x14ac:dyDescent="0.2">
      <c r="C1962" s="7"/>
      <c r="D1962" s="7"/>
    </row>
    <row r="1963" spans="3:4" s="38" customFormat="1" x14ac:dyDescent="0.2">
      <c r="C1963" s="7"/>
      <c r="D1963" s="7"/>
    </row>
    <row r="1964" spans="3:4" s="38" customFormat="1" x14ac:dyDescent="0.2">
      <c r="C1964" s="7"/>
      <c r="D1964" s="7"/>
    </row>
    <row r="1965" spans="3:4" s="38" customFormat="1" x14ac:dyDescent="0.2">
      <c r="C1965" s="7"/>
      <c r="D1965" s="7"/>
    </row>
    <row r="1966" spans="3:4" s="38" customFormat="1" x14ac:dyDescent="0.2">
      <c r="C1966" s="7"/>
      <c r="D1966" s="7"/>
    </row>
    <row r="1967" spans="3:4" s="38" customFormat="1" x14ac:dyDescent="0.2">
      <c r="C1967" s="7"/>
      <c r="D1967" s="7"/>
    </row>
    <row r="1968" spans="3:4" s="38" customFormat="1" x14ac:dyDescent="0.2">
      <c r="C1968" s="7"/>
      <c r="D1968" s="7"/>
    </row>
    <row r="1969" spans="3:4" s="38" customFormat="1" x14ac:dyDescent="0.2">
      <c r="C1969" s="7"/>
      <c r="D1969" s="7"/>
    </row>
    <row r="1970" spans="3:4" s="38" customFormat="1" x14ac:dyDescent="0.2">
      <c r="C1970" s="7"/>
      <c r="D1970" s="7"/>
    </row>
    <row r="1971" spans="3:4" s="38" customFormat="1" x14ac:dyDescent="0.2">
      <c r="C1971" s="7"/>
      <c r="D1971" s="7"/>
    </row>
    <row r="1972" spans="3:4" s="38" customFormat="1" x14ac:dyDescent="0.2">
      <c r="C1972" s="7"/>
      <c r="D1972" s="7"/>
    </row>
    <row r="1973" spans="3:4" s="38" customFormat="1" x14ac:dyDescent="0.2">
      <c r="C1973" s="7"/>
      <c r="D1973" s="7"/>
    </row>
    <row r="1974" spans="3:4" s="38" customFormat="1" x14ac:dyDescent="0.2">
      <c r="C1974" s="7"/>
      <c r="D1974" s="7"/>
    </row>
    <row r="1975" spans="3:4" s="38" customFormat="1" x14ac:dyDescent="0.2">
      <c r="C1975" s="7"/>
      <c r="D1975" s="7"/>
    </row>
    <row r="1976" spans="3:4" s="38" customFormat="1" x14ac:dyDescent="0.2">
      <c r="C1976" s="7"/>
      <c r="D1976" s="7"/>
    </row>
    <row r="1977" spans="3:4" s="38" customFormat="1" x14ac:dyDescent="0.2">
      <c r="C1977" s="7"/>
      <c r="D1977" s="7"/>
    </row>
    <row r="1978" spans="3:4" s="38" customFormat="1" x14ac:dyDescent="0.2">
      <c r="C1978" s="7"/>
      <c r="D1978" s="7"/>
    </row>
    <row r="1979" spans="3:4" s="38" customFormat="1" x14ac:dyDescent="0.2">
      <c r="C1979" s="7"/>
      <c r="D1979" s="7"/>
    </row>
    <row r="1980" spans="3:4" s="38" customFormat="1" x14ac:dyDescent="0.2">
      <c r="C1980" s="7"/>
      <c r="D1980" s="7"/>
    </row>
    <row r="1981" spans="3:4" s="38" customFormat="1" x14ac:dyDescent="0.2">
      <c r="C1981" s="7"/>
      <c r="D1981" s="7"/>
    </row>
    <row r="1982" spans="3:4" s="38" customFormat="1" x14ac:dyDescent="0.2">
      <c r="C1982" s="7"/>
      <c r="D1982" s="7"/>
    </row>
    <row r="1983" spans="3:4" s="38" customFormat="1" x14ac:dyDescent="0.2">
      <c r="C1983" s="7"/>
      <c r="D1983" s="7"/>
    </row>
    <row r="1984" spans="3:4" s="38" customFormat="1" x14ac:dyDescent="0.2">
      <c r="C1984" s="7"/>
      <c r="D1984" s="7"/>
    </row>
    <row r="1985" spans="3:4" s="38" customFormat="1" x14ac:dyDescent="0.2">
      <c r="C1985" s="7"/>
      <c r="D1985" s="7"/>
    </row>
    <row r="1986" spans="3:4" s="38" customFormat="1" x14ac:dyDescent="0.2">
      <c r="C1986" s="7"/>
      <c r="D1986" s="7"/>
    </row>
    <row r="1987" spans="3:4" s="38" customFormat="1" x14ac:dyDescent="0.2">
      <c r="C1987" s="7"/>
      <c r="D1987" s="7"/>
    </row>
    <row r="1988" spans="3:4" s="38" customFormat="1" x14ac:dyDescent="0.2">
      <c r="C1988" s="7"/>
      <c r="D1988" s="7"/>
    </row>
    <row r="1989" spans="3:4" s="38" customFormat="1" x14ac:dyDescent="0.2">
      <c r="C1989" s="7"/>
      <c r="D1989" s="7"/>
    </row>
    <row r="1990" spans="3:4" s="38" customFormat="1" x14ac:dyDescent="0.2">
      <c r="C1990" s="7"/>
      <c r="D1990" s="7"/>
    </row>
    <row r="1991" spans="3:4" s="38" customFormat="1" x14ac:dyDescent="0.2">
      <c r="C1991" s="7"/>
      <c r="D1991" s="7"/>
    </row>
    <row r="1992" spans="3:4" s="38" customFormat="1" x14ac:dyDescent="0.2">
      <c r="C1992" s="7"/>
      <c r="D1992" s="7"/>
    </row>
    <row r="1993" spans="3:4" s="38" customFormat="1" x14ac:dyDescent="0.2">
      <c r="C1993" s="7"/>
      <c r="D1993" s="7"/>
    </row>
    <row r="1994" spans="3:4" s="38" customFormat="1" x14ac:dyDescent="0.2">
      <c r="C1994" s="7"/>
      <c r="D1994" s="7"/>
    </row>
    <row r="1995" spans="3:4" s="38" customFormat="1" x14ac:dyDescent="0.2">
      <c r="C1995" s="7"/>
      <c r="D1995" s="7"/>
    </row>
    <row r="1996" spans="3:4" s="38" customFormat="1" x14ac:dyDescent="0.2">
      <c r="C1996" s="7"/>
      <c r="D1996" s="7"/>
    </row>
    <row r="1997" spans="3:4" s="38" customFormat="1" x14ac:dyDescent="0.2">
      <c r="C1997" s="7"/>
      <c r="D1997" s="7"/>
    </row>
    <row r="1998" spans="3:4" s="38" customFormat="1" x14ac:dyDescent="0.2">
      <c r="C1998" s="7"/>
      <c r="D1998" s="7"/>
    </row>
    <row r="1999" spans="3:4" s="38" customFormat="1" x14ac:dyDescent="0.2">
      <c r="C1999" s="7"/>
      <c r="D1999" s="7"/>
    </row>
    <row r="2000" spans="3:4" s="38" customFormat="1" x14ac:dyDescent="0.2">
      <c r="C2000" s="7"/>
      <c r="D2000" s="7"/>
    </row>
    <row r="2001" spans="3:4" s="38" customFormat="1" x14ac:dyDescent="0.2">
      <c r="C2001" s="7"/>
      <c r="D2001" s="7"/>
    </row>
    <row r="2002" spans="3:4" s="38" customFormat="1" x14ac:dyDescent="0.2">
      <c r="C2002" s="7"/>
      <c r="D2002" s="7"/>
    </row>
    <row r="2003" spans="3:4" s="38" customFormat="1" x14ac:dyDescent="0.2">
      <c r="C2003" s="7"/>
      <c r="D2003" s="7"/>
    </row>
    <row r="2004" spans="3:4" s="38" customFormat="1" x14ac:dyDescent="0.2">
      <c r="C2004" s="7"/>
      <c r="D2004" s="7"/>
    </row>
    <row r="2005" spans="3:4" s="38" customFormat="1" x14ac:dyDescent="0.2">
      <c r="C2005" s="7"/>
      <c r="D2005" s="7"/>
    </row>
    <row r="2006" spans="3:4" s="38" customFormat="1" x14ac:dyDescent="0.2">
      <c r="C2006" s="7"/>
      <c r="D2006" s="7"/>
    </row>
    <row r="2007" spans="3:4" s="38" customFormat="1" x14ac:dyDescent="0.2">
      <c r="C2007" s="7"/>
      <c r="D2007" s="7"/>
    </row>
    <row r="2008" spans="3:4" s="38" customFormat="1" x14ac:dyDescent="0.2">
      <c r="C2008" s="7"/>
      <c r="D2008" s="7"/>
    </row>
    <row r="2009" spans="3:4" s="38" customFormat="1" x14ac:dyDescent="0.2">
      <c r="C2009" s="7"/>
      <c r="D2009" s="7"/>
    </row>
    <row r="2010" spans="3:4" s="38" customFormat="1" x14ac:dyDescent="0.2">
      <c r="C2010" s="7"/>
      <c r="D2010" s="7"/>
    </row>
    <row r="2011" spans="3:4" s="38" customFormat="1" x14ac:dyDescent="0.2">
      <c r="C2011" s="7"/>
      <c r="D2011" s="7"/>
    </row>
    <row r="2012" spans="3:4" s="38" customFormat="1" x14ac:dyDescent="0.2">
      <c r="C2012" s="7"/>
      <c r="D2012" s="7"/>
    </row>
    <row r="2013" spans="3:4" s="38" customFormat="1" x14ac:dyDescent="0.2">
      <c r="C2013" s="7"/>
      <c r="D2013" s="7"/>
    </row>
    <row r="2014" spans="3:4" s="38" customFormat="1" x14ac:dyDescent="0.2">
      <c r="C2014" s="7"/>
      <c r="D2014" s="7"/>
    </row>
    <row r="2015" spans="3:4" s="38" customFormat="1" x14ac:dyDescent="0.2">
      <c r="C2015" s="7"/>
      <c r="D2015" s="7"/>
    </row>
    <row r="2016" spans="3:4" s="38" customFormat="1" x14ac:dyDescent="0.2">
      <c r="C2016" s="7"/>
      <c r="D2016" s="7"/>
    </row>
    <row r="2017" spans="3:4" s="38" customFormat="1" x14ac:dyDescent="0.2">
      <c r="C2017" s="7"/>
      <c r="D2017" s="7"/>
    </row>
    <row r="2018" spans="3:4" s="38" customFormat="1" x14ac:dyDescent="0.2">
      <c r="C2018" s="7"/>
      <c r="D2018" s="7"/>
    </row>
    <row r="2019" spans="3:4" s="38" customFormat="1" x14ac:dyDescent="0.2">
      <c r="C2019" s="7"/>
      <c r="D2019" s="7"/>
    </row>
    <row r="2020" spans="3:4" s="38" customFormat="1" x14ac:dyDescent="0.2">
      <c r="C2020" s="7"/>
      <c r="D2020" s="7"/>
    </row>
    <row r="2021" spans="3:4" s="38" customFormat="1" x14ac:dyDescent="0.2">
      <c r="C2021" s="7"/>
      <c r="D2021" s="7"/>
    </row>
    <row r="2022" spans="3:4" s="38" customFormat="1" x14ac:dyDescent="0.2">
      <c r="C2022" s="7"/>
      <c r="D2022" s="7"/>
    </row>
    <row r="2023" spans="3:4" s="38" customFormat="1" x14ac:dyDescent="0.2">
      <c r="C2023" s="7"/>
      <c r="D2023" s="7"/>
    </row>
    <row r="2024" spans="3:4" s="38" customFormat="1" x14ac:dyDescent="0.2">
      <c r="C2024" s="7"/>
      <c r="D2024" s="7"/>
    </row>
    <row r="2025" spans="3:4" s="38" customFormat="1" x14ac:dyDescent="0.2">
      <c r="C2025" s="7"/>
      <c r="D2025" s="7"/>
    </row>
    <row r="2026" spans="3:4" s="38" customFormat="1" x14ac:dyDescent="0.2">
      <c r="C2026" s="7"/>
      <c r="D2026" s="7"/>
    </row>
    <row r="2027" spans="3:4" s="38" customFormat="1" x14ac:dyDescent="0.2">
      <c r="C2027" s="7"/>
      <c r="D2027" s="7"/>
    </row>
    <row r="2028" spans="3:4" s="38" customFormat="1" x14ac:dyDescent="0.2">
      <c r="C2028" s="7"/>
      <c r="D2028" s="7"/>
    </row>
    <row r="2029" spans="3:4" s="38" customFormat="1" x14ac:dyDescent="0.2">
      <c r="C2029" s="7"/>
      <c r="D2029" s="7"/>
    </row>
    <row r="2030" spans="3:4" s="38" customFormat="1" x14ac:dyDescent="0.2">
      <c r="C2030" s="7"/>
      <c r="D2030" s="7"/>
    </row>
    <row r="2031" spans="3:4" s="38" customFormat="1" x14ac:dyDescent="0.2">
      <c r="C2031" s="7"/>
      <c r="D2031" s="7"/>
    </row>
    <row r="2032" spans="3:4" s="38" customFormat="1" x14ac:dyDescent="0.2">
      <c r="C2032" s="7"/>
      <c r="D2032" s="7"/>
    </row>
    <row r="2033" spans="3:4" s="38" customFormat="1" x14ac:dyDescent="0.2">
      <c r="C2033" s="7"/>
      <c r="D2033" s="7"/>
    </row>
    <row r="2034" spans="3:4" s="38" customFormat="1" x14ac:dyDescent="0.2">
      <c r="C2034" s="7"/>
      <c r="D2034" s="7"/>
    </row>
    <row r="2035" spans="3:4" s="38" customFormat="1" x14ac:dyDescent="0.2">
      <c r="C2035" s="7"/>
      <c r="D2035" s="7"/>
    </row>
    <row r="2036" spans="3:4" s="38" customFormat="1" x14ac:dyDescent="0.2">
      <c r="C2036" s="7"/>
      <c r="D2036" s="7"/>
    </row>
    <row r="2037" spans="3:4" s="38" customFormat="1" x14ac:dyDescent="0.2">
      <c r="C2037" s="7"/>
      <c r="D2037" s="7"/>
    </row>
    <row r="2038" spans="3:4" s="38" customFormat="1" x14ac:dyDescent="0.2">
      <c r="C2038" s="7"/>
      <c r="D2038" s="7"/>
    </row>
    <row r="2039" spans="3:4" s="38" customFormat="1" x14ac:dyDescent="0.2">
      <c r="C2039" s="7"/>
      <c r="D2039" s="7"/>
    </row>
    <row r="2040" spans="3:4" s="38" customFormat="1" x14ac:dyDescent="0.2">
      <c r="C2040" s="7"/>
      <c r="D2040" s="7"/>
    </row>
    <row r="2041" spans="3:4" s="38" customFormat="1" x14ac:dyDescent="0.2">
      <c r="C2041" s="7"/>
      <c r="D2041" s="7"/>
    </row>
    <row r="2042" spans="3:4" s="38" customFormat="1" x14ac:dyDescent="0.2">
      <c r="C2042" s="7"/>
      <c r="D2042" s="7"/>
    </row>
    <row r="2043" spans="3:4" s="38" customFormat="1" x14ac:dyDescent="0.2">
      <c r="C2043" s="7"/>
      <c r="D2043" s="7"/>
    </row>
    <row r="2044" spans="3:4" s="38" customFormat="1" x14ac:dyDescent="0.2">
      <c r="C2044" s="7"/>
      <c r="D2044" s="7"/>
    </row>
    <row r="2045" spans="3:4" s="38" customFormat="1" x14ac:dyDescent="0.2">
      <c r="C2045" s="7"/>
      <c r="D2045" s="7"/>
    </row>
    <row r="2046" spans="3:4" s="38" customFormat="1" x14ac:dyDescent="0.2">
      <c r="C2046" s="7"/>
      <c r="D2046" s="7"/>
    </row>
    <row r="2047" spans="3:4" s="38" customFormat="1" x14ac:dyDescent="0.2">
      <c r="C2047" s="7"/>
      <c r="D2047" s="7"/>
    </row>
    <row r="2048" spans="3:4" s="38" customFormat="1" x14ac:dyDescent="0.2">
      <c r="C2048" s="7"/>
      <c r="D2048" s="7"/>
    </row>
    <row r="2049" spans="3:4" s="38" customFormat="1" x14ac:dyDescent="0.2">
      <c r="C2049" s="7"/>
      <c r="D2049" s="7"/>
    </row>
    <row r="2050" spans="3:4" s="38" customFormat="1" x14ac:dyDescent="0.2">
      <c r="C2050" s="7"/>
      <c r="D2050" s="7"/>
    </row>
    <row r="2051" spans="3:4" s="38" customFormat="1" x14ac:dyDescent="0.2">
      <c r="C2051" s="7"/>
      <c r="D2051" s="7"/>
    </row>
    <row r="2052" spans="3:4" s="38" customFormat="1" x14ac:dyDescent="0.2">
      <c r="C2052" s="7"/>
      <c r="D2052" s="7"/>
    </row>
    <row r="2053" spans="3:4" s="38" customFormat="1" x14ac:dyDescent="0.2">
      <c r="C2053" s="7"/>
      <c r="D2053" s="7"/>
    </row>
    <row r="2054" spans="3:4" s="38" customFormat="1" x14ac:dyDescent="0.2">
      <c r="C2054" s="7"/>
      <c r="D2054" s="7"/>
    </row>
    <row r="2055" spans="3:4" s="38" customFormat="1" x14ac:dyDescent="0.2">
      <c r="C2055" s="7"/>
      <c r="D2055" s="7"/>
    </row>
    <row r="2056" spans="3:4" s="38" customFormat="1" x14ac:dyDescent="0.2">
      <c r="C2056" s="7"/>
      <c r="D2056" s="7"/>
    </row>
    <row r="2057" spans="3:4" s="38" customFormat="1" x14ac:dyDescent="0.2">
      <c r="C2057" s="7"/>
      <c r="D2057" s="7"/>
    </row>
    <row r="2058" spans="3:4" s="38" customFormat="1" x14ac:dyDescent="0.2">
      <c r="C2058" s="7"/>
      <c r="D2058" s="7"/>
    </row>
    <row r="2059" spans="3:4" s="38" customFormat="1" x14ac:dyDescent="0.2">
      <c r="C2059" s="7"/>
      <c r="D2059" s="7"/>
    </row>
    <row r="2060" spans="3:4" s="38" customFormat="1" x14ac:dyDescent="0.2">
      <c r="C2060" s="7"/>
      <c r="D2060" s="7"/>
    </row>
    <row r="2061" spans="3:4" s="38" customFormat="1" x14ac:dyDescent="0.2">
      <c r="C2061" s="7"/>
      <c r="D2061" s="7"/>
    </row>
    <row r="2062" spans="3:4" s="38" customFormat="1" x14ac:dyDescent="0.2">
      <c r="C2062" s="7"/>
      <c r="D2062" s="7"/>
    </row>
    <row r="2063" spans="3:4" s="38" customFormat="1" x14ac:dyDescent="0.2">
      <c r="C2063" s="7"/>
      <c r="D2063" s="7"/>
    </row>
    <row r="2064" spans="3:4" s="38" customFormat="1" x14ac:dyDescent="0.2">
      <c r="C2064" s="7"/>
      <c r="D2064" s="7"/>
    </row>
    <row r="2065" spans="3:4" s="38" customFormat="1" x14ac:dyDescent="0.2">
      <c r="C2065" s="7"/>
      <c r="D2065" s="7"/>
    </row>
    <row r="2066" spans="3:4" s="38" customFormat="1" x14ac:dyDescent="0.2">
      <c r="C2066" s="7"/>
      <c r="D2066" s="7"/>
    </row>
    <row r="2067" spans="3:4" s="38" customFormat="1" x14ac:dyDescent="0.2">
      <c r="C2067" s="7"/>
      <c r="D2067" s="7"/>
    </row>
    <row r="2068" spans="3:4" s="38" customFormat="1" x14ac:dyDescent="0.2">
      <c r="C2068" s="7"/>
      <c r="D2068" s="7"/>
    </row>
    <row r="2069" spans="3:4" s="38" customFormat="1" x14ac:dyDescent="0.2">
      <c r="C2069" s="7"/>
      <c r="D2069" s="7"/>
    </row>
    <row r="2070" spans="3:4" s="38" customFormat="1" x14ac:dyDescent="0.2">
      <c r="C2070" s="7"/>
      <c r="D2070" s="7"/>
    </row>
    <row r="2071" spans="3:4" s="38" customFormat="1" x14ac:dyDescent="0.2">
      <c r="C2071" s="7"/>
      <c r="D2071" s="7"/>
    </row>
    <row r="2072" spans="3:4" s="38" customFormat="1" x14ac:dyDescent="0.2">
      <c r="C2072" s="7"/>
      <c r="D2072" s="7"/>
    </row>
    <row r="2073" spans="3:4" s="38" customFormat="1" x14ac:dyDescent="0.2">
      <c r="C2073" s="7"/>
      <c r="D2073" s="7"/>
    </row>
    <row r="2074" spans="3:4" s="38" customFormat="1" x14ac:dyDescent="0.2">
      <c r="C2074" s="7"/>
      <c r="D2074" s="7"/>
    </row>
    <row r="2075" spans="3:4" s="38" customFormat="1" x14ac:dyDescent="0.2">
      <c r="C2075" s="7"/>
      <c r="D2075" s="7"/>
    </row>
    <row r="2076" spans="3:4" s="38" customFormat="1" x14ac:dyDescent="0.2">
      <c r="C2076" s="7"/>
      <c r="D2076" s="7"/>
    </row>
    <row r="2077" spans="3:4" s="38" customFormat="1" x14ac:dyDescent="0.2">
      <c r="C2077" s="7"/>
      <c r="D2077" s="7"/>
    </row>
    <row r="2078" spans="3:4" s="38" customFormat="1" x14ac:dyDescent="0.2">
      <c r="C2078" s="7"/>
      <c r="D2078" s="7"/>
    </row>
    <row r="2079" spans="3:4" s="38" customFormat="1" x14ac:dyDescent="0.2">
      <c r="C2079" s="7"/>
      <c r="D2079" s="7"/>
    </row>
    <row r="2080" spans="3:4" s="38" customFormat="1" x14ac:dyDescent="0.2">
      <c r="C2080" s="7"/>
      <c r="D2080" s="7"/>
    </row>
    <row r="2081" spans="3:4" s="38" customFormat="1" x14ac:dyDescent="0.2">
      <c r="C2081" s="7"/>
      <c r="D2081" s="7"/>
    </row>
    <row r="2082" spans="3:4" s="38" customFormat="1" x14ac:dyDescent="0.2">
      <c r="C2082" s="7"/>
      <c r="D2082" s="7"/>
    </row>
    <row r="2083" spans="3:4" s="38" customFormat="1" x14ac:dyDescent="0.2">
      <c r="C2083" s="7"/>
      <c r="D2083" s="7"/>
    </row>
    <row r="2084" spans="3:4" s="38" customFormat="1" x14ac:dyDescent="0.2">
      <c r="C2084" s="7"/>
      <c r="D2084" s="7"/>
    </row>
    <row r="2085" spans="3:4" s="38" customFormat="1" x14ac:dyDescent="0.2">
      <c r="C2085" s="7"/>
      <c r="D2085" s="7"/>
    </row>
    <row r="2086" spans="3:4" s="38" customFormat="1" x14ac:dyDescent="0.2">
      <c r="C2086" s="7"/>
      <c r="D2086" s="7"/>
    </row>
    <row r="2087" spans="3:4" s="38" customFormat="1" x14ac:dyDescent="0.2">
      <c r="C2087" s="7"/>
      <c r="D2087" s="7"/>
    </row>
    <row r="2088" spans="3:4" s="38" customFormat="1" x14ac:dyDescent="0.2">
      <c r="C2088" s="7"/>
      <c r="D2088" s="7"/>
    </row>
    <row r="2089" spans="3:4" s="38" customFormat="1" x14ac:dyDescent="0.2">
      <c r="C2089" s="7"/>
      <c r="D2089" s="7"/>
    </row>
    <row r="2090" spans="3:4" s="38" customFormat="1" x14ac:dyDescent="0.2">
      <c r="C2090" s="7"/>
      <c r="D2090" s="7"/>
    </row>
    <row r="2091" spans="3:4" s="38" customFormat="1" x14ac:dyDescent="0.2">
      <c r="C2091" s="7"/>
      <c r="D2091" s="7"/>
    </row>
    <row r="2092" spans="3:4" s="38" customFormat="1" x14ac:dyDescent="0.2">
      <c r="C2092" s="7"/>
      <c r="D2092" s="7"/>
    </row>
    <row r="2093" spans="3:4" s="38" customFormat="1" x14ac:dyDescent="0.2">
      <c r="C2093" s="7"/>
      <c r="D2093" s="7"/>
    </row>
    <row r="2094" spans="3:4" s="38" customFormat="1" x14ac:dyDescent="0.2">
      <c r="C2094" s="7"/>
      <c r="D2094" s="7"/>
    </row>
    <row r="2095" spans="3:4" s="38" customFormat="1" x14ac:dyDescent="0.2">
      <c r="C2095" s="7"/>
      <c r="D2095" s="7"/>
    </row>
    <row r="2096" spans="3:4" s="38" customFormat="1" x14ac:dyDescent="0.2">
      <c r="C2096" s="7"/>
      <c r="D2096" s="7"/>
    </row>
    <row r="2097" spans="3:4" s="38" customFormat="1" x14ac:dyDescent="0.2">
      <c r="C2097" s="7"/>
      <c r="D2097" s="7"/>
    </row>
    <row r="2098" spans="3:4" s="38" customFormat="1" x14ac:dyDescent="0.2">
      <c r="C2098" s="7"/>
      <c r="D2098" s="7"/>
    </row>
    <row r="2099" spans="3:4" s="38" customFormat="1" x14ac:dyDescent="0.2">
      <c r="C2099" s="7"/>
      <c r="D2099" s="7"/>
    </row>
    <row r="2100" spans="3:4" s="38" customFormat="1" x14ac:dyDescent="0.2">
      <c r="C2100" s="7"/>
      <c r="D2100" s="7"/>
    </row>
    <row r="2101" spans="3:4" s="38" customFormat="1" x14ac:dyDescent="0.2">
      <c r="C2101" s="7"/>
      <c r="D2101" s="7"/>
    </row>
    <row r="2102" spans="3:4" s="38" customFormat="1" x14ac:dyDescent="0.2">
      <c r="C2102" s="7"/>
      <c r="D2102" s="7"/>
    </row>
    <row r="2103" spans="3:4" s="38" customFormat="1" x14ac:dyDescent="0.2">
      <c r="C2103" s="7"/>
      <c r="D2103" s="7"/>
    </row>
    <row r="2104" spans="3:4" s="38" customFormat="1" x14ac:dyDescent="0.2">
      <c r="C2104" s="7"/>
      <c r="D2104" s="7"/>
    </row>
    <row r="2105" spans="3:4" s="38" customFormat="1" x14ac:dyDescent="0.2">
      <c r="C2105" s="7"/>
      <c r="D2105" s="7"/>
    </row>
    <row r="2106" spans="3:4" s="38" customFormat="1" x14ac:dyDescent="0.2">
      <c r="C2106" s="7"/>
      <c r="D2106" s="7"/>
    </row>
    <row r="2107" spans="3:4" s="38" customFormat="1" x14ac:dyDescent="0.2">
      <c r="C2107" s="7"/>
      <c r="D2107" s="7"/>
    </row>
    <row r="2108" spans="3:4" s="38" customFormat="1" x14ac:dyDescent="0.2">
      <c r="C2108" s="7"/>
      <c r="D2108" s="7"/>
    </row>
    <row r="2109" spans="3:4" s="38" customFormat="1" x14ac:dyDescent="0.2">
      <c r="C2109" s="7"/>
      <c r="D2109" s="7"/>
    </row>
    <row r="2110" spans="3:4" s="38" customFormat="1" x14ac:dyDescent="0.2">
      <c r="C2110" s="7"/>
      <c r="D2110" s="7"/>
    </row>
    <row r="2111" spans="3:4" s="38" customFormat="1" x14ac:dyDescent="0.2">
      <c r="C2111" s="7"/>
      <c r="D2111" s="7"/>
    </row>
    <row r="2112" spans="3:4" s="38" customFormat="1" x14ac:dyDescent="0.2">
      <c r="C2112" s="7"/>
      <c r="D2112" s="7"/>
    </row>
    <row r="2113" spans="3:4" s="38" customFormat="1" x14ac:dyDescent="0.2">
      <c r="C2113" s="7"/>
      <c r="D2113" s="7"/>
    </row>
    <row r="2114" spans="3:4" s="38" customFormat="1" x14ac:dyDescent="0.2">
      <c r="C2114" s="7"/>
      <c r="D2114" s="7"/>
    </row>
    <row r="2115" spans="3:4" s="38" customFormat="1" x14ac:dyDescent="0.2">
      <c r="C2115" s="7"/>
      <c r="D2115" s="7"/>
    </row>
    <row r="2116" spans="3:4" s="38" customFormat="1" x14ac:dyDescent="0.2">
      <c r="C2116" s="7"/>
      <c r="D2116" s="7"/>
    </row>
    <row r="2117" spans="3:4" s="38" customFormat="1" x14ac:dyDescent="0.2">
      <c r="C2117" s="7"/>
      <c r="D2117" s="7"/>
    </row>
    <row r="2118" spans="3:4" s="38" customFormat="1" x14ac:dyDescent="0.2">
      <c r="C2118" s="7"/>
      <c r="D2118" s="7"/>
    </row>
    <row r="2119" spans="3:4" s="38" customFormat="1" x14ac:dyDescent="0.2">
      <c r="C2119" s="7"/>
      <c r="D2119" s="7"/>
    </row>
    <row r="2120" spans="3:4" s="38" customFormat="1" x14ac:dyDescent="0.2">
      <c r="C2120" s="7"/>
      <c r="D2120" s="7"/>
    </row>
    <row r="2121" spans="3:4" s="38" customFormat="1" x14ac:dyDescent="0.2">
      <c r="C2121" s="7"/>
      <c r="D2121" s="7"/>
    </row>
    <row r="2122" spans="3:4" s="38" customFormat="1" x14ac:dyDescent="0.2">
      <c r="C2122" s="7"/>
      <c r="D2122" s="7"/>
    </row>
    <row r="2123" spans="3:4" s="38" customFormat="1" x14ac:dyDescent="0.2">
      <c r="C2123" s="7"/>
      <c r="D2123" s="7"/>
    </row>
    <row r="2124" spans="3:4" s="38" customFormat="1" x14ac:dyDescent="0.2">
      <c r="C2124" s="7"/>
      <c r="D2124" s="7"/>
    </row>
    <row r="2125" spans="3:4" s="38" customFormat="1" x14ac:dyDescent="0.2">
      <c r="C2125" s="7"/>
      <c r="D2125" s="7"/>
    </row>
    <row r="2126" spans="3:4" s="38" customFormat="1" x14ac:dyDescent="0.2">
      <c r="C2126" s="7"/>
      <c r="D2126" s="7"/>
    </row>
    <row r="2127" spans="3:4" s="38" customFormat="1" x14ac:dyDescent="0.2">
      <c r="C2127" s="7"/>
      <c r="D2127" s="7"/>
    </row>
    <row r="2128" spans="3:4" s="38" customFormat="1" x14ac:dyDescent="0.2">
      <c r="C2128" s="7"/>
      <c r="D2128" s="7"/>
    </row>
    <row r="2129" spans="3:4" s="38" customFormat="1" x14ac:dyDescent="0.2">
      <c r="C2129" s="7"/>
      <c r="D2129" s="7"/>
    </row>
    <row r="2130" spans="3:4" s="38" customFormat="1" x14ac:dyDescent="0.2">
      <c r="C2130" s="7"/>
      <c r="D2130" s="7"/>
    </row>
    <row r="2131" spans="3:4" s="38" customFormat="1" x14ac:dyDescent="0.2">
      <c r="C2131" s="7"/>
      <c r="D2131" s="7"/>
    </row>
    <row r="2132" spans="3:4" s="38" customFormat="1" x14ac:dyDescent="0.2">
      <c r="C2132" s="7"/>
      <c r="D2132" s="7"/>
    </row>
    <row r="2133" spans="3:4" s="38" customFormat="1" x14ac:dyDescent="0.2">
      <c r="C2133" s="7"/>
      <c r="D2133" s="7"/>
    </row>
    <row r="2134" spans="3:4" s="38" customFormat="1" x14ac:dyDescent="0.2">
      <c r="C2134" s="7"/>
      <c r="D2134" s="7"/>
    </row>
    <row r="2135" spans="3:4" s="38" customFormat="1" x14ac:dyDescent="0.2">
      <c r="C2135" s="7"/>
      <c r="D2135" s="7"/>
    </row>
    <row r="2136" spans="3:4" s="38" customFormat="1" x14ac:dyDescent="0.2">
      <c r="C2136" s="7"/>
      <c r="D2136" s="7"/>
    </row>
    <row r="2137" spans="3:4" s="38" customFormat="1" x14ac:dyDescent="0.2">
      <c r="C2137" s="7"/>
      <c r="D2137" s="7"/>
    </row>
    <row r="2138" spans="3:4" s="38" customFormat="1" x14ac:dyDescent="0.2">
      <c r="C2138" s="7"/>
      <c r="D2138" s="7"/>
    </row>
    <row r="2139" spans="3:4" s="38" customFormat="1" x14ac:dyDescent="0.2">
      <c r="C2139" s="7"/>
      <c r="D2139" s="7"/>
    </row>
    <row r="2140" spans="3:4" s="38" customFormat="1" x14ac:dyDescent="0.2">
      <c r="C2140" s="7"/>
      <c r="D2140" s="7"/>
    </row>
    <row r="2141" spans="3:4" s="38" customFormat="1" x14ac:dyDescent="0.2">
      <c r="C2141" s="7"/>
      <c r="D2141" s="7"/>
    </row>
    <row r="2142" spans="3:4" s="38" customFormat="1" x14ac:dyDescent="0.2">
      <c r="C2142" s="7"/>
      <c r="D2142" s="7"/>
    </row>
    <row r="2143" spans="3:4" s="38" customFormat="1" x14ac:dyDescent="0.2">
      <c r="C2143" s="7"/>
      <c r="D2143" s="7"/>
    </row>
    <row r="2144" spans="3:4" s="38" customFormat="1" x14ac:dyDescent="0.2">
      <c r="C2144" s="7"/>
      <c r="D2144" s="7"/>
    </row>
    <row r="2145" spans="3:4" s="38" customFormat="1" x14ac:dyDescent="0.2">
      <c r="C2145" s="7"/>
      <c r="D2145" s="7"/>
    </row>
    <row r="2146" spans="3:4" s="38" customFormat="1" x14ac:dyDescent="0.2">
      <c r="C2146" s="7"/>
      <c r="D2146" s="7"/>
    </row>
    <row r="2147" spans="3:4" s="38" customFormat="1" x14ac:dyDescent="0.2">
      <c r="C2147" s="7"/>
      <c r="D2147" s="7"/>
    </row>
    <row r="2148" spans="3:4" s="38" customFormat="1" x14ac:dyDescent="0.2">
      <c r="C2148" s="7"/>
      <c r="D2148" s="7"/>
    </row>
    <row r="2149" spans="3:4" s="38" customFormat="1" x14ac:dyDescent="0.2">
      <c r="C2149" s="7"/>
      <c r="D2149" s="7"/>
    </row>
    <row r="2150" spans="3:4" s="38" customFormat="1" x14ac:dyDescent="0.2">
      <c r="C2150" s="7"/>
      <c r="D2150" s="7"/>
    </row>
    <row r="2151" spans="3:4" s="38" customFormat="1" x14ac:dyDescent="0.2">
      <c r="C2151" s="7"/>
      <c r="D2151" s="7"/>
    </row>
    <row r="2152" spans="3:4" s="38" customFormat="1" x14ac:dyDescent="0.2">
      <c r="C2152" s="7"/>
      <c r="D2152" s="7"/>
    </row>
    <row r="2153" spans="3:4" s="38" customFormat="1" x14ac:dyDescent="0.2">
      <c r="C2153" s="7"/>
      <c r="D2153" s="7"/>
    </row>
    <row r="2154" spans="3:4" s="38" customFormat="1" x14ac:dyDescent="0.2">
      <c r="C2154" s="7"/>
      <c r="D2154" s="7"/>
    </row>
    <row r="2155" spans="3:4" s="38" customFormat="1" x14ac:dyDescent="0.2">
      <c r="C2155" s="7"/>
      <c r="D2155" s="7"/>
    </row>
    <row r="2156" spans="3:4" s="38" customFormat="1" x14ac:dyDescent="0.2">
      <c r="C2156" s="7"/>
      <c r="D2156" s="7"/>
    </row>
    <row r="2157" spans="3:4" s="38" customFormat="1" x14ac:dyDescent="0.2">
      <c r="C2157" s="7"/>
      <c r="D2157" s="7"/>
    </row>
    <row r="2158" spans="3:4" s="38" customFormat="1" x14ac:dyDescent="0.2">
      <c r="C2158" s="7"/>
      <c r="D2158" s="7"/>
    </row>
    <row r="2159" spans="3:4" s="38" customFormat="1" x14ac:dyDescent="0.2">
      <c r="C2159" s="7"/>
      <c r="D2159" s="7"/>
    </row>
    <row r="2160" spans="3:4" s="38" customFormat="1" x14ac:dyDescent="0.2">
      <c r="C2160" s="7"/>
      <c r="D2160" s="7"/>
    </row>
    <row r="2161" spans="3:4" s="38" customFormat="1" x14ac:dyDescent="0.2">
      <c r="C2161" s="7"/>
      <c r="D2161" s="7"/>
    </row>
    <row r="2162" spans="3:4" s="38" customFormat="1" x14ac:dyDescent="0.2">
      <c r="C2162" s="7"/>
      <c r="D2162" s="7"/>
    </row>
    <row r="2163" spans="3:4" s="38" customFormat="1" x14ac:dyDescent="0.2">
      <c r="C2163" s="7"/>
      <c r="D2163" s="7"/>
    </row>
    <row r="2164" spans="3:4" s="38" customFormat="1" x14ac:dyDescent="0.2">
      <c r="C2164" s="7"/>
      <c r="D2164" s="7"/>
    </row>
    <row r="2165" spans="3:4" s="38" customFormat="1" x14ac:dyDescent="0.2">
      <c r="C2165" s="7"/>
      <c r="D2165" s="7"/>
    </row>
    <row r="2166" spans="3:4" s="38" customFormat="1" x14ac:dyDescent="0.2">
      <c r="C2166" s="7"/>
      <c r="D2166" s="7"/>
    </row>
    <row r="2167" spans="3:4" s="38" customFormat="1" x14ac:dyDescent="0.2">
      <c r="C2167" s="7"/>
      <c r="D2167" s="7"/>
    </row>
    <row r="2168" spans="3:4" s="38" customFormat="1" x14ac:dyDescent="0.2">
      <c r="C2168" s="7"/>
      <c r="D2168" s="7"/>
    </row>
    <row r="2169" spans="3:4" s="38" customFormat="1" x14ac:dyDescent="0.2">
      <c r="C2169" s="7"/>
      <c r="D2169" s="7"/>
    </row>
    <row r="2170" spans="3:4" s="38" customFormat="1" x14ac:dyDescent="0.2">
      <c r="C2170" s="7"/>
      <c r="D2170" s="7"/>
    </row>
    <row r="2171" spans="3:4" s="38" customFormat="1" x14ac:dyDescent="0.2">
      <c r="C2171" s="7"/>
      <c r="D2171" s="7"/>
    </row>
    <row r="2172" spans="3:4" s="38" customFormat="1" x14ac:dyDescent="0.2">
      <c r="C2172" s="7"/>
      <c r="D2172" s="7"/>
    </row>
    <row r="2173" spans="3:4" s="38" customFormat="1" x14ac:dyDescent="0.2">
      <c r="C2173" s="7"/>
      <c r="D2173" s="7"/>
    </row>
    <row r="2174" spans="3:4" s="38" customFormat="1" x14ac:dyDescent="0.2">
      <c r="C2174" s="7"/>
      <c r="D2174" s="7"/>
    </row>
    <row r="2175" spans="3:4" s="38" customFormat="1" x14ac:dyDescent="0.2">
      <c r="C2175" s="7"/>
      <c r="D2175" s="7"/>
    </row>
    <row r="2176" spans="3:4" s="38" customFormat="1" x14ac:dyDescent="0.2">
      <c r="C2176" s="7"/>
      <c r="D2176" s="7"/>
    </row>
    <row r="2177" spans="3:4" s="38" customFormat="1" x14ac:dyDescent="0.2">
      <c r="C2177" s="7"/>
      <c r="D2177" s="7"/>
    </row>
    <row r="2178" spans="3:4" s="38" customFormat="1" x14ac:dyDescent="0.2">
      <c r="C2178" s="7"/>
      <c r="D2178" s="7"/>
    </row>
    <row r="2179" spans="3:4" s="38" customFormat="1" x14ac:dyDescent="0.2">
      <c r="C2179" s="7"/>
      <c r="D2179" s="7"/>
    </row>
    <row r="2180" spans="3:4" s="38" customFormat="1" x14ac:dyDescent="0.2">
      <c r="C2180" s="7"/>
      <c r="D2180" s="7"/>
    </row>
    <row r="2181" spans="3:4" s="38" customFormat="1" x14ac:dyDescent="0.2">
      <c r="C2181" s="7"/>
      <c r="D2181" s="7"/>
    </row>
    <row r="2182" spans="3:4" s="38" customFormat="1" x14ac:dyDescent="0.2">
      <c r="C2182" s="7"/>
      <c r="D2182" s="7"/>
    </row>
    <row r="2183" spans="3:4" s="38" customFormat="1" x14ac:dyDescent="0.2">
      <c r="C2183" s="7"/>
      <c r="D2183" s="7"/>
    </row>
    <row r="2184" spans="3:4" s="38" customFormat="1" x14ac:dyDescent="0.2">
      <c r="C2184" s="7"/>
      <c r="D2184" s="7"/>
    </row>
    <row r="2185" spans="3:4" s="38" customFormat="1" x14ac:dyDescent="0.2">
      <c r="C2185" s="7"/>
      <c r="D2185" s="7"/>
    </row>
    <row r="2186" spans="3:4" s="38" customFormat="1" x14ac:dyDescent="0.2">
      <c r="C2186" s="7"/>
      <c r="D2186" s="7"/>
    </row>
    <row r="2187" spans="3:4" s="38" customFormat="1" x14ac:dyDescent="0.2">
      <c r="C2187" s="7"/>
      <c r="D2187" s="7"/>
    </row>
    <row r="2188" spans="3:4" s="38" customFormat="1" x14ac:dyDescent="0.2">
      <c r="C2188" s="7"/>
      <c r="D2188" s="7"/>
    </row>
    <row r="2189" spans="3:4" s="38" customFormat="1" x14ac:dyDescent="0.2">
      <c r="C2189" s="7"/>
      <c r="D2189" s="7"/>
    </row>
    <row r="2190" spans="3:4" s="38" customFormat="1" x14ac:dyDescent="0.2">
      <c r="C2190" s="7"/>
      <c r="D2190" s="7"/>
    </row>
    <row r="2191" spans="3:4" s="38" customFormat="1" x14ac:dyDescent="0.2">
      <c r="C2191" s="7"/>
      <c r="D2191" s="7"/>
    </row>
    <row r="2192" spans="3:4" s="38" customFormat="1" x14ac:dyDescent="0.2">
      <c r="C2192" s="7"/>
      <c r="D2192" s="7"/>
    </row>
    <row r="2193" spans="3:4" s="38" customFormat="1" x14ac:dyDescent="0.2">
      <c r="C2193" s="7"/>
      <c r="D2193" s="7"/>
    </row>
    <row r="2194" spans="3:4" s="38" customFormat="1" x14ac:dyDescent="0.2">
      <c r="C2194" s="7"/>
      <c r="D2194" s="7"/>
    </row>
    <row r="2195" spans="3:4" s="38" customFormat="1" x14ac:dyDescent="0.2">
      <c r="C2195" s="7"/>
      <c r="D2195" s="7"/>
    </row>
    <row r="2196" spans="3:4" s="38" customFormat="1" x14ac:dyDescent="0.2">
      <c r="C2196" s="7"/>
      <c r="D2196" s="7"/>
    </row>
    <row r="2197" spans="3:4" s="38" customFormat="1" x14ac:dyDescent="0.2">
      <c r="C2197" s="7"/>
      <c r="D2197" s="7"/>
    </row>
    <row r="2198" spans="3:4" s="38" customFormat="1" x14ac:dyDescent="0.2">
      <c r="C2198" s="7"/>
      <c r="D2198" s="7"/>
    </row>
    <row r="2199" spans="3:4" s="38" customFormat="1" x14ac:dyDescent="0.2">
      <c r="C2199" s="7"/>
      <c r="D2199" s="7"/>
    </row>
    <row r="2200" spans="3:4" s="38" customFormat="1" x14ac:dyDescent="0.2">
      <c r="C2200" s="7"/>
      <c r="D2200" s="7"/>
    </row>
    <row r="2201" spans="3:4" s="38" customFormat="1" x14ac:dyDescent="0.2">
      <c r="C2201" s="7"/>
      <c r="D2201" s="7"/>
    </row>
    <row r="2202" spans="3:4" s="38" customFormat="1" x14ac:dyDescent="0.2">
      <c r="C2202" s="7"/>
      <c r="D2202" s="7"/>
    </row>
    <row r="2203" spans="3:4" s="38" customFormat="1" x14ac:dyDescent="0.2">
      <c r="C2203" s="7"/>
      <c r="D2203" s="7"/>
    </row>
    <row r="2204" spans="3:4" s="38" customFormat="1" x14ac:dyDescent="0.2">
      <c r="C2204" s="7"/>
      <c r="D2204" s="7"/>
    </row>
    <row r="2205" spans="3:4" s="38" customFormat="1" x14ac:dyDescent="0.2">
      <c r="C2205" s="7"/>
      <c r="D2205" s="7"/>
    </row>
    <row r="2206" spans="3:4" s="38" customFormat="1" x14ac:dyDescent="0.2">
      <c r="C2206" s="7"/>
      <c r="D2206" s="7"/>
    </row>
    <row r="2207" spans="3:4" s="38" customFormat="1" x14ac:dyDescent="0.2">
      <c r="C2207" s="7"/>
      <c r="D2207" s="7"/>
    </row>
    <row r="2208" spans="3:4" s="38" customFormat="1" x14ac:dyDescent="0.2">
      <c r="C2208" s="7"/>
      <c r="D2208" s="7"/>
    </row>
    <row r="2209" spans="3:4" s="38" customFormat="1" x14ac:dyDescent="0.2">
      <c r="C2209" s="7"/>
      <c r="D2209" s="7"/>
    </row>
    <row r="2210" spans="3:4" s="38" customFormat="1" x14ac:dyDescent="0.2">
      <c r="C2210" s="7"/>
      <c r="D2210" s="7"/>
    </row>
    <row r="2211" spans="3:4" s="38" customFormat="1" x14ac:dyDescent="0.2">
      <c r="C2211" s="7"/>
      <c r="D2211" s="7"/>
    </row>
    <row r="2212" spans="3:4" s="38" customFormat="1" x14ac:dyDescent="0.2">
      <c r="C2212" s="7"/>
      <c r="D2212" s="7"/>
    </row>
    <row r="2213" spans="3:4" s="38" customFormat="1" x14ac:dyDescent="0.2">
      <c r="C2213" s="7"/>
      <c r="D2213" s="7"/>
    </row>
    <row r="2214" spans="3:4" s="38" customFormat="1" x14ac:dyDescent="0.2">
      <c r="C2214" s="7"/>
      <c r="D2214" s="7"/>
    </row>
    <row r="2215" spans="3:4" s="38" customFormat="1" x14ac:dyDescent="0.2">
      <c r="C2215" s="7"/>
      <c r="D2215" s="7"/>
    </row>
    <row r="2216" spans="3:4" s="38" customFormat="1" x14ac:dyDescent="0.2">
      <c r="C2216" s="7"/>
      <c r="D2216" s="7"/>
    </row>
    <row r="2217" spans="3:4" s="38" customFormat="1" x14ac:dyDescent="0.2">
      <c r="C2217" s="7"/>
      <c r="D2217" s="7"/>
    </row>
    <row r="2218" spans="3:4" s="38" customFormat="1" x14ac:dyDescent="0.2">
      <c r="C2218" s="7"/>
      <c r="D2218" s="7"/>
    </row>
    <row r="2219" spans="3:4" s="38" customFormat="1" x14ac:dyDescent="0.2">
      <c r="C2219" s="7"/>
      <c r="D2219" s="7"/>
    </row>
    <row r="2220" spans="3:4" s="38" customFormat="1" x14ac:dyDescent="0.2">
      <c r="C2220" s="7"/>
      <c r="D2220" s="7"/>
    </row>
    <row r="2221" spans="3:4" s="38" customFormat="1" x14ac:dyDescent="0.2">
      <c r="C2221" s="7"/>
      <c r="D2221" s="7"/>
    </row>
    <row r="2222" spans="3:4" s="38" customFormat="1" x14ac:dyDescent="0.2">
      <c r="C2222" s="7"/>
      <c r="D2222" s="7"/>
    </row>
    <row r="2223" spans="3:4" s="38" customFormat="1" x14ac:dyDescent="0.2">
      <c r="C2223" s="7"/>
      <c r="D2223" s="7"/>
    </row>
    <row r="2224" spans="3:4" s="38" customFormat="1" x14ac:dyDescent="0.2">
      <c r="C2224" s="7"/>
      <c r="D2224" s="7"/>
    </row>
    <row r="2225" spans="3:4" s="38" customFormat="1" x14ac:dyDescent="0.2">
      <c r="C2225" s="7"/>
      <c r="D2225" s="7"/>
    </row>
    <row r="2226" spans="3:4" s="38" customFormat="1" x14ac:dyDescent="0.2">
      <c r="C2226" s="7"/>
      <c r="D2226" s="7"/>
    </row>
    <row r="2227" spans="3:4" s="38" customFormat="1" x14ac:dyDescent="0.2">
      <c r="C2227" s="7"/>
      <c r="D2227" s="7"/>
    </row>
    <row r="2228" spans="3:4" s="38" customFormat="1" x14ac:dyDescent="0.2">
      <c r="C2228" s="7"/>
      <c r="D2228" s="7"/>
    </row>
    <row r="2229" spans="3:4" s="38" customFormat="1" x14ac:dyDescent="0.2">
      <c r="C2229" s="7"/>
      <c r="D2229" s="7"/>
    </row>
    <row r="2230" spans="3:4" s="38" customFormat="1" x14ac:dyDescent="0.2">
      <c r="C2230" s="7"/>
      <c r="D2230" s="7"/>
    </row>
    <row r="2231" spans="3:4" s="38" customFormat="1" x14ac:dyDescent="0.2">
      <c r="C2231" s="7"/>
      <c r="D2231" s="7"/>
    </row>
    <row r="2232" spans="3:4" s="38" customFormat="1" x14ac:dyDescent="0.2">
      <c r="C2232" s="7"/>
      <c r="D2232" s="7"/>
    </row>
    <row r="2233" spans="3:4" s="38" customFormat="1" x14ac:dyDescent="0.2">
      <c r="C2233" s="7"/>
      <c r="D2233" s="7"/>
    </row>
    <row r="2234" spans="3:4" s="38" customFormat="1" x14ac:dyDescent="0.2">
      <c r="C2234" s="7"/>
      <c r="D2234" s="7"/>
    </row>
    <row r="2235" spans="3:4" s="38" customFormat="1" x14ac:dyDescent="0.2">
      <c r="C2235" s="7"/>
      <c r="D2235" s="7"/>
    </row>
    <row r="2236" spans="3:4" s="38" customFormat="1" x14ac:dyDescent="0.2">
      <c r="C2236" s="7"/>
      <c r="D2236" s="7"/>
    </row>
    <row r="2237" spans="3:4" s="38" customFormat="1" x14ac:dyDescent="0.2">
      <c r="C2237" s="7"/>
      <c r="D2237" s="7"/>
    </row>
    <row r="2238" spans="3:4" s="38" customFormat="1" x14ac:dyDescent="0.2">
      <c r="C2238" s="7"/>
      <c r="D2238" s="7"/>
    </row>
    <row r="2239" spans="3:4" s="38" customFormat="1" x14ac:dyDescent="0.2">
      <c r="C2239" s="7"/>
      <c r="D2239" s="7"/>
    </row>
    <row r="2240" spans="3:4" s="38" customFormat="1" x14ac:dyDescent="0.2">
      <c r="C2240" s="7"/>
      <c r="D2240" s="7"/>
    </row>
    <row r="2241" spans="3:4" s="38" customFormat="1" x14ac:dyDescent="0.2">
      <c r="C2241" s="7"/>
      <c r="D2241" s="7"/>
    </row>
    <row r="2242" spans="3:4" s="38" customFormat="1" x14ac:dyDescent="0.2">
      <c r="C2242" s="7"/>
      <c r="D2242" s="7"/>
    </row>
    <row r="2243" spans="3:4" s="38" customFormat="1" x14ac:dyDescent="0.2">
      <c r="C2243" s="7"/>
      <c r="D2243" s="7"/>
    </row>
    <row r="2244" spans="3:4" s="38" customFormat="1" x14ac:dyDescent="0.2">
      <c r="C2244" s="7"/>
      <c r="D2244" s="7"/>
    </row>
    <row r="2245" spans="3:4" s="38" customFormat="1" x14ac:dyDescent="0.2">
      <c r="C2245" s="7"/>
      <c r="D2245" s="7"/>
    </row>
    <row r="2246" spans="3:4" s="38" customFormat="1" x14ac:dyDescent="0.2">
      <c r="C2246" s="7"/>
      <c r="D2246" s="7"/>
    </row>
    <row r="2247" spans="3:4" s="38" customFormat="1" x14ac:dyDescent="0.2">
      <c r="C2247" s="7"/>
      <c r="D2247" s="7"/>
    </row>
    <row r="2248" spans="3:4" s="38" customFormat="1" x14ac:dyDescent="0.2">
      <c r="C2248" s="7"/>
      <c r="D2248" s="7"/>
    </row>
    <row r="2249" spans="3:4" s="38" customFormat="1" x14ac:dyDescent="0.2">
      <c r="C2249" s="7"/>
      <c r="D2249" s="7"/>
    </row>
    <row r="2250" spans="3:4" s="38" customFormat="1" x14ac:dyDescent="0.2">
      <c r="C2250" s="7"/>
      <c r="D2250" s="7"/>
    </row>
    <row r="2251" spans="3:4" s="38" customFormat="1" x14ac:dyDescent="0.2">
      <c r="C2251" s="7"/>
      <c r="D2251" s="7"/>
    </row>
    <row r="2252" spans="3:4" s="38" customFormat="1" x14ac:dyDescent="0.2">
      <c r="C2252" s="7"/>
      <c r="D2252" s="7"/>
    </row>
    <row r="2253" spans="3:4" s="38" customFormat="1" x14ac:dyDescent="0.2">
      <c r="C2253" s="7"/>
      <c r="D2253" s="7"/>
    </row>
    <row r="2254" spans="3:4" s="38" customFormat="1" x14ac:dyDescent="0.2">
      <c r="C2254" s="7"/>
      <c r="D2254" s="7"/>
    </row>
    <row r="2255" spans="3:4" s="38" customFormat="1" x14ac:dyDescent="0.2">
      <c r="C2255" s="7"/>
      <c r="D2255" s="7"/>
    </row>
    <row r="2256" spans="3:4" s="38" customFormat="1" x14ac:dyDescent="0.2">
      <c r="C2256" s="7"/>
      <c r="D2256" s="7"/>
    </row>
    <row r="2257" spans="3:4" s="38" customFormat="1" x14ac:dyDescent="0.2">
      <c r="C2257" s="7"/>
      <c r="D2257" s="7"/>
    </row>
    <row r="2258" spans="3:4" s="38" customFormat="1" x14ac:dyDescent="0.2">
      <c r="C2258" s="7"/>
      <c r="D2258" s="7"/>
    </row>
    <row r="2259" spans="3:4" s="38" customFormat="1" x14ac:dyDescent="0.2">
      <c r="C2259" s="7"/>
      <c r="D2259" s="7"/>
    </row>
    <row r="2260" spans="3:4" s="38" customFormat="1" x14ac:dyDescent="0.2">
      <c r="C2260" s="7"/>
      <c r="D2260" s="7"/>
    </row>
    <row r="2261" spans="3:4" s="38" customFormat="1" x14ac:dyDescent="0.2">
      <c r="C2261" s="7"/>
      <c r="D2261" s="7"/>
    </row>
    <row r="2262" spans="3:4" s="38" customFormat="1" x14ac:dyDescent="0.2">
      <c r="C2262" s="7"/>
      <c r="D2262" s="7"/>
    </row>
    <row r="2263" spans="3:4" s="38" customFormat="1" x14ac:dyDescent="0.2">
      <c r="C2263" s="7"/>
      <c r="D2263" s="7"/>
    </row>
    <row r="2264" spans="3:4" s="38" customFormat="1" x14ac:dyDescent="0.2">
      <c r="C2264" s="7"/>
      <c r="D2264" s="7"/>
    </row>
    <row r="2265" spans="3:4" s="38" customFormat="1" x14ac:dyDescent="0.2">
      <c r="C2265" s="7"/>
      <c r="D2265" s="7"/>
    </row>
    <row r="2266" spans="3:4" s="38" customFormat="1" x14ac:dyDescent="0.2">
      <c r="C2266" s="7"/>
      <c r="D2266" s="7"/>
    </row>
    <row r="2267" spans="3:4" s="38" customFormat="1" x14ac:dyDescent="0.2">
      <c r="C2267" s="7"/>
      <c r="D2267" s="7"/>
    </row>
    <row r="2268" spans="3:4" s="38" customFormat="1" x14ac:dyDescent="0.2">
      <c r="C2268" s="7"/>
      <c r="D2268" s="7"/>
    </row>
    <row r="2269" spans="3:4" s="38" customFormat="1" x14ac:dyDescent="0.2">
      <c r="C2269" s="7"/>
      <c r="D2269" s="7"/>
    </row>
    <row r="2270" spans="3:4" s="38" customFormat="1" x14ac:dyDescent="0.2">
      <c r="C2270" s="7"/>
      <c r="D2270" s="7"/>
    </row>
    <row r="2271" spans="3:4" s="38" customFormat="1" x14ac:dyDescent="0.2">
      <c r="C2271" s="7"/>
      <c r="D2271" s="7"/>
    </row>
    <row r="2272" spans="3:4" s="38" customFormat="1" x14ac:dyDescent="0.2">
      <c r="C2272" s="7"/>
      <c r="D2272" s="7"/>
    </row>
    <row r="2273" spans="3:4" s="38" customFormat="1" x14ac:dyDescent="0.2">
      <c r="C2273" s="7"/>
      <c r="D2273" s="7"/>
    </row>
    <row r="2274" spans="3:4" s="38" customFormat="1" x14ac:dyDescent="0.2">
      <c r="C2274" s="7"/>
      <c r="D2274" s="7"/>
    </row>
    <row r="2275" spans="3:4" s="38" customFormat="1" x14ac:dyDescent="0.2">
      <c r="C2275" s="7"/>
      <c r="D2275" s="7"/>
    </row>
    <row r="2276" spans="3:4" s="38" customFormat="1" x14ac:dyDescent="0.2">
      <c r="C2276" s="7"/>
      <c r="D2276" s="7"/>
    </row>
    <row r="2277" spans="3:4" s="38" customFormat="1" x14ac:dyDescent="0.2">
      <c r="C2277" s="7"/>
      <c r="D2277" s="7"/>
    </row>
    <row r="2278" spans="3:4" s="38" customFormat="1" x14ac:dyDescent="0.2">
      <c r="C2278" s="7"/>
      <c r="D2278" s="7"/>
    </row>
    <row r="2279" spans="3:4" s="38" customFormat="1" x14ac:dyDescent="0.2">
      <c r="C2279" s="7"/>
      <c r="D2279" s="7"/>
    </row>
    <row r="2280" spans="3:4" s="38" customFormat="1" x14ac:dyDescent="0.2">
      <c r="C2280" s="7"/>
      <c r="D2280" s="7"/>
    </row>
    <row r="2281" spans="3:4" s="38" customFormat="1" x14ac:dyDescent="0.2">
      <c r="C2281" s="7"/>
      <c r="D2281" s="7"/>
    </row>
    <row r="2282" spans="3:4" s="38" customFormat="1" x14ac:dyDescent="0.2">
      <c r="C2282" s="7"/>
      <c r="D2282" s="7"/>
    </row>
    <row r="2283" spans="3:4" s="38" customFormat="1" x14ac:dyDescent="0.2">
      <c r="C2283" s="7"/>
      <c r="D2283" s="7"/>
    </row>
    <row r="2284" spans="3:4" s="38" customFormat="1" x14ac:dyDescent="0.2">
      <c r="C2284" s="7"/>
      <c r="D2284" s="7"/>
    </row>
    <row r="2285" spans="3:4" s="38" customFormat="1" x14ac:dyDescent="0.2">
      <c r="C2285" s="7"/>
      <c r="D2285" s="7"/>
    </row>
    <row r="2286" spans="3:4" s="38" customFormat="1" x14ac:dyDescent="0.2">
      <c r="C2286" s="7"/>
      <c r="D2286" s="7"/>
    </row>
    <row r="2287" spans="3:4" s="38" customFormat="1" x14ac:dyDescent="0.2">
      <c r="C2287" s="7"/>
      <c r="D2287" s="7"/>
    </row>
    <row r="2288" spans="3:4" s="38" customFormat="1" x14ac:dyDescent="0.2">
      <c r="C2288" s="7"/>
      <c r="D2288" s="7"/>
    </row>
    <row r="2289" spans="3:4" s="38" customFormat="1" x14ac:dyDescent="0.2">
      <c r="C2289" s="7"/>
      <c r="D2289" s="7"/>
    </row>
    <row r="2290" spans="3:4" s="38" customFormat="1" x14ac:dyDescent="0.2">
      <c r="C2290" s="7"/>
      <c r="D2290" s="7"/>
    </row>
    <row r="2291" spans="3:4" s="38" customFormat="1" x14ac:dyDescent="0.2">
      <c r="C2291" s="7"/>
      <c r="D2291" s="7"/>
    </row>
    <row r="2292" spans="3:4" s="38" customFormat="1" x14ac:dyDescent="0.2">
      <c r="C2292" s="7"/>
      <c r="D2292" s="7"/>
    </row>
    <row r="2293" spans="3:4" s="38" customFormat="1" x14ac:dyDescent="0.2">
      <c r="C2293" s="7"/>
      <c r="D2293" s="7"/>
    </row>
    <row r="2294" spans="3:4" s="38" customFormat="1" x14ac:dyDescent="0.2">
      <c r="C2294" s="7"/>
      <c r="D2294" s="7"/>
    </row>
    <row r="2295" spans="3:4" s="38" customFormat="1" x14ac:dyDescent="0.2">
      <c r="C2295" s="7"/>
      <c r="D2295" s="7"/>
    </row>
    <row r="2296" spans="3:4" s="38" customFormat="1" x14ac:dyDescent="0.2">
      <c r="C2296" s="7"/>
      <c r="D2296" s="7"/>
    </row>
    <row r="2297" spans="3:4" s="38" customFormat="1" x14ac:dyDescent="0.2">
      <c r="C2297" s="7"/>
      <c r="D2297" s="7"/>
    </row>
    <row r="2298" spans="3:4" s="38" customFormat="1" x14ac:dyDescent="0.2">
      <c r="C2298" s="7"/>
      <c r="D2298" s="7"/>
    </row>
    <row r="2299" spans="3:4" s="38" customFormat="1" x14ac:dyDescent="0.2">
      <c r="C2299" s="7"/>
      <c r="D2299" s="7"/>
    </row>
    <row r="2300" spans="3:4" s="38" customFormat="1" x14ac:dyDescent="0.2">
      <c r="C2300" s="7"/>
      <c r="D2300" s="7"/>
    </row>
    <row r="2301" spans="3:4" s="38" customFormat="1" x14ac:dyDescent="0.2">
      <c r="C2301" s="7"/>
      <c r="D2301" s="7"/>
    </row>
    <row r="2302" spans="3:4" s="38" customFormat="1" x14ac:dyDescent="0.2">
      <c r="C2302" s="7"/>
      <c r="D2302" s="7"/>
    </row>
    <row r="2303" spans="3:4" s="38" customFormat="1" x14ac:dyDescent="0.2">
      <c r="C2303" s="7"/>
      <c r="D2303" s="7"/>
    </row>
    <row r="2304" spans="3:4" s="38" customFormat="1" x14ac:dyDescent="0.2">
      <c r="C2304" s="7"/>
      <c r="D2304" s="7"/>
    </row>
    <row r="2305" spans="3:4" s="38" customFormat="1" x14ac:dyDescent="0.2">
      <c r="C2305" s="7"/>
      <c r="D2305" s="7"/>
    </row>
    <row r="2306" spans="3:4" s="38" customFormat="1" x14ac:dyDescent="0.2">
      <c r="C2306" s="7"/>
      <c r="D2306" s="7"/>
    </row>
    <row r="2307" spans="3:4" s="38" customFormat="1" x14ac:dyDescent="0.2">
      <c r="C2307" s="7"/>
      <c r="D2307" s="7"/>
    </row>
    <row r="2308" spans="3:4" s="38" customFormat="1" x14ac:dyDescent="0.2">
      <c r="C2308" s="7"/>
      <c r="D2308" s="7"/>
    </row>
    <row r="2309" spans="3:4" s="38" customFormat="1" x14ac:dyDescent="0.2">
      <c r="C2309" s="7"/>
      <c r="D2309" s="7"/>
    </row>
    <row r="2310" spans="3:4" s="38" customFormat="1" x14ac:dyDescent="0.2">
      <c r="C2310" s="7"/>
      <c r="D2310" s="7"/>
    </row>
    <row r="2311" spans="3:4" s="38" customFormat="1" x14ac:dyDescent="0.2">
      <c r="C2311" s="7"/>
      <c r="D2311" s="7"/>
    </row>
    <row r="2312" spans="3:4" s="38" customFormat="1" x14ac:dyDescent="0.2">
      <c r="C2312" s="7"/>
      <c r="D2312" s="7"/>
    </row>
    <row r="2313" spans="3:4" s="38" customFormat="1" x14ac:dyDescent="0.2">
      <c r="C2313" s="7"/>
      <c r="D2313" s="7"/>
    </row>
    <row r="2314" spans="3:4" s="38" customFormat="1" x14ac:dyDescent="0.2">
      <c r="C2314" s="7"/>
      <c r="D2314" s="7"/>
    </row>
    <row r="2315" spans="3:4" s="38" customFormat="1" x14ac:dyDescent="0.2">
      <c r="C2315" s="7"/>
      <c r="D2315" s="7"/>
    </row>
    <row r="2316" spans="3:4" s="38" customFormat="1" x14ac:dyDescent="0.2">
      <c r="C2316" s="7"/>
      <c r="D2316" s="7"/>
    </row>
    <row r="2317" spans="3:4" s="38" customFormat="1" x14ac:dyDescent="0.2">
      <c r="C2317" s="7"/>
      <c r="D2317" s="7"/>
    </row>
    <row r="2318" spans="3:4" s="38" customFormat="1" x14ac:dyDescent="0.2">
      <c r="C2318" s="7"/>
      <c r="D2318" s="7"/>
    </row>
    <row r="2319" spans="3:4" s="38" customFormat="1" x14ac:dyDescent="0.2">
      <c r="C2319" s="7"/>
      <c r="D2319" s="7"/>
    </row>
    <row r="2320" spans="3:4" s="38" customFormat="1" x14ac:dyDescent="0.2">
      <c r="C2320" s="7"/>
      <c r="D2320" s="7"/>
    </row>
    <row r="2321" spans="3:4" s="38" customFormat="1" x14ac:dyDescent="0.2">
      <c r="C2321" s="7"/>
      <c r="D2321" s="7"/>
    </row>
    <row r="2322" spans="3:4" s="38" customFormat="1" x14ac:dyDescent="0.2">
      <c r="C2322" s="7"/>
      <c r="D2322" s="7"/>
    </row>
    <row r="2323" spans="3:4" s="38" customFormat="1" x14ac:dyDescent="0.2">
      <c r="C2323" s="7"/>
      <c r="D2323" s="7"/>
    </row>
    <row r="2324" spans="3:4" s="38" customFormat="1" x14ac:dyDescent="0.2">
      <c r="C2324" s="7"/>
      <c r="D2324" s="7"/>
    </row>
    <row r="2325" spans="3:4" s="38" customFormat="1" x14ac:dyDescent="0.2">
      <c r="C2325" s="7"/>
      <c r="D2325" s="7"/>
    </row>
    <row r="2326" spans="3:4" s="38" customFormat="1" x14ac:dyDescent="0.2">
      <c r="C2326" s="7"/>
      <c r="D2326" s="7"/>
    </row>
    <row r="2327" spans="3:4" s="38" customFormat="1" x14ac:dyDescent="0.2">
      <c r="C2327" s="7"/>
      <c r="D2327" s="7"/>
    </row>
    <row r="2328" spans="3:4" s="38" customFormat="1" x14ac:dyDescent="0.2">
      <c r="C2328" s="7"/>
      <c r="D2328" s="7"/>
    </row>
    <row r="2329" spans="3:4" s="38" customFormat="1" x14ac:dyDescent="0.2">
      <c r="C2329" s="7"/>
      <c r="D2329" s="7"/>
    </row>
    <row r="2330" spans="3:4" s="38" customFormat="1" x14ac:dyDescent="0.2">
      <c r="C2330" s="7"/>
      <c r="D2330" s="7"/>
    </row>
    <row r="2331" spans="3:4" s="38" customFormat="1" x14ac:dyDescent="0.2">
      <c r="C2331" s="7"/>
      <c r="D2331" s="7"/>
    </row>
    <row r="2332" spans="3:4" s="38" customFormat="1" x14ac:dyDescent="0.2">
      <c r="C2332" s="7"/>
      <c r="D2332" s="7"/>
    </row>
    <row r="2333" spans="3:4" s="38" customFormat="1" x14ac:dyDescent="0.2">
      <c r="C2333" s="7"/>
      <c r="D2333" s="7"/>
    </row>
    <row r="2334" spans="3:4" s="38" customFormat="1" x14ac:dyDescent="0.2">
      <c r="C2334" s="7"/>
      <c r="D2334" s="7"/>
    </row>
    <row r="2335" spans="3:4" s="38" customFormat="1" x14ac:dyDescent="0.2">
      <c r="C2335" s="7"/>
      <c r="D2335" s="7"/>
    </row>
    <row r="2336" spans="3:4" s="38" customFormat="1" x14ac:dyDescent="0.2">
      <c r="C2336" s="7"/>
      <c r="D2336" s="7"/>
    </row>
    <row r="2337" spans="3:4" s="38" customFormat="1" x14ac:dyDescent="0.2">
      <c r="C2337" s="7"/>
      <c r="D2337" s="7"/>
    </row>
    <row r="2338" spans="3:4" s="38" customFormat="1" x14ac:dyDescent="0.2">
      <c r="C2338" s="7"/>
      <c r="D2338" s="7"/>
    </row>
    <row r="2339" spans="3:4" s="38" customFormat="1" x14ac:dyDescent="0.2">
      <c r="C2339" s="7"/>
      <c r="D2339" s="7"/>
    </row>
    <row r="2340" spans="3:4" s="38" customFormat="1" x14ac:dyDescent="0.2">
      <c r="C2340" s="7"/>
      <c r="D2340" s="7"/>
    </row>
    <row r="2341" spans="3:4" s="38" customFormat="1" x14ac:dyDescent="0.2">
      <c r="C2341" s="7"/>
      <c r="D2341" s="7"/>
    </row>
    <row r="2342" spans="3:4" s="38" customFormat="1" x14ac:dyDescent="0.2">
      <c r="C2342" s="7"/>
      <c r="D2342" s="7"/>
    </row>
    <row r="2343" spans="3:4" s="38" customFormat="1" x14ac:dyDescent="0.2">
      <c r="C2343" s="7"/>
      <c r="D2343" s="7"/>
    </row>
    <row r="2344" spans="3:4" s="38" customFormat="1" x14ac:dyDescent="0.2">
      <c r="C2344" s="7"/>
      <c r="D2344" s="7"/>
    </row>
    <row r="2345" spans="3:4" s="38" customFormat="1" x14ac:dyDescent="0.2">
      <c r="C2345" s="7"/>
      <c r="D2345" s="7"/>
    </row>
    <row r="2346" spans="3:4" s="38" customFormat="1" x14ac:dyDescent="0.2">
      <c r="C2346" s="7"/>
      <c r="D2346" s="7"/>
    </row>
    <row r="2347" spans="3:4" s="38" customFormat="1" x14ac:dyDescent="0.2">
      <c r="C2347" s="7"/>
      <c r="D2347" s="7"/>
    </row>
    <row r="2348" spans="3:4" s="38" customFormat="1" x14ac:dyDescent="0.2">
      <c r="C2348" s="7"/>
      <c r="D2348" s="7"/>
    </row>
    <row r="2349" spans="3:4" s="38" customFormat="1" x14ac:dyDescent="0.2">
      <c r="C2349" s="7"/>
      <c r="D2349" s="7"/>
    </row>
    <row r="2350" spans="3:4" s="38" customFormat="1" x14ac:dyDescent="0.2">
      <c r="C2350" s="7"/>
      <c r="D2350" s="7"/>
    </row>
    <row r="2351" spans="3:4" s="38" customFormat="1" x14ac:dyDescent="0.2">
      <c r="C2351" s="7"/>
      <c r="D2351" s="7"/>
    </row>
    <row r="2352" spans="3:4" s="38" customFormat="1" x14ac:dyDescent="0.2">
      <c r="C2352" s="7"/>
      <c r="D2352" s="7"/>
    </row>
    <row r="2353" spans="3:4" s="38" customFormat="1" x14ac:dyDescent="0.2">
      <c r="C2353" s="7"/>
      <c r="D2353" s="7"/>
    </row>
    <row r="2354" spans="3:4" s="38" customFormat="1" x14ac:dyDescent="0.2">
      <c r="C2354" s="7"/>
      <c r="D2354" s="7"/>
    </row>
    <row r="2355" spans="3:4" s="38" customFormat="1" x14ac:dyDescent="0.2">
      <c r="C2355" s="7"/>
      <c r="D2355" s="7"/>
    </row>
    <row r="2356" spans="3:4" s="38" customFormat="1" x14ac:dyDescent="0.2">
      <c r="C2356" s="7"/>
      <c r="D2356" s="7"/>
    </row>
    <row r="2357" spans="3:4" s="38" customFormat="1" x14ac:dyDescent="0.2">
      <c r="C2357" s="7"/>
      <c r="D2357" s="7"/>
    </row>
    <row r="2358" spans="3:4" s="38" customFormat="1" x14ac:dyDescent="0.2">
      <c r="C2358" s="7"/>
      <c r="D2358" s="7"/>
    </row>
    <row r="2359" spans="3:4" s="38" customFormat="1" x14ac:dyDescent="0.2">
      <c r="C2359" s="7"/>
      <c r="D2359" s="7"/>
    </row>
    <row r="2360" spans="3:4" s="38" customFormat="1" x14ac:dyDescent="0.2">
      <c r="C2360" s="7"/>
      <c r="D2360" s="7"/>
    </row>
    <row r="2361" spans="3:4" s="38" customFormat="1" x14ac:dyDescent="0.2">
      <c r="C2361" s="7"/>
      <c r="D2361" s="7"/>
    </row>
    <row r="2362" spans="3:4" s="38" customFormat="1" x14ac:dyDescent="0.2">
      <c r="C2362" s="7"/>
      <c r="D2362" s="7"/>
    </row>
    <row r="2363" spans="3:4" s="38" customFormat="1" x14ac:dyDescent="0.2">
      <c r="C2363" s="7"/>
      <c r="D2363" s="7"/>
    </row>
    <row r="2364" spans="3:4" s="38" customFormat="1" x14ac:dyDescent="0.2">
      <c r="C2364" s="7"/>
      <c r="D2364" s="7"/>
    </row>
    <row r="2365" spans="3:4" s="38" customFormat="1" x14ac:dyDescent="0.2">
      <c r="C2365" s="7"/>
      <c r="D2365" s="7"/>
    </row>
    <row r="2366" spans="3:4" s="38" customFormat="1" x14ac:dyDescent="0.2">
      <c r="C2366" s="7"/>
      <c r="D2366" s="7"/>
    </row>
    <row r="2367" spans="3:4" s="38" customFormat="1" x14ac:dyDescent="0.2">
      <c r="C2367" s="7"/>
      <c r="D2367" s="7"/>
    </row>
    <row r="2368" spans="3:4" s="38" customFormat="1" x14ac:dyDescent="0.2">
      <c r="C2368" s="7"/>
      <c r="D2368" s="7"/>
    </row>
    <row r="2369" spans="3:4" s="38" customFormat="1" x14ac:dyDescent="0.2">
      <c r="C2369" s="7"/>
      <c r="D2369" s="7"/>
    </row>
    <row r="2370" spans="3:4" s="38" customFormat="1" x14ac:dyDescent="0.2">
      <c r="C2370" s="7"/>
      <c r="D2370" s="7"/>
    </row>
    <row r="2371" spans="3:4" s="38" customFormat="1" x14ac:dyDescent="0.2">
      <c r="C2371" s="7"/>
      <c r="D2371" s="7"/>
    </row>
    <row r="2372" spans="3:4" s="38" customFormat="1" x14ac:dyDescent="0.2">
      <c r="C2372" s="7"/>
      <c r="D2372" s="7"/>
    </row>
    <row r="2373" spans="3:4" s="38" customFormat="1" x14ac:dyDescent="0.2">
      <c r="C2373" s="7"/>
      <c r="D2373" s="7"/>
    </row>
    <row r="2374" spans="3:4" s="38" customFormat="1" x14ac:dyDescent="0.2">
      <c r="C2374" s="7"/>
      <c r="D2374" s="7"/>
    </row>
    <row r="2375" spans="3:4" s="38" customFormat="1" x14ac:dyDescent="0.2">
      <c r="C2375" s="7"/>
      <c r="D2375" s="7"/>
    </row>
    <row r="2376" spans="3:4" s="38" customFormat="1" x14ac:dyDescent="0.2">
      <c r="C2376" s="7"/>
      <c r="D2376" s="7"/>
    </row>
    <row r="2377" spans="3:4" s="38" customFormat="1" x14ac:dyDescent="0.2">
      <c r="C2377" s="7"/>
      <c r="D2377" s="7"/>
    </row>
    <row r="2378" spans="3:4" s="38" customFormat="1" x14ac:dyDescent="0.2">
      <c r="C2378" s="7"/>
      <c r="D2378" s="7"/>
    </row>
    <row r="2379" spans="3:4" s="38" customFormat="1" x14ac:dyDescent="0.2">
      <c r="C2379" s="7"/>
      <c r="D2379" s="7"/>
    </row>
    <row r="2380" spans="3:4" s="38" customFormat="1" x14ac:dyDescent="0.2">
      <c r="C2380" s="7"/>
      <c r="D2380" s="7"/>
    </row>
    <row r="2381" spans="3:4" s="38" customFormat="1" x14ac:dyDescent="0.2">
      <c r="C2381" s="7"/>
      <c r="D2381" s="7"/>
    </row>
    <row r="2382" spans="3:4" s="38" customFormat="1" x14ac:dyDescent="0.2">
      <c r="C2382" s="7"/>
      <c r="D2382" s="7"/>
    </row>
    <row r="2383" spans="3:4" s="38" customFormat="1" x14ac:dyDescent="0.2">
      <c r="C2383" s="7"/>
      <c r="D2383" s="7"/>
    </row>
    <row r="2384" spans="3:4" s="38" customFormat="1" x14ac:dyDescent="0.2">
      <c r="C2384" s="7"/>
      <c r="D2384" s="7"/>
    </row>
    <row r="2385" spans="3:4" s="38" customFormat="1" x14ac:dyDescent="0.2">
      <c r="C2385" s="7"/>
      <c r="D2385" s="7"/>
    </row>
    <row r="2386" spans="3:4" s="38" customFormat="1" x14ac:dyDescent="0.2">
      <c r="C2386" s="7"/>
      <c r="D2386" s="7"/>
    </row>
    <row r="2387" spans="3:4" s="38" customFormat="1" x14ac:dyDescent="0.2">
      <c r="C2387" s="7"/>
      <c r="D2387" s="7"/>
    </row>
    <row r="2388" spans="3:4" s="38" customFormat="1" x14ac:dyDescent="0.2">
      <c r="C2388" s="7"/>
      <c r="D2388" s="7"/>
    </row>
    <row r="2389" spans="3:4" s="38" customFormat="1" x14ac:dyDescent="0.2">
      <c r="C2389" s="7"/>
      <c r="D2389" s="7"/>
    </row>
    <row r="2390" spans="3:4" s="38" customFormat="1" x14ac:dyDescent="0.2">
      <c r="C2390" s="7"/>
      <c r="D2390" s="7"/>
    </row>
    <row r="2391" spans="3:4" s="38" customFormat="1" x14ac:dyDescent="0.2">
      <c r="C2391" s="7"/>
      <c r="D2391" s="7"/>
    </row>
    <row r="2392" spans="3:4" s="38" customFormat="1" x14ac:dyDescent="0.2">
      <c r="C2392" s="7"/>
      <c r="D2392" s="7"/>
    </row>
    <row r="2393" spans="3:4" s="38" customFormat="1" x14ac:dyDescent="0.2">
      <c r="C2393" s="7"/>
      <c r="D2393" s="7"/>
    </row>
    <row r="2394" spans="3:4" s="38" customFormat="1" x14ac:dyDescent="0.2">
      <c r="C2394" s="7"/>
      <c r="D2394" s="7"/>
    </row>
    <row r="2395" spans="3:4" s="38" customFormat="1" x14ac:dyDescent="0.2">
      <c r="C2395" s="7"/>
      <c r="D2395" s="7"/>
    </row>
    <row r="2396" spans="3:4" s="38" customFormat="1" x14ac:dyDescent="0.2">
      <c r="C2396" s="7"/>
      <c r="D2396" s="7"/>
    </row>
    <row r="2397" spans="3:4" s="38" customFormat="1" x14ac:dyDescent="0.2">
      <c r="C2397" s="7"/>
      <c r="D2397" s="7"/>
    </row>
    <row r="2398" spans="3:4" s="38" customFormat="1" x14ac:dyDescent="0.2">
      <c r="C2398" s="7"/>
      <c r="D2398" s="7"/>
    </row>
    <row r="2399" spans="3:4" s="38" customFormat="1" x14ac:dyDescent="0.2">
      <c r="C2399" s="7"/>
      <c r="D2399" s="7"/>
    </row>
    <row r="2400" spans="3:4" s="38" customFormat="1" x14ac:dyDescent="0.2">
      <c r="C2400" s="7"/>
      <c r="D2400" s="7"/>
    </row>
    <row r="2401" spans="3:4" s="38" customFormat="1" x14ac:dyDescent="0.2">
      <c r="C2401" s="7"/>
      <c r="D2401" s="7"/>
    </row>
    <row r="2402" spans="3:4" s="38" customFormat="1" x14ac:dyDescent="0.2">
      <c r="C2402" s="7"/>
      <c r="D2402" s="7"/>
    </row>
    <row r="2403" spans="3:4" s="38" customFormat="1" x14ac:dyDescent="0.2">
      <c r="C2403" s="7"/>
      <c r="D2403" s="7"/>
    </row>
    <row r="2404" spans="3:4" s="38" customFormat="1" x14ac:dyDescent="0.2">
      <c r="C2404" s="7"/>
      <c r="D2404" s="7"/>
    </row>
    <row r="2405" spans="3:4" s="38" customFormat="1" x14ac:dyDescent="0.2">
      <c r="C2405" s="7"/>
      <c r="D2405" s="7"/>
    </row>
    <row r="2406" spans="3:4" s="38" customFormat="1" x14ac:dyDescent="0.2">
      <c r="C2406" s="7"/>
      <c r="D2406" s="7"/>
    </row>
    <row r="2407" spans="3:4" s="38" customFormat="1" x14ac:dyDescent="0.2">
      <c r="C2407" s="7"/>
      <c r="D2407" s="7"/>
    </row>
    <row r="2408" spans="3:4" s="38" customFormat="1" x14ac:dyDescent="0.2">
      <c r="C2408" s="7"/>
      <c r="D2408" s="7"/>
    </row>
    <row r="2409" spans="3:4" s="38" customFormat="1" x14ac:dyDescent="0.2">
      <c r="C2409" s="7"/>
      <c r="D2409" s="7"/>
    </row>
    <row r="2410" spans="3:4" s="38" customFormat="1" x14ac:dyDescent="0.2">
      <c r="C2410" s="7"/>
      <c r="D2410" s="7"/>
    </row>
    <row r="2411" spans="3:4" s="38" customFormat="1" x14ac:dyDescent="0.2">
      <c r="C2411" s="7"/>
      <c r="D2411" s="7"/>
    </row>
    <row r="2412" spans="3:4" s="38" customFormat="1" x14ac:dyDescent="0.2">
      <c r="C2412" s="7"/>
      <c r="D2412" s="7"/>
    </row>
    <row r="2413" spans="3:4" s="38" customFormat="1" x14ac:dyDescent="0.2">
      <c r="C2413" s="7"/>
      <c r="D2413" s="7"/>
    </row>
    <row r="2414" spans="3:4" s="38" customFormat="1" x14ac:dyDescent="0.2">
      <c r="C2414" s="7"/>
      <c r="D2414" s="7"/>
    </row>
    <row r="2415" spans="3:4" s="38" customFormat="1" x14ac:dyDescent="0.2">
      <c r="C2415" s="7"/>
      <c r="D2415" s="7"/>
    </row>
    <row r="2416" spans="3:4" s="38" customFormat="1" x14ac:dyDescent="0.2">
      <c r="C2416" s="7"/>
      <c r="D2416" s="7"/>
    </row>
    <row r="2417" spans="3:4" s="38" customFormat="1" x14ac:dyDescent="0.2">
      <c r="C2417" s="7"/>
      <c r="D2417" s="7"/>
    </row>
    <row r="2418" spans="3:4" s="38" customFormat="1" x14ac:dyDescent="0.2">
      <c r="C2418" s="7"/>
      <c r="D2418" s="7"/>
    </row>
    <row r="2419" spans="3:4" s="38" customFormat="1" x14ac:dyDescent="0.2">
      <c r="C2419" s="7"/>
      <c r="D2419" s="7"/>
    </row>
    <row r="2420" spans="3:4" s="38" customFormat="1" x14ac:dyDescent="0.2">
      <c r="C2420" s="7"/>
      <c r="D2420" s="7"/>
    </row>
    <row r="2421" spans="3:4" s="38" customFormat="1" x14ac:dyDescent="0.2">
      <c r="C2421" s="7"/>
      <c r="D2421" s="7"/>
    </row>
    <row r="2422" spans="3:4" s="38" customFormat="1" x14ac:dyDescent="0.2">
      <c r="C2422" s="7"/>
      <c r="D2422" s="7"/>
    </row>
    <row r="2423" spans="3:4" s="38" customFormat="1" x14ac:dyDescent="0.2">
      <c r="C2423" s="7"/>
      <c r="D2423" s="7"/>
    </row>
    <row r="2424" spans="3:4" s="38" customFormat="1" x14ac:dyDescent="0.2">
      <c r="C2424" s="7"/>
      <c r="D2424" s="7"/>
    </row>
    <row r="2425" spans="3:4" s="38" customFormat="1" x14ac:dyDescent="0.2">
      <c r="C2425" s="7"/>
      <c r="D2425" s="7"/>
    </row>
    <row r="2426" spans="3:4" s="38" customFormat="1" x14ac:dyDescent="0.2">
      <c r="C2426" s="7"/>
      <c r="D2426" s="7"/>
    </row>
    <row r="2427" spans="3:4" s="38" customFormat="1" x14ac:dyDescent="0.2">
      <c r="C2427" s="7"/>
      <c r="D2427" s="7"/>
    </row>
    <row r="2428" spans="3:4" s="38" customFormat="1" x14ac:dyDescent="0.2">
      <c r="C2428" s="7"/>
      <c r="D2428" s="7"/>
    </row>
    <row r="2429" spans="3:4" s="38" customFormat="1" x14ac:dyDescent="0.2">
      <c r="C2429" s="7"/>
      <c r="D2429" s="7"/>
    </row>
    <row r="2430" spans="3:4" s="38" customFormat="1" x14ac:dyDescent="0.2">
      <c r="C2430" s="7"/>
      <c r="D2430" s="7"/>
    </row>
    <row r="2431" spans="3:4" s="38" customFormat="1" x14ac:dyDescent="0.2">
      <c r="C2431" s="7"/>
      <c r="D2431" s="7"/>
    </row>
    <row r="2432" spans="3:4" s="38" customFormat="1" x14ac:dyDescent="0.2">
      <c r="C2432" s="7"/>
      <c r="D2432" s="7"/>
    </row>
    <row r="2433" spans="3:4" s="38" customFormat="1" x14ac:dyDescent="0.2">
      <c r="C2433" s="7"/>
      <c r="D2433" s="7"/>
    </row>
    <row r="2434" spans="3:4" s="38" customFormat="1" x14ac:dyDescent="0.2">
      <c r="C2434" s="7"/>
      <c r="D2434" s="7"/>
    </row>
    <row r="2435" spans="3:4" s="38" customFormat="1" x14ac:dyDescent="0.2">
      <c r="C2435" s="7"/>
      <c r="D2435" s="7"/>
    </row>
    <row r="2436" spans="3:4" s="38" customFormat="1" x14ac:dyDescent="0.2">
      <c r="C2436" s="7"/>
      <c r="D2436" s="7"/>
    </row>
    <row r="2437" spans="3:4" s="38" customFormat="1" x14ac:dyDescent="0.2">
      <c r="C2437" s="7"/>
      <c r="D2437" s="7"/>
    </row>
    <row r="2438" spans="3:4" s="38" customFormat="1" x14ac:dyDescent="0.2">
      <c r="C2438" s="7"/>
      <c r="D2438" s="7"/>
    </row>
    <row r="2439" spans="3:4" s="38" customFormat="1" x14ac:dyDescent="0.2">
      <c r="C2439" s="7"/>
      <c r="D2439" s="7"/>
    </row>
    <row r="2440" spans="3:4" s="38" customFormat="1" x14ac:dyDescent="0.2">
      <c r="C2440" s="7"/>
      <c r="D2440" s="7"/>
    </row>
    <row r="2441" spans="3:4" s="38" customFormat="1" x14ac:dyDescent="0.2">
      <c r="C2441" s="7"/>
      <c r="D2441" s="7"/>
    </row>
    <row r="2442" spans="3:4" s="38" customFormat="1" x14ac:dyDescent="0.2">
      <c r="C2442" s="7"/>
      <c r="D2442" s="7"/>
    </row>
    <row r="2443" spans="3:4" s="38" customFormat="1" x14ac:dyDescent="0.2">
      <c r="C2443" s="7"/>
      <c r="D2443" s="7"/>
    </row>
    <row r="2444" spans="3:4" s="38" customFormat="1" x14ac:dyDescent="0.2">
      <c r="C2444" s="7"/>
      <c r="D2444" s="7"/>
    </row>
    <row r="2445" spans="3:4" s="38" customFormat="1" x14ac:dyDescent="0.2">
      <c r="C2445" s="7"/>
      <c r="D2445" s="7"/>
    </row>
    <row r="2446" spans="3:4" s="38" customFormat="1" x14ac:dyDescent="0.2">
      <c r="C2446" s="7"/>
      <c r="D2446" s="7"/>
    </row>
    <row r="2447" spans="3:4" s="38" customFormat="1" x14ac:dyDescent="0.2">
      <c r="C2447" s="7"/>
      <c r="D2447" s="7"/>
    </row>
    <row r="2448" spans="3:4" s="38" customFormat="1" x14ac:dyDescent="0.2">
      <c r="C2448" s="7"/>
      <c r="D2448" s="7"/>
    </row>
    <row r="2449" spans="3:4" s="38" customFormat="1" x14ac:dyDescent="0.2">
      <c r="C2449" s="7"/>
      <c r="D2449" s="7"/>
    </row>
    <row r="2450" spans="3:4" s="38" customFormat="1" x14ac:dyDescent="0.2">
      <c r="C2450" s="7"/>
      <c r="D2450" s="7"/>
    </row>
    <row r="2451" spans="3:4" s="38" customFormat="1" x14ac:dyDescent="0.2">
      <c r="C2451" s="7"/>
      <c r="D2451" s="7"/>
    </row>
    <row r="2452" spans="3:4" s="38" customFormat="1" x14ac:dyDescent="0.2">
      <c r="C2452" s="7"/>
      <c r="D2452" s="7"/>
    </row>
    <row r="2453" spans="3:4" s="38" customFormat="1" x14ac:dyDescent="0.2">
      <c r="C2453" s="7"/>
      <c r="D2453" s="7"/>
    </row>
    <row r="2454" spans="3:4" s="38" customFormat="1" x14ac:dyDescent="0.2">
      <c r="C2454" s="7"/>
      <c r="D2454" s="7"/>
    </row>
    <row r="2455" spans="3:4" s="38" customFormat="1" x14ac:dyDescent="0.2">
      <c r="C2455" s="7"/>
      <c r="D2455" s="7"/>
    </row>
    <row r="2456" spans="3:4" s="38" customFormat="1" x14ac:dyDescent="0.2">
      <c r="C2456" s="7"/>
      <c r="D2456" s="7"/>
    </row>
    <row r="2457" spans="3:4" s="38" customFormat="1" x14ac:dyDescent="0.2">
      <c r="C2457" s="7"/>
      <c r="D2457" s="7"/>
    </row>
    <row r="2458" spans="3:4" s="38" customFormat="1" x14ac:dyDescent="0.2">
      <c r="C2458" s="7"/>
      <c r="D2458" s="7"/>
    </row>
    <row r="2459" spans="3:4" s="38" customFormat="1" x14ac:dyDescent="0.2">
      <c r="C2459" s="7"/>
      <c r="D2459" s="7"/>
    </row>
    <row r="2460" spans="3:4" s="38" customFormat="1" x14ac:dyDescent="0.2">
      <c r="C2460" s="7"/>
      <c r="D2460" s="7"/>
    </row>
    <row r="2461" spans="3:4" s="38" customFormat="1" x14ac:dyDescent="0.2">
      <c r="C2461" s="7"/>
      <c r="D2461" s="7"/>
    </row>
    <row r="2462" spans="3:4" s="38" customFormat="1" x14ac:dyDescent="0.2">
      <c r="C2462" s="7"/>
      <c r="D2462" s="7"/>
    </row>
    <row r="2463" spans="3:4" s="38" customFormat="1" x14ac:dyDescent="0.2">
      <c r="C2463" s="7"/>
      <c r="D2463" s="7"/>
    </row>
    <row r="2464" spans="3:4" s="38" customFormat="1" x14ac:dyDescent="0.2">
      <c r="C2464" s="7"/>
      <c r="D2464" s="7"/>
    </row>
    <row r="2465" spans="3:4" s="38" customFormat="1" x14ac:dyDescent="0.2">
      <c r="C2465" s="7"/>
      <c r="D2465" s="7"/>
    </row>
    <row r="2466" spans="3:4" s="38" customFormat="1" x14ac:dyDescent="0.2">
      <c r="C2466" s="7"/>
      <c r="D2466" s="7"/>
    </row>
    <row r="2467" spans="3:4" s="38" customFormat="1" x14ac:dyDescent="0.2">
      <c r="C2467" s="7"/>
      <c r="D2467" s="7"/>
    </row>
    <row r="2468" spans="3:4" s="38" customFormat="1" x14ac:dyDescent="0.2">
      <c r="C2468" s="7"/>
      <c r="D2468" s="7"/>
    </row>
    <row r="2469" spans="3:4" s="38" customFormat="1" x14ac:dyDescent="0.2">
      <c r="C2469" s="7"/>
      <c r="D2469" s="7"/>
    </row>
    <row r="2470" spans="3:4" s="38" customFormat="1" x14ac:dyDescent="0.2">
      <c r="C2470" s="7"/>
      <c r="D2470" s="7"/>
    </row>
    <row r="2471" spans="3:4" s="38" customFormat="1" x14ac:dyDescent="0.2">
      <c r="C2471" s="7"/>
      <c r="D2471" s="7"/>
    </row>
    <row r="2472" spans="3:4" s="38" customFormat="1" x14ac:dyDescent="0.2">
      <c r="C2472" s="7"/>
      <c r="D2472" s="7"/>
    </row>
    <row r="2473" spans="3:4" s="38" customFormat="1" x14ac:dyDescent="0.2">
      <c r="C2473" s="7"/>
      <c r="D2473" s="7"/>
    </row>
    <row r="2474" spans="3:4" s="38" customFormat="1" x14ac:dyDescent="0.2">
      <c r="C2474" s="7"/>
      <c r="D2474" s="7"/>
    </row>
    <row r="2475" spans="3:4" s="38" customFormat="1" x14ac:dyDescent="0.2">
      <c r="C2475" s="7"/>
      <c r="D2475" s="7"/>
    </row>
    <row r="2476" spans="3:4" s="38" customFormat="1" x14ac:dyDescent="0.2">
      <c r="C2476" s="7"/>
      <c r="D2476" s="7"/>
    </row>
    <row r="2477" spans="3:4" s="38" customFormat="1" x14ac:dyDescent="0.2">
      <c r="C2477" s="7"/>
      <c r="D2477" s="7"/>
    </row>
    <row r="2478" spans="3:4" s="38" customFormat="1" x14ac:dyDescent="0.2">
      <c r="C2478" s="7"/>
      <c r="D2478" s="7"/>
    </row>
    <row r="2479" spans="3:4" s="38" customFormat="1" x14ac:dyDescent="0.2">
      <c r="C2479" s="7"/>
      <c r="D2479" s="7"/>
    </row>
    <row r="2480" spans="3:4" s="38" customFormat="1" x14ac:dyDescent="0.2">
      <c r="C2480" s="7"/>
      <c r="D2480" s="7"/>
    </row>
    <row r="2481" spans="3:4" s="38" customFormat="1" x14ac:dyDescent="0.2">
      <c r="C2481" s="7"/>
      <c r="D2481" s="7"/>
    </row>
    <row r="2482" spans="3:4" s="38" customFormat="1" x14ac:dyDescent="0.2">
      <c r="C2482" s="7"/>
      <c r="D2482" s="7"/>
    </row>
    <row r="2483" spans="3:4" s="38" customFormat="1" x14ac:dyDescent="0.2">
      <c r="C2483" s="7"/>
      <c r="D2483" s="7"/>
    </row>
    <row r="2484" spans="3:4" s="38" customFormat="1" x14ac:dyDescent="0.2">
      <c r="C2484" s="7"/>
      <c r="D2484" s="7"/>
    </row>
    <row r="2485" spans="3:4" s="38" customFormat="1" x14ac:dyDescent="0.2">
      <c r="C2485" s="7"/>
      <c r="D2485" s="7"/>
    </row>
    <row r="2486" spans="3:4" s="38" customFormat="1" x14ac:dyDescent="0.2">
      <c r="C2486" s="7"/>
      <c r="D2486" s="7"/>
    </row>
    <row r="2487" spans="3:4" s="38" customFormat="1" x14ac:dyDescent="0.2">
      <c r="C2487" s="7"/>
      <c r="D2487" s="7"/>
    </row>
    <row r="2488" spans="3:4" s="38" customFormat="1" x14ac:dyDescent="0.2">
      <c r="C2488" s="7"/>
      <c r="D2488" s="7"/>
    </row>
    <row r="2489" spans="3:4" s="38" customFormat="1" x14ac:dyDescent="0.2">
      <c r="C2489" s="7"/>
      <c r="D2489" s="7"/>
    </row>
    <row r="2490" spans="3:4" s="38" customFormat="1" x14ac:dyDescent="0.2">
      <c r="C2490" s="7"/>
      <c r="D2490" s="7"/>
    </row>
    <row r="2491" spans="3:4" s="38" customFormat="1" x14ac:dyDescent="0.2">
      <c r="C2491" s="7"/>
      <c r="D2491" s="7"/>
    </row>
    <row r="2492" spans="3:4" s="38" customFormat="1" x14ac:dyDescent="0.2">
      <c r="C2492" s="7"/>
      <c r="D2492" s="7"/>
    </row>
    <row r="2493" spans="3:4" s="38" customFormat="1" x14ac:dyDescent="0.2">
      <c r="C2493" s="7"/>
      <c r="D2493" s="7"/>
    </row>
    <row r="2494" spans="3:4" s="38" customFormat="1" x14ac:dyDescent="0.2">
      <c r="C2494" s="7"/>
      <c r="D2494" s="7"/>
    </row>
    <row r="2495" spans="3:4" s="38" customFormat="1" x14ac:dyDescent="0.2">
      <c r="C2495" s="7"/>
      <c r="D2495" s="7"/>
    </row>
    <row r="2496" spans="3:4" s="38" customFormat="1" x14ac:dyDescent="0.2">
      <c r="C2496" s="7"/>
      <c r="D2496" s="7"/>
    </row>
    <row r="2497" spans="3:4" s="38" customFormat="1" x14ac:dyDescent="0.2">
      <c r="C2497" s="7"/>
      <c r="D2497" s="7"/>
    </row>
    <row r="2498" spans="3:4" s="38" customFormat="1" x14ac:dyDescent="0.2">
      <c r="C2498" s="7"/>
      <c r="D2498" s="7"/>
    </row>
    <row r="2499" spans="3:4" s="38" customFormat="1" x14ac:dyDescent="0.2">
      <c r="C2499" s="7"/>
      <c r="D2499" s="7"/>
    </row>
    <row r="2500" spans="3:4" s="38" customFormat="1" x14ac:dyDescent="0.2">
      <c r="C2500" s="7"/>
      <c r="D2500" s="7"/>
    </row>
    <row r="2501" spans="3:4" s="38" customFormat="1" x14ac:dyDescent="0.2">
      <c r="C2501" s="7"/>
      <c r="D2501" s="7"/>
    </row>
    <row r="2502" spans="3:4" s="38" customFormat="1" x14ac:dyDescent="0.2">
      <c r="C2502" s="7"/>
      <c r="D2502" s="7"/>
    </row>
    <row r="2503" spans="3:4" s="38" customFormat="1" x14ac:dyDescent="0.2">
      <c r="C2503" s="7"/>
      <c r="D2503" s="7"/>
    </row>
    <row r="2504" spans="3:4" s="38" customFormat="1" x14ac:dyDescent="0.2">
      <c r="C2504" s="7"/>
      <c r="D2504" s="7"/>
    </row>
    <row r="2505" spans="3:4" s="38" customFormat="1" x14ac:dyDescent="0.2">
      <c r="C2505" s="7"/>
      <c r="D2505" s="7"/>
    </row>
    <row r="2506" spans="3:4" s="38" customFormat="1" x14ac:dyDescent="0.2">
      <c r="C2506" s="7"/>
      <c r="D2506" s="7"/>
    </row>
    <row r="2507" spans="3:4" s="38" customFormat="1" x14ac:dyDescent="0.2">
      <c r="C2507" s="7"/>
      <c r="D2507" s="7"/>
    </row>
    <row r="2508" spans="3:4" s="38" customFormat="1" x14ac:dyDescent="0.2">
      <c r="C2508" s="7"/>
      <c r="D2508" s="7"/>
    </row>
    <row r="2509" spans="3:4" s="38" customFormat="1" x14ac:dyDescent="0.2">
      <c r="C2509" s="7"/>
      <c r="D2509" s="7"/>
    </row>
    <row r="2510" spans="3:4" s="38" customFormat="1" x14ac:dyDescent="0.2">
      <c r="C2510" s="7"/>
      <c r="D2510" s="7"/>
    </row>
    <row r="2511" spans="3:4" s="38" customFormat="1" x14ac:dyDescent="0.2">
      <c r="C2511" s="7"/>
      <c r="D2511" s="7"/>
    </row>
    <row r="2512" spans="3:4" s="38" customFormat="1" x14ac:dyDescent="0.2">
      <c r="C2512" s="7"/>
      <c r="D2512" s="7"/>
    </row>
    <row r="2513" spans="3:4" s="38" customFormat="1" x14ac:dyDescent="0.2">
      <c r="C2513" s="7"/>
      <c r="D2513" s="7"/>
    </row>
    <row r="2514" spans="3:4" s="38" customFormat="1" x14ac:dyDescent="0.2">
      <c r="C2514" s="7"/>
      <c r="D2514" s="7"/>
    </row>
    <row r="2515" spans="3:4" s="38" customFormat="1" x14ac:dyDescent="0.2">
      <c r="C2515" s="7"/>
      <c r="D2515" s="7"/>
    </row>
    <row r="2516" spans="3:4" s="38" customFormat="1" x14ac:dyDescent="0.2">
      <c r="C2516" s="7"/>
      <c r="D2516" s="7"/>
    </row>
    <row r="2517" spans="3:4" s="38" customFormat="1" x14ac:dyDescent="0.2">
      <c r="C2517" s="7"/>
      <c r="D2517" s="7"/>
    </row>
    <row r="2518" spans="3:4" s="38" customFormat="1" x14ac:dyDescent="0.2">
      <c r="C2518" s="7"/>
      <c r="D2518" s="7"/>
    </row>
    <row r="2519" spans="3:4" s="38" customFormat="1" x14ac:dyDescent="0.2">
      <c r="C2519" s="7"/>
      <c r="D2519" s="7"/>
    </row>
    <row r="2520" spans="3:4" s="38" customFormat="1" x14ac:dyDescent="0.2">
      <c r="C2520" s="7"/>
      <c r="D2520" s="7"/>
    </row>
    <row r="2521" spans="3:4" s="38" customFormat="1" x14ac:dyDescent="0.2">
      <c r="C2521" s="7"/>
      <c r="D2521" s="7"/>
    </row>
    <row r="2522" spans="3:4" s="38" customFormat="1" x14ac:dyDescent="0.2">
      <c r="C2522" s="7"/>
      <c r="D2522" s="7"/>
    </row>
    <row r="2523" spans="3:4" s="38" customFormat="1" x14ac:dyDescent="0.2">
      <c r="C2523" s="7"/>
      <c r="D2523" s="7"/>
    </row>
    <row r="2524" spans="3:4" s="38" customFormat="1" x14ac:dyDescent="0.2">
      <c r="C2524" s="7"/>
      <c r="D2524" s="7"/>
    </row>
    <row r="2525" spans="3:4" s="38" customFormat="1" x14ac:dyDescent="0.2">
      <c r="C2525" s="7"/>
      <c r="D2525" s="7"/>
    </row>
    <row r="2526" spans="3:4" s="38" customFormat="1" x14ac:dyDescent="0.2">
      <c r="C2526" s="7"/>
      <c r="D2526" s="7"/>
    </row>
    <row r="2527" spans="3:4" s="38" customFormat="1" x14ac:dyDescent="0.2">
      <c r="C2527" s="7"/>
      <c r="D2527" s="7"/>
    </row>
    <row r="2528" spans="3:4" s="38" customFormat="1" x14ac:dyDescent="0.2">
      <c r="C2528" s="7"/>
      <c r="D2528" s="7"/>
    </row>
    <row r="2529" spans="3:4" s="38" customFormat="1" x14ac:dyDescent="0.2">
      <c r="C2529" s="7"/>
      <c r="D2529" s="7"/>
    </row>
    <row r="2530" spans="3:4" s="38" customFormat="1" x14ac:dyDescent="0.2">
      <c r="C2530" s="7"/>
      <c r="D2530" s="7"/>
    </row>
    <row r="2531" spans="3:4" s="38" customFormat="1" x14ac:dyDescent="0.2">
      <c r="C2531" s="7"/>
      <c r="D2531" s="7"/>
    </row>
    <row r="2532" spans="3:4" s="38" customFormat="1" x14ac:dyDescent="0.2">
      <c r="C2532" s="7"/>
      <c r="D2532" s="7"/>
    </row>
    <row r="2533" spans="3:4" s="38" customFormat="1" x14ac:dyDescent="0.2">
      <c r="C2533" s="7"/>
      <c r="D2533" s="7"/>
    </row>
    <row r="2534" spans="3:4" s="38" customFormat="1" x14ac:dyDescent="0.2">
      <c r="C2534" s="7"/>
      <c r="D2534" s="7"/>
    </row>
    <row r="2535" spans="3:4" s="38" customFormat="1" x14ac:dyDescent="0.2">
      <c r="C2535" s="7"/>
      <c r="D2535" s="7"/>
    </row>
    <row r="2536" spans="3:4" s="38" customFormat="1" x14ac:dyDescent="0.2">
      <c r="C2536" s="7"/>
      <c r="D2536" s="7"/>
    </row>
    <row r="2537" spans="3:4" s="38" customFormat="1" x14ac:dyDescent="0.2">
      <c r="C2537" s="7"/>
      <c r="D2537" s="7"/>
    </row>
    <row r="2538" spans="3:4" s="38" customFormat="1" x14ac:dyDescent="0.2">
      <c r="C2538" s="7"/>
      <c r="D2538" s="7"/>
    </row>
    <row r="2539" spans="3:4" s="38" customFormat="1" x14ac:dyDescent="0.2">
      <c r="C2539" s="7"/>
      <c r="D2539" s="7"/>
    </row>
    <row r="2540" spans="3:4" s="38" customFormat="1" x14ac:dyDescent="0.2">
      <c r="C2540" s="7"/>
      <c r="D2540" s="7"/>
    </row>
    <row r="2541" spans="3:4" s="38" customFormat="1" x14ac:dyDescent="0.2">
      <c r="C2541" s="7"/>
      <c r="D2541" s="7"/>
    </row>
    <row r="2542" spans="3:4" s="38" customFormat="1" x14ac:dyDescent="0.2">
      <c r="C2542" s="7"/>
      <c r="D2542" s="7"/>
    </row>
    <row r="2543" spans="3:4" s="38" customFormat="1" x14ac:dyDescent="0.2">
      <c r="C2543" s="7"/>
      <c r="D2543" s="7"/>
    </row>
    <row r="2544" spans="3:4" s="38" customFormat="1" x14ac:dyDescent="0.2">
      <c r="C2544" s="7"/>
      <c r="D2544" s="7"/>
    </row>
    <row r="2545" spans="3:4" s="38" customFormat="1" x14ac:dyDescent="0.2">
      <c r="C2545" s="7"/>
      <c r="D2545" s="7"/>
    </row>
    <row r="2546" spans="3:4" s="38" customFormat="1" x14ac:dyDescent="0.2">
      <c r="C2546" s="7"/>
      <c r="D2546" s="7"/>
    </row>
    <row r="2547" spans="3:4" s="38" customFormat="1" x14ac:dyDescent="0.2">
      <c r="C2547" s="7"/>
      <c r="D2547" s="7"/>
    </row>
    <row r="2548" spans="3:4" s="38" customFormat="1" x14ac:dyDescent="0.2">
      <c r="C2548" s="7"/>
      <c r="D2548" s="7"/>
    </row>
    <row r="2549" spans="3:4" s="38" customFormat="1" x14ac:dyDescent="0.2">
      <c r="C2549" s="7"/>
      <c r="D2549" s="7"/>
    </row>
    <row r="2550" spans="3:4" s="38" customFormat="1" x14ac:dyDescent="0.2">
      <c r="C2550" s="7"/>
      <c r="D2550" s="7"/>
    </row>
    <row r="2551" spans="3:4" s="38" customFormat="1" x14ac:dyDescent="0.2">
      <c r="C2551" s="7"/>
      <c r="D2551" s="7"/>
    </row>
    <row r="2552" spans="3:4" s="38" customFormat="1" x14ac:dyDescent="0.2">
      <c r="C2552" s="7"/>
      <c r="D2552" s="7"/>
    </row>
    <row r="2553" spans="3:4" s="38" customFormat="1" x14ac:dyDescent="0.2">
      <c r="C2553" s="7"/>
      <c r="D2553" s="7"/>
    </row>
    <row r="2554" spans="3:4" s="38" customFormat="1" x14ac:dyDescent="0.2">
      <c r="C2554" s="7"/>
      <c r="D2554" s="7"/>
    </row>
    <row r="2555" spans="3:4" s="38" customFormat="1" x14ac:dyDescent="0.2">
      <c r="C2555" s="7"/>
      <c r="D2555" s="7"/>
    </row>
    <row r="2556" spans="3:4" s="38" customFormat="1" x14ac:dyDescent="0.2">
      <c r="C2556" s="7"/>
      <c r="D2556" s="7"/>
    </row>
    <row r="2557" spans="3:4" s="38" customFormat="1" x14ac:dyDescent="0.2">
      <c r="C2557" s="7"/>
      <c r="D2557" s="7"/>
    </row>
    <row r="2558" spans="3:4" s="38" customFormat="1" x14ac:dyDescent="0.2">
      <c r="C2558" s="7"/>
      <c r="D2558" s="7"/>
    </row>
    <row r="2559" spans="3:4" s="38" customFormat="1" x14ac:dyDescent="0.2">
      <c r="C2559" s="7"/>
      <c r="D2559" s="7"/>
    </row>
    <row r="2560" spans="3:4" s="38" customFormat="1" x14ac:dyDescent="0.2">
      <c r="C2560" s="7"/>
      <c r="D2560" s="7"/>
    </row>
    <row r="2561" spans="3:4" s="38" customFormat="1" x14ac:dyDescent="0.2">
      <c r="C2561" s="7"/>
      <c r="D2561" s="7"/>
    </row>
    <row r="2562" spans="3:4" s="38" customFormat="1" x14ac:dyDescent="0.2">
      <c r="C2562" s="7"/>
      <c r="D2562" s="7"/>
    </row>
    <row r="2563" spans="3:4" s="38" customFormat="1" x14ac:dyDescent="0.2">
      <c r="C2563" s="7"/>
      <c r="D2563" s="7"/>
    </row>
    <row r="2564" spans="3:4" s="38" customFormat="1" x14ac:dyDescent="0.2">
      <c r="C2564" s="7"/>
      <c r="D2564" s="7"/>
    </row>
    <row r="2565" spans="3:4" s="38" customFormat="1" x14ac:dyDescent="0.2">
      <c r="C2565" s="7"/>
      <c r="D2565" s="7"/>
    </row>
    <row r="2566" spans="3:4" s="38" customFormat="1" x14ac:dyDescent="0.2">
      <c r="C2566" s="7"/>
      <c r="D2566" s="7"/>
    </row>
    <row r="2567" spans="3:4" s="38" customFormat="1" x14ac:dyDescent="0.2">
      <c r="C2567" s="7"/>
      <c r="D2567" s="7"/>
    </row>
    <row r="2568" spans="3:4" s="38" customFormat="1" x14ac:dyDescent="0.2">
      <c r="C2568" s="7"/>
      <c r="D2568" s="7"/>
    </row>
    <row r="2569" spans="3:4" s="38" customFormat="1" x14ac:dyDescent="0.2">
      <c r="C2569" s="7"/>
      <c r="D2569" s="7"/>
    </row>
    <row r="2570" spans="3:4" s="38" customFormat="1" x14ac:dyDescent="0.2">
      <c r="C2570" s="7"/>
      <c r="D2570" s="7"/>
    </row>
    <row r="2571" spans="3:4" s="38" customFormat="1" x14ac:dyDescent="0.2">
      <c r="C2571" s="7"/>
      <c r="D2571" s="7"/>
    </row>
    <row r="2572" spans="3:4" s="38" customFormat="1" x14ac:dyDescent="0.2">
      <c r="C2572" s="7"/>
      <c r="D2572" s="7"/>
    </row>
    <row r="2573" spans="3:4" s="38" customFormat="1" x14ac:dyDescent="0.2">
      <c r="C2573" s="7"/>
      <c r="D2573" s="7"/>
    </row>
    <row r="2574" spans="3:4" s="38" customFormat="1" x14ac:dyDescent="0.2">
      <c r="C2574" s="7"/>
      <c r="D2574" s="7"/>
    </row>
    <row r="2575" spans="3:4" s="38" customFormat="1" x14ac:dyDescent="0.2">
      <c r="C2575" s="7"/>
      <c r="D2575" s="7"/>
    </row>
    <row r="2576" spans="3:4" s="38" customFormat="1" x14ac:dyDescent="0.2">
      <c r="C2576" s="7"/>
      <c r="D2576" s="7"/>
    </row>
    <row r="2577" spans="3:4" s="38" customFormat="1" x14ac:dyDescent="0.2">
      <c r="C2577" s="7"/>
      <c r="D2577" s="7"/>
    </row>
    <row r="2578" spans="3:4" s="38" customFormat="1" x14ac:dyDescent="0.2">
      <c r="C2578" s="7"/>
      <c r="D2578" s="7"/>
    </row>
    <row r="2579" spans="3:4" s="38" customFormat="1" x14ac:dyDescent="0.2">
      <c r="C2579" s="7"/>
      <c r="D2579" s="7"/>
    </row>
    <row r="2580" spans="3:4" s="38" customFormat="1" x14ac:dyDescent="0.2">
      <c r="C2580" s="7"/>
      <c r="D2580" s="7"/>
    </row>
    <row r="2581" spans="3:4" s="38" customFormat="1" x14ac:dyDescent="0.2">
      <c r="C2581" s="7"/>
      <c r="D2581" s="7"/>
    </row>
    <row r="2582" spans="3:4" s="38" customFormat="1" x14ac:dyDescent="0.2">
      <c r="C2582" s="7"/>
      <c r="D2582" s="7"/>
    </row>
    <row r="2583" spans="3:4" s="38" customFormat="1" x14ac:dyDescent="0.2">
      <c r="C2583" s="7"/>
      <c r="D2583" s="7"/>
    </row>
    <row r="2584" spans="3:4" s="38" customFormat="1" x14ac:dyDescent="0.2">
      <c r="C2584" s="7"/>
      <c r="D2584" s="7"/>
    </row>
    <row r="2585" spans="3:4" s="38" customFormat="1" x14ac:dyDescent="0.2">
      <c r="C2585" s="7"/>
      <c r="D2585" s="7"/>
    </row>
    <row r="2586" spans="3:4" s="38" customFormat="1" x14ac:dyDescent="0.2">
      <c r="C2586" s="7"/>
      <c r="D2586" s="7"/>
    </row>
    <row r="2587" spans="3:4" s="38" customFormat="1" x14ac:dyDescent="0.2">
      <c r="C2587" s="7"/>
      <c r="D2587" s="7"/>
    </row>
    <row r="2588" spans="3:4" s="38" customFormat="1" x14ac:dyDescent="0.2">
      <c r="C2588" s="7"/>
      <c r="D2588" s="7"/>
    </row>
    <row r="2589" spans="3:4" s="38" customFormat="1" x14ac:dyDescent="0.2">
      <c r="C2589" s="7"/>
      <c r="D2589" s="7"/>
    </row>
    <row r="2590" spans="3:4" s="38" customFormat="1" x14ac:dyDescent="0.2">
      <c r="C2590" s="7"/>
      <c r="D2590" s="7"/>
    </row>
    <row r="2591" spans="3:4" s="38" customFormat="1" x14ac:dyDescent="0.2">
      <c r="C2591" s="7"/>
      <c r="D2591" s="7"/>
    </row>
    <row r="2592" spans="3:4" s="38" customFormat="1" x14ac:dyDescent="0.2">
      <c r="C2592" s="7"/>
      <c r="D2592" s="7"/>
    </row>
    <row r="2593" spans="3:4" s="38" customFormat="1" x14ac:dyDescent="0.2">
      <c r="C2593" s="7"/>
      <c r="D2593" s="7"/>
    </row>
    <row r="2594" spans="3:4" s="38" customFormat="1" x14ac:dyDescent="0.2">
      <c r="C2594" s="7"/>
      <c r="D2594" s="7"/>
    </row>
    <row r="2595" spans="3:4" s="38" customFormat="1" x14ac:dyDescent="0.2">
      <c r="C2595" s="7"/>
      <c r="D2595" s="7"/>
    </row>
    <row r="2596" spans="3:4" s="38" customFormat="1" x14ac:dyDescent="0.2">
      <c r="C2596" s="7"/>
      <c r="D2596" s="7"/>
    </row>
    <row r="2597" spans="3:4" s="38" customFormat="1" x14ac:dyDescent="0.2">
      <c r="C2597" s="7"/>
      <c r="D2597" s="7"/>
    </row>
    <row r="2598" spans="3:4" s="38" customFormat="1" x14ac:dyDescent="0.2">
      <c r="C2598" s="7"/>
      <c r="D2598" s="7"/>
    </row>
    <row r="2599" spans="3:4" s="38" customFormat="1" x14ac:dyDescent="0.2">
      <c r="C2599" s="7"/>
      <c r="D2599" s="7"/>
    </row>
    <row r="2600" spans="3:4" s="38" customFormat="1" x14ac:dyDescent="0.2">
      <c r="C2600" s="7"/>
      <c r="D2600" s="7"/>
    </row>
    <row r="2601" spans="3:4" s="38" customFormat="1" x14ac:dyDescent="0.2">
      <c r="C2601" s="7"/>
      <c r="D2601" s="7"/>
    </row>
    <row r="2602" spans="3:4" s="38" customFormat="1" x14ac:dyDescent="0.2">
      <c r="C2602" s="7"/>
      <c r="D2602" s="7"/>
    </row>
    <row r="2603" spans="3:4" s="38" customFormat="1" x14ac:dyDescent="0.2">
      <c r="C2603" s="7"/>
      <c r="D2603" s="7"/>
    </row>
    <row r="2604" spans="3:4" s="38" customFormat="1" x14ac:dyDescent="0.2">
      <c r="C2604" s="7"/>
      <c r="D2604" s="7"/>
    </row>
    <row r="2605" spans="3:4" s="38" customFormat="1" x14ac:dyDescent="0.2">
      <c r="C2605" s="7"/>
      <c r="D2605" s="7"/>
    </row>
    <row r="2606" spans="3:4" s="38" customFormat="1" x14ac:dyDescent="0.2">
      <c r="C2606" s="7"/>
      <c r="D2606" s="7"/>
    </row>
    <row r="2607" spans="3:4" s="38" customFormat="1" x14ac:dyDescent="0.2">
      <c r="C2607" s="7"/>
      <c r="D2607" s="7"/>
    </row>
    <row r="2608" spans="3:4" s="38" customFormat="1" x14ac:dyDescent="0.2">
      <c r="C2608" s="7"/>
      <c r="D2608" s="7"/>
    </row>
    <row r="2609" spans="3:4" s="38" customFormat="1" x14ac:dyDescent="0.2">
      <c r="C2609" s="7"/>
      <c r="D2609" s="7"/>
    </row>
    <row r="2610" spans="3:4" s="38" customFormat="1" x14ac:dyDescent="0.2">
      <c r="C2610" s="7"/>
      <c r="D2610" s="7"/>
    </row>
    <row r="2611" spans="3:4" s="38" customFormat="1" x14ac:dyDescent="0.2">
      <c r="C2611" s="7"/>
      <c r="D2611" s="7"/>
    </row>
    <row r="2612" spans="3:4" s="38" customFormat="1" x14ac:dyDescent="0.2">
      <c r="C2612" s="7"/>
      <c r="D2612" s="7"/>
    </row>
    <row r="2613" spans="3:4" s="38" customFormat="1" x14ac:dyDescent="0.2">
      <c r="C2613" s="7"/>
      <c r="D2613" s="7"/>
    </row>
    <row r="2614" spans="3:4" s="38" customFormat="1" x14ac:dyDescent="0.2">
      <c r="C2614" s="7"/>
      <c r="D2614" s="7"/>
    </row>
    <row r="2615" spans="3:4" s="38" customFormat="1" x14ac:dyDescent="0.2">
      <c r="C2615" s="7"/>
      <c r="D2615" s="7"/>
    </row>
    <row r="2616" spans="3:4" s="38" customFormat="1" x14ac:dyDescent="0.2">
      <c r="C2616" s="7"/>
      <c r="D2616" s="7"/>
    </row>
    <row r="2617" spans="3:4" s="38" customFormat="1" x14ac:dyDescent="0.2">
      <c r="C2617" s="7"/>
      <c r="D2617" s="7"/>
    </row>
    <row r="2618" spans="3:4" s="38" customFormat="1" x14ac:dyDescent="0.2">
      <c r="C2618" s="7"/>
      <c r="D2618" s="7"/>
    </row>
    <row r="2619" spans="3:4" s="38" customFormat="1" x14ac:dyDescent="0.2">
      <c r="C2619" s="7"/>
      <c r="D2619" s="7"/>
    </row>
    <row r="2620" spans="3:4" s="38" customFormat="1" x14ac:dyDescent="0.2">
      <c r="C2620" s="7"/>
      <c r="D2620" s="7"/>
    </row>
    <row r="2621" spans="3:4" s="38" customFormat="1" x14ac:dyDescent="0.2">
      <c r="C2621" s="7"/>
      <c r="D2621" s="7"/>
    </row>
    <row r="2622" spans="3:4" s="38" customFormat="1" x14ac:dyDescent="0.2">
      <c r="C2622" s="7"/>
      <c r="D2622" s="7"/>
    </row>
    <row r="2623" spans="3:4" s="38" customFormat="1" x14ac:dyDescent="0.2">
      <c r="C2623" s="7"/>
      <c r="D2623" s="7"/>
    </row>
    <row r="2624" spans="3:4" s="38" customFormat="1" x14ac:dyDescent="0.2">
      <c r="C2624" s="7"/>
      <c r="D2624" s="7"/>
    </row>
    <row r="2625" spans="3:4" s="38" customFormat="1" x14ac:dyDescent="0.2">
      <c r="C2625" s="7"/>
      <c r="D2625" s="7"/>
    </row>
    <row r="2626" spans="3:4" s="38" customFormat="1" x14ac:dyDescent="0.2">
      <c r="C2626" s="7"/>
      <c r="D2626" s="7"/>
    </row>
    <row r="2627" spans="3:4" s="38" customFormat="1" x14ac:dyDescent="0.2">
      <c r="C2627" s="7"/>
      <c r="D2627" s="7"/>
    </row>
    <row r="2628" spans="3:4" s="38" customFormat="1" x14ac:dyDescent="0.2">
      <c r="C2628" s="7"/>
      <c r="D2628" s="7"/>
    </row>
    <row r="2629" spans="3:4" s="38" customFormat="1" x14ac:dyDescent="0.2">
      <c r="C2629" s="7"/>
      <c r="D2629" s="7"/>
    </row>
    <row r="2630" spans="3:4" s="38" customFormat="1" x14ac:dyDescent="0.2">
      <c r="C2630" s="7"/>
      <c r="D2630" s="7"/>
    </row>
    <row r="2631" spans="3:4" s="38" customFormat="1" x14ac:dyDescent="0.2">
      <c r="C2631" s="7"/>
      <c r="D2631" s="7"/>
    </row>
    <row r="2632" spans="3:4" s="38" customFormat="1" x14ac:dyDescent="0.2">
      <c r="C2632" s="7"/>
      <c r="D2632" s="7"/>
    </row>
    <row r="2633" spans="3:4" s="38" customFormat="1" x14ac:dyDescent="0.2">
      <c r="C2633" s="7"/>
      <c r="D2633" s="7"/>
    </row>
    <row r="2634" spans="3:4" s="38" customFormat="1" x14ac:dyDescent="0.2">
      <c r="C2634" s="7"/>
      <c r="D2634" s="7"/>
    </row>
    <row r="2635" spans="3:4" s="38" customFormat="1" x14ac:dyDescent="0.2">
      <c r="C2635" s="7"/>
      <c r="D2635" s="7"/>
    </row>
    <row r="2636" spans="3:4" s="38" customFormat="1" x14ac:dyDescent="0.2">
      <c r="C2636" s="7"/>
      <c r="D2636" s="7"/>
    </row>
    <row r="2637" spans="3:4" s="38" customFormat="1" x14ac:dyDescent="0.2">
      <c r="C2637" s="7"/>
      <c r="D2637" s="7"/>
    </row>
    <row r="2638" spans="3:4" s="38" customFormat="1" x14ac:dyDescent="0.2">
      <c r="C2638" s="7"/>
      <c r="D2638" s="7"/>
    </row>
    <row r="2639" spans="3:4" s="38" customFormat="1" x14ac:dyDescent="0.2">
      <c r="C2639" s="7"/>
      <c r="D2639" s="7"/>
    </row>
    <row r="2640" spans="3:4" s="38" customFormat="1" x14ac:dyDescent="0.2">
      <c r="C2640" s="7"/>
      <c r="D2640" s="7"/>
    </row>
    <row r="2641" spans="3:4" s="38" customFormat="1" x14ac:dyDescent="0.2">
      <c r="C2641" s="7"/>
      <c r="D2641" s="7"/>
    </row>
    <row r="2642" spans="3:4" s="38" customFormat="1" x14ac:dyDescent="0.2">
      <c r="C2642" s="7"/>
      <c r="D2642" s="7"/>
    </row>
    <row r="2643" spans="3:4" s="38" customFormat="1" x14ac:dyDescent="0.2">
      <c r="C2643" s="7"/>
      <c r="D2643" s="7"/>
    </row>
    <row r="2644" spans="3:4" s="38" customFormat="1" x14ac:dyDescent="0.2">
      <c r="C2644" s="7"/>
      <c r="D2644" s="7"/>
    </row>
    <row r="2645" spans="3:4" s="38" customFormat="1" x14ac:dyDescent="0.2">
      <c r="C2645" s="7"/>
      <c r="D2645" s="7"/>
    </row>
    <row r="2646" spans="3:4" s="38" customFormat="1" x14ac:dyDescent="0.2">
      <c r="C2646" s="7"/>
      <c r="D2646" s="7"/>
    </row>
    <row r="2647" spans="3:4" s="38" customFormat="1" x14ac:dyDescent="0.2">
      <c r="C2647" s="7"/>
      <c r="D2647" s="7"/>
    </row>
    <row r="2648" spans="3:4" s="38" customFormat="1" x14ac:dyDescent="0.2">
      <c r="C2648" s="7"/>
      <c r="D2648" s="7"/>
    </row>
    <row r="2649" spans="3:4" s="38" customFormat="1" x14ac:dyDescent="0.2">
      <c r="C2649" s="7"/>
      <c r="D2649" s="7"/>
    </row>
    <row r="2650" spans="3:4" s="38" customFormat="1" x14ac:dyDescent="0.2">
      <c r="C2650" s="7"/>
      <c r="D2650" s="7"/>
    </row>
    <row r="2651" spans="3:4" s="38" customFormat="1" x14ac:dyDescent="0.2">
      <c r="C2651" s="7"/>
      <c r="D2651" s="7"/>
    </row>
    <row r="2652" spans="3:4" s="38" customFormat="1" x14ac:dyDescent="0.2">
      <c r="C2652" s="7"/>
      <c r="D2652" s="7"/>
    </row>
    <row r="2653" spans="3:4" s="38" customFormat="1" x14ac:dyDescent="0.2">
      <c r="C2653" s="7"/>
      <c r="D2653" s="7"/>
    </row>
    <row r="2654" spans="3:4" s="38" customFormat="1" x14ac:dyDescent="0.2">
      <c r="C2654" s="7"/>
      <c r="D2654" s="7"/>
    </row>
    <row r="2655" spans="3:4" s="38" customFormat="1" x14ac:dyDescent="0.2">
      <c r="C2655" s="7"/>
      <c r="D2655" s="7"/>
    </row>
    <row r="2656" spans="3:4" s="38" customFormat="1" x14ac:dyDescent="0.2">
      <c r="C2656" s="7"/>
      <c r="D2656" s="7"/>
    </row>
    <row r="2657" spans="3:4" s="38" customFormat="1" x14ac:dyDescent="0.2">
      <c r="C2657" s="7"/>
      <c r="D2657" s="7"/>
    </row>
    <row r="2658" spans="3:4" s="38" customFormat="1" x14ac:dyDescent="0.2">
      <c r="C2658" s="7"/>
      <c r="D2658" s="7"/>
    </row>
    <row r="2659" spans="3:4" s="38" customFormat="1" x14ac:dyDescent="0.2">
      <c r="C2659" s="7"/>
      <c r="D2659" s="7"/>
    </row>
    <row r="2660" spans="3:4" s="38" customFormat="1" x14ac:dyDescent="0.2">
      <c r="C2660" s="7"/>
      <c r="D2660" s="7"/>
    </row>
    <row r="2661" spans="3:4" s="38" customFormat="1" x14ac:dyDescent="0.2">
      <c r="C2661" s="7"/>
      <c r="D2661" s="7"/>
    </row>
    <row r="2662" spans="3:4" s="38" customFormat="1" x14ac:dyDescent="0.2">
      <c r="C2662" s="7"/>
      <c r="D2662" s="7"/>
    </row>
    <row r="2663" spans="3:4" s="38" customFormat="1" x14ac:dyDescent="0.2">
      <c r="C2663" s="7"/>
      <c r="D2663" s="7"/>
    </row>
    <row r="2664" spans="3:4" s="38" customFormat="1" x14ac:dyDescent="0.2">
      <c r="C2664" s="7"/>
      <c r="D2664" s="7"/>
    </row>
    <row r="2665" spans="3:4" s="38" customFormat="1" x14ac:dyDescent="0.2">
      <c r="C2665" s="7"/>
      <c r="D2665" s="7"/>
    </row>
    <row r="2666" spans="3:4" s="38" customFormat="1" x14ac:dyDescent="0.2">
      <c r="C2666" s="7"/>
      <c r="D2666" s="7"/>
    </row>
    <row r="2667" spans="3:4" s="38" customFormat="1" x14ac:dyDescent="0.2">
      <c r="C2667" s="7"/>
      <c r="D2667" s="7"/>
    </row>
    <row r="2668" spans="3:4" s="38" customFormat="1" x14ac:dyDescent="0.2">
      <c r="C2668" s="7"/>
      <c r="D2668" s="7"/>
    </row>
    <row r="2669" spans="3:4" s="38" customFormat="1" x14ac:dyDescent="0.2">
      <c r="C2669" s="7"/>
      <c r="D2669" s="7"/>
    </row>
    <row r="2670" spans="3:4" s="38" customFormat="1" x14ac:dyDescent="0.2">
      <c r="C2670" s="7"/>
      <c r="D2670" s="7"/>
    </row>
    <row r="2671" spans="3:4" s="38" customFormat="1" x14ac:dyDescent="0.2">
      <c r="C2671" s="7"/>
      <c r="D2671" s="7"/>
    </row>
    <row r="2672" spans="3:4" s="38" customFormat="1" x14ac:dyDescent="0.2">
      <c r="C2672" s="7"/>
      <c r="D2672" s="7"/>
    </row>
    <row r="2673" spans="3:4" s="38" customFormat="1" x14ac:dyDescent="0.2">
      <c r="C2673" s="7"/>
      <c r="D2673" s="7"/>
    </row>
    <row r="2674" spans="3:4" s="38" customFormat="1" x14ac:dyDescent="0.2">
      <c r="C2674" s="7"/>
      <c r="D2674" s="7"/>
    </row>
    <row r="2675" spans="3:4" s="38" customFormat="1" x14ac:dyDescent="0.2">
      <c r="C2675" s="7"/>
      <c r="D2675" s="7"/>
    </row>
    <row r="2676" spans="3:4" s="38" customFormat="1" x14ac:dyDescent="0.2">
      <c r="C2676" s="7"/>
      <c r="D2676" s="7"/>
    </row>
    <row r="2677" spans="3:4" s="38" customFormat="1" x14ac:dyDescent="0.2">
      <c r="C2677" s="7"/>
      <c r="D2677" s="7"/>
    </row>
    <row r="2678" spans="3:4" s="38" customFormat="1" x14ac:dyDescent="0.2">
      <c r="C2678" s="7"/>
      <c r="D2678" s="7"/>
    </row>
    <row r="2679" spans="3:4" s="38" customFormat="1" x14ac:dyDescent="0.2">
      <c r="C2679" s="7"/>
      <c r="D2679" s="7"/>
    </row>
    <row r="2680" spans="3:4" s="38" customFormat="1" x14ac:dyDescent="0.2">
      <c r="C2680" s="7"/>
      <c r="D2680" s="7"/>
    </row>
    <row r="2681" spans="3:4" s="38" customFormat="1" x14ac:dyDescent="0.2">
      <c r="C2681" s="7"/>
      <c r="D2681" s="7"/>
    </row>
    <row r="2682" spans="3:4" s="38" customFormat="1" x14ac:dyDescent="0.2">
      <c r="C2682" s="7"/>
      <c r="D2682" s="7"/>
    </row>
    <row r="2683" spans="3:4" s="38" customFormat="1" x14ac:dyDescent="0.2">
      <c r="C2683" s="7"/>
      <c r="D2683" s="7"/>
    </row>
    <row r="2684" spans="3:4" s="38" customFormat="1" x14ac:dyDescent="0.2">
      <c r="C2684" s="7"/>
      <c r="D2684" s="7"/>
    </row>
    <row r="2685" spans="3:4" s="38" customFormat="1" x14ac:dyDescent="0.2">
      <c r="C2685" s="7"/>
      <c r="D2685" s="7"/>
    </row>
    <row r="2686" spans="3:4" s="38" customFormat="1" x14ac:dyDescent="0.2">
      <c r="C2686" s="7"/>
      <c r="D2686" s="7"/>
    </row>
    <row r="2687" spans="3:4" s="38" customFormat="1" x14ac:dyDescent="0.2">
      <c r="C2687" s="7"/>
      <c r="D2687" s="7"/>
    </row>
    <row r="2688" spans="3:4" s="38" customFormat="1" x14ac:dyDescent="0.2">
      <c r="C2688" s="7"/>
      <c r="D2688" s="7"/>
    </row>
    <row r="2689" spans="3:4" s="38" customFormat="1" x14ac:dyDescent="0.2">
      <c r="C2689" s="7"/>
      <c r="D2689" s="7"/>
    </row>
    <row r="2690" spans="3:4" s="38" customFormat="1" x14ac:dyDescent="0.2">
      <c r="C2690" s="7"/>
      <c r="D2690" s="7"/>
    </row>
    <row r="2691" spans="3:4" s="38" customFormat="1" x14ac:dyDescent="0.2">
      <c r="C2691" s="7"/>
      <c r="D2691" s="7"/>
    </row>
    <row r="2692" spans="3:4" s="38" customFormat="1" x14ac:dyDescent="0.2">
      <c r="C2692" s="7"/>
      <c r="D2692" s="7"/>
    </row>
    <row r="2693" spans="3:4" s="38" customFormat="1" x14ac:dyDescent="0.2">
      <c r="C2693" s="7"/>
      <c r="D2693" s="7"/>
    </row>
    <row r="2694" spans="3:4" s="38" customFormat="1" x14ac:dyDescent="0.2">
      <c r="C2694" s="7"/>
      <c r="D2694" s="7"/>
    </row>
    <row r="2695" spans="3:4" s="38" customFormat="1" x14ac:dyDescent="0.2">
      <c r="C2695" s="7"/>
      <c r="D2695" s="7"/>
    </row>
    <row r="2696" spans="3:4" s="38" customFormat="1" x14ac:dyDescent="0.2">
      <c r="C2696" s="7"/>
      <c r="D2696" s="7"/>
    </row>
    <row r="2697" spans="3:4" s="38" customFormat="1" x14ac:dyDescent="0.2">
      <c r="C2697" s="7"/>
      <c r="D2697" s="7"/>
    </row>
    <row r="2698" spans="3:4" s="38" customFormat="1" x14ac:dyDescent="0.2">
      <c r="C2698" s="7"/>
      <c r="D2698" s="7"/>
    </row>
    <row r="2699" spans="3:4" s="38" customFormat="1" x14ac:dyDescent="0.2">
      <c r="C2699" s="7"/>
      <c r="D2699" s="7"/>
    </row>
    <row r="2700" spans="3:4" s="38" customFormat="1" x14ac:dyDescent="0.2">
      <c r="C2700" s="7"/>
      <c r="D2700" s="7"/>
    </row>
    <row r="2701" spans="3:4" s="38" customFormat="1" x14ac:dyDescent="0.2">
      <c r="C2701" s="7"/>
      <c r="D2701" s="7"/>
    </row>
    <row r="2702" spans="3:4" s="38" customFormat="1" x14ac:dyDescent="0.2">
      <c r="C2702" s="7"/>
      <c r="D2702" s="7"/>
    </row>
    <row r="2703" spans="3:4" s="38" customFormat="1" x14ac:dyDescent="0.2">
      <c r="C2703" s="7"/>
      <c r="D2703" s="7"/>
    </row>
    <row r="2704" spans="3:4" s="38" customFormat="1" x14ac:dyDescent="0.2">
      <c r="C2704" s="7"/>
      <c r="D2704" s="7"/>
    </row>
    <row r="2705" spans="3:4" s="38" customFormat="1" x14ac:dyDescent="0.2">
      <c r="C2705" s="7"/>
      <c r="D2705" s="7"/>
    </row>
    <row r="2706" spans="3:4" s="38" customFormat="1" x14ac:dyDescent="0.2">
      <c r="C2706" s="7"/>
      <c r="D2706" s="7"/>
    </row>
    <row r="2707" spans="3:4" s="38" customFormat="1" x14ac:dyDescent="0.2">
      <c r="C2707" s="7"/>
      <c r="D2707" s="7"/>
    </row>
    <row r="2708" spans="3:4" s="38" customFormat="1" x14ac:dyDescent="0.2">
      <c r="C2708" s="7"/>
      <c r="D2708" s="7"/>
    </row>
    <row r="2709" spans="3:4" s="38" customFormat="1" x14ac:dyDescent="0.2">
      <c r="C2709" s="7"/>
      <c r="D2709" s="7"/>
    </row>
    <row r="2710" spans="3:4" s="38" customFormat="1" x14ac:dyDescent="0.2">
      <c r="C2710" s="7"/>
      <c r="D2710" s="7"/>
    </row>
    <row r="2711" spans="3:4" s="38" customFormat="1" x14ac:dyDescent="0.2">
      <c r="C2711" s="7"/>
      <c r="D2711" s="7"/>
    </row>
    <row r="2712" spans="3:4" s="38" customFormat="1" x14ac:dyDescent="0.2">
      <c r="C2712" s="7"/>
      <c r="D2712" s="7"/>
    </row>
    <row r="2713" spans="3:4" s="38" customFormat="1" x14ac:dyDescent="0.2">
      <c r="C2713" s="7"/>
      <c r="D2713" s="7"/>
    </row>
    <row r="2714" spans="3:4" s="38" customFormat="1" x14ac:dyDescent="0.2">
      <c r="C2714" s="7"/>
      <c r="D2714" s="7"/>
    </row>
    <row r="2715" spans="3:4" s="38" customFormat="1" x14ac:dyDescent="0.2">
      <c r="C2715" s="7"/>
      <c r="D2715" s="7"/>
    </row>
    <row r="2716" spans="3:4" s="38" customFormat="1" x14ac:dyDescent="0.2">
      <c r="C2716" s="7"/>
      <c r="D2716" s="7"/>
    </row>
    <row r="2717" spans="3:4" s="38" customFormat="1" x14ac:dyDescent="0.2">
      <c r="C2717" s="7"/>
      <c r="D2717" s="7"/>
    </row>
    <row r="2718" spans="3:4" s="38" customFormat="1" x14ac:dyDescent="0.2">
      <c r="C2718" s="7"/>
      <c r="D2718" s="7"/>
    </row>
    <row r="2719" spans="3:4" s="38" customFormat="1" x14ac:dyDescent="0.2">
      <c r="C2719" s="7"/>
      <c r="D2719" s="7"/>
    </row>
    <row r="2720" spans="3:4" s="38" customFormat="1" x14ac:dyDescent="0.2">
      <c r="C2720" s="7"/>
      <c r="D2720" s="7"/>
    </row>
    <row r="2721" spans="3:4" s="38" customFormat="1" x14ac:dyDescent="0.2">
      <c r="C2721" s="7"/>
      <c r="D2721" s="7"/>
    </row>
    <row r="2722" spans="3:4" s="38" customFormat="1" x14ac:dyDescent="0.2">
      <c r="C2722" s="7"/>
      <c r="D2722" s="7"/>
    </row>
    <row r="2723" spans="3:4" s="38" customFormat="1" x14ac:dyDescent="0.2">
      <c r="C2723" s="7"/>
      <c r="D2723" s="7"/>
    </row>
    <row r="2724" spans="3:4" s="38" customFormat="1" x14ac:dyDescent="0.2">
      <c r="C2724" s="7"/>
      <c r="D2724" s="7"/>
    </row>
    <row r="2725" spans="3:4" s="38" customFormat="1" x14ac:dyDescent="0.2">
      <c r="C2725" s="7"/>
      <c r="D2725" s="7"/>
    </row>
    <row r="2726" spans="3:4" s="38" customFormat="1" x14ac:dyDescent="0.2">
      <c r="C2726" s="7"/>
      <c r="D2726" s="7"/>
    </row>
    <row r="2727" spans="3:4" s="38" customFormat="1" x14ac:dyDescent="0.2">
      <c r="C2727" s="7"/>
      <c r="D2727" s="7"/>
    </row>
    <row r="2728" spans="3:4" s="38" customFormat="1" x14ac:dyDescent="0.2">
      <c r="C2728" s="7"/>
      <c r="D2728" s="7"/>
    </row>
    <row r="2729" spans="3:4" s="38" customFormat="1" x14ac:dyDescent="0.2">
      <c r="C2729" s="7"/>
      <c r="D2729" s="7"/>
    </row>
    <row r="2730" spans="3:4" s="38" customFormat="1" x14ac:dyDescent="0.2">
      <c r="C2730" s="7"/>
      <c r="D2730" s="7"/>
    </row>
    <row r="2731" spans="3:4" s="38" customFormat="1" x14ac:dyDescent="0.2">
      <c r="C2731" s="7"/>
      <c r="D2731" s="7"/>
    </row>
    <row r="2732" spans="3:4" s="38" customFormat="1" x14ac:dyDescent="0.2">
      <c r="C2732" s="7"/>
      <c r="D2732" s="7"/>
    </row>
    <row r="2733" spans="3:4" s="38" customFormat="1" x14ac:dyDescent="0.2">
      <c r="C2733" s="7"/>
      <c r="D2733" s="7"/>
    </row>
    <row r="2734" spans="3:4" s="38" customFormat="1" x14ac:dyDescent="0.2">
      <c r="C2734" s="7"/>
      <c r="D2734" s="7"/>
    </row>
    <row r="2735" spans="3:4" s="38" customFormat="1" x14ac:dyDescent="0.2">
      <c r="C2735" s="7"/>
      <c r="D2735" s="7"/>
    </row>
    <row r="2736" spans="3:4" s="38" customFormat="1" x14ac:dyDescent="0.2">
      <c r="C2736" s="7"/>
      <c r="D2736" s="7"/>
    </row>
    <row r="2737" spans="3:4" s="38" customFormat="1" x14ac:dyDescent="0.2">
      <c r="C2737" s="7"/>
      <c r="D2737" s="7"/>
    </row>
    <row r="2738" spans="3:4" s="38" customFormat="1" x14ac:dyDescent="0.2">
      <c r="C2738" s="7"/>
      <c r="D2738" s="7"/>
    </row>
    <row r="2739" spans="3:4" s="38" customFormat="1" x14ac:dyDescent="0.2">
      <c r="C2739" s="7"/>
      <c r="D2739" s="7"/>
    </row>
    <row r="2740" spans="3:4" s="38" customFormat="1" x14ac:dyDescent="0.2">
      <c r="C2740" s="7"/>
      <c r="D2740" s="7"/>
    </row>
    <row r="2741" spans="3:4" s="38" customFormat="1" x14ac:dyDescent="0.2">
      <c r="C2741" s="7"/>
      <c r="D2741" s="7"/>
    </row>
    <row r="2742" spans="3:4" s="38" customFormat="1" x14ac:dyDescent="0.2">
      <c r="C2742" s="7"/>
      <c r="D2742" s="7"/>
    </row>
    <row r="2743" spans="3:4" s="38" customFormat="1" x14ac:dyDescent="0.2">
      <c r="C2743" s="7"/>
      <c r="D2743" s="7"/>
    </row>
    <row r="2744" spans="3:4" s="38" customFormat="1" x14ac:dyDescent="0.2">
      <c r="C2744" s="7"/>
      <c r="D2744" s="7"/>
    </row>
    <row r="2745" spans="3:4" s="38" customFormat="1" x14ac:dyDescent="0.2">
      <c r="C2745" s="7"/>
      <c r="D2745" s="7"/>
    </row>
    <row r="2746" spans="3:4" s="38" customFormat="1" x14ac:dyDescent="0.2">
      <c r="C2746" s="7"/>
      <c r="D2746" s="7"/>
    </row>
    <row r="2747" spans="3:4" s="38" customFormat="1" x14ac:dyDescent="0.2">
      <c r="C2747" s="7"/>
      <c r="D2747" s="7"/>
    </row>
    <row r="2748" spans="3:4" s="38" customFormat="1" x14ac:dyDescent="0.2">
      <c r="C2748" s="7"/>
      <c r="D2748" s="7"/>
    </row>
    <row r="2749" spans="3:4" s="38" customFormat="1" x14ac:dyDescent="0.2">
      <c r="C2749" s="7"/>
      <c r="D2749" s="7"/>
    </row>
    <row r="2750" spans="3:4" s="38" customFormat="1" x14ac:dyDescent="0.2">
      <c r="C2750" s="7"/>
      <c r="D2750" s="7"/>
    </row>
    <row r="2751" spans="3:4" s="38" customFormat="1" x14ac:dyDescent="0.2">
      <c r="C2751" s="7"/>
      <c r="D2751" s="7"/>
    </row>
    <row r="2752" spans="3:4" s="38" customFormat="1" x14ac:dyDescent="0.2">
      <c r="C2752" s="7"/>
      <c r="D2752" s="7"/>
    </row>
    <row r="2753" spans="3:4" s="38" customFormat="1" x14ac:dyDescent="0.2">
      <c r="C2753" s="7"/>
      <c r="D2753" s="7"/>
    </row>
    <row r="2754" spans="3:4" s="38" customFormat="1" x14ac:dyDescent="0.2">
      <c r="C2754" s="7"/>
      <c r="D2754" s="7"/>
    </row>
    <row r="2755" spans="3:4" s="38" customFormat="1" x14ac:dyDescent="0.2">
      <c r="C2755" s="7"/>
      <c r="D2755" s="7"/>
    </row>
    <row r="2756" spans="3:4" s="38" customFormat="1" x14ac:dyDescent="0.2">
      <c r="C2756" s="7"/>
      <c r="D2756" s="7"/>
    </row>
    <row r="2757" spans="3:4" s="38" customFormat="1" x14ac:dyDescent="0.2">
      <c r="C2757" s="7"/>
      <c r="D2757" s="7"/>
    </row>
    <row r="2758" spans="3:4" s="38" customFormat="1" x14ac:dyDescent="0.2">
      <c r="C2758" s="7"/>
      <c r="D2758" s="7"/>
    </row>
    <row r="2759" spans="3:4" s="38" customFormat="1" x14ac:dyDescent="0.2">
      <c r="C2759" s="7"/>
      <c r="D2759" s="7"/>
    </row>
    <row r="2760" spans="3:4" s="38" customFormat="1" x14ac:dyDescent="0.2">
      <c r="C2760" s="7"/>
      <c r="D2760" s="7"/>
    </row>
    <row r="2761" spans="3:4" s="38" customFormat="1" x14ac:dyDescent="0.2">
      <c r="C2761" s="7"/>
      <c r="D2761" s="7"/>
    </row>
    <row r="2762" spans="3:4" s="38" customFormat="1" x14ac:dyDescent="0.2">
      <c r="C2762" s="7"/>
      <c r="D2762" s="7"/>
    </row>
    <row r="2763" spans="3:4" s="38" customFormat="1" x14ac:dyDescent="0.2">
      <c r="C2763" s="7"/>
      <c r="D2763" s="7"/>
    </row>
    <row r="2764" spans="3:4" s="38" customFormat="1" x14ac:dyDescent="0.2">
      <c r="C2764" s="7"/>
      <c r="D2764" s="7"/>
    </row>
    <row r="2765" spans="3:4" s="38" customFormat="1" x14ac:dyDescent="0.2">
      <c r="C2765" s="7"/>
      <c r="D2765" s="7"/>
    </row>
    <row r="2766" spans="3:4" s="38" customFormat="1" x14ac:dyDescent="0.2">
      <c r="C2766" s="7"/>
      <c r="D2766" s="7"/>
    </row>
    <row r="2767" spans="3:4" s="38" customFormat="1" x14ac:dyDescent="0.2">
      <c r="C2767" s="7"/>
      <c r="D2767" s="7"/>
    </row>
    <row r="2768" spans="3:4" s="38" customFormat="1" x14ac:dyDescent="0.2">
      <c r="C2768" s="7"/>
      <c r="D2768" s="7"/>
    </row>
    <row r="2769" spans="3:4" s="38" customFormat="1" x14ac:dyDescent="0.2">
      <c r="C2769" s="7"/>
      <c r="D2769" s="7"/>
    </row>
    <row r="2770" spans="3:4" s="38" customFormat="1" x14ac:dyDescent="0.2">
      <c r="C2770" s="7"/>
      <c r="D2770" s="7"/>
    </row>
    <row r="2771" spans="3:4" s="38" customFormat="1" x14ac:dyDescent="0.2">
      <c r="C2771" s="7"/>
      <c r="D2771" s="7"/>
    </row>
    <row r="2772" spans="3:4" s="38" customFormat="1" x14ac:dyDescent="0.2">
      <c r="C2772" s="7"/>
      <c r="D2772" s="7"/>
    </row>
    <row r="2773" spans="3:4" s="38" customFormat="1" x14ac:dyDescent="0.2">
      <c r="C2773" s="7"/>
      <c r="D2773" s="7"/>
    </row>
    <row r="2774" spans="3:4" s="38" customFormat="1" x14ac:dyDescent="0.2">
      <c r="C2774" s="7"/>
      <c r="D2774" s="7"/>
    </row>
    <row r="2775" spans="3:4" s="38" customFormat="1" x14ac:dyDescent="0.2">
      <c r="C2775" s="7"/>
      <c r="D2775" s="7"/>
    </row>
    <row r="2776" spans="3:4" s="38" customFormat="1" x14ac:dyDescent="0.2">
      <c r="C2776" s="7"/>
      <c r="D2776" s="7"/>
    </row>
    <row r="2777" spans="3:4" s="38" customFormat="1" x14ac:dyDescent="0.2">
      <c r="C2777" s="7"/>
      <c r="D2777" s="7"/>
    </row>
    <row r="2778" spans="3:4" s="38" customFormat="1" x14ac:dyDescent="0.2">
      <c r="C2778" s="7"/>
      <c r="D2778" s="7"/>
    </row>
    <row r="2779" spans="3:4" s="38" customFormat="1" x14ac:dyDescent="0.2">
      <c r="C2779" s="7"/>
      <c r="D2779" s="7"/>
    </row>
    <row r="2780" spans="3:4" s="38" customFormat="1" x14ac:dyDescent="0.2">
      <c r="C2780" s="7"/>
      <c r="D2780" s="7"/>
    </row>
    <row r="2781" spans="3:4" s="38" customFormat="1" x14ac:dyDescent="0.2">
      <c r="C2781" s="7"/>
      <c r="D2781" s="7"/>
    </row>
    <row r="2782" spans="3:4" s="38" customFormat="1" x14ac:dyDescent="0.2">
      <c r="C2782" s="7"/>
      <c r="D2782" s="7"/>
    </row>
    <row r="2783" spans="3:4" s="38" customFormat="1" x14ac:dyDescent="0.2">
      <c r="C2783" s="7"/>
      <c r="D2783" s="7"/>
    </row>
    <row r="2784" spans="3:4" s="38" customFormat="1" x14ac:dyDescent="0.2">
      <c r="C2784" s="7"/>
      <c r="D2784" s="7"/>
    </row>
    <row r="2785" spans="3:4" s="38" customFormat="1" x14ac:dyDescent="0.2">
      <c r="C2785" s="7"/>
      <c r="D2785" s="7"/>
    </row>
    <row r="2786" spans="3:4" s="38" customFormat="1" x14ac:dyDescent="0.2">
      <c r="C2786" s="7"/>
      <c r="D2786" s="7"/>
    </row>
    <row r="2787" spans="3:4" s="38" customFormat="1" x14ac:dyDescent="0.2">
      <c r="C2787" s="7"/>
      <c r="D2787" s="7"/>
    </row>
    <row r="2788" spans="3:4" s="38" customFormat="1" x14ac:dyDescent="0.2">
      <c r="C2788" s="7"/>
      <c r="D2788" s="7"/>
    </row>
    <row r="2789" spans="3:4" s="38" customFormat="1" x14ac:dyDescent="0.2">
      <c r="C2789" s="7"/>
      <c r="D2789" s="7"/>
    </row>
    <row r="2790" spans="3:4" s="38" customFormat="1" x14ac:dyDescent="0.2">
      <c r="C2790" s="7"/>
      <c r="D2790" s="7"/>
    </row>
    <row r="2791" spans="3:4" s="38" customFormat="1" x14ac:dyDescent="0.2">
      <c r="C2791" s="7"/>
      <c r="D2791" s="7"/>
    </row>
    <row r="2792" spans="3:4" s="38" customFormat="1" x14ac:dyDescent="0.2">
      <c r="C2792" s="7"/>
      <c r="D2792" s="7"/>
    </row>
    <row r="2793" spans="3:4" s="38" customFormat="1" x14ac:dyDescent="0.2">
      <c r="C2793" s="7"/>
      <c r="D2793" s="7"/>
    </row>
    <row r="2794" spans="3:4" s="38" customFormat="1" x14ac:dyDescent="0.2">
      <c r="C2794" s="7"/>
      <c r="D2794" s="7"/>
    </row>
    <row r="2795" spans="3:4" s="38" customFormat="1" x14ac:dyDescent="0.2">
      <c r="C2795" s="7"/>
      <c r="D2795" s="7"/>
    </row>
    <row r="2796" spans="3:4" s="38" customFormat="1" x14ac:dyDescent="0.2">
      <c r="C2796" s="7"/>
      <c r="D2796" s="7"/>
    </row>
    <row r="2797" spans="3:4" s="38" customFormat="1" x14ac:dyDescent="0.2">
      <c r="C2797" s="7"/>
      <c r="D2797" s="7"/>
    </row>
    <row r="2798" spans="3:4" s="38" customFormat="1" x14ac:dyDescent="0.2">
      <c r="C2798" s="7"/>
      <c r="D2798" s="7"/>
    </row>
    <row r="2799" spans="3:4" s="38" customFormat="1" x14ac:dyDescent="0.2">
      <c r="C2799" s="7"/>
      <c r="D2799" s="7"/>
    </row>
    <row r="2800" spans="3:4" s="38" customFormat="1" x14ac:dyDescent="0.2">
      <c r="C2800" s="7"/>
      <c r="D2800" s="7"/>
    </row>
    <row r="2801" spans="3:4" s="38" customFormat="1" x14ac:dyDescent="0.2">
      <c r="C2801" s="7"/>
      <c r="D2801" s="7"/>
    </row>
    <row r="2802" spans="3:4" s="38" customFormat="1" x14ac:dyDescent="0.2">
      <c r="C2802" s="7"/>
      <c r="D2802" s="7"/>
    </row>
    <row r="2803" spans="3:4" s="38" customFormat="1" x14ac:dyDescent="0.2">
      <c r="C2803" s="7"/>
      <c r="D2803" s="7"/>
    </row>
    <row r="2804" spans="3:4" s="38" customFormat="1" x14ac:dyDescent="0.2">
      <c r="C2804" s="7"/>
      <c r="D2804" s="7"/>
    </row>
    <row r="2805" spans="3:4" s="38" customFormat="1" x14ac:dyDescent="0.2">
      <c r="C2805" s="7"/>
      <c r="D2805" s="7"/>
    </row>
    <row r="2806" spans="3:4" s="38" customFormat="1" x14ac:dyDescent="0.2">
      <c r="C2806" s="7"/>
      <c r="D2806" s="7"/>
    </row>
    <row r="2807" spans="3:4" s="38" customFormat="1" x14ac:dyDescent="0.2">
      <c r="C2807" s="7"/>
      <c r="D2807" s="7"/>
    </row>
    <row r="2808" spans="3:4" s="38" customFormat="1" x14ac:dyDescent="0.2">
      <c r="C2808" s="7"/>
      <c r="D2808" s="7"/>
    </row>
    <row r="2809" spans="3:4" s="38" customFormat="1" x14ac:dyDescent="0.2">
      <c r="C2809" s="7"/>
      <c r="D2809" s="7"/>
    </row>
    <row r="2810" spans="3:4" s="38" customFormat="1" x14ac:dyDescent="0.2">
      <c r="C2810" s="7"/>
      <c r="D2810" s="7"/>
    </row>
    <row r="2811" spans="3:4" s="38" customFormat="1" x14ac:dyDescent="0.2">
      <c r="C2811" s="7"/>
      <c r="D2811" s="7"/>
    </row>
    <row r="2812" spans="3:4" s="38" customFormat="1" x14ac:dyDescent="0.2">
      <c r="C2812" s="7"/>
      <c r="D2812" s="7"/>
    </row>
    <row r="2813" spans="3:4" s="38" customFormat="1" x14ac:dyDescent="0.2">
      <c r="C2813" s="7"/>
      <c r="D2813" s="7"/>
    </row>
    <row r="2814" spans="3:4" s="38" customFormat="1" x14ac:dyDescent="0.2">
      <c r="C2814" s="7"/>
      <c r="D2814" s="7"/>
    </row>
    <row r="2815" spans="3:4" s="38" customFormat="1" x14ac:dyDescent="0.2">
      <c r="C2815" s="7"/>
      <c r="D2815" s="7"/>
    </row>
    <row r="2816" spans="3:4" s="38" customFormat="1" x14ac:dyDescent="0.2">
      <c r="C2816" s="7"/>
      <c r="D2816" s="7"/>
    </row>
    <row r="2817" spans="3:4" s="38" customFormat="1" x14ac:dyDescent="0.2">
      <c r="C2817" s="7"/>
      <c r="D2817" s="7"/>
    </row>
    <row r="2818" spans="3:4" s="38" customFormat="1" x14ac:dyDescent="0.2">
      <c r="C2818" s="7"/>
      <c r="D2818" s="7"/>
    </row>
    <row r="2819" spans="3:4" s="38" customFormat="1" x14ac:dyDescent="0.2">
      <c r="C2819" s="7"/>
      <c r="D2819" s="7"/>
    </row>
    <row r="2820" spans="3:4" s="38" customFormat="1" x14ac:dyDescent="0.2">
      <c r="C2820" s="7"/>
      <c r="D2820" s="7"/>
    </row>
    <row r="2821" spans="3:4" s="38" customFormat="1" x14ac:dyDescent="0.2">
      <c r="C2821" s="7"/>
      <c r="D2821" s="7"/>
    </row>
    <row r="2822" spans="3:4" s="38" customFormat="1" x14ac:dyDescent="0.2">
      <c r="C2822" s="7"/>
      <c r="D2822" s="7"/>
    </row>
    <row r="2823" spans="3:4" s="38" customFormat="1" x14ac:dyDescent="0.2">
      <c r="C2823" s="7"/>
      <c r="D2823" s="7"/>
    </row>
    <row r="2824" spans="3:4" s="38" customFormat="1" x14ac:dyDescent="0.2">
      <c r="C2824" s="7"/>
      <c r="D2824" s="7"/>
    </row>
    <row r="2825" spans="3:4" s="38" customFormat="1" x14ac:dyDescent="0.2">
      <c r="C2825" s="7"/>
      <c r="D2825" s="7"/>
    </row>
    <row r="2826" spans="3:4" s="38" customFormat="1" x14ac:dyDescent="0.2">
      <c r="C2826" s="7"/>
      <c r="D2826" s="7"/>
    </row>
    <row r="2827" spans="3:4" s="38" customFormat="1" x14ac:dyDescent="0.2">
      <c r="C2827" s="7"/>
      <c r="D2827" s="7"/>
    </row>
    <row r="2828" spans="3:4" s="38" customFormat="1" x14ac:dyDescent="0.2">
      <c r="C2828" s="7"/>
      <c r="D2828" s="7"/>
    </row>
    <row r="2829" spans="3:4" s="38" customFormat="1" x14ac:dyDescent="0.2">
      <c r="C2829" s="7"/>
      <c r="D2829" s="7"/>
    </row>
    <row r="2830" spans="3:4" s="38" customFormat="1" x14ac:dyDescent="0.2">
      <c r="C2830" s="7"/>
      <c r="D2830" s="7"/>
    </row>
    <row r="2831" spans="3:4" s="38" customFormat="1" x14ac:dyDescent="0.2">
      <c r="C2831" s="7"/>
      <c r="D2831" s="7"/>
    </row>
    <row r="2832" spans="3:4" s="38" customFormat="1" x14ac:dyDescent="0.2">
      <c r="C2832" s="7"/>
      <c r="D2832" s="7"/>
    </row>
    <row r="2833" spans="3:4" s="38" customFormat="1" x14ac:dyDescent="0.2">
      <c r="C2833" s="7"/>
      <c r="D2833" s="7"/>
    </row>
    <row r="2834" spans="3:4" s="38" customFormat="1" x14ac:dyDescent="0.2">
      <c r="C2834" s="7"/>
      <c r="D2834" s="7"/>
    </row>
    <row r="2835" spans="3:4" s="38" customFormat="1" x14ac:dyDescent="0.2">
      <c r="C2835" s="7"/>
      <c r="D2835" s="7"/>
    </row>
    <row r="2836" spans="3:4" s="38" customFormat="1" x14ac:dyDescent="0.2">
      <c r="C2836" s="7"/>
      <c r="D2836" s="7"/>
    </row>
    <row r="2837" spans="3:4" s="38" customFormat="1" x14ac:dyDescent="0.2">
      <c r="C2837" s="7"/>
      <c r="D2837" s="7"/>
    </row>
    <row r="2838" spans="3:4" s="38" customFormat="1" x14ac:dyDescent="0.2">
      <c r="C2838" s="7"/>
      <c r="D2838" s="7"/>
    </row>
    <row r="2839" spans="3:4" s="38" customFormat="1" x14ac:dyDescent="0.2">
      <c r="C2839" s="7"/>
      <c r="D2839" s="7"/>
    </row>
    <row r="2840" spans="3:4" s="38" customFormat="1" x14ac:dyDescent="0.2">
      <c r="C2840" s="7"/>
      <c r="D2840" s="7"/>
    </row>
    <row r="2841" spans="3:4" s="38" customFormat="1" x14ac:dyDescent="0.2">
      <c r="C2841" s="7"/>
      <c r="D2841" s="7"/>
    </row>
    <row r="2842" spans="3:4" s="38" customFormat="1" x14ac:dyDescent="0.2">
      <c r="C2842" s="7"/>
      <c r="D2842" s="7"/>
    </row>
    <row r="2843" spans="3:4" s="38" customFormat="1" x14ac:dyDescent="0.2">
      <c r="C2843" s="7"/>
      <c r="D2843" s="7"/>
    </row>
    <row r="2844" spans="3:4" s="38" customFormat="1" x14ac:dyDescent="0.2">
      <c r="C2844" s="7"/>
      <c r="D2844" s="7"/>
    </row>
    <row r="2845" spans="3:4" s="38" customFormat="1" x14ac:dyDescent="0.2">
      <c r="C2845" s="7"/>
      <c r="D2845" s="7"/>
    </row>
    <row r="2846" spans="3:4" s="38" customFormat="1" x14ac:dyDescent="0.2">
      <c r="C2846" s="7"/>
      <c r="D2846" s="7"/>
    </row>
    <row r="2847" spans="3:4" s="38" customFormat="1" x14ac:dyDescent="0.2">
      <c r="C2847" s="7"/>
      <c r="D2847" s="7"/>
    </row>
    <row r="2848" spans="3:4" s="38" customFormat="1" x14ac:dyDescent="0.2">
      <c r="C2848" s="7"/>
      <c r="D2848" s="7"/>
    </row>
    <row r="2849" spans="3:4" s="38" customFormat="1" x14ac:dyDescent="0.2">
      <c r="C2849" s="7"/>
      <c r="D2849" s="7"/>
    </row>
    <row r="2850" spans="3:4" s="38" customFormat="1" x14ac:dyDescent="0.2">
      <c r="C2850" s="7"/>
      <c r="D2850" s="7"/>
    </row>
    <row r="2851" spans="3:4" s="38" customFormat="1" x14ac:dyDescent="0.2">
      <c r="C2851" s="7"/>
      <c r="D2851" s="7"/>
    </row>
    <row r="2852" spans="3:4" s="38" customFormat="1" x14ac:dyDescent="0.2">
      <c r="C2852" s="7"/>
      <c r="D2852" s="7"/>
    </row>
    <row r="2853" spans="3:4" s="38" customFormat="1" x14ac:dyDescent="0.2">
      <c r="C2853" s="7"/>
      <c r="D2853" s="7"/>
    </row>
    <row r="2854" spans="3:4" s="38" customFormat="1" x14ac:dyDescent="0.2">
      <c r="C2854" s="7"/>
      <c r="D2854" s="7"/>
    </row>
    <row r="2855" spans="3:4" s="38" customFormat="1" x14ac:dyDescent="0.2">
      <c r="C2855" s="7"/>
      <c r="D2855" s="7"/>
    </row>
    <row r="2856" spans="3:4" s="38" customFormat="1" x14ac:dyDescent="0.2">
      <c r="C2856" s="7"/>
      <c r="D2856" s="7"/>
    </row>
    <row r="2857" spans="3:4" s="38" customFormat="1" x14ac:dyDescent="0.2">
      <c r="C2857" s="7"/>
      <c r="D2857" s="7"/>
    </row>
    <row r="2858" spans="3:4" s="38" customFormat="1" x14ac:dyDescent="0.2">
      <c r="C2858" s="7"/>
      <c r="D2858" s="7"/>
    </row>
    <row r="2859" spans="3:4" s="38" customFormat="1" x14ac:dyDescent="0.2">
      <c r="C2859" s="7"/>
      <c r="D2859" s="7"/>
    </row>
    <row r="2860" spans="3:4" s="38" customFormat="1" x14ac:dyDescent="0.2">
      <c r="C2860" s="7"/>
      <c r="D2860" s="7"/>
    </row>
    <row r="2861" spans="3:4" s="38" customFormat="1" x14ac:dyDescent="0.2">
      <c r="C2861" s="7"/>
      <c r="D2861" s="7"/>
    </row>
    <row r="2862" spans="3:4" s="38" customFormat="1" x14ac:dyDescent="0.2">
      <c r="C2862" s="7"/>
      <c r="D2862" s="7"/>
    </row>
    <row r="2863" spans="3:4" s="38" customFormat="1" x14ac:dyDescent="0.2">
      <c r="C2863" s="7"/>
      <c r="D2863" s="7"/>
    </row>
    <row r="2864" spans="3:4" s="38" customFormat="1" x14ac:dyDescent="0.2">
      <c r="C2864" s="7"/>
      <c r="D2864" s="7"/>
    </row>
    <row r="2865" spans="3:4" s="38" customFormat="1" x14ac:dyDescent="0.2">
      <c r="C2865" s="7"/>
      <c r="D2865" s="7"/>
    </row>
    <row r="2866" spans="3:4" s="38" customFormat="1" x14ac:dyDescent="0.2">
      <c r="C2866" s="7"/>
      <c r="D2866" s="7"/>
    </row>
    <row r="2867" spans="3:4" s="38" customFormat="1" x14ac:dyDescent="0.2">
      <c r="C2867" s="7"/>
      <c r="D2867" s="7"/>
    </row>
    <row r="2868" spans="3:4" s="38" customFormat="1" x14ac:dyDescent="0.2">
      <c r="C2868" s="7"/>
      <c r="D2868" s="7"/>
    </row>
    <row r="2869" spans="3:4" s="38" customFormat="1" x14ac:dyDescent="0.2">
      <c r="C2869" s="7"/>
      <c r="D2869" s="7"/>
    </row>
    <row r="2870" spans="3:4" s="38" customFormat="1" x14ac:dyDescent="0.2">
      <c r="C2870" s="7"/>
      <c r="D2870" s="7"/>
    </row>
    <row r="2871" spans="3:4" s="38" customFormat="1" x14ac:dyDescent="0.2">
      <c r="C2871" s="7"/>
      <c r="D2871" s="7"/>
    </row>
    <row r="2872" spans="3:4" s="38" customFormat="1" x14ac:dyDescent="0.2">
      <c r="C2872" s="7"/>
      <c r="D2872" s="7"/>
    </row>
    <row r="2873" spans="3:4" s="38" customFormat="1" x14ac:dyDescent="0.2">
      <c r="C2873" s="7"/>
      <c r="D2873" s="7"/>
    </row>
    <row r="2874" spans="3:4" s="38" customFormat="1" x14ac:dyDescent="0.2">
      <c r="C2874" s="7"/>
      <c r="D2874" s="7"/>
    </row>
    <row r="2875" spans="3:4" s="38" customFormat="1" x14ac:dyDescent="0.2">
      <c r="C2875" s="7"/>
      <c r="D2875" s="7"/>
    </row>
    <row r="2876" spans="3:4" s="38" customFormat="1" x14ac:dyDescent="0.2">
      <c r="C2876" s="7"/>
      <c r="D2876" s="7"/>
    </row>
    <row r="2877" spans="3:4" s="38" customFormat="1" x14ac:dyDescent="0.2">
      <c r="C2877" s="7"/>
      <c r="D2877" s="7"/>
    </row>
    <row r="2878" spans="3:4" s="38" customFormat="1" x14ac:dyDescent="0.2">
      <c r="C2878" s="7"/>
      <c r="D2878" s="7"/>
    </row>
    <row r="2879" spans="3:4" s="38" customFormat="1" x14ac:dyDescent="0.2">
      <c r="C2879" s="7"/>
      <c r="D2879" s="7"/>
    </row>
    <row r="2880" spans="3:4" s="38" customFormat="1" x14ac:dyDescent="0.2">
      <c r="C2880" s="7"/>
      <c r="D2880" s="7"/>
    </row>
    <row r="2881" spans="3:4" s="38" customFormat="1" x14ac:dyDescent="0.2">
      <c r="C2881" s="7"/>
      <c r="D2881" s="7"/>
    </row>
    <row r="2882" spans="3:4" s="38" customFormat="1" x14ac:dyDescent="0.2">
      <c r="C2882" s="7"/>
      <c r="D2882" s="7"/>
    </row>
    <row r="2883" spans="3:4" s="38" customFormat="1" x14ac:dyDescent="0.2">
      <c r="C2883" s="7"/>
      <c r="D2883" s="7"/>
    </row>
    <row r="2884" spans="3:4" s="38" customFormat="1" x14ac:dyDescent="0.2">
      <c r="C2884" s="7"/>
      <c r="D2884" s="7"/>
    </row>
    <row r="2885" spans="3:4" s="38" customFormat="1" x14ac:dyDescent="0.2">
      <c r="C2885" s="7"/>
      <c r="D2885" s="7"/>
    </row>
    <row r="2886" spans="3:4" s="38" customFormat="1" x14ac:dyDescent="0.2">
      <c r="C2886" s="7"/>
      <c r="D2886" s="7"/>
    </row>
    <row r="2887" spans="3:4" s="38" customFormat="1" x14ac:dyDescent="0.2">
      <c r="C2887" s="7"/>
      <c r="D2887" s="7"/>
    </row>
    <row r="2888" spans="3:4" s="38" customFormat="1" x14ac:dyDescent="0.2">
      <c r="C2888" s="7"/>
      <c r="D2888" s="7"/>
    </row>
    <row r="2889" spans="3:4" s="38" customFormat="1" x14ac:dyDescent="0.2">
      <c r="C2889" s="7"/>
      <c r="D2889" s="7"/>
    </row>
    <row r="2890" spans="3:4" s="38" customFormat="1" x14ac:dyDescent="0.2">
      <c r="C2890" s="7"/>
      <c r="D2890" s="7"/>
    </row>
    <row r="2891" spans="3:4" s="38" customFormat="1" x14ac:dyDescent="0.2">
      <c r="C2891" s="7"/>
      <c r="D2891" s="7"/>
    </row>
    <row r="2892" spans="3:4" s="38" customFormat="1" x14ac:dyDescent="0.2">
      <c r="C2892" s="7"/>
      <c r="D2892" s="7"/>
    </row>
    <row r="2893" spans="3:4" s="38" customFormat="1" x14ac:dyDescent="0.2">
      <c r="C2893" s="7"/>
      <c r="D2893" s="7"/>
    </row>
    <row r="2894" spans="3:4" s="38" customFormat="1" x14ac:dyDescent="0.2">
      <c r="C2894" s="7"/>
      <c r="D2894" s="7"/>
    </row>
    <row r="2895" spans="3:4" s="38" customFormat="1" x14ac:dyDescent="0.2">
      <c r="C2895" s="7"/>
      <c r="D2895" s="7"/>
    </row>
    <row r="2896" spans="3:4" s="38" customFormat="1" x14ac:dyDescent="0.2">
      <c r="C2896" s="7"/>
      <c r="D2896" s="7"/>
    </row>
    <row r="2897" spans="3:4" s="38" customFormat="1" x14ac:dyDescent="0.2">
      <c r="C2897" s="7"/>
      <c r="D2897" s="7"/>
    </row>
    <row r="2898" spans="3:4" s="38" customFormat="1" x14ac:dyDescent="0.2">
      <c r="C2898" s="7"/>
      <c r="D2898" s="7"/>
    </row>
    <row r="2899" spans="3:4" s="38" customFormat="1" x14ac:dyDescent="0.2">
      <c r="C2899" s="7"/>
      <c r="D2899" s="7"/>
    </row>
    <row r="2900" spans="3:4" s="38" customFormat="1" x14ac:dyDescent="0.2">
      <c r="C2900" s="7"/>
      <c r="D2900" s="7"/>
    </row>
    <row r="2901" spans="3:4" s="38" customFormat="1" x14ac:dyDescent="0.2">
      <c r="C2901" s="7"/>
      <c r="D2901" s="7"/>
    </row>
    <row r="2902" spans="3:4" s="38" customFormat="1" x14ac:dyDescent="0.2">
      <c r="C2902" s="7"/>
      <c r="D2902" s="7"/>
    </row>
    <row r="2903" spans="3:4" s="38" customFormat="1" x14ac:dyDescent="0.2">
      <c r="C2903" s="7"/>
      <c r="D2903" s="7"/>
    </row>
    <row r="2904" spans="3:4" s="38" customFormat="1" x14ac:dyDescent="0.2">
      <c r="C2904" s="7"/>
      <c r="D2904" s="7"/>
    </row>
    <row r="2905" spans="3:4" s="38" customFormat="1" x14ac:dyDescent="0.2">
      <c r="C2905" s="7"/>
      <c r="D2905" s="7"/>
    </row>
    <row r="2906" spans="3:4" s="38" customFormat="1" x14ac:dyDescent="0.2">
      <c r="C2906" s="7"/>
      <c r="D2906" s="7"/>
    </row>
    <row r="2907" spans="3:4" s="38" customFormat="1" x14ac:dyDescent="0.2">
      <c r="C2907" s="7"/>
      <c r="D2907" s="7"/>
    </row>
    <row r="2908" spans="3:4" s="38" customFormat="1" x14ac:dyDescent="0.2">
      <c r="C2908" s="7"/>
      <c r="D2908" s="7"/>
    </row>
    <row r="2909" spans="3:4" s="38" customFormat="1" x14ac:dyDescent="0.2">
      <c r="C2909" s="7"/>
      <c r="D2909" s="7"/>
    </row>
    <row r="2910" spans="3:4" s="38" customFormat="1" x14ac:dyDescent="0.2">
      <c r="C2910" s="7"/>
      <c r="D2910" s="7"/>
    </row>
    <row r="2911" spans="3:4" s="38" customFormat="1" x14ac:dyDescent="0.2">
      <c r="C2911" s="7"/>
      <c r="D2911" s="7"/>
    </row>
    <row r="2912" spans="3:4" s="38" customFormat="1" x14ac:dyDescent="0.2">
      <c r="C2912" s="7"/>
      <c r="D2912" s="7"/>
    </row>
    <row r="2913" spans="3:4" s="38" customFormat="1" x14ac:dyDescent="0.2">
      <c r="C2913" s="7"/>
      <c r="D2913" s="7"/>
    </row>
    <row r="2914" spans="3:4" s="38" customFormat="1" x14ac:dyDescent="0.2">
      <c r="C2914" s="7"/>
      <c r="D2914" s="7"/>
    </row>
    <row r="2915" spans="3:4" s="38" customFormat="1" x14ac:dyDescent="0.2">
      <c r="C2915" s="7"/>
      <c r="D2915" s="7"/>
    </row>
    <row r="2916" spans="3:4" s="38" customFormat="1" x14ac:dyDescent="0.2">
      <c r="C2916" s="7"/>
      <c r="D2916" s="7"/>
    </row>
    <row r="2917" spans="3:4" s="38" customFormat="1" x14ac:dyDescent="0.2">
      <c r="C2917" s="7"/>
      <c r="D2917" s="7"/>
    </row>
    <row r="2918" spans="3:4" s="38" customFormat="1" x14ac:dyDescent="0.2">
      <c r="C2918" s="7"/>
      <c r="D2918" s="7"/>
    </row>
    <row r="2919" spans="3:4" s="38" customFormat="1" x14ac:dyDescent="0.2">
      <c r="C2919" s="7"/>
      <c r="D2919" s="7"/>
    </row>
    <row r="2920" spans="3:4" s="38" customFormat="1" x14ac:dyDescent="0.2">
      <c r="C2920" s="7"/>
      <c r="D2920" s="7"/>
    </row>
    <row r="2921" spans="3:4" s="38" customFormat="1" x14ac:dyDescent="0.2">
      <c r="C2921" s="7"/>
      <c r="D2921" s="7"/>
    </row>
    <row r="2922" spans="3:4" s="38" customFormat="1" x14ac:dyDescent="0.2">
      <c r="C2922" s="7"/>
      <c r="D2922" s="7"/>
    </row>
    <row r="2923" spans="3:4" s="38" customFormat="1" x14ac:dyDescent="0.2">
      <c r="C2923" s="7"/>
      <c r="D2923" s="7"/>
    </row>
    <row r="2924" spans="3:4" s="38" customFormat="1" x14ac:dyDescent="0.2">
      <c r="C2924" s="7"/>
      <c r="D2924" s="7"/>
    </row>
    <row r="2925" spans="3:4" s="38" customFormat="1" x14ac:dyDescent="0.2">
      <c r="C2925" s="7"/>
      <c r="D2925" s="7"/>
    </row>
    <row r="2926" spans="3:4" s="38" customFormat="1" x14ac:dyDescent="0.2">
      <c r="C2926" s="7"/>
      <c r="D2926" s="7"/>
    </row>
    <row r="2927" spans="3:4" s="38" customFormat="1" x14ac:dyDescent="0.2">
      <c r="C2927" s="7"/>
      <c r="D2927" s="7"/>
    </row>
    <row r="2928" spans="3:4" s="38" customFormat="1" x14ac:dyDescent="0.2">
      <c r="C2928" s="7"/>
      <c r="D2928" s="7"/>
    </row>
    <row r="2929" spans="3:4" s="38" customFormat="1" x14ac:dyDescent="0.2">
      <c r="C2929" s="7"/>
      <c r="D2929" s="7"/>
    </row>
    <row r="2930" spans="3:4" s="38" customFormat="1" x14ac:dyDescent="0.2">
      <c r="C2930" s="7"/>
      <c r="D2930" s="7"/>
    </row>
    <row r="2931" spans="3:4" s="38" customFormat="1" x14ac:dyDescent="0.2">
      <c r="C2931" s="7"/>
      <c r="D2931" s="7"/>
    </row>
    <row r="2932" spans="3:4" s="38" customFormat="1" x14ac:dyDescent="0.2">
      <c r="C2932" s="7"/>
      <c r="D2932" s="7"/>
    </row>
    <row r="2933" spans="3:4" s="38" customFormat="1" x14ac:dyDescent="0.2">
      <c r="C2933" s="7"/>
      <c r="D2933" s="7"/>
    </row>
    <row r="2934" spans="3:4" s="38" customFormat="1" x14ac:dyDescent="0.2">
      <c r="C2934" s="7"/>
      <c r="D2934" s="7"/>
    </row>
    <row r="2935" spans="3:4" s="38" customFormat="1" x14ac:dyDescent="0.2">
      <c r="C2935" s="7"/>
      <c r="D2935" s="7"/>
    </row>
    <row r="2936" spans="3:4" s="38" customFormat="1" x14ac:dyDescent="0.2">
      <c r="C2936" s="7"/>
      <c r="D2936" s="7"/>
    </row>
    <row r="2937" spans="3:4" s="38" customFormat="1" x14ac:dyDescent="0.2">
      <c r="C2937" s="7"/>
      <c r="D2937" s="7"/>
    </row>
    <row r="2938" spans="3:4" s="38" customFormat="1" x14ac:dyDescent="0.2">
      <c r="C2938" s="7"/>
      <c r="D2938" s="7"/>
    </row>
    <row r="2939" spans="3:4" s="38" customFormat="1" x14ac:dyDescent="0.2">
      <c r="C2939" s="7"/>
      <c r="D2939" s="7"/>
    </row>
    <row r="2940" spans="3:4" s="38" customFormat="1" x14ac:dyDescent="0.2">
      <c r="C2940" s="7"/>
      <c r="D2940" s="7"/>
    </row>
    <row r="2941" spans="3:4" s="38" customFormat="1" x14ac:dyDescent="0.2">
      <c r="C2941" s="7"/>
      <c r="D2941" s="7"/>
    </row>
    <row r="2942" spans="3:4" s="38" customFormat="1" x14ac:dyDescent="0.2">
      <c r="C2942" s="7"/>
      <c r="D2942" s="7"/>
    </row>
    <row r="2943" spans="3:4" s="38" customFormat="1" x14ac:dyDescent="0.2">
      <c r="C2943" s="7"/>
      <c r="D2943" s="7"/>
    </row>
    <row r="2944" spans="3:4" s="38" customFormat="1" x14ac:dyDescent="0.2">
      <c r="C2944" s="7"/>
      <c r="D2944" s="7"/>
    </row>
    <row r="2945" spans="3:4" s="38" customFormat="1" x14ac:dyDescent="0.2">
      <c r="C2945" s="7"/>
      <c r="D2945" s="7"/>
    </row>
    <row r="2946" spans="3:4" s="38" customFormat="1" x14ac:dyDescent="0.2">
      <c r="C2946" s="7"/>
      <c r="D2946" s="7"/>
    </row>
    <row r="2947" spans="3:4" s="38" customFormat="1" x14ac:dyDescent="0.2">
      <c r="C2947" s="7"/>
      <c r="D2947" s="7"/>
    </row>
    <row r="2948" spans="3:4" s="38" customFormat="1" x14ac:dyDescent="0.2">
      <c r="C2948" s="7"/>
      <c r="D2948" s="7"/>
    </row>
    <row r="2949" spans="3:4" s="38" customFormat="1" x14ac:dyDescent="0.2">
      <c r="C2949" s="7"/>
      <c r="D2949" s="7"/>
    </row>
    <row r="2950" spans="3:4" s="38" customFormat="1" x14ac:dyDescent="0.2">
      <c r="C2950" s="7"/>
      <c r="D2950" s="7"/>
    </row>
    <row r="2951" spans="3:4" s="38" customFormat="1" x14ac:dyDescent="0.2">
      <c r="C2951" s="7"/>
      <c r="D2951" s="7"/>
    </row>
    <row r="2952" spans="3:4" s="38" customFormat="1" x14ac:dyDescent="0.2">
      <c r="C2952" s="7"/>
      <c r="D2952" s="7"/>
    </row>
    <row r="2953" spans="3:4" s="38" customFormat="1" x14ac:dyDescent="0.2">
      <c r="C2953" s="7"/>
      <c r="D2953" s="7"/>
    </row>
    <row r="2954" spans="3:4" s="38" customFormat="1" x14ac:dyDescent="0.2">
      <c r="C2954" s="7"/>
      <c r="D2954" s="7"/>
    </row>
    <row r="2955" spans="3:4" s="38" customFormat="1" x14ac:dyDescent="0.2">
      <c r="C2955" s="7"/>
      <c r="D2955" s="7"/>
    </row>
    <row r="2956" spans="3:4" s="38" customFormat="1" x14ac:dyDescent="0.2">
      <c r="C2956" s="7"/>
      <c r="D2956" s="7"/>
    </row>
    <row r="2957" spans="3:4" s="38" customFormat="1" x14ac:dyDescent="0.2">
      <c r="C2957" s="7"/>
      <c r="D2957" s="7"/>
    </row>
    <row r="2958" spans="3:4" s="38" customFormat="1" x14ac:dyDescent="0.2">
      <c r="C2958" s="7"/>
      <c r="D2958" s="7"/>
    </row>
    <row r="2959" spans="3:4" s="38" customFormat="1" x14ac:dyDescent="0.2">
      <c r="C2959" s="7"/>
      <c r="D2959" s="7"/>
    </row>
    <row r="2960" spans="3:4" s="38" customFormat="1" x14ac:dyDescent="0.2">
      <c r="C2960" s="7"/>
      <c r="D2960" s="7"/>
    </row>
    <row r="2961" spans="3:4" s="38" customFormat="1" x14ac:dyDescent="0.2">
      <c r="C2961" s="7"/>
      <c r="D2961" s="7"/>
    </row>
    <row r="2962" spans="3:4" s="38" customFormat="1" x14ac:dyDescent="0.2">
      <c r="C2962" s="7"/>
      <c r="D2962" s="7"/>
    </row>
    <row r="2963" spans="3:4" s="38" customFormat="1" x14ac:dyDescent="0.2">
      <c r="C2963" s="7"/>
      <c r="D2963" s="7"/>
    </row>
    <row r="2964" spans="3:4" s="38" customFormat="1" x14ac:dyDescent="0.2">
      <c r="C2964" s="7"/>
      <c r="D2964" s="7"/>
    </row>
    <row r="2965" spans="3:4" s="38" customFormat="1" x14ac:dyDescent="0.2">
      <c r="C2965" s="7"/>
      <c r="D2965" s="7"/>
    </row>
    <row r="2966" spans="3:4" s="38" customFormat="1" x14ac:dyDescent="0.2">
      <c r="C2966" s="7"/>
      <c r="D2966" s="7"/>
    </row>
    <row r="2967" spans="3:4" s="38" customFormat="1" x14ac:dyDescent="0.2">
      <c r="C2967" s="7"/>
      <c r="D2967" s="7"/>
    </row>
    <row r="2968" spans="3:4" s="38" customFormat="1" x14ac:dyDescent="0.2">
      <c r="C2968" s="7"/>
      <c r="D2968" s="7"/>
    </row>
    <row r="2969" spans="3:4" s="38" customFormat="1" x14ac:dyDescent="0.2">
      <c r="C2969" s="7"/>
      <c r="D2969" s="7"/>
    </row>
    <row r="2970" spans="3:4" s="38" customFormat="1" x14ac:dyDescent="0.2">
      <c r="C2970" s="7"/>
      <c r="D2970" s="7"/>
    </row>
    <row r="2971" spans="3:4" s="38" customFormat="1" x14ac:dyDescent="0.2">
      <c r="C2971" s="7"/>
      <c r="D2971" s="7"/>
    </row>
    <row r="2972" spans="3:4" s="38" customFormat="1" x14ac:dyDescent="0.2">
      <c r="C2972" s="7"/>
      <c r="D2972" s="7"/>
    </row>
    <row r="2973" spans="3:4" s="38" customFormat="1" x14ac:dyDescent="0.2">
      <c r="C2973" s="7"/>
      <c r="D2973" s="7"/>
    </row>
    <row r="2974" spans="3:4" s="38" customFormat="1" x14ac:dyDescent="0.2">
      <c r="C2974" s="7"/>
      <c r="D2974" s="7"/>
    </row>
    <row r="2975" spans="3:4" s="38" customFormat="1" x14ac:dyDescent="0.2">
      <c r="C2975" s="7"/>
      <c r="D2975" s="7"/>
    </row>
    <row r="2976" spans="3:4" s="38" customFormat="1" x14ac:dyDescent="0.2">
      <c r="C2976" s="7"/>
      <c r="D2976" s="7"/>
    </row>
    <row r="2977" spans="3:4" s="38" customFormat="1" x14ac:dyDescent="0.2">
      <c r="C2977" s="7"/>
      <c r="D2977" s="7"/>
    </row>
    <row r="2978" spans="3:4" s="38" customFormat="1" x14ac:dyDescent="0.2">
      <c r="C2978" s="7"/>
      <c r="D2978" s="7"/>
    </row>
    <row r="2979" spans="3:4" s="38" customFormat="1" x14ac:dyDescent="0.2">
      <c r="C2979" s="7"/>
      <c r="D2979" s="7"/>
    </row>
    <row r="2980" spans="3:4" s="38" customFormat="1" x14ac:dyDescent="0.2">
      <c r="C2980" s="7"/>
      <c r="D2980" s="7"/>
    </row>
    <row r="2981" spans="3:4" s="38" customFormat="1" x14ac:dyDescent="0.2">
      <c r="C2981" s="7"/>
      <c r="D2981" s="7"/>
    </row>
    <row r="2982" spans="3:4" s="38" customFormat="1" x14ac:dyDescent="0.2">
      <c r="C2982" s="7"/>
      <c r="D2982" s="7"/>
    </row>
    <row r="2983" spans="3:4" s="38" customFormat="1" x14ac:dyDescent="0.2">
      <c r="C2983" s="7"/>
      <c r="D2983" s="7"/>
    </row>
    <row r="2984" spans="3:4" s="38" customFormat="1" x14ac:dyDescent="0.2">
      <c r="C2984" s="7"/>
      <c r="D2984" s="7"/>
    </row>
    <row r="2985" spans="3:4" s="38" customFormat="1" x14ac:dyDescent="0.2">
      <c r="C2985" s="7"/>
      <c r="D2985" s="7"/>
    </row>
    <row r="2986" spans="3:4" s="38" customFormat="1" x14ac:dyDescent="0.2">
      <c r="C2986" s="7"/>
      <c r="D2986" s="7"/>
    </row>
    <row r="2987" spans="3:4" s="38" customFormat="1" x14ac:dyDescent="0.2">
      <c r="C2987" s="7"/>
      <c r="D2987" s="7"/>
    </row>
    <row r="2988" spans="3:4" s="38" customFormat="1" x14ac:dyDescent="0.2">
      <c r="C2988" s="7"/>
      <c r="D2988" s="7"/>
    </row>
    <row r="2989" spans="3:4" s="38" customFormat="1" x14ac:dyDescent="0.2">
      <c r="C2989" s="7"/>
      <c r="D2989" s="7"/>
    </row>
    <row r="2990" spans="3:4" s="38" customFormat="1" x14ac:dyDescent="0.2">
      <c r="C2990" s="7"/>
      <c r="D2990" s="7"/>
    </row>
    <row r="2991" spans="3:4" s="38" customFormat="1" x14ac:dyDescent="0.2">
      <c r="C2991" s="7"/>
      <c r="D2991" s="7"/>
    </row>
    <row r="2992" spans="3:4" s="38" customFormat="1" x14ac:dyDescent="0.2">
      <c r="C2992" s="7"/>
      <c r="D2992" s="7"/>
    </row>
    <row r="2993" spans="3:4" s="38" customFormat="1" x14ac:dyDescent="0.2">
      <c r="C2993" s="7"/>
      <c r="D2993" s="7"/>
    </row>
    <row r="2994" spans="3:4" s="38" customFormat="1" x14ac:dyDescent="0.2">
      <c r="C2994" s="7"/>
      <c r="D2994" s="7"/>
    </row>
    <row r="2995" spans="3:4" s="38" customFormat="1" x14ac:dyDescent="0.2">
      <c r="C2995" s="7"/>
      <c r="D2995" s="7"/>
    </row>
    <row r="2996" spans="3:4" s="38" customFormat="1" x14ac:dyDescent="0.2">
      <c r="C2996" s="7"/>
      <c r="D2996" s="7"/>
    </row>
    <row r="2997" spans="3:4" s="38" customFormat="1" x14ac:dyDescent="0.2">
      <c r="C2997" s="7"/>
      <c r="D2997" s="7"/>
    </row>
    <row r="2998" spans="3:4" s="38" customFormat="1" x14ac:dyDescent="0.2">
      <c r="C2998" s="7"/>
      <c r="D2998" s="7"/>
    </row>
    <row r="2999" spans="3:4" s="38" customFormat="1" x14ac:dyDescent="0.2">
      <c r="C2999" s="7"/>
      <c r="D2999" s="7"/>
    </row>
    <row r="3000" spans="3:4" s="38" customFormat="1" x14ac:dyDescent="0.2">
      <c r="C3000" s="7"/>
      <c r="D3000" s="7"/>
    </row>
    <row r="3001" spans="3:4" s="38" customFormat="1" x14ac:dyDescent="0.2">
      <c r="C3001" s="7"/>
      <c r="D3001" s="7"/>
    </row>
    <row r="3002" spans="3:4" s="38" customFormat="1" x14ac:dyDescent="0.2">
      <c r="C3002" s="7"/>
      <c r="D3002" s="7"/>
    </row>
    <row r="3003" spans="3:4" s="38" customFormat="1" x14ac:dyDescent="0.2">
      <c r="C3003" s="7"/>
      <c r="D3003" s="7"/>
    </row>
    <row r="3004" spans="3:4" s="38" customFormat="1" x14ac:dyDescent="0.2">
      <c r="C3004" s="7"/>
      <c r="D3004" s="7"/>
    </row>
    <row r="3005" spans="3:4" s="38" customFormat="1" x14ac:dyDescent="0.2">
      <c r="C3005" s="7"/>
      <c r="D3005" s="7"/>
    </row>
    <row r="3006" spans="3:4" s="38" customFormat="1" x14ac:dyDescent="0.2">
      <c r="C3006" s="7"/>
      <c r="D3006" s="7"/>
    </row>
    <row r="3007" spans="3:4" s="38" customFormat="1" x14ac:dyDescent="0.2">
      <c r="C3007" s="7"/>
      <c r="D3007" s="7"/>
    </row>
    <row r="3008" spans="3:4" s="38" customFormat="1" x14ac:dyDescent="0.2">
      <c r="C3008" s="7"/>
      <c r="D3008" s="7"/>
    </row>
    <row r="3009" spans="3:4" s="38" customFormat="1" x14ac:dyDescent="0.2">
      <c r="C3009" s="7"/>
      <c r="D3009" s="7"/>
    </row>
    <row r="3010" spans="3:4" s="38" customFormat="1" x14ac:dyDescent="0.2">
      <c r="C3010" s="7"/>
      <c r="D3010" s="7"/>
    </row>
    <row r="3011" spans="3:4" s="38" customFormat="1" x14ac:dyDescent="0.2">
      <c r="C3011" s="7"/>
      <c r="D3011" s="7"/>
    </row>
    <row r="3012" spans="3:4" s="38" customFormat="1" x14ac:dyDescent="0.2">
      <c r="C3012" s="7"/>
      <c r="D3012" s="7"/>
    </row>
    <row r="3013" spans="3:4" s="38" customFormat="1" x14ac:dyDescent="0.2">
      <c r="C3013" s="7"/>
      <c r="D3013" s="7"/>
    </row>
    <row r="3014" spans="3:4" s="38" customFormat="1" x14ac:dyDescent="0.2">
      <c r="C3014" s="7"/>
      <c r="D3014" s="7"/>
    </row>
    <row r="3015" spans="3:4" s="38" customFormat="1" x14ac:dyDescent="0.2">
      <c r="C3015" s="7"/>
      <c r="D3015" s="7"/>
    </row>
    <row r="3016" spans="3:4" s="38" customFormat="1" x14ac:dyDescent="0.2">
      <c r="C3016" s="7"/>
      <c r="D3016" s="7"/>
    </row>
    <row r="3017" spans="3:4" s="38" customFormat="1" x14ac:dyDescent="0.2">
      <c r="C3017" s="7"/>
      <c r="D3017" s="7"/>
    </row>
    <row r="3018" spans="3:4" s="38" customFormat="1" x14ac:dyDescent="0.2">
      <c r="C3018" s="7"/>
      <c r="D3018" s="7"/>
    </row>
    <row r="3019" spans="3:4" s="38" customFormat="1" x14ac:dyDescent="0.2">
      <c r="C3019" s="7"/>
      <c r="D3019" s="7"/>
    </row>
    <row r="3020" spans="3:4" s="38" customFormat="1" x14ac:dyDescent="0.2">
      <c r="C3020" s="7"/>
      <c r="D3020" s="7"/>
    </row>
    <row r="3021" spans="3:4" s="38" customFormat="1" x14ac:dyDescent="0.2">
      <c r="C3021" s="7"/>
      <c r="D3021" s="7"/>
    </row>
    <row r="3022" spans="3:4" s="38" customFormat="1" x14ac:dyDescent="0.2">
      <c r="C3022" s="7"/>
      <c r="D3022" s="7"/>
    </row>
    <row r="3023" spans="3:4" s="38" customFormat="1" x14ac:dyDescent="0.2">
      <c r="C3023" s="7"/>
      <c r="D3023" s="7"/>
    </row>
    <row r="3024" spans="3:4" s="38" customFormat="1" x14ac:dyDescent="0.2">
      <c r="C3024" s="7"/>
      <c r="D3024" s="7"/>
    </row>
    <row r="3025" spans="3:4" s="38" customFormat="1" x14ac:dyDescent="0.2">
      <c r="C3025" s="7"/>
      <c r="D3025" s="7"/>
    </row>
    <row r="3026" spans="3:4" s="38" customFormat="1" x14ac:dyDescent="0.2">
      <c r="C3026" s="7"/>
      <c r="D3026" s="7"/>
    </row>
    <row r="3027" spans="3:4" s="38" customFormat="1" x14ac:dyDescent="0.2">
      <c r="C3027" s="7"/>
      <c r="D3027" s="7"/>
    </row>
    <row r="3028" spans="3:4" s="38" customFormat="1" x14ac:dyDescent="0.2">
      <c r="C3028" s="7"/>
      <c r="D3028" s="7"/>
    </row>
    <row r="3029" spans="3:4" s="38" customFormat="1" x14ac:dyDescent="0.2">
      <c r="C3029" s="7"/>
      <c r="D3029" s="7"/>
    </row>
    <row r="3030" spans="3:4" s="38" customFormat="1" x14ac:dyDescent="0.2">
      <c r="C3030" s="7"/>
      <c r="D3030" s="7"/>
    </row>
    <row r="3031" spans="3:4" s="38" customFormat="1" x14ac:dyDescent="0.2">
      <c r="C3031" s="7"/>
      <c r="D3031" s="7"/>
    </row>
    <row r="3032" spans="3:4" s="38" customFormat="1" x14ac:dyDescent="0.2">
      <c r="C3032" s="7"/>
      <c r="D3032" s="7"/>
    </row>
    <row r="3033" spans="3:4" s="38" customFormat="1" x14ac:dyDescent="0.2">
      <c r="C3033" s="7"/>
      <c r="D3033" s="7"/>
    </row>
    <row r="3034" spans="3:4" s="38" customFormat="1" x14ac:dyDescent="0.2">
      <c r="C3034" s="7"/>
      <c r="D3034" s="7"/>
    </row>
    <row r="3035" spans="3:4" s="38" customFormat="1" x14ac:dyDescent="0.2">
      <c r="C3035" s="7"/>
      <c r="D3035" s="7"/>
    </row>
    <row r="3036" spans="3:4" s="38" customFormat="1" x14ac:dyDescent="0.2">
      <c r="C3036" s="7"/>
      <c r="D3036" s="7"/>
    </row>
    <row r="3037" spans="3:4" s="38" customFormat="1" x14ac:dyDescent="0.2">
      <c r="C3037" s="7"/>
      <c r="D3037" s="7"/>
    </row>
    <row r="3038" spans="3:4" s="38" customFormat="1" x14ac:dyDescent="0.2">
      <c r="C3038" s="7"/>
      <c r="D3038" s="7"/>
    </row>
    <row r="3039" spans="3:4" s="38" customFormat="1" x14ac:dyDescent="0.2">
      <c r="C3039" s="7"/>
      <c r="D3039" s="7"/>
    </row>
    <row r="3040" spans="3:4" s="38" customFormat="1" x14ac:dyDescent="0.2">
      <c r="C3040" s="7"/>
      <c r="D3040" s="7"/>
    </row>
    <row r="3041" spans="3:4" s="38" customFormat="1" x14ac:dyDescent="0.2">
      <c r="C3041" s="7"/>
      <c r="D3041" s="7"/>
    </row>
    <row r="3042" spans="3:4" s="38" customFormat="1" x14ac:dyDescent="0.2">
      <c r="C3042" s="7"/>
      <c r="D3042" s="7"/>
    </row>
    <row r="3043" spans="3:4" s="38" customFormat="1" x14ac:dyDescent="0.2">
      <c r="C3043" s="7"/>
      <c r="D3043" s="7"/>
    </row>
    <row r="3044" spans="3:4" s="38" customFormat="1" x14ac:dyDescent="0.2">
      <c r="C3044" s="7"/>
      <c r="D3044" s="7"/>
    </row>
    <row r="3045" spans="3:4" s="38" customFormat="1" x14ac:dyDescent="0.2">
      <c r="C3045" s="7"/>
      <c r="D3045" s="7"/>
    </row>
    <row r="3046" spans="3:4" s="38" customFormat="1" x14ac:dyDescent="0.2">
      <c r="C3046" s="7"/>
      <c r="D3046" s="7"/>
    </row>
    <row r="3047" spans="3:4" s="38" customFormat="1" x14ac:dyDescent="0.2">
      <c r="C3047" s="7"/>
      <c r="D3047" s="7"/>
    </row>
    <row r="3048" spans="3:4" s="38" customFormat="1" x14ac:dyDescent="0.2">
      <c r="C3048" s="7"/>
      <c r="D3048" s="7"/>
    </row>
    <row r="3049" spans="3:4" s="38" customFormat="1" x14ac:dyDescent="0.2">
      <c r="C3049" s="7"/>
      <c r="D3049" s="7"/>
    </row>
    <row r="3050" spans="3:4" s="38" customFormat="1" x14ac:dyDescent="0.2">
      <c r="C3050" s="7"/>
      <c r="D3050" s="7"/>
    </row>
    <row r="3051" spans="3:4" s="38" customFormat="1" x14ac:dyDescent="0.2">
      <c r="C3051" s="7"/>
      <c r="D3051" s="7"/>
    </row>
    <row r="3052" spans="3:4" s="38" customFormat="1" x14ac:dyDescent="0.2">
      <c r="C3052" s="7"/>
      <c r="D3052" s="7"/>
    </row>
    <row r="3053" spans="3:4" s="38" customFormat="1" x14ac:dyDescent="0.2">
      <c r="C3053" s="7"/>
      <c r="D3053" s="7"/>
    </row>
    <row r="3054" spans="3:4" s="38" customFormat="1" x14ac:dyDescent="0.2">
      <c r="C3054" s="7"/>
      <c r="D3054" s="7"/>
    </row>
    <row r="3055" spans="3:4" s="38" customFormat="1" x14ac:dyDescent="0.2">
      <c r="C3055" s="7"/>
      <c r="D3055" s="7"/>
    </row>
    <row r="3056" spans="3:4" s="38" customFormat="1" x14ac:dyDescent="0.2">
      <c r="C3056" s="7"/>
      <c r="D3056" s="7"/>
    </row>
    <row r="3057" spans="3:4" s="38" customFormat="1" x14ac:dyDescent="0.2">
      <c r="C3057" s="7"/>
      <c r="D3057" s="7"/>
    </row>
    <row r="3058" spans="3:4" s="38" customFormat="1" x14ac:dyDescent="0.2">
      <c r="C3058" s="7"/>
      <c r="D3058" s="7"/>
    </row>
    <row r="3059" spans="3:4" s="38" customFormat="1" x14ac:dyDescent="0.2">
      <c r="C3059" s="7"/>
      <c r="D3059" s="7"/>
    </row>
    <row r="3060" spans="3:4" s="38" customFormat="1" x14ac:dyDescent="0.2">
      <c r="C3060" s="7"/>
      <c r="D3060" s="7"/>
    </row>
    <row r="3061" spans="3:4" s="38" customFormat="1" x14ac:dyDescent="0.2">
      <c r="C3061" s="7"/>
      <c r="D3061" s="7"/>
    </row>
    <row r="3062" spans="3:4" s="38" customFormat="1" x14ac:dyDescent="0.2">
      <c r="C3062" s="7"/>
      <c r="D3062" s="7"/>
    </row>
    <row r="3063" spans="3:4" s="38" customFormat="1" x14ac:dyDescent="0.2">
      <c r="C3063" s="7"/>
      <c r="D3063" s="7"/>
    </row>
    <row r="3064" spans="3:4" s="38" customFormat="1" x14ac:dyDescent="0.2">
      <c r="C3064" s="7"/>
      <c r="D3064" s="7"/>
    </row>
    <row r="3065" spans="3:4" s="38" customFormat="1" x14ac:dyDescent="0.2">
      <c r="C3065" s="7"/>
      <c r="D3065" s="7"/>
    </row>
    <row r="3066" spans="3:4" s="38" customFormat="1" x14ac:dyDescent="0.2">
      <c r="C3066" s="7"/>
      <c r="D3066" s="7"/>
    </row>
    <row r="3067" spans="3:4" s="38" customFormat="1" x14ac:dyDescent="0.2">
      <c r="C3067" s="7"/>
      <c r="D3067" s="7"/>
    </row>
    <row r="3068" spans="3:4" s="38" customFormat="1" x14ac:dyDescent="0.2">
      <c r="C3068" s="7"/>
      <c r="D3068" s="7"/>
    </row>
    <row r="3069" spans="3:4" s="38" customFormat="1" x14ac:dyDescent="0.2">
      <c r="C3069" s="7"/>
      <c r="D3069" s="7"/>
    </row>
    <row r="3070" spans="3:4" s="38" customFormat="1" x14ac:dyDescent="0.2">
      <c r="C3070" s="7"/>
      <c r="D3070" s="7"/>
    </row>
    <row r="3071" spans="3:4" s="38" customFormat="1" x14ac:dyDescent="0.2">
      <c r="C3071" s="7"/>
      <c r="D3071" s="7"/>
    </row>
    <row r="3072" spans="3:4" s="38" customFormat="1" x14ac:dyDescent="0.2">
      <c r="C3072" s="7"/>
      <c r="D3072" s="7"/>
    </row>
    <row r="3073" spans="3:4" s="38" customFormat="1" x14ac:dyDescent="0.2">
      <c r="C3073" s="7"/>
      <c r="D3073" s="7"/>
    </row>
    <row r="3074" spans="3:4" s="38" customFormat="1" x14ac:dyDescent="0.2">
      <c r="C3074" s="7"/>
      <c r="D3074" s="7"/>
    </row>
    <row r="3075" spans="3:4" s="38" customFormat="1" x14ac:dyDescent="0.2">
      <c r="C3075" s="7"/>
      <c r="D3075" s="7"/>
    </row>
    <row r="3076" spans="3:4" s="38" customFormat="1" x14ac:dyDescent="0.2">
      <c r="C3076" s="7"/>
      <c r="D3076" s="7"/>
    </row>
    <row r="3077" spans="3:4" s="38" customFormat="1" x14ac:dyDescent="0.2">
      <c r="C3077" s="7"/>
      <c r="D3077" s="7"/>
    </row>
    <row r="3078" spans="3:4" s="38" customFormat="1" x14ac:dyDescent="0.2">
      <c r="C3078" s="7"/>
      <c r="D3078" s="7"/>
    </row>
    <row r="3079" spans="3:4" s="38" customFormat="1" x14ac:dyDescent="0.2">
      <c r="C3079" s="7"/>
      <c r="D3079" s="7"/>
    </row>
    <row r="3080" spans="3:4" s="38" customFormat="1" x14ac:dyDescent="0.2">
      <c r="C3080" s="7"/>
      <c r="D3080" s="7"/>
    </row>
    <row r="3081" spans="3:4" s="38" customFormat="1" x14ac:dyDescent="0.2">
      <c r="C3081" s="7"/>
      <c r="D3081" s="7"/>
    </row>
    <row r="3082" spans="3:4" s="38" customFormat="1" x14ac:dyDescent="0.2">
      <c r="C3082" s="7"/>
      <c r="D3082" s="7"/>
    </row>
    <row r="3083" spans="3:4" s="38" customFormat="1" x14ac:dyDescent="0.2">
      <c r="C3083" s="7"/>
      <c r="D3083" s="7"/>
    </row>
    <row r="3084" spans="3:4" s="38" customFormat="1" x14ac:dyDescent="0.2">
      <c r="C3084" s="7"/>
      <c r="D3084" s="7"/>
    </row>
    <row r="3085" spans="3:4" s="38" customFormat="1" x14ac:dyDescent="0.2">
      <c r="C3085" s="7"/>
      <c r="D3085" s="7"/>
    </row>
    <row r="3086" spans="3:4" s="38" customFormat="1" x14ac:dyDescent="0.2">
      <c r="C3086" s="7"/>
      <c r="D3086" s="7"/>
    </row>
    <row r="3087" spans="3:4" s="38" customFormat="1" x14ac:dyDescent="0.2">
      <c r="C3087" s="7"/>
      <c r="D3087" s="7"/>
    </row>
    <row r="3088" spans="3:4" s="38" customFormat="1" x14ac:dyDescent="0.2">
      <c r="C3088" s="7"/>
      <c r="D3088" s="7"/>
    </row>
    <row r="3089" spans="3:4" s="38" customFormat="1" x14ac:dyDescent="0.2">
      <c r="C3089" s="7"/>
      <c r="D3089" s="7"/>
    </row>
    <row r="3090" spans="3:4" s="38" customFormat="1" x14ac:dyDescent="0.2">
      <c r="C3090" s="7"/>
      <c r="D3090" s="7"/>
    </row>
    <row r="3091" spans="3:4" s="38" customFormat="1" x14ac:dyDescent="0.2">
      <c r="C3091" s="7"/>
      <c r="D3091" s="7"/>
    </row>
    <row r="3092" spans="3:4" s="38" customFormat="1" x14ac:dyDescent="0.2">
      <c r="C3092" s="7"/>
      <c r="D3092" s="7"/>
    </row>
    <row r="3093" spans="3:4" s="38" customFormat="1" x14ac:dyDescent="0.2">
      <c r="C3093" s="7"/>
      <c r="D3093" s="7"/>
    </row>
    <row r="3094" spans="3:4" s="38" customFormat="1" x14ac:dyDescent="0.2">
      <c r="C3094" s="7"/>
      <c r="D3094" s="7"/>
    </row>
    <row r="3095" spans="3:4" s="38" customFormat="1" x14ac:dyDescent="0.2">
      <c r="C3095" s="7"/>
      <c r="D3095" s="7"/>
    </row>
    <row r="3096" spans="3:4" s="38" customFormat="1" x14ac:dyDescent="0.2">
      <c r="C3096" s="7"/>
      <c r="D3096" s="7"/>
    </row>
    <row r="3097" spans="3:4" s="38" customFormat="1" x14ac:dyDescent="0.2">
      <c r="C3097" s="7"/>
      <c r="D3097" s="7"/>
    </row>
    <row r="3098" spans="3:4" s="38" customFormat="1" x14ac:dyDescent="0.2">
      <c r="C3098" s="7"/>
      <c r="D3098" s="7"/>
    </row>
    <row r="3099" spans="3:4" s="38" customFormat="1" x14ac:dyDescent="0.2">
      <c r="C3099" s="7"/>
      <c r="D3099" s="7"/>
    </row>
    <row r="3100" spans="3:4" s="38" customFormat="1" x14ac:dyDescent="0.2">
      <c r="C3100" s="7"/>
      <c r="D3100" s="7"/>
    </row>
    <row r="3101" spans="3:4" s="38" customFormat="1" x14ac:dyDescent="0.2">
      <c r="C3101" s="7"/>
      <c r="D3101" s="7"/>
    </row>
    <row r="3102" spans="3:4" s="38" customFormat="1" x14ac:dyDescent="0.2">
      <c r="C3102" s="7"/>
      <c r="D3102" s="7"/>
    </row>
    <row r="3103" spans="3:4" s="38" customFormat="1" x14ac:dyDescent="0.2">
      <c r="C3103" s="7"/>
      <c r="D3103" s="7"/>
    </row>
    <row r="3104" spans="3:4" s="38" customFormat="1" x14ac:dyDescent="0.2">
      <c r="C3104" s="7"/>
      <c r="D3104" s="7"/>
    </row>
    <row r="3105" spans="3:4" s="38" customFormat="1" x14ac:dyDescent="0.2">
      <c r="C3105" s="7"/>
      <c r="D3105" s="7"/>
    </row>
    <row r="3106" spans="3:4" s="38" customFormat="1" x14ac:dyDescent="0.2">
      <c r="C3106" s="7"/>
      <c r="D3106" s="7"/>
    </row>
    <row r="3107" spans="3:4" s="38" customFormat="1" x14ac:dyDescent="0.2">
      <c r="C3107" s="7"/>
      <c r="D3107" s="7"/>
    </row>
    <row r="3108" spans="3:4" s="38" customFormat="1" x14ac:dyDescent="0.2">
      <c r="C3108" s="7"/>
      <c r="D3108" s="7"/>
    </row>
    <row r="3109" spans="3:4" s="38" customFormat="1" x14ac:dyDescent="0.2">
      <c r="C3109" s="7"/>
      <c r="D3109" s="7"/>
    </row>
    <row r="3110" spans="3:4" s="38" customFormat="1" x14ac:dyDescent="0.2">
      <c r="C3110" s="7"/>
      <c r="D3110" s="7"/>
    </row>
    <row r="3111" spans="3:4" s="38" customFormat="1" x14ac:dyDescent="0.2">
      <c r="C3111" s="7"/>
      <c r="D3111" s="7"/>
    </row>
    <row r="3112" spans="3:4" s="38" customFormat="1" x14ac:dyDescent="0.2">
      <c r="C3112" s="7"/>
      <c r="D3112" s="7"/>
    </row>
    <row r="3113" spans="3:4" s="38" customFormat="1" x14ac:dyDescent="0.2">
      <c r="C3113" s="7"/>
      <c r="D3113" s="7"/>
    </row>
    <row r="3114" spans="3:4" s="38" customFormat="1" x14ac:dyDescent="0.2">
      <c r="C3114" s="7"/>
      <c r="D3114" s="7"/>
    </row>
    <row r="3115" spans="3:4" s="38" customFormat="1" x14ac:dyDescent="0.2">
      <c r="C3115" s="7"/>
      <c r="D3115" s="7"/>
    </row>
    <row r="3116" spans="3:4" s="38" customFormat="1" x14ac:dyDescent="0.2">
      <c r="C3116" s="7"/>
      <c r="D3116" s="7"/>
    </row>
    <row r="3117" spans="3:4" s="38" customFormat="1" x14ac:dyDescent="0.2">
      <c r="C3117" s="7"/>
      <c r="D3117" s="7"/>
    </row>
    <row r="3118" spans="3:4" s="38" customFormat="1" x14ac:dyDescent="0.2">
      <c r="C3118" s="7"/>
      <c r="D3118" s="7"/>
    </row>
    <row r="3119" spans="3:4" s="38" customFormat="1" x14ac:dyDescent="0.2">
      <c r="C3119" s="7"/>
      <c r="D3119" s="7"/>
    </row>
    <row r="3120" spans="3:4" s="38" customFormat="1" x14ac:dyDescent="0.2">
      <c r="C3120" s="7"/>
      <c r="D3120" s="7"/>
    </row>
    <row r="3121" spans="3:4" s="38" customFormat="1" x14ac:dyDescent="0.2">
      <c r="C3121" s="7"/>
      <c r="D3121" s="7"/>
    </row>
    <row r="3122" spans="3:4" s="38" customFormat="1" x14ac:dyDescent="0.2">
      <c r="C3122" s="7"/>
      <c r="D3122" s="7"/>
    </row>
    <row r="3123" spans="3:4" s="38" customFormat="1" x14ac:dyDescent="0.2">
      <c r="C3123" s="7"/>
      <c r="D3123" s="7"/>
    </row>
    <row r="3124" spans="3:4" s="38" customFormat="1" x14ac:dyDescent="0.2">
      <c r="C3124" s="7"/>
      <c r="D3124" s="7"/>
    </row>
    <row r="3125" spans="3:4" s="38" customFormat="1" x14ac:dyDescent="0.2">
      <c r="C3125" s="7"/>
      <c r="D3125" s="7"/>
    </row>
    <row r="3126" spans="3:4" s="38" customFormat="1" x14ac:dyDescent="0.2">
      <c r="C3126" s="7"/>
      <c r="D3126" s="7"/>
    </row>
    <row r="3127" spans="3:4" s="38" customFormat="1" x14ac:dyDescent="0.2">
      <c r="C3127" s="7"/>
      <c r="D3127" s="7"/>
    </row>
    <row r="3128" spans="3:4" s="38" customFormat="1" x14ac:dyDescent="0.2">
      <c r="C3128" s="7"/>
      <c r="D3128" s="7"/>
    </row>
    <row r="3129" spans="3:4" s="38" customFormat="1" x14ac:dyDescent="0.2">
      <c r="C3129" s="7"/>
      <c r="D3129" s="7"/>
    </row>
    <row r="3130" spans="3:4" s="38" customFormat="1" x14ac:dyDescent="0.2">
      <c r="C3130" s="7"/>
      <c r="D3130" s="7"/>
    </row>
    <row r="3131" spans="3:4" s="38" customFormat="1" x14ac:dyDescent="0.2">
      <c r="C3131" s="7"/>
      <c r="D3131" s="7"/>
    </row>
    <row r="3132" spans="3:4" s="38" customFormat="1" x14ac:dyDescent="0.2">
      <c r="C3132" s="7"/>
      <c r="D3132" s="7"/>
    </row>
    <row r="3133" spans="3:4" s="38" customFormat="1" x14ac:dyDescent="0.2">
      <c r="C3133" s="7"/>
      <c r="D3133" s="7"/>
    </row>
    <row r="3134" spans="3:4" s="38" customFormat="1" x14ac:dyDescent="0.2">
      <c r="C3134" s="7"/>
      <c r="D3134" s="7"/>
    </row>
    <row r="3135" spans="3:4" s="38" customFormat="1" x14ac:dyDescent="0.2">
      <c r="C3135" s="7"/>
      <c r="D3135" s="7"/>
    </row>
    <row r="3136" spans="3:4" s="38" customFormat="1" x14ac:dyDescent="0.2">
      <c r="C3136" s="7"/>
      <c r="D3136" s="7"/>
    </row>
    <row r="3137" spans="3:4" s="38" customFormat="1" x14ac:dyDescent="0.2">
      <c r="C3137" s="7"/>
      <c r="D3137" s="7"/>
    </row>
    <row r="3138" spans="3:4" s="38" customFormat="1" x14ac:dyDescent="0.2">
      <c r="C3138" s="7"/>
      <c r="D3138" s="7"/>
    </row>
    <row r="3139" spans="3:4" s="38" customFormat="1" x14ac:dyDescent="0.2">
      <c r="C3139" s="7"/>
      <c r="D3139" s="7"/>
    </row>
    <row r="3140" spans="3:4" s="38" customFormat="1" x14ac:dyDescent="0.2">
      <c r="C3140" s="7"/>
      <c r="D3140" s="7"/>
    </row>
    <row r="3141" spans="3:4" s="38" customFormat="1" x14ac:dyDescent="0.2">
      <c r="C3141" s="7"/>
      <c r="D3141" s="7"/>
    </row>
    <row r="3142" spans="3:4" s="38" customFormat="1" x14ac:dyDescent="0.2">
      <c r="C3142" s="7"/>
      <c r="D3142" s="7"/>
    </row>
    <row r="3143" spans="3:4" s="38" customFormat="1" x14ac:dyDescent="0.2">
      <c r="C3143" s="7"/>
      <c r="D3143" s="7"/>
    </row>
    <row r="3144" spans="3:4" s="38" customFormat="1" x14ac:dyDescent="0.2">
      <c r="C3144" s="7"/>
      <c r="D3144" s="7"/>
    </row>
    <row r="3145" spans="3:4" s="38" customFormat="1" x14ac:dyDescent="0.2">
      <c r="C3145" s="7"/>
      <c r="D3145" s="7"/>
    </row>
    <row r="3146" spans="3:4" s="38" customFormat="1" x14ac:dyDescent="0.2">
      <c r="C3146" s="7"/>
      <c r="D3146" s="7"/>
    </row>
    <row r="3147" spans="3:4" s="38" customFormat="1" x14ac:dyDescent="0.2">
      <c r="C3147" s="7"/>
      <c r="D3147" s="7"/>
    </row>
    <row r="3148" spans="3:4" s="38" customFormat="1" x14ac:dyDescent="0.2">
      <c r="C3148" s="7"/>
      <c r="D3148" s="7"/>
    </row>
    <row r="3149" spans="3:4" s="38" customFormat="1" x14ac:dyDescent="0.2">
      <c r="C3149" s="7"/>
      <c r="D3149" s="7"/>
    </row>
    <row r="3150" spans="3:4" s="38" customFormat="1" x14ac:dyDescent="0.2">
      <c r="C3150" s="7"/>
      <c r="D3150" s="7"/>
    </row>
    <row r="3151" spans="3:4" s="38" customFormat="1" x14ac:dyDescent="0.2">
      <c r="C3151" s="7"/>
      <c r="D3151" s="7"/>
    </row>
    <row r="3152" spans="3:4" s="38" customFormat="1" x14ac:dyDescent="0.2">
      <c r="C3152" s="7"/>
      <c r="D3152" s="7"/>
    </row>
    <row r="3153" spans="3:4" s="38" customFormat="1" x14ac:dyDescent="0.2">
      <c r="C3153" s="7"/>
      <c r="D3153" s="7"/>
    </row>
    <row r="3154" spans="3:4" s="38" customFormat="1" x14ac:dyDescent="0.2">
      <c r="C3154" s="7"/>
      <c r="D3154" s="7"/>
    </row>
    <row r="3155" spans="3:4" s="38" customFormat="1" x14ac:dyDescent="0.2">
      <c r="C3155" s="7"/>
      <c r="D3155" s="7"/>
    </row>
    <row r="3156" spans="3:4" s="38" customFormat="1" x14ac:dyDescent="0.2">
      <c r="C3156" s="7"/>
      <c r="D3156" s="7"/>
    </row>
    <row r="3157" spans="3:4" s="38" customFormat="1" x14ac:dyDescent="0.2">
      <c r="C3157" s="7"/>
      <c r="D3157" s="7"/>
    </row>
    <row r="3158" spans="3:4" s="38" customFormat="1" x14ac:dyDescent="0.2">
      <c r="C3158" s="7"/>
      <c r="D3158" s="7"/>
    </row>
    <row r="3159" spans="3:4" s="38" customFormat="1" x14ac:dyDescent="0.2">
      <c r="C3159" s="7"/>
      <c r="D3159" s="7"/>
    </row>
    <row r="3160" spans="3:4" s="38" customFormat="1" x14ac:dyDescent="0.2">
      <c r="C3160" s="7"/>
      <c r="D3160" s="7"/>
    </row>
    <row r="3161" spans="3:4" s="38" customFormat="1" x14ac:dyDescent="0.2">
      <c r="C3161" s="7"/>
      <c r="D3161" s="7"/>
    </row>
    <row r="3162" spans="3:4" s="38" customFormat="1" x14ac:dyDescent="0.2">
      <c r="C3162" s="7"/>
      <c r="D3162" s="7"/>
    </row>
    <row r="3163" spans="3:4" s="38" customFormat="1" x14ac:dyDescent="0.2">
      <c r="C3163" s="7"/>
      <c r="D3163" s="7"/>
    </row>
    <row r="3164" spans="3:4" s="38" customFormat="1" x14ac:dyDescent="0.2">
      <c r="C3164" s="7"/>
      <c r="D3164" s="7"/>
    </row>
    <row r="3165" spans="3:4" s="38" customFormat="1" x14ac:dyDescent="0.2">
      <c r="C3165" s="7"/>
      <c r="D3165" s="7"/>
    </row>
    <row r="3166" spans="3:4" s="38" customFormat="1" x14ac:dyDescent="0.2">
      <c r="C3166" s="7"/>
      <c r="D3166" s="7"/>
    </row>
    <row r="3167" spans="3:4" s="38" customFormat="1" x14ac:dyDescent="0.2">
      <c r="C3167" s="7"/>
      <c r="D3167" s="7"/>
    </row>
    <row r="3168" spans="3:4" s="38" customFormat="1" x14ac:dyDescent="0.2">
      <c r="C3168" s="7"/>
      <c r="D3168" s="7"/>
    </row>
    <row r="3169" spans="3:4" s="38" customFormat="1" x14ac:dyDescent="0.2">
      <c r="C3169" s="7"/>
      <c r="D3169" s="7"/>
    </row>
    <row r="3170" spans="3:4" s="38" customFormat="1" x14ac:dyDescent="0.2">
      <c r="C3170" s="7"/>
      <c r="D3170" s="7"/>
    </row>
    <row r="3171" spans="3:4" s="38" customFormat="1" x14ac:dyDescent="0.2">
      <c r="C3171" s="7"/>
      <c r="D3171" s="7"/>
    </row>
    <row r="3172" spans="3:4" s="38" customFormat="1" x14ac:dyDescent="0.2">
      <c r="C3172" s="7"/>
      <c r="D3172" s="7"/>
    </row>
    <row r="3173" spans="3:4" s="38" customFormat="1" x14ac:dyDescent="0.2">
      <c r="C3173" s="7"/>
      <c r="D3173" s="7"/>
    </row>
    <row r="3174" spans="3:4" s="38" customFormat="1" x14ac:dyDescent="0.2">
      <c r="C3174" s="7"/>
      <c r="D3174" s="7"/>
    </row>
    <row r="3175" spans="3:4" s="38" customFormat="1" x14ac:dyDescent="0.2">
      <c r="C3175" s="7"/>
      <c r="D3175" s="7"/>
    </row>
    <row r="3176" spans="3:4" s="38" customFormat="1" x14ac:dyDescent="0.2">
      <c r="C3176" s="7"/>
      <c r="D3176" s="7"/>
    </row>
    <row r="3177" spans="3:4" s="38" customFormat="1" x14ac:dyDescent="0.2">
      <c r="C3177" s="7"/>
      <c r="D3177" s="7"/>
    </row>
    <row r="3178" spans="3:4" s="38" customFormat="1" x14ac:dyDescent="0.2">
      <c r="C3178" s="7"/>
      <c r="D3178" s="7"/>
    </row>
    <row r="3179" spans="3:4" s="38" customFormat="1" x14ac:dyDescent="0.2">
      <c r="C3179" s="7"/>
      <c r="D3179" s="7"/>
    </row>
    <row r="3180" spans="3:4" s="38" customFormat="1" x14ac:dyDescent="0.2">
      <c r="C3180" s="7"/>
      <c r="D3180" s="7"/>
    </row>
    <row r="3181" spans="3:4" s="38" customFormat="1" x14ac:dyDescent="0.2">
      <c r="C3181" s="7"/>
      <c r="D3181" s="7"/>
    </row>
    <row r="3182" spans="3:4" s="38" customFormat="1" x14ac:dyDescent="0.2">
      <c r="C3182" s="7"/>
      <c r="D3182" s="7"/>
    </row>
    <row r="3183" spans="3:4" s="38" customFormat="1" x14ac:dyDescent="0.2">
      <c r="C3183" s="7"/>
      <c r="D3183" s="7"/>
    </row>
    <row r="3184" spans="3:4" s="38" customFormat="1" x14ac:dyDescent="0.2">
      <c r="C3184" s="7"/>
      <c r="D3184" s="7"/>
    </row>
    <row r="3185" spans="3:4" s="38" customFormat="1" x14ac:dyDescent="0.2">
      <c r="C3185" s="7"/>
      <c r="D3185" s="7"/>
    </row>
    <row r="3186" spans="3:4" s="38" customFormat="1" x14ac:dyDescent="0.2">
      <c r="C3186" s="7"/>
      <c r="D3186" s="7"/>
    </row>
    <row r="3187" spans="3:4" s="38" customFormat="1" x14ac:dyDescent="0.2">
      <c r="C3187" s="7"/>
      <c r="D3187" s="7"/>
    </row>
    <row r="3188" spans="3:4" s="38" customFormat="1" x14ac:dyDescent="0.2">
      <c r="C3188" s="7"/>
      <c r="D3188" s="7"/>
    </row>
    <row r="3189" spans="3:4" s="38" customFormat="1" x14ac:dyDescent="0.2">
      <c r="C3189" s="7"/>
      <c r="D3189" s="7"/>
    </row>
    <row r="3190" spans="3:4" s="38" customFormat="1" x14ac:dyDescent="0.2">
      <c r="C3190" s="7"/>
      <c r="D3190" s="7"/>
    </row>
    <row r="3191" spans="3:4" s="38" customFormat="1" x14ac:dyDescent="0.2">
      <c r="C3191" s="7"/>
      <c r="D3191" s="7"/>
    </row>
    <row r="3192" spans="3:4" s="38" customFormat="1" x14ac:dyDescent="0.2">
      <c r="C3192" s="7"/>
      <c r="D3192" s="7"/>
    </row>
    <row r="3193" spans="3:4" s="38" customFormat="1" x14ac:dyDescent="0.2">
      <c r="C3193" s="7"/>
      <c r="D3193" s="7"/>
    </row>
    <row r="3194" spans="3:4" s="38" customFormat="1" x14ac:dyDescent="0.2">
      <c r="C3194" s="7"/>
      <c r="D3194" s="7"/>
    </row>
    <row r="3195" spans="3:4" s="38" customFormat="1" x14ac:dyDescent="0.2">
      <c r="C3195" s="7"/>
      <c r="D3195" s="7"/>
    </row>
    <row r="3196" spans="3:4" s="38" customFormat="1" x14ac:dyDescent="0.2">
      <c r="C3196" s="7"/>
      <c r="D3196" s="7"/>
    </row>
    <row r="3197" spans="3:4" s="38" customFormat="1" x14ac:dyDescent="0.2">
      <c r="C3197" s="7"/>
      <c r="D3197" s="7"/>
    </row>
    <row r="3198" spans="3:4" s="38" customFormat="1" x14ac:dyDescent="0.2">
      <c r="C3198" s="7"/>
      <c r="D3198" s="7"/>
    </row>
    <row r="3199" spans="3:4" s="38" customFormat="1" x14ac:dyDescent="0.2">
      <c r="C3199" s="7"/>
      <c r="D3199" s="7"/>
    </row>
    <row r="3200" spans="3:4" s="38" customFormat="1" x14ac:dyDescent="0.2">
      <c r="C3200" s="7"/>
      <c r="D3200" s="7"/>
    </row>
    <row r="3201" spans="3:4" s="38" customFormat="1" x14ac:dyDescent="0.2">
      <c r="C3201" s="7"/>
      <c r="D3201" s="7"/>
    </row>
    <row r="3202" spans="3:4" s="38" customFormat="1" x14ac:dyDescent="0.2">
      <c r="C3202" s="7"/>
      <c r="D3202" s="7"/>
    </row>
    <row r="3203" spans="3:4" s="38" customFormat="1" x14ac:dyDescent="0.2">
      <c r="C3203" s="7"/>
      <c r="D3203" s="7"/>
    </row>
    <row r="3204" spans="3:4" s="38" customFormat="1" x14ac:dyDescent="0.2">
      <c r="C3204" s="7"/>
      <c r="D3204" s="7"/>
    </row>
    <row r="3205" spans="3:4" s="38" customFormat="1" x14ac:dyDescent="0.2">
      <c r="C3205" s="7"/>
      <c r="D3205" s="7"/>
    </row>
    <row r="3206" spans="3:4" s="38" customFormat="1" x14ac:dyDescent="0.2">
      <c r="C3206" s="7"/>
      <c r="D3206" s="7"/>
    </row>
    <row r="3207" spans="3:4" s="38" customFormat="1" x14ac:dyDescent="0.2">
      <c r="C3207" s="7"/>
      <c r="D3207" s="7"/>
    </row>
    <row r="3208" spans="3:4" s="38" customFormat="1" x14ac:dyDescent="0.2">
      <c r="C3208" s="7"/>
      <c r="D3208" s="7"/>
    </row>
    <row r="3209" spans="3:4" s="38" customFormat="1" x14ac:dyDescent="0.2">
      <c r="C3209" s="7"/>
      <c r="D3209" s="7"/>
    </row>
    <row r="3210" spans="3:4" s="38" customFormat="1" x14ac:dyDescent="0.2">
      <c r="C3210" s="7"/>
      <c r="D3210" s="7"/>
    </row>
    <row r="3211" spans="3:4" s="38" customFormat="1" x14ac:dyDescent="0.2">
      <c r="C3211" s="7"/>
      <c r="D3211" s="7"/>
    </row>
    <row r="3212" spans="3:4" s="38" customFormat="1" x14ac:dyDescent="0.2">
      <c r="C3212" s="7"/>
      <c r="D3212" s="7"/>
    </row>
    <row r="3213" spans="3:4" s="38" customFormat="1" x14ac:dyDescent="0.2">
      <c r="C3213" s="7"/>
      <c r="D3213" s="7"/>
    </row>
    <row r="3214" spans="3:4" s="38" customFormat="1" x14ac:dyDescent="0.2">
      <c r="C3214" s="7"/>
      <c r="D3214" s="7"/>
    </row>
    <row r="3215" spans="3:4" s="38" customFormat="1" x14ac:dyDescent="0.2">
      <c r="C3215" s="7"/>
      <c r="D3215" s="7"/>
    </row>
    <row r="3216" spans="3:4" s="38" customFormat="1" x14ac:dyDescent="0.2">
      <c r="C3216" s="7"/>
      <c r="D3216" s="7"/>
    </row>
    <row r="3217" spans="3:4" s="38" customFormat="1" x14ac:dyDescent="0.2">
      <c r="C3217" s="7"/>
      <c r="D3217" s="7"/>
    </row>
    <row r="3218" spans="3:4" s="38" customFormat="1" x14ac:dyDescent="0.2">
      <c r="C3218" s="7"/>
      <c r="D3218" s="7"/>
    </row>
    <row r="3219" spans="3:4" s="38" customFormat="1" x14ac:dyDescent="0.2">
      <c r="C3219" s="7"/>
      <c r="D3219" s="7"/>
    </row>
    <row r="3220" spans="3:4" s="38" customFormat="1" x14ac:dyDescent="0.2">
      <c r="C3220" s="7"/>
      <c r="D3220" s="7"/>
    </row>
    <row r="3221" spans="3:4" s="38" customFormat="1" x14ac:dyDescent="0.2">
      <c r="C3221" s="7"/>
      <c r="D3221" s="7"/>
    </row>
    <row r="3222" spans="3:4" s="38" customFormat="1" x14ac:dyDescent="0.2">
      <c r="C3222" s="7"/>
      <c r="D3222" s="7"/>
    </row>
    <row r="3223" spans="3:4" s="38" customFormat="1" x14ac:dyDescent="0.2">
      <c r="C3223" s="7"/>
      <c r="D3223" s="7"/>
    </row>
    <row r="3224" spans="3:4" s="38" customFormat="1" x14ac:dyDescent="0.2">
      <c r="C3224" s="7"/>
      <c r="D3224" s="7"/>
    </row>
    <row r="3225" spans="3:4" s="38" customFormat="1" x14ac:dyDescent="0.2">
      <c r="C3225" s="7"/>
      <c r="D3225" s="7"/>
    </row>
    <row r="3226" spans="3:4" s="38" customFormat="1" x14ac:dyDescent="0.2">
      <c r="C3226" s="7"/>
      <c r="D3226" s="7"/>
    </row>
    <row r="3227" spans="3:4" s="38" customFormat="1" x14ac:dyDescent="0.2">
      <c r="C3227" s="7"/>
      <c r="D3227" s="7"/>
    </row>
    <row r="3228" spans="3:4" s="38" customFormat="1" x14ac:dyDescent="0.2">
      <c r="C3228" s="7"/>
      <c r="D3228" s="7"/>
    </row>
    <row r="3229" spans="3:4" s="38" customFormat="1" x14ac:dyDescent="0.2">
      <c r="C3229" s="7"/>
      <c r="D3229" s="7"/>
    </row>
    <row r="3230" spans="3:4" s="38" customFormat="1" x14ac:dyDescent="0.2">
      <c r="C3230" s="7"/>
      <c r="D3230" s="7"/>
    </row>
    <row r="3231" spans="3:4" s="38" customFormat="1" x14ac:dyDescent="0.2">
      <c r="C3231" s="7"/>
      <c r="D3231" s="7"/>
    </row>
    <row r="3232" spans="3:4" s="38" customFormat="1" x14ac:dyDescent="0.2">
      <c r="C3232" s="7"/>
      <c r="D3232" s="7"/>
    </row>
    <row r="3233" spans="3:4" s="38" customFormat="1" x14ac:dyDescent="0.2">
      <c r="C3233" s="7"/>
      <c r="D3233" s="7"/>
    </row>
    <row r="3234" spans="3:4" s="38" customFormat="1" x14ac:dyDescent="0.2">
      <c r="C3234" s="7"/>
      <c r="D3234" s="7"/>
    </row>
    <row r="3235" spans="3:4" s="38" customFormat="1" x14ac:dyDescent="0.2">
      <c r="C3235" s="7"/>
      <c r="D3235" s="7"/>
    </row>
    <row r="3236" spans="3:4" s="38" customFormat="1" x14ac:dyDescent="0.2">
      <c r="C3236" s="7"/>
      <c r="D3236" s="7"/>
    </row>
    <row r="3237" spans="3:4" s="38" customFormat="1" x14ac:dyDescent="0.2">
      <c r="C3237" s="7"/>
      <c r="D3237" s="7"/>
    </row>
    <row r="3238" spans="3:4" s="38" customFormat="1" x14ac:dyDescent="0.2">
      <c r="C3238" s="7"/>
      <c r="D3238" s="7"/>
    </row>
    <row r="3239" spans="3:4" s="38" customFormat="1" x14ac:dyDescent="0.2">
      <c r="C3239" s="7"/>
      <c r="D3239" s="7"/>
    </row>
    <row r="3240" spans="3:4" s="38" customFormat="1" x14ac:dyDescent="0.2">
      <c r="C3240" s="7"/>
      <c r="D3240" s="7"/>
    </row>
    <row r="3241" spans="3:4" s="38" customFormat="1" x14ac:dyDescent="0.2">
      <c r="C3241" s="7"/>
      <c r="D3241" s="7"/>
    </row>
    <row r="3242" spans="3:4" s="38" customFormat="1" x14ac:dyDescent="0.2">
      <c r="C3242" s="7"/>
      <c r="D3242" s="7"/>
    </row>
    <row r="3243" spans="3:4" s="38" customFormat="1" x14ac:dyDescent="0.2">
      <c r="C3243" s="7"/>
      <c r="D3243" s="7"/>
    </row>
    <row r="3244" spans="3:4" s="38" customFormat="1" x14ac:dyDescent="0.2">
      <c r="C3244" s="7"/>
      <c r="D3244" s="7"/>
    </row>
    <row r="3245" spans="3:4" s="38" customFormat="1" x14ac:dyDescent="0.2">
      <c r="C3245" s="7"/>
      <c r="D3245" s="7"/>
    </row>
    <row r="3246" spans="3:4" s="38" customFormat="1" x14ac:dyDescent="0.2">
      <c r="C3246" s="7"/>
      <c r="D3246" s="7"/>
    </row>
    <row r="3247" spans="3:4" s="38" customFormat="1" x14ac:dyDescent="0.2">
      <c r="C3247" s="7"/>
      <c r="D3247" s="7"/>
    </row>
    <row r="3248" spans="3:4" s="38" customFormat="1" x14ac:dyDescent="0.2">
      <c r="C3248" s="7"/>
      <c r="D3248" s="7"/>
    </row>
    <row r="3249" spans="3:4" s="38" customFormat="1" x14ac:dyDescent="0.2">
      <c r="C3249" s="7"/>
      <c r="D3249" s="7"/>
    </row>
    <row r="3250" spans="3:4" s="38" customFormat="1" x14ac:dyDescent="0.2">
      <c r="C3250" s="7"/>
      <c r="D3250" s="7"/>
    </row>
    <row r="3251" spans="3:4" s="38" customFormat="1" x14ac:dyDescent="0.2">
      <c r="C3251" s="7"/>
      <c r="D3251" s="7"/>
    </row>
    <row r="3252" spans="3:4" s="38" customFormat="1" x14ac:dyDescent="0.2">
      <c r="C3252" s="7"/>
      <c r="D3252" s="7"/>
    </row>
    <row r="3253" spans="3:4" s="38" customFormat="1" x14ac:dyDescent="0.2">
      <c r="C3253" s="7"/>
      <c r="D3253" s="7"/>
    </row>
    <row r="3254" spans="3:4" s="38" customFormat="1" x14ac:dyDescent="0.2">
      <c r="C3254" s="7"/>
      <c r="D3254" s="7"/>
    </row>
    <row r="3255" spans="3:4" s="38" customFormat="1" x14ac:dyDescent="0.2">
      <c r="C3255" s="7"/>
      <c r="D3255" s="7"/>
    </row>
    <row r="3256" spans="3:4" s="38" customFormat="1" x14ac:dyDescent="0.2">
      <c r="C3256" s="7"/>
      <c r="D3256" s="7"/>
    </row>
    <row r="3257" spans="3:4" s="38" customFormat="1" x14ac:dyDescent="0.2">
      <c r="C3257" s="7"/>
      <c r="D3257" s="7"/>
    </row>
    <row r="3258" spans="3:4" s="38" customFormat="1" x14ac:dyDescent="0.2">
      <c r="C3258" s="7"/>
      <c r="D3258" s="7"/>
    </row>
    <row r="3259" spans="3:4" s="38" customFormat="1" x14ac:dyDescent="0.2">
      <c r="C3259" s="7"/>
      <c r="D3259" s="7"/>
    </row>
    <row r="3260" spans="3:4" s="38" customFormat="1" x14ac:dyDescent="0.2">
      <c r="C3260" s="7"/>
      <c r="D3260" s="7"/>
    </row>
    <row r="3261" spans="3:4" s="38" customFormat="1" x14ac:dyDescent="0.2">
      <c r="C3261" s="7"/>
      <c r="D3261" s="7"/>
    </row>
    <row r="3262" spans="3:4" s="38" customFormat="1" x14ac:dyDescent="0.2">
      <c r="C3262" s="7"/>
      <c r="D3262" s="7"/>
    </row>
    <row r="3263" spans="3:4" s="38" customFormat="1" x14ac:dyDescent="0.2">
      <c r="C3263" s="7"/>
      <c r="D3263" s="7"/>
    </row>
    <row r="3264" spans="3:4" s="38" customFormat="1" x14ac:dyDescent="0.2">
      <c r="C3264" s="7"/>
      <c r="D3264" s="7"/>
    </row>
    <row r="3265" spans="3:4" s="38" customFormat="1" x14ac:dyDescent="0.2">
      <c r="C3265" s="7"/>
      <c r="D3265" s="7"/>
    </row>
    <row r="3266" spans="3:4" s="38" customFormat="1" x14ac:dyDescent="0.2">
      <c r="C3266" s="7"/>
      <c r="D3266" s="7"/>
    </row>
    <row r="3267" spans="3:4" s="38" customFormat="1" x14ac:dyDescent="0.2">
      <c r="C3267" s="7"/>
      <c r="D3267" s="7"/>
    </row>
    <row r="3268" spans="3:4" s="38" customFormat="1" x14ac:dyDescent="0.2">
      <c r="C3268" s="7"/>
      <c r="D3268" s="7"/>
    </row>
    <row r="3269" spans="3:4" s="38" customFormat="1" x14ac:dyDescent="0.2">
      <c r="C3269" s="7"/>
      <c r="D3269" s="7"/>
    </row>
    <row r="3270" spans="3:4" s="38" customFormat="1" x14ac:dyDescent="0.2">
      <c r="C3270" s="7"/>
      <c r="D3270" s="7"/>
    </row>
    <row r="3271" spans="3:4" s="38" customFormat="1" x14ac:dyDescent="0.2">
      <c r="C3271" s="7"/>
      <c r="D3271" s="7"/>
    </row>
    <row r="3272" spans="3:4" s="38" customFormat="1" x14ac:dyDescent="0.2">
      <c r="C3272" s="7"/>
      <c r="D3272" s="7"/>
    </row>
    <row r="3273" spans="3:4" s="38" customFormat="1" x14ac:dyDescent="0.2">
      <c r="C3273" s="7"/>
      <c r="D3273" s="7"/>
    </row>
    <row r="3274" spans="3:4" s="38" customFormat="1" x14ac:dyDescent="0.2">
      <c r="C3274" s="7"/>
      <c r="D3274" s="7"/>
    </row>
    <row r="3275" spans="3:4" s="38" customFormat="1" x14ac:dyDescent="0.2">
      <c r="C3275" s="7"/>
      <c r="D3275" s="7"/>
    </row>
    <row r="3276" spans="3:4" s="38" customFormat="1" x14ac:dyDescent="0.2">
      <c r="C3276" s="7"/>
      <c r="D3276" s="7"/>
    </row>
    <row r="3277" spans="3:4" s="38" customFormat="1" x14ac:dyDescent="0.2">
      <c r="C3277" s="7"/>
      <c r="D3277" s="7"/>
    </row>
    <row r="3278" spans="3:4" s="38" customFormat="1" x14ac:dyDescent="0.2">
      <c r="C3278" s="7"/>
      <c r="D3278" s="7"/>
    </row>
    <row r="3279" spans="3:4" s="38" customFormat="1" x14ac:dyDescent="0.2">
      <c r="C3279" s="7"/>
      <c r="D3279" s="7"/>
    </row>
    <row r="3280" spans="3:4" s="38" customFormat="1" x14ac:dyDescent="0.2">
      <c r="C3280" s="7"/>
      <c r="D3280" s="7"/>
    </row>
    <row r="3281" spans="3:4" s="38" customFormat="1" x14ac:dyDescent="0.2">
      <c r="C3281" s="7"/>
      <c r="D3281" s="7"/>
    </row>
    <row r="3282" spans="3:4" s="38" customFormat="1" x14ac:dyDescent="0.2">
      <c r="C3282" s="7"/>
      <c r="D3282" s="7"/>
    </row>
    <row r="3283" spans="3:4" s="38" customFormat="1" x14ac:dyDescent="0.2">
      <c r="C3283" s="7"/>
      <c r="D3283" s="7"/>
    </row>
    <row r="3284" spans="3:4" s="38" customFormat="1" x14ac:dyDescent="0.2">
      <c r="C3284" s="7"/>
      <c r="D3284" s="7"/>
    </row>
    <row r="3285" spans="3:4" s="38" customFormat="1" x14ac:dyDescent="0.2">
      <c r="C3285" s="7"/>
      <c r="D3285" s="7"/>
    </row>
    <row r="3286" spans="3:4" s="38" customFormat="1" x14ac:dyDescent="0.2">
      <c r="C3286" s="7"/>
      <c r="D3286" s="7"/>
    </row>
    <row r="3287" spans="3:4" s="38" customFormat="1" x14ac:dyDescent="0.2">
      <c r="C3287" s="7"/>
      <c r="D3287" s="7"/>
    </row>
    <row r="3288" spans="3:4" s="38" customFormat="1" x14ac:dyDescent="0.2">
      <c r="C3288" s="7"/>
      <c r="D3288" s="7"/>
    </row>
    <row r="3289" spans="3:4" s="38" customFormat="1" x14ac:dyDescent="0.2">
      <c r="C3289" s="7"/>
      <c r="D3289" s="7"/>
    </row>
    <row r="3290" spans="3:4" s="38" customFormat="1" x14ac:dyDescent="0.2">
      <c r="C3290" s="7"/>
      <c r="D3290" s="7"/>
    </row>
    <row r="3291" spans="3:4" s="38" customFormat="1" x14ac:dyDescent="0.2">
      <c r="C3291" s="7"/>
      <c r="D3291" s="7"/>
    </row>
    <row r="3292" spans="3:4" s="38" customFormat="1" x14ac:dyDescent="0.2">
      <c r="C3292" s="7"/>
      <c r="D3292" s="7"/>
    </row>
    <row r="3293" spans="3:4" s="38" customFormat="1" x14ac:dyDescent="0.2">
      <c r="C3293" s="7"/>
      <c r="D3293" s="7"/>
    </row>
    <row r="3294" spans="3:4" s="38" customFormat="1" x14ac:dyDescent="0.2">
      <c r="C3294" s="7"/>
      <c r="D3294" s="7"/>
    </row>
    <row r="3295" spans="3:4" s="38" customFormat="1" x14ac:dyDescent="0.2">
      <c r="C3295" s="7"/>
      <c r="D3295" s="7"/>
    </row>
    <row r="3296" spans="3:4" s="38" customFormat="1" x14ac:dyDescent="0.2">
      <c r="C3296" s="7"/>
      <c r="D3296" s="7"/>
    </row>
    <row r="3297" spans="3:4" s="38" customFormat="1" x14ac:dyDescent="0.2">
      <c r="C3297" s="7"/>
      <c r="D3297" s="7"/>
    </row>
    <row r="3298" spans="3:4" s="38" customFormat="1" x14ac:dyDescent="0.2">
      <c r="C3298" s="7"/>
      <c r="D3298" s="7"/>
    </row>
    <row r="3299" spans="3:4" s="38" customFormat="1" x14ac:dyDescent="0.2">
      <c r="C3299" s="7"/>
      <c r="D3299" s="7"/>
    </row>
    <row r="3300" spans="3:4" s="38" customFormat="1" x14ac:dyDescent="0.2">
      <c r="C3300" s="7"/>
      <c r="D3300" s="7"/>
    </row>
    <row r="3301" spans="3:4" s="38" customFormat="1" x14ac:dyDescent="0.2">
      <c r="C3301" s="7"/>
      <c r="D3301" s="7"/>
    </row>
    <row r="3302" spans="3:4" s="38" customFormat="1" x14ac:dyDescent="0.2">
      <c r="C3302" s="7"/>
      <c r="D3302" s="7"/>
    </row>
    <row r="3303" spans="3:4" s="38" customFormat="1" x14ac:dyDescent="0.2">
      <c r="C3303" s="7"/>
      <c r="D3303" s="7"/>
    </row>
    <row r="3304" spans="3:4" s="38" customFormat="1" x14ac:dyDescent="0.2">
      <c r="C3304" s="7"/>
      <c r="D3304" s="7"/>
    </row>
    <row r="3305" spans="3:4" s="38" customFormat="1" x14ac:dyDescent="0.2">
      <c r="C3305" s="7"/>
      <c r="D3305" s="7"/>
    </row>
    <row r="3306" spans="3:4" s="38" customFormat="1" x14ac:dyDescent="0.2">
      <c r="C3306" s="7"/>
      <c r="D3306" s="7"/>
    </row>
    <row r="3307" spans="3:4" s="38" customFormat="1" x14ac:dyDescent="0.2">
      <c r="C3307" s="7"/>
      <c r="D3307" s="7"/>
    </row>
    <row r="3308" spans="3:4" s="38" customFormat="1" x14ac:dyDescent="0.2">
      <c r="C3308" s="7"/>
      <c r="D3308" s="7"/>
    </row>
    <row r="3309" spans="3:4" s="38" customFormat="1" x14ac:dyDescent="0.2">
      <c r="C3309" s="7"/>
      <c r="D3309" s="7"/>
    </row>
    <row r="3310" spans="3:4" s="38" customFormat="1" x14ac:dyDescent="0.2">
      <c r="C3310" s="7"/>
      <c r="D3310" s="7"/>
    </row>
    <row r="3311" spans="3:4" s="38" customFormat="1" x14ac:dyDescent="0.2">
      <c r="C3311" s="7"/>
      <c r="D3311" s="7"/>
    </row>
    <row r="3312" spans="3:4" s="38" customFormat="1" x14ac:dyDescent="0.2">
      <c r="C3312" s="7"/>
      <c r="D3312" s="7"/>
    </row>
    <row r="3313" spans="3:4" s="38" customFormat="1" x14ac:dyDescent="0.2">
      <c r="C3313" s="7"/>
      <c r="D3313" s="7"/>
    </row>
    <row r="3314" spans="3:4" s="38" customFormat="1" x14ac:dyDescent="0.2">
      <c r="C3314" s="7"/>
      <c r="D3314" s="7"/>
    </row>
    <row r="3315" spans="3:4" s="38" customFormat="1" x14ac:dyDescent="0.2">
      <c r="C3315" s="7"/>
      <c r="D3315" s="7"/>
    </row>
    <row r="3316" spans="3:4" s="38" customFormat="1" x14ac:dyDescent="0.2">
      <c r="C3316" s="7"/>
      <c r="D3316" s="7"/>
    </row>
    <row r="3317" spans="3:4" s="38" customFormat="1" x14ac:dyDescent="0.2">
      <c r="C3317" s="7"/>
      <c r="D3317" s="7"/>
    </row>
    <row r="3318" spans="3:4" s="38" customFormat="1" x14ac:dyDescent="0.2">
      <c r="C3318" s="7"/>
      <c r="D3318" s="7"/>
    </row>
    <row r="3319" spans="3:4" s="38" customFormat="1" x14ac:dyDescent="0.2">
      <c r="C3319" s="7"/>
      <c r="D3319" s="7"/>
    </row>
    <row r="3320" spans="3:4" s="38" customFormat="1" x14ac:dyDescent="0.2">
      <c r="C3320" s="7"/>
      <c r="D3320" s="7"/>
    </row>
    <row r="3321" spans="3:4" s="38" customFormat="1" x14ac:dyDescent="0.2">
      <c r="C3321" s="7"/>
      <c r="D3321" s="7"/>
    </row>
    <row r="3322" spans="3:4" s="38" customFormat="1" x14ac:dyDescent="0.2">
      <c r="C3322" s="7"/>
      <c r="D3322" s="7"/>
    </row>
    <row r="3323" spans="3:4" s="38" customFormat="1" x14ac:dyDescent="0.2">
      <c r="C3323" s="7"/>
      <c r="D3323" s="7"/>
    </row>
    <row r="3324" spans="3:4" s="38" customFormat="1" x14ac:dyDescent="0.2">
      <c r="C3324" s="7"/>
      <c r="D3324" s="7"/>
    </row>
    <row r="3325" spans="3:4" s="38" customFormat="1" x14ac:dyDescent="0.2">
      <c r="C3325" s="7"/>
      <c r="D3325" s="7"/>
    </row>
    <row r="3326" spans="3:4" s="38" customFormat="1" x14ac:dyDescent="0.2">
      <c r="C3326" s="7"/>
      <c r="D3326" s="7"/>
    </row>
    <row r="3327" spans="3:4" s="38" customFormat="1" x14ac:dyDescent="0.2">
      <c r="C3327" s="7"/>
      <c r="D3327" s="7"/>
    </row>
    <row r="3328" spans="3:4" s="38" customFormat="1" x14ac:dyDescent="0.2">
      <c r="C3328" s="7"/>
      <c r="D3328" s="7"/>
    </row>
    <row r="3329" spans="3:4" s="38" customFormat="1" x14ac:dyDescent="0.2">
      <c r="C3329" s="7"/>
      <c r="D3329" s="7"/>
    </row>
    <row r="3330" spans="3:4" s="38" customFormat="1" x14ac:dyDescent="0.2">
      <c r="C3330" s="7"/>
      <c r="D3330" s="7"/>
    </row>
    <row r="3331" spans="3:4" s="38" customFormat="1" x14ac:dyDescent="0.2">
      <c r="C3331" s="7"/>
      <c r="D3331" s="7"/>
    </row>
    <row r="3332" spans="3:4" s="38" customFormat="1" x14ac:dyDescent="0.2">
      <c r="C3332" s="7"/>
      <c r="D3332" s="7"/>
    </row>
    <row r="3333" spans="3:4" s="38" customFormat="1" x14ac:dyDescent="0.2">
      <c r="C3333" s="7"/>
      <c r="D3333" s="7"/>
    </row>
    <row r="3334" spans="3:4" s="38" customFormat="1" x14ac:dyDescent="0.2">
      <c r="C3334" s="7"/>
      <c r="D3334" s="7"/>
    </row>
    <row r="3335" spans="3:4" s="38" customFormat="1" x14ac:dyDescent="0.2">
      <c r="C3335" s="7"/>
      <c r="D3335" s="7"/>
    </row>
    <row r="3336" spans="3:4" s="38" customFormat="1" x14ac:dyDescent="0.2">
      <c r="C3336" s="7"/>
      <c r="D3336" s="7"/>
    </row>
    <row r="3337" spans="3:4" s="38" customFormat="1" x14ac:dyDescent="0.2">
      <c r="C3337" s="7"/>
      <c r="D3337" s="7"/>
    </row>
    <row r="3338" spans="3:4" s="38" customFormat="1" x14ac:dyDescent="0.2">
      <c r="C3338" s="7"/>
      <c r="D3338" s="7"/>
    </row>
    <row r="3339" spans="3:4" s="38" customFormat="1" x14ac:dyDescent="0.2">
      <c r="C3339" s="7"/>
      <c r="D3339" s="7"/>
    </row>
    <row r="3340" spans="3:4" s="38" customFormat="1" x14ac:dyDescent="0.2">
      <c r="C3340" s="7"/>
      <c r="D3340" s="7"/>
    </row>
    <row r="3341" spans="3:4" s="38" customFormat="1" x14ac:dyDescent="0.2">
      <c r="C3341" s="7"/>
      <c r="D3341" s="7"/>
    </row>
    <row r="3342" spans="3:4" s="38" customFormat="1" x14ac:dyDescent="0.2">
      <c r="C3342" s="7"/>
      <c r="D3342" s="7"/>
    </row>
    <row r="3343" spans="3:4" s="38" customFormat="1" x14ac:dyDescent="0.2">
      <c r="C3343" s="7"/>
      <c r="D3343" s="7"/>
    </row>
    <row r="3344" spans="3:4" s="38" customFormat="1" x14ac:dyDescent="0.2">
      <c r="C3344" s="7"/>
      <c r="D3344" s="7"/>
    </row>
    <row r="3345" spans="3:4" s="38" customFormat="1" x14ac:dyDescent="0.2">
      <c r="C3345" s="7"/>
      <c r="D3345" s="7"/>
    </row>
    <row r="3346" spans="3:4" s="38" customFormat="1" x14ac:dyDescent="0.2">
      <c r="C3346" s="7"/>
      <c r="D3346" s="7"/>
    </row>
    <row r="3347" spans="3:4" s="38" customFormat="1" x14ac:dyDescent="0.2">
      <c r="C3347" s="7"/>
      <c r="D3347" s="7"/>
    </row>
    <row r="3348" spans="3:4" s="38" customFormat="1" x14ac:dyDescent="0.2">
      <c r="C3348" s="7"/>
      <c r="D3348" s="7"/>
    </row>
    <row r="3349" spans="3:4" s="38" customFormat="1" x14ac:dyDescent="0.2">
      <c r="C3349" s="7"/>
      <c r="D3349" s="7"/>
    </row>
    <row r="3350" spans="3:4" s="38" customFormat="1" x14ac:dyDescent="0.2">
      <c r="C3350" s="7"/>
      <c r="D3350" s="7"/>
    </row>
    <row r="3351" spans="3:4" s="38" customFormat="1" x14ac:dyDescent="0.2">
      <c r="C3351" s="7"/>
      <c r="D3351" s="7"/>
    </row>
    <row r="3352" spans="3:4" s="38" customFormat="1" x14ac:dyDescent="0.2">
      <c r="C3352" s="7"/>
      <c r="D3352" s="7"/>
    </row>
    <row r="3353" spans="3:4" s="38" customFormat="1" x14ac:dyDescent="0.2">
      <c r="C3353" s="7"/>
      <c r="D3353" s="7"/>
    </row>
    <row r="3354" spans="3:4" s="38" customFormat="1" x14ac:dyDescent="0.2">
      <c r="C3354" s="7"/>
      <c r="D3354" s="7"/>
    </row>
    <row r="3355" spans="3:4" s="38" customFormat="1" x14ac:dyDescent="0.2">
      <c r="C3355" s="7"/>
      <c r="D3355" s="7"/>
    </row>
    <row r="3356" spans="3:4" s="38" customFormat="1" x14ac:dyDescent="0.2">
      <c r="C3356" s="7"/>
      <c r="D3356" s="7"/>
    </row>
    <row r="3357" spans="3:4" s="38" customFormat="1" x14ac:dyDescent="0.2">
      <c r="C3357" s="7"/>
      <c r="D3357" s="7"/>
    </row>
    <row r="3358" spans="3:4" s="38" customFormat="1" x14ac:dyDescent="0.2">
      <c r="C3358" s="7"/>
      <c r="D3358" s="7"/>
    </row>
    <row r="3359" spans="3:4" s="38" customFormat="1" x14ac:dyDescent="0.2">
      <c r="C3359" s="7"/>
      <c r="D3359" s="7"/>
    </row>
    <row r="3360" spans="3:4" s="38" customFormat="1" x14ac:dyDescent="0.2">
      <c r="C3360" s="7"/>
      <c r="D3360" s="7"/>
    </row>
    <row r="3361" spans="3:4" s="38" customFormat="1" x14ac:dyDescent="0.2">
      <c r="C3361" s="7"/>
      <c r="D3361" s="7"/>
    </row>
    <row r="3362" spans="3:4" s="38" customFormat="1" x14ac:dyDescent="0.2">
      <c r="C3362" s="7"/>
      <c r="D3362" s="7"/>
    </row>
    <row r="3363" spans="3:4" s="38" customFormat="1" x14ac:dyDescent="0.2">
      <c r="C3363" s="7"/>
      <c r="D3363" s="7"/>
    </row>
    <row r="3364" spans="3:4" s="38" customFormat="1" x14ac:dyDescent="0.2">
      <c r="C3364" s="7"/>
      <c r="D3364" s="7"/>
    </row>
    <row r="3365" spans="3:4" s="38" customFormat="1" x14ac:dyDescent="0.2">
      <c r="C3365" s="7"/>
      <c r="D3365" s="7"/>
    </row>
    <row r="3366" spans="3:4" s="38" customFormat="1" x14ac:dyDescent="0.2">
      <c r="C3366" s="7"/>
      <c r="D3366" s="7"/>
    </row>
    <row r="3367" spans="3:4" s="38" customFormat="1" x14ac:dyDescent="0.2">
      <c r="C3367" s="7"/>
      <c r="D3367" s="7"/>
    </row>
    <row r="3368" spans="3:4" s="38" customFormat="1" x14ac:dyDescent="0.2">
      <c r="C3368" s="7"/>
      <c r="D3368" s="7"/>
    </row>
    <row r="3369" spans="3:4" s="38" customFormat="1" x14ac:dyDescent="0.2">
      <c r="C3369" s="7"/>
      <c r="D3369" s="7"/>
    </row>
    <row r="3370" spans="3:4" s="38" customFormat="1" x14ac:dyDescent="0.2">
      <c r="C3370" s="7"/>
      <c r="D3370" s="7"/>
    </row>
    <row r="3371" spans="3:4" s="38" customFormat="1" x14ac:dyDescent="0.2">
      <c r="C3371" s="7"/>
      <c r="D3371" s="7"/>
    </row>
    <row r="3372" spans="3:4" s="38" customFormat="1" x14ac:dyDescent="0.2">
      <c r="C3372" s="7"/>
      <c r="D3372" s="7"/>
    </row>
    <row r="3373" spans="3:4" s="38" customFormat="1" x14ac:dyDescent="0.2">
      <c r="C3373" s="7"/>
      <c r="D3373" s="7"/>
    </row>
    <row r="3374" spans="3:4" s="38" customFormat="1" x14ac:dyDescent="0.2">
      <c r="C3374" s="7"/>
      <c r="D3374" s="7"/>
    </row>
    <row r="3375" spans="3:4" s="38" customFormat="1" x14ac:dyDescent="0.2">
      <c r="C3375" s="7"/>
      <c r="D3375" s="7"/>
    </row>
    <row r="3376" spans="3:4" s="38" customFormat="1" x14ac:dyDescent="0.2">
      <c r="C3376" s="7"/>
      <c r="D3376" s="7"/>
    </row>
    <row r="3377" spans="3:4" s="38" customFormat="1" x14ac:dyDescent="0.2">
      <c r="C3377" s="7"/>
      <c r="D3377" s="7"/>
    </row>
    <row r="3378" spans="3:4" s="38" customFormat="1" x14ac:dyDescent="0.2">
      <c r="C3378" s="7"/>
      <c r="D3378" s="7"/>
    </row>
    <row r="3379" spans="3:4" s="38" customFormat="1" x14ac:dyDescent="0.2">
      <c r="C3379" s="7"/>
      <c r="D3379" s="7"/>
    </row>
    <row r="3380" spans="3:4" s="38" customFormat="1" x14ac:dyDescent="0.2">
      <c r="C3380" s="7"/>
      <c r="D3380" s="7"/>
    </row>
    <row r="3381" spans="3:4" s="38" customFormat="1" x14ac:dyDescent="0.2">
      <c r="C3381" s="7"/>
      <c r="D3381" s="7"/>
    </row>
    <row r="3382" spans="3:4" s="38" customFormat="1" x14ac:dyDescent="0.2">
      <c r="C3382" s="7"/>
      <c r="D3382" s="7"/>
    </row>
    <row r="3383" spans="3:4" s="38" customFormat="1" x14ac:dyDescent="0.2">
      <c r="C3383" s="7"/>
      <c r="D3383" s="7"/>
    </row>
    <row r="3384" spans="3:4" s="38" customFormat="1" x14ac:dyDescent="0.2">
      <c r="C3384" s="7"/>
      <c r="D3384" s="7"/>
    </row>
    <row r="3385" spans="3:4" s="38" customFormat="1" x14ac:dyDescent="0.2">
      <c r="C3385" s="7"/>
      <c r="D3385" s="7"/>
    </row>
    <row r="3386" spans="3:4" s="38" customFormat="1" x14ac:dyDescent="0.2">
      <c r="C3386" s="7"/>
      <c r="D3386" s="7"/>
    </row>
    <row r="3387" spans="3:4" s="38" customFormat="1" x14ac:dyDescent="0.2">
      <c r="C3387" s="7"/>
      <c r="D3387" s="7"/>
    </row>
    <row r="3388" spans="3:4" s="38" customFormat="1" x14ac:dyDescent="0.2">
      <c r="C3388" s="7"/>
      <c r="D3388" s="7"/>
    </row>
    <row r="3389" spans="3:4" s="38" customFormat="1" x14ac:dyDescent="0.2">
      <c r="C3389" s="7"/>
      <c r="D3389" s="7"/>
    </row>
    <row r="3390" spans="3:4" s="38" customFormat="1" x14ac:dyDescent="0.2">
      <c r="C3390" s="7"/>
      <c r="D3390" s="7"/>
    </row>
    <row r="3391" spans="3:4" s="38" customFormat="1" x14ac:dyDescent="0.2">
      <c r="C3391" s="7"/>
      <c r="D3391" s="7"/>
    </row>
    <row r="3392" spans="3:4" s="38" customFormat="1" x14ac:dyDescent="0.2">
      <c r="C3392" s="7"/>
      <c r="D3392" s="7"/>
    </row>
    <row r="3393" spans="3:4" s="38" customFormat="1" x14ac:dyDescent="0.2">
      <c r="C3393" s="7"/>
      <c r="D3393" s="7"/>
    </row>
    <row r="3394" spans="3:4" s="38" customFormat="1" x14ac:dyDescent="0.2">
      <c r="C3394" s="7"/>
      <c r="D3394" s="7"/>
    </row>
    <row r="3395" spans="3:4" s="38" customFormat="1" x14ac:dyDescent="0.2">
      <c r="C3395" s="7"/>
      <c r="D3395" s="7"/>
    </row>
    <row r="3396" spans="3:4" s="38" customFormat="1" x14ac:dyDescent="0.2">
      <c r="C3396" s="7"/>
      <c r="D3396" s="7"/>
    </row>
    <row r="3397" spans="3:4" s="38" customFormat="1" x14ac:dyDescent="0.2">
      <c r="C3397" s="7"/>
      <c r="D3397" s="7"/>
    </row>
    <row r="3398" spans="3:4" s="38" customFormat="1" x14ac:dyDescent="0.2">
      <c r="C3398" s="7"/>
      <c r="D3398" s="7"/>
    </row>
    <row r="3399" spans="3:4" s="38" customFormat="1" x14ac:dyDescent="0.2">
      <c r="C3399" s="7"/>
      <c r="D3399" s="7"/>
    </row>
    <row r="3400" spans="3:4" s="38" customFormat="1" x14ac:dyDescent="0.2">
      <c r="C3400" s="7"/>
      <c r="D3400" s="7"/>
    </row>
    <row r="3401" spans="3:4" s="38" customFormat="1" x14ac:dyDescent="0.2">
      <c r="C3401" s="7"/>
      <c r="D3401" s="7"/>
    </row>
    <row r="3402" spans="3:4" s="38" customFormat="1" x14ac:dyDescent="0.2">
      <c r="C3402" s="7"/>
      <c r="D3402" s="7"/>
    </row>
    <row r="3403" spans="3:4" s="38" customFormat="1" x14ac:dyDescent="0.2">
      <c r="C3403" s="7"/>
      <c r="D3403" s="7"/>
    </row>
    <row r="3404" spans="3:4" s="38" customFormat="1" x14ac:dyDescent="0.2">
      <c r="C3404" s="7"/>
      <c r="D3404" s="7"/>
    </row>
    <row r="3405" spans="3:4" s="38" customFormat="1" x14ac:dyDescent="0.2">
      <c r="C3405" s="7"/>
      <c r="D3405" s="7"/>
    </row>
    <row r="3406" spans="3:4" s="38" customFormat="1" x14ac:dyDescent="0.2">
      <c r="C3406" s="7"/>
      <c r="D3406" s="7"/>
    </row>
    <row r="3407" spans="3:4" s="38" customFormat="1" x14ac:dyDescent="0.2">
      <c r="C3407" s="7"/>
      <c r="D3407" s="7"/>
    </row>
    <row r="3408" spans="3:4" s="38" customFormat="1" x14ac:dyDescent="0.2">
      <c r="C3408" s="7"/>
      <c r="D3408" s="7"/>
    </row>
    <row r="3409" spans="3:4" s="38" customFormat="1" x14ac:dyDescent="0.2">
      <c r="C3409" s="7"/>
      <c r="D3409" s="7"/>
    </row>
    <row r="3410" spans="3:4" s="38" customFormat="1" x14ac:dyDescent="0.2">
      <c r="C3410" s="7"/>
      <c r="D3410" s="7"/>
    </row>
    <row r="3411" spans="3:4" s="38" customFormat="1" x14ac:dyDescent="0.2">
      <c r="C3411" s="7"/>
      <c r="D3411" s="7"/>
    </row>
    <row r="3412" spans="3:4" s="38" customFormat="1" x14ac:dyDescent="0.2">
      <c r="C3412" s="7"/>
      <c r="D3412" s="7"/>
    </row>
    <row r="3413" spans="3:4" s="38" customFormat="1" x14ac:dyDescent="0.2">
      <c r="C3413" s="7"/>
      <c r="D3413" s="7"/>
    </row>
    <row r="3414" spans="3:4" s="38" customFormat="1" x14ac:dyDescent="0.2">
      <c r="C3414" s="7"/>
      <c r="D3414" s="7"/>
    </row>
    <row r="3415" spans="3:4" s="38" customFormat="1" x14ac:dyDescent="0.2">
      <c r="C3415" s="7"/>
      <c r="D3415" s="7"/>
    </row>
    <row r="3416" spans="3:4" s="38" customFormat="1" x14ac:dyDescent="0.2">
      <c r="C3416" s="7"/>
      <c r="D3416" s="7"/>
    </row>
    <row r="3417" spans="3:4" s="38" customFormat="1" x14ac:dyDescent="0.2">
      <c r="C3417" s="7"/>
      <c r="D3417" s="7"/>
    </row>
    <row r="3418" spans="3:4" s="38" customFormat="1" x14ac:dyDescent="0.2">
      <c r="C3418" s="7"/>
      <c r="D3418" s="7"/>
    </row>
    <row r="3419" spans="3:4" s="38" customFormat="1" x14ac:dyDescent="0.2">
      <c r="C3419" s="7"/>
      <c r="D3419" s="7"/>
    </row>
    <row r="3420" spans="3:4" s="38" customFormat="1" x14ac:dyDescent="0.2">
      <c r="C3420" s="7"/>
      <c r="D3420" s="7"/>
    </row>
    <row r="3421" spans="3:4" s="38" customFormat="1" x14ac:dyDescent="0.2">
      <c r="C3421" s="7"/>
      <c r="D3421" s="7"/>
    </row>
    <row r="3422" spans="3:4" s="38" customFormat="1" x14ac:dyDescent="0.2">
      <c r="C3422" s="7"/>
      <c r="D3422" s="7"/>
    </row>
    <row r="3423" spans="3:4" s="38" customFormat="1" x14ac:dyDescent="0.2">
      <c r="C3423" s="7"/>
      <c r="D3423" s="7"/>
    </row>
    <row r="3424" spans="3:4" s="38" customFormat="1" x14ac:dyDescent="0.2">
      <c r="C3424" s="7"/>
      <c r="D3424" s="7"/>
    </row>
    <row r="3425" spans="3:4" s="38" customFormat="1" x14ac:dyDescent="0.2">
      <c r="C3425" s="7"/>
      <c r="D3425" s="7"/>
    </row>
    <row r="3426" spans="3:4" s="38" customFormat="1" x14ac:dyDescent="0.2">
      <c r="C3426" s="7"/>
      <c r="D3426" s="7"/>
    </row>
    <row r="3427" spans="3:4" s="38" customFormat="1" x14ac:dyDescent="0.2">
      <c r="C3427" s="7"/>
      <c r="D3427" s="7"/>
    </row>
    <row r="3428" spans="3:4" s="38" customFormat="1" x14ac:dyDescent="0.2">
      <c r="C3428" s="7"/>
      <c r="D3428" s="7"/>
    </row>
    <row r="3429" spans="3:4" s="38" customFormat="1" x14ac:dyDescent="0.2">
      <c r="C3429" s="7"/>
      <c r="D3429" s="7"/>
    </row>
    <row r="3430" spans="3:4" s="38" customFormat="1" x14ac:dyDescent="0.2">
      <c r="C3430" s="7"/>
      <c r="D3430" s="7"/>
    </row>
    <row r="3431" spans="3:4" s="38" customFormat="1" x14ac:dyDescent="0.2">
      <c r="C3431" s="7"/>
      <c r="D3431" s="7"/>
    </row>
    <row r="3432" spans="3:4" s="38" customFormat="1" x14ac:dyDescent="0.2">
      <c r="C3432" s="7"/>
      <c r="D3432" s="7"/>
    </row>
    <row r="3433" spans="3:4" s="38" customFormat="1" x14ac:dyDescent="0.2">
      <c r="C3433" s="7"/>
      <c r="D3433" s="7"/>
    </row>
    <row r="3434" spans="3:4" s="38" customFormat="1" x14ac:dyDescent="0.2">
      <c r="C3434" s="7"/>
      <c r="D3434" s="7"/>
    </row>
    <row r="3435" spans="3:4" s="38" customFormat="1" x14ac:dyDescent="0.2">
      <c r="C3435" s="7"/>
      <c r="D3435" s="7"/>
    </row>
    <row r="3436" spans="3:4" s="38" customFormat="1" x14ac:dyDescent="0.2">
      <c r="C3436" s="7"/>
      <c r="D3436" s="7"/>
    </row>
    <row r="3437" spans="3:4" s="38" customFormat="1" x14ac:dyDescent="0.2">
      <c r="C3437" s="7"/>
      <c r="D3437" s="7"/>
    </row>
    <row r="3438" spans="3:4" s="38" customFormat="1" x14ac:dyDescent="0.2">
      <c r="C3438" s="7"/>
      <c r="D3438" s="7"/>
    </row>
    <row r="3439" spans="3:4" s="38" customFormat="1" x14ac:dyDescent="0.2">
      <c r="C3439" s="7"/>
      <c r="D3439" s="7"/>
    </row>
    <row r="3440" spans="3:4" s="38" customFormat="1" x14ac:dyDescent="0.2">
      <c r="C3440" s="7"/>
      <c r="D3440" s="7"/>
    </row>
    <row r="3441" spans="3:4" s="38" customFormat="1" x14ac:dyDescent="0.2">
      <c r="C3441" s="7"/>
      <c r="D3441" s="7"/>
    </row>
    <row r="3442" spans="3:4" s="38" customFormat="1" x14ac:dyDescent="0.2">
      <c r="C3442" s="7"/>
      <c r="D3442" s="7"/>
    </row>
    <row r="3443" spans="3:4" s="38" customFormat="1" x14ac:dyDescent="0.2">
      <c r="C3443" s="7"/>
      <c r="D3443" s="7"/>
    </row>
    <row r="3444" spans="3:4" s="38" customFormat="1" x14ac:dyDescent="0.2">
      <c r="C3444" s="7"/>
      <c r="D3444" s="7"/>
    </row>
    <row r="3445" spans="3:4" s="38" customFormat="1" x14ac:dyDescent="0.2">
      <c r="C3445" s="7"/>
      <c r="D3445" s="7"/>
    </row>
    <row r="3446" spans="3:4" s="38" customFormat="1" x14ac:dyDescent="0.2">
      <c r="C3446" s="7"/>
      <c r="D3446" s="7"/>
    </row>
    <row r="3447" spans="3:4" s="38" customFormat="1" x14ac:dyDescent="0.2">
      <c r="C3447" s="7"/>
      <c r="D3447" s="7"/>
    </row>
    <row r="3448" spans="3:4" s="38" customFormat="1" x14ac:dyDescent="0.2">
      <c r="C3448" s="7"/>
      <c r="D3448" s="7"/>
    </row>
    <row r="3449" spans="3:4" s="38" customFormat="1" x14ac:dyDescent="0.2">
      <c r="C3449" s="7"/>
      <c r="D3449" s="7"/>
    </row>
    <row r="3450" spans="3:4" s="38" customFormat="1" x14ac:dyDescent="0.2">
      <c r="C3450" s="7"/>
      <c r="D3450" s="7"/>
    </row>
    <row r="3451" spans="3:4" s="38" customFormat="1" x14ac:dyDescent="0.2">
      <c r="C3451" s="7"/>
      <c r="D3451" s="7"/>
    </row>
    <row r="3452" spans="3:4" s="38" customFormat="1" x14ac:dyDescent="0.2">
      <c r="C3452" s="7"/>
      <c r="D3452" s="7"/>
    </row>
    <row r="3453" spans="3:4" s="38" customFormat="1" x14ac:dyDescent="0.2">
      <c r="C3453" s="7"/>
      <c r="D3453" s="7"/>
    </row>
    <row r="3454" spans="3:4" s="38" customFormat="1" x14ac:dyDescent="0.2">
      <c r="C3454" s="7"/>
      <c r="D3454" s="7"/>
    </row>
    <row r="3455" spans="3:4" s="38" customFormat="1" x14ac:dyDescent="0.2">
      <c r="C3455" s="7"/>
      <c r="D3455" s="7"/>
    </row>
    <row r="3456" spans="3:4" s="38" customFormat="1" x14ac:dyDescent="0.2">
      <c r="C3456" s="7"/>
      <c r="D3456" s="7"/>
    </row>
    <row r="3457" spans="3:4" s="38" customFormat="1" x14ac:dyDescent="0.2">
      <c r="C3457" s="7"/>
      <c r="D3457" s="7"/>
    </row>
    <row r="3458" spans="3:4" s="38" customFormat="1" x14ac:dyDescent="0.2">
      <c r="C3458" s="7"/>
      <c r="D3458" s="7"/>
    </row>
    <row r="3459" spans="3:4" s="38" customFormat="1" x14ac:dyDescent="0.2">
      <c r="C3459" s="7"/>
      <c r="D3459" s="7"/>
    </row>
    <row r="3460" spans="3:4" s="38" customFormat="1" x14ac:dyDescent="0.2">
      <c r="C3460" s="7"/>
      <c r="D3460" s="7"/>
    </row>
    <row r="3461" spans="3:4" s="38" customFormat="1" x14ac:dyDescent="0.2">
      <c r="C3461" s="7"/>
      <c r="D3461" s="7"/>
    </row>
    <row r="3462" spans="3:4" s="38" customFormat="1" x14ac:dyDescent="0.2">
      <c r="C3462" s="7"/>
      <c r="D3462" s="7"/>
    </row>
    <row r="3463" spans="3:4" s="38" customFormat="1" x14ac:dyDescent="0.2">
      <c r="C3463" s="7"/>
      <c r="D3463" s="7"/>
    </row>
    <row r="3464" spans="3:4" s="38" customFormat="1" x14ac:dyDescent="0.2">
      <c r="C3464" s="7"/>
      <c r="D3464" s="7"/>
    </row>
    <row r="3465" spans="3:4" s="38" customFormat="1" x14ac:dyDescent="0.2">
      <c r="C3465" s="7"/>
      <c r="D3465" s="7"/>
    </row>
    <row r="3466" spans="3:4" s="38" customFormat="1" x14ac:dyDescent="0.2">
      <c r="C3466" s="7"/>
      <c r="D3466" s="7"/>
    </row>
    <row r="3467" spans="3:4" s="38" customFormat="1" x14ac:dyDescent="0.2">
      <c r="C3467" s="7"/>
      <c r="D3467" s="7"/>
    </row>
    <row r="3468" spans="3:4" s="38" customFormat="1" x14ac:dyDescent="0.2">
      <c r="C3468" s="7"/>
      <c r="D3468" s="7"/>
    </row>
    <row r="3469" spans="3:4" s="38" customFormat="1" x14ac:dyDescent="0.2">
      <c r="C3469" s="7"/>
      <c r="D3469" s="7"/>
    </row>
    <row r="3470" spans="3:4" s="38" customFormat="1" x14ac:dyDescent="0.2">
      <c r="C3470" s="7"/>
      <c r="D3470" s="7"/>
    </row>
    <row r="3471" spans="3:4" s="38" customFormat="1" x14ac:dyDescent="0.2">
      <c r="C3471" s="7"/>
      <c r="D3471" s="7"/>
    </row>
    <row r="3472" spans="3:4" s="38" customFormat="1" x14ac:dyDescent="0.2">
      <c r="C3472" s="7"/>
      <c r="D3472" s="7"/>
    </row>
    <row r="3473" spans="3:4" s="38" customFormat="1" x14ac:dyDescent="0.2">
      <c r="C3473" s="7"/>
      <c r="D3473" s="7"/>
    </row>
    <row r="3474" spans="3:4" s="38" customFormat="1" x14ac:dyDescent="0.2">
      <c r="C3474" s="7"/>
      <c r="D3474" s="7"/>
    </row>
    <row r="3475" spans="3:4" s="38" customFormat="1" x14ac:dyDescent="0.2">
      <c r="C3475" s="7"/>
      <c r="D3475" s="7"/>
    </row>
    <row r="3476" spans="3:4" s="38" customFormat="1" x14ac:dyDescent="0.2">
      <c r="C3476" s="7"/>
      <c r="D3476" s="7"/>
    </row>
    <row r="3477" spans="3:4" s="38" customFormat="1" x14ac:dyDescent="0.2">
      <c r="C3477" s="7"/>
      <c r="D3477" s="7"/>
    </row>
    <row r="3478" spans="3:4" s="38" customFormat="1" x14ac:dyDescent="0.2">
      <c r="C3478" s="7"/>
      <c r="D3478" s="7"/>
    </row>
    <row r="3479" spans="3:4" s="38" customFormat="1" x14ac:dyDescent="0.2">
      <c r="C3479" s="7"/>
      <c r="D3479" s="7"/>
    </row>
    <row r="3480" spans="3:4" s="38" customFormat="1" x14ac:dyDescent="0.2">
      <c r="C3480" s="7"/>
      <c r="D3480" s="7"/>
    </row>
    <row r="3481" spans="3:4" s="38" customFormat="1" x14ac:dyDescent="0.2">
      <c r="C3481" s="7"/>
      <c r="D3481" s="7"/>
    </row>
    <row r="3482" spans="3:4" s="38" customFormat="1" x14ac:dyDescent="0.2">
      <c r="C3482" s="7"/>
      <c r="D3482" s="7"/>
    </row>
    <row r="3483" spans="3:4" s="38" customFormat="1" x14ac:dyDescent="0.2">
      <c r="C3483" s="7"/>
      <c r="D3483" s="7"/>
    </row>
    <row r="3484" spans="3:4" s="38" customFormat="1" x14ac:dyDescent="0.2">
      <c r="C3484" s="7"/>
      <c r="D3484" s="7"/>
    </row>
    <row r="3485" spans="3:4" s="38" customFormat="1" x14ac:dyDescent="0.2">
      <c r="C3485" s="7"/>
      <c r="D3485" s="7"/>
    </row>
    <row r="3486" spans="3:4" s="38" customFormat="1" x14ac:dyDescent="0.2">
      <c r="C3486" s="7"/>
      <c r="D3486" s="7"/>
    </row>
    <row r="3487" spans="3:4" s="38" customFormat="1" x14ac:dyDescent="0.2">
      <c r="C3487" s="7"/>
      <c r="D3487" s="7"/>
    </row>
    <row r="3488" spans="3:4" s="38" customFormat="1" x14ac:dyDescent="0.2">
      <c r="C3488" s="7"/>
      <c r="D3488" s="7"/>
    </row>
    <row r="3489" spans="3:4" s="38" customFormat="1" x14ac:dyDescent="0.2">
      <c r="C3489" s="7"/>
      <c r="D3489" s="7"/>
    </row>
    <row r="3490" spans="3:4" s="38" customFormat="1" x14ac:dyDescent="0.2">
      <c r="C3490" s="7"/>
      <c r="D3490" s="7"/>
    </row>
    <row r="3491" spans="3:4" s="38" customFormat="1" x14ac:dyDescent="0.2">
      <c r="C3491" s="7"/>
      <c r="D3491" s="7"/>
    </row>
    <row r="3492" spans="3:4" s="38" customFormat="1" x14ac:dyDescent="0.2">
      <c r="C3492" s="7"/>
      <c r="D3492" s="7"/>
    </row>
    <row r="3493" spans="3:4" s="38" customFormat="1" x14ac:dyDescent="0.2">
      <c r="C3493" s="7"/>
      <c r="D3493" s="7"/>
    </row>
    <row r="3494" spans="3:4" s="38" customFormat="1" x14ac:dyDescent="0.2">
      <c r="C3494" s="7"/>
      <c r="D3494" s="7"/>
    </row>
    <row r="3495" spans="3:4" s="38" customFormat="1" x14ac:dyDescent="0.2">
      <c r="C3495" s="7"/>
      <c r="D3495" s="7"/>
    </row>
    <row r="3496" spans="3:4" s="38" customFormat="1" x14ac:dyDescent="0.2">
      <c r="C3496" s="7"/>
      <c r="D3496" s="7"/>
    </row>
    <row r="3497" spans="3:4" s="38" customFormat="1" x14ac:dyDescent="0.2">
      <c r="C3497" s="7"/>
      <c r="D3497" s="7"/>
    </row>
    <row r="3498" spans="3:4" s="38" customFormat="1" x14ac:dyDescent="0.2">
      <c r="C3498" s="7"/>
      <c r="D3498" s="7"/>
    </row>
    <row r="3499" spans="3:4" s="38" customFormat="1" x14ac:dyDescent="0.2">
      <c r="C3499" s="7"/>
      <c r="D3499" s="7"/>
    </row>
    <row r="3500" spans="3:4" s="38" customFormat="1" x14ac:dyDescent="0.2">
      <c r="C3500" s="7"/>
      <c r="D3500" s="7"/>
    </row>
    <row r="3501" spans="3:4" s="38" customFormat="1" x14ac:dyDescent="0.2">
      <c r="C3501" s="7"/>
      <c r="D3501" s="7"/>
    </row>
    <row r="3502" spans="3:4" s="38" customFormat="1" x14ac:dyDescent="0.2">
      <c r="C3502" s="7"/>
      <c r="D3502" s="7"/>
    </row>
    <row r="3503" spans="3:4" s="38" customFormat="1" x14ac:dyDescent="0.2">
      <c r="C3503" s="7"/>
      <c r="D3503" s="7"/>
    </row>
    <row r="3504" spans="3:4" s="38" customFormat="1" x14ac:dyDescent="0.2">
      <c r="C3504" s="7"/>
      <c r="D3504" s="7"/>
    </row>
    <row r="3505" spans="3:4" s="38" customFormat="1" x14ac:dyDescent="0.2">
      <c r="C3505" s="7"/>
      <c r="D3505" s="7"/>
    </row>
    <row r="3506" spans="3:4" s="38" customFormat="1" x14ac:dyDescent="0.2">
      <c r="C3506" s="7"/>
      <c r="D3506" s="7"/>
    </row>
    <row r="3507" spans="3:4" s="38" customFormat="1" x14ac:dyDescent="0.2">
      <c r="C3507" s="7"/>
      <c r="D3507" s="7"/>
    </row>
    <row r="3508" spans="3:4" s="38" customFormat="1" x14ac:dyDescent="0.2">
      <c r="C3508" s="7"/>
      <c r="D3508" s="7"/>
    </row>
    <row r="3509" spans="3:4" s="38" customFormat="1" x14ac:dyDescent="0.2">
      <c r="C3509" s="7"/>
      <c r="D3509" s="7"/>
    </row>
    <row r="3510" spans="3:4" s="38" customFormat="1" x14ac:dyDescent="0.2">
      <c r="C3510" s="7"/>
      <c r="D3510" s="7"/>
    </row>
    <row r="3511" spans="3:4" s="38" customFormat="1" x14ac:dyDescent="0.2">
      <c r="C3511" s="7"/>
      <c r="D3511" s="7"/>
    </row>
    <row r="3512" spans="3:4" s="38" customFormat="1" x14ac:dyDescent="0.2">
      <c r="C3512" s="7"/>
      <c r="D3512" s="7"/>
    </row>
    <row r="3513" spans="3:4" s="38" customFormat="1" x14ac:dyDescent="0.2">
      <c r="C3513" s="7"/>
      <c r="D3513" s="7"/>
    </row>
    <row r="3514" spans="3:4" s="38" customFormat="1" x14ac:dyDescent="0.2">
      <c r="C3514" s="7"/>
      <c r="D3514" s="7"/>
    </row>
    <row r="3515" spans="3:4" s="38" customFormat="1" x14ac:dyDescent="0.2">
      <c r="C3515" s="7"/>
      <c r="D3515" s="7"/>
    </row>
    <row r="3516" spans="3:4" s="38" customFormat="1" x14ac:dyDescent="0.2">
      <c r="C3516" s="7"/>
      <c r="D3516" s="7"/>
    </row>
    <row r="3517" spans="3:4" s="38" customFormat="1" x14ac:dyDescent="0.2">
      <c r="C3517" s="7"/>
      <c r="D3517" s="7"/>
    </row>
    <row r="3518" spans="3:4" s="38" customFormat="1" x14ac:dyDescent="0.2">
      <c r="C3518" s="7"/>
      <c r="D3518" s="7"/>
    </row>
    <row r="3519" spans="3:4" s="38" customFormat="1" x14ac:dyDescent="0.2">
      <c r="C3519" s="7"/>
      <c r="D3519" s="7"/>
    </row>
    <row r="3520" spans="3:4" s="38" customFormat="1" x14ac:dyDescent="0.2">
      <c r="C3520" s="7"/>
      <c r="D3520" s="7"/>
    </row>
    <row r="3521" spans="3:4" s="38" customFormat="1" x14ac:dyDescent="0.2">
      <c r="C3521" s="7"/>
      <c r="D3521" s="7"/>
    </row>
    <row r="3522" spans="3:4" s="38" customFormat="1" x14ac:dyDescent="0.2">
      <c r="C3522" s="7"/>
      <c r="D3522" s="7"/>
    </row>
    <row r="3523" spans="3:4" s="38" customFormat="1" x14ac:dyDescent="0.2">
      <c r="C3523" s="7"/>
      <c r="D3523" s="7"/>
    </row>
    <row r="3524" spans="3:4" s="38" customFormat="1" x14ac:dyDescent="0.2">
      <c r="C3524" s="7"/>
      <c r="D3524" s="7"/>
    </row>
    <row r="3525" spans="3:4" s="38" customFormat="1" x14ac:dyDescent="0.2">
      <c r="C3525" s="7"/>
      <c r="D3525" s="7"/>
    </row>
    <row r="3526" spans="3:4" s="38" customFormat="1" x14ac:dyDescent="0.2">
      <c r="C3526" s="7"/>
      <c r="D3526" s="7"/>
    </row>
    <row r="3527" spans="3:4" s="38" customFormat="1" x14ac:dyDescent="0.2">
      <c r="C3527" s="7"/>
      <c r="D3527" s="7"/>
    </row>
    <row r="3528" spans="3:4" s="38" customFormat="1" x14ac:dyDescent="0.2">
      <c r="C3528" s="7"/>
      <c r="D3528" s="7"/>
    </row>
    <row r="3529" spans="3:4" s="38" customFormat="1" x14ac:dyDescent="0.2">
      <c r="C3529" s="7"/>
      <c r="D3529" s="7"/>
    </row>
    <row r="3530" spans="3:4" s="38" customFormat="1" x14ac:dyDescent="0.2">
      <c r="C3530" s="7"/>
      <c r="D3530" s="7"/>
    </row>
    <row r="3531" spans="3:4" s="38" customFormat="1" x14ac:dyDescent="0.2">
      <c r="C3531" s="7"/>
      <c r="D3531" s="7"/>
    </row>
    <row r="3532" spans="3:4" s="38" customFormat="1" x14ac:dyDescent="0.2">
      <c r="C3532" s="7"/>
      <c r="D3532" s="7"/>
    </row>
    <row r="3533" spans="3:4" s="38" customFormat="1" x14ac:dyDescent="0.2">
      <c r="C3533" s="7"/>
      <c r="D3533" s="7"/>
    </row>
    <row r="3534" spans="3:4" s="38" customFormat="1" x14ac:dyDescent="0.2">
      <c r="C3534" s="7"/>
      <c r="D3534" s="7"/>
    </row>
    <row r="3535" spans="3:4" s="38" customFormat="1" x14ac:dyDescent="0.2">
      <c r="C3535" s="7"/>
      <c r="D3535" s="7"/>
    </row>
    <row r="3536" spans="3:4" s="38" customFormat="1" x14ac:dyDescent="0.2">
      <c r="C3536" s="7"/>
      <c r="D3536" s="7"/>
    </row>
    <row r="3537" spans="3:4" s="38" customFormat="1" x14ac:dyDescent="0.2">
      <c r="C3537" s="7"/>
      <c r="D3537" s="7"/>
    </row>
    <row r="3538" spans="3:4" s="38" customFormat="1" x14ac:dyDescent="0.2">
      <c r="C3538" s="7"/>
      <c r="D3538" s="7"/>
    </row>
    <row r="3539" spans="3:4" s="38" customFormat="1" x14ac:dyDescent="0.2">
      <c r="C3539" s="7"/>
      <c r="D3539" s="7"/>
    </row>
    <row r="3540" spans="3:4" s="38" customFormat="1" x14ac:dyDescent="0.2">
      <c r="C3540" s="7"/>
      <c r="D3540" s="7"/>
    </row>
    <row r="3541" spans="3:4" s="38" customFormat="1" x14ac:dyDescent="0.2">
      <c r="C3541" s="7"/>
      <c r="D3541" s="7"/>
    </row>
    <row r="3542" spans="3:4" s="38" customFormat="1" x14ac:dyDescent="0.2">
      <c r="C3542" s="7"/>
      <c r="D3542" s="7"/>
    </row>
    <row r="3543" spans="3:4" s="38" customFormat="1" x14ac:dyDescent="0.2">
      <c r="C3543" s="7"/>
      <c r="D3543" s="7"/>
    </row>
    <row r="3544" spans="3:4" s="38" customFormat="1" x14ac:dyDescent="0.2">
      <c r="C3544" s="7"/>
      <c r="D3544" s="7"/>
    </row>
    <row r="3545" spans="3:4" s="38" customFormat="1" x14ac:dyDescent="0.2">
      <c r="C3545" s="7"/>
      <c r="D3545" s="7"/>
    </row>
    <row r="3546" spans="3:4" s="38" customFormat="1" x14ac:dyDescent="0.2">
      <c r="C3546" s="7"/>
      <c r="D3546" s="7"/>
    </row>
    <row r="3547" spans="3:4" s="38" customFormat="1" x14ac:dyDescent="0.2">
      <c r="C3547" s="7"/>
      <c r="D3547" s="7"/>
    </row>
    <row r="3548" spans="3:4" s="38" customFormat="1" x14ac:dyDescent="0.2">
      <c r="C3548" s="7"/>
      <c r="D3548" s="7"/>
    </row>
    <row r="3549" spans="3:4" s="38" customFormat="1" x14ac:dyDescent="0.2">
      <c r="C3549" s="7"/>
      <c r="D3549" s="7"/>
    </row>
    <row r="3550" spans="3:4" s="38" customFormat="1" x14ac:dyDescent="0.2">
      <c r="C3550" s="7"/>
      <c r="D3550" s="7"/>
    </row>
    <row r="3551" spans="3:4" s="38" customFormat="1" x14ac:dyDescent="0.2">
      <c r="C3551" s="7"/>
      <c r="D3551" s="7"/>
    </row>
    <row r="3552" spans="3:4" s="38" customFormat="1" x14ac:dyDescent="0.2">
      <c r="C3552" s="7"/>
      <c r="D3552" s="7"/>
    </row>
    <row r="3553" spans="3:4" s="38" customFormat="1" x14ac:dyDescent="0.2">
      <c r="C3553" s="7"/>
      <c r="D3553" s="7"/>
    </row>
    <row r="3554" spans="3:4" s="38" customFormat="1" x14ac:dyDescent="0.2">
      <c r="C3554" s="7"/>
      <c r="D3554" s="7"/>
    </row>
    <row r="3555" spans="3:4" s="38" customFormat="1" x14ac:dyDescent="0.2">
      <c r="C3555" s="7"/>
      <c r="D3555" s="7"/>
    </row>
    <row r="3556" spans="3:4" s="38" customFormat="1" x14ac:dyDescent="0.2">
      <c r="C3556" s="7"/>
      <c r="D3556" s="7"/>
    </row>
    <row r="3557" spans="3:4" s="38" customFormat="1" x14ac:dyDescent="0.2">
      <c r="C3557" s="7"/>
      <c r="D3557" s="7"/>
    </row>
    <row r="3558" spans="3:4" s="38" customFormat="1" x14ac:dyDescent="0.2">
      <c r="C3558" s="7"/>
      <c r="D3558" s="7"/>
    </row>
    <row r="3559" spans="3:4" s="38" customFormat="1" x14ac:dyDescent="0.2">
      <c r="C3559" s="7"/>
      <c r="D3559" s="7"/>
    </row>
    <row r="3560" spans="3:4" s="38" customFormat="1" x14ac:dyDescent="0.2">
      <c r="C3560" s="7"/>
      <c r="D3560" s="7"/>
    </row>
    <row r="3561" spans="3:4" s="38" customFormat="1" x14ac:dyDescent="0.2">
      <c r="C3561" s="7"/>
      <c r="D3561" s="7"/>
    </row>
    <row r="3562" spans="3:4" s="38" customFormat="1" x14ac:dyDescent="0.2">
      <c r="C3562" s="7"/>
      <c r="D3562" s="7"/>
    </row>
    <row r="3563" spans="3:4" s="38" customFormat="1" x14ac:dyDescent="0.2">
      <c r="C3563" s="7"/>
      <c r="D3563" s="7"/>
    </row>
    <row r="3564" spans="3:4" s="38" customFormat="1" x14ac:dyDescent="0.2">
      <c r="C3564" s="7"/>
      <c r="D3564" s="7"/>
    </row>
    <row r="3565" spans="3:4" s="38" customFormat="1" x14ac:dyDescent="0.2">
      <c r="C3565" s="7"/>
      <c r="D3565" s="7"/>
    </row>
    <row r="3566" spans="3:4" s="38" customFormat="1" x14ac:dyDescent="0.2">
      <c r="C3566" s="7"/>
      <c r="D3566" s="7"/>
    </row>
    <row r="3567" spans="3:4" s="38" customFormat="1" x14ac:dyDescent="0.2">
      <c r="C3567" s="7"/>
      <c r="D3567" s="7"/>
    </row>
    <row r="3568" spans="3:4" s="38" customFormat="1" x14ac:dyDescent="0.2">
      <c r="C3568" s="7"/>
      <c r="D3568" s="7"/>
    </row>
    <row r="3569" spans="3:4" s="38" customFormat="1" x14ac:dyDescent="0.2">
      <c r="C3569" s="7"/>
      <c r="D3569" s="7"/>
    </row>
    <row r="3570" spans="3:4" s="38" customFormat="1" x14ac:dyDescent="0.2">
      <c r="C3570" s="7"/>
      <c r="D3570" s="7"/>
    </row>
    <row r="3571" spans="3:4" s="38" customFormat="1" x14ac:dyDescent="0.2">
      <c r="C3571" s="7"/>
      <c r="D3571" s="7"/>
    </row>
    <row r="3572" spans="3:4" s="38" customFormat="1" x14ac:dyDescent="0.2">
      <c r="C3572" s="7"/>
      <c r="D3572" s="7"/>
    </row>
    <row r="3573" spans="3:4" s="38" customFormat="1" x14ac:dyDescent="0.2">
      <c r="C3573" s="7"/>
      <c r="D3573" s="7"/>
    </row>
    <row r="3574" spans="3:4" s="38" customFormat="1" x14ac:dyDescent="0.2">
      <c r="C3574" s="7"/>
      <c r="D3574" s="7"/>
    </row>
    <row r="3575" spans="3:4" s="38" customFormat="1" x14ac:dyDescent="0.2">
      <c r="C3575" s="7"/>
      <c r="D3575" s="7"/>
    </row>
    <row r="3576" spans="3:4" s="38" customFormat="1" x14ac:dyDescent="0.2">
      <c r="C3576" s="7"/>
      <c r="D3576" s="7"/>
    </row>
    <row r="3577" spans="3:4" s="38" customFormat="1" x14ac:dyDescent="0.2">
      <c r="C3577" s="7"/>
      <c r="D3577" s="7"/>
    </row>
    <row r="3578" spans="3:4" s="38" customFormat="1" x14ac:dyDescent="0.2">
      <c r="C3578" s="7"/>
      <c r="D3578" s="7"/>
    </row>
    <row r="3579" spans="3:4" s="38" customFormat="1" x14ac:dyDescent="0.2">
      <c r="C3579" s="7"/>
      <c r="D3579" s="7"/>
    </row>
    <row r="3580" spans="3:4" s="38" customFormat="1" x14ac:dyDescent="0.2">
      <c r="C3580" s="7"/>
      <c r="D3580" s="7"/>
    </row>
    <row r="3581" spans="3:4" s="38" customFormat="1" x14ac:dyDescent="0.2">
      <c r="C3581" s="7"/>
      <c r="D3581" s="7"/>
    </row>
    <row r="3582" spans="3:4" s="38" customFormat="1" x14ac:dyDescent="0.2">
      <c r="C3582" s="7"/>
      <c r="D3582" s="7"/>
    </row>
    <row r="3583" spans="3:4" s="38" customFormat="1" x14ac:dyDescent="0.2">
      <c r="C3583" s="7"/>
      <c r="D3583" s="7"/>
    </row>
    <row r="3584" spans="3:4" s="38" customFormat="1" x14ac:dyDescent="0.2">
      <c r="C3584" s="7"/>
      <c r="D3584" s="7"/>
    </row>
    <row r="3585" spans="3:4" s="38" customFormat="1" x14ac:dyDescent="0.2">
      <c r="C3585" s="7"/>
      <c r="D3585" s="7"/>
    </row>
    <row r="3586" spans="3:4" s="38" customFormat="1" x14ac:dyDescent="0.2">
      <c r="C3586" s="7"/>
      <c r="D3586" s="7"/>
    </row>
    <row r="3587" spans="3:4" s="38" customFormat="1" x14ac:dyDescent="0.2">
      <c r="C3587" s="7"/>
      <c r="D3587" s="7"/>
    </row>
    <row r="3588" spans="3:4" s="38" customFormat="1" x14ac:dyDescent="0.2">
      <c r="C3588" s="7"/>
      <c r="D3588" s="7"/>
    </row>
    <row r="3589" spans="3:4" s="38" customFormat="1" x14ac:dyDescent="0.2">
      <c r="C3589" s="7"/>
      <c r="D3589" s="7"/>
    </row>
    <row r="3590" spans="3:4" s="38" customFormat="1" x14ac:dyDescent="0.2">
      <c r="C3590" s="7"/>
      <c r="D3590" s="7"/>
    </row>
    <row r="3591" spans="3:4" s="38" customFormat="1" x14ac:dyDescent="0.2">
      <c r="C3591" s="7"/>
      <c r="D3591" s="7"/>
    </row>
    <row r="3592" spans="3:4" s="38" customFormat="1" x14ac:dyDescent="0.2">
      <c r="C3592" s="7"/>
      <c r="D3592" s="7"/>
    </row>
    <row r="3593" spans="3:4" s="38" customFormat="1" x14ac:dyDescent="0.2">
      <c r="C3593" s="7"/>
      <c r="D3593" s="7"/>
    </row>
    <row r="3594" spans="3:4" s="38" customFormat="1" x14ac:dyDescent="0.2">
      <c r="C3594" s="7"/>
      <c r="D3594" s="7"/>
    </row>
    <row r="3595" spans="3:4" s="38" customFormat="1" x14ac:dyDescent="0.2">
      <c r="C3595" s="7"/>
      <c r="D3595" s="7"/>
    </row>
    <row r="3596" spans="3:4" s="38" customFormat="1" x14ac:dyDescent="0.2">
      <c r="C3596" s="7"/>
      <c r="D3596" s="7"/>
    </row>
    <row r="3597" spans="3:4" s="38" customFormat="1" x14ac:dyDescent="0.2">
      <c r="C3597" s="7"/>
      <c r="D3597" s="7"/>
    </row>
    <row r="3598" spans="3:4" s="38" customFormat="1" x14ac:dyDescent="0.2">
      <c r="C3598" s="7"/>
      <c r="D3598" s="7"/>
    </row>
    <row r="3599" spans="3:4" s="38" customFormat="1" x14ac:dyDescent="0.2">
      <c r="C3599" s="7"/>
      <c r="D3599" s="7"/>
    </row>
    <row r="3600" spans="3:4" s="38" customFormat="1" x14ac:dyDescent="0.2">
      <c r="C3600" s="7"/>
      <c r="D3600" s="7"/>
    </row>
    <row r="3601" spans="3:4" s="38" customFormat="1" x14ac:dyDescent="0.2">
      <c r="C3601" s="7"/>
      <c r="D3601" s="7"/>
    </row>
    <row r="3602" spans="3:4" s="38" customFormat="1" x14ac:dyDescent="0.2">
      <c r="C3602" s="7"/>
      <c r="D3602" s="7"/>
    </row>
    <row r="3603" spans="3:4" s="38" customFormat="1" x14ac:dyDescent="0.2">
      <c r="C3603" s="7"/>
      <c r="D3603" s="7"/>
    </row>
    <row r="3604" spans="3:4" s="38" customFormat="1" x14ac:dyDescent="0.2">
      <c r="C3604" s="7"/>
      <c r="D3604" s="7"/>
    </row>
    <row r="3605" spans="3:4" s="38" customFormat="1" x14ac:dyDescent="0.2">
      <c r="C3605" s="7"/>
      <c r="D3605" s="7"/>
    </row>
    <row r="3606" spans="3:4" s="38" customFormat="1" x14ac:dyDescent="0.2">
      <c r="C3606" s="7"/>
      <c r="D3606" s="7"/>
    </row>
    <row r="3607" spans="3:4" s="38" customFormat="1" x14ac:dyDescent="0.2">
      <c r="C3607" s="7"/>
      <c r="D3607" s="7"/>
    </row>
    <row r="3608" spans="3:4" s="38" customFormat="1" x14ac:dyDescent="0.2">
      <c r="C3608" s="7"/>
      <c r="D3608" s="7"/>
    </row>
    <row r="3609" spans="3:4" s="38" customFormat="1" x14ac:dyDescent="0.2">
      <c r="C3609" s="7"/>
      <c r="D3609" s="7"/>
    </row>
    <row r="3610" spans="3:4" s="38" customFormat="1" x14ac:dyDescent="0.2">
      <c r="C3610" s="7"/>
      <c r="D3610" s="7"/>
    </row>
    <row r="3611" spans="3:4" s="38" customFormat="1" x14ac:dyDescent="0.2">
      <c r="C3611" s="7"/>
      <c r="D3611" s="7"/>
    </row>
    <row r="3612" spans="3:4" s="38" customFormat="1" x14ac:dyDescent="0.2">
      <c r="C3612" s="7"/>
      <c r="D3612" s="7"/>
    </row>
    <row r="3613" spans="3:4" s="38" customFormat="1" x14ac:dyDescent="0.2">
      <c r="C3613" s="7"/>
      <c r="D3613" s="7"/>
    </row>
    <row r="3614" spans="3:4" s="38" customFormat="1" x14ac:dyDescent="0.2">
      <c r="C3614" s="7"/>
      <c r="D3614" s="7"/>
    </row>
    <row r="3615" spans="3:4" s="38" customFormat="1" x14ac:dyDescent="0.2">
      <c r="C3615" s="7"/>
      <c r="D3615" s="7"/>
    </row>
    <row r="3616" spans="3:4" s="38" customFormat="1" x14ac:dyDescent="0.2">
      <c r="C3616" s="7"/>
      <c r="D3616" s="7"/>
    </row>
    <row r="3617" spans="3:4" s="38" customFormat="1" x14ac:dyDescent="0.2">
      <c r="C3617" s="7"/>
      <c r="D3617" s="7"/>
    </row>
    <row r="3618" spans="3:4" s="38" customFormat="1" x14ac:dyDescent="0.2">
      <c r="C3618" s="7"/>
      <c r="D3618" s="7"/>
    </row>
    <row r="3619" spans="3:4" s="38" customFormat="1" x14ac:dyDescent="0.2">
      <c r="C3619" s="7"/>
      <c r="D3619" s="7"/>
    </row>
    <row r="3620" spans="3:4" s="38" customFormat="1" x14ac:dyDescent="0.2">
      <c r="C3620" s="7"/>
      <c r="D3620" s="7"/>
    </row>
    <row r="3621" spans="3:4" s="38" customFormat="1" x14ac:dyDescent="0.2">
      <c r="C3621" s="7"/>
      <c r="D3621" s="7"/>
    </row>
    <row r="3622" spans="3:4" s="38" customFormat="1" x14ac:dyDescent="0.2">
      <c r="C3622" s="7"/>
      <c r="D3622" s="7"/>
    </row>
    <row r="3623" spans="3:4" s="38" customFormat="1" x14ac:dyDescent="0.2">
      <c r="C3623" s="7"/>
      <c r="D3623" s="7"/>
    </row>
    <row r="3624" spans="3:4" s="38" customFormat="1" x14ac:dyDescent="0.2">
      <c r="C3624" s="7"/>
      <c r="D3624" s="7"/>
    </row>
    <row r="3625" spans="3:4" s="38" customFormat="1" x14ac:dyDescent="0.2">
      <c r="C3625" s="7"/>
      <c r="D3625" s="7"/>
    </row>
    <row r="3626" spans="3:4" s="38" customFormat="1" x14ac:dyDescent="0.2">
      <c r="C3626" s="7"/>
      <c r="D3626" s="7"/>
    </row>
    <row r="3627" spans="3:4" s="38" customFormat="1" x14ac:dyDescent="0.2">
      <c r="C3627" s="7"/>
      <c r="D3627" s="7"/>
    </row>
    <row r="3628" spans="3:4" s="38" customFormat="1" x14ac:dyDescent="0.2">
      <c r="C3628" s="7"/>
      <c r="D3628" s="7"/>
    </row>
    <row r="3629" spans="3:4" s="38" customFormat="1" x14ac:dyDescent="0.2">
      <c r="C3629" s="7"/>
      <c r="D3629" s="7"/>
    </row>
    <row r="3630" spans="3:4" s="38" customFormat="1" x14ac:dyDescent="0.2">
      <c r="C3630" s="7"/>
      <c r="D3630" s="7"/>
    </row>
    <row r="3631" spans="3:4" s="38" customFormat="1" x14ac:dyDescent="0.2">
      <c r="C3631" s="7"/>
      <c r="D3631" s="7"/>
    </row>
    <row r="3632" spans="3:4" s="38" customFormat="1" x14ac:dyDescent="0.2">
      <c r="C3632" s="7"/>
      <c r="D3632" s="7"/>
    </row>
    <row r="3633" spans="3:4" s="38" customFormat="1" x14ac:dyDescent="0.2">
      <c r="C3633" s="7"/>
      <c r="D3633" s="7"/>
    </row>
    <row r="3634" spans="3:4" s="38" customFormat="1" x14ac:dyDescent="0.2">
      <c r="C3634" s="7"/>
      <c r="D3634" s="7"/>
    </row>
    <row r="3635" spans="3:4" s="38" customFormat="1" x14ac:dyDescent="0.2">
      <c r="C3635" s="7"/>
      <c r="D3635" s="7"/>
    </row>
    <row r="3636" spans="3:4" s="38" customFormat="1" x14ac:dyDescent="0.2">
      <c r="C3636" s="7"/>
      <c r="D3636" s="7"/>
    </row>
    <row r="3637" spans="3:4" s="38" customFormat="1" x14ac:dyDescent="0.2">
      <c r="C3637" s="7"/>
      <c r="D3637" s="7"/>
    </row>
    <row r="3638" spans="3:4" s="38" customFormat="1" x14ac:dyDescent="0.2">
      <c r="C3638" s="7"/>
      <c r="D3638" s="7"/>
    </row>
    <row r="3639" spans="3:4" s="38" customFormat="1" x14ac:dyDescent="0.2">
      <c r="C3639" s="7"/>
      <c r="D3639" s="7"/>
    </row>
    <row r="3640" spans="3:4" s="38" customFormat="1" x14ac:dyDescent="0.2">
      <c r="C3640" s="7"/>
      <c r="D3640" s="7"/>
    </row>
    <row r="3641" spans="3:4" s="38" customFormat="1" x14ac:dyDescent="0.2">
      <c r="C3641" s="7"/>
      <c r="D3641" s="7"/>
    </row>
    <row r="3642" spans="3:4" s="38" customFormat="1" x14ac:dyDescent="0.2">
      <c r="C3642" s="7"/>
      <c r="D3642" s="7"/>
    </row>
    <row r="3643" spans="3:4" s="38" customFormat="1" x14ac:dyDescent="0.2">
      <c r="C3643" s="7"/>
      <c r="D3643" s="7"/>
    </row>
    <row r="3644" spans="3:4" s="38" customFormat="1" x14ac:dyDescent="0.2">
      <c r="C3644" s="7"/>
      <c r="D3644" s="7"/>
    </row>
    <row r="3645" spans="3:4" s="38" customFormat="1" x14ac:dyDescent="0.2">
      <c r="C3645" s="7"/>
      <c r="D3645" s="7"/>
    </row>
    <row r="3646" spans="3:4" s="38" customFormat="1" x14ac:dyDescent="0.2">
      <c r="C3646" s="7"/>
      <c r="D3646" s="7"/>
    </row>
    <row r="3647" spans="3:4" s="38" customFormat="1" x14ac:dyDescent="0.2">
      <c r="C3647" s="7"/>
      <c r="D3647" s="7"/>
    </row>
    <row r="3648" spans="3:4" s="38" customFormat="1" x14ac:dyDescent="0.2">
      <c r="C3648" s="7"/>
      <c r="D3648" s="7"/>
    </row>
    <row r="3649" spans="3:4" s="38" customFormat="1" x14ac:dyDescent="0.2">
      <c r="C3649" s="7"/>
      <c r="D3649" s="7"/>
    </row>
    <row r="3650" spans="3:4" s="38" customFormat="1" x14ac:dyDescent="0.2">
      <c r="C3650" s="7"/>
      <c r="D3650" s="7"/>
    </row>
    <row r="3651" spans="3:4" s="38" customFormat="1" x14ac:dyDescent="0.2">
      <c r="C3651" s="7"/>
      <c r="D3651" s="7"/>
    </row>
    <row r="3652" spans="3:4" s="38" customFormat="1" x14ac:dyDescent="0.2">
      <c r="C3652" s="7"/>
      <c r="D3652" s="7"/>
    </row>
    <row r="3653" spans="3:4" s="38" customFormat="1" x14ac:dyDescent="0.2">
      <c r="C3653" s="7"/>
      <c r="D3653" s="7"/>
    </row>
    <row r="3654" spans="3:4" s="38" customFormat="1" x14ac:dyDescent="0.2">
      <c r="C3654" s="7"/>
      <c r="D3654" s="7"/>
    </row>
    <row r="3655" spans="3:4" s="38" customFormat="1" x14ac:dyDescent="0.2">
      <c r="C3655" s="7"/>
      <c r="D3655" s="7"/>
    </row>
    <row r="3656" spans="3:4" s="38" customFormat="1" x14ac:dyDescent="0.2">
      <c r="C3656" s="7"/>
      <c r="D3656" s="7"/>
    </row>
    <row r="3657" spans="3:4" s="38" customFormat="1" x14ac:dyDescent="0.2">
      <c r="C3657" s="7"/>
      <c r="D3657" s="7"/>
    </row>
    <row r="3658" spans="3:4" s="38" customFormat="1" x14ac:dyDescent="0.2">
      <c r="C3658" s="7"/>
      <c r="D3658" s="7"/>
    </row>
    <row r="3659" spans="3:4" s="38" customFormat="1" x14ac:dyDescent="0.2">
      <c r="C3659" s="7"/>
      <c r="D3659" s="7"/>
    </row>
    <row r="3660" spans="3:4" s="38" customFormat="1" x14ac:dyDescent="0.2">
      <c r="C3660" s="7"/>
      <c r="D3660" s="7"/>
    </row>
    <row r="3661" spans="3:4" s="38" customFormat="1" x14ac:dyDescent="0.2">
      <c r="C3661" s="7"/>
      <c r="D3661" s="7"/>
    </row>
    <row r="3662" spans="3:4" s="38" customFormat="1" x14ac:dyDescent="0.2">
      <c r="C3662" s="7"/>
      <c r="D3662" s="7"/>
    </row>
    <row r="3663" spans="3:4" s="38" customFormat="1" x14ac:dyDescent="0.2">
      <c r="C3663" s="7"/>
      <c r="D3663" s="7"/>
    </row>
    <row r="3664" spans="3:4" s="38" customFormat="1" x14ac:dyDescent="0.2">
      <c r="C3664" s="7"/>
      <c r="D3664" s="7"/>
    </row>
    <row r="3665" spans="3:4" s="38" customFormat="1" x14ac:dyDescent="0.2">
      <c r="C3665" s="7"/>
      <c r="D3665" s="7"/>
    </row>
    <row r="3666" spans="3:4" s="38" customFormat="1" x14ac:dyDescent="0.2">
      <c r="C3666" s="7"/>
      <c r="D3666" s="7"/>
    </row>
    <row r="3667" spans="3:4" s="38" customFormat="1" x14ac:dyDescent="0.2">
      <c r="C3667" s="7"/>
      <c r="D3667" s="7"/>
    </row>
    <row r="3668" spans="3:4" s="38" customFormat="1" x14ac:dyDescent="0.2">
      <c r="C3668" s="7"/>
      <c r="D3668" s="7"/>
    </row>
    <row r="3669" spans="3:4" s="38" customFormat="1" x14ac:dyDescent="0.2">
      <c r="C3669" s="7"/>
      <c r="D3669" s="7"/>
    </row>
    <row r="3670" spans="3:4" s="38" customFormat="1" x14ac:dyDescent="0.2">
      <c r="C3670" s="7"/>
      <c r="D3670" s="7"/>
    </row>
    <row r="3671" spans="3:4" s="38" customFormat="1" x14ac:dyDescent="0.2">
      <c r="C3671" s="7"/>
      <c r="D3671" s="7"/>
    </row>
    <row r="3672" spans="3:4" s="38" customFormat="1" x14ac:dyDescent="0.2">
      <c r="C3672" s="7"/>
      <c r="D3672" s="7"/>
    </row>
    <row r="3673" spans="3:4" s="38" customFormat="1" x14ac:dyDescent="0.2">
      <c r="C3673" s="7"/>
      <c r="D3673" s="7"/>
    </row>
    <row r="3674" spans="3:4" s="38" customFormat="1" x14ac:dyDescent="0.2">
      <c r="C3674" s="7"/>
      <c r="D3674" s="7"/>
    </row>
    <row r="3675" spans="3:4" s="38" customFormat="1" x14ac:dyDescent="0.2">
      <c r="C3675" s="7"/>
      <c r="D3675" s="7"/>
    </row>
    <row r="3676" spans="3:4" s="38" customFormat="1" x14ac:dyDescent="0.2">
      <c r="C3676" s="7"/>
      <c r="D3676" s="7"/>
    </row>
    <row r="3677" spans="3:4" s="38" customFormat="1" x14ac:dyDescent="0.2">
      <c r="C3677" s="7"/>
      <c r="D3677" s="7"/>
    </row>
    <row r="3678" spans="3:4" s="38" customFormat="1" x14ac:dyDescent="0.2">
      <c r="C3678" s="7"/>
      <c r="D3678" s="7"/>
    </row>
    <row r="3679" spans="3:4" s="38" customFormat="1" x14ac:dyDescent="0.2">
      <c r="C3679" s="7"/>
      <c r="D3679" s="7"/>
    </row>
    <row r="3680" spans="3:4" s="38" customFormat="1" x14ac:dyDescent="0.2">
      <c r="C3680" s="7"/>
      <c r="D3680" s="7"/>
    </row>
    <row r="3681" spans="3:4" s="38" customFormat="1" x14ac:dyDescent="0.2">
      <c r="C3681" s="7"/>
      <c r="D3681" s="7"/>
    </row>
    <row r="3682" spans="3:4" s="38" customFormat="1" x14ac:dyDescent="0.2">
      <c r="C3682" s="7"/>
      <c r="D3682" s="7"/>
    </row>
    <row r="3683" spans="3:4" s="38" customFormat="1" x14ac:dyDescent="0.2">
      <c r="C3683" s="7"/>
      <c r="D3683" s="7"/>
    </row>
    <row r="3684" spans="3:4" s="38" customFormat="1" x14ac:dyDescent="0.2">
      <c r="C3684" s="7"/>
      <c r="D3684" s="7"/>
    </row>
    <row r="3685" spans="3:4" s="38" customFormat="1" x14ac:dyDescent="0.2">
      <c r="C3685" s="7"/>
      <c r="D3685" s="7"/>
    </row>
    <row r="3686" spans="3:4" s="38" customFormat="1" x14ac:dyDescent="0.2">
      <c r="C3686" s="7"/>
      <c r="D3686" s="7"/>
    </row>
    <row r="3687" spans="3:4" s="38" customFormat="1" x14ac:dyDescent="0.2">
      <c r="C3687" s="7"/>
      <c r="D3687" s="7"/>
    </row>
    <row r="3688" spans="3:4" s="38" customFormat="1" x14ac:dyDescent="0.2">
      <c r="C3688" s="7"/>
      <c r="D3688" s="7"/>
    </row>
    <row r="3689" spans="3:4" s="38" customFormat="1" x14ac:dyDescent="0.2">
      <c r="C3689" s="7"/>
      <c r="D3689" s="7"/>
    </row>
    <row r="3690" spans="3:4" s="38" customFormat="1" x14ac:dyDescent="0.2">
      <c r="C3690" s="7"/>
      <c r="D3690" s="7"/>
    </row>
    <row r="3691" spans="3:4" s="38" customFormat="1" x14ac:dyDescent="0.2">
      <c r="C3691" s="7"/>
      <c r="D3691" s="7"/>
    </row>
    <row r="3692" spans="3:4" s="38" customFormat="1" x14ac:dyDescent="0.2">
      <c r="C3692" s="7"/>
      <c r="D3692" s="7"/>
    </row>
    <row r="3693" spans="3:4" s="38" customFormat="1" x14ac:dyDescent="0.2">
      <c r="C3693" s="7"/>
      <c r="D3693" s="7"/>
    </row>
    <row r="3694" spans="3:4" s="38" customFormat="1" x14ac:dyDescent="0.2">
      <c r="C3694" s="7"/>
      <c r="D3694" s="7"/>
    </row>
    <row r="3695" spans="3:4" s="38" customFormat="1" x14ac:dyDescent="0.2">
      <c r="C3695" s="7"/>
      <c r="D3695" s="7"/>
    </row>
    <row r="3696" spans="3:4" s="38" customFormat="1" x14ac:dyDescent="0.2">
      <c r="C3696" s="7"/>
      <c r="D3696" s="7"/>
    </row>
    <row r="3697" spans="3:4" s="38" customFormat="1" x14ac:dyDescent="0.2">
      <c r="C3697" s="7"/>
      <c r="D3697" s="7"/>
    </row>
    <row r="3698" spans="3:4" s="38" customFormat="1" x14ac:dyDescent="0.2">
      <c r="C3698" s="7"/>
      <c r="D3698" s="7"/>
    </row>
    <row r="3699" spans="3:4" s="38" customFormat="1" x14ac:dyDescent="0.2">
      <c r="C3699" s="7"/>
      <c r="D3699" s="7"/>
    </row>
    <row r="3700" spans="3:4" s="38" customFormat="1" x14ac:dyDescent="0.2">
      <c r="C3700" s="7"/>
      <c r="D3700" s="7"/>
    </row>
    <row r="3701" spans="3:4" s="38" customFormat="1" x14ac:dyDescent="0.2">
      <c r="C3701" s="7"/>
      <c r="D3701" s="7"/>
    </row>
    <row r="3702" spans="3:4" s="38" customFormat="1" x14ac:dyDescent="0.2">
      <c r="C3702" s="7"/>
      <c r="D3702" s="7"/>
    </row>
    <row r="3703" spans="3:4" s="38" customFormat="1" x14ac:dyDescent="0.2">
      <c r="C3703" s="7"/>
      <c r="D3703" s="7"/>
    </row>
    <row r="3704" spans="3:4" s="38" customFormat="1" x14ac:dyDescent="0.2">
      <c r="C3704" s="7"/>
      <c r="D3704" s="7"/>
    </row>
    <row r="3705" spans="3:4" s="38" customFormat="1" x14ac:dyDescent="0.2">
      <c r="C3705" s="7"/>
      <c r="D3705" s="7"/>
    </row>
    <row r="3706" spans="3:4" s="38" customFormat="1" x14ac:dyDescent="0.2">
      <c r="C3706" s="7"/>
      <c r="D3706" s="7"/>
    </row>
    <row r="3707" spans="3:4" s="38" customFormat="1" x14ac:dyDescent="0.2">
      <c r="C3707" s="7"/>
      <c r="D3707" s="7"/>
    </row>
    <row r="3708" spans="3:4" s="38" customFormat="1" x14ac:dyDescent="0.2">
      <c r="C3708" s="7"/>
      <c r="D3708" s="7"/>
    </row>
    <row r="3709" spans="3:4" s="38" customFormat="1" x14ac:dyDescent="0.2">
      <c r="C3709" s="7"/>
      <c r="D3709" s="7"/>
    </row>
    <row r="3710" spans="3:4" s="38" customFormat="1" x14ac:dyDescent="0.2">
      <c r="C3710" s="7"/>
      <c r="D3710" s="7"/>
    </row>
    <row r="3711" spans="3:4" s="38" customFormat="1" x14ac:dyDescent="0.2">
      <c r="C3711" s="7"/>
      <c r="D3711" s="7"/>
    </row>
    <row r="3712" spans="3:4" s="38" customFormat="1" x14ac:dyDescent="0.2">
      <c r="C3712" s="7"/>
      <c r="D3712" s="7"/>
    </row>
    <row r="3713" spans="3:4" s="38" customFormat="1" x14ac:dyDescent="0.2">
      <c r="C3713" s="7"/>
      <c r="D3713" s="7"/>
    </row>
    <row r="3714" spans="3:4" s="38" customFormat="1" x14ac:dyDescent="0.2">
      <c r="C3714" s="7"/>
      <c r="D3714" s="7"/>
    </row>
    <row r="3715" spans="3:4" s="38" customFormat="1" x14ac:dyDescent="0.2">
      <c r="C3715" s="7"/>
      <c r="D3715" s="7"/>
    </row>
    <row r="3716" spans="3:4" s="38" customFormat="1" x14ac:dyDescent="0.2">
      <c r="C3716" s="7"/>
      <c r="D3716" s="7"/>
    </row>
    <row r="3717" spans="3:4" s="38" customFormat="1" x14ac:dyDescent="0.2">
      <c r="C3717" s="7"/>
      <c r="D3717" s="7"/>
    </row>
    <row r="3718" spans="3:4" s="38" customFormat="1" x14ac:dyDescent="0.2">
      <c r="C3718" s="7"/>
      <c r="D3718" s="7"/>
    </row>
    <row r="3719" spans="3:4" s="38" customFormat="1" x14ac:dyDescent="0.2">
      <c r="C3719" s="7"/>
      <c r="D3719" s="7"/>
    </row>
    <row r="3720" spans="3:4" s="38" customFormat="1" x14ac:dyDescent="0.2">
      <c r="C3720" s="7"/>
      <c r="D3720" s="7"/>
    </row>
    <row r="3721" spans="3:4" s="38" customFormat="1" x14ac:dyDescent="0.2">
      <c r="C3721" s="7"/>
      <c r="D3721" s="7"/>
    </row>
    <row r="3722" spans="3:4" s="38" customFormat="1" x14ac:dyDescent="0.2">
      <c r="C3722" s="7"/>
      <c r="D3722" s="7"/>
    </row>
    <row r="3723" spans="3:4" s="38" customFormat="1" x14ac:dyDescent="0.2">
      <c r="C3723" s="7"/>
      <c r="D3723" s="7"/>
    </row>
    <row r="3724" spans="3:4" s="38" customFormat="1" x14ac:dyDescent="0.2">
      <c r="C3724" s="7"/>
      <c r="D3724" s="7"/>
    </row>
    <row r="3725" spans="3:4" s="38" customFormat="1" x14ac:dyDescent="0.2">
      <c r="C3725" s="7"/>
      <c r="D3725" s="7"/>
    </row>
    <row r="3726" spans="3:4" s="38" customFormat="1" x14ac:dyDescent="0.2">
      <c r="C3726" s="7"/>
      <c r="D3726" s="7"/>
    </row>
    <row r="3727" spans="3:4" s="38" customFormat="1" x14ac:dyDescent="0.2">
      <c r="C3727" s="7"/>
      <c r="D3727" s="7"/>
    </row>
    <row r="3728" spans="3:4" s="38" customFormat="1" x14ac:dyDescent="0.2">
      <c r="C3728" s="7"/>
      <c r="D3728" s="7"/>
    </row>
    <row r="3729" spans="3:4" s="38" customFormat="1" x14ac:dyDescent="0.2">
      <c r="C3729" s="7"/>
      <c r="D3729" s="7"/>
    </row>
    <row r="3730" spans="3:4" s="38" customFormat="1" x14ac:dyDescent="0.2">
      <c r="C3730" s="7"/>
      <c r="D3730" s="7"/>
    </row>
    <row r="3731" spans="3:4" s="38" customFormat="1" x14ac:dyDescent="0.2">
      <c r="C3731" s="7"/>
      <c r="D3731" s="7"/>
    </row>
    <row r="3732" spans="3:4" s="38" customFormat="1" x14ac:dyDescent="0.2">
      <c r="C3732" s="7"/>
      <c r="D3732" s="7"/>
    </row>
    <row r="3733" spans="3:4" s="38" customFormat="1" x14ac:dyDescent="0.2">
      <c r="C3733" s="7"/>
      <c r="D3733" s="7"/>
    </row>
    <row r="3734" spans="3:4" s="38" customFormat="1" x14ac:dyDescent="0.2">
      <c r="C3734" s="7"/>
      <c r="D3734" s="7"/>
    </row>
    <row r="3735" spans="3:4" s="38" customFormat="1" x14ac:dyDescent="0.2">
      <c r="C3735" s="7"/>
      <c r="D3735" s="7"/>
    </row>
    <row r="3736" spans="3:4" s="38" customFormat="1" x14ac:dyDescent="0.2">
      <c r="C3736" s="7"/>
      <c r="D3736" s="7"/>
    </row>
    <row r="3737" spans="3:4" s="38" customFormat="1" x14ac:dyDescent="0.2">
      <c r="C3737" s="7"/>
      <c r="D3737" s="7"/>
    </row>
    <row r="3738" spans="3:4" s="38" customFormat="1" x14ac:dyDescent="0.2">
      <c r="C3738" s="7"/>
      <c r="D3738" s="7"/>
    </row>
    <row r="3739" spans="3:4" s="38" customFormat="1" x14ac:dyDescent="0.2">
      <c r="C3739" s="7"/>
      <c r="D3739" s="7"/>
    </row>
    <row r="3740" spans="3:4" s="38" customFormat="1" x14ac:dyDescent="0.2">
      <c r="C3740" s="7"/>
      <c r="D3740" s="7"/>
    </row>
    <row r="3741" spans="3:4" s="38" customFormat="1" x14ac:dyDescent="0.2">
      <c r="C3741" s="7"/>
      <c r="D3741" s="7"/>
    </row>
    <row r="3742" spans="3:4" s="38" customFormat="1" x14ac:dyDescent="0.2">
      <c r="C3742" s="7"/>
      <c r="D3742" s="7"/>
    </row>
    <row r="3743" spans="3:4" s="38" customFormat="1" x14ac:dyDescent="0.2">
      <c r="C3743" s="7"/>
      <c r="D3743" s="7"/>
    </row>
    <row r="3744" spans="3:4" s="38" customFormat="1" x14ac:dyDescent="0.2">
      <c r="C3744" s="7"/>
      <c r="D3744" s="7"/>
    </row>
    <row r="3745" spans="3:4" s="38" customFormat="1" x14ac:dyDescent="0.2">
      <c r="C3745" s="7"/>
      <c r="D3745" s="7"/>
    </row>
    <row r="3746" spans="3:4" s="38" customFormat="1" x14ac:dyDescent="0.2">
      <c r="C3746" s="7"/>
      <c r="D3746" s="7"/>
    </row>
    <row r="3747" spans="3:4" s="38" customFormat="1" x14ac:dyDescent="0.2">
      <c r="C3747" s="7"/>
      <c r="D3747" s="7"/>
    </row>
    <row r="3748" spans="3:4" s="38" customFormat="1" x14ac:dyDescent="0.2">
      <c r="C3748" s="7"/>
      <c r="D3748" s="7"/>
    </row>
    <row r="3749" spans="3:4" s="38" customFormat="1" x14ac:dyDescent="0.2">
      <c r="C3749" s="7"/>
      <c r="D3749" s="7"/>
    </row>
    <row r="3750" spans="3:4" s="38" customFormat="1" x14ac:dyDescent="0.2">
      <c r="C3750" s="7"/>
      <c r="D3750" s="7"/>
    </row>
    <row r="3751" spans="3:4" s="38" customFormat="1" x14ac:dyDescent="0.2">
      <c r="C3751" s="7"/>
      <c r="D3751" s="7"/>
    </row>
    <row r="3752" spans="3:4" s="38" customFormat="1" x14ac:dyDescent="0.2">
      <c r="C3752" s="7"/>
      <c r="D3752" s="7"/>
    </row>
    <row r="3753" spans="3:4" s="38" customFormat="1" x14ac:dyDescent="0.2">
      <c r="C3753" s="7"/>
      <c r="D3753" s="7"/>
    </row>
    <row r="3754" spans="3:4" s="38" customFormat="1" x14ac:dyDescent="0.2">
      <c r="C3754" s="7"/>
      <c r="D3754" s="7"/>
    </row>
    <row r="3755" spans="3:4" s="38" customFormat="1" x14ac:dyDescent="0.2">
      <c r="C3755" s="7"/>
      <c r="D3755" s="7"/>
    </row>
    <row r="3756" spans="3:4" s="38" customFormat="1" x14ac:dyDescent="0.2">
      <c r="C3756" s="7"/>
      <c r="D3756" s="7"/>
    </row>
    <row r="3757" spans="3:4" s="38" customFormat="1" x14ac:dyDescent="0.2">
      <c r="C3757" s="7"/>
      <c r="D3757" s="7"/>
    </row>
    <row r="3758" spans="3:4" s="38" customFormat="1" x14ac:dyDescent="0.2">
      <c r="C3758" s="7"/>
      <c r="D3758" s="7"/>
    </row>
    <row r="3759" spans="3:4" s="38" customFormat="1" x14ac:dyDescent="0.2">
      <c r="C3759" s="7"/>
      <c r="D3759" s="7"/>
    </row>
    <row r="3760" spans="3:4" s="38" customFormat="1" x14ac:dyDescent="0.2">
      <c r="C3760" s="7"/>
      <c r="D3760" s="7"/>
    </row>
    <row r="3761" spans="3:4" s="38" customFormat="1" x14ac:dyDescent="0.2">
      <c r="C3761" s="7"/>
      <c r="D3761" s="7"/>
    </row>
    <row r="3762" spans="3:4" s="38" customFormat="1" x14ac:dyDescent="0.2">
      <c r="C3762" s="7"/>
      <c r="D3762" s="7"/>
    </row>
    <row r="3763" spans="3:4" s="38" customFormat="1" x14ac:dyDescent="0.2">
      <c r="C3763" s="7"/>
      <c r="D3763" s="7"/>
    </row>
    <row r="3764" spans="3:4" s="38" customFormat="1" x14ac:dyDescent="0.2">
      <c r="C3764" s="7"/>
      <c r="D3764" s="7"/>
    </row>
    <row r="3765" spans="3:4" s="38" customFormat="1" x14ac:dyDescent="0.2">
      <c r="C3765" s="7"/>
      <c r="D3765" s="7"/>
    </row>
    <row r="3766" spans="3:4" s="38" customFormat="1" x14ac:dyDescent="0.2">
      <c r="C3766" s="7"/>
      <c r="D3766" s="7"/>
    </row>
    <row r="3767" spans="3:4" s="38" customFormat="1" x14ac:dyDescent="0.2">
      <c r="C3767" s="7"/>
      <c r="D3767" s="7"/>
    </row>
    <row r="3768" spans="3:4" s="38" customFormat="1" x14ac:dyDescent="0.2">
      <c r="C3768" s="7"/>
      <c r="D3768" s="7"/>
    </row>
    <row r="3769" spans="3:4" s="38" customFormat="1" x14ac:dyDescent="0.2">
      <c r="C3769" s="7"/>
      <c r="D3769" s="7"/>
    </row>
    <row r="3770" spans="3:4" s="38" customFormat="1" x14ac:dyDescent="0.2">
      <c r="C3770" s="7"/>
      <c r="D3770" s="7"/>
    </row>
    <row r="3771" spans="3:4" s="38" customFormat="1" x14ac:dyDescent="0.2">
      <c r="C3771" s="7"/>
      <c r="D3771" s="7"/>
    </row>
    <row r="3772" spans="3:4" s="38" customFormat="1" x14ac:dyDescent="0.2">
      <c r="C3772" s="7"/>
      <c r="D3772" s="7"/>
    </row>
    <row r="3773" spans="3:4" s="38" customFormat="1" x14ac:dyDescent="0.2">
      <c r="C3773" s="7"/>
      <c r="D3773" s="7"/>
    </row>
    <row r="3774" spans="3:4" s="38" customFormat="1" x14ac:dyDescent="0.2">
      <c r="C3774" s="7"/>
      <c r="D3774" s="7"/>
    </row>
    <row r="3775" spans="3:4" s="38" customFormat="1" x14ac:dyDescent="0.2">
      <c r="C3775" s="7"/>
      <c r="D3775" s="7"/>
    </row>
    <row r="3776" spans="3:4" s="38" customFormat="1" x14ac:dyDescent="0.2">
      <c r="C3776" s="7"/>
      <c r="D3776" s="7"/>
    </row>
    <row r="3777" spans="3:4" s="38" customFormat="1" x14ac:dyDescent="0.2">
      <c r="C3777" s="7"/>
      <c r="D3777" s="7"/>
    </row>
    <row r="3778" spans="3:4" s="38" customFormat="1" x14ac:dyDescent="0.2">
      <c r="C3778" s="7"/>
      <c r="D3778" s="7"/>
    </row>
    <row r="3779" spans="3:4" s="38" customFormat="1" x14ac:dyDescent="0.2">
      <c r="C3779" s="7"/>
      <c r="D3779" s="7"/>
    </row>
    <row r="3780" spans="3:4" s="38" customFormat="1" x14ac:dyDescent="0.2">
      <c r="C3780" s="7"/>
      <c r="D3780" s="7"/>
    </row>
    <row r="3781" spans="3:4" s="38" customFormat="1" x14ac:dyDescent="0.2">
      <c r="C3781" s="7"/>
      <c r="D3781" s="7"/>
    </row>
    <row r="3782" spans="3:4" s="38" customFormat="1" x14ac:dyDescent="0.2">
      <c r="C3782" s="7"/>
      <c r="D3782" s="7"/>
    </row>
    <row r="3783" spans="3:4" s="38" customFormat="1" x14ac:dyDescent="0.2">
      <c r="C3783" s="7"/>
      <c r="D3783" s="7"/>
    </row>
    <row r="3784" spans="3:4" s="38" customFormat="1" x14ac:dyDescent="0.2">
      <c r="C3784" s="7"/>
      <c r="D3784" s="7"/>
    </row>
    <row r="3785" spans="3:4" s="38" customFormat="1" x14ac:dyDescent="0.2">
      <c r="C3785" s="7"/>
      <c r="D3785" s="7"/>
    </row>
    <row r="3786" spans="3:4" s="38" customFormat="1" x14ac:dyDescent="0.2">
      <c r="C3786" s="7"/>
      <c r="D3786" s="7"/>
    </row>
    <row r="3787" spans="3:4" s="38" customFormat="1" x14ac:dyDescent="0.2">
      <c r="C3787" s="7"/>
      <c r="D3787" s="7"/>
    </row>
    <row r="3788" spans="3:4" s="38" customFormat="1" x14ac:dyDescent="0.2">
      <c r="C3788" s="7"/>
      <c r="D3788" s="7"/>
    </row>
    <row r="3789" spans="3:4" s="38" customFormat="1" x14ac:dyDescent="0.2">
      <c r="C3789" s="7"/>
      <c r="D3789" s="7"/>
    </row>
    <row r="3790" spans="3:4" s="38" customFormat="1" x14ac:dyDescent="0.2">
      <c r="C3790" s="7"/>
      <c r="D3790" s="7"/>
    </row>
    <row r="3791" spans="3:4" s="38" customFormat="1" x14ac:dyDescent="0.2">
      <c r="C3791" s="7"/>
      <c r="D3791" s="7"/>
    </row>
    <row r="3792" spans="3:4" s="38" customFormat="1" x14ac:dyDescent="0.2">
      <c r="C3792" s="7"/>
      <c r="D3792" s="7"/>
    </row>
    <row r="3793" spans="3:4" s="38" customFormat="1" x14ac:dyDescent="0.2">
      <c r="C3793" s="7"/>
      <c r="D3793" s="7"/>
    </row>
    <row r="3794" spans="3:4" s="38" customFormat="1" x14ac:dyDescent="0.2">
      <c r="C3794" s="7"/>
      <c r="D3794" s="7"/>
    </row>
    <row r="3795" spans="3:4" s="38" customFormat="1" x14ac:dyDescent="0.2">
      <c r="C3795" s="7"/>
      <c r="D3795" s="7"/>
    </row>
    <row r="3796" spans="3:4" s="38" customFormat="1" x14ac:dyDescent="0.2">
      <c r="C3796" s="7"/>
      <c r="D3796" s="7"/>
    </row>
    <row r="3797" spans="3:4" s="38" customFormat="1" x14ac:dyDescent="0.2">
      <c r="C3797" s="7"/>
      <c r="D3797" s="7"/>
    </row>
    <row r="3798" spans="3:4" s="38" customFormat="1" x14ac:dyDescent="0.2">
      <c r="C3798" s="7"/>
      <c r="D3798" s="7"/>
    </row>
    <row r="3799" spans="3:4" s="38" customFormat="1" x14ac:dyDescent="0.2">
      <c r="C3799" s="7"/>
      <c r="D3799" s="7"/>
    </row>
    <row r="3800" spans="3:4" s="38" customFormat="1" x14ac:dyDescent="0.2">
      <c r="C3800" s="7"/>
      <c r="D3800" s="7"/>
    </row>
    <row r="3801" spans="3:4" s="38" customFormat="1" x14ac:dyDescent="0.2">
      <c r="C3801" s="7"/>
      <c r="D3801" s="7"/>
    </row>
    <row r="3802" spans="3:4" s="38" customFormat="1" x14ac:dyDescent="0.2">
      <c r="C3802" s="7"/>
      <c r="D3802" s="7"/>
    </row>
    <row r="3803" spans="3:4" s="38" customFormat="1" x14ac:dyDescent="0.2">
      <c r="C3803" s="7"/>
      <c r="D3803" s="7"/>
    </row>
    <row r="3804" spans="3:4" s="38" customFormat="1" x14ac:dyDescent="0.2">
      <c r="C3804" s="7"/>
      <c r="D3804" s="7"/>
    </row>
    <row r="3805" spans="3:4" s="38" customFormat="1" x14ac:dyDescent="0.2">
      <c r="C3805" s="7"/>
      <c r="D3805" s="7"/>
    </row>
    <row r="3806" spans="3:4" s="38" customFormat="1" x14ac:dyDescent="0.2">
      <c r="C3806" s="7"/>
      <c r="D3806" s="7"/>
    </row>
    <row r="3807" spans="3:4" s="38" customFormat="1" x14ac:dyDescent="0.2">
      <c r="C3807" s="7"/>
      <c r="D3807" s="7"/>
    </row>
    <row r="3808" spans="3:4" s="38" customFormat="1" x14ac:dyDescent="0.2">
      <c r="C3808" s="7"/>
      <c r="D3808" s="7"/>
    </row>
    <row r="3809" spans="3:4" s="38" customFormat="1" x14ac:dyDescent="0.2">
      <c r="C3809" s="7"/>
      <c r="D3809" s="7"/>
    </row>
    <row r="3810" spans="3:4" s="38" customFormat="1" x14ac:dyDescent="0.2">
      <c r="C3810" s="7"/>
      <c r="D3810" s="7"/>
    </row>
    <row r="3811" spans="3:4" s="38" customFormat="1" x14ac:dyDescent="0.2">
      <c r="C3811" s="7"/>
      <c r="D3811" s="7"/>
    </row>
    <row r="3812" spans="3:4" s="38" customFormat="1" x14ac:dyDescent="0.2">
      <c r="C3812" s="7"/>
      <c r="D3812" s="7"/>
    </row>
    <row r="3813" spans="3:4" s="38" customFormat="1" x14ac:dyDescent="0.2">
      <c r="C3813" s="7"/>
      <c r="D3813" s="7"/>
    </row>
    <row r="3814" spans="3:4" s="38" customFormat="1" x14ac:dyDescent="0.2">
      <c r="C3814" s="7"/>
      <c r="D3814" s="7"/>
    </row>
    <row r="3815" spans="3:4" s="38" customFormat="1" x14ac:dyDescent="0.2">
      <c r="C3815" s="7"/>
      <c r="D3815" s="7"/>
    </row>
    <row r="3816" spans="3:4" s="38" customFormat="1" x14ac:dyDescent="0.2">
      <c r="C3816" s="7"/>
      <c r="D3816" s="7"/>
    </row>
    <row r="3817" spans="3:4" s="38" customFormat="1" x14ac:dyDescent="0.2">
      <c r="C3817" s="7"/>
      <c r="D3817" s="7"/>
    </row>
    <row r="3818" spans="3:4" s="38" customFormat="1" x14ac:dyDescent="0.2">
      <c r="C3818" s="7"/>
      <c r="D3818" s="7"/>
    </row>
    <row r="3819" spans="3:4" s="38" customFormat="1" x14ac:dyDescent="0.2">
      <c r="C3819" s="7"/>
      <c r="D3819" s="7"/>
    </row>
    <row r="3820" spans="3:4" s="38" customFormat="1" x14ac:dyDescent="0.2">
      <c r="C3820" s="7"/>
      <c r="D3820" s="7"/>
    </row>
    <row r="3821" spans="3:4" s="38" customFormat="1" x14ac:dyDescent="0.2">
      <c r="C3821" s="7"/>
      <c r="D3821" s="7"/>
    </row>
    <row r="3822" spans="3:4" s="38" customFormat="1" x14ac:dyDescent="0.2">
      <c r="C3822" s="7"/>
      <c r="D3822" s="7"/>
    </row>
    <row r="3823" spans="3:4" s="38" customFormat="1" x14ac:dyDescent="0.2">
      <c r="C3823" s="7"/>
      <c r="D3823" s="7"/>
    </row>
    <row r="3824" spans="3:4" s="38" customFormat="1" x14ac:dyDescent="0.2">
      <c r="C3824" s="7"/>
      <c r="D3824" s="7"/>
    </row>
    <row r="3825" spans="3:4" s="38" customFormat="1" x14ac:dyDescent="0.2">
      <c r="C3825" s="7"/>
      <c r="D3825" s="7"/>
    </row>
    <row r="3826" spans="3:4" s="38" customFormat="1" x14ac:dyDescent="0.2">
      <c r="C3826" s="7"/>
      <c r="D3826" s="7"/>
    </row>
    <row r="3827" spans="3:4" s="38" customFormat="1" x14ac:dyDescent="0.2">
      <c r="C3827" s="7"/>
      <c r="D3827" s="7"/>
    </row>
    <row r="3828" spans="3:4" s="38" customFormat="1" x14ac:dyDescent="0.2">
      <c r="C3828" s="7"/>
      <c r="D3828" s="7"/>
    </row>
    <row r="3829" spans="3:4" s="38" customFormat="1" x14ac:dyDescent="0.2">
      <c r="C3829" s="7"/>
      <c r="D3829" s="7"/>
    </row>
    <row r="3830" spans="3:4" s="38" customFormat="1" x14ac:dyDescent="0.2">
      <c r="C3830" s="7"/>
      <c r="D3830" s="7"/>
    </row>
    <row r="3831" spans="3:4" s="38" customFormat="1" x14ac:dyDescent="0.2">
      <c r="C3831" s="7"/>
      <c r="D3831" s="7"/>
    </row>
    <row r="3832" spans="3:4" s="38" customFormat="1" x14ac:dyDescent="0.2">
      <c r="C3832" s="7"/>
      <c r="D3832" s="7"/>
    </row>
    <row r="3833" spans="3:4" s="38" customFormat="1" x14ac:dyDescent="0.2">
      <c r="C3833" s="7"/>
      <c r="D3833" s="7"/>
    </row>
    <row r="3834" spans="3:4" s="38" customFormat="1" x14ac:dyDescent="0.2">
      <c r="C3834" s="7"/>
      <c r="D3834" s="7"/>
    </row>
    <row r="3835" spans="3:4" s="38" customFormat="1" x14ac:dyDescent="0.2">
      <c r="C3835" s="7"/>
      <c r="D3835" s="7"/>
    </row>
    <row r="3836" spans="3:4" s="38" customFormat="1" x14ac:dyDescent="0.2">
      <c r="C3836" s="7"/>
      <c r="D3836" s="7"/>
    </row>
    <row r="3837" spans="3:4" s="38" customFormat="1" x14ac:dyDescent="0.2">
      <c r="C3837" s="7"/>
      <c r="D3837" s="7"/>
    </row>
    <row r="3838" spans="3:4" s="38" customFormat="1" x14ac:dyDescent="0.2">
      <c r="C3838" s="7"/>
      <c r="D3838" s="7"/>
    </row>
    <row r="3839" spans="3:4" s="38" customFormat="1" x14ac:dyDescent="0.2">
      <c r="C3839" s="7"/>
      <c r="D3839" s="7"/>
    </row>
    <row r="3840" spans="3:4" s="38" customFormat="1" x14ac:dyDescent="0.2">
      <c r="C3840" s="7"/>
      <c r="D3840" s="7"/>
    </row>
    <row r="3841" spans="3:4" s="38" customFormat="1" x14ac:dyDescent="0.2">
      <c r="C3841" s="7"/>
      <c r="D3841" s="7"/>
    </row>
    <row r="3842" spans="3:4" s="38" customFormat="1" x14ac:dyDescent="0.2">
      <c r="C3842" s="7"/>
      <c r="D3842" s="7"/>
    </row>
    <row r="3843" spans="3:4" s="38" customFormat="1" x14ac:dyDescent="0.2">
      <c r="C3843" s="7"/>
      <c r="D3843" s="7"/>
    </row>
    <row r="3844" spans="3:4" s="38" customFormat="1" x14ac:dyDescent="0.2">
      <c r="C3844" s="7"/>
      <c r="D3844" s="7"/>
    </row>
    <row r="3845" spans="3:4" s="38" customFormat="1" x14ac:dyDescent="0.2">
      <c r="C3845" s="7"/>
      <c r="D3845" s="7"/>
    </row>
    <row r="3846" spans="3:4" s="38" customFormat="1" x14ac:dyDescent="0.2">
      <c r="C3846" s="7"/>
      <c r="D3846" s="7"/>
    </row>
    <row r="3847" spans="3:4" s="38" customFormat="1" x14ac:dyDescent="0.2">
      <c r="C3847" s="7"/>
      <c r="D3847" s="7"/>
    </row>
    <row r="3848" spans="3:4" s="38" customFormat="1" x14ac:dyDescent="0.2">
      <c r="C3848" s="7"/>
      <c r="D3848" s="7"/>
    </row>
    <row r="3849" spans="3:4" s="38" customFormat="1" x14ac:dyDescent="0.2">
      <c r="C3849" s="7"/>
      <c r="D3849" s="7"/>
    </row>
    <row r="3850" spans="3:4" s="38" customFormat="1" x14ac:dyDescent="0.2">
      <c r="C3850" s="7"/>
      <c r="D3850" s="7"/>
    </row>
    <row r="3851" spans="3:4" s="38" customFormat="1" x14ac:dyDescent="0.2">
      <c r="C3851" s="7"/>
      <c r="D3851" s="7"/>
    </row>
    <row r="3852" spans="3:4" s="38" customFormat="1" x14ac:dyDescent="0.2">
      <c r="C3852" s="7"/>
      <c r="D3852" s="7"/>
    </row>
    <row r="3853" spans="3:4" s="38" customFormat="1" x14ac:dyDescent="0.2">
      <c r="C3853" s="7"/>
      <c r="D3853" s="7"/>
    </row>
    <row r="3854" spans="3:4" s="38" customFormat="1" x14ac:dyDescent="0.2">
      <c r="C3854" s="7"/>
      <c r="D3854" s="7"/>
    </row>
    <row r="3855" spans="3:4" s="38" customFormat="1" x14ac:dyDescent="0.2">
      <c r="C3855" s="7"/>
      <c r="D3855" s="7"/>
    </row>
    <row r="3856" spans="3:4" s="38" customFormat="1" x14ac:dyDescent="0.2">
      <c r="C3856" s="7"/>
      <c r="D3856" s="7"/>
    </row>
    <row r="3857" spans="3:4" s="38" customFormat="1" x14ac:dyDescent="0.2">
      <c r="C3857" s="7"/>
      <c r="D3857" s="7"/>
    </row>
    <row r="3858" spans="3:4" s="38" customFormat="1" x14ac:dyDescent="0.2">
      <c r="C3858" s="7"/>
      <c r="D3858" s="7"/>
    </row>
    <row r="3859" spans="3:4" s="38" customFormat="1" x14ac:dyDescent="0.2">
      <c r="C3859" s="7"/>
      <c r="D3859" s="7"/>
    </row>
    <row r="3860" spans="3:4" s="38" customFormat="1" x14ac:dyDescent="0.2">
      <c r="C3860" s="7"/>
      <c r="D3860" s="7"/>
    </row>
    <row r="3861" spans="3:4" s="38" customFormat="1" x14ac:dyDescent="0.2">
      <c r="C3861" s="7"/>
      <c r="D3861" s="7"/>
    </row>
    <row r="3862" spans="3:4" s="38" customFormat="1" x14ac:dyDescent="0.2">
      <c r="C3862" s="7"/>
      <c r="D3862" s="7"/>
    </row>
    <row r="3863" spans="3:4" s="38" customFormat="1" x14ac:dyDescent="0.2">
      <c r="C3863" s="7"/>
      <c r="D3863" s="7"/>
    </row>
    <row r="3864" spans="3:4" s="38" customFormat="1" x14ac:dyDescent="0.2">
      <c r="C3864" s="7"/>
      <c r="D3864" s="7"/>
    </row>
    <row r="3865" spans="3:4" s="38" customFormat="1" x14ac:dyDescent="0.2">
      <c r="C3865" s="7"/>
      <c r="D3865" s="7"/>
    </row>
    <row r="3866" spans="3:4" s="38" customFormat="1" x14ac:dyDescent="0.2">
      <c r="C3866" s="7"/>
      <c r="D3866" s="7"/>
    </row>
    <row r="3867" spans="3:4" s="38" customFormat="1" x14ac:dyDescent="0.2">
      <c r="C3867" s="7"/>
      <c r="D3867" s="7"/>
    </row>
    <row r="3868" spans="3:4" s="38" customFormat="1" x14ac:dyDescent="0.2">
      <c r="C3868" s="7"/>
      <c r="D3868" s="7"/>
    </row>
    <row r="3869" spans="3:4" s="38" customFormat="1" x14ac:dyDescent="0.2">
      <c r="C3869" s="7"/>
      <c r="D3869" s="7"/>
    </row>
    <row r="3870" spans="3:4" s="38" customFormat="1" x14ac:dyDescent="0.2">
      <c r="C3870" s="7"/>
      <c r="D3870" s="7"/>
    </row>
    <row r="3871" spans="3:4" s="38" customFormat="1" x14ac:dyDescent="0.2">
      <c r="C3871" s="7"/>
      <c r="D3871" s="7"/>
    </row>
    <row r="3872" spans="3:4" s="38" customFormat="1" x14ac:dyDescent="0.2">
      <c r="C3872" s="7"/>
      <c r="D3872" s="7"/>
    </row>
    <row r="3873" spans="3:4" s="38" customFormat="1" x14ac:dyDescent="0.2">
      <c r="C3873" s="7"/>
      <c r="D3873" s="7"/>
    </row>
    <row r="3874" spans="3:4" s="38" customFormat="1" x14ac:dyDescent="0.2">
      <c r="C3874" s="7"/>
      <c r="D3874" s="7"/>
    </row>
    <row r="3875" spans="3:4" s="38" customFormat="1" x14ac:dyDescent="0.2">
      <c r="C3875" s="7"/>
      <c r="D3875" s="7"/>
    </row>
    <row r="3876" spans="3:4" s="38" customFormat="1" x14ac:dyDescent="0.2">
      <c r="C3876" s="7"/>
      <c r="D3876" s="7"/>
    </row>
    <row r="3877" spans="3:4" s="38" customFormat="1" x14ac:dyDescent="0.2">
      <c r="C3877" s="7"/>
      <c r="D3877" s="7"/>
    </row>
    <row r="3878" spans="3:4" s="38" customFormat="1" x14ac:dyDescent="0.2">
      <c r="C3878" s="7"/>
      <c r="D3878" s="7"/>
    </row>
    <row r="3879" spans="3:4" s="38" customFormat="1" x14ac:dyDescent="0.2">
      <c r="C3879" s="7"/>
      <c r="D3879" s="7"/>
    </row>
    <row r="3880" spans="3:4" s="38" customFormat="1" x14ac:dyDescent="0.2">
      <c r="C3880" s="7"/>
      <c r="D3880" s="7"/>
    </row>
    <row r="3881" spans="3:4" s="38" customFormat="1" x14ac:dyDescent="0.2">
      <c r="C3881" s="7"/>
      <c r="D3881" s="7"/>
    </row>
    <row r="3882" spans="3:4" s="38" customFormat="1" x14ac:dyDescent="0.2">
      <c r="C3882" s="7"/>
      <c r="D3882" s="7"/>
    </row>
    <row r="3883" spans="3:4" s="38" customFormat="1" x14ac:dyDescent="0.2">
      <c r="C3883" s="7"/>
      <c r="D3883" s="7"/>
    </row>
    <row r="3884" spans="3:4" s="38" customFormat="1" x14ac:dyDescent="0.2">
      <c r="C3884" s="7"/>
      <c r="D3884" s="7"/>
    </row>
    <row r="3885" spans="3:4" s="38" customFormat="1" x14ac:dyDescent="0.2">
      <c r="C3885" s="7"/>
      <c r="D3885" s="7"/>
    </row>
    <row r="3886" spans="3:4" s="38" customFormat="1" x14ac:dyDescent="0.2">
      <c r="C3886" s="7"/>
      <c r="D3886" s="7"/>
    </row>
    <row r="3887" spans="3:4" s="38" customFormat="1" x14ac:dyDescent="0.2">
      <c r="C3887" s="7"/>
      <c r="D3887" s="7"/>
    </row>
    <row r="3888" spans="3:4" s="38" customFormat="1" x14ac:dyDescent="0.2">
      <c r="C3888" s="7"/>
      <c r="D3888" s="7"/>
    </row>
    <row r="3889" spans="3:4" s="38" customFormat="1" x14ac:dyDescent="0.2">
      <c r="C3889" s="7"/>
      <c r="D3889" s="7"/>
    </row>
    <row r="3890" spans="3:4" s="38" customFormat="1" x14ac:dyDescent="0.2">
      <c r="C3890" s="7"/>
      <c r="D3890" s="7"/>
    </row>
    <row r="3891" spans="3:4" s="38" customFormat="1" x14ac:dyDescent="0.2">
      <c r="C3891" s="7"/>
      <c r="D3891" s="7"/>
    </row>
    <row r="3892" spans="3:4" s="38" customFormat="1" x14ac:dyDescent="0.2">
      <c r="C3892" s="7"/>
      <c r="D3892" s="7"/>
    </row>
    <row r="3893" spans="3:4" s="38" customFormat="1" x14ac:dyDescent="0.2">
      <c r="C3893" s="7"/>
      <c r="D3893" s="7"/>
    </row>
    <row r="3894" spans="3:4" s="38" customFormat="1" x14ac:dyDescent="0.2">
      <c r="C3894" s="7"/>
      <c r="D3894" s="7"/>
    </row>
    <row r="3895" spans="3:4" s="38" customFormat="1" x14ac:dyDescent="0.2">
      <c r="C3895" s="7"/>
      <c r="D3895" s="7"/>
    </row>
    <row r="3896" spans="3:4" s="38" customFormat="1" x14ac:dyDescent="0.2">
      <c r="C3896" s="7"/>
      <c r="D3896" s="7"/>
    </row>
    <row r="3897" spans="3:4" s="38" customFormat="1" x14ac:dyDescent="0.2">
      <c r="C3897" s="7"/>
      <c r="D3897" s="7"/>
    </row>
    <row r="3898" spans="3:4" s="38" customFormat="1" x14ac:dyDescent="0.2">
      <c r="C3898" s="7"/>
      <c r="D3898" s="7"/>
    </row>
    <row r="3899" spans="3:4" s="38" customFormat="1" x14ac:dyDescent="0.2">
      <c r="C3899" s="7"/>
      <c r="D3899" s="7"/>
    </row>
    <row r="3900" spans="3:4" s="38" customFormat="1" x14ac:dyDescent="0.2">
      <c r="C3900" s="7"/>
      <c r="D3900" s="7"/>
    </row>
    <row r="3901" spans="3:4" s="38" customFormat="1" x14ac:dyDescent="0.2">
      <c r="C3901" s="7"/>
      <c r="D3901" s="7"/>
    </row>
    <row r="3902" spans="3:4" s="38" customFormat="1" x14ac:dyDescent="0.2">
      <c r="C3902" s="7"/>
      <c r="D3902" s="7"/>
    </row>
    <row r="3903" spans="3:4" s="38" customFormat="1" x14ac:dyDescent="0.2">
      <c r="C3903" s="7"/>
      <c r="D3903" s="7"/>
    </row>
    <row r="3904" spans="3:4" s="38" customFormat="1" x14ac:dyDescent="0.2">
      <c r="C3904" s="7"/>
      <c r="D3904" s="7"/>
    </row>
    <row r="3905" spans="3:4" s="38" customFormat="1" x14ac:dyDescent="0.2">
      <c r="C3905" s="7"/>
      <c r="D3905" s="7"/>
    </row>
    <row r="3906" spans="3:4" s="38" customFormat="1" x14ac:dyDescent="0.2">
      <c r="C3906" s="7"/>
      <c r="D3906" s="7"/>
    </row>
    <row r="3907" spans="3:4" s="38" customFormat="1" x14ac:dyDescent="0.2">
      <c r="C3907" s="7"/>
      <c r="D3907" s="7"/>
    </row>
    <row r="3908" spans="3:4" s="38" customFormat="1" x14ac:dyDescent="0.2">
      <c r="C3908" s="7"/>
      <c r="D3908" s="7"/>
    </row>
    <row r="3909" spans="3:4" s="38" customFormat="1" x14ac:dyDescent="0.2">
      <c r="C3909" s="7"/>
      <c r="D3909" s="7"/>
    </row>
    <row r="3910" spans="3:4" s="38" customFormat="1" x14ac:dyDescent="0.2">
      <c r="C3910" s="7"/>
      <c r="D3910" s="7"/>
    </row>
    <row r="3911" spans="3:4" s="38" customFormat="1" x14ac:dyDescent="0.2">
      <c r="C3911" s="7"/>
      <c r="D3911" s="7"/>
    </row>
    <row r="3912" spans="3:4" s="38" customFormat="1" x14ac:dyDescent="0.2">
      <c r="C3912" s="7"/>
      <c r="D3912" s="7"/>
    </row>
    <row r="3913" spans="3:4" s="38" customFormat="1" x14ac:dyDescent="0.2">
      <c r="C3913" s="7"/>
      <c r="D3913" s="7"/>
    </row>
    <row r="3914" spans="3:4" s="38" customFormat="1" x14ac:dyDescent="0.2">
      <c r="C3914" s="7"/>
      <c r="D3914" s="7"/>
    </row>
    <row r="3915" spans="3:4" s="38" customFormat="1" x14ac:dyDescent="0.2">
      <c r="C3915" s="7"/>
      <c r="D3915" s="7"/>
    </row>
    <row r="3916" spans="3:4" s="38" customFormat="1" x14ac:dyDescent="0.2">
      <c r="C3916" s="7"/>
      <c r="D3916" s="7"/>
    </row>
    <row r="3917" spans="3:4" s="38" customFormat="1" x14ac:dyDescent="0.2">
      <c r="C3917" s="7"/>
      <c r="D3917" s="7"/>
    </row>
    <row r="3918" spans="3:4" s="38" customFormat="1" x14ac:dyDescent="0.2">
      <c r="C3918" s="7"/>
      <c r="D3918" s="7"/>
    </row>
    <row r="3919" spans="3:4" s="38" customFormat="1" x14ac:dyDescent="0.2">
      <c r="C3919" s="7"/>
      <c r="D3919" s="7"/>
    </row>
    <row r="3920" spans="3:4" s="38" customFormat="1" x14ac:dyDescent="0.2">
      <c r="C3920" s="7"/>
      <c r="D3920" s="7"/>
    </row>
    <row r="3921" spans="3:4" s="38" customFormat="1" x14ac:dyDescent="0.2">
      <c r="C3921" s="7"/>
      <c r="D3921" s="7"/>
    </row>
    <row r="3922" spans="3:4" s="38" customFormat="1" x14ac:dyDescent="0.2">
      <c r="C3922" s="7"/>
      <c r="D3922" s="7"/>
    </row>
    <row r="3923" spans="3:4" s="38" customFormat="1" x14ac:dyDescent="0.2">
      <c r="C3923" s="7"/>
      <c r="D3923" s="7"/>
    </row>
    <row r="3924" spans="3:4" s="38" customFormat="1" x14ac:dyDescent="0.2">
      <c r="C3924" s="7"/>
      <c r="D3924" s="7"/>
    </row>
    <row r="3925" spans="3:4" s="38" customFormat="1" x14ac:dyDescent="0.2">
      <c r="C3925" s="7"/>
      <c r="D3925" s="7"/>
    </row>
    <row r="3926" spans="3:4" s="38" customFormat="1" x14ac:dyDescent="0.2">
      <c r="C3926" s="7"/>
      <c r="D3926" s="7"/>
    </row>
    <row r="3927" spans="3:4" s="38" customFormat="1" x14ac:dyDescent="0.2">
      <c r="C3927" s="7"/>
      <c r="D3927" s="7"/>
    </row>
    <row r="3928" spans="3:4" s="38" customFormat="1" x14ac:dyDescent="0.2">
      <c r="C3928" s="7"/>
      <c r="D3928" s="7"/>
    </row>
    <row r="3929" spans="3:4" s="38" customFormat="1" x14ac:dyDescent="0.2">
      <c r="C3929" s="7"/>
      <c r="D3929" s="7"/>
    </row>
    <row r="3930" spans="3:4" s="38" customFormat="1" x14ac:dyDescent="0.2">
      <c r="C3930" s="7"/>
      <c r="D3930" s="7"/>
    </row>
    <row r="3931" spans="3:4" s="38" customFormat="1" x14ac:dyDescent="0.2">
      <c r="C3931" s="7"/>
      <c r="D3931" s="7"/>
    </row>
    <row r="3932" spans="3:4" s="38" customFormat="1" x14ac:dyDescent="0.2">
      <c r="C3932" s="7"/>
      <c r="D3932" s="7"/>
    </row>
    <row r="3933" spans="3:4" s="38" customFormat="1" x14ac:dyDescent="0.2">
      <c r="C3933" s="7"/>
      <c r="D3933" s="7"/>
    </row>
    <row r="3934" spans="3:4" s="38" customFormat="1" x14ac:dyDescent="0.2">
      <c r="C3934" s="7"/>
      <c r="D3934" s="7"/>
    </row>
    <row r="3935" spans="3:4" s="38" customFormat="1" x14ac:dyDescent="0.2">
      <c r="C3935" s="7"/>
      <c r="D3935" s="7"/>
    </row>
    <row r="3936" spans="3:4" s="38" customFormat="1" x14ac:dyDescent="0.2">
      <c r="C3936" s="7"/>
      <c r="D3936" s="7"/>
    </row>
    <row r="3937" spans="3:4" s="38" customFormat="1" x14ac:dyDescent="0.2">
      <c r="C3937" s="7"/>
      <c r="D3937" s="7"/>
    </row>
    <row r="3938" spans="3:4" s="38" customFormat="1" x14ac:dyDescent="0.2">
      <c r="C3938" s="7"/>
      <c r="D3938" s="7"/>
    </row>
    <row r="3939" spans="3:4" s="38" customFormat="1" x14ac:dyDescent="0.2">
      <c r="C3939" s="7"/>
      <c r="D3939" s="7"/>
    </row>
    <row r="3940" spans="3:4" s="38" customFormat="1" x14ac:dyDescent="0.2">
      <c r="C3940" s="7"/>
      <c r="D3940" s="7"/>
    </row>
    <row r="3941" spans="3:4" s="38" customFormat="1" x14ac:dyDescent="0.2">
      <c r="C3941" s="7"/>
      <c r="D3941" s="7"/>
    </row>
    <row r="3942" spans="3:4" s="38" customFormat="1" x14ac:dyDescent="0.2">
      <c r="C3942" s="7"/>
      <c r="D3942" s="7"/>
    </row>
    <row r="3943" spans="3:4" s="38" customFormat="1" x14ac:dyDescent="0.2">
      <c r="C3943" s="7"/>
      <c r="D3943" s="7"/>
    </row>
    <row r="3944" spans="3:4" s="38" customFormat="1" x14ac:dyDescent="0.2">
      <c r="C3944" s="7"/>
      <c r="D3944" s="7"/>
    </row>
    <row r="3945" spans="3:4" s="38" customFormat="1" x14ac:dyDescent="0.2">
      <c r="C3945" s="7"/>
      <c r="D3945" s="7"/>
    </row>
    <row r="3946" spans="3:4" s="38" customFormat="1" x14ac:dyDescent="0.2">
      <c r="C3946" s="7"/>
      <c r="D3946" s="7"/>
    </row>
    <row r="3947" spans="3:4" s="38" customFormat="1" x14ac:dyDescent="0.2">
      <c r="C3947" s="7"/>
      <c r="D3947" s="7"/>
    </row>
    <row r="3948" spans="3:4" s="38" customFormat="1" x14ac:dyDescent="0.2">
      <c r="C3948" s="7"/>
      <c r="D3948" s="7"/>
    </row>
    <row r="3949" spans="3:4" s="38" customFormat="1" x14ac:dyDescent="0.2">
      <c r="C3949" s="7"/>
      <c r="D3949" s="7"/>
    </row>
    <row r="3950" spans="3:4" s="38" customFormat="1" x14ac:dyDescent="0.2">
      <c r="C3950" s="7"/>
      <c r="D3950" s="7"/>
    </row>
    <row r="3951" spans="3:4" s="38" customFormat="1" x14ac:dyDescent="0.2">
      <c r="C3951" s="7"/>
      <c r="D3951" s="7"/>
    </row>
    <row r="3952" spans="3:4" s="38" customFormat="1" x14ac:dyDescent="0.2">
      <c r="C3952" s="7"/>
      <c r="D3952" s="7"/>
    </row>
    <row r="3953" spans="3:4" s="38" customFormat="1" x14ac:dyDescent="0.2">
      <c r="C3953" s="7"/>
      <c r="D3953" s="7"/>
    </row>
    <row r="3954" spans="3:4" s="38" customFormat="1" x14ac:dyDescent="0.2">
      <c r="C3954" s="7"/>
      <c r="D3954" s="7"/>
    </row>
    <row r="3955" spans="3:4" s="38" customFormat="1" x14ac:dyDescent="0.2">
      <c r="C3955" s="7"/>
      <c r="D3955" s="7"/>
    </row>
    <row r="3956" spans="3:4" s="38" customFormat="1" x14ac:dyDescent="0.2">
      <c r="C3956" s="7"/>
      <c r="D3956" s="7"/>
    </row>
    <row r="3957" spans="3:4" s="38" customFormat="1" x14ac:dyDescent="0.2">
      <c r="C3957" s="7"/>
      <c r="D3957" s="7"/>
    </row>
    <row r="3958" spans="3:4" s="38" customFormat="1" x14ac:dyDescent="0.2">
      <c r="C3958" s="7"/>
      <c r="D3958" s="7"/>
    </row>
    <row r="3959" spans="3:4" s="38" customFormat="1" x14ac:dyDescent="0.2">
      <c r="C3959" s="7"/>
      <c r="D3959" s="7"/>
    </row>
    <row r="3960" spans="3:4" s="38" customFormat="1" x14ac:dyDescent="0.2">
      <c r="C3960" s="7"/>
      <c r="D3960" s="7"/>
    </row>
    <row r="3961" spans="3:4" s="38" customFormat="1" x14ac:dyDescent="0.2">
      <c r="C3961" s="7"/>
      <c r="D3961" s="7"/>
    </row>
    <row r="3962" spans="3:4" s="38" customFormat="1" x14ac:dyDescent="0.2">
      <c r="C3962" s="7"/>
      <c r="D3962" s="7"/>
    </row>
    <row r="3963" spans="3:4" s="38" customFormat="1" x14ac:dyDescent="0.2">
      <c r="C3963" s="7"/>
      <c r="D3963" s="7"/>
    </row>
    <row r="3964" spans="3:4" s="38" customFormat="1" x14ac:dyDescent="0.2">
      <c r="C3964" s="7"/>
      <c r="D3964" s="7"/>
    </row>
    <row r="3965" spans="3:4" s="38" customFormat="1" x14ac:dyDescent="0.2">
      <c r="C3965" s="7"/>
      <c r="D3965" s="7"/>
    </row>
    <row r="3966" spans="3:4" s="38" customFormat="1" x14ac:dyDescent="0.2">
      <c r="C3966" s="7"/>
      <c r="D3966" s="7"/>
    </row>
    <row r="3967" spans="3:4" s="38" customFormat="1" x14ac:dyDescent="0.2">
      <c r="C3967" s="7"/>
      <c r="D3967" s="7"/>
    </row>
    <row r="3968" spans="3:4" s="38" customFormat="1" x14ac:dyDescent="0.2">
      <c r="C3968" s="7"/>
      <c r="D3968" s="7"/>
    </row>
    <row r="3969" spans="3:4" s="38" customFormat="1" x14ac:dyDescent="0.2">
      <c r="C3969" s="7"/>
      <c r="D3969" s="7"/>
    </row>
    <row r="3970" spans="3:4" s="38" customFormat="1" x14ac:dyDescent="0.2">
      <c r="C3970" s="7"/>
      <c r="D3970" s="7"/>
    </row>
    <row r="3971" spans="3:4" s="38" customFormat="1" x14ac:dyDescent="0.2">
      <c r="C3971" s="7"/>
      <c r="D3971" s="7"/>
    </row>
    <row r="3972" spans="3:4" s="38" customFormat="1" x14ac:dyDescent="0.2">
      <c r="C3972" s="7"/>
      <c r="D3972" s="7"/>
    </row>
    <row r="3973" spans="3:4" s="38" customFormat="1" x14ac:dyDescent="0.2">
      <c r="C3973" s="7"/>
      <c r="D3973" s="7"/>
    </row>
    <row r="3974" spans="3:4" s="38" customFormat="1" x14ac:dyDescent="0.2">
      <c r="C3974" s="7"/>
      <c r="D3974" s="7"/>
    </row>
    <row r="3975" spans="3:4" s="38" customFormat="1" x14ac:dyDescent="0.2">
      <c r="C3975" s="7"/>
      <c r="D3975" s="7"/>
    </row>
    <row r="3976" spans="3:4" s="38" customFormat="1" x14ac:dyDescent="0.2">
      <c r="C3976" s="7"/>
      <c r="D3976" s="7"/>
    </row>
    <row r="3977" spans="3:4" s="38" customFormat="1" x14ac:dyDescent="0.2">
      <c r="C3977" s="7"/>
      <c r="D3977" s="7"/>
    </row>
    <row r="3978" spans="3:4" s="38" customFormat="1" x14ac:dyDescent="0.2">
      <c r="C3978" s="7"/>
      <c r="D3978" s="7"/>
    </row>
    <row r="3979" spans="3:4" s="38" customFormat="1" x14ac:dyDescent="0.2">
      <c r="C3979" s="7"/>
      <c r="D3979" s="7"/>
    </row>
    <row r="3980" spans="3:4" s="38" customFormat="1" x14ac:dyDescent="0.2">
      <c r="C3980" s="7"/>
      <c r="D3980" s="7"/>
    </row>
    <row r="3981" spans="3:4" s="38" customFormat="1" x14ac:dyDescent="0.2">
      <c r="C3981" s="7"/>
      <c r="D3981" s="7"/>
    </row>
    <row r="3982" spans="3:4" s="38" customFormat="1" x14ac:dyDescent="0.2">
      <c r="C3982" s="7"/>
      <c r="D3982" s="7"/>
    </row>
    <row r="3983" spans="3:4" s="38" customFormat="1" x14ac:dyDescent="0.2">
      <c r="C3983" s="7"/>
      <c r="D3983" s="7"/>
    </row>
    <row r="3984" spans="3:4" s="38" customFormat="1" x14ac:dyDescent="0.2">
      <c r="C3984" s="7"/>
      <c r="D3984" s="7"/>
    </row>
    <row r="3985" spans="3:4" s="38" customFormat="1" x14ac:dyDescent="0.2">
      <c r="C3985" s="7"/>
      <c r="D3985" s="7"/>
    </row>
    <row r="3986" spans="3:4" s="38" customFormat="1" x14ac:dyDescent="0.2">
      <c r="C3986" s="7"/>
      <c r="D3986" s="7"/>
    </row>
    <row r="3987" spans="3:4" s="38" customFormat="1" x14ac:dyDescent="0.2">
      <c r="C3987" s="7"/>
      <c r="D3987" s="7"/>
    </row>
    <row r="3988" spans="3:4" s="38" customFormat="1" x14ac:dyDescent="0.2">
      <c r="C3988" s="7"/>
      <c r="D3988" s="7"/>
    </row>
    <row r="3989" spans="3:4" s="38" customFormat="1" x14ac:dyDescent="0.2">
      <c r="C3989" s="7"/>
      <c r="D3989" s="7"/>
    </row>
    <row r="3990" spans="3:4" s="38" customFormat="1" x14ac:dyDescent="0.2">
      <c r="C3990" s="7"/>
      <c r="D3990" s="7"/>
    </row>
    <row r="3991" spans="3:4" s="38" customFormat="1" x14ac:dyDescent="0.2">
      <c r="C3991" s="7"/>
      <c r="D3991" s="7"/>
    </row>
    <row r="3992" spans="3:4" s="38" customFormat="1" x14ac:dyDescent="0.2">
      <c r="C3992" s="7"/>
      <c r="D3992" s="7"/>
    </row>
    <row r="3993" spans="3:4" s="38" customFormat="1" x14ac:dyDescent="0.2">
      <c r="C3993" s="7"/>
      <c r="D3993" s="7"/>
    </row>
    <row r="3994" spans="3:4" s="38" customFormat="1" x14ac:dyDescent="0.2">
      <c r="C3994" s="7"/>
      <c r="D3994" s="7"/>
    </row>
    <row r="3995" spans="3:4" s="38" customFormat="1" x14ac:dyDescent="0.2">
      <c r="C3995" s="7"/>
      <c r="D3995" s="7"/>
    </row>
    <row r="3996" spans="3:4" s="38" customFormat="1" x14ac:dyDescent="0.2">
      <c r="C3996" s="7"/>
      <c r="D3996" s="7"/>
    </row>
    <row r="3997" spans="3:4" s="38" customFormat="1" x14ac:dyDescent="0.2">
      <c r="C3997" s="7"/>
      <c r="D3997" s="7"/>
    </row>
    <row r="3998" spans="3:4" s="38" customFormat="1" x14ac:dyDescent="0.2">
      <c r="C3998" s="7"/>
      <c r="D3998" s="7"/>
    </row>
    <row r="3999" spans="3:4" s="38" customFormat="1" x14ac:dyDescent="0.2">
      <c r="C3999" s="7"/>
      <c r="D3999" s="7"/>
    </row>
    <row r="4000" spans="3:4" s="38" customFormat="1" x14ac:dyDescent="0.2">
      <c r="C4000" s="7"/>
      <c r="D4000" s="7"/>
    </row>
    <row r="4001" spans="3:4" s="38" customFormat="1" x14ac:dyDescent="0.2">
      <c r="C4001" s="7"/>
      <c r="D4001" s="7"/>
    </row>
    <row r="4002" spans="3:4" s="38" customFormat="1" x14ac:dyDescent="0.2">
      <c r="C4002" s="7"/>
      <c r="D4002" s="7"/>
    </row>
    <row r="4003" spans="3:4" s="38" customFormat="1" x14ac:dyDescent="0.2">
      <c r="C4003" s="7"/>
      <c r="D4003" s="7"/>
    </row>
    <row r="4004" spans="3:4" s="38" customFormat="1" x14ac:dyDescent="0.2">
      <c r="C4004" s="7"/>
      <c r="D4004" s="7"/>
    </row>
    <row r="4005" spans="3:4" s="38" customFormat="1" x14ac:dyDescent="0.2">
      <c r="C4005" s="7"/>
      <c r="D4005" s="7"/>
    </row>
    <row r="4006" spans="3:4" s="38" customFormat="1" x14ac:dyDescent="0.2">
      <c r="C4006" s="7"/>
      <c r="D4006" s="7"/>
    </row>
    <row r="4007" spans="3:4" s="38" customFormat="1" x14ac:dyDescent="0.2">
      <c r="C4007" s="7"/>
      <c r="D4007" s="7"/>
    </row>
    <row r="4008" spans="3:4" s="38" customFormat="1" x14ac:dyDescent="0.2">
      <c r="C4008" s="7"/>
      <c r="D4008" s="7"/>
    </row>
    <row r="4009" spans="3:4" s="38" customFormat="1" x14ac:dyDescent="0.2">
      <c r="C4009" s="7"/>
      <c r="D4009" s="7"/>
    </row>
    <row r="4010" spans="3:4" s="38" customFormat="1" x14ac:dyDescent="0.2">
      <c r="C4010" s="7"/>
      <c r="D4010" s="7"/>
    </row>
    <row r="4011" spans="3:4" s="38" customFormat="1" x14ac:dyDescent="0.2">
      <c r="C4011" s="7"/>
      <c r="D4011" s="7"/>
    </row>
    <row r="4012" spans="3:4" s="38" customFormat="1" x14ac:dyDescent="0.2">
      <c r="C4012" s="7"/>
      <c r="D4012" s="7"/>
    </row>
    <row r="4013" spans="3:4" s="38" customFormat="1" x14ac:dyDescent="0.2">
      <c r="C4013" s="7"/>
      <c r="D4013" s="7"/>
    </row>
    <row r="4014" spans="3:4" s="38" customFormat="1" x14ac:dyDescent="0.2">
      <c r="C4014" s="7"/>
      <c r="D4014" s="7"/>
    </row>
    <row r="4015" spans="3:4" s="38" customFormat="1" x14ac:dyDescent="0.2">
      <c r="C4015" s="7"/>
      <c r="D4015" s="7"/>
    </row>
    <row r="4016" spans="3:4" s="38" customFormat="1" x14ac:dyDescent="0.2">
      <c r="C4016" s="7"/>
      <c r="D4016" s="7"/>
    </row>
    <row r="4017" spans="3:4" s="38" customFormat="1" x14ac:dyDescent="0.2">
      <c r="C4017" s="7"/>
      <c r="D4017" s="7"/>
    </row>
    <row r="4018" spans="3:4" s="38" customFormat="1" x14ac:dyDescent="0.2">
      <c r="C4018" s="7"/>
      <c r="D4018" s="7"/>
    </row>
    <row r="4019" spans="3:4" s="38" customFormat="1" x14ac:dyDescent="0.2">
      <c r="C4019" s="7"/>
      <c r="D4019" s="7"/>
    </row>
    <row r="4020" spans="3:4" s="38" customFormat="1" x14ac:dyDescent="0.2">
      <c r="C4020" s="7"/>
      <c r="D4020" s="7"/>
    </row>
    <row r="4021" spans="3:4" s="38" customFormat="1" x14ac:dyDescent="0.2">
      <c r="C4021" s="7"/>
      <c r="D4021" s="7"/>
    </row>
    <row r="4022" spans="3:4" s="38" customFormat="1" x14ac:dyDescent="0.2">
      <c r="C4022" s="7"/>
      <c r="D4022" s="7"/>
    </row>
    <row r="4023" spans="3:4" s="38" customFormat="1" x14ac:dyDescent="0.2">
      <c r="C4023" s="7"/>
      <c r="D4023" s="7"/>
    </row>
    <row r="4024" spans="3:4" s="38" customFormat="1" x14ac:dyDescent="0.2">
      <c r="C4024" s="7"/>
      <c r="D4024" s="7"/>
    </row>
    <row r="4025" spans="3:4" s="38" customFormat="1" x14ac:dyDescent="0.2">
      <c r="C4025" s="7"/>
      <c r="D4025" s="7"/>
    </row>
    <row r="4026" spans="3:4" s="38" customFormat="1" x14ac:dyDescent="0.2">
      <c r="C4026" s="7"/>
      <c r="D4026" s="7"/>
    </row>
    <row r="4027" spans="3:4" s="38" customFormat="1" x14ac:dyDescent="0.2">
      <c r="C4027" s="7"/>
      <c r="D4027" s="7"/>
    </row>
    <row r="4028" spans="3:4" s="38" customFormat="1" x14ac:dyDescent="0.2">
      <c r="C4028" s="7"/>
      <c r="D4028" s="7"/>
    </row>
    <row r="4029" spans="3:4" s="38" customFormat="1" x14ac:dyDescent="0.2">
      <c r="C4029" s="7"/>
      <c r="D4029" s="7"/>
    </row>
    <row r="4030" spans="3:4" s="38" customFormat="1" x14ac:dyDescent="0.2">
      <c r="C4030" s="7"/>
      <c r="D4030" s="7"/>
    </row>
    <row r="4031" spans="3:4" s="38" customFormat="1" x14ac:dyDescent="0.2">
      <c r="C4031" s="7"/>
      <c r="D4031" s="7"/>
    </row>
    <row r="4032" spans="3:4" s="38" customFormat="1" x14ac:dyDescent="0.2">
      <c r="C4032" s="7"/>
      <c r="D4032" s="7"/>
    </row>
    <row r="4033" spans="3:4" s="38" customFormat="1" x14ac:dyDescent="0.2">
      <c r="C4033" s="7"/>
      <c r="D4033" s="7"/>
    </row>
    <row r="4034" spans="3:4" s="38" customFormat="1" x14ac:dyDescent="0.2">
      <c r="C4034" s="7"/>
      <c r="D4034" s="7"/>
    </row>
    <row r="4035" spans="3:4" s="38" customFormat="1" x14ac:dyDescent="0.2">
      <c r="C4035" s="7"/>
      <c r="D4035" s="7"/>
    </row>
    <row r="4036" spans="3:4" s="38" customFormat="1" x14ac:dyDescent="0.2">
      <c r="C4036" s="7"/>
      <c r="D4036" s="7"/>
    </row>
    <row r="4037" spans="3:4" s="38" customFormat="1" x14ac:dyDescent="0.2">
      <c r="C4037" s="7"/>
      <c r="D4037" s="7"/>
    </row>
    <row r="4038" spans="3:4" s="38" customFormat="1" x14ac:dyDescent="0.2">
      <c r="C4038" s="7"/>
      <c r="D4038" s="7"/>
    </row>
    <row r="4039" spans="3:4" s="38" customFormat="1" x14ac:dyDescent="0.2">
      <c r="C4039" s="7"/>
      <c r="D4039" s="7"/>
    </row>
    <row r="4040" spans="3:4" s="38" customFormat="1" x14ac:dyDescent="0.2">
      <c r="C4040" s="7"/>
      <c r="D4040" s="7"/>
    </row>
    <row r="4041" spans="3:4" s="38" customFormat="1" x14ac:dyDescent="0.2">
      <c r="C4041" s="7"/>
      <c r="D4041" s="7"/>
    </row>
    <row r="4042" spans="3:4" s="38" customFormat="1" x14ac:dyDescent="0.2">
      <c r="C4042" s="7"/>
      <c r="D4042" s="7"/>
    </row>
    <row r="4043" spans="3:4" s="38" customFormat="1" x14ac:dyDescent="0.2">
      <c r="C4043" s="7"/>
      <c r="D4043" s="7"/>
    </row>
    <row r="4044" spans="3:4" s="38" customFormat="1" x14ac:dyDescent="0.2">
      <c r="C4044" s="7"/>
      <c r="D4044" s="7"/>
    </row>
    <row r="4045" spans="3:4" s="38" customFormat="1" x14ac:dyDescent="0.2">
      <c r="C4045" s="7"/>
      <c r="D4045" s="7"/>
    </row>
    <row r="4046" spans="3:4" s="38" customFormat="1" x14ac:dyDescent="0.2">
      <c r="C4046" s="7"/>
      <c r="D4046" s="7"/>
    </row>
    <row r="4047" spans="3:4" s="38" customFormat="1" x14ac:dyDescent="0.2">
      <c r="C4047" s="7"/>
      <c r="D4047" s="7"/>
    </row>
    <row r="4048" spans="3:4" s="38" customFormat="1" x14ac:dyDescent="0.2">
      <c r="C4048" s="7"/>
      <c r="D4048" s="7"/>
    </row>
    <row r="4049" spans="3:4" s="38" customFormat="1" x14ac:dyDescent="0.2">
      <c r="C4049" s="7"/>
      <c r="D4049" s="7"/>
    </row>
    <row r="4050" spans="3:4" s="38" customFormat="1" x14ac:dyDescent="0.2">
      <c r="C4050" s="7"/>
      <c r="D4050" s="7"/>
    </row>
    <row r="4051" spans="3:4" s="38" customFormat="1" x14ac:dyDescent="0.2">
      <c r="C4051" s="7"/>
      <c r="D4051" s="7"/>
    </row>
    <row r="4052" spans="3:4" s="38" customFormat="1" x14ac:dyDescent="0.2">
      <c r="C4052" s="7"/>
      <c r="D4052" s="7"/>
    </row>
    <row r="4053" spans="3:4" s="38" customFormat="1" x14ac:dyDescent="0.2">
      <c r="C4053" s="7"/>
      <c r="D4053" s="7"/>
    </row>
    <row r="4054" spans="3:4" s="38" customFormat="1" x14ac:dyDescent="0.2">
      <c r="C4054" s="7"/>
      <c r="D4054" s="7"/>
    </row>
    <row r="4055" spans="3:4" s="38" customFormat="1" x14ac:dyDescent="0.2">
      <c r="C4055" s="7"/>
      <c r="D4055" s="7"/>
    </row>
    <row r="4056" spans="3:4" s="38" customFormat="1" x14ac:dyDescent="0.2">
      <c r="C4056" s="7"/>
      <c r="D4056" s="7"/>
    </row>
    <row r="4057" spans="3:4" s="38" customFormat="1" x14ac:dyDescent="0.2">
      <c r="C4057" s="7"/>
      <c r="D4057" s="7"/>
    </row>
    <row r="4058" spans="3:4" s="38" customFormat="1" x14ac:dyDescent="0.2">
      <c r="C4058" s="7"/>
      <c r="D4058" s="7"/>
    </row>
    <row r="4059" spans="3:4" s="38" customFormat="1" x14ac:dyDescent="0.2">
      <c r="C4059" s="7"/>
      <c r="D4059" s="7"/>
    </row>
    <row r="4060" spans="3:4" s="38" customFormat="1" x14ac:dyDescent="0.2">
      <c r="C4060" s="7"/>
      <c r="D4060" s="7"/>
    </row>
    <row r="4061" spans="3:4" s="38" customFormat="1" x14ac:dyDescent="0.2">
      <c r="C4061" s="7"/>
      <c r="D4061" s="7"/>
    </row>
    <row r="4062" spans="3:4" s="38" customFormat="1" x14ac:dyDescent="0.2">
      <c r="C4062" s="7"/>
      <c r="D4062" s="7"/>
    </row>
    <row r="4063" spans="3:4" s="38" customFormat="1" x14ac:dyDescent="0.2">
      <c r="C4063" s="7"/>
      <c r="D4063" s="7"/>
    </row>
    <row r="4064" spans="3:4" s="38" customFormat="1" x14ac:dyDescent="0.2">
      <c r="C4064" s="7"/>
      <c r="D4064" s="7"/>
    </row>
    <row r="4065" spans="3:4" s="38" customFormat="1" x14ac:dyDescent="0.2">
      <c r="C4065" s="7"/>
      <c r="D4065" s="7"/>
    </row>
    <row r="4066" spans="3:4" s="38" customFormat="1" x14ac:dyDescent="0.2">
      <c r="C4066" s="7"/>
      <c r="D4066" s="7"/>
    </row>
    <row r="4067" spans="3:4" s="38" customFormat="1" x14ac:dyDescent="0.2">
      <c r="C4067" s="7"/>
      <c r="D4067" s="7"/>
    </row>
    <row r="4068" spans="3:4" s="38" customFormat="1" x14ac:dyDescent="0.2">
      <c r="C4068" s="7"/>
      <c r="D4068" s="7"/>
    </row>
    <row r="4069" spans="3:4" s="38" customFormat="1" x14ac:dyDescent="0.2">
      <c r="C4069" s="7"/>
      <c r="D4069" s="7"/>
    </row>
    <row r="4070" spans="3:4" s="38" customFormat="1" x14ac:dyDescent="0.2">
      <c r="C4070" s="7"/>
      <c r="D4070" s="7"/>
    </row>
    <row r="4071" spans="3:4" s="38" customFormat="1" x14ac:dyDescent="0.2">
      <c r="C4071" s="7"/>
      <c r="D4071" s="7"/>
    </row>
    <row r="4072" spans="3:4" s="38" customFormat="1" x14ac:dyDescent="0.2">
      <c r="C4072" s="7"/>
      <c r="D4072" s="7"/>
    </row>
    <row r="4073" spans="3:4" s="38" customFormat="1" x14ac:dyDescent="0.2">
      <c r="C4073" s="7"/>
      <c r="D4073" s="7"/>
    </row>
    <row r="4074" spans="3:4" s="38" customFormat="1" x14ac:dyDescent="0.2">
      <c r="C4074" s="7"/>
      <c r="D4074" s="7"/>
    </row>
    <row r="4075" spans="3:4" s="38" customFormat="1" x14ac:dyDescent="0.2">
      <c r="C4075" s="7"/>
      <c r="D4075" s="7"/>
    </row>
    <row r="4076" spans="3:4" s="38" customFormat="1" x14ac:dyDescent="0.2">
      <c r="C4076" s="7"/>
      <c r="D4076" s="7"/>
    </row>
    <row r="4077" spans="3:4" s="38" customFormat="1" x14ac:dyDescent="0.2">
      <c r="C4077" s="7"/>
      <c r="D4077" s="7"/>
    </row>
    <row r="4078" spans="3:4" s="38" customFormat="1" x14ac:dyDescent="0.2">
      <c r="C4078" s="7"/>
      <c r="D4078" s="7"/>
    </row>
    <row r="4079" spans="3:4" s="38" customFormat="1" x14ac:dyDescent="0.2">
      <c r="C4079" s="7"/>
      <c r="D4079" s="7"/>
    </row>
    <row r="4080" spans="3:4" s="38" customFormat="1" x14ac:dyDescent="0.2">
      <c r="C4080" s="7"/>
      <c r="D4080" s="7"/>
    </row>
    <row r="4081" spans="3:4" s="38" customFormat="1" x14ac:dyDescent="0.2">
      <c r="C4081" s="7"/>
      <c r="D4081" s="7"/>
    </row>
    <row r="4082" spans="3:4" s="38" customFormat="1" x14ac:dyDescent="0.2">
      <c r="C4082" s="7"/>
      <c r="D4082" s="7"/>
    </row>
    <row r="4083" spans="3:4" s="38" customFormat="1" x14ac:dyDescent="0.2">
      <c r="C4083" s="7"/>
      <c r="D4083" s="7"/>
    </row>
    <row r="4084" spans="3:4" s="38" customFormat="1" x14ac:dyDescent="0.2">
      <c r="C4084" s="7"/>
      <c r="D4084" s="7"/>
    </row>
    <row r="4085" spans="3:4" s="38" customFormat="1" x14ac:dyDescent="0.2">
      <c r="C4085" s="7"/>
      <c r="D4085" s="7"/>
    </row>
    <row r="4086" spans="3:4" s="38" customFormat="1" x14ac:dyDescent="0.2">
      <c r="C4086" s="7"/>
      <c r="D4086" s="7"/>
    </row>
    <row r="4087" spans="3:4" s="38" customFormat="1" x14ac:dyDescent="0.2">
      <c r="C4087" s="7"/>
      <c r="D4087" s="7"/>
    </row>
    <row r="4088" spans="3:4" s="38" customFormat="1" x14ac:dyDescent="0.2">
      <c r="C4088" s="7"/>
      <c r="D4088" s="7"/>
    </row>
    <row r="4089" spans="3:4" s="38" customFormat="1" x14ac:dyDescent="0.2">
      <c r="C4089" s="7"/>
      <c r="D4089" s="7"/>
    </row>
    <row r="4090" spans="3:4" s="38" customFormat="1" x14ac:dyDescent="0.2">
      <c r="C4090" s="7"/>
      <c r="D4090" s="7"/>
    </row>
    <row r="4091" spans="3:4" s="38" customFormat="1" x14ac:dyDescent="0.2">
      <c r="C4091" s="7"/>
      <c r="D4091" s="7"/>
    </row>
    <row r="4092" spans="3:4" s="38" customFormat="1" x14ac:dyDescent="0.2">
      <c r="C4092" s="7"/>
      <c r="D4092" s="7"/>
    </row>
    <row r="4093" spans="3:4" s="38" customFormat="1" x14ac:dyDescent="0.2">
      <c r="C4093" s="7"/>
      <c r="D4093" s="7"/>
    </row>
    <row r="4094" spans="3:4" s="38" customFormat="1" x14ac:dyDescent="0.2">
      <c r="C4094" s="7"/>
      <c r="D4094" s="7"/>
    </row>
    <row r="4095" spans="3:4" s="38" customFormat="1" x14ac:dyDescent="0.2">
      <c r="C4095" s="7"/>
      <c r="D4095" s="7"/>
    </row>
    <row r="4096" spans="3:4" s="38" customFormat="1" x14ac:dyDescent="0.2">
      <c r="C4096" s="7"/>
      <c r="D4096" s="7"/>
    </row>
    <row r="4097" spans="3:4" s="38" customFormat="1" x14ac:dyDescent="0.2">
      <c r="C4097" s="7"/>
      <c r="D4097" s="7"/>
    </row>
    <row r="4098" spans="3:4" s="38" customFormat="1" x14ac:dyDescent="0.2">
      <c r="C4098" s="7"/>
      <c r="D4098" s="7"/>
    </row>
    <row r="4099" spans="3:4" s="38" customFormat="1" x14ac:dyDescent="0.2">
      <c r="C4099" s="7"/>
      <c r="D4099" s="7"/>
    </row>
    <row r="4100" spans="3:4" s="38" customFormat="1" x14ac:dyDescent="0.2">
      <c r="C4100" s="7"/>
      <c r="D4100" s="7"/>
    </row>
    <row r="4101" spans="3:4" s="38" customFormat="1" x14ac:dyDescent="0.2">
      <c r="C4101" s="7"/>
      <c r="D4101" s="7"/>
    </row>
    <row r="4102" spans="3:4" s="38" customFormat="1" x14ac:dyDescent="0.2">
      <c r="C4102" s="7"/>
      <c r="D4102" s="7"/>
    </row>
    <row r="4103" spans="3:4" s="38" customFormat="1" x14ac:dyDescent="0.2">
      <c r="C4103" s="7"/>
      <c r="D4103" s="7"/>
    </row>
    <row r="4104" spans="3:4" s="38" customFormat="1" x14ac:dyDescent="0.2">
      <c r="C4104" s="7"/>
      <c r="D4104" s="7"/>
    </row>
    <row r="4105" spans="3:4" s="38" customFormat="1" x14ac:dyDescent="0.2">
      <c r="C4105" s="7"/>
      <c r="D4105" s="7"/>
    </row>
    <row r="4106" spans="3:4" s="38" customFormat="1" x14ac:dyDescent="0.2">
      <c r="C4106" s="7"/>
      <c r="D4106" s="7"/>
    </row>
    <row r="4107" spans="3:4" s="38" customFormat="1" x14ac:dyDescent="0.2">
      <c r="C4107" s="7"/>
      <c r="D4107" s="7"/>
    </row>
    <row r="4108" spans="3:4" s="38" customFormat="1" x14ac:dyDescent="0.2">
      <c r="C4108" s="7"/>
      <c r="D4108" s="7"/>
    </row>
    <row r="4109" spans="3:4" s="38" customFormat="1" x14ac:dyDescent="0.2">
      <c r="C4109" s="7"/>
      <c r="D4109" s="7"/>
    </row>
    <row r="4110" spans="3:4" s="38" customFormat="1" x14ac:dyDescent="0.2">
      <c r="C4110" s="7"/>
      <c r="D4110" s="7"/>
    </row>
    <row r="4111" spans="3:4" s="38" customFormat="1" x14ac:dyDescent="0.2">
      <c r="C4111" s="7"/>
      <c r="D4111" s="7"/>
    </row>
    <row r="4112" spans="3:4" s="38" customFormat="1" x14ac:dyDescent="0.2">
      <c r="C4112" s="7"/>
      <c r="D4112" s="7"/>
    </row>
    <row r="4113" spans="3:4" s="38" customFormat="1" x14ac:dyDescent="0.2">
      <c r="C4113" s="7"/>
      <c r="D4113" s="7"/>
    </row>
    <row r="4114" spans="3:4" s="38" customFormat="1" x14ac:dyDescent="0.2">
      <c r="C4114" s="7"/>
      <c r="D4114" s="7"/>
    </row>
    <row r="4115" spans="3:4" s="38" customFormat="1" x14ac:dyDescent="0.2">
      <c r="C4115" s="7"/>
      <c r="D4115" s="7"/>
    </row>
    <row r="4116" spans="3:4" s="38" customFormat="1" x14ac:dyDescent="0.2">
      <c r="C4116" s="7"/>
      <c r="D4116" s="7"/>
    </row>
    <row r="4117" spans="3:4" s="38" customFormat="1" x14ac:dyDescent="0.2">
      <c r="C4117" s="7"/>
      <c r="D4117" s="7"/>
    </row>
    <row r="4118" spans="3:4" s="38" customFormat="1" x14ac:dyDescent="0.2">
      <c r="C4118" s="7"/>
      <c r="D4118" s="7"/>
    </row>
    <row r="4119" spans="3:4" s="38" customFormat="1" x14ac:dyDescent="0.2">
      <c r="C4119" s="7"/>
      <c r="D4119" s="7"/>
    </row>
    <row r="4120" spans="3:4" s="38" customFormat="1" x14ac:dyDescent="0.2">
      <c r="C4120" s="7"/>
      <c r="D4120" s="7"/>
    </row>
    <row r="4121" spans="3:4" s="38" customFormat="1" x14ac:dyDescent="0.2">
      <c r="C4121" s="7"/>
      <c r="D4121" s="7"/>
    </row>
    <row r="4122" spans="3:4" s="38" customFormat="1" x14ac:dyDescent="0.2">
      <c r="C4122" s="7"/>
      <c r="D4122" s="7"/>
    </row>
    <row r="4123" spans="3:4" s="38" customFormat="1" x14ac:dyDescent="0.2">
      <c r="C4123" s="7"/>
      <c r="D4123" s="7"/>
    </row>
    <row r="4124" spans="3:4" s="38" customFormat="1" x14ac:dyDescent="0.2">
      <c r="C4124" s="7"/>
      <c r="D4124" s="7"/>
    </row>
    <row r="4125" spans="3:4" s="38" customFormat="1" x14ac:dyDescent="0.2">
      <c r="C4125" s="7"/>
      <c r="D4125" s="7"/>
    </row>
    <row r="4126" spans="3:4" s="38" customFormat="1" x14ac:dyDescent="0.2">
      <c r="C4126" s="7"/>
      <c r="D4126" s="7"/>
    </row>
    <row r="4127" spans="3:4" s="38" customFormat="1" x14ac:dyDescent="0.2">
      <c r="C4127" s="7"/>
      <c r="D4127" s="7"/>
    </row>
    <row r="4128" spans="3:4" s="38" customFormat="1" x14ac:dyDescent="0.2">
      <c r="C4128" s="7"/>
      <c r="D4128" s="7"/>
    </row>
    <row r="4129" spans="3:4" s="38" customFormat="1" x14ac:dyDescent="0.2">
      <c r="C4129" s="7"/>
      <c r="D4129" s="7"/>
    </row>
    <row r="4130" spans="3:4" s="38" customFormat="1" x14ac:dyDescent="0.2">
      <c r="C4130" s="7"/>
      <c r="D4130" s="7"/>
    </row>
    <row r="4131" spans="3:4" s="38" customFormat="1" x14ac:dyDescent="0.2">
      <c r="C4131" s="7"/>
      <c r="D4131" s="7"/>
    </row>
    <row r="4132" spans="3:4" s="38" customFormat="1" x14ac:dyDescent="0.2">
      <c r="C4132" s="7"/>
      <c r="D4132" s="7"/>
    </row>
    <row r="4133" spans="3:4" s="38" customFormat="1" x14ac:dyDescent="0.2">
      <c r="C4133" s="7"/>
      <c r="D4133" s="7"/>
    </row>
    <row r="4134" spans="3:4" s="38" customFormat="1" x14ac:dyDescent="0.2">
      <c r="C4134" s="7"/>
      <c r="D4134" s="7"/>
    </row>
    <row r="4135" spans="3:4" s="38" customFormat="1" x14ac:dyDescent="0.2">
      <c r="C4135" s="7"/>
      <c r="D4135" s="7"/>
    </row>
    <row r="4136" spans="3:4" s="38" customFormat="1" x14ac:dyDescent="0.2">
      <c r="C4136" s="7"/>
      <c r="D4136" s="7"/>
    </row>
    <row r="4137" spans="3:4" s="38" customFormat="1" x14ac:dyDescent="0.2">
      <c r="C4137" s="7"/>
      <c r="D4137" s="7"/>
    </row>
    <row r="4138" spans="3:4" s="38" customFormat="1" x14ac:dyDescent="0.2">
      <c r="C4138" s="7"/>
      <c r="D4138" s="7"/>
    </row>
    <row r="4139" spans="3:4" s="38" customFormat="1" x14ac:dyDescent="0.2">
      <c r="C4139" s="7"/>
      <c r="D4139" s="7"/>
    </row>
    <row r="4140" spans="3:4" s="38" customFormat="1" x14ac:dyDescent="0.2">
      <c r="C4140" s="7"/>
      <c r="D4140" s="7"/>
    </row>
    <row r="4141" spans="3:4" s="38" customFormat="1" x14ac:dyDescent="0.2">
      <c r="C4141" s="7"/>
      <c r="D4141" s="7"/>
    </row>
    <row r="4142" spans="3:4" s="38" customFormat="1" x14ac:dyDescent="0.2">
      <c r="C4142" s="7"/>
      <c r="D4142" s="7"/>
    </row>
    <row r="4143" spans="3:4" s="38" customFormat="1" x14ac:dyDescent="0.2">
      <c r="C4143" s="7"/>
      <c r="D4143" s="7"/>
    </row>
    <row r="4144" spans="3:4" s="38" customFormat="1" x14ac:dyDescent="0.2">
      <c r="C4144" s="7"/>
      <c r="D4144" s="7"/>
    </row>
    <row r="4145" spans="3:4" s="38" customFormat="1" x14ac:dyDescent="0.2">
      <c r="C4145" s="7"/>
      <c r="D4145" s="7"/>
    </row>
    <row r="4146" spans="3:4" s="38" customFormat="1" x14ac:dyDescent="0.2">
      <c r="C4146" s="7"/>
      <c r="D4146" s="7"/>
    </row>
    <row r="4147" spans="3:4" s="38" customFormat="1" x14ac:dyDescent="0.2">
      <c r="C4147" s="7"/>
      <c r="D4147" s="7"/>
    </row>
    <row r="4148" spans="3:4" s="38" customFormat="1" x14ac:dyDescent="0.2">
      <c r="C4148" s="7"/>
      <c r="D4148" s="7"/>
    </row>
    <row r="4149" spans="3:4" s="38" customFormat="1" x14ac:dyDescent="0.2">
      <c r="C4149" s="7"/>
      <c r="D4149" s="7"/>
    </row>
    <row r="4150" spans="3:4" s="38" customFormat="1" x14ac:dyDescent="0.2">
      <c r="C4150" s="7"/>
      <c r="D4150" s="7"/>
    </row>
    <row r="4151" spans="3:4" s="38" customFormat="1" x14ac:dyDescent="0.2">
      <c r="C4151" s="7"/>
      <c r="D4151" s="7"/>
    </row>
    <row r="4152" spans="3:4" s="38" customFormat="1" x14ac:dyDescent="0.2">
      <c r="C4152" s="7"/>
      <c r="D4152" s="7"/>
    </row>
    <row r="4153" spans="3:4" s="38" customFormat="1" x14ac:dyDescent="0.2">
      <c r="C4153" s="7"/>
      <c r="D4153" s="7"/>
    </row>
    <row r="4154" spans="3:4" s="38" customFormat="1" x14ac:dyDescent="0.2">
      <c r="C4154" s="7"/>
      <c r="D4154" s="7"/>
    </row>
    <row r="4155" spans="3:4" s="38" customFormat="1" x14ac:dyDescent="0.2">
      <c r="C4155" s="7"/>
      <c r="D4155" s="7"/>
    </row>
    <row r="4156" spans="3:4" s="38" customFormat="1" x14ac:dyDescent="0.2">
      <c r="C4156" s="7"/>
      <c r="D4156" s="7"/>
    </row>
    <row r="4157" spans="3:4" s="38" customFormat="1" x14ac:dyDescent="0.2">
      <c r="C4157" s="7"/>
      <c r="D4157" s="7"/>
    </row>
    <row r="4158" spans="3:4" s="38" customFormat="1" x14ac:dyDescent="0.2">
      <c r="C4158" s="7"/>
      <c r="D4158" s="7"/>
    </row>
    <row r="4159" spans="3:4" s="38" customFormat="1" x14ac:dyDescent="0.2">
      <c r="C4159" s="7"/>
      <c r="D4159" s="7"/>
    </row>
    <row r="4160" spans="3:4" s="38" customFormat="1" x14ac:dyDescent="0.2">
      <c r="C4160" s="7"/>
      <c r="D4160" s="7"/>
    </row>
    <row r="4161" spans="3:4" s="38" customFormat="1" x14ac:dyDescent="0.2">
      <c r="C4161" s="7"/>
      <c r="D4161" s="7"/>
    </row>
    <row r="4162" spans="3:4" s="38" customFormat="1" x14ac:dyDescent="0.2">
      <c r="C4162" s="7"/>
      <c r="D4162" s="7"/>
    </row>
    <row r="4163" spans="3:4" s="38" customFormat="1" x14ac:dyDescent="0.2">
      <c r="C4163" s="7"/>
      <c r="D4163" s="7"/>
    </row>
    <row r="4164" spans="3:4" s="38" customFormat="1" x14ac:dyDescent="0.2">
      <c r="C4164" s="7"/>
      <c r="D4164" s="7"/>
    </row>
    <row r="4165" spans="3:4" s="38" customFormat="1" x14ac:dyDescent="0.2">
      <c r="C4165" s="7"/>
      <c r="D4165" s="7"/>
    </row>
    <row r="4166" spans="3:4" s="38" customFormat="1" x14ac:dyDescent="0.2">
      <c r="C4166" s="7"/>
      <c r="D4166" s="7"/>
    </row>
    <row r="4167" spans="3:4" s="38" customFormat="1" x14ac:dyDescent="0.2">
      <c r="C4167" s="7"/>
      <c r="D4167" s="7"/>
    </row>
    <row r="4168" spans="3:4" s="38" customFormat="1" x14ac:dyDescent="0.2">
      <c r="C4168" s="7"/>
      <c r="D4168" s="7"/>
    </row>
    <row r="4169" spans="3:4" s="38" customFormat="1" x14ac:dyDescent="0.2">
      <c r="C4169" s="7"/>
      <c r="D4169" s="7"/>
    </row>
    <row r="4170" spans="3:4" s="38" customFormat="1" x14ac:dyDescent="0.2">
      <c r="C4170" s="7"/>
      <c r="D4170" s="7"/>
    </row>
    <row r="4171" spans="3:4" s="38" customFormat="1" x14ac:dyDescent="0.2">
      <c r="C4171" s="7"/>
      <c r="D4171" s="7"/>
    </row>
    <row r="4172" spans="3:4" s="38" customFormat="1" x14ac:dyDescent="0.2">
      <c r="C4172" s="7"/>
      <c r="D4172" s="7"/>
    </row>
    <row r="4173" spans="3:4" s="38" customFormat="1" x14ac:dyDescent="0.2">
      <c r="C4173" s="7"/>
      <c r="D4173" s="7"/>
    </row>
    <row r="4174" spans="3:4" s="38" customFormat="1" x14ac:dyDescent="0.2">
      <c r="C4174" s="7"/>
      <c r="D4174" s="7"/>
    </row>
    <row r="4175" spans="3:4" s="38" customFormat="1" x14ac:dyDescent="0.2">
      <c r="C4175" s="7"/>
      <c r="D4175" s="7"/>
    </row>
    <row r="4176" spans="3:4" s="38" customFormat="1" x14ac:dyDescent="0.2">
      <c r="C4176" s="7"/>
      <c r="D4176" s="7"/>
    </row>
    <row r="4177" spans="3:4" s="38" customFormat="1" x14ac:dyDescent="0.2">
      <c r="C4177" s="7"/>
      <c r="D4177" s="7"/>
    </row>
    <row r="4178" spans="3:4" s="38" customFormat="1" x14ac:dyDescent="0.2">
      <c r="C4178" s="7"/>
      <c r="D4178" s="7"/>
    </row>
    <row r="4179" spans="3:4" s="38" customFormat="1" x14ac:dyDescent="0.2">
      <c r="C4179" s="7"/>
      <c r="D4179" s="7"/>
    </row>
    <row r="4180" spans="3:4" s="38" customFormat="1" x14ac:dyDescent="0.2">
      <c r="C4180" s="7"/>
      <c r="D4180" s="7"/>
    </row>
    <row r="4181" spans="3:4" s="38" customFormat="1" x14ac:dyDescent="0.2">
      <c r="C4181" s="7"/>
      <c r="D4181" s="7"/>
    </row>
    <row r="4182" spans="3:4" s="38" customFormat="1" x14ac:dyDescent="0.2">
      <c r="C4182" s="7"/>
      <c r="D4182" s="7"/>
    </row>
    <row r="4183" spans="3:4" s="38" customFormat="1" x14ac:dyDescent="0.2">
      <c r="C4183" s="7"/>
      <c r="D4183" s="7"/>
    </row>
    <row r="4184" spans="3:4" s="38" customFormat="1" x14ac:dyDescent="0.2">
      <c r="C4184" s="7"/>
      <c r="D4184" s="7"/>
    </row>
    <row r="4185" spans="3:4" s="38" customFormat="1" x14ac:dyDescent="0.2">
      <c r="C4185" s="7"/>
      <c r="D4185" s="7"/>
    </row>
    <row r="4186" spans="3:4" s="38" customFormat="1" x14ac:dyDescent="0.2">
      <c r="C4186" s="7"/>
      <c r="D4186" s="7"/>
    </row>
    <row r="4187" spans="3:4" s="38" customFormat="1" x14ac:dyDescent="0.2">
      <c r="C4187" s="7"/>
      <c r="D4187" s="7"/>
    </row>
    <row r="4188" spans="3:4" s="38" customFormat="1" x14ac:dyDescent="0.2">
      <c r="C4188" s="7"/>
      <c r="D4188" s="7"/>
    </row>
    <row r="4189" spans="3:4" s="38" customFormat="1" x14ac:dyDescent="0.2">
      <c r="C4189" s="7"/>
      <c r="D4189" s="7"/>
    </row>
    <row r="4190" spans="3:4" s="38" customFormat="1" x14ac:dyDescent="0.2">
      <c r="C4190" s="7"/>
      <c r="D4190" s="7"/>
    </row>
    <row r="4191" spans="3:4" s="38" customFormat="1" x14ac:dyDescent="0.2">
      <c r="C4191" s="7"/>
      <c r="D4191" s="7"/>
    </row>
    <row r="4192" spans="3:4" s="38" customFormat="1" x14ac:dyDescent="0.2">
      <c r="C4192" s="7"/>
      <c r="D4192" s="7"/>
    </row>
    <row r="4193" spans="3:4" s="38" customFormat="1" x14ac:dyDescent="0.2">
      <c r="C4193" s="7"/>
      <c r="D4193" s="7"/>
    </row>
    <row r="4194" spans="3:4" s="38" customFormat="1" x14ac:dyDescent="0.2">
      <c r="C4194" s="7"/>
      <c r="D4194" s="7"/>
    </row>
    <row r="4195" spans="3:4" s="38" customFormat="1" x14ac:dyDescent="0.2">
      <c r="C4195" s="7"/>
      <c r="D4195" s="7"/>
    </row>
    <row r="4196" spans="3:4" s="38" customFormat="1" x14ac:dyDescent="0.2">
      <c r="C4196" s="7"/>
      <c r="D4196" s="7"/>
    </row>
    <row r="4197" spans="3:4" s="38" customFormat="1" x14ac:dyDescent="0.2">
      <c r="C4197" s="7"/>
      <c r="D4197" s="7"/>
    </row>
    <row r="4198" spans="3:4" s="38" customFormat="1" x14ac:dyDescent="0.2">
      <c r="C4198" s="7"/>
      <c r="D4198" s="7"/>
    </row>
    <row r="4199" spans="3:4" s="38" customFormat="1" x14ac:dyDescent="0.2">
      <c r="C4199" s="7"/>
      <c r="D4199" s="7"/>
    </row>
    <row r="4200" spans="3:4" s="38" customFormat="1" x14ac:dyDescent="0.2">
      <c r="C4200" s="7"/>
      <c r="D4200" s="7"/>
    </row>
    <row r="4201" spans="3:4" s="38" customFormat="1" x14ac:dyDescent="0.2">
      <c r="C4201" s="7"/>
      <c r="D4201" s="7"/>
    </row>
    <row r="4202" spans="3:4" s="38" customFormat="1" x14ac:dyDescent="0.2">
      <c r="C4202" s="7"/>
      <c r="D4202" s="7"/>
    </row>
    <row r="4203" spans="3:4" s="38" customFormat="1" x14ac:dyDescent="0.2">
      <c r="C4203" s="7"/>
      <c r="D4203" s="7"/>
    </row>
    <row r="4204" spans="3:4" s="38" customFormat="1" x14ac:dyDescent="0.2">
      <c r="C4204" s="7"/>
      <c r="D4204" s="7"/>
    </row>
    <row r="4205" spans="3:4" s="38" customFormat="1" x14ac:dyDescent="0.2">
      <c r="C4205" s="7"/>
      <c r="D4205" s="7"/>
    </row>
    <row r="4206" spans="3:4" s="38" customFormat="1" x14ac:dyDescent="0.2">
      <c r="C4206" s="7"/>
      <c r="D4206" s="7"/>
    </row>
    <row r="4207" spans="3:4" s="38" customFormat="1" x14ac:dyDescent="0.2">
      <c r="C4207" s="7"/>
      <c r="D4207" s="7"/>
    </row>
    <row r="4208" spans="3:4" s="38" customFormat="1" x14ac:dyDescent="0.2">
      <c r="C4208" s="7"/>
      <c r="D4208" s="7"/>
    </row>
    <row r="4209" spans="3:4" s="38" customFormat="1" x14ac:dyDescent="0.2">
      <c r="C4209" s="7"/>
      <c r="D4209" s="7"/>
    </row>
    <row r="4210" spans="3:4" s="38" customFormat="1" x14ac:dyDescent="0.2">
      <c r="C4210" s="7"/>
      <c r="D4210" s="7"/>
    </row>
    <row r="4211" spans="3:4" s="38" customFormat="1" x14ac:dyDescent="0.2">
      <c r="C4211" s="7"/>
      <c r="D4211" s="7"/>
    </row>
    <row r="4212" spans="3:4" s="38" customFormat="1" x14ac:dyDescent="0.2">
      <c r="C4212" s="7"/>
      <c r="D4212" s="7"/>
    </row>
    <row r="4213" spans="3:4" s="38" customFormat="1" x14ac:dyDescent="0.2">
      <c r="C4213" s="7"/>
      <c r="D4213" s="7"/>
    </row>
    <row r="4214" spans="3:4" s="38" customFormat="1" x14ac:dyDescent="0.2">
      <c r="C4214" s="7"/>
      <c r="D4214" s="7"/>
    </row>
    <row r="4215" spans="3:4" s="38" customFormat="1" x14ac:dyDescent="0.2">
      <c r="C4215" s="7"/>
      <c r="D4215" s="7"/>
    </row>
    <row r="4216" spans="3:4" s="38" customFormat="1" x14ac:dyDescent="0.2">
      <c r="C4216" s="7"/>
      <c r="D4216" s="7"/>
    </row>
    <row r="4217" spans="3:4" s="38" customFormat="1" x14ac:dyDescent="0.2">
      <c r="C4217" s="7"/>
      <c r="D4217" s="7"/>
    </row>
    <row r="4218" spans="3:4" s="38" customFormat="1" x14ac:dyDescent="0.2">
      <c r="C4218" s="7"/>
      <c r="D4218" s="7"/>
    </row>
    <row r="4219" spans="3:4" s="38" customFormat="1" x14ac:dyDescent="0.2">
      <c r="C4219" s="7"/>
      <c r="D4219" s="7"/>
    </row>
    <row r="4220" spans="3:4" s="38" customFormat="1" x14ac:dyDescent="0.2">
      <c r="C4220" s="7"/>
      <c r="D4220" s="7"/>
    </row>
    <row r="4221" spans="3:4" s="38" customFormat="1" x14ac:dyDescent="0.2">
      <c r="C4221" s="7"/>
      <c r="D4221" s="7"/>
    </row>
    <row r="4222" spans="3:4" s="38" customFormat="1" x14ac:dyDescent="0.2">
      <c r="C4222" s="7"/>
      <c r="D4222" s="7"/>
    </row>
    <row r="4223" spans="3:4" s="38" customFormat="1" x14ac:dyDescent="0.2">
      <c r="C4223" s="7"/>
      <c r="D4223" s="7"/>
    </row>
    <row r="4224" spans="3:4" s="38" customFormat="1" x14ac:dyDescent="0.2">
      <c r="C4224" s="7"/>
      <c r="D4224" s="7"/>
    </row>
    <row r="4225" spans="3:4" s="38" customFormat="1" x14ac:dyDescent="0.2">
      <c r="C4225" s="7"/>
      <c r="D4225" s="7"/>
    </row>
    <row r="4226" spans="3:4" s="38" customFormat="1" x14ac:dyDescent="0.2">
      <c r="C4226" s="7"/>
      <c r="D4226" s="7"/>
    </row>
    <row r="4227" spans="3:4" s="38" customFormat="1" x14ac:dyDescent="0.2">
      <c r="C4227" s="7"/>
      <c r="D4227" s="7"/>
    </row>
    <row r="4228" spans="3:4" s="38" customFormat="1" x14ac:dyDescent="0.2">
      <c r="C4228" s="7"/>
      <c r="D4228" s="7"/>
    </row>
    <row r="4229" spans="3:4" s="38" customFormat="1" x14ac:dyDescent="0.2">
      <c r="C4229" s="7"/>
      <c r="D4229" s="7"/>
    </row>
    <row r="4230" spans="3:4" s="38" customFormat="1" x14ac:dyDescent="0.2">
      <c r="C4230" s="7"/>
      <c r="D4230" s="7"/>
    </row>
    <row r="4231" spans="3:4" s="38" customFormat="1" x14ac:dyDescent="0.2">
      <c r="C4231" s="7"/>
      <c r="D4231" s="7"/>
    </row>
    <row r="4232" spans="3:4" s="38" customFormat="1" x14ac:dyDescent="0.2">
      <c r="C4232" s="7"/>
      <c r="D4232" s="7"/>
    </row>
    <row r="4233" spans="3:4" s="38" customFormat="1" x14ac:dyDescent="0.2">
      <c r="C4233" s="7"/>
      <c r="D4233" s="7"/>
    </row>
    <row r="4234" spans="3:4" s="38" customFormat="1" x14ac:dyDescent="0.2">
      <c r="C4234" s="7"/>
      <c r="D4234" s="7"/>
    </row>
    <row r="4235" spans="3:4" s="38" customFormat="1" x14ac:dyDescent="0.2">
      <c r="C4235" s="7"/>
      <c r="D4235" s="7"/>
    </row>
    <row r="4236" spans="3:4" s="38" customFormat="1" x14ac:dyDescent="0.2">
      <c r="C4236" s="7"/>
      <c r="D4236" s="7"/>
    </row>
    <row r="4237" spans="3:4" s="38" customFormat="1" x14ac:dyDescent="0.2">
      <c r="C4237" s="7"/>
      <c r="D4237" s="7"/>
    </row>
    <row r="4238" spans="3:4" s="38" customFormat="1" x14ac:dyDescent="0.2">
      <c r="C4238" s="7"/>
      <c r="D4238" s="7"/>
    </row>
    <row r="4239" spans="3:4" s="38" customFormat="1" x14ac:dyDescent="0.2">
      <c r="C4239" s="7"/>
      <c r="D4239" s="7"/>
    </row>
    <row r="4240" spans="3:4" s="38" customFormat="1" x14ac:dyDescent="0.2">
      <c r="C4240" s="7"/>
      <c r="D4240" s="7"/>
    </row>
    <row r="4241" spans="3:4" s="38" customFormat="1" x14ac:dyDescent="0.2">
      <c r="C4241" s="7"/>
      <c r="D4241" s="7"/>
    </row>
    <row r="4242" spans="3:4" s="38" customFormat="1" x14ac:dyDescent="0.2">
      <c r="C4242" s="7"/>
      <c r="D4242" s="7"/>
    </row>
    <row r="4243" spans="3:4" s="38" customFormat="1" x14ac:dyDescent="0.2">
      <c r="C4243" s="7"/>
      <c r="D4243" s="7"/>
    </row>
    <row r="4244" spans="3:4" s="38" customFormat="1" x14ac:dyDescent="0.2">
      <c r="C4244" s="7"/>
      <c r="D4244" s="7"/>
    </row>
    <row r="4245" spans="3:4" s="38" customFormat="1" x14ac:dyDescent="0.2">
      <c r="C4245" s="7"/>
      <c r="D4245" s="7"/>
    </row>
    <row r="4246" spans="3:4" s="38" customFormat="1" x14ac:dyDescent="0.2">
      <c r="C4246" s="7"/>
      <c r="D4246" s="7"/>
    </row>
    <row r="4247" spans="3:4" s="38" customFormat="1" x14ac:dyDescent="0.2">
      <c r="C4247" s="7"/>
      <c r="D4247" s="7"/>
    </row>
    <row r="4248" spans="3:4" s="38" customFormat="1" x14ac:dyDescent="0.2">
      <c r="C4248" s="7"/>
      <c r="D4248" s="7"/>
    </row>
    <row r="4249" spans="3:4" s="38" customFormat="1" x14ac:dyDescent="0.2">
      <c r="C4249" s="7"/>
      <c r="D4249" s="7"/>
    </row>
    <row r="4250" spans="3:4" s="38" customFormat="1" x14ac:dyDescent="0.2">
      <c r="C4250" s="7"/>
      <c r="D4250" s="7"/>
    </row>
    <row r="4251" spans="3:4" s="38" customFormat="1" x14ac:dyDescent="0.2">
      <c r="C4251" s="7"/>
      <c r="D4251" s="7"/>
    </row>
    <row r="4252" spans="3:4" s="38" customFormat="1" x14ac:dyDescent="0.2">
      <c r="C4252" s="7"/>
      <c r="D4252" s="7"/>
    </row>
    <row r="4253" spans="3:4" s="38" customFormat="1" x14ac:dyDescent="0.2">
      <c r="C4253" s="7"/>
      <c r="D4253" s="7"/>
    </row>
    <row r="4254" spans="3:4" s="38" customFormat="1" x14ac:dyDescent="0.2">
      <c r="C4254" s="7"/>
      <c r="D4254" s="7"/>
    </row>
    <row r="4255" spans="3:4" s="38" customFormat="1" x14ac:dyDescent="0.2">
      <c r="C4255" s="7"/>
      <c r="D4255" s="7"/>
    </row>
    <row r="4256" spans="3:4" s="38" customFormat="1" x14ac:dyDescent="0.2">
      <c r="C4256" s="7"/>
      <c r="D4256" s="7"/>
    </row>
    <row r="4257" spans="3:4" s="38" customFormat="1" x14ac:dyDescent="0.2">
      <c r="C4257" s="7"/>
      <c r="D4257" s="7"/>
    </row>
    <row r="4258" spans="3:4" s="38" customFormat="1" x14ac:dyDescent="0.2">
      <c r="C4258" s="7"/>
      <c r="D4258" s="7"/>
    </row>
    <row r="4259" spans="3:4" s="38" customFormat="1" x14ac:dyDescent="0.2">
      <c r="C4259" s="7"/>
      <c r="D4259" s="7"/>
    </row>
    <row r="4260" spans="3:4" s="38" customFormat="1" x14ac:dyDescent="0.2">
      <c r="C4260" s="7"/>
      <c r="D4260" s="7"/>
    </row>
    <row r="4261" spans="3:4" s="38" customFormat="1" x14ac:dyDescent="0.2">
      <c r="C4261" s="7"/>
      <c r="D4261" s="7"/>
    </row>
    <row r="4262" spans="3:4" s="38" customFormat="1" x14ac:dyDescent="0.2">
      <c r="C4262" s="7"/>
      <c r="D4262" s="7"/>
    </row>
    <row r="4263" spans="3:4" s="38" customFormat="1" x14ac:dyDescent="0.2">
      <c r="C4263" s="7"/>
      <c r="D4263" s="7"/>
    </row>
    <row r="4264" spans="3:4" s="38" customFormat="1" x14ac:dyDescent="0.2">
      <c r="C4264" s="7"/>
      <c r="D4264" s="7"/>
    </row>
    <row r="4265" spans="3:4" s="38" customFormat="1" x14ac:dyDescent="0.2">
      <c r="C4265" s="7"/>
      <c r="D4265" s="7"/>
    </row>
    <row r="4266" spans="3:4" s="38" customFormat="1" x14ac:dyDescent="0.2">
      <c r="C4266" s="7"/>
      <c r="D4266" s="7"/>
    </row>
    <row r="4267" spans="3:4" s="38" customFormat="1" x14ac:dyDescent="0.2">
      <c r="C4267" s="7"/>
      <c r="D4267" s="7"/>
    </row>
    <row r="4268" spans="3:4" s="38" customFormat="1" x14ac:dyDescent="0.2">
      <c r="C4268" s="7"/>
      <c r="D4268" s="7"/>
    </row>
    <row r="4269" spans="3:4" s="38" customFormat="1" x14ac:dyDescent="0.2">
      <c r="C4269" s="7"/>
      <c r="D4269" s="7"/>
    </row>
    <row r="4270" spans="3:4" s="38" customFormat="1" x14ac:dyDescent="0.2">
      <c r="C4270" s="7"/>
      <c r="D4270" s="7"/>
    </row>
    <row r="4271" spans="3:4" s="38" customFormat="1" x14ac:dyDescent="0.2">
      <c r="C4271" s="7"/>
      <c r="D4271" s="7"/>
    </row>
    <row r="4272" spans="3:4" s="38" customFormat="1" x14ac:dyDescent="0.2">
      <c r="C4272" s="7"/>
      <c r="D4272" s="7"/>
    </row>
    <row r="4273" spans="3:4" s="38" customFormat="1" x14ac:dyDescent="0.2">
      <c r="C4273" s="7"/>
      <c r="D4273" s="7"/>
    </row>
    <row r="4274" spans="3:4" s="38" customFormat="1" x14ac:dyDescent="0.2">
      <c r="C4274" s="7"/>
      <c r="D4274" s="7"/>
    </row>
    <row r="4275" spans="3:4" s="38" customFormat="1" x14ac:dyDescent="0.2">
      <c r="C4275" s="7"/>
      <c r="D4275" s="7"/>
    </row>
    <row r="4276" spans="3:4" s="38" customFormat="1" x14ac:dyDescent="0.2">
      <c r="C4276" s="7"/>
      <c r="D4276" s="7"/>
    </row>
    <row r="4277" spans="3:4" s="38" customFormat="1" x14ac:dyDescent="0.2">
      <c r="C4277" s="7"/>
      <c r="D4277" s="7"/>
    </row>
    <row r="4278" spans="3:4" s="38" customFormat="1" x14ac:dyDescent="0.2">
      <c r="C4278" s="7"/>
      <c r="D4278" s="7"/>
    </row>
    <row r="4279" spans="3:4" s="38" customFormat="1" x14ac:dyDescent="0.2">
      <c r="C4279" s="7"/>
      <c r="D4279" s="7"/>
    </row>
    <row r="4280" spans="3:4" s="38" customFormat="1" x14ac:dyDescent="0.2">
      <c r="C4280" s="7"/>
      <c r="D4280" s="7"/>
    </row>
    <row r="4281" spans="3:4" s="38" customFormat="1" x14ac:dyDescent="0.2">
      <c r="C4281" s="7"/>
      <c r="D4281" s="7"/>
    </row>
    <row r="4282" spans="3:4" s="38" customFormat="1" x14ac:dyDescent="0.2">
      <c r="C4282" s="7"/>
      <c r="D4282" s="7"/>
    </row>
    <row r="4283" spans="3:4" s="38" customFormat="1" x14ac:dyDescent="0.2">
      <c r="C4283" s="7"/>
      <c r="D4283" s="7"/>
    </row>
    <row r="4284" spans="3:4" s="38" customFormat="1" x14ac:dyDescent="0.2">
      <c r="C4284" s="7"/>
      <c r="D4284" s="7"/>
    </row>
    <row r="4285" spans="3:4" s="38" customFormat="1" x14ac:dyDescent="0.2">
      <c r="C4285" s="7"/>
      <c r="D4285" s="7"/>
    </row>
    <row r="4286" spans="3:4" s="38" customFormat="1" x14ac:dyDescent="0.2">
      <c r="C4286" s="7"/>
      <c r="D4286" s="7"/>
    </row>
    <row r="4287" spans="3:4" s="38" customFormat="1" x14ac:dyDescent="0.2">
      <c r="C4287" s="7"/>
      <c r="D4287" s="7"/>
    </row>
    <row r="4288" spans="3:4" s="38" customFormat="1" x14ac:dyDescent="0.2">
      <c r="C4288" s="7"/>
      <c r="D4288" s="7"/>
    </row>
    <row r="4289" spans="3:4" s="38" customFormat="1" x14ac:dyDescent="0.2">
      <c r="C4289" s="7"/>
      <c r="D4289" s="7"/>
    </row>
    <row r="4290" spans="3:4" s="38" customFormat="1" x14ac:dyDescent="0.2">
      <c r="C4290" s="7"/>
      <c r="D4290" s="7"/>
    </row>
    <row r="4291" spans="3:4" s="38" customFormat="1" x14ac:dyDescent="0.2">
      <c r="C4291" s="7"/>
      <c r="D4291" s="7"/>
    </row>
    <row r="4292" spans="3:4" s="38" customFormat="1" x14ac:dyDescent="0.2">
      <c r="C4292" s="7"/>
      <c r="D4292" s="7"/>
    </row>
    <row r="4293" spans="3:4" s="38" customFormat="1" x14ac:dyDescent="0.2">
      <c r="C4293" s="7"/>
      <c r="D4293" s="7"/>
    </row>
    <row r="4294" spans="3:4" s="38" customFormat="1" x14ac:dyDescent="0.2">
      <c r="C4294" s="7"/>
      <c r="D4294" s="7"/>
    </row>
    <row r="4295" spans="3:4" s="38" customFormat="1" x14ac:dyDescent="0.2">
      <c r="C4295" s="7"/>
      <c r="D4295" s="7"/>
    </row>
    <row r="4296" spans="3:4" s="38" customFormat="1" x14ac:dyDescent="0.2">
      <c r="C4296" s="7"/>
      <c r="D4296" s="7"/>
    </row>
    <row r="4297" spans="3:4" s="38" customFormat="1" x14ac:dyDescent="0.2">
      <c r="C4297" s="7"/>
      <c r="D4297" s="7"/>
    </row>
    <row r="4298" spans="3:4" s="38" customFormat="1" x14ac:dyDescent="0.2">
      <c r="C4298" s="7"/>
      <c r="D4298" s="7"/>
    </row>
    <row r="4299" spans="3:4" s="38" customFormat="1" x14ac:dyDescent="0.2">
      <c r="C4299" s="7"/>
      <c r="D4299" s="7"/>
    </row>
    <row r="4300" spans="3:4" s="38" customFormat="1" x14ac:dyDescent="0.2">
      <c r="C4300" s="7"/>
      <c r="D4300" s="7"/>
    </row>
    <row r="4301" spans="3:4" s="38" customFormat="1" x14ac:dyDescent="0.2">
      <c r="C4301" s="7"/>
      <c r="D4301" s="7"/>
    </row>
    <row r="4302" spans="3:4" s="38" customFormat="1" x14ac:dyDescent="0.2">
      <c r="C4302" s="7"/>
      <c r="D4302" s="7"/>
    </row>
    <row r="4303" spans="3:4" s="38" customFormat="1" x14ac:dyDescent="0.2">
      <c r="C4303" s="7"/>
      <c r="D4303" s="7"/>
    </row>
    <row r="4304" spans="3:4" s="38" customFormat="1" x14ac:dyDescent="0.2">
      <c r="C4304" s="7"/>
      <c r="D4304" s="7"/>
    </row>
    <row r="4305" spans="3:4" s="38" customFormat="1" x14ac:dyDescent="0.2">
      <c r="C4305" s="7"/>
      <c r="D4305" s="7"/>
    </row>
    <row r="4306" spans="3:4" s="38" customFormat="1" x14ac:dyDescent="0.2">
      <c r="C4306" s="7"/>
      <c r="D4306" s="7"/>
    </row>
    <row r="4307" spans="3:4" s="38" customFormat="1" x14ac:dyDescent="0.2">
      <c r="C4307" s="7"/>
      <c r="D4307" s="7"/>
    </row>
    <row r="4308" spans="3:4" s="38" customFormat="1" x14ac:dyDescent="0.2">
      <c r="C4308" s="7"/>
      <c r="D4308" s="7"/>
    </row>
    <row r="4309" spans="3:4" s="38" customFormat="1" x14ac:dyDescent="0.2">
      <c r="C4309" s="7"/>
      <c r="D4309" s="7"/>
    </row>
    <row r="4310" spans="3:4" s="38" customFormat="1" x14ac:dyDescent="0.2">
      <c r="C4310" s="7"/>
      <c r="D4310" s="7"/>
    </row>
    <row r="4311" spans="3:4" s="38" customFormat="1" x14ac:dyDescent="0.2">
      <c r="C4311" s="7"/>
      <c r="D4311" s="7"/>
    </row>
    <row r="4312" spans="3:4" s="38" customFormat="1" x14ac:dyDescent="0.2">
      <c r="C4312" s="7"/>
      <c r="D4312" s="7"/>
    </row>
    <row r="4313" spans="3:4" s="38" customFormat="1" x14ac:dyDescent="0.2">
      <c r="C4313" s="7"/>
      <c r="D4313" s="7"/>
    </row>
    <row r="4314" spans="3:4" s="38" customFormat="1" x14ac:dyDescent="0.2">
      <c r="C4314" s="7"/>
      <c r="D4314" s="7"/>
    </row>
    <row r="4315" spans="3:4" s="38" customFormat="1" x14ac:dyDescent="0.2">
      <c r="C4315" s="7"/>
      <c r="D4315" s="7"/>
    </row>
    <row r="4316" spans="3:4" s="38" customFormat="1" x14ac:dyDescent="0.2">
      <c r="C4316" s="7"/>
      <c r="D4316" s="7"/>
    </row>
    <row r="4317" spans="3:4" s="38" customFormat="1" x14ac:dyDescent="0.2">
      <c r="C4317" s="7"/>
      <c r="D4317" s="7"/>
    </row>
    <row r="4318" spans="3:4" s="38" customFormat="1" x14ac:dyDescent="0.2">
      <c r="C4318" s="7"/>
      <c r="D4318" s="7"/>
    </row>
    <row r="4319" spans="3:4" s="38" customFormat="1" x14ac:dyDescent="0.2">
      <c r="C4319" s="7"/>
      <c r="D4319" s="7"/>
    </row>
    <row r="4320" spans="3:4" s="38" customFormat="1" x14ac:dyDescent="0.2">
      <c r="C4320" s="7"/>
      <c r="D4320" s="7"/>
    </row>
    <row r="4321" spans="3:4" s="38" customFormat="1" x14ac:dyDescent="0.2">
      <c r="C4321" s="7"/>
      <c r="D4321" s="7"/>
    </row>
    <row r="4322" spans="3:4" s="38" customFormat="1" x14ac:dyDescent="0.2">
      <c r="C4322" s="7"/>
      <c r="D4322" s="7"/>
    </row>
    <row r="4323" spans="3:4" s="38" customFormat="1" x14ac:dyDescent="0.2">
      <c r="C4323" s="7"/>
      <c r="D4323" s="7"/>
    </row>
    <row r="4324" spans="3:4" s="38" customFormat="1" x14ac:dyDescent="0.2">
      <c r="C4324" s="7"/>
      <c r="D4324" s="7"/>
    </row>
    <row r="4325" spans="3:4" s="38" customFormat="1" x14ac:dyDescent="0.2">
      <c r="C4325" s="7"/>
      <c r="D4325" s="7"/>
    </row>
    <row r="4326" spans="3:4" s="38" customFormat="1" x14ac:dyDescent="0.2">
      <c r="C4326" s="7"/>
      <c r="D4326" s="7"/>
    </row>
    <row r="4327" spans="3:4" s="38" customFormat="1" x14ac:dyDescent="0.2">
      <c r="C4327" s="7"/>
      <c r="D4327" s="7"/>
    </row>
    <row r="4328" spans="3:4" s="38" customFormat="1" x14ac:dyDescent="0.2">
      <c r="C4328" s="7"/>
      <c r="D4328" s="7"/>
    </row>
    <row r="4329" spans="3:4" s="38" customFormat="1" x14ac:dyDescent="0.2">
      <c r="C4329" s="7"/>
      <c r="D4329" s="7"/>
    </row>
    <row r="4330" spans="3:4" s="38" customFormat="1" x14ac:dyDescent="0.2">
      <c r="C4330" s="7"/>
      <c r="D4330" s="7"/>
    </row>
    <row r="4331" spans="3:4" s="38" customFormat="1" x14ac:dyDescent="0.2">
      <c r="C4331" s="7"/>
      <c r="D4331" s="7"/>
    </row>
    <row r="4332" spans="3:4" s="38" customFormat="1" x14ac:dyDescent="0.2">
      <c r="C4332" s="7"/>
      <c r="D4332" s="7"/>
    </row>
    <row r="4333" spans="3:4" s="38" customFormat="1" x14ac:dyDescent="0.2">
      <c r="C4333" s="7"/>
      <c r="D4333" s="7"/>
    </row>
    <row r="4334" spans="3:4" s="38" customFormat="1" x14ac:dyDescent="0.2">
      <c r="C4334" s="7"/>
      <c r="D4334" s="7"/>
    </row>
    <row r="4335" spans="3:4" s="38" customFormat="1" x14ac:dyDescent="0.2">
      <c r="C4335" s="7"/>
      <c r="D4335" s="7"/>
    </row>
    <row r="4336" spans="3:4" s="38" customFormat="1" x14ac:dyDescent="0.2">
      <c r="C4336" s="7"/>
      <c r="D4336" s="7"/>
    </row>
    <row r="4337" spans="3:4" s="38" customFormat="1" x14ac:dyDescent="0.2">
      <c r="C4337" s="7"/>
      <c r="D4337" s="7"/>
    </row>
    <row r="4338" spans="3:4" s="38" customFormat="1" x14ac:dyDescent="0.2">
      <c r="C4338" s="7"/>
      <c r="D4338" s="7"/>
    </row>
    <row r="4339" spans="3:4" s="38" customFormat="1" x14ac:dyDescent="0.2">
      <c r="C4339" s="7"/>
      <c r="D4339" s="7"/>
    </row>
    <row r="4340" spans="3:4" s="38" customFormat="1" x14ac:dyDescent="0.2">
      <c r="C4340" s="7"/>
      <c r="D4340" s="7"/>
    </row>
    <row r="4341" spans="3:4" s="38" customFormat="1" x14ac:dyDescent="0.2">
      <c r="C4341" s="7"/>
      <c r="D4341" s="7"/>
    </row>
    <row r="4342" spans="3:4" s="38" customFormat="1" x14ac:dyDescent="0.2">
      <c r="C4342" s="7"/>
      <c r="D4342" s="7"/>
    </row>
    <row r="4343" spans="3:4" s="38" customFormat="1" x14ac:dyDescent="0.2">
      <c r="C4343" s="7"/>
      <c r="D4343" s="7"/>
    </row>
    <row r="4344" spans="3:4" s="38" customFormat="1" x14ac:dyDescent="0.2">
      <c r="C4344" s="7"/>
      <c r="D4344" s="7"/>
    </row>
    <row r="4345" spans="3:4" s="38" customFormat="1" x14ac:dyDescent="0.2">
      <c r="C4345" s="7"/>
      <c r="D4345" s="7"/>
    </row>
    <row r="4346" spans="3:4" s="38" customFormat="1" x14ac:dyDescent="0.2">
      <c r="C4346" s="7"/>
      <c r="D4346" s="7"/>
    </row>
    <row r="4347" spans="3:4" s="38" customFormat="1" x14ac:dyDescent="0.2">
      <c r="C4347" s="7"/>
      <c r="D4347" s="7"/>
    </row>
    <row r="4348" spans="3:4" s="38" customFormat="1" x14ac:dyDescent="0.2">
      <c r="C4348" s="7"/>
      <c r="D4348" s="7"/>
    </row>
    <row r="4349" spans="3:4" s="38" customFormat="1" x14ac:dyDescent="0.2">
      <c r="C4349" s="7"/>
      <c r="D4349" s="7"/>
    </row>
    <row r="4350" spans="3:4" s="38" customFormat="1" x14ac:dyDescent="0.2">
      <c r="C4350" s="7"/>
      <c r="D4350" s="7"/>
    </row>
    <row r="4351" spans="3:4" s="38" customFormat="1" x14ac:dyDescent="0.2">
      <c r="C4351" s="7"/>
      <c r="D4351" s="7"/>
    </row>
    <row r="4352" spans="3:4" s="38" customFormat="1" x14ac:dyDescent="0.2">
      <c r="C4352" s="7"/>
      <c r="D4352" s="7"/>
    </row>
    <row r="4353" spans="3:4" s="38" customFormat="1" x14ac:dyDescent="0.2">
      <c r="C4353" s="7"/>
      <c r="D4353" s="7"/>
    </row>
    <row r="4354" spans="3:4" s="38" customFormat="1" x14ac:dyDescent="0.2">
      <c r="C4354" s="7"/>
      <c r="D4354" s="7"/>
    </row>
    <row r="4355" spans="3:4" s="38" customFormat="1" x14ac:dyDescent="0.2">
      <c r="C4355" s="7"/>
      <c r="D4355" s="7"/>
    </row>
    <row r="4356" spans="3:4" s="38" customFormat="1" x14ac:dyDescent="0.2">
      <c r="C4356" s="7"/>
      <c r="D4356" s="7"/>
    </row>
    <row r="4357" spans="3:4" s="38" customFormat="1" x14ac:dyDescent="0.2">
      <c r="C4357" s="7"/>
      <c r="D4357" s="7"/>
    </row>
    <row r="4358" spans="3:4" s="38" customFormat="1" x14ac:dyDescent="0.2">
      <c r="C4358" s="7"/>
      <c r="D4358" s="7"/>
    </row>
    <row r="4359" spans="3:4" s="38" customFormat="1" x14ac:dyDescent="0.2">
      <c r="C4359" s="7"/>
      <c r="D4359" s="7"/>
    </row>
    <row r="4360" spans="3:4" s="38" customFormat="1" x14ac:dyDescent="0.2">
      <c r="C4360" s="7"/>
      <c r="D4360" s="7"/>
    </row>
    <row r="4361" spans="3:4" s="38" customFormat="1" x14ac:dyDescent="0.2">
      <c r="C4361" s="7"/>
      <c r="D4361" s="7"/>
    </row>
    <row r="4362" spans="3:4" s="38" customFormat="1" x14ac:dyDescent="0.2">
      <c r="C4362" s="7"/>
      <c r="D4362" s="7"/>
    </row>
    <row r="4363" spans="3:4" s="38" customFormat="1" x14ac:dyDescent="0.2">
      <c r="C4363" s="7"/>
      <c r="D4363" s="7"/>
    </row>
    <row r="4364" spans="3:4" s="38" customFormat="1" x14ac:dyDescent="0.2">
      <c r="C4364" s="7"/>
      <c r="D4364" s="7"/>
    </row>
    <row r="4365" spans="3:4" s="38" customFormat="1" x14ac:dyDescent="0.2">
      <c r="C4365" s="7"/>
      <c r="D4365" s="7"/>
    </row>
    <row r="4366" spans="3:4" s="38" customFormat="1" x14ac:dyDescent="0.2">
      <c r="C4366" s="7"/>
      <c r="D4366" s="7"/>
    </row>
    <row r="4367" spans="3:4" s="38" customFormat="1" x14ac:dyDescent="0.2">
      <c r="C4367" s="7"/>
      <c r="D4367" s="7"/>
    </row>
    <row r="4368" spans="3:4" s="38" customFormat="1" x14ac:dyDescent="0.2">
      <c r="C4368" s="7"/>
      <c r="D4368" s="7"/>
    </row>
    <row r="4369" spans="3:4" s="38" customFormat="1" x14ac:dyDescent="0.2">
      <c r="C4369" s="7"/>
      <c r="D4369" s="7"/>
    </row>
    <row r="4370" spans="3:4" s="38" customFormat="1" x14ac:dyDescent="0.2">
      <c r="C4370" s="7"/>
      <c r="D4370" s="7"/>
    </row>
    <row r="4371" spans="3:4" s="38" customFormat="1" x14ac:dyDescent="0.2">
      <c r="C4371" s="7"/>
      <c r="D4371" s="7"/>
    </row>
    <row r="4372" spans="3:4" s="38" customFormat="1" x14ac:dyDescent="0.2">
      <c r="C4372" s="7"/>
      <c r="D4372" s="7"/>
    </row>
    <row r="4373" spans="3:4" s="38" customFormat="1" x14ac:dyDescent="0.2">
      <c r="C4373" s="7"/>
      <c r="D4373" s="7"/>
    </row>
    <row r="4374" spans="3:4" s="38" customFormat="1" x14ac:dyDescent="0.2">
      <c r="C4374" s="7"/>
      <c r="D4374" s="7"/>
    </row>
    <row r="4375" spans="3:4" s="38" customFormat="1" x14ac:dyDescent="0.2">
      <c r="C4375" s="7"/>
      <c r="D4375" s="7"/>
    </row>
    <row r="4376" spans="3:4" s="38" customFormat="1" x14ac:dyDescent="0.2">
      <c r="C4376" s="7"/>
      <c r="D4376" s="7"/>
    </row>
    <row r="4377" spans="3:4" s="38" customFormat="1" x14ac:dyDescent="0.2">
      <c r="C4377" s="7"/>
      <c r="D4377" s="7"/>
    </row>
    <row r="4378" spans="3:4" s="38" customFormat="1" x14ac:dyDescent="0.2">
      <c r="C4378" s="7"/>
      <c r="D4378" s="7"/>
    </row>
    <row r="4379" spans="3:4" s="38" customFormat="1" x14ac:dyDescent="0.2">
      <c r="C4379" s="7"/>
      <c r="D4379" s="7"/>
    </row>
    <row r="4380" spans="3:4" s="38" customFormat="1" x14ac:dyDescent="0.2">
      <c r="C4380" s="7"/>
      <c r="D4380" s="7"/>
    </row>
    <row r="4381" spans="3:4" s="38" customFormat="1" x14ac:dyDescent="0.2">
      <c r="C4381" s="7"/>
      <c r="D4381" s="7"/>
    </row>
    <row r="4382" spans="3:4" s="38" customFormat="1" x14ac:dyDescent="0.2">
      <c r="C4382" s="7"/>
      <c r="D4382" s="7"/>
    </row>
    <row r="4383" spans="3:4" s="38" customFormat="1" x14ac:dyDescent="0.2">
      <c r="C4383" s="7"/>
      <c r="D4383" s="7"/>
    </row>
    <row r="4384" spans="3:4" s="38" customFormat="1" x14ac:dyDescent="0.2">
      <c r="C4384" s="7"/>
      <c r="D4384" s="7"/>
    </row>
    <row r="4385" spans="3:4" s="38" customFormat="1" x14ac:dyDescent="0.2">
      <c r="C4385" s="7"/>
      <c r="D4385" s="7"/>
    </row>
    <row r="4386" spans="3:4" s="38" customFormat="1" x14ac:dyDescent="0.2">
      <c r="C4386" s="7"/>
      <c r="D4386" s="7"/>
    </row>
    <row r="4387" spans="3:4" s="38" customFormat="1" x14ac:dyDescent="0.2">
      <c r="C4387" s="7"/>
      <c r="D4387" s="7"/>
    </row>
    <row r="4388" spans="3:4" s="38" customFormat="1" x14ac:dyDescent="0.2">
      <c r="C4388" s="7"/>
      <c r="D4388" s="7"/>
    </row>
    <row r="4389" spans="3:4" s="38" customFormat="1" x14ac:dyDescent="0.2">
      <c r="C4389" s="7"/>
      <c r="D4389" s="7"/>
    </row>
    <row r="4390" spans="3:4" s="38" customFormat="1" x14ac:dyDescent="0.2">
      <c r="C4390" s="7"/>
      <c r="D4390" s="7"/>
    </row>
    <row r="4391" spans="3:4" s="38" customFormat="1" x14ac:dyDescent="0.2">
      <c r="C4391" s="7"/>
      <c r="D4391" s="7"/>
    </row>
    <row r="4392" spans="3:4" s="38" customFormat="1" x14ac:dyDescent="0.2">
      <c r="C4392" s="7"/>
      <c r="D4392" s="7"/>
    </row>
    <row r="4393" spans="3:4" s="38" customFormat="1" x14ac:dyDescent="0.2">
      <c r="C4393" s="7"/>
      <c r="D4393" s="7"/>
    </row>
    <row r="4394" spans="3:4" s="38" customFormat="1" x14ac:dyDescent="0.2">
      <c r="C4394" s="7"/>
      <c r="D4394" s="7"/>
    </row>
    <row r="4395" spans="3:4" s="38" customFormat="1" x14ac:dyDescent="0.2">
      <c r="C4395" s="7"/>
      <c r="D4395" s="7"/>
    </row>
    <row r="4396" spans="3:4" s="38" customFormat="1" x14ac:dyDescent="0.2">
      <c r="C4396" s="7"/>
      <c r="D4396" s="7"/>
    </row>
    <row r="4397" spans="3:4" s="38" customFormat="1" x14ac:dyDescent="0.2">
      <c r="C4397" s="7"/>
      <c r="D4397" s="7"/>
    </row>
    <row r="4398" spans="3:4" s="38" customFormat="1" x14ac:dyDescent="0.2">
      <c r="C4398" s="7"/>
      <c r="D4398" s="7"/>
    </row>
    <row r="4399" spans="3:4" s="38" customFormat="1" x14ac:dyDescent="0.2">
      <c r="C4399" s="7"/>
      <c r="D4399" s="7"/>
    </row>
    <row r="4400" spans="3:4" s="38" customFormat="1" x14ac:dyDescent="0.2">
      <c r="C4400" s="7"/>
      <c r="D4400" s="7"/>
    </row>
    <row r="4401" spans="3:4" s="38" customFormat="1" x14ac:dyDescent="0.2">
      <c r="C4401" s="7"/>
      <c r="D4401" s="7"/>
    </row>
    <row r="4402" spans="3:4" s="38" customFormat="1" x14ac:dyDescent="0.2">
      <c r="C4402" s="7"/>
      <c r="D4402" s="7"/>
    </row>
    <row r="4403" spans="3:4" s="38" customFormat="1" x14ac:dyDescent="0.2">
      <c r="C4403" s="7"/>
      <c r="D4403" s="7"/>
    </row>
    <row r="4404" spans="3:4" s="38" customFormat="1" x14ac:dyDescent="0.2">
      <c r="C4404" s="7"/>
      <c r="D4404" s="7"/>
    </row>
    <row r="4405" spans="3:4" s="38" customFormat="1" x14ac:dyDescent="0.2">
      <c r="C4405" s="7"/>
      <c r="D4405" s="7"/>
    </row>
    <row r="4406" spans="3:4" s="38" customFormat="1" x14ac:dyDescent="0.2">
      <c r="C4406" s="7"/>
      <c r="D4406" s="7"/>
    </row>
    <row r="4407" spans="3:4" s="38" customFormat="1" x14ac:dyDescent="0.2">
      <c r="C4407" s="7"/>
      <c r="D4407" s="7"/>
    </row>
    <row r="4408" spans="3:4" s="38" customFormat="1" x14ac:dyDescent="0.2">
      <c r="C4408" s="7"/>
      <c r="D4408" s="7"/>
    </row>
    <row r="4409" spans="3:4" s="38" customFormat="1" x14ac:dyDescent="0.2">
      <c r="C4409" s="7"/>
      <c r="D4409" s="7"/>
    </row>
    <row r="4410" spans="3:4" s="38" customFormat="1" x14ac:dyDescent="0.2">
      <c r="C4410" s="7"/>
      <c r="D4410" s="7"/>
    </row>
    <row r="4411" spans="3:4" s="38" customFormat="1" x14ac:dyDescent="0.2">
      <c r="C4411" s="7"/>
      <c r="D4411" s="7"/>
    </row>
    <row r="4412" spans="3:4" s="38" customFormat="1" x14ac:dyDescent="0.2">
      <c r="C4412" s="7"/>
      <c r="D4412" s="7"/>
    </row>
    <row r="4413" spans="3:4" s="38" customFormat="1" x14ac:dyDescent="0.2">
      <c r="C4413" s="7"/>
      <c r="D4413" s="7"/>
    </row>
    <row r="4414" spans="3:4" s="38" customFormat="1" x14ac:dyDescent="0.2">
      <c r="C4414" s="7"/>
      <c r="D4414" s="7"/>
    </row>
    <row r="4415" spans="3:4" s="38" customFormat="1" x14ac:dyDescent="0.2">
      <c r="C4415" s="7"/>
      <c r="D4415" s="7"/>
    </row>
    <row r="4416" spans="3:4" s="38" customFormat="1" x14ac:dyDescent="0.2">
      <c r="C4416" s="7"/>
      <c r="D4416" s="7"/>
    </row>
    <row r="4417" spans="3:4" s="38" customFormat="1" x14ac:dyDescent="0.2">
      <c r="C4417" s="7"/>
      <c r="D4417" s="7"/>
    </row>
    <row r="4418" spans="3:4" s="38" customFormat="1" x14ac:dyDescent="0.2">
      <c r="C4418" s="7"/>
      <c r="D4418" s="7"/>
    </row>
    <row r="4419" spans="3:4" s="38" customFormat="1" x14ac:dyDescent="0.2">
      <c r="C4419" s="7"/>
      <c r="D4419" s="7"/>
    </row>
    <row r="4420" spans="3:4" s="38" customFormat="1" x14ac:dyDescent="0.2">
      <c r="C4420" s="7"/>
      <c r="D4420" s="7"/>
    </row>
    <row r="4421" spans="3:4" s="38" customFormat="1" x14ac:dyDescent="0.2">
      <c r="C4421" s="7"/>
      <c r="D4421" s="7"/>
    </row>
    <row r="4422" spans="3:4" s="38" customFormat="1" x14ac:dyDescent="0.2">
      <c r="C4422" s="7"/>
      <c r="D4422" s="7"/>
    </row>
    <row r="4423" spans="3:4" s="38" customFormat="1" x14ac:dyDescent="0.2">
      <c r="C4423" s="7"/>
      <c r="D4423" s="7"/>
    </row>
    <row r="4424" spans="3:4" s="38" customFormat="1" x14ac:dyDescent="0.2">
      <c r="C4424" s="7"/>
      <c r="D4424" s="7"/>
    </row>
    <row r="4425" spans="3:4" s="38" customFormat="1" x14ac:dyDescent="0.2">
      <c r="C4425" s="7"/>
      <c r="D4425" s="7"/>
    </row>
    <row r="4426" spans="3:4" s="38" customFormat="1" x14ac:dyDescent="0.2">
      <c r="C4426" s="7"/>
      <c r="D4426" s="7"/>
    </row>
    <row r="4427" spans="3:4" s="38" customFormat="1" x14ac:dyDescent="0.2">
      <c r="C4427" s="7"/>
      <c r="D4427" s="7"/>
    </row>
    <row r="4428" spans="3:4" s="38" customFormat="1" x14ac:dyDescent="0.2">
      <c r="C4428" s="7"/>
      <c r="D4428" s="7"/>
    </row>
    <row r="4429" spans="3:4" s="38" customFormat="1" x14ac:dyDescent="0.2">
      <c r="C4429" s="7"/>
      <c r="D4429" s="7"/>
    </row>
    <row r="4430" spans="3:4" s="38" customFormat="1" x14ac:dyDescent="0.2">
      <c r="C4430" s="7"/>
      <c r="D4430" s="7"/>
    </row>
    <row r="4431" spans="3:4" s="38" customFormat="1" x14ac:dyDescent="0.2">
      <c r="C4431" s="7"/>
      <c r="D4431" s="7"/>
    </row>
    <row r="4432" spans="3:4" s="38" customFormat="1" x14ac:dyDescent="0.2">
      <c r="C4432" s="7"/>
      <c r="D4432" s="7"/>
    </row>
    <row r="4433" spans="3:4" s="38" customFormat="1" x14ac:dyDescent="0.2">
      <c r="C4433" s="7"/>
      <c r="D4433" s="7"/>
    </row>
    <row r="4434" spans="3:4" s="38" customFormat="1" x14ac:dyDescent="0.2">
      <c r="C4434" s="7"/>
      <c r="D4434" s="7"/>
    </row>
    <row r="4435" spans="3:4" s="38" customFormat="1" x14ac:dyDescent="0.2">
      <c r="C4435" s="7"/>
      <c r="D4435" s="7"/>
    </row>
    <row r="4436" spans="3:4" s="38" customFormat="1" x14ac:dyDescent="0.2">
      <c r="C4436" s="7"/>
      <c r="D4436" s="7"/>
    </row>
    <row r="4437" spans="3:4" s="38" customFormat="1" x14ac:dyDescent="0.2">
      <c r="C4437" s="7"/>
      <c r="D4437" s="7"/>
    </row>
    <row r="4438" spans="3:4" s="38" customFormat="1" x14ac:dyDescent="0.2">
      <c r="C4438" s="7"/>
      <c r="D4438" s="7"/>
    </row>
    <row r="4439" spans="3:4" s="38" customFormat="1" x14ac:dyDescent="0.2">
      <c r="C4439" s="7"/>
      <c r="D4439" s="7"/>
    </row>
    <row r="4440" spans="3:4" s="38" customFormat="1" x14ac:dyDescent="0.2">
      <c r="C4440" s="7"/>
      <c r="D4440" s="7"/>
    </row>
    <row r="4441" spans="3:4" s="38" customFormat="1" x14ac:dyDescent="0.2">
      <c r="C4441" s="7"/>
      <c r="D4441" s="7"/>
    </row>
    <row r="4442" spans="3:4" s="38" customFormat="1" x14ac:dyDescent="0.2">
      <c r="C4442" s="7"/>
      <c r="D4442" s="7"/>
    </row>
    <row r="4443" spans="3:4" s="38" customFormat="1" x14ac:dyDescent="0.2">
      <c r="C4443" s="7"/>
      <c r="D4443" s="7"/>
    </row>
    <row r="4444" spans="3:4" s="38" customFormat="1" x14ac:dyDescent="0.2">
      <c r="C4444" s="7"/>
      <c r="D4444" s="7"/>
    </row>
    <row r="4445" spans="3:4" s="38" customFormat="1" x14ac:dyDescent="0.2">
      <c r="C4445" s="7"/>
      <c r="D4445" s="7"/>
    </row>
    <row r="4446" spans="3:4" s="38" customFormat="1" x14ac:dyDescent="0.2">
      <c r="C4446" s="7"/>
      <c r="D4446" s="7"/>
    </row>
    <row r="4447" spans="3:4" s="38" customFormat="1" x14ac:dyDescent="0.2">
      <c r="C4447" s="7"/>
      <c r="D4447" s="7"/>
    </row>
    <row r="4448" spans="3:4" s="38" customFormat="1" x14ac:dyDescent="0.2">
      <c r="C4448" s="7"/>
      <c r="D4448" s="7"/>
    </row>
    <row r="4449" spans="3:4" s="38" customFormat="1" x14ac:dyDescent="0.2">
      <c r="C4449" s="7"/>
      <c r="D4449" s="7"/>
    </row>
    <row r="4450" spans="3:4" s="38" customFormat="1" x14ac:dyDescent="0.2">
      <c r="C4450" s="7"/>
      <c r="D4450" s="7"/>
    </row>
    <row r="4451" spans="3:4" s="38" customFormat="1" x14ac:dyDescent="0.2">
      <c r="C4451" s="7"/>
      <c r="D4451" s="7"/>
    </row>
    <row r="4452" spans="3:4" s="38" customFormat="1" x14ac:dyDescent="0.2">
      <c r="C4452" s="7"/>
      <c r="D4452" s="7"/>
    </row>
    <row r="4453" spans="3:4" s="38" customFormat="1" x14ac:dyDescent="0.2">
      <c r="C4453" s="7"/>
      <c r="D4453" s="7"/>
    </row>
    <row r="4454" spans="3:4" s="38" customFormat="1" x14ac:dyDescent="0.2">
      <c r="C4454" s="7"/>
      <c r="D4454" s="7"/>
    </row>
    <row r="4455" spans="3:4" s="38" customFormat="1" x14ac:dyDescent="0.2">
      <c r="C4455" s="7"/>
      <c r="D4455" s="7"/>
    </row>
    <row r="4456" spans="3:4" s="38" customFormat="1" x14ac:dyDescent="0.2">
      <c r="C4456" s="7"/>
      <c r="D4456" s="7"/>
    </row>
    <row r="4457" spans="3:4" s="38" customFormat="1" x14ac:dyDescent="0.2">
      <c r="C4457" s="7"/>
      <c r="D4457" s="7"/>
    </row>
    <row r="4458" spans="3:4" s="38" customFormat="1" x14ac:dyDescent="0.2">
      <c r="C4458" s="7"/>
      <c r="D4458" s="7"/>
    </row>
    <row r="4459" spans="3:4" s="38" customFormat="1" x14ac:dyDescent="0.2">
      <c r="C4459" s="7"/>
      <c r="D4459" s="7"/>
    </row>
    <row r="4460" spans="3:4" s="38" customFormat="1" x14ac:dyDescent="0.2">
      <c r="C4460" s="7"/>
      <c r="D4460" s="7"/>
    </row>
    <row r="4461" spans="3:4" s="38" customFormat="1" x14ac:dyDescent="0.2">
      <c r="C4461" s="7"/>
      <c r="D4461" s="7"/>
    </row>
    <row r="4462" spans="3:4" s="38" customFormat="1" x14ac:dyDescent="0.2">
      <c r="C4462" s="7"/>
      <c r="D4462" s="7"/>
    </row>
    <row r="4463" spans="3:4" s="38" customFormat="1" x14ac:dyDescent="0.2">
      <c r="C4463" s="7"/>
      <c r="D4463" s="7"/>
    </row>
    <row r="4464" spans="3:4" s="38" customFormat="1" x14ac:dyDescent="0.2">
      <c r="C4464" s="7"/>
      <c r="D4464" s="7"/>
    </row>
    <row r="4465" spans="3:4" s="38" customFormat="1" x14ac:dyDescent="0.2">
      <c r="C4465" s="7"/>
      <c r="D4465" s="7"/>
    </row>
    <row r="4466" spans="3:4" s="38" customFormat="1" x14ac:dyDescent="0.2">
      <c r="C4466" s="7"/>
      <c r="D4466" s="7"/>
    </row>
    <row r="4467" spans="3:4" s="38" customFormat="1" x14ac:dyDescent="0.2">
      <c r="C4467" s="7"/>
      <c r="D4467" s="7"/>
    </row>
    <row r="4468" spans="3:4" s="38" customFormat="1" x14ac:dyDescent="0.2">
      <c r="C4468" s="7"/>
      <c r="D4468" s="7"/>
    </row>
    <row r="4469" spans="3:4" s="38" customFormat="1" x14ac:dyDescent="0.2">
      <c r="C4469" s="7"/>
      <c r="D4469" s="7"/>
    </row>
    <row r="4470" spans="3:4" s="38" customFormat="1" x14ac:dyDescent="0.2">
      <c r="C4470" s="7"/>
      <c r="D4470" s="7"/>
    </row>
    <row r="4471" spans="3:4" s="38" customFormat="1" x14ac:dyDescent="0.2">
      <c r="C4471" s="7"/>
      <c r="D4471" s="7"/>
    </row>
    <row r="4472" spans="3:4" s="38" customFormat="1" x14ac:dyDescent="0.2">
      <c r="C4472" s="7"/>
      <c r="D4472" s="7"/>
    </row>
    <row r="4473" spans="3:4" s="38" customFormat="1" x14ac:dyDescent="0.2">
      <c r="C4473" s="7"/>
      <c r="D4473" s="7"/>
    </row>
    <row r="4474" spans="3:4" s="38" customFormat="1" x14ac:dyDescent="0.2">
      <c r="C4474" s="7"/>
      <c r="D4474" s="7"/>
    </row>
    <row r="4475" spans="3:4" s="38" customFormat="1" x14ac:dyDescent="0.2">
      <c r="C4475" s="7"/>
      <c r="D4475" s="7"/>
    </row>
    <row r="4476" spans="3:4" s="38" customFormat="1" x14ac:dyDescent="0.2">
      <c r="C4476" s="7"/>
      <c r="D4476" s="7"/>
    </row>
    <row r="4477" spans="3:4" s="38" customFormat="1" x14ac:dyDescent="0.2">
      <c r="C4477" s="7"/>
      <c r="D4477" s="7"/>
    </row>
    <row r="4478" spans="3:4" s="38" customFormat="1" x14ac:dyDescent="0.2">
      <c r="C4478" s="7"/>
      <c r="D4478" s="7"/>
    </row>
    <row r="4479" spans="3:4" s="38" customFormat="1" x14ac:dyDescent="0.2">
      <c r="C4479" s="7"/>
      <c r="D4479" s="7"/>
    </row>
    <row r="4480" spans="3:4" s="38" customFormat="1" x14ac:dyDescent="0.2">
      <c r="C4480" s="7"/>
      <c r="D4480" s="7"/>
    </row>
    <row r="4481" spans="3:4" s="38" customFormat="1" x14ac:dyDescent="0.2">
      <c r="C4481" s="7"/>
      <c r="D4481" s="7"/>
    </row>
    <row r="4482" spans="3:4" s="38" customFormat="1" x14ac:dyDescent="0.2">
      <c r="C4482" s="7"/>
      <c r="D4482" s="7"/>
    </row>
    <row r="4483" spans="3:4" s="38" customFormat="1" x14ac:dyDescent="0.2">
      <c r="C4483" s="7"/>
      <c r="D4483" s="7"/>
    </row>
    <row r="4484" spans="3:4" s="38" customFormat="1" x14ac:dyDescent="0.2">
      <c r="C4484" s="7"/>
      <c r="D4484" s="7"/>
    </row>
    <row r="4485" spans="3:4" s="38" customFormat="1" x14ac:dyDescent="0.2">
      <c r="C4485" s="7"/>
      <c r="D4485" s="7"/>
    </row>
    <row r="4486" spans="3:4" s="38" customFormat="1" x14ac:dyDescent="0.2">
      <c r="C4486" s="7"/>
      <c r="D4486" s="7"/>
    </row>
    <row r="4487" spans="3:4" s="38" customFormat="1" x14ac:dyDescent="0.2">
      <c r="C4487" s="7"/>
      <c r="D4487" s="7"/>
    </row>
    <row r="4488" spans="3:4" s="38" customFormat="1" x14ac:dyDescent="0.2">
      <c r="C4488" s="7"/>
      <c r="D4488" s="7"/>
    </row>
    <row r="4489" spans="3:4" s="38" customFormat="1" x14ac:dyDescent="0.2">
      <c r="C4489" s="7"/>
      <c r="D4489" s="7"/>
    </row>
    <row r="4490" spans="3:4" s="38" customFormat="1" x14ac:dyDescent="0.2">
      <c r="C4490" s="7"/>
      <c r="D4490" s="7"/>
    </row>
    <row r="4491" spans="3:4" s="38" customFormat="1" x14ac:dyDescent="0.2">
      <c r="C4491" s="7"/>
      <c r="D4491" s="7"/>
    </row>
    <row r="4492" spans="3:4" s="38" customFormat="1" x14ac:dyDescent="0.2">
      <c r="C4492" s="7"/>
      <c r="D4492" s="7"/>
    </row>
    <row r="4493" spans="3:4" s="38" customFormat="1" x14ac:dyDescent="0.2">
      <c r="C4493" s="7"/>
      <c r="D4493" s="7"/>
    </row>
    <row r="4494" spans="3:4" s="38" customFormat="1" x14ac:dyDescent="0.2">
      <c r="C4494" s="7"/>
      <c r="D4494" s="7"/>
    </row>
    <row r="4495" spans="3:4" s="38" customFormat="1" x14ac:dyDescent="0.2">
      <c r="C4495" s="7"/>
      <c r="D4495" s="7"/>
    </row>
    <row r="4496" spans="3:4" s="38" customFormat="1" x14ac:dyDescent="0.2">
      <c r="C4496" s="7"/>
      <c r="D4496" s="7"/>
    </row>
    <row r="4497" spans="3:4" s="38" customFormat="1" x14ac:dyDescent="0.2">
      <c r="C4497" s="7"/>
      <c r="D4497" s="7"/>
    </row>
    <row r="4498" spans="3:4" s="38" customFormat="1" x14ac:dyDescent="0.2">
      <c r="C4498" s="7"/>
      <c r="D4498" s="7"/>
    </row>
    <row r="4499" spans="3:4" s="38" customFormat="1" x14ac:dyDescent="0.2">
      <c r="C4499" s="7"/>
      <c r="D4499" s="7"/>
    </row>
    <row r="4500" spans="3:4" s="38" customFormat="1" x14ac:dyDescent="0.2">
      <c r="C4500" s="7"/>
      <c r="D4500" s="7"/>
    </row>
    <row r="4501" spans="3:4" s="38" customFormat="1" x14ac:dyDescent="0.2">
      <c r="C4501" s="7"/>
      <c r="D4501" s="7"/>
    </row>
    <row r="4502" spans="3:4" s="38" customFormat="1" x14ac:dyDescent="0.2">
      <c r="C4502" s="7"/>
      <c r="D4502" s="7"/>
    </row>
    <row r="4503" spans="3:4" s="38" customFormat="1" x14ac:dyDescent="0.2">
      <c r="C4503" s="7"/>
      <c r="D4503" s="7"/>
    </row>
    <row r="4504" spans="3:4" s="38" customFormat="1" x14ac:dyDescent="0.2">
      <c r="C4504" s="7"/>
      <c r="D4504" s="7"/>
    </row>
    <row r="4505" spans="3:4" s="38" customFormat="1" x14ac:dyDescent="0.2">
      <c r="C4505" s="7"/>
      <c r="D4505" s="7"/>
    </row>
    <row r="4506" spans="3:4" s="38" customFormat="1" x14ac:dyDescent="0.2">
      <c r="C4506" s="7"/>
      <c r="D4506" s="7"/>
    </row>
    <row r="4507" spans="3:4" s="38" customFormat="1" x14ac:dyDescent="0.2">
      <c r="C4507" s="7"/>
      <c r="D4507" s="7"/>
    </row>
    <row r="4508" spans="3:4" s="38" customFormat="1" x14ac:dyDescent="0.2">
      <c r="C4508" s="7"/>
      <c r="D4508" s="7"/>
    </row>
    <row r="4509" spans="3:4" s="38" customFormat="1" x14ac:dyDescent="0.2">
      <c r="C4509" s="7"/>
      <c r="D4509" s="7"/>
    </row>
    <row r="4510" spans="3:4" s="38" customFormat="1" x14ac:dyDescent="0.2">
      <c r="C4510" s="7"/>
      <c r="D4510" s="7"/>
    </row>
    <row r="4511" spans="3:4" s="38" customFormat="1" x14ac:dyDescent="0.2">
      <c r="C4511" s="7"/>
      <c r="D4511" s="7"/>
    </row>
    <row r="4512" spans="3:4" s="38" customFormat="1" x14ac:dyDescent="0.2">
      <c r="C4512" s="7"/>
      <c r="D4512" s="7"/>
    </row>
    <row r="4513" spans="3:4" s="38" customFormat="1" x14ac:dyDescent="0.2">
      <c r="C4513" s="7"/>
      <c r="D4513" s="7"/>
    </row>
    <row r="4514" spans="3:4" s="38" customFormat="1" x14ac:dyDescent="0.2">
      <c r="C4514" s="7"/>
      <c r="D4514" s="7"/>
    </row>
    <row r="4515" spans="3:4" s="38" customFormat="1" x14ac:dyDescent="0.2">
      <c r="C4515" s="7"/>
      <c r="D4515" s="7"/>
    </row>
    <row r="4516" spans="3:4" s="38" customFormat="1" x14ac:dyDescent="0.2">
      <c r="C4516" s="7"/>
      <c r="D4516" s="7"/>
    </row>
    <row r="4517" spans="3:4" s="38" customFormat="1" x14ac:dyDescent="0.2">
      <c r="C4517" s="7"/>
      <c r="D4517" s="7"/>
    </row>
    <row r="4518" spans="3:4" s="38" customFormat="1" x14ac:dyDescent="0.2">
      <c r="C4518" s="7"/>
      <c r="D4518" s="7"/>
    </row>
    <row r="4519" spans="3:4" s="38" customFormat="1" x14ac:dyDescent="0.2">
      <c r="C4519" s="7"/>
      <c r="D4519" s="7"/>
    </row>
    <row r="4520" spans="3:4" s="38" customFormat="1" x14ac:dyDescent="0.2">
      <c r="C4520" s="7"/>
      <c r="D4520" s="7"/>
    </row>
    <row r="4521" spans="3:4" s="38" customFormat="1" x14ac:dyDescent="0.2">
      <c r="C4521" s="7"/>
      <c r="D4521" s="7"/>
    </row>
    <row r="4522" spans="3:4" s="38" customFormat="1" x14ac:dyDescent="0.2">
      <c r="C4522" s="7"/>
      <c r="D4522" s="7"/>
    </row>
    <row r="4523" spans="3:4" s="38" customFormat="1" x14ac:dyDescent="0.2">
      <c r="C4523" s="7"/>
      <c r="D4523" s="7"/>
    </row>
    <row r="4524" spans="3:4" s="38" customFormat="1" x14ac:dyDescent="0.2">
      <c r="C4524" s="7"/>
      <c r="D4524" s="7"/>
    </row>
    <row r="4525" spans="3:4" s="38" customFormat="1" x14ac:dyDescent="0.2">
      <c r="C4525" s="7"/>
      <c r="D4525" s="7"/>
    </row>
    <row r="4526" spans="3:4" s="38" customFormat="1" x14ac:dyDescent="0.2">
      <c r="C4526" s="7"/>
      <c r="D4526" s="7"/>
    </row>
    <row r="4527" spans="3:4" s="38" customFormat="1" x14ac:dyDescent="0.2">
      <c r="C4527" s="7"/>
      <c r="D4527" s="7"/>
    </row>
    <row r="4528" spans="3:4" s="38" customFormat="1" x14ac:dyDescent="0.2">
      <c r="C4528" s="7"/>
      <c r="D4528" s="7"/>
    </row>
    <row r="4529" spans="3:4" s="38" customFormat="1" x14ac:dyDescent="0.2">
      <c r="C4529" s="7"/>
      <c r="D4529" s="7"/>
    </row>
    <row r="4530" spans="3:4" s="38" customFormat="1" x14ac:dyDescent="0.2">
      <c r="C4530" s="7"/>
      <c r="D4530" s="7"/>
    </row>
    <row r="4531" spans="3:4" s="38" customFormat="1" x14ac:dyDescent="0.2">
      <c r="C4531" s="7"/>
      <c r="D4531" s="7"/>
    </row>
    <row r="4532" spans="3:4" s="38" customFormat="1" x14ac:dyDescent="0.2">
      <c r="C4532" s="7"/>
      <c r="D4532" s="7"/>
    </row>
    <row r="4533" spans="3:4" s="38" customFormat="1" x14ac:dyDescent="0.2">
      <c r="C4533" s="7"/>
      <c r="D4533" s="7"/>
    </row>
    <row r="4534" spans="3:4" s="38" customFormat="1" x14ac:dyDescent="0.2">
      <c r="C4534" s="7"/>
      <c r="D4534" s="7"/>
    </row>
    <row r="4535" spans="3:4" s="38" customFormat="1" x14ac:dyDescent="0.2">
      <c r="C4535" s="7"/>
      <c r="D4535" s="7"/>
    </row>
    <row r="4536" spans="3:4" s="38" customFormat="1" x14ac:dyDescent="0.2">
      <c r="C4536" s="7"/>
      <c r="D4536" s="7"/>
    </row>
    <row r="4537" spans="3:4" s="38" customFormat="1" x14ac:dyDescent="0.2">
      <c r="C4537" s="7"/>
      <c r="D4537" s="7"/>
    </row>
    <row r="4538" spans="3:4" s="38" customFormat="1" x14ac:dyDescent="0.2">
      <c r="C4538" s="7"/>
      <c r="D4538" s="7"/>
    </row>
    <row r="4539" spans="3:4" s="38" customFormat="1" x14ac:dyDescent="0.2">
      <c r="C4539" s="7"/>
      <c r="D4539" s="7"/>
    </row>
    <row r="4540" spans="3:4" s="38" customFormat="1" x14ac:dyDescent="0.2">
      <c r="C4540" s="7"/>
      <c r="D4540" s="7"/>
    </row>
    <row r="4541" spans="3:4" s="38" customFormat="1" x14ac:dyDescent="0.2">
      <c r="C4541" s="7"/>
      <c r="D4541" s="7"/>
    </row>
    <row r="4542" spans="3:4" s="38" customFormat="1" x14ac:dyDescent="0.2">
      <c r="C4542" s="7"/>
      <c r="D4542" s="7"/>
    </row>
    <row r="4543" spans="3:4" s="38" customFormat="1" x14ac:dyDescent="0.2">
      <c r="C4543" s="7"/>
      <c r="D4543" s="7"/>
    </row>
    <row r="4544" spans="3:4" s="38" customFormat="1" x14ac:dyDescent="0.2">
      <c r="C4544" s="7"/>
      <c r="D4544" s="7"/>
    </row>
    <row r="4545" spans="3:4" s="38" customFormat="1" x14ac:dyDescent="0.2">
      <c r="C4545" s="7"/>
      <c r="D4545" s="7"/>
    </row>
    <row r="4546" spans="3:4" s="38" customFormat="1" x14ac:dyDescent="0.2">
      <c r="C4546" s="7"/>
      <c r="D4546" s="7"/>
    </row>
    <row r="4547" spans="3:4" s="38" customFormat="1" x14ac:dyDescent="0.2">
      <c r="C4547" s="7"/>
      <c r="D4547" s="7"/>
    </row>
    <row r="4548" spans="3:4" s="38" customFormat="1" x14ac:dyDescent="0.2">
      <c r="C4548" s="7"/>
      <c r="D4548" s="7"/>
    </row>
    <row r="4549" spans="3:4" s="38" customFormat="1" x14ac:dyDescent="0.2">
      <c r="C4549" s="7"/>
      <c r="D4549" s="7"/>
    </row>
    <row r="4550" spans="3:4" s="38" customFormat="1" x14ac:dyDescent="0.2">
      <c r="C4550" s="7"/>
      <c r="D4550" s="7"/>
    </row>
    <row r="4551" spans="3:4" s="38" customFormat="1" x14ac:dyDescent="0.2">
      <c r="C4551" s="7"/>
      <c r="D4551" s="7"/>
    </row>
    <row r="4552" spans="3:4" s="38" customFormat="1" x14ac:dyDescent="0.2">
      <c r="C4552" s="7"/>
      <c r="D4552" s="7"/>
    </row>
    <row r="4553" spans="3:4" s="38" customFormat="1" x14ac:dyDescent="0.2">
      <c r="C4553" s="7"/>
      <c r="D4553" s="7"/>
    </row>
    <row r="4554" spans="3:4" s="38" customFormat="1" x14ac:dyDescent="0.2">
      <c r="C4554" s="7"/>
      <c r="D4554" s="7"/>
    </row>
    <row r="4555" spans="3:4" s="38" customFormat="1" x14ac:dyDescent="0.2">
      <c r="C4555" s="7"/>
      <c r="D4555" s="7"/>
    </row>
    <row r="4556" spans="3:4" s="38" customFormat="1" x14ac:dyDescent="0.2">
      <c r="C4556" s="7"/>
      <c r="D4556" s="7"/>
    </row>
    <row r="4557" spans="3:4" s="38" customFormat="1" x14ac:dyDescent="0.2">
      <c r="C4557" s="7"/>
      <c r="D4557" s="7"/>
    </row>
    <row r="4558" spans="3:4" s="38" customFormat="1" x14ac:dyDescent="0.2">
      <c r="C4558" s="7"/>
      <c r="D4558" s="7"/>
    </row>
    <row r="4559" spans="3:4" s="38" customFormat="1" x14ac:dyDescent="0.2">
      <c r="C4559" s="7"/>
      <c r="D4559" s="7"/>
    </row>
    <row r="4560" spans="3:4" s="38" customFormat="1" x14ac:dyDescent="0.2">
      <c r="C4560" s="7"/>
      <c r="D4560" s="7"/>
    </row>
    <row r="4561" spans="3:4" s="38" customFormat="1" x14ac:dyDescent="0.2">
      <c r="C4561" s="7"/>
      <c r="D4561" s="7"/>
    </row>
    <row r="4562" spans="3:4" s="38" customFormat="1" x14ac:dyDescent="0.2">
      <c r="C4562" s="7"/>
      <c r="D4562" s="7"/>
    </row>
    <row r="4563" spans="3:4" s="38" customFormat="1" x14ac:dyDescent="0.2">
      <c r="C4563" s="7"/>
      <c r="D4563" s="7"/>
    </row>
    <row r="4564" spans="3:4" s="38" customFormat="1" x14ac:dyDescent="0.2">
      <c r="C4564" s="7"/>
      <c r="D4564" s="7"/>
    </row>
    <row r="4565" spans="3:4" s="38" customFormat="1" x14ac:dyDescent="0.2">
      <c r="C4565" s="7"/>
      <c r="D4565" s="7"/>
    </row>
    <row r="4566" spans="3:4" s="38" customFormat="1" x14ac:dyDescent="0.2">
      <c r="C4566" s="7"/>
      <c r="D4566" s="7"/>
    </row>
    <row r="4567" spans="3:4" s="38" customFormat="1" x14ac:dyDescent="0.2">
      <c r="C4567" s="7"/>
      <c r="D4567" s="7"/>
    </row>
    <row r="4568" spans="3:4" s="38" customFormat="1" x14ac:dyDescent="0.2">
      <c r="C4568" s="7"/>
      <c r="D4568" s="7"/>
    </row>
    <row r="4569" spans="3:4" s="38" customFormat="1" x14ac:dyDescent="0.2">
      <c r="C4569" s="7"/>
      <c r="D4569" s="7"/>
    </row>
    <row r="4570" spans="3:4" s="38" customFormat="1" x14ac:dyDescent="0.2">
      <c r="C4570" s="7"/>
      <c r="D4570" s="7"/>
    </row>
    <row r="4571" spans="3:4" s="38" customFormat="1" x14ac:dyDescent="0.2">
      <c r="C4571" s="7"/>
      <c r="D4571" s="7"/>
    </row>
    <row r="4572" spans="3:4" s="38" customFormat="1" x14ac:dyDescent="0.2">
      <c r="C4572" s="7"/>
      <c r="D4572" s="7"/>
    </row>
    <row r="4573" spans="3:4" s="38" customFormat="1" x14ac:dyDescent="0.2">
      <c r="C4573" s="7"/>
      <c r="D4573" s="7"/>
    </row>
    <row r="4574" spans="3:4" s="38" customFormat="1" x14ac:dyDescent="0.2">
      <c r="C4574" s="7"/>
      <c r="D4574" s="7"/>
    </row>
    <row r="4575" spans="3:4" s="38" customFormat="1" x14ac:dyDescent="0.2">
      <c r="C4575" s="7"/>
      <c r="D4575" s="7"/>
    </row>
    <row r="4576" spans="3:4" s="38" customFormat="1" x14ac:dyDescent="0.2">
      <c r="C4576" s="7"/>
      <c r="D4576" s="7"/>
    </row>
    <row r="4577" spans="3:4" s="38" customFormat="1" x14ac:dyDescent="0.2">
      <c r="C4577" s="7"/>
      <c r="D4577" s="7"/>
    </row>
    <row r="4578" spans="3:4" s="38" customFormat="1" x14ac:dyDescent="0.2">
      <c r="C4578" s="7"/>
      <c r="D4578" s="7"/>
    </row>
    <row r="4579" spans="3:4" s="38" customFormat="1" x14ac:dyDescent="0.2">
      <c r="C4579" s="7"/>
      <c r="D4579" s="7"/>
    </row>
    <row r="4580" spans="3:4" s="38" customFormat="1" x14ac:dyDescent="0.2">
      <c r="C4580" s="7"/>
      <c r="D4580" s="7"/>
    </row>
    <row r="4581" spans="3:4" s="38" customFormat="1" x14ac:dyDescent="0.2">
      <c r="C4581" s="7"/>
      <c r="D4581" s="7"/>
    </row>
    <row r="4582" spans="3:4" s="38" customFormat="1" x14ac:dyDescent="0.2">
      <c r="C4582" s="7"/>
      <c r="D4582" s="7"/>
    </row>
    <row r="4583" spans="3:4" s="38" customFormat="1" x14ac:dyDescent="0.2">
      <c r="C4583" s="7"/>
      <c r="D4583" s="7"/>
    </row>
    <row r="4584" spans="3:4" s="38" customFormat="1" x14ac:dyDescent="0.2">
      <c r="C4584" s="7"/>
      <c r="D4584" s="7"/>
    </row>
    <row r="4585" spans="3:4" s="38" customFormat="1" x14ac:dyDescent="0.2">
      <c r="C4585" s="7"/>
      <c r="D4585" s="7"/>
    </row>
    <row r="4586" spans="3:4" s="38" customFormat="1" x14ac:dyDescent="0.2">
      <c r="C4586" s="7"/>
      <c r="D4586" s="7"/>
    </row>
    <row r="4587" spans="3:4" s="38" customFormat="1" x14ac:dyDescent="0.2">
      <c r="C4587" s="7"/>
      <c r="D4587" s="7"/>
    </row>
    <row r="4588" spans="3:4" s="38" customFormat="1" x14ac:dyDescent="0.2">
      <c r="C4588" s="7"/>
      <c r="D4588" s="7"/>
    </row>
    <row r="4589" spans="3:4" s="38" customFormat="1" x14ac:dyDescent="0.2">
      <c r="C4589" s="7"/>
      <c r="D4589" s="7"/>
    </row>
    <row r="4590" spans="3:4" s="38" customFormat="1" x14ac:dyDescent="0.2">
      <c r="C4590" s="7"/>
      <c r="D4590" s="7"/>
    </row>
    <row r="4591" spans="3:4" s="38" customFormat="1" x14ac:dyDescent="0.2">
      <c r="C4591" s="7"/>
      <c r="D4591" s="7"/>
    </row>
    <row r="4592" spans="3:4" s="38" customFormat="1" x14ac:dyDescent="0.2">
      <c r="C4592" s="7"/>
      <c r="D4592" s="7"/>
    </row>
    <row r="4593" spans="3:4" s="38" customFormat="1" x14ac:dyDescent="0.2">
      <c r="C4593" s="7"/>
      <c r="D4593" s="7"/>
    </row>
    <row r="4594" spans="3:4" s="38" customFormat="1" x14ac:dyDescent="0.2">
      <c r="C4594" s="7"/>
      <c r="D4594" s="7"/>
    </row>
    <row r="4595" spans="3:4" s="38" customFormat="1" x14ac:dyDescent="0.2">
      <c r="C4595" s="7"/>
      <c r="D4595" s="7"/>
    </row>
    <row r="4596" spans="3:4" s="38" customFormat="1" x14ac:dyDescent="0.2">
      <c r="C4596" s="7"/>
      <c r="D4596" s="7"/>
    </row>
    <row r="4597" spans="3:4" s="38" customFormat="1" x14ac:dyDescent="0.2">
      <c r="C4597" s="7"/>
      <c r="D4597" s="7"/>
    </row>
    <row r="4598" spans="3:4" s="38" customFormat="1" x14ac:dyDescent="0.2">
      <c r="C4598" s="7"/>
      <c r="D4598" s="7"/>
    </row>
    <row r="4599" spans="3:4" s="38" customFormat="1" x14ac:dyDescent="0.2">
      <c r="C4599" s="7"/>
      <c r="D4599" s="7"/>
    </row>
    <row r="4600" spans="3:4" s="38" customFormat="1" x14ac:dyDescent="0.2">
      <c r="C4600" s="7"/>
      <c r="D4600" s="7"/>
    </row>
    <row r="4601" spans="3:4" s="38" customFormat="1" x14ac:dyDescent="0.2">
      <c r="C4601" s="7"/>
      <c r="D4601" s="7"/>
    </row>
    <row r="4602" spans="3:4" s="38" customFormat="1" x14ac:dyDescent="0.2">
      <c r="C4602" s="7"/>
      <c r="D4602" s="7"/>
    </row>
    <row r="4603" spans="3:4" s="38" customFormat="1" x14ac:dyDescent="0.2">
      <c r="C4603" s="7"/>
      <c r="D4603" s="7"/>
    </row>
    <row r="4604" spans="3:4" s="38" customFormat="1" x14ac:dyDescent="0.2">
      <c r="C4604" s="7"/>
      <c r="D4604" s="7"/>
    </row>
    <row r="4605" spans="3:4" s="38" customFormat="1" x14ac:dyDescent="0.2">
      <c r="C4605" s="7"/>
      <c r="D4605" s="7"/>
    </row>
    <row r="4606" spans="3:4" s="38" customFormat="1" x14ac:dyDescent="0.2">
      <c r="C4606" s="7"/>
      <c r="D4606" s="7"/>
    </row>
    <row r="4607" spans="3:4" s="38" customFormat="1" x14ac:dyDescent="0.2">
      <c r="C4607" s="7"/>
      <c r="D4607" s="7"/>
    </row>
    <row r="4608" spans="3:4" s="38" customFormat="1" x14ac:dyDescent="0.2">
      <c r="C4608" s="7"/>
      <c r="D4608" s="7"/>
    </row>
    <row r="4609" spans="3:4" s="38" customFormat="1" x14ac:dyDescent="0.2">
      <c r="C4609" s="7"/>
      <c r="D4609" s="7"/>
    </row>
    <row r="4610" spans="3:4" s="38" customFormat="1" x14ac:dyDescent="0.2">
      <c r="C4610" s="7"/>
      <c r="D4610" s="7"/>
    </row>
    <row r="4611" spans="3:4" s="38" customFormat="1" x14ac:dyDescent="0.2">
      <c r="C4611" s="7"/>
      <c r="D4611" s="7"/>
    </row>
    <row r="4612" spans="3:4" s="38" customFormat="1" x14ac:dyDescent="0.2">
      <c r="C4612" s="7"/>
      <c r="D4612" s="7"/>
    </row>
    <row r="4613" spans="3:4" s="38" customFormat="1" x14ac:dyDescent="0.2">
      <c r="C4613" s="7"/>
      <c r="D4613" s="7"/>
    </row>
    <row r="4614" spans="3:4" s="38" customFormat="1" x14ac:dyDescent="0.2">
      <c r="C4614" s="7"/>
      <c r="D4614" s="7"/>
    </row>
    <row r="4615" spans="3:4" s="38" customFormat="1" x14ac:dyDescent="0.2">
      <c r="C4615" s="7"/>
      <c r="D4615" s="7"/>
    </row>
    <row r="4616" spans="3:4" s="38" customFormat="1" x14ac:dyDescent="0.2">
      <c r="C4616" s="7"/>
      <c r="D4616" s="7"/>
    </row>
    <row r="4617" spans="3:4" s="38" customFormat="1" x14ac:dyDescent="0.2">
      <c r="C4617" s="7"/>
      <c r="D4617" s="7"/>
    </row>
    <row r="4618" spans="3:4" s="38" customFormat="1" x14ac:dyDescent="0.2">
      <c r="C4618" s="7"/>
      <c r="D4618" s="7"/>
    </row>
    <row r="4619" spans="3:4" s="38" customFormat="1" x14ac:dyDescent="0.2">
      <c r="C4619" s="7"/>
      <c r="D4619" s="7"/>
    </row>
    <row r="4620" spans="3:4" s="38" customFormat="1" x14ac:dyDescent="0.2">
      <c r="C4620" s="7"/>
      <c r="D4620" s="7"/>
    </row>
    <row r="4621" spans="3:4" s="38" customFormat="1" x14ac:dyDescent="0.2">
      <c r="C4621" s="7"/>
      <c r="D4621" s="7"/>
    </row>
    <row r="4622" spans="3:4" s="38" customFormat="1" x14ac:dyDescent="0.2">
      <c r="C4622" s="7"/>
      <c r="D4622" s="7"/>
    </row>
    <row r="4623" spans="3:4" s="38" customFormat="1" x14ac:dyDescent="0.2">
      <c r="C4623" s="7"/>
      <c r="D4623" s="7"/>
    </row>
    <row r="4624" spans="3:4" s="38" customFormat="1" x14ac:dyDescent="0.2">
      <c r="C4624" s="7"/>
      <c r="D4624" s="7"/>
    </row>
    <row r="4625" spans="3:4" s="38" customFormat="1" x14ac:dyDescent="0.2">
      <c r="C4625" s="7"/>
      <c r="D4625" s="7"/>
    </row>
    <row r="4626" spans="3:4" s="38" customFormat="1" x14ac:dyDescent="0.2">
      <c r="C4626" s="7"/>
      <c r="D4626" s="7"/>
    </row>
    <row r="4627" spans="3:4" s="38" customFormat="1" x14ac:dyDescent="0.2">
      <c r="C4627" s="7"/>
      <c r="D4627" s="7"/>
    </row>
    <row r="4628" spans="3:4" s="38" customFormat="1" x14ac:dyDescent="0.2">
      <c r="C4628" s="7"/>
      <c r="D4628" s="7"/>
    </row>
    <row r="4629" spans="3:4" s="38" customFormat="1" x14ac:dyDescent="0.2">
      <c r="C4629" s="7"/>
      <c r="D4629" s="7"/>
    </row>
    <row r="4630" spans="3:4" s="38" customFormat="1" x14ac:dyDescent="0.2">
      <c r="C4630" s="7"/>
      <c r="D4630" s="7"/>
    </row>
    <row r="4631" spans="3:4" s="38" customFormat="1" x14ac:dyDescent="0.2">
      <c r="C4631" s="7"/>
      <c r="D4631" s="7"/>
    </row>
    <row r="4632" spans="3:4" s="38" customFormat="1" x14ac:dyDescent="0.2">
      <c r="C4632" s="7"/>
      <c r="D4632" s="7"/>
    </row>
    <row r="4633" spans="3:4" s="38" customFormat="1" x14ac:dyDescent="0.2">
      <c r="C4633" s="7"/>
      <c r="D4633" s="7"/>
    </row>
    <row r="4634" spans="3:4" s="38" customFormat="1" x14ac:dyDescent="0.2">
      <c r="C4634" s="7"/>
      <c r="D4634" s="7"/>
    </row>
    <row r="4635" spans="3:4" s="38" customFormat="1" x14ac:dyDescent="0.2">
      <c r="C4635" s="7"/>
      <c r="D4635" s="7"/>
    </row>
    <row r="4636" spans="3:4" s="38" customFormat="1" x14ac:dyDescent="0.2">
      <c r="C4636" s="7"/>
      <c r="D4636" s="7"/>
    </row>
    <row r="4637" spans="3:4" s="38" customFormat="1" x14ac:dyDescent="0.2">
      <c r="C4637" s="7"/>
      <c r="D4637" s="7"/>
    </row>
    <row r="4638" spans="3:4" s="38" customFormat="1" x14ac:dyDescent="0.2">
      <c r="C4638" s="7"/>
      <c r="D4638" s="7"/>
    </row>
    <row r="4639" spans="3:4" s="38" customFormat="1" x14ac:dyDescent="0.2">
      <c r="C4639" s="7"/>
      <c r="D4639" s="7"/>
    </row>
    <row r="4640" spans="3:4" s="38" customFormat="1" x14ac:dyDescent="0.2">
      <c r="C4640" s="7"/>
      <c r="D4640" s="7"/>
    </row>
    <row r="4641" spans="3:4" s="38" customFormat="1" x14ac:dyDescent="0.2">
      <c r="C4641" s="7"/>
      <c r="D4641" s="7"/>
    </row>
    <row r="4642" spans="3:4" s="38" customFormat="1" x14ac:dyDescent="0.2">
      <c r="C4642" s="7"/>
      <c r="D4642" s="7"/>
    </row>
    <row r="4643" spans="3:4" s="38" customFormat="1" x14ac:dyDescent="0.2">
      <c r="C4643" s="7"/>
      <c r="D4643" s="7"/>
    </row>
    <row r="4644" spans="3:4" s="38" customFormat="1" x14ac:dyDescent="0.2">
      <c r="C4644" s="7"/>
      <c r="D4644" s="7"/>
    </row>
    <row r="4645" spans="3:4" s="38" customFormat="1" x14ac:dyDescent="0.2">
      <c r="C4645" s="7"/>
      <c r="D4645" s="7"/>
    </row>
    <row r="4646" spans="3:4" s="38" customFormat="1" x14ac:dyDescent="0.2">
      <c r="C4646" s="7"/>
      <c r="D4646" s="7"/>
    </row>
    <row r="4647" spans="3:4" s="38" customFormat="1" x14ac:dyDescent="0.2">
      <c r="C4647" s="7"/>
      <c r="D4647" s="7"/>
    </row>
    <row r="4648" spans="3:4" s="38" customFormat="1" x14ac:dyDescent="0.2">
      <c r="C4648" s="7"/>
      <c r="D4648" s="7"/>
    </row>
    <row r="4649" spans="3:4" s="38" customFormat="1" x14ac:dyDescent="0.2">
      <c r="C4649" s="7"/>
      <c r="D4649" s="7"/>
    </row>
    <row r="4650" spans="3:4" s="38" customFormat="1" x14ac:dyDescent="0.2">
      <c r="C4650" s="7"/>
      <c r="D4650" s="7"/>
    </row>
    <row r="4651" spans="3:4" s="38" customFormat="1" x14ac:dyDescent="0.2">
      <c r="C4651" s="7"/>
      <c r="D4651" s="7"/>
    </row>
    <row r="4652" spans="3:4" s="38" customFormat="1" x14ac:dyDescent="0.2">
      <c r="C4652" s="7"/>
      <c r="D4652" s="7"/>
    </row>
    <row r="4653" spans="3:4" s="38" customFormat="1" x14ac:dyDescent="0.2">
      <c r="C4653" s="7"/>
      <c r="D4653" s="7"/>
    </row>
    <row r="4654" spans="3:4" s="38" customFormat="1" x14ac:dyDescent="0.2">
      <c r="C4654" s="7"/>
      <c r="D4654" s="7"/>
    </row>
    <row r="4655" spans="3:4" s="38" customFormat="1" x14ac:dyDescent="0.2">
      <c r="C4655" s="7"/>
      <c r="D4655" s="7"/>
    </row>
    <row r="4656" spans="3:4" s="38" customFormat="1" x14ac:dyDescent="0.2">
      <c r="C4656" s="7"/>
      <c r="D4656" s="7"/>
    </row>
    <row r="4657" spans="3:4" s="38" customFormat="1" x14ac:dyDescent="0.2">
      <c r="C4657" s="7"/>
      <c r="D4657" s="7"/>
    </row>
    <row r="4658" spans="3:4" s="38" customFormat="1" x14ac:dyDescent="0.2">
      <c r="C4658" s="7"/>
      <c r="D4658" s="7"/>
    </row>
    <row r="4659" spans="3:4" s="38" customFormat="1" x14ac:dyDescent="0.2">
      <c r="C4659" s="7"/>
      <c r="D4659" s="7"/>
    </row>
    <row r="4660" spans="3:4" s="38" customFormat="1" x14ac:dyDescent="0.2">
      <c r="C4660" s="7"/>
      <c r="D4660" s="7"/>
    </row>
    <row r="4661" spans="3:4" s="38" customFormat="1" x14ac:dyDescent="0.2">
      <c r="C4661" s="7"/>
      <c r="D4661" s="7"/>
    </row>
    <row r="4662" spans="3:4" s="38" customFormat="1" x14ac:dyDescent="0.2">
      <c r="C4662" s="7"/>
      <c r="D4662" s="7"/>
    </row>
    <row r="4663" spans="3:4" s="38" customFormat="1" x14ac:dyDescent="0.2">
      <c r="C4663" s="7"/>
      <c r="D4663" s="7"/>
    </row>
    <row r="4664" spans="3:4" s="38" customFormat="1" x14ac:dyDescent="0.2">
      <c r="C4664" s="7"/>
      <c r="D4664" s="7"/>
    </row>
    <row r="4665" spans="3:4" s="38" customFormat="1" x14ac:dyDescent="0.2">
      <c r="C4665" s="7"/>
      <c r="D4665" s="7"/>
    </row>
    <row r="4666" spans="3:4" s="38" customFormat="1" x14ac:dyDescent="0.2">
      <c r="C4666" s="7"/>
      <c r="D4666" s="7"/>
    </row>
    <row r="4667" spans="3:4" s="38" customFormat="1" x14ac:dyDescent="0.2">
      <c r="C4667" s="7"/>
      <c r="D4667" s="7"/>
    </row>
    <row r="4668" spans="3:4" s="38" customFormat="1" x14ac:dyDescent="0.2">
      <c r="C4668" s="7"/>
      <c r="D4668" s="7"/>
    </row>
    <row r="4669" spans="3:4" s="38" customFormat="1" x14ac:dyDescent="0.2">
      <c r="C4669" s="7"/>
      <c r="D4669" s="7"/>
    </row>
    <row r="4670" spans="3:4" s="38" customFormat="1" x14ac:dyDescent="0.2">
      <c r="C4670" s="7"/>
      <c r="D4670" s="7"/>
    </row>
    <row r="4671" spans="3:4" s="38" customFormat="1" x14ac:dyDescent="0.2">
      <c r="C4671" s="7"/>
      <c r="D4671" s="7"/>
    </row>
    <row r="4672" spans="3:4" s="38" customFormat="1" x14ac:dyDescent="0.2">
      <c r="C4672" s="7"/>
      <c r="D4672" s="7"/>
    </row>
    <row r="4673" spans="3:4" s="38" customFormat="1" x14ac:dyDescent="0.2">
      <c r="C4673" s="7"/>
      <c r="D4673" s="7"/>
    </row>
    <row r="4674" spans="3:4" s="38" customFormat="1" x14ac:dyDescent="0.2">
      <c r="C4674" s="7"/>
      <c r="D4674" s="7"/>
    </row>
    <row r="4675" spans="3:4" s="38" customFormat="1" x14ac:dyDescent="0.2">
      <c r="C4675" s="7"/>
      <c r="D4675" s="7"/>
    </row>
    <row r="4676" spans="3:4" s="38" customFormat="1" x14ac:dyDescent="0.2">
      <c r="C4676" s="7"/>
      <c r="D4676" s="7"/>
    </row>
    <row r="4677" spans="3:4" s="38" customFormat="1" x14ac:dyDescent="0.2">
      <c r="C4677" s="7"/>
      <c r="D4677" s="7"/>
    </row>
    <row r="4678" spans="3:4" s="38" customFormat="1" x14ac:dyDescent="0.2">
      <c r="C4678" s="7"/>
      <c r="D4678" s="7"/>
    </row>
    <row r="4679" spans="3:4" s="38" customFormat="1" x14ac:dyDescent="0.2">
      <c r="C4679" s="7"/>
      <c r="D4679" s="7"/>
    </row>
    <row r="4680" spans="3:4" s="38" customFormat="1" x14ac:dyDescent="0.2">
      <c r="C4680" s="7"/>
      <c r="D4680" s="7"/>
    </row>
    <row r="4681" spans="3:4" s="38" customFormat="1" x14ac:dyDescent="0.2">
      <c r="C4681" s="7"/>
      <c r="D4681" s="7"/>
    </row>
    <row r="4682" spans="3:4" s="38" customFormat="1" x14ac:dyDescent="0.2">
      <c r="C4682" s="7"/>
      <c r="D4682" s="7"/>
    </row>
    <row r="4683" spans="3:4" s="38" customFormat="1" x14ac:dyDescent="0.2">
      <c r="C4683" s="7"/>
      <c r="D4683" s="7"/>
    </row>
    <row r="4684" spans="3:4" s="38" customFormat="1" x14ac:dyDescent="0.2">
      <c r="C4684" s="7"/>
      <c r="D4684" s="7"/>
    </row>
    <row r="4685" spans="3:4" s="38" customFormat="1" x14ac:dyDescent="0.2">
      <c r="C4685" s="7"/>
      <c r="D4685" s="7"/>
    </row>
    <row r="4686" spans="3:4" s="38" customFormat="1" x14ac:dyDescent="0.2">
      <c r="C4686" s="7"/>
      <c r="D4686" s="7"/>
    </row>
    <row r="4687" spans="3:4" s="38" customFormat="1" x14ac:dyDescent="0.2">
      <c r="C4687" s="7"/>
      <c r="D4687" s="7"/>
    </row>
    <row r="4688" spans="3:4" s="38" customFormat="1" x14ac:dyDescent="0.2">
      <c r="C4688" s="7"/>
      <c r="D4688" s="7"/>
    </row>
    <row r="4689" spans="3:4" s="38" customFormat="1" x14ac:dyDescent="0.2">
      <c r="C4689" s="7"/>
      <c r="D4689" s="7"/>
    </row>
    <row r="4690" spans="3:4" s="38" customFormat="1" x14ac:dyDescent="0.2">
      <c r="C4690" s="7"/>
      <c r="D4690" s="7"/>
    </row>
    <row r="4691" spans="3:4" s="38" customFormat="1" x14ac:dyDescent="0.2">
      <c r="C4691" s="7"/>
      <c r="D4691" s="7"/>
    </row>
    <row r="4692" spans="3:4" s="38" customFormat="1" x14ac:dyDescent="0.2">
      <c r="C4692" s="7"/>
      <c r="D4692" s="7"/>
    </row>
    <row r="4693" spans="3:4" s="38" customFormat="1" x14ac:dyDescent="0.2">
      <c r="C4693" s="7"/>
      <c r="D4693" s="7"/>
    </row>
    <row r="4694" spans="3:4" s="38" customFormat="1" x14ac:dyDescent="0.2">
      <c r="C4694" s="7"/>
      <c r="D4694" s="7"/>
    </row>
    <row r="4695" spans="3:4" s="38" customFormat="1" x14ac:dyDescent="0.2">
      <c r="C4695" s="7"/>
      <c r="D4695" s="7"/>
    </row>
    <row r="4696" spans="3:4" s="38" customFormat="1" x14ac:dyDescent="0.2">
      <c r="C4696" s="7"/>
      <c r="D4696" s="7"/>
    </row>
    <row r="4697" spans="3:4" s="38" customFormat="1" x14ac:dyDescent="0.2">
      <c r="C4697" s="7"/>
      <c r="D4697" s="7"/>
    </row>
    <row r="4698" spans="3:4" s="38" customFormat="1" x14ac:dyDescent="0.2">
      <c r="C4698" s="7"/>
      <c r="D4698" s="7"/>
    </row>
    <row r="4699" spans="3:4" s="38" customFormat="1" x14ac:dyDescent="0.2">
      <c r="C4699" s="7"/>
      <c r="D4699" s="7"/>
    </row>
    <row r="4700" spans="3:4" s="38" customFormat="1" x14ac:dyDescent="0.2">
      <c r="C4700" s="7"/>
      <c r="D4700" s="7"/>
    </row>
    <row r="4701" spans="3:4" s="38" customFormat="1" x14ac:dyDescent="0.2">
      <c r="C4701" s="7"/>
      <c r="D4701" s="7"/>
    </row>
    <row r="4702" spans="3:4" s="38" customFormat="1" x14ac:dyDescent="0.2">
      <c r="C4702" s="7"/>
      <c r="D4702" s="7"/>
    </row>
    <row r="4703" spans="3:4" s="38" customFormat="1" x14ac:dyDescent="0.2">
      <c r="C4703" s="7"/>
      <c r="D4703" s="7"/>
    </row>
    <row r="4704" spans="3:4" s="38" customFormat="1" x14ac:dyDescent="0.2">
      <c r="C4704" s="7"/>
      <c r="D4704" s="7"/>
    </row>
    <row r="4705" spans="3:4" s="38" customFormat="1" x14ac:dyDescent="0.2">
      <c r="C4705" s="7"/>
      <c r="D4705" s="7"/>
    </row>
    <row r="4706" spans="3:4" s="38" customFormat="1" x14ac:dyDescent="0.2">
      <c r="C4706" s="7"/>
      <c r="D4706" s="7"/>
    </row>
    <row r="4707" spans="3:4" s="38" customFormat="1" x14ac:dyDescent="0.2">
      <c r="C4707" s="7"/>
      <c r="D4707" s="7"/>
    </row>
    <row r="4708" spans="3:4" s="38" customFormat="1" x14ac:dyDescent="0.2">
      <c r="C4708" s="7"/>
      <c r="D4708" s="7"/>
    </row>
    <row r="4709" spans="3:4" s="38" customFormat="1" x14ac:dyDescent="0.2">
      <c r="C4709" s="7"/>
      <c r="D4709" s="7"/>
    </row>
    <row r="4710" spans="3:4" s="38" customFormat="1" x14ac:dyDescent="0.2">
      <c r="C4710" s="7"/>
      <c r="D4710" s="7"/>
    </row>
    <row r="4711" spans="3:4" s="38" customFormat="1" x14ac:dyDescent="0.2">
      <c r="C4711" s="7"/>
      <c r="D4711" s="7"/>
    </row>
    <row r="4712" spans="3:4" s="38" customFormat="1" x14ac:dyDescent="0.2">
      <c r="C4712" s="7"/>
      <c r="D4712" s="7"/>
    </row>
    <row r="4713" spans="3:4" s="38" customFormat="1" x14ac:dyDescent="0.2">
      <c r="C4713" s="7"/>
      <c r="D4713" s="7"/>
    </row>
    <row r="4714" spans="3:4" s="38" customFormat="1" x14ac:dyDescent="0.2">
      <c r="C4714" s="7"/>
      <c r="D4714" s="7"/>
    </row>
    <row r="4715" spans="3:4" s="38" customFormat="1" x14ac:dyDescent="0.2">
      <c r="C4715" s="7"/>
      <c r="D4715" s="7"/>
    </row>
    <row r="4716" spans="3:4" s="38" customFormat="1" x14ac:dyDescent="0.2">
      <c r="C4716" s="7"/>
      <c r="D4716" s="7"/>
    </row>
    <row r="4717" spans="3:4" s="38" customFormat="1" x14ac:dyDescent="0.2">
      <c r="C4717" s="7"/>
      <c r="D4717" s="7"/>
    </row>
    <row r="4718" spans="3:4" s="38" customFormat="1" x14ac:dyDescent="0.2">
      <c r="C4718" s="7"/>
      <c r="D4718" s="7"/>
    </row>
    <row r="4719" spans="3:4" s="38" customFormat="1" x14ac:dyDescent="0.2">
      <c r="C4719" s="7"/>
      <c r="D4719" s="7"/>
    </row>
    <row r="4720" spans="3:4" s="38" customFormat="1" x14ac:dyDescent="0.2">
      <c r="C4720" s="7"/>
      <c r="D4720" s="7"/>
    </row>
    <row r="4721" spans="3:4" s="38" customFormat="1" x14ac:dyDescent="0.2">
      <c r="C4721" s="7"/>
      <c r="D4721" s="7"/>
    </row>
    <row r="4722" spans="3:4" s="38" customFormat="1" x14ac:dyDescent="0.2">
      <c r="C4722" s="7"/>
      <c r="D4722" s="7"/>
    </row>
    <row r="4723" spans="3:4" s="38" customFormat="1" x14ac:dyDescent="0.2">
      <c r="C4723" s="7"/>
      <c r="D4723" s="7"/>
    </row>
    <row r="4724" spans="3:4" s="38" customFormat="1" x14ac:dyDescent="0.2">
      <c r="C4724" s="7"/>
      <c r="D4724" s="7"/>
    </row>
    <row r="4725" spans="3:4" s="38" customFormat="1" x14ac:dyDescent="0.2">
      <c r="C4725" s="7"/>
      <c r="D4725" s="7"/>
    </row>
    <row r="4726" spans="3:4" s="38" customFormat="1" x14ac:dyDescent="0.2">
      <c r="C4726" s="7"/>
      <c r="D4726" s="7"/>
    </row>
    <row r="4727" spans="3:4" s="38" customFormat="1" x14ac:dyDescent="0.2">
      <c r="C4727" s="7"/>
      <c r="D4727" s="7"/>
    </row>
    <row r="4728" spans="3:4" s="38" customFormat="1" x14ac:dyDescent="0.2">
      <c r="C4728" s="7"/>
      <c r="D4728" s="7"/>
    </row>
    <row r="4729" spans="3:4" s="38" customFormat="1" x14ac:dyDescent="0.2">
      <c r="C4729" s="7"/>
      <c r="D4729" s="7"/>
    </row>
    <row r="4730" spans="3:4" s="38" customFormat="1" x14ac:dyDescent="0.2">
      <c r="C4730" s="7"/>
      <c r="D4730" s="7"/>
    </row>
    <row r="4731" spans="3:4" s="38" customFormat="1" x14ac:dyDescent="0.2">
      <c r="C4731" s="7"/>
      <c r="D4731" s="7"/>
    </row>
    <row r="4732" spans="3:4" s="38" customFormat="1" x14ac:dyDescent="0.2">
      <c r="C4732" s="7"/>
      <c r="D4732" s="7"/>
    </row>
    <row r="4733" spans="3:4" s="38" customFormat="1" x14ac:dyDescent="0.2">
      <c r="C4733" s="7"/>
      <c r="D4733" s="7"/>
    </row>
    <row r="4734" spans="3:4" s="38" customFormat="1" x14ac:dyDescent="0.2">
      <c r="C4734" s="7"/>
      <c r="D4734" s="7"/>
    </row>
    <row r="4735" spans="3:4" s="38" customFormat="1" x14ac:dyDescent="0.2">
      <c r="C4735" s="7"/>
      <c r="D4735" s="7"/>
    </row>
    <row r="4736" spans="3:4" s="38" customFormat="1" x14ac:dyDescent="0.2">
      <c r="C4736" s="7"/>
      <c r="D4736" s="7"/>
    </row>
    <row r="4737" spans="3:4" s="38" customFormat="1" x14ac:dyDescent="0.2">
      <c r="C4737" s="7"/>
      <c r="D4737" s="7"/>
    </row>
    <row r="4738" spans="3:4" s="38" customFormat="1" x14ac:dyDescent="0.2">
      <c r="C4738" s="7"/>
      <c r="D4738" s="7"/>
    </row>
    <row r="4739" spans="3:4" s="38" customFormat="1" x14ac:dyDescent="0.2">
      <c r="C4739" s="7"/>
      <c r="D4739" s="7"/>
    </row>
    <row r="4740" spans="3:4" s="38" customFormat="1" x14ac:dyDescent="0.2">
      <c r="C4740" s="7"/>
      <c r="D4740" s="7"/>
    </row>
    <row r="4741" spans="3:4" s="38" customFormat="1" x14ac:dyDescent="0.2">
      <c r="C4741" s="7"/>
      <c r="D4741" s="7"/>
    </row>
    <row r="4742" spans="3:4" s="38" customFormat="1" x14ac:dyDescent="0.2">
      <c r="C4742" s="7"/>
      <c r="D4742" s="7"/>
    </row>
    <row r="4743" spans="3:4" s="38" customFormat="1" x14ac:dyDescent="0.2">
      <c r="C4743" s="7"/>
      <c r="D4743" s="7"/>
    </row>
    <row r="4744" spans="3:4" s="38" customFormat="1" x14ac:dyDescent="0.2">
      <c r="C4744" s="7"/>
      <c r="D4744" s="7"/>
    </row>
    <row r="4745" spans="3:4" s="38" customFormat="1" x14ac:dyDescent="0.2">
      <c r="C4745" s="7"/>
      <c r="D4745" s="7"/>
    </row>
    <row r="4746" spans="3:4" s="38" customFormat="1" x14ac:dyDescent="0.2">
      <c r="C4746" s="7"/>
      <c r="D4746" s="7"/>
    </row>
    <row r="4747" spans="3:4" s="38" customFormat="1" x14ac:dyDescent="0.2">
      <c r="C4747" s="7"/>
      <c r="D4747" s="7"/>
    </row>
    <row r="4748" spans="3:4" s="38" customFormat="1" x14ac:dyDescent="0.2">
      <c r="C4748" s="7"/>
      <c r="D4748" s="7"/>
    </row>
    <row r="4749" spans="3:4" s="38" customFormat="1" x14ac:dyDescent="0.2">
      <c r="C4749" s="7"/>
      <c r="D4749" s="7"/>
    </row>
    <row r="4750" spans="3:4" s="38" customFormat="1" x14ac:dyDescent="0.2">
      <c r="C4750" s="7"/>
      <c r="D4750" s="7"/>
    </row>
    <row r="4751" spans="3:4" s="38" customFormat="1" x14ac:dyDescent="0.2">
      <c r="C4751" s="7"/>
      <c r="D4751" s="7"/>
    </row>
    <row r="4752" spans="3:4" s="38" customFormat="1" x14ac:dyDescent="0.2">
      <c r="C4752" s="7"/>
      <c r="D4752" s="7"/>
    </row>
    <row r="4753" spans="3:4" s="38" customFormat="1" x14ac:dyDescent="0.2">
      <c r="C4753" s="7"/>
      <c r="D4753" s="7"/>
    </row>
    <row r="4754" spans="3:4" s="38" customFormat="1" x14ac:dyDescent="0.2">
      <c r="C4754" s="7"/>
      <c r="D4754" s="7"/>
    </row>
    <row r="4755" spans="3:4" s="38" customFormat="1" x14ac:dyDescent="0.2">
      <c r="C4755" s="7"/>
      <c r="D4755" s="7"/>
    </row>
    <row r="4756" spans="3:4" s="38" customFormat="1" x14ac:dyDescent="0.2">
      <c r="C4756" s="7"/>
      <c r="D4756" s="7"/>
    </row>
    <row r="4757" spans="3:4" s="38" customFormat="1" x14ac:dyDescent="0.2">
      <c r="C4757" s="7"/>
      <c r="D4757" s="7"/>
    </row>
    <row r="4758" spans="3:4" s="38" customFormat="1" x14ac:dyDescent="0.2">
      <c r="C4758" s="7"/>
      <c r="D4758" s="7"/>
    </row>
    <row r="4759" spans="3:4" s="38" customFormat="1" x14ac:dyDescent="0.2">
      <c r="C4759" s="7"/>
      <c r="D4759" s="7"/>
    </row>
    <row r="4760" spans="3:4" s="38" customFormat="1" x14ac:dyDescent="0.2">
      <c r="C4760" s="7"/>
      <c r="D4760" s="7"/>
    </row>
    <row r="4761" spans="3:4" s="38" customFormat="1" x14ac:dyDescent="0.2">
      <c r="C4761" s="7"/>
      <c r="D4761" s="7"/>
    </row>
    <row r="4762" spans="3:4" s="38" customFormat="1" x14ac:dyDescent="0.2">
      <c r="C4762" s="7"/>
      <c r="D4762" s="7"/>
    </row>
    <row r="4763" spans="3:4" s="38" customFormat="1" x14ac:dyDescent="0.2">
      <c r="C4763" s="7"/>
      <c r="D4763" s="7"/>
    </row>
    <row r="4764" spans="3:4" s="38" customFormat="1" x14ac:dyDescent="0.2">
      <c r="C4764" s="7"/>
      <c r="D4764" s="7"/>
    </row>
    <row r="4765" spans="3:4" s="38" customFormat="1" x14ac:dyDescent="0.2">
      <c r="C4765" s="7"/>
      <c r="D4765" s="7"/>
    </row>
    <row r="4766" spans="3:4" s="38" customFormat="1" x14ac:dyDescent="0.2">
      <c r="C4766" s="7"/>
      <c r="D4766" s="7"/>
    </row>
    <row r="4767" spans="3:4" s="38" customFormat="1" x14ac:dyDescent="0.2">
      <c r="C4767" s="7"/>
      <c r="D4767" s="7"/>
    </row>
    <row r="4768" spans="3:4" s="38" customFormat="1" x14ac:dyDescent="0.2">
      <c r="C4768" s="7"/>
      <c r="D4768" s="7"/>
    </row>
    <row r="4769" spans="3:4" s="38" customFormat="1" x14ac:dyDescent="0.2">
      <c r="C4769" s="7"/>
      <c r="D4769" s="7"/>
    </row>
    <row r="4770" spans="3:4" s="38" customFormat="1" x14ac:dyDescent="0.2">
      <c r="C4770" s="7"/>
      <c r="D4770" s="7"/>
    </row>
    <row r="4771" spans="3:4" s="38" customFormat="1" x14ac:dyDescent="0.2">
      <c r="C4771" s="7"/>
      <c r="D4771" s="7"/>
    </row>
    <row r="4772" spans="3:4" s="38" customFormat="1" x14ac:dyDescent="0.2">
      <c r="C4772" s="7"/>
      <c r="D4772" s="7"/>
    </row>
    <row r="4773" spans="3:4" s="38" customFormat="1" x14ac:dyDescent="0.2">
      <c r="C4773" s="7"/>
      <c r="D4773" s="7"/>
    </row>
    <row r="4774" spans="3:4" s="38" customFormat="1" x14ac:dyDescent="0.2">
      <c r="C4774" s="7"/>
      <c r="D4774" s="7"/>
    </row>
    <row r="4775" spans="3:4" s="38" customFormat="1" x14ac:dyDescent="0.2">
      <c r="C4775" s="7"/>
      <c r="D4775" s="7"/>
    </row>
    <row r="4776" spans="3:4" s="38" customFormat="1" x14ac:dyDescent="0.2">
      <c r="C4776" s="7"/>
      <c r="D4776" s="7"/>
    </row>
    <row r="4777" spans="3:4" s="38" customFormat="1" x14ac:dyDescent="0.2">
      <c r="C4777" s="7"/>
      <c r="D4777" s="7"/>
    </row>
    <row r="4778" spans="3:4" s="38" customFormat="1" x14ac:dyDescent="0.2">
      <c r="C4778" s="7"/>
      <c r="D4778" s="7"/>
    </row>
    <row r="4779" spans="3:4" s="38" customFormat="1" x14ac:dyDescent="0.2">
      <c r="C4779" s="7"/>
      <c r="D4779" s="7"/>
    </row>
    <row r="4780" spans="3:4" s="38" customFormat="1" x14ac:dyDescent="0.2">
      <c r="C4780" s="7"/>
      <c r="D4780" s="7"/>
    </row>
    <row r="4781" spans="3:4" s="38" customFormat="1" x14ac:dyDescent="0.2">
      <c r="C4781" s="7"/>
      <c r="D4781" s="7"/>
    </row>
    <row r="4782" spans="3:4" s="38" customFormat="1" x14ac:dyDescent="0.2">
      <c r="C4782" s="7"/>
      <c r="D4782" s="7"/>
    </row>
    <row r="4783" spans="3:4" s="38" customFormat="1" x14ac:dyDescent="0.2">
      <c r="C4783" s="7"/>
      <c r="D4783" s="7"/>
    </row>
    <row r="4784" spans="3:4" s="38" customFormat="1" x14ac:dyDescent="0.2">
      <c r="C4784" s="7"/>
      <c r="D4784" s="7"/>
    </row>
    <row r="4785" spans="3:4" s="38" customFormat="1" x14ac:dyDescent="0.2">
      <c r="C4785" s="7"/>
      <c r="D4785" s="7"/>
    </row>
    <row r="4786" spans="3:4" s="38" customFormat="1" x14ac:dyDescent="0.2">
      <c r="C4786" s="7"/>
      <c r="D4786" s="7"/>
    </row>
    <row r="4787" spans="3:4" s="38" customFormat="1" x14ac:dyDescent="0.2">
      <c r="C4787" s="7"/>
      <c r="D4787" s="7"/>
    </row>
    <row r="4788" spans="3:4" s="38" customFormat="1" x14ac:dyDescent="0.2">
      <c r="C4788" s="7"/>
      <c r="D4788" s="7"/>
    </row>
    <row r="4789" spans="3:4" s="38" customFormat="1" x14ac:dyDescent="0.2">
      <c r="C4789" s="7"/>
      <c r="D4789" s="7"/>
    </row>
    <row r="4790" spans="3:4" s="38" customFormat="1" x14ac:dyDescent="0.2">
      <c r="C4790" s="7"/>
      <c r="D4790" s="7"/>
    </row>
    <row r="4791" spans="3:4" s="38" customFormat="1" x14ac:dyDescent="0.2">
      <c r="C4791" s="7"/>
      <c r="D4791" s="7"/>
    </row>
    <row r="4792" spans="3:4" s="38" customFormat="1" x14ac:dyDescent="0.2">
      <c r="C4792" s="7"/>
      <c r="D4792" s="7"/>
    </row>
    <row r="4793" spans="3:4" s="38" customFormat="1" x14ac:dyDescent="0.2">
      <c r="C4793" s="7"/>
      <c r="D4793" s="7"/>
    </row>
    <row r="4794" spans="3:4" s="38" customFormat="1" x14ac:dyDescent="0.2">
      <c r="C4794" s="7"/>
      <c r="D4794" s="7"/>
    </row>
    <row r="4795" spans="3:4" s="38" customFormat="1" x14ac:dyDescent="0.2">
      <c r="C4795" s="7"/>
      <c r="D4795" s="7"/>
    </row>
    <row r="4796" spans="3:4" s="38" customFormat="1" x14ac:dyDescent="0.2">
      <c r="C4796" s="7"/>
      <c r="D4796" s="7"/>
    </row>
    <row r="4797" spans="3:4" s="38" customFormat="1" x14ac:dyDescent="0.2">
      <c r="C4797" s="7"/>
      <c r="D4797" s="7"/>
    </row>
    <row r="4798" spans="3:4" s="38" customFormat="1" x14ac:dyDescent="0.2">
      <c r="C4798" s="7"/>
      <c r="D4798" s="7"/>
    </row>
    <row r="4799" spans="3:4" s="38" customFormat="1" x14ac:dyDescent="0.2">
      <c r="C4799" s="7"/>
      <c r="D4799" s="7"/>
    </row>
    <row r="4800" spans="3:4" s="38" customFormat="1" x14ac:dyDescent="0.2">
      <c r="C4800" s="7"/>
      <c r="D4800" s="7"/>
    </row>
    <row r="4801" spans="3:4" s="38" customFormat="1" x14ac:dyDescent="0.2">
      <c r="C4801" s="7"/>
      <c r="D4801" s="7"/>
    </row>
    <row r="4802" spans="3:4" s="38" customFormat="1" x14ac:dyDescent="0.2">
      <c r="C4802" s="7"/>
      <c r="D4802" s="7"/>
    </row>
    <row r="4803" spans="3:4" s="38" customFormat="1" x14ac:dyDescent="0.2">
      <c r="C4803" s="7"/>
      <c r="D4803" s="7"/>
    </row>
    <row r="4804" spans="3:4" s="38" customFormat="1" x14ac:dyDescent="0.2">
      <c r="C4804" s="7"/>
      <c r="D4804" s="7"/>
    </row>
    <row r="4805" spans="3:4" s="38" customFormat="1" x14ac:dyDescent="0.2">
      <c r="C4805" s="7"/>
      <c r="D4805" s="7"/>
    </row>
    <row r="4806" spans="3:4" s="38" customFormat="1" x14ac:dyDescent="0.2">
      <c r="C4806" s="7"/>
      <c r="D4806" s="7"/>
    </row>
    <row r="4807" spans="3:4" s="38" customFormat="1" x14ac:dyDescent="0.2">
      <c r="C4807" s="7"/>
      <c r="D4807" s="7"/>
    </row>
    <row r="4808" spans="3:4" s="38" customFormat="1" x14ac:dyDescent="0.2">
      <c r="C4808" s="7"/>
      <c r="D4808" s="7"/>
    </row>
    <row r="4809" spans="3:4" s="38" customFormat="1" x14ac:dyDescent="0.2">
      <c r="C4809" s="7"/>
      <c r="D4809" s="7"/>
    </row>
    <row r="4810" spans="3:4" s="38" customFormat="1" x14ac:dyDescent="0.2">
      <c r="C4810" s="7"/>
      <c r="D4810" s="7"/>
    </row>
    <row r="4811" spans="3:4" s="38" customFormat="1" x14ac:dyDescent="0.2">
      <c r="C4811" s="7"/>
      <c r="D4811" s="7"/>
    </row>
    <row r="4812" spans="3:4" s="38" customFormat="1" x14ac:dyDescent="0.2">
      <c r="C4812" s="7"/>
      <c r="D4812" s="7"/>
    </row>
    <row r="4813" spans="3:4" s="38" customFormat="1" x14ac:dyDescent="0.2">
      <c r="C4813" s="7"/>
      <c r="D4813" s="7"/>
    </row>
    <row r="4814" spans="3:4" s="38" customFormat="1" x14ac:dyDescent="0.2">
      <c r="C4814" s="7"/>
      <c r="D4814" s="7"/>
    </row>
    <row r="4815" spans="3:4" s="38" customFormat="1" x14ac:dyDescent="0.2">
      <c r="C4815" s="7"/>
      <c r="D4815" s="7"/>
    </row>
    <row r="4816" spans="3:4" s="38" customFormat="1" x14ac:dyDescent="0.2">
      <c r="C4816" s="7"/>
      <c r="D4816" s="7"/>
    </row>
    <row r="4817" spans="3:4" s="38" customFormat="1" x14ac:dyDescent="0.2">
      <c r="C4817" s="7"/>
      <c r="D4817" s="7"/>
    </row>
    <row r="4818" spans="3:4" s="38" customFormat="1" x14ac:dyDescent="0.2">
      <c r="C4818" s="7"/>
      <c r="D4818" s="7"/>
    </row>
    <row r="4819" spans="3:4" s="38" customFormat="1" x14ac:dyDescent="0.2">
      <c r="C4819" s="7"/>
      <c r="D4819" s="7"/>
    </row>
    <row r="4820" spans="3:4" s="38" customFormat="1" x14ac:dyDescent="0.2">
      <c r="C4820" s="7"/>
      <c r="D4820" s="7"/>
    </row>
    <row r="4821" spans="3:4" s="38" customFormat="1" x14ac:dyDescent="0.2">
      <c r="C4821" s="7"/>
      <c r="D4821" s="7"/>
    </row>
    <row r="4822" spans="3:4" s="38" customFormat="1" x14ac:dyDescent="0.2">
      <c r="C4822" s="7"/>
      <c r="D4822" s="7"/>
    </row>
    <row r="4823" spans="3:4" s="38" customFormat="1" x14ac:dyDescent="0.2">
      <c r="C4823" s="7"/>
      <c r="D4823" s="7"/>
    </row>
    <row r="4824" spans="3:4" s="38" customFormat="1" x14ac:dyDescent="0.2">
      <c r="C4824" s="7"/>
      <c r="D4824" s="7"/>
    </row>
    <row r="4825" spans="3:4" s="38" customFormat="1" x14ac:dyDescent="0.2">
      <c r="C4825" s="7"/>
      <c r="D4825" s="7"/>
    </row>
    <row r="4826" spans="3:4" s="38" customFormat="1" x14ac:dyDescent="0.2">
      <c r="C4826" s="7"/>
      <c r="D4826" s="7"/>
    </row>
    <row r="4827" spans="3:4" s="38" customFormat="1" x14ac:dyDescent="0.2">
      <c r="C4827" s="7"/>
      <c r="D4827" s="7"/>
    </row>
    <row r="4828" spans="3:4" s="38" customFormat="1" x14ac:dyDescent="0.2">
      <c r="C4828" s="7"/>
      <c r="D4828" s="7"/>
    </row>
    <row r="4829" spans="3:4" s="38" customFormat="1" x14ac:dyDescent="0.2">
      <c r="C4829" s="7"/>
      <c r="D4829" s="7"/>
    </row>
    <row r="4830" spans="3:4" s="38" customFormat="1" x14ac:dyDescent="0.2">
      <c r="C4830" s="7"/>
      <c r="D4830" s="7"/>
    </row>
    <row r="4831" spans="3:4" s="38" customFormat="1" x14ac:dyDescent="0.2">
      <c r="C4831" s="7"/>
      <c r="D4831" s="7"/>
    </row>
    <row r="4832" spans="3:4" s="38" customFormat="1" x14ac:dyDescent="0.2">
      <c r="C4832" s="7"/>
      <c r="D4832" s="7"/>
    </row>
    <row r="4833" spans="3:4" s="38" customFormat="1" x14ac:dyDescent="0.2">
      <c r="C4833" s="7"/>
      <c r="D4833" s="7"/>
    </row>
    <row r="4834" spans="3:4" s="38" customFormat="1" x14ac:dyDescent="0.2">
      <c r="C4834" s="7"/>
      <c r="D4834" s="7"/>
    </row>
    <row r="4835" spans="3:4" s="38" customFormat="1" x14ac:dyDescent="0.2">
      <c r="C4835" s="7"/>
      <c r="D4835" s="7"/>
    </row>
    <row r="4836" spans="3:4" s="38" customFormat="1" x14ac:dyDescent="0.2">
      <c r="C4836" s="7"/>
      <c r="D4836" s="7"/>
    </row>
    <row r="4837" spans="3:4" s="38" customFormat="1" x14ac:dyDescent="0.2">
      <c r="C4837" s="7"/>
      <c r="D4837" s="7"/>
    </row>
    <row r="4838" spans="3:4" s="38" customFormat="1" x14ac:dyDescent="0.2">
      <c r="C4838" s="7"/>
      <c r="D4838" s="7"/>
    </row>
    <row r="4839" spans="3:4" s="38" customFormat="1" x14ac:dyDescent="0.2">
      <c r="C4839" s="7"/>
      <c r="D4839" s="7"/>
    </row>
    <row r="4840" spans="3:4" s="38" customFormat="1" x14ac:dyDescent="0.2">
      <c r="C4840" s="7"/>
      <c r="D4840" s="7"/>
    </row>
    <row r="4841" spans="3:4" s="38" customFormat="1" x14ac:dyDescent="0.2">
      <c r="C4841" s="7"/>
      <c r="D4841" s="7"/>
    </row>
    <row r="4842" spans="3:4" s="38" customFormat="1" x14ac:dyDescent="0.2">
      <c r="C4842" s="7"/>
      <c r="D4842" s="7"/>
    </row>
    <row r="4843" spans="3:4" s="38" customFormat="1" x14ac:dyDescent="0.2">
      <c r="C4843" s="7"/>
      <c r="D4843" s="7"/>
    </row>
    <row r="4844" spans="3:4" s="38" customFormat="1" x14ac:dyDescent="0.2">
      <c r="C4844" s="7"/>
      <c r="D4844" s="7"/>
    </row>
    <row r="4845" spans="3:4" s="38" customFormat="1" x14ac:dyDescent="0.2">
      <c r="C4845" s="7"/>
      <c r="D4845" s="7"/>
    </row>
    <row r="4846" spans="3:4" s="38" customFormat="1" x14ac:dyDescent="0.2">
      <c r="C4846" s="7"/>
      <c r="D4846" s="7"/>
    </row>
    <row r="4847" spans="3:4" s="38" customFormat="1" x14ac:dyDescent="0.2">
      <c r="C4847" s="7"/>
      <c r="D4847" s="7"/>
    </row>
    <row r="4848" spans="3:4" s="38" customFormat="1" x14ac:dyDescent="0.2">
      <c r="C4848" s="7"/>
      <c r="D4848" s="7"/>
    </row>
    <row r="4849" spans="3:4" s="38" customFormat="1" x14ac:dyDescent="0.2">
      <c r="C4849" s="7"/>
      <c r="D4849" s="7"/>
    </row>
    <row r="4850" spans="3:4" s="38" customFormat="1" x14ac:dyDescent="0.2">
      <c r="C4850" s="7"/>
      <c r="D4850" s="7"/>
    </row>
    <row r="4851" spans="3:4" s="38" customFormat="1" x14ac:dyDescent="0.2">
      <c r="C4851" s="7"/>
      <c r="D4851" s="7"/>
    </row>
    <row r="4852" spans="3:4" s="38" customFormat="1" x14ac:dyDescent="0.2">
      <c r="C4852" s="7"/>
      <c r="D4852" s="7"/>
    </row>
    <row r="4853" spans="3:4" s="38" customFormat="1" x14ac:dyDescent="0.2">
      <c r="C4853" s="7"/>
      <c r="D4853" s="7"/>
    </row>
    <row r="4854" spans="3:4" s="38" customFormat="1" x14ac:dyDescent="0.2">
      <c r="C4854" s="7"/>
      <c r="D4854" s="7"/>
    </row>
    <row r="4855" spans="3:4" s="38" customFormat="1" x14ac:dyDescent="0.2">
      <c r="C4855" s="7"/>
      <c r="D4855" s="7"/>
    </row>
    <row r="4856" spans="3:4" s="38" customFormat="1" x14ac:dyDescent="0.2">
      <c r="C4856" s="7"/>
      <c r="D4856" s="7"/>
    </row>
    <row r="4857" spans="3:4" s="38" customFormat="1" x14ac:dyDescent="0.2">
      <c r="C4857" s="7"/>
      <c r="D4857" s="7"/>
    </row>
    <row r="4858" spans="3:4" s="38" customFormat="1" x14ac:dyDescent="0.2">
      <c r="C4858" s="7"/>
      <c r="D4858" s="7"/>
    </row>
    <row r="4859" spans="3:4" s="38" customFormat="1" x14ac:dyDescent="0.2">
      <c r="C4859" s="7"/>
      <c r="D4859" s="7"/>
    </row>
    <row r="4860" spans="3:4" s="38" customFormat="1" x14ac:dyDescent="0.2">
      <c r="C4860" s="7"/>
      <c r="D4860" s="7"/>
    </row>
    <row r="4861" spans="3:4" s="38" customFormat="1" x14ac:dyDescent="0.2">
      <c r="C4861" s="7"/>
      <c r="D4861" s="7"/>
    </row>
    <row r="4862" spans="3:4" s="38" customFormat="1" x14ac:dyDescent="0.2">
      <c r="C4862" s="7"/>
      <c r="D4862" s="7"/>
    </row>
    <row r="4863" spans="3:4" s="38" customFormat="1" x14ac:dyDescent="0.2">
      <c r="C4863" s="7"/>
      <c r="D4863" s="7"/>
    </row>
    <row r="4864" spans="3:4" s="38" customFormat="1" x14ac:dyDescent="0.2">
      <c r="C4864" s="7"/>
      <c r="D4864" s="7"/>
    </row>
    <row r="4865" spans="3:4" s="38" customFormat="1" x14ac:dyDescent="0.2">
      <c r="C4865" s="7"/>
      <c r="D4865" s="7"/>
    </row>
    <row r="4866" spans="3:4" s="38" customFormat="1" x14ac:dyDescent="0.2">
      <c r="C4866" s="7"/>
      <c r="D4866" s="7"/>
    </row>
    <row r="4867" spans="3:4" s="38" customFormat="1" x14ac:dyDescent="0.2">
      <c r="C4867" s="7"/>
      <c r="D4867" s="7"/>
    </row>
    <row r="4868" spans="3:4" s="38" customFormat="1" x14ac:dyDescent="0.2">
      <c r="C4868" s="7"/>
      <c r="D4868" s="7"/>
    </row>
    <row r="4869" spans="3:4" s="38" customFormat="1" x14ac:dyDescent="0.2">
      <c r="C4869" s="7"/>
      <c r="D4869" s="7"/>
    </row>
    <row r="4870" spans="3:4" s="38" customFormat="1" x14ac:dyDescent="0.2">
      <c r="C4870" s="7"/>
      <c r="D4870" s="7"/>
    </row>
    <row r="4871" spans="3:4" s="38" customFormat="1" x14ac:dyDescent="0.2">
      <c r="C4871" s="7"/>
      <c r="D4871" s="7"/>
    </row>
    <row r="4872" spans="3:4" s="38" customFormat="1" x14ac:dyDescent="0.2">
      <c r="C4872" s="7"/>
      <c r="D4872" s="7"/>
    </row>
    <row r="4873" spans="3:4" s="38" customFormat="1" x14ac:dyDescent="0.2">
      <c r="C4873" s="7"/>
      <c r="D4873" s="7"/>
    </row>
    <row r="4874" spans="3:4" s="38" customFormat="1" x14ac:dyDescent="0.2">
      <c r="C4874" s="7"/>
      <c r="D4874" s="7"/>
    </row>
    <row r="4875" spans="3:4" s="38" customFormat="1" x14ac:dyDescent="0.2">
      <c r="C4875" s="7"/>
      <c r="D4875" s="7"/>
    </row>
    <row r="4876" spans="3:4" s="38" customFormat="1" x14ac:dyDescent="0.2">
      <c r="C4876" s="7"/>
      <c r="D4876" s="7"/>
    </row>
    <row r="4877" spans="3:4" s="38" customFormat="1" x14ac:dyDescent="0.2">
      <c r="C4877" s="7"/>
      <c r="D4877" s="7"/>
    </row>
    <row r="4878" spans="3:4" s="38" customFormat="1" x14ac:dyDescent="0.2">
      <c r="C4878" s="7"/>
      <c r="D4878" s="7"/>
    </row>
    <row r="4879" spans="3:4" s="38" customFormat="1" x14ac:dyDescent="0.2">
      <c r="C4879" s="7"/>
      <c r="D4879" s="7"/>
    </row>
    <row r="4880" spans="3:4" s="38" customFormat="1" x14ac:dyDescent="0.2">
      <c r="C4880" s="7"/>
      <c r="D4880" s="7"/>
    </row>
    <row r="4881" spans="3:4" s="38" customFormat="1" x14ac:dyDescent="0.2">
      <c r="C4881" s="7"/>
      <c r="D4881" s="7"/>
    </row>
    <row r="4882" spans="3:4" s="38" customFormat="1" x14ac:dyDescent="0.2">
      <c r="C4882" s="7"/>
      <c r="D4882" s="7"/>
    </row>
    <row r="4883" spans="3:4" s="38" customFormat="1" x14ac:dyDescent="0.2">
      <c r="C4883" s="7"/>
      <c r="D4883" s="7"/>
    </row>
    <row r="4884" spans="3:4" s="38" customFormat="1" x14ac:dyDescent="0.2">
      <c r="C4884" s="7"/>
      <c r="D4884" s="7"/>
    </row>
    <row r="4885" spans="3:4" s="38" customFormat="1" x14ac:dyDescent="0.2">
      <c r="C4885" s="7"/>
      <c r="D4885" s="7"/>
    </row>
    <row r="4886" spans="3:4" s="38" customFormat="1" x14ac:dyDescent="0.2">
      <c r="C4886" s="7"/>
      <c r="D4886" s="7"/>
    </row>
    <row r="4887" spans="3:4" s="38" customFormat="1" x14ac:dyDescent="0.2">
      <c r="C4887" s="7"/>
      <c r="D4887" s="7"/>
    </row>
    <row r="4888" spans="3:4" s="38" customFormat="1" x14ac:dyDescent="0.2">
      <c r="C4888" s="7"/>
      <c r="D4888" s="7"/>
    </row>
    <row r="4889" spans="3:4" s="38" customFormat="1" x14ac:dyDescent="0.2">
      <c r="C4889" s="7"/>
      <c r="D4889" s="7"/>
    </row>
    <row r="4890" spans="3:4" s="38" customFormat="1" x14ac:dyDescent="0.2">
      <c r="C4890" s="7"/>
      <c r="D4890" s="7"/>
    </row>
    <row r="4891" spans="3:4" s="38" customFormat="1" x14ac:dyDescent="0.2">
      <c r="C4891" s="7"/>
      <c r="D4891" s="7"/>
    </row>
    <row r="4892" spans="3:4" s="38" customFormat="1" x14ac:dyDescent="0.2">
      <c r="C4892" s="7"/>
      <c r="D4892" s="7"/>
    </row>
    <row r="4893" spans="3:4" s="38" customFormat="1" x14ac:dyDescent="0.2">
      <c r="C4893" s="7"/>
      <c r="D4893" s="7"/>
    </row>
    <row r="4894" spans="3:4" s="38" customFormat="1" x14ac:dyDescent="0.2">
      <c r="C4894" s="7"/>
      <c r="D4894" s="7"/>
    </row>
    <row r="4895" spans="3:4" s="38" customFormat="1" x14ac:dyDescent="0.2">
      <c r="C4895" s="7"/>
      <c r="D4895" s="7"/>
    </row>
    <row r="4896" spans="3:4" s="38" customFormat="1" x14ac:dyDescent="0.2">
      <c r="C4896" s="7"/>
      <c r="D4896" s="7"/>
    </row>
    <row r="4897" spans="3:4" s="38" customFormat="1" x14ac:dyDescent="0.2">
      <c r="C4897" s="7"/>
      <c r="D4897" s="7"/>
    </row>
    <row r="4898" spans="3:4" s="38" customFormat="1" x14ac:dyDescent="0.2">
      <c r="C4898" s="7"/>
      <c r="D4898" s="7"/>
    </row>
    <row r="4899" spans="3:4" s="38" customFormat="1" x14ac:dyDescent="0.2">
      <c r="C4899" s="7"/>
      <c r="D4899" s="7"/>
    </row>
    <row r="4900" spans="3:4" s="38" customFormat="1" x14ac:dyDescent="0.2">
      <c r="C4900" s="7"/>
      <c r="D4900" s="7"/>
    </row>
    <row r="4901" spans="3:4" s="38" customFormat="1" x14ac:dyDescent="0.2">
      <c r="C4901" s="7"/>
      <c r="D4901" s="7"/>
    </row>
    <row r="4902" spans="3:4" s="38" customFormat="1" x14ac:dyDescent="0.2">
      <c r="C4902" s="7"/>
      <c r="D4902" s="7"/>
    </row>
    <row r="4903" spans="3:4" s="38" customFormat="1" x14ac:dyDescent="0.2">
      <c r="C4903" s="7"/>
      <c r="D4903" s="7"/>
    </row>
    <row r="4904" spans="3:4" s="38" customFormat="1" x14ac:dyDescent="0.2">
      <c r="C4904" s="7"/>
      <c r="D4904" s="7"/>
    </row>
    <row r="4905" spans="3:4" s="38" customFormat="1" x14ac:dyDescent="0.2">
      <c r="C4905" s="7"/>
      <c r="D4905" s="7"/>
    </row>
    <row r="4906" spans="3:4" s="38" customFormat="1" x14ac:dyDescent="0.2">
      <c r="C4906" s="7"/>
      <c r="D4906" s="7"/>
    </row>
    <row r="4907" spans="3:4" s="38" customFormat="1" x14ac:dyDescent="0.2">
      <c r="C4907" s="7"/>
      <c r="D4907" s="7"/>
    </row>
    <row r="4908" spans="3:4" s="38" customFormat="1" x14ac:dyDescent="0.2">
      <c r="C4908" s="7"/>
      <c r="D4908" s="7"/>
    </row>
    <row r="4909" spans="3:4" s="38" customFormat="1" x14ac:dyDescent="0.2">
      <c r="C4909" s="7"/>
      <c r="D4909" s="7"/>
    </row>
    <row r="4910" spans="3:4" s="38" customFormat="1" x14ac:dyDescent="0.2">
      <c r="C4910" s="7"/>
      <c r="D4910" s="7"/>
    </row>
    <row r="4911" spans="3:4" s="38" customFormat="1" x14ac:dyDescent="0.2">
      <c r="C4911" s="7"/>
      <c r="D4911" s="7"/>
    </row>
    <row r="4912" spans="3:4" s="38" customFormat="1" x14ac:dyDescent="0.2">
      <c r="C4912" s="7"/>
      <c r="D4912" s="7"/>
    </row>
    <row r="4913" spans="3:4" s="38" customFormat="1" x14ac:dyDescent="0.2">
      <c r="C4913" s="7"/>
      <c r="D4913" s="7"/>
    </row>
    <row r="4914" spans="3:4" s="38" customFormat="1" x14ac:dyDescent="0.2">
      <c r="C4914" s="7"/>
      <c r="D4914" s="7"/>
    </row>
    <row r="4915" spans="3:4" s="38" customFormat="1" x14ac:dyDescent="0.2">
      <c r="C4915" s="7"/>
      <c r="D4915" s="7"/>
    </row>
    <row r="4916" spans="3:4" s="38" customFormat="1" x14ac:dyDescent="0.2">
      <c r="C4916" s="7"/>
      <c r="D4916" s="7"/>
    </row>
    <row r="4917" spans="3:4" s="38" customFormat="1" x14ac:dyDescent="0.2">
      <c r="C4917" s="7"/>
      <c r="D4917" s="7"/>
    </row>
    <row r="4918" spans="3:4" s="38" customFormat="1" x14ac:dyDescent="0.2">
      <c r="C4918" s="7"/>
      <c r="D4918" s="7"/>
    </row>
    <row r="4919" spans="3:4" s="38" customFormat="1" x14ac:dyDescent="0.2">
      <c r="C4919" s="7"/>
      <c r="D4919" s="7"/>
    </row>
    <row r="4920" spans="3:4" s="38" customFormat="1" x14ac:dyDescent="0.2">
      <c r="C4920" s="7"/>
      <c r="D4920" s="7"/>
    </row>
    <row r="4921" spans="3:4" s="38" customFormat="1" x14ac:dyDescent="0.2">
      <c r="C4921" s="7"/>
      <c r="D4921" s="7"/>
    </row>
    <row r="4922" spans="3:4" s="38" customFormat="1" x14ac:dyDescent="0.2">
      <c r="C4922" s="7"/>
      <c r="D4922" s="7"/>
    </row>
    <row r="4923" spans="3:4" s="38" customFormat="1" x14ac:dyDescent="0.2">
      <c r="C4923" s="7"/>
      <c r="D4923" s="7"/>
    </row>
    <row r="4924" spans="3:4" s="38" customFormat="1" x14ac:dyDescent="0.2">
      <c r="C4924" s="7"/>
      <c r="D4924" s="7"/>
    </row>
    <row r="4925" spans="3:4" s="38" customFormat="1" x14ac:dyDescent="0.2">
      <c r="C4925" s="7"/>
      <c r="D4925" s="7"/>
    </row>
    <row r="4926" spans="3:4" s="38" customFormat="1" x14ac:dyDescent="0.2">
      <c r="C4926" s="7"/>
      <c r="D4926" s="7"/>
    </row>
    <row r="4927" spans="3:4" s="38" customFormat="1" x14ac:dyDescent="0.2">
      <c r="C4927" s="7"/>
      <c r="D4927" s="7"/>
    </row>
    <row r="4928" spans="3:4" s="38" customFormat="1" x14ac:dyDescent="0.2">
      <c r="C4928" s="7"/>
      <c r="D4928" s="7"/>
    </row>
    <row r="4929" spans="3:4" s="38" customFormat="1" x14ac:dyDescent="0.2">
      <c r="C4929" s="7"/>
      <c r="D4929" s="7"/>
    </row>
    <row r="4930" spans="3:4" s="38" customFormat="1" x14ac:dyDescent="0.2">
      <c r="C4930" s="7"/>
      <c r="D4930" s="7"/>
    </row>
    <row r="4931" spans="3:4" s="38" customFormat="1" x14ac:dyDescent="0.2">
      <c r="C4931" s="7"/>
      <c r="D4931" s="7"/>
    </row>
    <row r="4932" spans="3:4" s="38" customFormat="1" x14ac:dyDescent="0.2">
      <c r="C4932" s="7"/>
      <c r="D4932" s="7"/>
    </row>
    <row r="4933" spans="3:4" s="38" customFormat="1" x14ac:dyDescent="0.2">
      <c r="C4933" s="7"/>
      <c r="D4933" s="7"/>
    </row>
    <row r="4934" spans="3:4" s="38" customFormat="1" x14ac:dyDescent="0.2">
      <c r="C4934" s="7"/>
      <c r="D4934" s="7"/>
    </row>
    <row r="4935" spans="3:4" s="38" customFormat="1" x14ac:dyDescent="0.2">
      <c r="C4935" s="7"/>
      <c r="D4935" s="7"/>
    </row>
    <row r="4936" spans="3:4" s="38" customFormat="1" x14ac:dyDescent="0.2">
      <c r="C4936" s="7"/>
      <c r="D4936" s="7"/>
    </row>
    <row r="4937" spans="3:4" s="38" customFormat="1" x14ac:dyDescent="0.2">
      <c r="C4937" s="7"/>
      <c r="D4937" s="7"/>
    </row>
    <row r="4938" spans="3:4" s="38" customFormat="1" x14ac:dyDescent="0.2">
      <c r="C4938" s="7"/>
      <c r="D4938" s="7"/>
    </row>
    <row r="4939" spans="3:4" s="38" customFormat="1" x14ac:dyDescent="0.2">
      <c r="C4939" s="7"/>
      <c r="D4939" s="7"/>
    </row>
    <row r="4940" spans="3:4" s="38" customFormat="1" x14ac:dyDescent="0.2">
      <c r="C4940" s="7"/>
      <c r="D4940" s="7"/>
    </row>
    <row r="4941" spans="3:4" s="38" customFormat="1" x14ac:dyDescent="0.2">
      <c r="C4941" s="7"/>
      <c r="D4941" s="7"/>
    </row>
    <row r="4942" spans="3:4" s="38" customFormat="1" x14ac:dyDescent="0.2">
      <c r="C4942" s="7"/>
      <c r="D4942" s="7"/>
    </row>
    <row r="4943" spans="3:4" s="38" customFormat="1" x14ac:dyDescent="0.2">
      <c r="C4943" s="7"/>
      <c r="D4943" s="7"/>
    </row>
    <row r="4944" spans="3:4" s="38" customFormat="1" x14ac:dyDescent="0.2">
      <c r="C4944" s="7"/>
      <c r="D4944" s="7"/>
    </row>
    <row r="4945" spans="3:4" s="38" customFormat="1" x14ac:dyDescent="0.2">
      <c r="C4945" s="7"/>
      <c r="D4945" s="7"/>
    </row>
    <row r="4946" spans="3:4" s="38" customFormat="1" x14ac:dyDescent="0.2">
      <c r="C4946" s="7"/>
      <c r="D4946" s="7"/>
    </row>
    <row r="4947" spans="3:4" s="38" customFormat="1" x14ac:dyDescent="0.2">
      <c r="C4947" s="7"/>
      <c r="D4947" s="7"/>
    </row>
    <row r="4948" spans="3:4" s="38" customFormat="1" x14ac:dyDescent="0.2">
      <c r="C4948" s="7"/>
      <c r="D4948" s="7"/>
    </row>
    <row r="4949" spans="3:4" s="38" customFormat="1" x14ac:dyDescent="0.2">
      <c r="C4949" s="7"/>
      <c r="D4949" s="7"/>
    </row>
    <row r="4950" spans="3:4" s="38" customFormat="1" x14ac:dyDescent="0.2">
      <c r="C4950" s="7"/>
      <c r="D4950" s="7"/>
    </row>
    <row r="4951" spans="3:4" s="38" customFormat="1" x14ac:dyDescent="0.2">
      <c r="C4951" s="7"/>
      <c r="D4951" s="7"/>
    </row>
    <row r="4952" spans="3:4" s="38" customFormat="1" x14ac:dyDescent="0.2">
      <c r="C4952" s="7"/>
      <c r="D4952" s="7"/>
    </row>
    <row r="4953" spans="3:4" s="38" customFormat="1" x14ac:dyDescent="0.2">
      <c r="C4953" s="7"/>
      <c r="D4953" s="7"/>
    </row>
    <row r="4954" spans="3:4" s="38" customFormat="1" x14ac:dyDescent="0.2">
      <c r="C4954" s="7"/>
      <c r="D4954" s="7"/>
    </row>
    <row r="4955" spans="3:4" s="38" customFormat="1" x14ac:dyDescent="0.2">
      <c r="C4955" s="7"/>
      <c r="D4955" s="7"/>
    </row>
    <row r="4956" spans="3:4" s="38" customFormat="1" x14ac:dyDescent="0.2">
      <c r="C4956" s="7"/>
      <c r="D4956" s="7"/>
    </row>
    <row r="4957" spans="3:4" s="38" customFormat="1" x14ac:dyDescent="0.2">
      <c r="C4957" s="7"/>
      <c r="D4957" s="7"/>
    </row>
    <row r="4958" spans="3:4" s="38" customFormat="1" x14ac:dyDescent="0.2">
      <c r="C4958" s="7"/>
      <c r="D4958" s="7"/>
    </row>
    <row r="4959" spans="3:4" s="38" customFormat="1" x14ac:dyDescent="0.2">
      <c r="C4959" s="7"/>
      <c r="D4959" s="7"/>
    </row>
    <row r="4960" spans="3:4" s="38" customFormat="1" x14ac:dyDescent="0.2">
      <c r="C4960" s="7"/>
      <c r="D4960" s="7"/>
    </row>
    <row r="4961" spans="3:4" s="38" customFormat="1" x14ac:dyDescent="0.2">
      <c r="C4961" s="7"/>
      <c r="D4961" s="7"/>
    </row>
    <row r="4962" spans="3:4" s="38" customFormat="1" x14ac:dyDescent="0.2">
      <c r="C4962" s="7"/>
      <c r="D4962" s="7"/>
    </row>
    <row r="4963" spans="3:4" s="38" customFormat="1" x14ac:dyDescent="0.2">
      <c r="C4963" s="7"/>
      <c r="D4963" s="7"/>
    </row>
    <row r="4964" spans="3:4" s="38" customFormat="1" x14ac:dyDescent="0.2">
      <c r="C4964" s="7"/>
      <c r="D4964" s="7"/>
    </row>
    <row r="4965" spans="3:4" s="38" customFormat="1" x14ac:dyDescent="0.2">
      <c r="C4965" s="7"/>
      <c r="D4965" s="7"/>
    </row>
    <row r="4966" spans="3:4" s="38" customFormat="1" x14ac:dyDescent="0.2">
      <c r="C4966" s="7"/>
      <c r="D4966" s="7"/>
    </row>
    <row r="4967" spans="3:4" s="38" customFormat="1" x14ac:dyDescent="0.2">
      <c r="C4967" s="7"/>
      <c r="D4967" s="7"/>
    </row>
    <row r="4968" spans="3:4" s="38" customFormat="1" x14ac:dyDescent="0.2">
      <c r="C4968" s="7"/>
      <c r="D4968" s="7"/>
    </row>
    <row r="4969" spans="3:4" s="38" customFormat="1" x14ac:dyDescent="0.2">
      <c r="C4969" s="7"/>
      <c r="D4969" s="7"/>
    </row>
    <row r="4970" spans="3:4" s="38" customFormat="1" x14ac:dyDescent="0.2">
      <c r="C4970" s="7"/>
      <c r="D4970" s="7"/>
    </row>
    <row r="4971" spans="3:4" s="38" customFormat="1" x14ac:dyDescent="0.2">
      <c r="C4971" s="7"/>
      <c r="D4971" s="7"/>
    </row>
    <row r="4972" spans="3:4" s="38" customFormat="1" x14ac:dyDescent="0.2">
      <c r="C4972" s="7"/>
      <c r="D4972" s="7"/>
    </row>
    <row r="4973" spans="3:4" s="38" customFormat="1" x14ac:dyDescent="0.2">
      <c r="C4973" s="7"/>
      <c r="D4973" s="7"/>
    </row>
    <row r="4974" spans="3:4" s="38" customFormat="1" x14ac:dyDescent="0.2">
      <c r="C4974" s="7"/>
      <c r="D4974" s="7"/>
    </row>
    <row r="4975" spans="3:4" s="38" customFormat="1" x14ac:dyDescent="0.2">
      <c r="C4975" s="7"/>
      <c r="D4975" s="7"/>
    </row>
    <row r="4976" spans="3:4" s="38" customFormat="1" x14ac:dyDescent="0.2">
      <c r="C4976" s="7"/>
      <c r="D4976" s="7"/>
    </row>
    <row r="4977" spans="3:4" s="38" customFormat="1" x14ac:dyDescent="0.2">
      <c r="C4977" s="7"/>
      <c r="D4977" s="7"/>
    </row>
    <row r="4978" spans="3:4" s="38" customFormat="1" x14ac:dyDescent="0.2">
      <c r="C4978" s="7"/>
      <c r="D4978" s="7"/>
    </row>
    <row r="4979" spans="3:4" s="38" customFormat="1" x14ac:dyDescent="0.2">
      <c r="C4979" s="7"/>
      <c r="D4979" s="7"/>
    </row>
    <row r="4980" spans="3:4" s="38" customFormat="1" x14ac:dyDescent="0.2">
      <c r="C4980" s="7"/>
      <c r="D4980" s="7"/>
    </row>
    <row r="4981" spans="3:4" s="38" customFormat="1" x14ac:dyDescent="0.2">
      <c r="C4981" s="7"/>
      <c r="D4981" s="7"/>
    </row>
    <row r="4982" spans="3:4" s="38" customFormat="1" x14ac:dyDescent="0.2">
      <c r="C4982" s="7"/>
      <c r="D4982" s="7"/>
    </row>
    <row r="4983" spans="3:4" s="38" customFormat="1" x14ac:dyDescent="0.2">
      <c r="C4983" s="7"/>
      <c r="D4983" s="7"/>
    </row>
    <row r="4984" spans="3:4" s="38" customFormat="1" x14ac:dyDescent="0.2">
      <c r="C4984" s="7"/>
      <c r="D4984" s="7"/>
    </row>
    <row r="4985" spans="3:4" s="38" customFormat="1" x14ac:dyDescent="0.2">
      <c r="C4985" s="7"/>
      <c r="D4985" s="7"/>
    </row>
    <row r="4986" spans="3:4" s="38" customFormat="1" x14ac:dyDescent="0.2">
      <c r="C4986" s="7"/>
      <c r="D4986" s="7"/>
    </row>
    <row r="4987" spans="3:4" s="38" customFormat="1" x14ac:dyDescent="0.2">
      <c r="C4987" s="7"/>
      <c r="D4987" s="7"/>
    </row>
    <row r="4988" spans="3:4" s="38" customFormat="1" x14ac:dyDescent="0.2">
      <c r="C4988" s="7"/>
      <c r="D4988" s="7"/>
    </row>
    <row r="4989" spans="3:4" s="38" customFormat="1" x14ac:dyDescent="0.2">
      <c r="C4989" s="7"/>
      <c r="D4989" s="7"/>
    </row>
    <row r="4990" spans="3:4" s="38" customFormat="1" x14ac:dyDescent="0.2">
      <c r="C4990" s="7"/>
      <c r="D4990" s="7"/>
    </row>
    <row r="4991" spans="3:4" s="38" customFormat="1" x14ac:dyDescent="0.2">
      <c r="C4991" s="7"/>
      <c r="D4991" s="7"/>
    </row>
    <row r="4992" spans="3:4" s="38" customFormat="1" x14ac:dyDescent="0.2">
      <c r="C4992" s="7"/>
      <c r="D4992" s="7"/>
    </row>
    <row r="4993" spans="3:4" s="38" customFormat="1" x14ac:dyDescent="0.2">
      <c r="C4993" s="7"/>
      <c r="D4993" s="7"/>
    </row>
    <row r="4994" spans="3:4" s="38" customFormat="1" x14ac:dyDescent="0.2">
      <c r="C4994" s="7"/>
      <c r="D4994" s="7"/>
    </row>
    <row r="4995" spans="3:4" s="38" customFormat="1" x14ac:dyDescent="0.2">
      <c r="C4995" s="7"/>
      <c r="D4995" s="7"/>
    </row>
    <row r="4996" spans="3:4" s="38" customFormat="1" x14ac:dyDescent="0.2">
      <c r="C4996" s="7"/>
      <c r="D4996" s="7"/>
    </row>
    <row r="4997" spans="3:4" s="38" customFormat="1" x14ac:dyDescent="0.2">
      <c r="C4997" s="7"/>
      <c r="D4997" s="7"/>
    </row>
    <row r="4998" spans="3:4" s="38" customFormat="1" x14ac:dyDescent="0.2">
      <c r="C4998" s="7"/>
      <c r="D4998" s="7"/>
    </row>
    <row r="4999" spans="3:4" s="38" customFormat="1" x14ac:dyDescent="0.2">
      <c r="C4999" s="7"/>
      <c r="D4999" s="7"/>
    </row>
    <row r="5000" spans="3:4" s="38" customFormat="1" x14ac:dyDescent="0.2">
      <c r="C5000" s="7"/>
      <c r="D5000" s="7"/>
    </row>
    <row r="5001" spans="3:4" s="38" customFormat="1" x14ac:dyDescent="0.2">
      <c r="C5001" s="7"/>
      <c r="D5001" s="7"/>
    </row>
    <row r="5002" spans="3:4" s="38" customFormat="1" x14ac:dyDescent="0.2">
      <c r="C5002" s="7"/>
      <c r="D5002" s="7"/>
    </row>
    <row r="5003" spans="3:4" s="38" customFormat="1" x14ac:dyDescent="0.2">
      <c r="C5003" s="7"/>
      <c r="D5003" s="7"/>
    </row>
    <row r="5004" spans="3:4" s="38" customFormat="1" x14ac:dyDescent="0.2">
      <c r="C5004" s="7"/>
      <c r="D5004" s="7"/>
    </row>
    <row r="5005" spans="3:4" s="38" customFormat="1" x14ac:dyDescent="0.2">
      <c r="C5005" s="7"/>
      <c r="D5005" s="7"/>
    </row>
    <row r="5006" spans="3:4" s="38" customFormat="1" x14ac:dyDescent="0.2">
      <c r="C5006" s="7"/>
      <c r="D5006" s="7"/>
    </row>
    <row r="5007" spans="3:4" s="38" customFormat="1" x14ac:dyDescent="0.2">
      <c r="C5007" s="7"/>
      <c r="D5007" s="7"/>
    </row>
    <row r="5008" spans="3:4" s="38" customFormat="1" x14ac:dyDescent="0.2">
      <c r="C5008" s="7"/>
      <c r="D5008" s="7"/>
    </row>
    <row r="5009" spans="3:4" s="38" customFormat="1" x14ac:dyDescent="0.2">
      <c r="C5009" s="7"/>
      <c r="D5009" s="7"/>
    </row>
    <row r="5010" spans="3:4" s="38" customFormat="1" x14ac:dyDescent="0.2">
      <c r="C5010" s="7"/>
      <c r="D5010" s="7"/>
    </row>
    <row r="5011" spans="3:4" s="38" customFormat="1" x14ac:dyDescent="0.2">
      <c r="C5011" s="7"/>
      <c r="D5011" s="7"/>
    </row>
    <row r="5012" spans="3:4" s="38" customFormat="1" x14ac:dyDescent="0.2">
      <c r="C5012" s="7"/>
      <c r="D5012" s="7"/>
    </row>
    <row r="5013" spans="3:4" s="38" customFormat="1" x14ac:dyDescent="0.2">
      <c r="C5013" s="7"/>
      <c r="D5013" s="7"/>
    </row>
    <row r="5014" spans="3:4" s="38" customFormat="1" x14ac:dyDescent="0.2">
      <c r="C5014" s="7"/>
      <c r="D5014" s="7"/>
    </row>
    <row r="5015" spans="3:4" s="38" customFormat="1" x14ac:dyDescent="0.2">
      <c r="C5015" s="7"/>
      <c r="D5015" s="7"/>
    </row>
    <row r="5016" spans="3:4" s="38" customFormat="1" x14ac:dyDescent="0.2">
      <c r="C5016" s="7"/>
      <c r="D5016" s="7"/>
    </row>
    <row r="5017" spans="3:4" s="38" customFormat="1" x14ac:dyDescent="0.2">
      <c r="C5017" s="7"/>
      <c r="D5017" s="7"/>
    </row>
    <row r="5018" spans="3:4" s="38" customFormat="1" x14ac:dyDescent="0.2">
      <c r="C5018" s="7"/>
      <c r="D5018" s="7"/>
    </row>
    <row r="5019" spans="3:4" s="38" customFormat="1" x14ac:dyDescent="0.2">
      <c r="C5019" s="7"/>
      <c r="D5019" s="7"/>
    </row>
    <row r="5020" spans="3:4" s="38" customFormat="1" x14ac:dyDescent="0.2">
      <c r="C5020" s="7"/>
      <c r="D5020" s="7"/>
    </row>
    <row r="5021" spans="3:4" s="38" customFormat="1" x14ac:dyDescent="0.2">
      <c r="C5021" s="7"/>
      <c r="D5021" s="7"/>
    </row>
    <row r="5022" spans="3:4" s="38" customFormat="1" x14ac:dyDescent="0.2">
      <c r="C5022" s="7"/>
      <c r="D5022" s="7"/>
    </row>
    <row r="5023" spans="3:4" s="38" customFormat="1" x14ac:dyDescent="0.2">
      <c r="C5023" s="7"/>
      <c r="D5023" s="7"/>
    </row>
    <row r="5024" spans="3:4" s="38" customFormat="1" x14ac:dyDescent="0.2">
      <c r="C5024" s="7"/>
      <c r="D5024" s="7"/>
    </row>
    <row r="5025" spans="3:4" s="38" customFormat="1" x14ac:dyDescent="0.2">
      <c r="C5025" s="7"/>
      <c r="D5025" s="7"/>
    </row>
    <row r="5026" spans="3:4" s="38" customFormat="1" x14ac:dyDescent="0.2">
      <c r="C5026" s="7"/>
      <c r="D5026" s="7"/>
    </row>
    <row r="5027" spans="3:4" s="38" customFormat="1" x14ac:dyDescent="0.2">
      <c r="C5027" s="7"/>
      <c r="D5027" s="7"/>
    </row>
    <row r="5028" spans="3:4" s="38" customFormat="1" x14ac:dyDescent="0.2">
      <c r="C5028" s="7"/>
      <c r="D5028" s="7"/>
    </row>
    <row r="5029" spans="3:4" s="38" customFormat="1" x14ac:dyDescent="0.2">
      <c r="C5029" s="7"/>
      <c r="D5029" s="7"/>
    </row>
    <row r="5030" spans="3:4" s="38" customFormat="1" x14ac:dyDescent="0.2">
      <c r="C5030" s="7"/>
      <c r="D5030" s="7"/>
    </row>
    <row r="5031" spans="3:4" s="38" customFormat="1" x14ac:dyDescent="0.2">
      <c r="C5031" s="7"/>
      <c r="D5031" s="7"/>
    </row>
    <row r="5032" spans="3:4" s="38" customFormat="1" x14ac:dyDescent="0.2">
      <c r="C5032" s="7"/>
      <c r="D5032" s="7"/>
    </row>
    <row r="5033" spans="3:4" s="38" customFormat="1" x14ac:dyDescent="0.2">
      <c r="C5033" s="7"/>
      <c r="D5033" s="7"/>
    </row>
    <row r="5034" spans="3:4" s="38" customFormat="1" x14ac:dyDescent="0.2">
      <c r="C5034" s="7"/>
      <c r="D5034" s="7"/>
    </row>
    <row r="5035" spans="3:4" s="38" customFormat="1" x14ac:dyDescent="0.2">
      <c r="C5035" s="7"/>
      <c r="D5035" s="7"/>
    </row>
    <row r="5036" spans="3:4" s="38" customFormat="1" x14ac:dyDescent="0.2">
      <c r="C5036" s="7"/>
      <c r="D5036" s="7"/>
    </row>
    <row r="5037" spans="3:4" s="38" customFormat="1" x14ac:dyDescent="0.2">
      <c r="C5037" s="7"/>
      <c r="D5037" s="7"/>
    </row>
    <row r="5038" spans="3:4" s="38" customFormat="1" x14ac:dyDescent="0.2">
      <c r="C5038" s="7"/>
      <c r="D5038" s="7"/>
    </row>
    <row r="5039" spans="3:4" s="38" customFormat="1" x14ac:dyDescent="0.2">
      <c r="C5039" s="7"/>
      <c r="D5039" s="7"/>
    </row>
    <row r="5040" spans="3:4" s="38" customFormat="1" x14ac:dyDescent="0.2">
      <c r="C5040" s="7"/>
      <c r="D5040" s="7"/>
    </row>
    <row r="5041" spans="3:4" s="38" customFormat="1" x14ac:dyDescent="0.2">
      <c r="C5041" s="7"/>
      <c r="D5041" s="7"/>
    </row>
    <row r="5042" spans="3:4" s="38" customFormat="1" x14ac:dyDescent="0.2">
      <c r="C5042" s="7"/>
      <c r="D5042" s="7"/>
    </row>
    <row r="5043" spans="3:4" s="38" customFormat="1" x14ac:dyDescent="0.2">
      <c r="C5043" s="7"/>
      <c r="D5043" s="7"/>
    </row>
    <row r="5044" spans="3:4" s="38" customFormat="1" x14ac:dyDescent="0.2">
      <c r="C5044" s="7"/>
      <c r="D5044" s="7"/>
    </row>
    <row r="5045" spans="3:4" s="38" customFormat="1" x14ac:dyDescent="0.2">
      <c r="C5045" s="7"/>
      <c r="D5045" s="7"/>
    </row>
    <row r="5046" spans="3:4" s="38" customFormat="1" x14ac:dyDescent="0.2">
      <c r="C5046" s="7"/>
      <c r="D5046" s="7"/>
    </row>
    <row r="5047" spans="3:4" s="38" customFormat="1" x14ac:dyDescent="0.2">
      <c r="C5047" s="7"/>
      <c r="D5047" s="7"/>
    </row>
    <row r="5048" spans="3:4" s="38" customFormat="1" x14ac:dyDescent="0.2">
      <c r="C5048" s="7"/>
      <c r="D5048" s="7"/>
    </row>
    <row r="5049" spans="3:4" s="38" customFormat="1" x14ac:dyDescent="0.2">
      <c r="C5049" s="7"/>
      <c r="D5049" s="7"/>
    </row>
    <row r="5050" spans="3:4" s="38" customFormat="1" x14ac:dyDescent="0.2">
      <c r="C5050" s="7"/>
      <c r="D5050" s="7"/>
    </row>
    <row r="5051" spans="3:4" s="38" customFormat="1" x14ac:dyDescent="0.2">
      <c r="C5051" s="7"/>
      <c r="D5051" s="7"/>
    </row>
    <row r="5052" spans="3:4" s="38" customFormat="1" x14ac:dyDescent="0.2">
      <c r="C5052" s="7"/>
      <c r="D5052" s="7"/>
    </row>
    <row r="5053" spans="3:4" s="38" customFormat="1" x14ac:dyDescent="0.2">
      <c r="C5053" s="7"/>
      <c r="D5053" s="7"/>
    </row>
    <row r="5054" spans="3:4" s="38" customFormat="1" x14ac:dyDescent="0.2">
      <c r="C5054" s="7"/>
      <c r="D5054" s="7"/>
    </row>
    <row r="5055" spans="3:4" s="38" customFormat="1" x14ac:dyDescent="0.2">
      <c r="C5055" s="7"/>
      <c r="D5055" s="7"/>
    </row>
    <row r="5056" spans="3:4" s="38" customFormat="1" x14ac:dyDescent="0.2">
      <c r="C5056" s="7"/>
      <c r="D5056" s="7"/>
    </row>
    <row r="5057" spans="3:4" s="38" customFormat="1" x14ac:dyDescent="0.2">
      <c r="C5057" s="7"/>
      <c r="D5057" s="7"/>
    </row>
    <row r="5058" spans="3:4" s="38" customFormat="1" x14ac:dyDescent="0.2">
      <c r="C5058" s="7"/>
      <c r="D5058" s="7"/>
    </row>
    <row r="5059" spans="3:4" s="38" customFormat="1" x14ac:dyDescent="0.2">
      <c r="C5059" s="7"/>
      <c r="D5059" s="7"/>
    </row>
    <row r="5060" spans="3:4" s="38" customFormat="1" x14ac:dyDescent="0.2">
      <c r="C5060" s="7"/>
      <c r="D5060" s="7"/>
    </row>
    <row r="5061" spans="3:4" s="38" customFormat="1" x14ac:dyDescent="0.2">
      <c r="C5061" s="7"/>
      <c r="D5061" s="7"/>
    </row>
    <row r="5062" spans="3:4" s="38" customFormat="1" x14ac:dyDescent="0.2">
      <c r="C5062" s="7"/>
      <c r="D5062" s="7"/>
    </row>
    <row r="5063" spans="3:4" s="38" customFormat="1" x14ac:dyDescent="0.2">
      <c r="C5063" s="7"/>
      <c r="D5063" s="7"/>
    </row>
    <row r="5064" spans="3:4" s="38" customFormat="1" x14ac:dyDescent="0.2">
      <c r="C5064" s="7"/>
      <c r="D5064" s="7"/>
    </row>
    <row r="5065" spans="3:4" s="38" customFormat="1" x14ac:dyDescent="0.2">
      <c r="C5065" s="7"/>
      <c r="D5065" s="7"/>
    </row>
    <row r="5066" spans="3:4" s="38" customFormat="1" x14ac:dyDescent="0.2">
      <c r="C5066" s="7"/>
      <c r="D5066" s="7"/>
    </row>
    <row r="5067" spans="3:4" s="38" customFormat="1" x14ac:dyDescent="0.2">
      <c r="C5067" s="7"/>
      <c r="D5067" s="7"/>
    </row>
    <row r="5068" spans="3:4" s="38" customFormat="1" x14ac:dyDescent="0.2">
      <c r="C5068" s="7"/>
      <c r="D5068" s="7"/>
    </row>
    <row r="5069" spans="3:4" s="38" customFormat="1" x14ac:dyDescent="0.2">
      <c r="C5069" s="7"/>
      <c r="D5069" s="7"/>
    </row>
    <row r="5070" spans="3:4" s="38" customFormat="1" x14ac:dyDescent="0.2">
      <c r="C5070" s="7"/>
      <c r="D5070" s="7"/>
    </row>
    <row r="5071" spans="3:4" s="38" customFormat="1" x14ac:dyDescent="0.2">
      <c r="C5071" s="7"/>
      <c r="D5071" s="7"/>
    </row>
    <row r="5072" spans="3:4" s="38" customFormat="1" x14ac:dyDescent="0.2">
      <c r="C5072" s="7"/>
      <c r="D5072" s="7"/>
    </row>
    <row r="5073" spans="3:4" s="38" customFormat="1" x14ac:dyDescent="0.2">
      <c r="C5073" s="7"/>
      <c r="D5073" s="7"/>
    </row>
    <row r="5074" spans="3:4" s="38" customFormat="1" x14ac:dyDescent="0.2">
      <c r="C5074" s="7"/>
      <c r="D5074" s="7"/>
    </row>
    <row r="5075" spans="3:4" s="38" customFormat="1" x14ac:dyDescent="0.2">
      <c r="C5075" s="7"/>
      <c r="D5075" s="7"/>
    </row>
    <row r="5076" spans="3:4" s="38" customFormat="1" x14ac:dyDescent="0.2">
      <c r="C5076" s="7"/>
      <c r="D5076" s="7"/>
    </row>
    <row r="5077" spans="3:4" s="38" customFormat="1" x14ac:dyDescent="0.2">
      <c r="C5077" s="7"/>
      <c r="D5077" s="7"/>
    </row>
    <row r="5078" spans="3:4" s="38" customFormat="1" x14ac:dyDescent="0.2">
      <c r="C5078" s="7"/>
      <c r="D5078" s="7"/>
    </row>
    <row r="5079" spans="3:4" s="38" customFormat="1" x14ac:dyDescent="0.2">
      <c r="C5079" s="7"/>
      <c r="D5079" s="7"/>
    </row>
    <row r="5080" spans="3:4" s="38" customFormat="1" x14ac:dyDescent="0.2">
      <c r="C5080" s="7"/>
      <c r="D5080" s="7"/>
    </row>
    <row r="5081" spans="3:4" s="38" customFormat="1" x14ac:dyDescent="0.2">
      <c r="C5081" s="7"/>
      <c r="D5081" s="7"/>
    </row>
    <row r="5082" spans="3:4" s="38" customFormat="1" x14ac:dyDescent="0.2">
      <c r="C5082" s="7"/>
      <c r="D5082" s="7"/>
    </row>
    <row r="5083" spans="3:4" s="38" customFormat="1" x14ac:dyDescent="0.2">
      <c r="C5083" s="7"/>
      <c r="D5083" s="7"/>
    </row>
    <row r="5084" spans="3:4" s="38" customFormat="1" x14ac:dyDescent="0.2">
      <c r="C5084" s="7"/>
      <c r="D5084" s="7"/>
    </row>
    <row r="5085" spans="3:4" s="38" customFormat="1" x14ac:dyDescent="0.2">
      <c r="C5085" s="7"/>
      <c r="D5085" s="7"/>
    </row>
    <row r="5086" spans="3:4" s="38" customFormat="1" x14ac:dyDescent="0.2">
      <c r="C5086" s="7"/>
      <c r="D5086" s="7"/>
    </row>
    <row r="5087" spans="3:4" s="38" customFormat="1" x14ac:dyDescent="0.2">
      <c r="C5087" s="7"/>
      <c r="D5087" s="7"/>
    </row>
    <row r="5088" spans="3:4" s="38" customFormat="1" x14ac:dyDescent="0.2">
      <c r="C5088" s="7"/>
      <c r="D5088" s="7"/>
    </row>
    <row r="5089" spans="3:4" s="38" customFormat="1" x14ac:dyDescent="0.2">
      <c r="C5089" s="7"/>
      <c r="D5089" s="7"/>
    </row>
    <row r="5090" spans="3:4" s="38" customFormat="1" x14ac:dyDescent="0.2">
      <c r="C5090" s="7"/>
      <c r="D5090" s="7"/>
    </row>
    <row r="5091" spans="3:4" s="38" customFormat="1" x14ac:dyDescent="0.2">
      <c r="C5091" s="7"/>
      <c r="D5091" s="7"/>
    </row>
    <row r="5092" spans="3:4" s="38" customFormat="1" x14ac:dyDescent="0.2">
      <c r="C5092" s="7"/>
      <c r="D5092" s="7"/>
    </row>
    <row r="5093" spans="3:4" s="38" customFormat="1" x14ac:dyDescent="0.2">
      <c r="C5093" s="7"/>
      <c r="D5093" s="7"/>
    </row>
    <row r="5094" spans="3:4" s="38" customFormat="1" x14ac:dyDescent="0.2">
      <c r="C5094" s="7"/>
      <c r="D5094" s="7"/>
    </row>
    <row r="5095" spans="3:4" s="38" customFormat="1" x14ac:dyDescent="0.2">
      <c r="C5095" s="7"/>
      <c r="D5095" s="7"/>
    </row>
    <row r="5096" spans="3:4" s="38" customFormat="1" x14ac:dyDescent="0.2">
      <c r="C5096" s="7"/>
      <c r="D5096" s="7"/>
    </row>
    <row r="5097" spans="3:4" s="38" customFormat="1" x14ac:dyDescent="0.2">
      <c r="C5097" s="7"/>
      <c r="D5097" s="7"/>
    </row>
    <row r="5098" spans="3:4" s="38" customFormat="1" x14ac:dyDescent="0.2">
      <c r="C5098" s="7"/>
      <c r="D5098" s="7"/>
    </row>
    <row r="5099" spans="3:4" s="38" customFormat="1" x14ac:dyDescent="0.2">
      <c r="C5099" s="7"/>
      <c r="D5099" s="7"/>
    </row>
    <row r="5100" spans="3:4" s="38" customFormat="1" x14ac:dyDescent="0.2">
      <c r="C5100" s="7"/>
      <c r="D5100" s="7"/>
    </row>
    <row r="5101" spans="3:4" s="38" customFormat="1" x14ac:dyDescent="0.2">
      <c r="C5101" s="7"/>
      <c r="D5101" s="7"/>
    </row>
    <row r="5102" spans="3:4" s="38" customFormat="1" x14ac:dyDescent="0.2">
      <c r="C5102" s="7"/>
      <c r="D5102" s="7"/>
    </row>
    <row r="5103" spans="3:4" s="38" customFormat="1" x14ac:dyDescent="0.2">
      <c r="C5103" s="7"/>
      <c r="D5103" s="7"/>
    </row>
    <row r="5104" spans="3:4" s="38" customFormat="1" x14ac:dyDescent="0.2">
      <c r="C5104" s="7"/>
      <c r="D5104" s="7"/>
    </row>
    <row r="5105" spans="3:4" s="38" customFormat="1" x14ac:dyDescent="0.2">
      <c r="C5105" s="7"/>
      <c r="D5105" s="7"/>
    </row>
    <row r="5106" spans="3:4" s="38" customFormat="1" x14ac:dyDescent="0.2">
      <c r="C5106" s="7"/>
      <c r="D5106" s="7"/>
    </row>
    <row r="5107" spans="3:4" s="38" customFormat="1" x14ac:dyDescent="0.2">
      <c r="C5107" s="7"/>
      <c r="D5107" s="7"/>
    </row>
    <row r="5108" spans="3:4" s="38" customFormat="1" x14ac:dyDescent="0.2">
      <c r="C5108" s="7"/>
      <c r="D5108" s="7"/>
    </row>
    <row r="5109" spans="3:4" s="38" customFormat="1" x14ac:dyDescent="0.2">
      <c r="C5109" s="7"/>
      <c r="D5109" s="7"/>
    </row>
    <row r="5110" spans="3:4" s="38" customFormat="1" x14ac:dyDescent="0.2">
      <c r="C5110" s="7"/>
      <c r="D5110" s="7"/>
    </row>
    <row r="5111" spans="3:4" s="38" customFormat="1" x14ac:dyDescent="0.2">
      <c r="C5111" s="7"/>
      <c r="D5111" s="7"/>
    </row>
    <row r="5112" spans="3:4" s="38" customFormat="1" x14ac:dyDescent="0.2">
      <c r="C5112" s="7"/>
      <c r="D5112" s="7"/>
    </row>
    <row r="5113" spans="3:4" s="38" customFormat="1" x14ac:dyDescent="0.2">
      <c r="C5113" s="7"/>
      <c r="D5113" s="7"/>
    </row>
    <row r="5114" spans="3:4" s="38" customFormat="1" x14ac:dyDescent="0.2">
      <c r="C5114" s="7"/>
      <c r="D5114" s="7"/>
    </row>
    <row r="5115" spans="3:4" s="38" customFormat="1" x14ac:dyDescent="0.2">
      <c r="C5115" s="7"/>
      <c r="D5115" s="7"/>
    </row>
    <row r="5116" spans="3:4" s="38" customFormat="1" x14ac:dyDescent="0.2">
      <c r="C5116" s="7"/>
      <c r="D5116" s="7"/>
    </row>
    <row r="5117" spans="3:4" s="38" customFormat="1" x14ac:dyDescent="0.2">
      <c r="C5117" s="7"/>
      <c r="D5117" s="7"/>
    </row>
    <row r="5118" spans="3:4" s="38" customFormat="1" x14ac:dyDescent="0.2">
      <c r="C5118" s="7"/>
      <c r="D5118" s="7"/>
    </row>
    <row r="5119" spans="3:4" s="38" customFormat="1" x14ac:dyDescent="0.2">
      <c r="C5119" s="7"/>
      <c r="D5119" s="7"/>
    </row>
    <row r="5120" spans="3:4" s="38" customFormat="1" x14ac:dyDescent="0.2">
      <c r="C5120" s="7"/>
      <c r="D5120" s="7"/>
    </row>
    <row r="5121" spans="3:4" s="38" customFormat="1" x14ac:dyDescent="0.2">
      <c r="C5121" s="7"/>
      <c r="D5121" s="7"/>
    </row>
    <row r="5122" spans="3:4" s="38" customFormat="1" x14ac:dyDescent="0.2">
      <c r="C5122" s="7"/>
      <c r="D5122" s="7"/>
    </row>
    <row r="5123" spans="3:4" s="38" customFormat="1" x14ac:dyDescent="0.2">
      <c r="C5123" s="7"/>
      <c r="D5123" s="7"/>
    </row>
    <row r="5124" spans="3:4" s="38" customFormat="1" x14ac:dyDescent="0.2">
      <c r="C5124" s="7"/>
      <c r="D5124" s="7"/>
    </row>
    <row r="5125" spans="3:4" s="38" customFormat="1" x14ac:dyDescent="0.2">
      <c r="C5125" s="7"/>
      <c r="D5125" s="7"/>
    </row>
    <row r="5126" spans="3:4" s="38" customFormat="1" x14ac:dyDescent="0.2">
      <c r="C5126" s="7"/>
      <c r="D5126" s="7"/>
    </row>
    <row r="5127" spans="3:4" s="38" customFormat="1" x14ac:dyDescent="0.2">
      <c r="C5127" s="7"/>
      <c r="D5127" s="7"/>
    </row>
    <row r="5128" spans="3:4" s="38" customFormat="1" x14ac:dyDescent="0.2">
      <c r="C5128" s="7"/>
      <c r="D5128" s="7"/>
    </row>
    <row r="5129" spans="3:4" s="38" customFormat="1" x14ac:dyDescent="0.2">
      <c r="C5129" s="7"/>
      <c r="D5129" s="7"/>
    </row>
    <row r="5130" spans="3:4" s="38" customFormat="1" x14ac:dyDescent="0.2">
      <c r="C5130" s="7"/>
      <c r="D5130" s="7"/>
    </row>
    <row r="5131" spans="3:4" s="38" customFormat="1" x14ac:dyDescent="0.2">
      <c r="C5131" s="7"/>
      <c r="D5131" s="7"/>
    </row>
    <row r="5132" spans="3:4" s="38" customFormat="1" x14ac:dyDescent="0.2">
      <c r="C5132" s="7"/>
      <c r="D5132" s="7"/>
    </row>
    <row r="5133" spans="3:4" s="38" customFormat="1" x14ac:dyDescent="0.2">
      <c r="C5133" s="7"/>
      <c r="D5133" s="7"/>
    </row>
    <row r="5134" spans="3:4" s="38" customFormat="1" x14ac:dyDescent="0.2">
      <c r="C5134" s="7"/>
      <c r="D5134" s="7"/>
    </row>
    <row r="5135" spans="3:4" s="38" customFormat="1" x14ac:dyDescent="0.2">
      <c r="C5135" s="7"/>
      <c r="D5135" s="7"/>
    </row>
    <row r="5136" spans="3:4" s="38" customFormat="1" x14ac:dyDescent="0.2">
      <c r="C5136" s="7"/>
      <c r="D5136" s="7"/>
    </row>
    <row r="5137" spans="3:4" s="38" customFormat="1" x14ac:dyDescent="0.2">
      <c r="C5137" s="7"/>
      <c r="D5137" s="7"/>
    </row>
    <row r="5138" spans="3:4" s="38" customFormat="1" x14ac:dyDescent="0.2">
      <c r="C5138" s="7"/>
      <c r="D5138" s="7"/>
    </row>
    <row r="5139" spans="3:4" s="38" customFormat="1" x14ac:dyDescent="0.2">
      <c r="C5139" s="7"/>
      <c r="D5139" s="7"/>
    </row>
    <row r="5140" spans="3:4" s="38" customFormat="1" x14ac:dyDescent="0.2">
      <c r="C5140" s="7"/>
      <c r="D5140" s="7"/>
    </row>
    <row r="5141" spans="3:4" s="38" customFormat="1" x14ac:dyDescent="0.2">
      <c r="C5141" s="7"/>
      <c r="D5141" s="7"/>
    </row>
    <row r="5142" spans="3:4" s="38" customFormat="1" x14ac:dyDescent="0.2">
      <c r="C5142" s="7"/>
      <c r="D5142" s="7"/>
    </row>
    <row r="5143" spans="3:4" s="38" customFormat="1" x14ac:dyDescent="0.2">
      <c r="C5143" s="7"/>
      <c r="D5143" s="7"/>
    </row>
    <row r="5144" spans="3:4" s="38" customFormat="1" x14ac:dyDescent="0.2">
      <c r="C5144" s="7"/>
      <c r="D5144" s="7"/>
    </row>
    <row r="5145" spans="3:4" s="38" customFormat="1" x14ac:dyDescent="0.2">
      <c r="C5145" s="7"/>
      <c r="D5145" s="7"/>
    </row>
    <row r="5146" spans="3:4" s="38" customFormat="1" x14ac:dyDescent="0.2">
      <c r="C5146" s="7"/>
      <c r="D5146" s="7"/>
    </row>
    <row r="5147" spans="3:4" s="38" customFormat="1" x14ac:dyDescent="0.2">
      <c r="C5147" s="7"/>
      <c r="D5147" s="7"/>
    </row>
    <row r="5148" spans="3:4" s="38" customFormat="1" x14ac:dyDescent="0.2">
      <c r="C5148" s="7"/>
      <c r="D5148" s="7"/>
    </row>
    <row r="5149" spans="3:4" s="38" customFormat="1" x14ac:dyDescent="0.2">
      <c r="C5149" s="7"/>
      <c r="D5149" s="7"/>
    </row>
    <row r="5150" spans="3:4" s="38" customFormat="1" x14ac:dyDescent="0.2">
      <c r="C5150" s="7"/>
      <c r="D5150" s="7"/>
    </row>
    <row r="5151" spans="3:4" s="38" customFormat="1" x14ac:dyDescent="0.2">
      <c r="C5151" s="7"/>
      <c r="D5151" s="7"/>
    </row>
    <row r="5152" spans="3:4" s="38" customFormat="1" x14ac:dyDescent="0.2">
      <c r="C5152" s="7"/>
      <c r="D5152" s="7"/>
    </row>
    <row r="5153" spans="3:4" s="38" customFormat="1" x14ac:dyDescent="0.2">
      <c r="C5153" s="7"/>
      <c r="D5153" s="7"/>
    </row>
    <row r="5154" spans="3:4" s="38" customFormat="1" x14ac:dyDescent="0.2">
      <c r="C5154" s="7"/>
      <c r="D5154" s="7"/>
    </row>
    <row r="5155" spans="3:4" s="38" customFormat="1" x14ac:dyDescent="0.2">
      <c r="C5155" s="7"/>
      <c r="D5155" s="7"/>
    </row>
    <row r="5156" spans="3:4" s="38" customFormat="1" x14ac:dyDescent="0.2">
      <c r="C5156" s="7"/>
      <c r="D5156" s="7"/>
    </row>
    <row r="5157" spans="3:4" s="38" customFormat="1" x14ac:dyDescent="0.2">
      <c r="C5157" s="7"/>
      <c r="D5157" s="7"/>
    </row>
    <row r="5158" spans="3:4" s="38" customFormat="1" x14ac:dyDescent="0.2">
      <c r="C5158" s="7"/>
      <c r="D5158" s="7"/>
    </row>
    <row r="5159" spans="3:4" s="38" customFormat="1" x14ac:dyDescent="0.2">
      <c r="C5159" s="7"/>
      <c r="D5159" s="7"/>
    </row>
    <row r="5160" spans="3:4" s="38" customFormat="1" x14ac:dyDescent="0.2">
      <c r="C5160" s="7"/>
      <c r="D5160" s="7"/>
    </row>
    <row r="5161" spans="3:4" s="38" customFormat="1" x14ac:dyDescent="0.2">
      <c r="C5161" s="7"/>
      <c r="D5161" s="7"/>
    </row>
    <row r="5162" spans="3:4" s="38" customFormat="1" x14ac:dyDescent="0.2">
      <c r="C5162" s="7"/>
      <c r="D5162" s="7"/>
    </row>
    <row r="5163" spans="3:4" s="38" customFormat="1" x14ac:dyDescent="0.2">
      <c r="C5163" s="7"/>
      <c r="D5163" s="7"/>
    </row>
    <row r="5164" spans="3:4" s="38" customFormat="1" x14ac:dyDescent="0.2">
      <c r="C5164" s="7"/>
      <c r="D5164" s="7"/>
    </row>
    <row r="5165" spans="3:4" s="38" customFormat="1" x14ac:dyDescent="0.2">
      <c r="C5165" s="7"/>
      <c r="D5165" s="7"/>
    </row>
    <row r="5166" spans="3:4" s="38" customFormat="1" x14ac:dyDescent="0.2">
      <c r="C5166" s="7"/>
      <c r="D5166" s="7"/>
    </row>
    <row r="5167" spans="3:4" s="38" customFormat="1" x14ac:dyDescent="0.2">
      <c r="C5167" s="7"/>
      <c r="D5167" s="7"/>
    </row>
    <row r="5168" spans="3:4" s="38" customFormat="1" x14ac:dyDescent="0.2">
      <c r="C5168" s="7"/>
      <c r="D5168" s="7"/>
    </row>
    <row r="5169" spans="3:4" s="38" customFormat="1" x14ac:dyDescent="0.2">
      <c r="C5169" s="7"/>
      <c r="D5169" s="7"/>
    </row>
    <row r="5170" spans="3:4" s="38" customFormat="1" x14ac:dyDescent="0.2">
      <c r="C5170" s="7"/>
      <c r="D5170" s="7"/>
    </row>
    <row r="5171" spans="3:4" s="38" customFormat="1" x14ac:dyDescent="0.2">
      <c r="C5171" s="7"/>
      <c r="D5171" s="7"/>
    </row>
    <row r="5172" spans="3:4" s="38" customFormat="1" x14ac:dyDescent="0.2">
      <c r="C5172" s="7"/>
      <c r="D5172" s="7"/>
    </row>
    <row r="5173" spans="3:4" s="38" customFormat="1" x14ac:dyDescent="0.2">
      <c r="C5173" s="7"/>
      <c r="D5173" s="7"/>
    </row>
    <row r="5174" spans="3:4" s="38" customFormat="1" x14ac:dyDescent="0.2">
      <c r="C5174" s="7"/>
      <c r="D5174" s="7"/>
    </row>
    <row r="5175" spans="3:4" s="38" customFormat="1" x14ac:dyDescent="0.2">
      <c r="C5175" s="7"/>
      <c r="D5175" s="7"/>
    </row>
    <row r="5176" spans="3:4" s="38" customFormat="1" x14ac:dyDescent="0.2">
      <c r="C5176" s="7"/>
      <c r="D5176" s="7"/>
    </row>
    <row r="5177" spans="3:4" s="38" customFormat="1" x14ac:dyDescent="0.2">
      <c r="C5177" s="7"/>
      <c r="D5177" s="7"/>
    </row>
    <row r="5178" spans="3:4" s="38" customFormat="1" x14ac:dyDescent="0.2">
      <c r="C5178" s="7"/>
      <c r="D5178" s="7"/>
    </row>
    <row r="5179" spans="3:4" s="38" customFormat="1" x14ac:dyDescent="0.2">
      <c r="C5179" s="7"/>
      <c r="D5179" s="7"/>
    </row>
    <row r="5180" spans="3:4" s="38" customFormat="1" x14ac:dyDescent="0.2">
      <c r="C5180" s="7"/>
      <c r="D5180" s="7"/>
    </row>
    <row r="5181" spans="3:4" s="38" customFormat="1" x14ac:dyDescent="0.2">
      <c r="C5181" s="7"/>
      <c r="D5181" s="7"/>
    </row>
    <row r="5182" spans="3:4" s="38" customFormat="1" x14ac:dyDescent="0.2">
      <c r="C5182" s="7"/>
      <c r="D5182" s="7"/>
    </row>
    <row r="5183" spans="3:4" s="38" customFormat="1" x14ac:dyDescent="0.2">
      <c r="C5183" s="7"/>
      <c r="D5183" s="7"/>
    </row>
    <row r="5184" spans="3:4" s="38" customFormat="1" x14ac:dyDescent="0.2">
      <c r="C5184" s="7"/>
      <c r="D5184" s="7"/>
    </row>
    <row r="5185" spans="3:4" s="38" customFormat="1" x14ac:dyDescent="0.2">
      <c r="C5185" s="7"/>
      <c r="D5185" s="7"/>
    </row>
    <row r="5186" spans="3:4" s="38" customFormat="1" x14ac:dyDescent="0.2">
      <c r="C5186" s="7"/>
      <c r="D5186" s="7"/>
    </row>
    <row r="5187" spans="3:4" s="38" customFormat="1" x14ac:dyDescent="0.2">
      <c r="C5187" s="7"/>
      <c r="D5187" s="7"/>
    </row>
    <row r="5188" spans="3:4" s="38" customFormat="1" x14ac:dyDescent="0.2">
      <c r="C5188" s="7"/>
      <c r="D5188" s="7"/>
    </row>
    <row r="5189" spans="3:4" s="38" customFormat="1" x14ac:dyDescent="0.2">
      <c r="C5189" s="7"/>
      <c r="D5189" s="7"/>
    </row>
    <row r="5190" spans="3:4" s="38" customFormat="1" x14ac:dyDescent="0.2">
      <c r="C5190" s="7"/>
      <c r="D5190" s="7"/>
    </row>
    <row r="5191" spans="3:4" s="38" customFormat="1" x14ac:dyDescent="0.2">
      <c r="C5191" s="7"/>
      <c r="D5191" s="7"/>
    </row>
    <row r="5192" spans="3:4" s="38" customFormat="1" x14ac:dyDescent="0.2">
      <c r="C5192" s="7"/>
      <c r="D5192" s="7"/>
    </row>
    <row r="5193" spans="3:4" s="38" customFormat="1" x14ac:dyDescent="0.2">
      <c r="C5193" s="7"/>
      <c r="D5193" s="7"/>
    </row>
    <row r="5194" spans="3:4" s="38" customFormat="1" x14ac:dyDescent="0.2">
      <c r="C5194" s="7"/>
      <c r="D5194" s="7"/>
    </row>
    <row r="5195" spans="3:4" s="38" customFormat="1" x14ac:dyDescent="0.2">
      <c r="C5195" s="7"/>
      <c r="D5195" s="7"/>
    </row>
    <row r="5196" spans="3:4" s="38" customFormat="1" x14ac:dyDescent="0.2">
      <c r="C5196" s="7"/>
      <c r="D5196" s="7"/>
    </row>
    <row r="5197" spans="3:4" s="38" customFormat="1" x14ac:dyDescent="0.2">
      <c r="C5197" s="7"/>
      <c r="D5197" s="7"/>
    </row>
    <row r="5198" spans="3:4" s="38" customFormat="1" x14ac:dyDescent="0.2">
      <c r="C5198" s="7"/>
      <c r="D5198" s="7"/>
    </row>
    <row r="5199" spans="3:4" s="38" customFormat="1" x14ac:dyDescent="0.2">
      <c r="C5199" s="7"/>
      <c r="D5199" s="7"/>
    </row>
    <row r="5200" spans="3:4" s="38" customFormat="1" x14ac:dyDescent="0.2">
      <c r="C5200" s="7"/>
      <c r="D5200" s="7"/>
    </row>
    <row r="5201" spans="3:4" s="38" customFormat="1" x14ac:dyDescent="0.2">
      <c r="C5201" s="7"/>
      <c r="D5201" s="7"/>
    </row>
    <row r="5202" spans="3:4" s="38" customFormat="1" x14ac:dyDescent="0.2">
      <c r="C5202" s="7"/>
      <c r="D5202" s="7"/>
    </row>
    <row r="5203" spans="3:4" s="38" customFormat="1" x14ac:dyDescent="0.2">
      <c r="C5203" s="7"/>
      <c r="D5203" s="7"/>
    </row>
    <row r="5204" spans="3:4" s="38" customFormat="1" x14ac:dyDescent="0.2">
      <c r="C5204" s="7"/>
      <c r="D5204" s="7"/>
    </row>
    <row r="5205" spans="3:4" s="38" customFormat="1" x14ac:dyDescent="0.2">
      <c r="C5205" s="7"/>
      <c r="D5205" s="7"/>
    </row>
    <row r="5206" spans="3:4" s="38" customFormat="1" x14ac:dyDescent="0.2">
      <c r="C5206" s="7"/>
      <c r="D5206" s="7"/>
    </row>
    <row r="5207" spans="3:4" s="38" customFormat="1" x14ac:dyDescent="0.2">
      <c r="C5207" s="7"/>
      <c r="D5207" s="7"/>
    </row>
    <row r="5208" spans="3:4" s="38" customFormat="1" x14ac:dyDescent="0.2">
      <c r="C5208" s="7"/>
      <c r="D5208" s="7"/>
    </row>
    <row r="5209" spans="3:4" s="38" customFormat="1" x14ac:dyDescent="0.2">
      <c r="C5209" s="7"/>
      <c r="D5209" s="7"/>
    </row>
    <row r="5210" spans="3:4" s="38" customFormat="1" x14ac:dyDescent="0.2">
      <c r="C5210" s="7"/>
      <c r="D5210" s="7"/>
    </row>
    <row r="5211" spans="3:4" s="38" customFormat="1" x14ac:dyDescent="0.2">
      <c r="C5211" s="7"/>
      <c r="D5211" s="7"/>
    </row>
    <row r="5212" spans="3:4" s="38" customFormat="1" x14ac:dyDescent="0.2">
      <c r="C5212" s="7"/>
      <c r="D5212" s="7"/>
    </row>
    <row r="5213" spans="3:4" s="38" customFormat="1" x14ac:dyDescent="0.2">
      <c r="C5213" s="7"/>
      <c r="D5213" s="7"/>
    </row>
    <row r="5214" spans="3:4" s="38" customFormat="1" x14ac:dyDescent="0.2">
      <c r="C5214" s="7"/>
      <c r="D5214" s="7"/>
    </row>
    <row r="5215" spans="3:4" s="38" customFormat="1" x14ac:dyDescent="0.2">
      <c r="C5215" s="7"/>
      <c r="D5215" s="7"/>
    </row>
    <row r="5216" spans="3:4" s="38" customFormat="1" x14ac:dyDescent="0.2">
      <c r="C5216" s="7"/>
      <c r="D5216" s="7"/>
    </row>
    <row r="5217" spans="3:4" s="38" customFormat="1" x14ac:dyDescent="0.2">
      <c r="C5217" s="7"/>
      <c r="D5217" s="7"/>
    </row>
    <row r="5218" spans="3:4" s="38" customFormat="1" x14ac:dyDescent="0.2">
      <c r="C5218" s="7"/>
      <c r="D5218" s="7"/>
    </row>
    <row r="5219" spans="3:4" s="38" customFormat="1" x14ac:dyDescent="0.2">
      <c r="C5219" s="7"/>
      <c r="D5219" s="7"/>
    </row>
    <row r="5220" spans="3:4" s="38" customFormat="1" x14ac:dyDescent="0.2">
      <c r="C5220" s="7"/>
      <c r="D5220" s="7"/>
    </row>
    <row r="5221" spans="3:4" s="38" customFormat="1" x14ac:dyDescent="0.2">
      <c r="C5221" s="7"/>
      <c r="D5221" s="7"/>
    </row>
    <row r="5222" spans="3:4" s="38" customFormat="1" x14ac:dyDescent="0.2">
      <c r="C5222" s="7"/>
      <c r="D5222" s="7"/>
    </row>
    <row r="5223" spans="3:4" s="38" customFormat="1" x14ac:dyDescent="0.2">
      <c r="C5223" s="7"/>
      <c r="D5223" s="7"/>
    </row>
    <row r="5224" spans="3:4" s="38" customFormat="1" x14ac:dyDescent="0.2">
      <c r="C5224" s="7"/>
      <c r="D5224" s="7"/>
    </row>
    <row r="5225" spans="3:4" s="38" customFormat="1" x14ac:dyDescent="0.2">
      <c r="C5225" s="7"/>
      <c r="D5225" s="7"/>
    </row>
    <row r="5226" spans="3:4" s="38" customFormat="1" x14ac:dyDescent="0.2">
      <c r="C5226" s="7"/>
      <c r="D5226" s="7"/>
    </row>
    <row r="5227" spans="3:4" s="38" customFormat="1" x14ac:dyDescent="0.2">
      <c r="C5227" s="7"/>
      <c r="D5227" s="7"/>
    </row>
    <row r="5228" spans="3:4" s="38" customFormat="1" x14ac:dyDescent="0.2">
      <c r="C5228" s="7"/>
      <c r="D5228" s="7"/>
    </row>
    <row r="5229" spans="3:4" s="38" customFormat="1" x14ac:dyDescent="0.2">
      <c r="C5229" s="7"/>
      <c r="D5229" s="7"/>
    </row>
    <row r="5230" spans="3:4" s="38" customFormat="1" x14ac:dyDescent="0.2">
      <c r="C5230" s="7"/>
      <c r="D5230" s="7"/>
    </row>
    <row r="5231" spans="3:4" s="38" customFormat="1" x14ac:dyDescent="0.2">
      <c r="C5231" s="7"/>
      <c r="D5231" s="7"/>
    </row>
    <row r="5232" spans="3:4" s="38" customFormat="1" x14ac:dyDescent="0.2">
      <c r="C5232" s="7"/>
      <c r="D5232" s="7"/>
    </row>
    <row r="5233" spans="3:4" s="38" customFormat="1" x14ac:dyDescent="0.2">
      <c r="C5233" s="7"/>
      <c r="D5233" s="7"/>
    </row>
    <row r="5234" spans="3:4" s="38" customFormat="1" x14ac:dyDescent="0.2">
      <c r="C5234" s="7"/>
      <c r="D5234" s="7"/>
    </row>
    <row r="5235" spans="3:4" s="38" customFormat="1" x14ac:dyDescent="0.2">
      <c r="C5235" s="7"/>
      <c r="D5235" s="7"/>
    </row>
    <row r="5236" spans="3:4" s="38" customFormat="1" x14ac:dyDescent="0.2">
      <c r="C5236" s="7"/>
      <c r="D5236" s="7"/>
    </row>
    <row r="5237" spans="3:4" s="38" customFormat="1" x14ac:dyDescent="0.2">
      <c r="C5237" s="7"/>
      <c r="D5237" s="7"/>
    </row>
    <row r="5238" spans="3:4" s="38" customFormat="1" x14ac:dyDescent="0.2">
      <c r="C5238" s="7"/>
      <c r="D5238" s="7"/>
    </row>
    <row r="5239" spans="3:4" s="38" customFormat="1" x14ac:dyDescent="0.2">
      <c r="C5239" s="7"/>
      <c r="D5239" s="7"/>
    </row>
    <row r="5240" spans="3:4" s="38" customFormat="1" x14ac:dyDescent="0.2">
      <c r="C5240" s="7"/>
      <c r="D5240" s="7"/>
    </row>
    <row r="5241" spans="3:4" s="38" customFormat="1" x14ac:dyDescent="0.2">
      <c r="C5241" s="7"/>
      <c r="D5241" s="7"/>
    </row>
    <row r="5242" spans="3:4" s="38" customFormat="1" x14ac:dyDescent="0.2">
      <c r="C5242" s="7"/>
      <c r="D5242" s="7"/>
    </row>
    <row r="5243" spans="3:4" s="38" customFormat="1" x14ac:dyDescent="0.2">
      <c r="C5243" s="7"/>
      <c r="D5243" s="7"/>
    </row>
    <row r="5244" spans="3:4" s="38" customFormat="1" x14ac:dyDescent="0.2">
      <c r="C5244" s="7"/>
      <c r="D5244" s="7"/>
    </row>
    <row r="5245" spans="3:4" s="38" customFormat="1" x14ac:dyDescent="0.2">
      <c r="C5245" s="7"/>
      <c r="D5245" s="7"/>
    </row>
    <row r="5246" spans="3:4" s="38" customFormat="1" x14ac:dyDescent="0.2">
      <c r="C5246" s="7"/>
      <c r="D5246" s="7"/>
    </row>
    <row r="5247" spans="3:4" s="38" customFormat="1" x14ac:dyDescent="0.2">
      <c r="C5247" s="7"/>
      <c r="D5247" s="7"/>
    </row>
    <row r="5248" spans="3:4" s="38" customFormat="1" x14ac:dyDescent="0.2">
      <c r="C5248" s="7"/>
      <c r="D5248" s="7"/>
    </row>
    <row r="5249" spans="3:4" s="38" customFormat="1" x14ac:dyDescent="0.2">
      <c r="C5249" s="7"/>
      <c r="D5249" s="7"/>
    </row>
    <row r="5250" spans="3:4" s="38" customFormat="1" x14ac:dyDescent="0.2">
      <c r="C5250" s="7"/>
      <c r="D5250" s="7"/>
    </row>
    <row r="5251" spans="3:4" s="38" customFormat="1" x14ac:dyDescent="0.2">
      <c r="C5251" s="7"/>
      <c r="D5251" s="7"/>
    </row>
    <row r="5252" spans="3:4" s="38" customFormat="1" x14ac:dyDescent="0.2">
      <c r="C5252" s="7"/>
      <c r="D5252" s="7"/>
    </row>
    <row r="5253" spans="3:4" s="38" customFormat="1" x14ac:dyDescent="0.2">
      <c r="C5253" s="7"/>
      <c r="D5253" s="7"/>
    </row>
    <row r="5254" spans="3:4" s="38" customFormat="1" x14ac:dyDescent="0.2">
      <c r="C5254" s="7"/>
      <c r="D5254" s="7"/>
    </row>
    <row r="5255" spans="3:4" s="38" customFormat="1" x14ac:dyDescent="0.2">
      <c r="C5255" s="7"/>
      <c r="D5255" s="7"/>
    </row>
    <row r="5256" spans="3:4" s="38" customFormat="1" x14ac:dyDescent="0.2">
      <c r="C5256" s="7"/>
      <c r="D5256" s="7"/>
    </row>
    <row r="5257" spans="3:4" s="38" customFormat="1" x14ac:dyDescent="0.2">
      <c r="C5257" s="7"/>
      <c r="D5257" s="7"/>
    </row>
    <row r="5258" spans="3:4" s="38" customFormat="1" x14ac:dyDescent="0.2">
      <c r="C5258" s="7"/>
      <c r="D5258" s="7"/>
    </row>
    <row r="5259" spans="3:4" s="38" customFormat="1" x14ac:dyDescent="0.2">
      <c r="C5259" s="7"/>
      <c r="D5259" s="7"/>
    </row>
    <row r="5260" spans="3:4" s="38" customFormat="1" x14ac:dyDescent="0.2">
      <c r="C5260" s="7"/>
      <c r="D5260" s="7"/>
    </row>
    <row r="5261" spans="3:4" s="38" customFormat="1" x14ac:dyDescent="0.2">
      <c r="C5261" s="7"/>
      <c r="D5261" s="7"/>
    </row>
    <row r="5262" spans="3:4" s="38" customFormat="1" x14ac:dyDescent="0.2">
      <c r="C5262" s="7"/>
      <c r="D5262" s="7"/>
    </row>
    <row r="5263" spans="3:4" s="38" customFormat="1" x14ac:dyDescent="0.2">
      <c r="C5263" s="7"/>
      <c r="D5263" s="7"/>
    </row>
    <row r="5264" spans="3:4" s="38" customFormat="1" x14ac:dyDescent="0.2">
      <c r="C5264" s="7"/>
      <c r="D5264" s="7"/>
    </row>
    <row r="5265" spans="3:4" s="38" customFormat="1" x14ac:dyDescent="0.2">
      <c r="C5265" s="7"/>
      <c r="D5265" s="7"/>
    </row>
    <row r="5266" spans="3:4" s="38" customFormat="1" x14ac:dyDescent="0.2">
      <c r="C5266" s="7"/>
      <c r="D5266" s="7"/>
    </row>
    <row r="5267" spans="3:4" s="38" customFormat="1" x14ac:dyDescent="0.2">
      <c r="C5267" s="7"/>
      <c r="D5267" s="7"/>
    </row>
    <row r="5268" spans="3:4" s="38" customFormat="1" x14ac:dyDescent="0.2">
      <c r="C5268" s="7"/>
      <c r="D5268" s="7"/>
    </row>
    <row r="5269" spans="3:4" s="38" customFormat="1" x14ac:dyDescent="0.2">
      <c r="C5269" s="7"/>
      <c r="D5269" s="7"/>
    </row>
    <row r="5270" spans="3:4" s="38" customFormat="1" x14ac:dyDescent="0.2">
      <c r="C5270" s="7"/>
      <c r="D5270" s="7"/>
    </row>
    <row r="5271" spans="3:4" s="38" customFormat="1" x14ac:dyDescent="0.2">
      <c r="C5271" s="7"/>
      <c r="D5271" s="7"/>
    </row>
    <row r="5272" spans="3:4" s="38" customFormat="1" x14ac:dyDescent="0.2">
      <c r="C5272" s="7"/>
      <c r="D5272" s="7"/>
    </row>
    <row r="5273" spans="3:4" s="38" customFormat="1" x14ac:dyDescent="0.2">
      <c r="C5273" s="7"/>
      <c r="D5273" s="7"/>
    </row>
    <row r="5274" spans="3:4" s="38" customFormat="1" x14ac:dyDescent="0.2">
      <c r="C5274" s="7"/>
      <c r="D5274" s="7"/>
    </row>
    <row r="5275" spans="3:4" s="38" customFormat="1" x14ac:dyDescent="0.2">
      <c r="C5275" s="7"/>
      <c r="D5275" s="7"/>
    </row>
    <row r="5276" spans="3:4" s="38" customFormat="1" x14ac:dyDescent="0.2">
      <c r="C5276" s="7"/>
      <c r="D5276" s="7"/>
    </row>
    <row r="5277" spans="3:4" s="38" customFormat="1" x14ac:dyDescent="0.2">
      <c r="C5277" s="7"/>
      <c r="D5277" s="7"/>
    </row>
    <row r="5278" spans="3:4" s="38" customFormat="1" x14ac:dyDescent="0.2">
      <c r="C5278" s="7"/>
      <c r="D5278" s="7"/>
    </row>
    <row r="5279" spans="3:4" s="38" customFormat="1" x14ac:dyDescent="0.2">
      <c r="C5279" s="7"/>
      <c r="D5279" s="7"/>
    </row>
    <row r="5280" spans="3:4" s="38" customFormat="1" x14ac:dyDescent="0.2">
      <c r="C5280" s="7"/>
      <c r="D5280" s="7"/>
    </row>
    <row r="5281" spans="3:4" s="38" customFormat="1" x14ac:dyDescent="0.2">
      <c r="C5281" s="7"/>
      <c r="D5281" s="7"/>
    </row>
    <row r="5282" spans="3:4" s="38" customFormat="1" x14ac:dyDescent="0.2">
      <c r="C5282" s="7"/>
      <c r="D5282" s="7"/>
    </row>
    <row r="5283" spans="3:4" s="38" customFormat="1" x14ac:dyDescent="0.2">
      <c r="C5283" s="7"/>
      <c r="D5283" s="7"/>
    </row>
    <row r="5284" spans="3:4" s="38" customFormat="1" x14ac:dyDescent="0.2">
      <c r="C5284" s="7"/>
      <c r="D5284" s="7"/>
    </row>
    <row r="5285" spans="3:4" s="38" customFormat="1" x14ac:dyDescent="0.2">
      <c r="C5285" s="7"/>
      <c r="D5285" s="7"/>
    </row>
    <row r="5286" spans="3:4" s="38" customFormat="1" x14ac:dyDescent="0.2">
      <c r="C5286" s="7"/>
      <c r="D5286" s="7"/>
    </row>
    <row r="5287" spans="3:4" s="38" customFormat="1" x14ac:dyDescent="0.2">
      <c r="C5287" s="7"/>
      <c r="D5287" s="7"/>
    </row>
    <row r="5288" spans="3:4" s="38" customFormat="1" x14ac:dyDescent="0.2">
      <c r="C5288" s="7"/>
      <c r="D5288" s="7"/>
    </row>
    <row r="5289" spans="3:4" s="38" customFormat="1" x14ac:dyDescent="0.2">
      <c r="C5289" s="7"/>
      <c r="D5289" s="7"/>
    </row>
    <row r="5290" spans="3:4" s="38" customFormat="1" x14ac:dyDescent="0.2">
      <c r="C5290" s="7"/>
      <c r="D5290" s="7"/>
    </row>
    <row r="5291" spans="3:4" s="38" customFormat="1" x14ac:dyDescent="0.2">
      <c r="C5291" s="7"/>
      <c r="D5291" s="7"/>
    </row>
    <row r="5292" spans="3:4" s="38" customFormat="1" x14ac:dyDescent="0.2">
      <c r="C5292" s="7"/>
      <c r="D5292" s="7"/>
    </row>
    <row r="5293" spans="3:4" s="38" customFormat="1" x14ac:dyDescent="0.2">
      <c r="C5293" s="7"/>
      <c r="D5293" s="7"/>
    </row>
    <row r="5294" spans="3:4" s="38" customFormat="1" x14ac:dyDescent="0.2">
      <c r="C5294" s="7"/>
      <c r="D5294" s="7"/>
    </row>
    <row r="5295" spans="3:4" s="38" customFormat="1" x14ac:dyDescent="0.2">
      <c r="C5295" s="7"/>
      <c r="D5295" s="7"/>
    </row>
    <row r="5296" spans="3:4" s="38" customFormat="1" x14ac:dyDescent="0.2">
      <c r="C5296" s="7"/>
      <c r="D5296" s="7"/>
    </row>
    <row r="5297" spans="3:4" s="38" customFormat="1" x14ac:dyDescent="0.2">
      <c r="C5297" s="7"/>
      <c r="D5297" s="7"/>
    </row>
    <row r="5298" spans="3:4" s="38" customFormat="1" x14ac:dyDescent="0.2">
      <c r="C5298" s="7"/>
      <c r="D5298" s="7"/>
    </row>
    <row r="5299" spans="3:4" s="38" customFormat="1" x14ac:dyDescent="0.2">
      <c r="C5299" s="7"/>
      <c r="D5299" s="7"/>
    </row>
    <row r="5300" spans="3:4" s="38" customFormat="1" x14ac:dyDescent="0.2">
      <c r="C5300" s="7"/>
      <c r="D5300" s="7"/>
    </row>
    <row r="5301" spans="3:4" s="38" customFormat="1" x14ac:dyDescent="0.2">
      <c r="C5301" s="7"/>
      <c r="D5301" s="7"/>
    </row>
    <row r="5302" spans="3:4" s="38" customFormat="1" x14ac:dyDescent="0.2">
      <c r="C5302" s="7"/>
      <c r="D5302" s="7"/>
    </row>
    <row r="5303" spans="3:4" s="38" customFormat="1" x14ac:dyDescent="0.2">
      <c r="C5303" s="7"/>
      <c r="D5303" s="7"/>
    </row>
    <row r="5304" spans="3:4" s="38" customFormat="1" x14ac:dyDescent="0.2">
      <c r="C5304" s="7"/>
      <c r="D5304" s="7"/>
    </row>
    <row r="5305" spans="3:4" s="38" customFormat="1" x14ac:dyDescent="0.2">
      <c r="C5305" s="7"/>
      <c r="D5305" s="7"/>
    </row>
    <row r="5306" spans="3:4" s="38" customFormat="1" x14ac:dyDescent="0.2">
      <c r="C5306" s="7"/>
      <c r="D5306" s="7"/>
    </row>
    <row r="5307" spans="3:4" s="38" customFormat="1" x14ac:dyDescent="0.2">
      <c r="C5307" s="7"/>
      <c r="D5307" s="7"/>
    </row>
    <row r="5308" spans="3:4" s="38" customFormat="1" x14ac:dyDescent="0.2">
      <c r="C5308" s="7"/>
      <c r="D5308" s="7"/>
    </row>
    <row r="5309" spans="3:4" s="38" customFormat="1" x14ac:dyDescent="0.2">
      <c r="C5309" s="7"/>
      <c r="D5309" s="7"/>
    </row>
    <row r="5310" spans="3:4" s="38" customFormat="1" x14ac:dyDescent="0.2">
      <c r="C5310" s="7"/>
      <c r="D5310" s="7"/>
    </row>
    <row r="5311" spans="3:4" s="38" customFormat="1" x14ac:dyDescent="0.2">
      <c r="C5311" s="7"/>
      <c r="D5311" s="7"/>
    </row>
    <row r="5312" spans="3:4" s="38" customFormat="1" x14ac:dyDescent="0.2">
      <c r="C5312" s="7"/>
      <c r="D5312" s="7"/>
    </row>
    <row r="5313" spans="3:4" s="38" customFormat="1" x14ac:dyDescent="0.2">
      <c r="C5313" s="7"/>
      <c r="D5313" s="7"/>
    </row>
    <row r="5314" spans="3:4" s="38" customFormat="1" x14ac:dyDescent="0.2">
      <c r="C5314" s="7"/>
      <c r="D5314" s="7"/>
    </row>
    <row r="5315" spans="3:4" s="38" customFormat="1" x14ac:dyDescent="0.2">
      <c r="C5315" s="7"/>
      <c r="D5315" s="7"/>
    </row>
    <row r="5316" spans="3:4" s="38" customFormat="1" x14ac:dyDescent="0.2">
      <c r="C5316" s="7"/>
      <c r="D5316" s="7"/>
    </row>
    <row r="5317" spans="3:4" s="38" customFormat="1" x14ac:dyDescent="0.2">
      <c r="C5317" s="7"/>
      <c r="D5317" s="7"/>
    </row>
    <row r="5318" spans="3:4" s="38" customFormat="1" x14ac:dyDescent="0.2">
      <c r="C5318" s="7"/>
      <c r="D5318" s="7"/>
    </row>
    <row r="5319" spans="3:4" s="38" customFormat="1" x14ac:dyDescent="0.2">
      <c r="C5319" s="7"/>
      <c r="D5319" s="7"/>
    </row>
    <row r="5320" spans="3:4" s="38" customFormat="1" x14ac:dyDescent="0.2">
      <c r="C5320" s="7"/>
      <c r="D5320" s="7"/>
    </row>
    <row r="5321" spans="3:4" s="38" customFormat="1" x14ac:dyDescent="0.2">
      <c r="C5321" s="7"/>
      <c r="D5321" s="7"/>
    </row>
    <row r="5322" spans="3:4" s="38" customFormat="1" x14ac:dyDescent="0.2">
      <c r="C5322" s="7"/>
      <c r="D5322" s="7"/>
    </row>
    <row r="5323" spans="3:4" s="38" customFormat="1" x14ac:dyDescent="0.2">
      <c r="C5323" s="7"/>
      <c r="D5323" s="7"/>
    </row>
    <row r="5324" spans="3:4" s="38" customFormat="1" x14ac:dyDescent="0.2">
      <c r="C5324" s="7"/>
      <c r="D5324" s="7"/>
    </row>
    <row r="5325" spans="3:4" s="38" customFormat="1" x14ac:dyDescent="0.2">
      <c r="C5325" s="7"/>
      <c r="D5325" s="7"/>
    </row>
    <row r="5326" spans="3:4" s="38" customFormat="1" x14ac:dyDescent="0.2">
      <c r="C5326" s="7"/>
      <c r="D5326" s="7"/>
    </row>
    <row r="5327" spans="3:4" s="38" customFormat="1" x14ac:dyDescent="0.2">
      <c r="C5327" s="7"/>
      <c r="D5327" s="7"/>
    </row>
    <row r="5328" spans="3:4" s="38" customFormat="1" x14ac:dyDescent="0.2">
      <c r="C5328" s="7"/>
      <c r="D5328" s="7"/>
    </row>
    <row r="5329" spans="3:4" s="38" customFormat="1" x14ac:dyDescent="0.2">
      <c r="C5329" s="7"/>
      <c r="D5329" s="7"/>
    </row>
    <row r="5330" spans="3:4" s="38" customFormat="1" x14ac:dyDescent="0.2">
      <c r="C5330" s="7"/>
      <c r="D5330" s="7"/>
    </row>
    <row r="5331" spans="3:4" s="38" customFormat="1" x14ac:dyDescent="0.2">
      <c r="C5331" s="7"/>
      <c r="D5331" s="7"/>
    </row>
    <row r="5332" spans="3:4" s="38" customFormat="1" x14ac:dyDescent="0.2">
      <c r="C5332" s="7"/>
      <c r="D5332" s="7"/>
    </row>
    <row r="5333" spans="3:4" s="38" customFormat="1" x14ac:dyDescent="0.2">
      <c r="C5333" s="7"/>
      <c r="D5333" s="7"/>
    </row>
    <row r="5334" spans="3:4" s="38" customFormat="1" x14ac:dyDescent="0.2">
      <c r="C5334" s="7"/>
      <c r="D5334" s="7"/>
    </row>
    <row r="5335" spans="3:4" s="38" customFormat="1" x14ac:dyDescent="0.2">
      <c r="C5335" s="7"/>
      <c r="D5335" s="7"/>
    </row>
    <row r="5336" spans="3:4" s="38" customFormat="1" x14ac:dyDescent="0.2">
      <c r="C5336" s="7"/>
      <c r="D5336" s="7"/>
    </row>
    <row r="5337" spans="3:4" s="38" customFormat="1" x14ac:dyDescent="0.2">
      <c r="C5337" s="7"/>
      <c r="D5337" s="7"/>
    </row>
    <row r="5338" spans="3:4" s="38" customFormat="1" x14ac:dyDescent="0.2">
      <c r="C5338" s="7"/>
      <c r="D5338" s="7"/>
    </row>
    <row r="5339" spans="3:4" s="38" customFormat="1" x14ac:dyDescent="0.2">
      <c r="C5339" s="7"/>
      <c r="D5339" s="7"/>
    </row>
    <row r="5340" spans="3:4" s="38" customFormat="1" x14ac:dyDescent="0.2">
      <c r="C5340" s="7"/>
      <c r="D5340" s="7"/>
    </row>
    <row r="5341" spans="3:4" s="38" customFormat="1" x14ac:dyDescent="0.2">
      <c r="C5341" s="7"/>
      <c r="D5341" s="7"/>
    </row>
    <row r="5342" spans="3:4" s="38" customFormat="1" x14ac:dyDescent="0.2">
      <c r="C5342" s="7"/>
      <c r="D5342" s="7"/>
    </row>
    <row r="5343" spans="3:4" s="38" customFormat="1" x14ac:dyDescent="0.2">
      <c r="C5343" s="7"/>
      <c r="D5343" s="7"/>
    </row>
    <row r="5344" spans="3:4" s="38" customFormat="1" x14ac:dyDescent="0.2">
      <c r="C5344" s="7"/>
      <c r="D5344" s="7"/>
    </row>
    <row r="5345" spans="3:4" s="38" customFormat="1" x14ac:dyDescent="0.2">
      <c r="C5345" s="7"/>
      <c r="D5345" s="7"/>
    </row>
    <row r="5346" spans="3:4" s="38" customFormat="1" x14ac:dyDescent="0.2">
      <c r="C5346" s="7"/>
      <c r="D5346" s="7"/>
    </row>
    <row r="5347" spans="3:4" s="38" customFormat="1" x14ac:dyDescent="0.2">
      <c r="C5347" s="7"/>
      <c r="D5347" s="7"/>
    </row>
    <row r="5348" spans="3:4" s="38" customFormat="1" x14ac:dyDescent="0.2">
      <c r="C5348" s="7"/>
      <c r="D5348" s="7"/>
    </row>
    <row r="5349" spans="3:4" s="38" customFormat="1" x14ac:dyDescent="0.2">
      <c r="C5349" s="7"/>
      <c r="D5349" s="7"/>
    </row>
    <row r="5350" spans="3:4" s="38" customFormat="1" x14ac:dyDescent="0.2">
      <c r="C5350" s="7"/>
      <c r="D5350" s="7"/>
    </row>
    <row r="5351" spans="3:4" s="38" customFormat="1" x14ac:dyDescent="0.2">
      <c r="C5351" s="7"/>
      <c r="D5351" s="7"/>
    </row>
    <row r="5352" spans="3:4" s="38" customFormat="1" x14ac:dyDescent="0.2">
      <c r="C5352" s="7"/>
      <c r="D5352" s="7"/>
    </row>
    <row r="5353" spans="3:4" s="38" customFormat="1" x14ac:dyDescent="0.2">
      <c r="C5353" s="7"/>
      <c r="D5353" s="7"/>
    </row>
    <row r="5354" spans="3:4" s="38" customFormat="1" x14ac:dyDescent="0.2">
      <c r="C5354" s="7"/>
      <c r="D5354" s="7"/>
    </row>
    <row r="5355" spans="3:4" s="38" customFormat="1" x14ac:dyDescent="0.2">
      <c r="C5355" s="7"/>
      <c r="D5355" s="7"/>
    </row>
    <row r="5356" spans="3:4" s="38" customFormat="1" x14ac:dyDescent="0.2">
      <c r="C5356" s="7"/>
      <c r="D5356" s="7"/>
    </row>
    <row r="5357" spans="3:4" s="38" customFormat="1" x14ac:dyDescent="0.2">
      <c r="C5357" s="7"/>
      <c r="D5357" s="7"/>
    </row>
    <row r="5358" spans="3:4" s="38" customFormat="1" x14ac:dyDescent="0.2">
      <c r="C5358" s="7"/>
      <c r="D5358" s="7"/>
    </row>
    <row r="5359" spans="3:4" s="38" customFormat="1" x14ac:dyDescent="0.2">
      <c r="C5359" s="7"/>
      <c r="D5359" s="7"/>
    </row>
    <row r="5360" spans="3:4" s="38" customFormat="1" x14ac:dyDescent="0.2">
      <c r="C5360" s="7"/>
      <c r="D5360" s="7"/>
    </row>
    <row r="5361" spans="3:4" s="38" customFormat="1" x14ac:dyDescent="0.2">
      <c r="C5361" s="7"/>
      <c r="D5361" s="7"/>
    </row>
    <row r="5362" spans="3:4" s="38" customFormat="1" x14ac:dyDescent="0.2">
      <c r="C5362" s="7"/>
      <c r="D5362" s="7"/>
    </row>
    <row r="5363" spans="3:4" s="38" customFormat="1" x14ac:dyDescent="0.2">
      <c r="C5363" s="7"/>
      <c r="D5363" s="7"/>
    </row>
    <row r="5364" spans="3:4" s="38" customFormat="1" x14ac:dyDescent="0.2">
      <c r="C5364" s="7"/>
      <c r="D5364" s="7"/>
    </row>
    <row r="5365" spans="3:4" s="38" customFormat="1" x14ac:dyDescent="0.2">
      <c r="C5365" s="7"/>
      <c r="D5365" s="7"/>
    </row>
    <row r="5366" spans="3:4" s="38" customFormat="1" x14ac:dyDescent="0.2">
      <c r="C5366" s="7"/>
      <c r="D5366" s="7"/>
    </row>
    <row r="5367" spans="3:4" s="38" customFormat="1" x14ac:dyDescent="0.2">
      <c r="C5367" s="7"/>
      <c r="D5367" s="7"/>
    </row>
    <row r="5368" spans="3:4" s="38" customFormat="1" x14ac:dyDescent="0.2">
      <c r="C5368" s="7"/>
      <c r="D5368" s="7"/>
    </row>
    <row r="5369" spans="3:4" s="38" customFormat="1" x14ac:dyDescent="0.2">
      <c r="C5369" s="7"/>
      <c r="D5369" s="7"/>
    </row>
    <row r="5370" spans="3:4" s="38" customFormat="1" x14ac:dyDescent="0.2">
      <c r="C5370" s="7"/>
      <c r="D5370" s="7"/>
    </row>
    <row r="5371" spans="3:4" s="38" customFormat="1" x14ac:dyDescent="0.2">
      <c r="C5371" s="7"/>
      <c r="D5371" s="7"/>
    </row>
    <row r="5372" spans="3:4" s="38" customFormat="1" x14ac:dyDescent="0.2">
      <c r="C5372" s="7"/>
      <c r="D5372" s="7"/>
    </row>
    <row r="5373" spans="3:4" s="38" customFormat="1" x14ac:dyDescent="0.2">
      <c r="C5373" s="7"/>
      <c r="D5373" s="7"/>
    </row>
    <row r="5374" spans="3:4" s="38" customFormat="1" x14ac:dyDescent="0.2">
      <c r="C5374" s="7"/>
      <c r="D5374" s="7"/>
    </row>
    <row r="5375" spans="3:4" s="38" customFormat="1" x14ac:dyDescent="0.2">
      <c r="C5375" s="7"/>
      <c r="D5375" s="7"/>
    </row>
    <row r="5376" spans="3:4" s="38" customFormat="1" x14ac:dyDescent="0.2">
      <c r="C5376" s="7"/>
      <c r="D5376" s="7"/>
    </row>
    <row r="5377" spans="3:4" s="38" customFormat="1" x14ac:dyDescent="0.2">
      <c r="C5377" s="7"/>
      <c r="D5377" s="7"/>
    </row>
    <row r="5378" spans="3:4" s="38" customFormat="1" x14ac:dyDescent="0.2">
      <c r="C5378" s="7"/>
      <c r="D5378" s="7"/>
    </row>
    <row r="5379" spans="3:4" s="38" customFormat="1" x14ac:dyDescent="0.2">
      <c r="C5379" s="7"/>
      <c r="D5379" s="7"/>
    </row>
    <row r="5380" spans="3:4" s="38" customFormat="1" x14ac:dyDescent="0.2">
      <c r="C5380" s="7"/>
      <c r="D5380" s="7"/>
    </row>
    <row r="5381" spans="3:4" s="38" customFormat="1" x14ac:dyDescent="0.2">
      <c r="C5381" s="7"/>
      <c r="D5381" s="7"/>
    </row>
    <row r="5382" spans="3:4" s="38" customFormat="1" x14ac:dyDescent="0.2">
      <c r="C5382" s="7"/>
      <c r="D5382" s="7"/>
    </row>
    <row r="5383" spans="3:4" s="38" customFormat="1" x14ac:dyDescent="0.2">
      <c r="C5383" s="7"/>
      <c r="D5383" s="7"/>
    </row>
    <row r="5384" spans="3:4" s="38" customFormat="1" x14ac:dyDescent="0.2">
      <c r="C5384" s="7"/>
      <c r="D5384" s="7"/>
    </row>
    <row r="5385" spans="3:4" s="38" customFormat="1" x14ac:dyDescent="0.2">
      <c r="C5385" s="7"/>
      <c r="D5385" s="7"/>
    </row>
    <row r="5386" spans="3:4" s="38" customFormat="1" x14ac:dyDescent="0.2">
      <c r="C5386" s="7"/>
      <c r="D5386" s="7"/>
    </row>
    <row r="5387" spans="3:4" s="38" customFormat="1" x14ac:dyDescent="0.2">
      <c r="C5387" s="7"/>
      <c r="D5387" s="7"/>
    </row>
    <row r="5388" spans="3:4" s="38" customFormat="1" x14ac:dyDescent="0.2">
      <c r="C5388" s="7"/>
      <c r="D5388" s="7"/>
    </row>
    <row r="5389" spans="3:4" s="38" customFormat="1" x14ac:dyDescent="0.2">
      <c r="C5389" s="7"/>
      <c r="D5389" s="7"/>
    </row>
    <row r="5390" spans="3:4" s="38" customFormat="1" x14ac:dyDescent="0.2">
      <c r="C5390" s="7"/>
      <c r="D5390" s="7"/>
    </row>
    <row r="5391" spans="3:4" s="38" customFormat="1" x14ac:dyDescent="0.2">
      <c r="C5391" s="7"/>
      <c r="D5391" s="7"/>
    </row>
    <row r="5392" spans="3:4" s="38" customFormat="1" x14ac:dyDescent="0.2">
      <c r="C5392" s="7"/>
      <c r="D5392" s="7"/>
    </row>
    <row r="5393" spans="3:4" s="38" customFormat="1" x14ac:dyDescent="0.2">
      <c r="C5393" s="7"/>
      <c r="D5393" s="7"/>
    </row>
    <row r="5394" spans="3:4" s="38" customFormat="1" x14ac:dyDescent="0.2">
      <c r="C5394" s="7"/>
      <c r="D5394" s="7"/>
    </row>
    <row r="5395" spans="3:4" s="38" customFormat="1" x14ac:dyDescent="0.2">
      <c r="C5395" s="7"/>
      <c r="D5395" s="7"/>
    </row>
    <row r="5396" spans="3:4" s="38" customFormat="1" x14ac:dyDescent="0.2">
      <c r="C5396" s="7"/>
      <c r="D5396" s="7"/>
    </row>
    <row r="5397" spans="3:4" s="38" customFormat="1" x14ac:dyDescent="0.2">
      <c r="C5397" s="7"/>
      <c r="D5397" s="7"/>
    </row>
    <row r="5398" spans="3:4" s="38" customFormat="1" x14ac:dyDescent="0.2">
      <c r="C5398" s="7"/>
      <c r="D5398" s="7"/>
    </row>
    <row r="5399" spans="3:4" s="38" customFormat="1" x14ac:dyDescent="0.2">
      <c r="C5399" s="7"/>
      <c r="D5399" s="7"/>
    </row>
    <row r="5400" spans="3:4" s="38" customFormat="1" x14ac:dyDescent="0.2">
      <c r="C5400" s="7"/>
      <c r="D5400" s="7"/>
    </row>
    <row r="5401" spans="3:4" s="38" customFormat="1" x14ac:dyDescent="0.2">
      <c r="C5401" s="7"/>
      <c r="D5401" s="7"/>
    </row>
    <row r="5402" spans="3:4" s="38" customFormat="1" x14ac:dyDescent="0.2">
      <c r="C5402" s="7"/>
      <c r="D5402" s="7"/>
    </row>
    <row r="5403" spans="3:4" s="38" customFormat="1" x14ac:dyDescent="0.2">
      <c r="C5403" s="7"/>
      <c r="D5403" s="7"/>
    </row>
    <row r="5404" spans="3:4" s="38" customFormat="1" x14ac:dyDescent="0.2">
      <c r="C5404" s="7"/>
      <c r="D5404" s="7"/>
    </row>
    <row r="5405" spans="3:4" s="38" customFormat="1" x14ac:dyDescent="0.2">
      <c r="C5405" s="7"/>
      <c r="D5405" s="7"/>
    </row>
    <row r="5406" spans="3:4" s="38" customFormat="1" x14ac:dyDescent="0.2">
      <c r="C5406" s="7"/>
      <c r="D5406" s="7"/>
    </row>
    <row r="5407" spans="3:4" s="38" customFormat="1" x14ac:dyDescent="0.2">
      <c r="C5407" s="7"/>
      <c r="D5407" s="7"/>
    </row>
    <row r="5408" spans="3:4" s="38" customFormat="1" x14ac:dyDescent="0.2">
      <c r="C5408" s="7"/>
      <c r="D5408" s="7"/>
    </row>
    <row r="5409" spans="3:4" s="38" customFormat="1" x14ac:dyDescent="0.2">
      <c r="C5409" s="7"/>
      <c r="D5409" s="7"/>
    </row>
    <row r="5410" spans="3:4" s="38" customFormat="1" x14ac:dyDescent="0.2">
      <c r="C5410" s="7"/>
      <c r="D5410" s="7"/>
    </row>
    <row r="5411" spans="3:4" s="38" customFormat="1" x14ac:dyDescent="0.2">
      <c r="C5411" s="7"/>
      <c r="D5411" s="7"/>
    </row>
    <row r="5412" spans="3:4" s="38" customFormat="1" x14ac:dyDescent="0.2">
      <c r="C5412" s="7"/>
      <c r="D5412" s="7"/>
    </row>
    <row r="5413" spans="3:4" s="38" customFormat="1" x14ac:dyDescent="0.2">
      <c r="C5413" s="7"/>
      <c r="D5413" s="7"/>
    </row>
    <row r="5414" spans="3:4" s="38" customFormat="1" x14ac:dyDescent="0.2">
      <c r="C5414" s="7"/>
      <c r="D5414" s="7"/>
    </row>
    <row r="5415" spans="3:4" s="38" customFormat="1" x14ac:dyDescent="0.2">
      <c r="C5415" s="7"/>
      <c r="D5415" s="7"/>
    </row>
    <row r="5416" spans="3:4" s="38" customFormat="1" x14ac:dyDescent="0.2">
      <c r="C5416" s="7"/>
      <c r="D5416" s="7"/>
    </row>
    <row r="5417" spans="3:4" s="38" customFormat="1" x14ac:dyDescent="0.2">
      <c r="C5417" s="7"/>
      <c r="D5417" s="7"/>
    </row>
    <row r="5418" spans="3:4" s="38" customFormat="1" x14ac:dyDescent="0.2">
      <c r="C5418" s="7"/>
      <c r="D5418" s="7"/>
    </row>
    <row r="5419" spans="3:4" s="38" customFormat="1" x14ac:dyDescent="0.2">
      <c r="C5419" s="7"/>
      <c r="D5419" s="7"/>
    </row>
    <row r="5420" spans="3:4" s="38" customFormat="1" x14ac:dyDescent="0.2">
      <c r="C5420" s="7"/>
      <c r="D5420" s="7"/>
    </row>
    <row r="5421" spans="3:4" s="38" customFormat="1" x14ac:dyDescent="0.2">
      <c r="C5421" s="7"/>
      <c r="D5421" s="7"/>
    </row>
    <row r="5422" spans="3:4" s="38" customFormat="1" x14ac:dyDescent="0.2">
      <c r="C5422" s="7"/>
      <c r="D5422" s="7"/>
    </row>
    <row r="5423" spans="3:4" s="38" customFormat="1" x14ac:dyDescent="0.2">
      <c r="C5423" s="7"/>
      <c r="D5423" s="7"/>
    </row>
    <row r="5424" spans="3:4" s="38" customFormat="1" x14ac:dyDescent="0.2">
      <c r="C5424" s="7"/>
      <c r="D5424" s="7"/>
    </row>
    <row r="5425" spans="3:4" s="38" customFormat="1" x14ac:dyDescent="0.2">
      <c r="C5425" s="7"/>
      <c r="D5425" s="7"/>
    </row>
    <row r="5426" spans="3:4" s="38" customFormat="1" x14ac:dyDescent="0.2">
      <c r="C5426" s="7"/>
      <c r="D5426" s="7"/>
    </row>
    <row r="5427" spans="3:4" s="38" customFormat="1" x14ac:dyDescent="0.2">
      <c r="C5427" s="7"/>
      <c r="D5427" s="7"/>
    </row>
    <row r="5428" spans="3:4" s="38" customFormat="1" x14ac:dyDescent="0.2">
      <c r="C5428" s="7"/>
      <c r="D5428" s="7"/>
    </row>
    <row r="5429" spans="3:4" s="38" customFormat="1" x14ac:dyDescent="0.2">
      <c r="C5429" s="7"/>
      <c r="D5429" s="7"/>
    </row>
    <row r="5430" spans="3:4" s="38" customFormat="1" x14ac:dyDescent="0.2">
      <c r="C5430" s="7"/>
      <c r="D5430" s="7"/>
    </row>
    <row r="5431" spans="3:4" s="38" customFormat="1" x14ac:dyDescent="0.2">
      <c r="C5431" s="7"/>
      <c r="D5431" s="7"/>
    </row>
    <row r="5432" spans="3:4" s="38" customFormat="1" x14ac:dyDescent="0.2">
      <c r="C5432" s="7"/>
      <c r="D5432" s="7"/>
    </row>
    <row r="5433" spans="3:4" s="38" customFormat="1" x14ac:dyDescent="0.2">
      <c r="C5433" s="7"/>
      <c r="D5433" s="7"/>
    </row>
    <row r="5434" spans="3:4" s="38" customFormat="1" x14ac:dyDescent="0.2">
      <c r="C5434" s="7"/>
      <c r="D5434" s="7"/>
    </row>
    <row r="5435" spans="3:4" s="38" customFormat="1" x14ac:dyDescent="0.2">
      <c r="C5435" s="7"/>
      <c r="D5435" s="7"/>
    </row>
    <row r="5436" spans="3:4" s="38" customFormat="1" x14ac:dyDescent="0.2">
      <c r="C5436" s="7"/>
      <c r="D5436" s="7"/>
    </row>
    <row r="5437" spans="3:4" s="38" customFormat="1" x14ac:dyDescent="0.2">
      <c r="C5437" s="7"/>
      <c r="D5437" s="7"/>
    </row>
    <row r="5438" spans="3:4" s="38" customFormat="1" x14ac:dyDescent="0.2">
      <c r="C5438" s="7"/>
      <c r="D5438" s="7"/>
    </row>
    <row r="5439" spans="3:4" s="38" customFormat="1" x14ac:dyDescent="0.2">
      <c r="C5439" s="7"/>
      <c r="D5439" s="7"/>
    </row>
    <row r="5440" spans="3:4" s="38" customFormat="1" x14ac:dyDescent="0.2">
      <c r="C5440" s="7"/>
      <c r="D5440" s="7"/>
    </row>
    <row r="5441" spans="3:4" s="38" customFormat="1" x14ac:dyDescent="0.2">
      <c r="C5441" s="7"/>
      <c r="D5441" s="7"/>
    </row>
    <row r="5442" spans="3:4" s="38" customFormat="1" x14ac:dyDescent="0.2">
      <c r="C5442" s="7"/>
      <c r="D5442" s="7"/>
    </row>
    <row r="5443" spans="3:4" s="38" customFormat="1" x14ac:dyDescent="0.2">
      <c r="C5443" s="7"/>
      <c r="D5443" s="7"/>
    </row>
    <row r="5444" spans="3:4" s="38" customFormat="1" x14ac:dyDescent="0.2">
      <c r="C5444" s="7"/>
      <c r="D5444" s="7"/>
    </row>
    <row r="5445" spans="3:4" s="38" customFormat="1" x14ac:dyDescent="0.2">
      <c r="C5445" s="7"/>
      <c r="D5445" s="7"/>
    </row>
    <row r="5446" spans="3:4" s="38" customFormat="1" x14ac:dyDescent="0.2">
      <c r="C5446" s="7"/>
      <c r="D5446" s="7"/>
    </row>
    <row r="5447" spans="3:4" s="38" customFormat="1" x14ac:dyDescent="0.2">
      <c r="C5447" s="7"/>
      <c r="D5447" s="7"/>
    </row>
    <row r="5448" spans="3:4" s="38" customFormat="1" x14ac:dyDescent="0.2">
      <c r="C5448" s="7"/>
      <c r="D5448" s="7"/>
    </row>
    <row r="5449" spans="3:4" s="38" customFormat="1" x14ac:dyDescent="0.2">
      <c r="C5449" s="7"/>
      <c r="D5449" s="7"/>
    </row>
    <row r="5450" spans="3:4" s="38" customFormat="1" x14ac:dyDescent="0.2">
      <c r="C5450" s="7"/>
      <c r="D5450" s="7"/>
    </row>
    <row r="5451" spans="3:4" s="38" customFormat="1" x14ac:dyDescent="0.2">
      <c r="C5451" s="7"/>
      <c r="D5451" s="7"/>
    </row>
    <row r="5452" spans="3:4" s="38" customFormat="1" x14ac:dyDescent="0.2">
      <c r="C5452" s="7"/>
      <c r="D5452" s="7"/>
    </row>
    <row r="5453" spans="3:4" s="38" customFormat="1" x14ac:dyDescent="0.2">
      <c r="C5453" s="7"/>
      <c r="D5453" s="7"/>
    </row>
    <row r="5454" spans="3:4" s="38" customFormat="1" x14ac:dyDescent="0.2">
      <c r="C5454" s="7"/>
      <c r="D5454" s="7"/>
    </row>
    <row r="5455" spans="3:4" s="38" customFormat="1" x14ac:dyDescent="0.2">
      <c r="C5455" s="7"/>
      <c r="D5455" s="7"/>
    </row>
    <row r="5456" spans="3:4" s="38" customFormat="1" x14ac:dyDescent="0.2">
      <c r="C5456" s="7"/>
      <c r="D5456" s="7"/>
    </row>
    <row r="5457" spans="3:4" s="38" customFormat="1" x14ac:dyDescent="0.2">
      <c r="C5457" s="7"/>
      <c r="D5457" s="7"/>
    </row>
    <row r="5458" spans="3:4" s="38" customFormat="1" x14ac:dyDescent="0.2">
      <c r="C5458" s="7"/>
      <c r="D5458" s="7"/>
    </row>
    <row r="5459" spans="3:4" s="38" customFormat="1" x14ac:dyDescent="0.2">
      <c r="C5459" s="7"/>
      <c r="D5459" s="7"/>
    </row>
    <row r="5460" spans="3:4" s="38" customFormat="1" x14ac:dyDescent="0.2">
      <c r="C5460" s="7"/>
      <c r="D5460" s="7"/>
    </row>
    <row r="5461" spans="3:4" s="38" customFormat="1" x14ac:dyDescent="0.2">
      <c r="C5461" s="7"/>
      <c r="D5461" s="7"/>
    </row>
    <row r="5462" spans="3:4" s="38" customFormat="1" x14ac:dyDescent="0.2">
      <c r="C5462" s="7"/>
      <c r="D5462" s="7"/>
    </row>
    <row r="5463" spans="3:4" s="38" customFormat="1" x14ac:dyDescent="0.2">
      <c r="C5463" s="7"/>
      <c r="D5463" s="7"/>
    </row>
    <row r="5464" spans="3:4" s="38" customFormat="1" x14ac:dyDescent="0.2">
      <c r="C5464" s="7"/>
      <c r="D5464" s="7"/>
    </row>
    <row r="5465" spans="3:4" s="38" customFormat="1" x14ac:dyDescent="0.2">
      <c r="C5465" s="7"/>
      <c r="D5465" s="7"/>
    </row>
    <row r="5466" spans="3:4" s="38" customFormat="1" x14ac:dyDescent="0.2">
      <c r="C5466" s="7"/>
      <c r="D5466" s="7"/>
    </row>
    <row r="5467" spans="3:4" s="38" customFormat="1" x14ac:dyDescent="0.2">
      <c r="C5467" s="7"/>
      <c r="D5467" s="7"/>
    </row>
    <row r="5468" spans="3:4" s="38" customFormat="1" x14ac:dyDescent="0.2">
      <c r="C5468" s="7"/>
      <c r="D5468" s="7"/>
    </row>
    <row r="5469" spans="3:4" s="38" customFormat="1" x14ac:dyDescent="0.2">
      <c r="C5469" s="7"/>
      <c r="D5469" s="7"/>
    </row>
    <row r="5470" spans="3:4" s="38" customFormat="1" x14ac:dyDescent="0.2">
      <c r="C5470" s="7"/>
      <c r="D5470" s="7"/>
    </row>
    <row r="5471" spans="3:4" s="38" customFormat="1" x14ac:dyDescent="0.2">
      <c r="C5471" s="7"/>
      <c r="D5471" s="7"/>
    </row>
    <row r="5472" spans="3:4" s="38" customFormat="1" x14ac:dyDescent="0.2">
      <c r="C5472" s="7"/>
      <c r="D5472" s="7"/>
    </row>
    <row r="5473" spans="3:4" s="38" customFormat="1" x14ac:dyDescent="0.2">
      <c r="C5473" s="7"/>
      <c r="D5473" s="7"/>
    </row>
    <row r="5474" spans="3:4" s="38" customFormat="1" x14ac:dyDescent="0.2">
      <c r="C5474" s="7"/>
      <c r="D5474" s="7"/>
    </row>
    <row r="5475" spans="3:4" s="38" customFormat="1" x14ac:dyDescent="0.2">
      <c r="C5475" s="7"/>
      <c r="D5475" s="7"/>
    </row>
    <row r="5476" spans="3:4" s="38" customFormat="1" x14ac:dyDescent="0.2">
      <c r="C5476" s="7"/>
      <c r="D5476" s="7"/>
    </row>
    <row r="5477" spans="3:4" s="38" customFormat="1" x14ac:dyDescent="0.2">
      <c r="C5477" s="7"/>
      <c r="D5477" s="7"/>
    </row>
    <row r="5478" spans="3:4" s="38" customFormat="1" x14ac:dyDescent="0.2">
      <c r="C5478" s="7"/>
      <c r="D5478" s="7"/>
    </row>
    <row r="5479" spans="3:4" s="38" customFormat="1" x14ac:dyDescent="0.2">
      <c r="C5479" s="7"/>
      <c r="D5479" s="7"/>
    </row>
    <row r="5480" spans="3:4" s="38" customFormat="1" x14ac:dyDescent="0.2">
      <c r="C5480" s="7"/>
      <c r="D5480" s="7"/>
    </row>
    <row r="5481" spans="3:4" s="38" customFormat="1" x14ac:dyDescent="0.2">
      <c r="C5481" s="7"/>
      <c r="D5481" s="7"/>
    </row>
    <row r="5482" spans="3:4" s="38" customFormat="1" x14ac:dyDescent="0.2">
      <c r="C5482" s="7"/>
      <c r="D5482" s="7"/>
    </row>
    <row r="5483" spans="3:4" s="38" customFormat="1" x14ac:dyDescent="0.2">
      <c r="C5483" s="7"/>
      <c r="D5483" s="7"/>
    </row>
    <row r="5484" spans="3:4" s="38" customFormat="1" x14ac:dyDescent="0.2">
      <c r="C5484" s="7"/>
      <c r="D5484" s="7"/>
    </row>
    <row r="5485" spans="3:4" s="38" customFormat="1" x14ac:dyDescent="0.2">
      <c r="C5485" s="7"/>
      <c r="D5485" s="7"/>
    </row>
    <row r="5486" spans="3:4" s="38" customFormat="1" x14ac:dyDescent="0.2">
      <c r="C5486" s="7"/>
      <c r="D5486" s="7"/>
    </row>
    <row r="5487" spans="3:4" s="38" customFormat="1" x14ac:dyDescent="0.2">
      <c r="C5487" s="7"/>
      <c r="D5487" s="7"/>
    </row>
    <row r="5488" spans="3:4" s="38" customFormat="1" x14ac:dyDescent="0.2">
      <c r="C5488" s="7"/>
      <c r="D5488" s="7"/>
    </row>
    <row r="5489" spans="3:4" s="38" customFormat="1" x14ac:dyDescent="0.2">
      <c r="C5489" s="7"/>
      <c r="D5489" s="7"/>
    </row>
    <row r="5490" spans="3:4" s="38" customFormat="1" x14ac:dyDescent="0.2">
      <c r="C5490" s="7"/>
      <c r="D5490" s="7"/>
    </row>
    <row r="5491" spans="3:4" s="38" customFormat="1" x14ac:dyDescent="0.2">
      <c r="C5491" s="7"/>
      <c r="D5491" s="7"/>
    </row>
    <row r="5492" spans="3:4" s="38" customFormat="1" x14ac:dyDescent="0.2">
      <c r="C5492" s="7"/>
      <c r="D5492" s="7"/>
    </row>
    <row r="5493" spans="3:4" s="38" customFormat="1" x14ac:dyDescent="0.2">
      <c r="C5493" s="7"/>
      <c r="D5493" s="7"/>
    </row>
    <row r="5494" spans="3:4" s="38" customFormat="1" x14ac:dyDescent="0.2">
      <c r="C5494" s="7"/>
      <c r="D5494" s="7"/>
    </row>
    <row r="5495" spans="3:4" s="38" customFormat="1" x14ac:dyDescent="0.2">
      <c r="C5495" s="7"/>
      <c r="D5495" s="7"/>
    </row>
    <row r="5496" spans="3:4" s="38" customFormat="1" x14ac:dyDescent="0.2">
      <c r="C5496" s="7"/>
      <c r="D5496" s="7"/>
    </row>
    <row r="5497" spans="3:4" s="38" customFormat="1" x14ac:dyDescent="0.2">
      <c r="C5497" s="7"/>
      <c r="D5497" s="7"/>
    </row>
    <row r="5498" spans="3:4" s="38" customFormat="1" x14ac:dyDescent="0.2">
      <c r="C5498" s="7"/>
      <c r="D5498" s="7"/>
    </row>
    <row r="5499" spans="3:4" s="38" customFormat="1" x14ac:dyDescent="0.2">
      <c r="C5499" s="7"/>
      <c r="D5499" s="7"/>
    </row>
    <row r="5500" spans="3:4" s="38" customFormat="1" x14ac:dyDescent="0.2">
      <c r="C5500" s="7"/>
      <c r="D5500" s="7"/>
    </row>
    <row r="5501" spans="3:4" s="38" customFormat="1" x14ac:dyDescent="0.2">
      <c r="C5501" s="7"/>
      <c r="D5501" s="7"/>
    </row>
    <row r="5502" spans="3:4" s="38" customFormat="1" x14ac:dyDescent="0.2">
      <c r="C5502" s="7"/>
      <c r="D5502" s="7"/>
    </row>
    <row r="5503" spans="3:4" s="38" customFormat="1" x14ac:dyDescent="0.2">
      <c r="C5503" s="7"/>
      <c r="D5503" s="7"/>
    </row>
    <row r="5504" spans="3:4" s="38" customFormat="1" x14ac:dyDescent="0.2">
      <c r="C5504" s="7"/>
      <c r="D5504" s="7"/>
    </row>
    <row r="5505" spans="3:4" s="38" customFormat="1" x14ac:dyDescent="0.2">
      <c r="C5505" s="7"/>
      <c r="D5505" s="7"/>
    </row>
    <row r="5506" spans="3:4" s="38" customFormat="1" x14ac:dyDescent="0.2">
      <c r="C5506" s="7"/>
      <c r="D5506" s="7"/>
    </row>
    <row r="5507" spans="3:4" s="38" customFormat="1" x14ac:dyDescent="0.2">
      <c r="C5507" s="7"/>
      <c r="D5507" s="7"/>
    </row>
    <row r="5508" spans="3:4" s="38" customFormat="1" x14ac:dyDescent="0.2">
      <c r="C5508" s="7"/>
      <c r="D5508" s="7"/>
    </row>
    <row r="5509" spans="3:4" s="38" customFormat="1" x14ac:dyDescent="0.2">
      <c r="C5509" s="7"/>
      <c r="D5509" s="7"/>
    </row>
    <row r="5510" spans="3:4" s="38" customFormat="1" x14ac:dyDescent="0.2">
      <c r="C5510" s="7"/>
      <c r="D5510" s="7"/>
    </row>
    <row r="5511" spans="3:4" s="38" customFormat="1" x14ac:dyDescent="0.2">
      <c r="C5511" s="7"/>
      <c r="D5511" s="7"/>
    </row>
    <row r="5512" spans="3:4" s="38" customFormat="1" x14ac:dyDescent="0.2">
      <c r="C5512" s="7"/>
      <c r="D5512" s="7"/>
    </row>
    <row r="5513" spans="3:4" s="38" customFormat="1" x14ac:dyDescent="0.2">
      <c r="C5513" s="7"/>
      <c r="D5513" s="7"/>
    </row>
    <row r="5514" spans="3:4" s="38" customFormat="1" x14ac:dyDescent="0.2">
      <c r="C5514" s="7"/>
      <c r="D5514" s="7"/>
    </row>
    <row r="5515" spans="3:4" s="38" customFormat="1" x14ac:dyDescent="0.2">
      <c r="C5515" s="7"/>
      <c r="D5515" s="7"/>
    </row>
    <row r="5516" spans="3:4" s="38" customFormat="1" x14ac:dyDescent="0.2">
      <c r="C5516" s="7"/>
      <c r="D5516" s="7"/>
    </row>
    <row r="5517" spans="3:4" s="38" customFormat="1" x14ac:dyDescent="0.2">
      <c r="C5517" s="7"/>
      <c r="D5517" s="7"/>
    </row>
    <row r="5518" spans="3:4" s="38" customFormat="1" x14ac:dyDescent="0.2">
      <c r="C5518" s="7"/>
      <c r="D5518" s="7"/>
    </row>
    <row r="5519" spans="3:4" s="38" customFormat="1" x14ac:dyDescent="0.2">
      <c r="C5519" s="7"/>
      <c r="D5519" s="7"/>
    </row>
    <row r="5520" spans="3:4" s="38" customFormat="1" x14ac:dyDescent="0.2">
      <c r="C5520" s="7"/>
      <c r="D5520" s="7"/>
    </row>
    <row r="5521" spans="3:4" s="38" customFormat="1" x14ac:dyDescent="0.2">
      <c r="C5521" s="7"/>
      <c r="D5521" s="7"/>
    </row>
    <row r="5522" spans="3:4" s="38" customFormat="1" x14ac:dyDescent="0.2">
      <c r="C5522" s="7"/>
      <c r="D5522" s="7"/>
    </row>
    <row r="5523" spans="3:4" s="38" customFormat="1" x14ac:dyDescent="0.2">
      <c r="C5523" s="7"/>
      <c r="D5523" s="7"/>
    </row>
    <row r="5524" spans="3:4" s="38" customFormat="1" x14ac:dyDescent="0.2">
      <c r="C5524" s="7"/>
      <c r="D5524" s="7"/>
    </row>
    <row r="5525" spans="3:4" s="38" customFormat="1" x14ac:dyDescent="0.2">
      <c r="C5525" s="7"/>
      <c r="D5525" s="7"/>
    </row>
    <row r="5526" spans="3:4" s="38" customFormat="1" x14ac:dyDescent="0.2">
      <c r="C5526" s="7"/>
      <c r="D5526" s="7"/>
    </row>
    <row r="5527" spans="3:4" s="38" customFormat="1" x14ac:dyDescent="0.2">
      <c r="C5527" s="7"/>
      <c r="D5527" s="7"/>
    </row>
    <row r="5528" spans="3:4" s="38" customFormat="1" x14ac:dyDescent="0.2">
      <c r="C5528" s="7"/>
      <c r="D5528" s="7"/>
    </row>
    <row r="5529" spans="3:4" s="38" customFormat="1" x14ac:dyDescent="0.2">
      <c r="C5529" s="7"/>
      <c r="D5529" s="7"/>
    </row>
    <row r="5530" spans="3:4" s="38" customFormat="1" x14ac:dyDescent="0.2">
      <c r="C5530" s="7"/>
      <c r="D5530" s="7"/>
    </row>
    <row r="5531" spans="3:4" s="38" customFormat="1" x14ac:dyDescent="0.2">
      <c r="C5531" s="7"/>
      <c r="D5531" s="7"/>
    </row>
    <row r="5532" spans="3:4" s="38" customFormat="1" x14ac:dyDescent="0.2">
      <c r="C5532" s="7"/>
      <c r="D5532" s="7"/>
    </row>
    <row r="5533" spans="3:4" s="38" customFormat="1" x14ac:dyDescent="0.2">
      <c r="C5533" s="7"/>
      <c r="D5533" s="7"/>
    </row>
    <row r="5534" spans="3:4" s="38" customFormat="1" x14ac:dyDescent="0.2">
      <c r="C5534" s="7"/>
      <c r="D5534" s="7"/>
    </row>
    <row r="5535" spans="3:4" s="38" customFormat="1" x14ac:dyDescent="0.2">
      <c r="C5535" s="7"/>
      <c r="D5535" s="7"/>
    </row>
    <row r="5536" spans="3:4" s="38" customFormat="1" x14ac:dyDescent="0.2">
      <c r="C5536" s="7"/>
      <c r="D5536" s="7"/>
    </row>
    <row r="5537" spans="3:4" s="38" customFormat="1" x14ac:dyDescent="0.2">
      <c r="C5537" s="7"/>
      <c r="D5537" s="7"/>
    </row>
    <row r="5538" spans="3:4" s="38" customFormat="1" x14ac:dyDescent="0.2">
      <c r="C5538" s="7"/>
      <c r="D5538" s="7"/>
    </row>
    <row r="5539" spans="3:4" s="38" customFormat="1" x14ac:dyDescent="0.2">
      <c r="C5539" s="7"/>
      <c r="D5539" s="7"/>
    </row>
    <row r="5540" spans="3:4" s="38" customFormat="1" x14ac:dyDescent="0.2">
      <c r="C5540" s="7"/>
      <c r="D5540" s="7"/>
    </row>
    <row r="5541" spans="3:4" s="38" customFormat="1" x14ac:dyDescent="0.2">
      <c r="C5541" s="7"/>
      <c r="D5541" s="7"/>
    </row>
    <row r="5542" spans="3:4" s="38" customFormat="1" x14ac:dyDescent="0.2">
      <c r="C5542" s="7"/>
      <c r="D5542" s="7"/>
    </row>
    <row r="5543" spans="3:4" s="38" customFormat="1" x14ac:dyDescent="0.2">
      <c r="C5543" s="7"/>
      <c r="D5543" s="7"/>
    </row>
    <row r="5544" spans="3:4" s="38" customFormat="1" x14ac:dyDescent="0.2">
      <c r="C5544" s="7"/>
      <c r="D5544" s="7"/>
    </row>
    <row r="5545" spans="3:4" s="38" customFormat="1" x14ac:dyDescent="0.2">
      <c r="C5545" s="7"/>
      <c r="D5545" s="7"/>
    </row>
    <row r="5546" spans="3:4" s="38" customFormat="1" x14ac:dyDescent="0.2">
      <c r="C5546" s="7"/>
      <c r="D5546" s="7"/>
    </row>
    <row r="5547" spans="3:4" s="38" customFormat="1" x14ac:dyDescent="0.2">
      <c r="C5547" s="7"/>
      <c r="D5547" s="7"/>
    </row>
    <row r="5548" spans="3:4" s="38" customFormat="1" x14ac:dyDescent="0.2">
      <c r="C5548" s="7"/>
      <c r="D5548" s="7"/>
    </row>
    <row r="5549" spans="3:4" s="38" customFormat="1" x14ac:dyDescent="0.2">
      <c r="C5549" s="7"/>
      <c r="D5549" s="7"/>
    </row>
    <row r="5550" spans="3:4" s="38" customFormat="1" x14ac:dyDescent="0.2">
      <c r="C5550" s="7"/>
      <c r="D5550" s="7"/>
    </row>
    <row r="5551" spans="3:4" s="38" customFormat="1" x14ac:dyDescent="0.2">
      <c r="C5551" s="7"/>
      <c r="D5551" s="7"/>
    </row>
    <row r="5552" spans="3:4" s="38" customFormat="1" x14ac:dyDescent="0.2">
      <c r="C5552" s="7"/>
      <c r="D5552" s="7"/>
    </row>
    <row r="5553" spans="3:4" s="38" customFormat="1" x14ac:dyDescent="0.2">
      <c r="C5553" s="7"/>
      <c r="D5553" s="7"/>
    </row>
    <row r="5554" spans="3:4" s="38" customFormat="1" x14ac:dyDescent="0.2">
      <c r="C5554" s="7"/>
      <c r="D5554" s="7"/>
    </row>
    <row r="5555" spans="3:4" s="38" customFormat="1" x14ac:dyDescent="0.2">
      <c r="C5555" s="7"/>
      <c r="D5555" s="7"/>
    </row>
    <row r="5556" spans="3:4" s="38" customFormat="1" x14ac:dyDescent="0.2">
      <c r="C5556" s="7"/>
      <c r="D5556" s="7"/>
    </row>
    <row r="5557" spans="3:4" s="38" customFormat="1" x14ac:dyDescent="0.2">
      <c r="C5557" s="7"/>
      <c r="D5557" s="7"/>
    </row>
    <row r="5558" spans="3:4" s="38" customFormat="1" x14ac:dyDescent="0.2">
      <c r="C5558" s="7"/>
      <c r="D5558" s="7"/>
    </row>
    <row r="5559" spans="3:4" s="38" customFormat="1" x14ac:dyDescent="0.2">
      <c r="C5559" s="7"/>
      <c r="D5559" s="7"/>
    </row>
    <row r="5560" spans="3:4" s="38" customFormat="1" x14ac:dyDescent="0.2">
      <c r="C5560" s="7"/>
      <c r="D5560" s="7"/>
    </row>
    <row r="5561" spans="3:4" s="38" customFormat="1" x14ac:dyDescent="0.2">
      <c r="C5561" s="7"/>
      <c r="D5561" s="7"/>
    </row>
    <row r="5562" spans="3:4" s="38" customFormat="1" x14ac:dyDescent="0.2">
      <c r="C5562" s="7"/>
      <c r="D5562" s="7"/>
    </row>
    <row r="5563" spans="3:4" s="38" customFormat="1" x14ac:dyDescent="0.2">
      <c r="C5563" s="7"/>
      <c r="D5563" s="7"/>
    </row>
    <row r="5564" spans="3:4" s="38" customFormat="1" x14ac:dyDescent="0.2">
      <c r="C5564" s="7"/>
      <c r="D5564" s="7"/>
    </row>
    <row r="5565" spans="3:4" s="38" customFormat="1" x14ac:dyDescent="0.2">
      <c r="C5565" s="7"/>
      <c r="D5565" s="7"/>
    </row>
    <row r="5566" spans="3:4" s="38" customFormat="1" x14ac:dyDescent="0.2">
      <c r="C5566" s="7"/>
      <c r="D5566" s="7"/>
    </row>
    <row r="5567" spans="3:4" s="38" customFormat="1" x14ac:dyDescent="0.2">
      <c r="C5567" s="7"/>
      <c r="D5567" s="7"/>
    </row>
    <row r="5568" spans="3:4" s="38" customFormat="1" x14ac:dyDescent="0.2">
      <c r="C5568" s="7"/>
      <c r="D5568" s="7"/>
    </row>
    <row r="5569" spans="3:4" s="38" customFormat="1" x14ac:dyDescent="0.2">
      <c r="C5569" s="7"/>
      <c r="D5569" s="7"/>
    </row>
    <row r="5570" spans="3:4" s="38" customFormat="1" x14ac:dyDescent="0.2">
      <c r="C5570" s="7"/>
      <c r="D5570" s="7"/>
    </row>
    <row r="5571" spans="3:4" s="38" customFormat="1" x14ac:dyDescent="0.2">
      <c r="C5571" s="7"/>
      <c r="D5571" s="7"/>
    </row>
    <row r="5572" spans="3:4" s="38" customFormat="1" x14ac:dyDescent="0.2">
      <c r="C5572" s="7"/>
      <c r="D5572" s="7"/>
    </row>
    <row r="5573" spans="3:4" s="38" customFormat="1" x14ac:dyDescent="0.2">
      <c r="C5573" s="7"/>
      <c r="D5573" s="7"/>
    </row>
    <row r="5574" spans="3:4" s="38" customFormat="1" x14ac:dyDescent="0.2">
      <c r="C5574" s="7"/>
      <c r="D5574" s="7"/>
    </row>
    <row r="5575" spans="3:4" s="38" customFormat="1" x14ac:dyDescent="0.2">
      <c r="C5575" s="7"/>
      <c r="D5575" s="7"/>
    </row>
    <row r="5576" spans="3:4" s="38" customFormat="1" x14ac:dyDescent="0.2">
      <c r="C5576" s="7"/>
      <c r="D5576" s="7"/>
    </row>
    <row r="5577" spans="3:4" s="38" customFormat="1" x14ac:dyDescent="0.2">
      <c r="C5577" s="7"/>
      <c r="D5577" s="7"/>
    </row>
    <row r="5578" spans="3:4" s="38" customFormat="1" x14ac:dyDescent="0.2">
      <c r="C5578" s="7"/>
      <c r="D5578" s="7"/>
    </row>
    <row r="5579" spans="3:4" s="38" customFormat="1" x14ac:dyDescent="0.2">
      <c r="C5579" s="7"/>
      <c r="D5579" s="7"/>
    </row>
    <row r="5580" spans="3:4" s="38" customFormat="1" x14ac:dyDescent="0.2">
      <c r="C5580" s="7"/>
      <c r="D5580" s="7"/>
    </row>
    <row r="5581" spans="3:4" s="38" customFormat="1" x14ac:dyDescent="0.2">
      <c r="C5581" s="7"/>
      <c r="D5581" s="7"/>
    </row>
    <row r="5582" spans="3:4" s="38" customFormat="1" x14ac:dyDescent="0.2">
      <c r="C5582" s="7"/>
      <c r="D5582" s="7"/>
    </row>
    <row r="5583" spans="3:4" s="38" customFormat="1" x14ac:dyDescent="0.2">
      <c r="C5583" s="7"/>
      <c r="D5583" s="7"/>
    </row>
    <row r="5584" spans="3:4" s="38" customFormat="1" x14ac:dyDescent="0.2">
      <c r="C5584" s="7"/>
      <c r="D5584" s="7"/>
    </row>
    <row r="5585" spans="3:4" s="38" customFormat="1" x14ac:dyDescent="0.2">
      <c r="C5585" s="7"/>
      <c r="D5585" s="7"/>
    </row>
    <row r="5586" spans="3:4" s="38" customFormat="1" x14ac:dyDescent="0.2">
      <c r="C5586" s="7"/>
      <c r="D5586" s="7"/>
    </row>
    <row r="5587" spans="3:4" s="38" customFormat="1" x14ac:dyDescent="0.2">
      <c r="C5587" s="7"/>
      <c r="D5587" s="7"/>
    </row>
    <row r="5588" spans="3:4" s="38" customFormat="1" x14ac:dyDescent="0.2">
      <c r="C5588" s="7"/>
      <c r="D5588" s="7"/>
    </row>
    <row r="5589" spans="3:4" s="38" customFormat="1" x14ac:dyDescent="0.2">
      <c r="C5589" s="7"/>
      <c r="D5589" s="7"/>
    </row>
    <row r="5590" spans="3:4" s="38" customFormat="1" x14ac:dyDescent="0.2">
      <c r="C5590" s="7"/>
      <c r="D5590" s="7"/>
    </row>
    <row r="5591" spans="3:4" s="38" customFormat="1" x14ac:dyDescent="0.2">
      <c r="C5591" s="7"/>
      <c r="D5591" s="7"/>
    </row>
    <row r="5592" spans="3:4" s="38" customFormat="1" x14ac:dyDescent="0.2">
      <c r="C5592" s="7"/>
      <c r="D5592" s="7"/>
    </row>
    <row r="5593" spans="3:4" s="38" customFormat="1" x14ac:dyDescent="0.2">
      <c r="C5593" s="7"/>
      <c r="D5593" s="7"/>
    </row>
    <row r="5594" spans="3:4" s="38" customFormat="1" x14ac:dyDescent="0.2">
      <c r="C5594" s="7"/>
      <c r="D5594" s="7"/>
    </row>
    <row r="5595" spans="3:4" s="38" customFormat="1" x14ac:dyDescent="0.2">
      <c r="C5595" s="7"/>
      <c r="D5595" s="7"/>
    </row>
    <row r="5596" spans="3:4" s="38" customFormat="1" x14ac:dyDescent="0.2">
      <c r="C5596" s="7"/>
      <c r="D5596" s="7"/>
    </row>
    <row r="5597" spans="3:4" s="38" customFormat="1" x14ac:dyDescent="0.2">
      <c r="C5597" s="7"/>
      <c r="D5597" s="7"/>
    </row>
    <row r="5598" spans="3:4" s="38" customFormat="1" x14ac:dyDescent="0.2">
      <c r="C5598" s="7"/>
      <c r="D5598" s="7"/>
    </row>
    <row r="5599" spans="3:4" s="38" customFormat="1" x14ac:dyDescent="0.2">
      <c r="C5599" s="7"/>
      <c r="D5599" s="7"/>
    </row>
    <row r="5600" spans="3:4" s="38" customFormat="1" x14ac:dyDescent="0.2">
      <c r="C5600" s="7"/>
      <c r="D5600" s="7"/>
    </row>
    <row r="5601" spans="3:4" s="38" customFormat="1" x14ac:dyDescent="0.2">
      <c r="C5601" s="7"/>
      <c r="D5601" s="7"/>
    </row>
    <row r="5602" spans="3:4" s="38" customFormat="1" x14ac:dyDescent="0.2">
      <c r="C5602" s="7"/>
      <c r="D5602" s="7"/>
    </row>
    <row r="5603" spans="3:4" s="38" customFormat="1" x14ac:dyDescent="0.2">
      <c r="C5603" s="7"/>
      <c r="D5603" s="7"/>
    </row>
    <row r="5604" spans="3:4" s="38" customFormat="1" x14ac:dyDescent="0.2">
      <c r="C5604" s="7"/>
      <c r="D5604" s="7"/>
    </row>
    <row r="5605" spans="3:4" s="38" customFormat="1" x14ac:dyDescent="0.2">
      <c r="C5605" s="7"/>
      <c r="D5605" s="7"/>
    </row>
    <row r="5606" spans="3:4" s="38" customFormat="1" x14ac:dyDescent="0.2">
      <c r="C5606" s="7"/>
      <c r="D5606" s="7"/>
    </row>
    <row r="5607" spans="3:4" s="38" customFormat="1" x14ac:dyDescent="0.2">
      <c r="C5607" s="7"/>
      <c r="D5607" s="7"/>
    </row>
    <row r="5608" spans="3:4" s="38" customFormat="1" x14ac:dyDescent="0.2">
      <c r="C5608" s="7"/>
      <c r="D5608" s="7"/>
    </row>
    <row r="5609" spans="3:4" s="38" customFormat="1" x14ac:dyDescent="0.2">
      <c r="C5609" s="7"/>
      <c r="D5609" s="7"/>
    </row>
    <row r="5610" spans="3:4" s="38" customFormat="1" x14ac:dyDescent="0.2">
      <c r="C5610" s="7"/>
      <c r="D5610" s="7"/>
    </row>
    <row r="5611" spans="3:4" s="38" customFormat="1" x14ac:dyDescent="0.2">
      <c r="C5611" s="7"/>
      <c r="D5611" s="7"/>
    </row>
    <row r="5612" spans="3:4" s="38" customFormat="1" x14ac:dyDescent="0.2">
      <c r="C5612" s="7"/>
      <c r="D5612" s="7"/>
    </row>
    <row r="5613" spans="3:4" s="38" customFormat="1" x14ac:dyDescent="0.2">
      <c r="C5613" s="7"/>
      <c r="D5613" s="7"/>
    </row>
    <row r="5614" spans="3:4" s="38" customFormat="1" x14ac:dyDescent="0.2">
      <c r="C5614" s="7"/>
      <c r="D5614" s="7"/>
    </row>
    <row r="5615" spans="3:4" s="38" customFormat="1" x14ac:dyDescent="0.2">
      <c r="C5615" s="7"/>
      <c r="D5615" s="7"/>
    </row>
    <row r="5616" spans="3:4" s="38" customFormat="1" x14ac:dyDescent="0.2">
      <c r="C5616" s="7"/>
      <c r="D5616" s="7"/>
    </row>
    <row r="5617" spans="3:4" s="38" customFormat="1" x14ac:dyDescent="0.2">
      <c r="C5617" s="7"/>
      <c r="D5617" s="7"/>
    </row>
    <row r="5618" spans="3:4" s="38" customFormat="1" x14ac:dyDescent="0.2">
      <c r="C5618" s="7"/>
      <c r="D5618" s="7"/>
    </row>
    <row r="5619" spans="3:4" s="38" customFormat="1" x14ac:dyDescent="0.2">
      <c r="C5619" s="7"/>
      <c r="D5619" s="7"/>
    </row>
    <row r="5620" spans="3:4" s="38" customFormat="1" x14ac:dyDescent="0.2">
      <c r="C5620" s="7"/>
      <c r="D5620" s="7"/>
    </row>
    <row r="5621" spans="3:4" s="38" customFormat="1" x14ac:dyDescent="0.2">
      <c r="C5621" s="7"/>
      <c r="D5621" s="7"/>
    </row>
    <row r="5622" spans="3:4" s="38" customFormat="1" x14ac:dyDescent="0.2">
      <c r="C5622" s="7"/>
      <c r="D5622" s="7"/>
    </row>
    <row r="5623" spans="3:4" s="38" customFormat="1" x14ac:dyDescent="0.2">
      <c r="C5623" s="7"/>
      <c r="D5623" s="7"/>
    </row>
    <row r="5624" spans="3:4" s="38" customFormat="1" x14ac:dyDescent="0.2">
      <c r="C5624" s="7"/>
      <c r="D5624" s="7"/>
    </row>
    <row r="5625" spans="3:4" s="38" customFormat="1" x14ac:dyDescent="0.2">
      <c r="C5625" s="7"/>
      <c r="D5625" s="7"/>
    </row>
    <row r="5626" spans="3:4" s="38" customFormat="1" x14ac:dyDescent="0.2">
      <c r="C5626" s="7"/>
      <c r="D5626" s="7"/>
    </row>
    <row r="5627" spans="3:4" s="38" customFormat="1" x14ac:dyDescent="0.2">
      <c r="C5627" s="7"/>
      <c r="D5627" s="7"/>
    </row>
    <row r="5628" spans="3:4" s="38" customFormat="1" x14ac:dyDescent="0.2">
      <c r="C5628" s="7"/>
      <c r="D5628" s="7"/>
    </row>
    <row r="5629" spans="3:4" s="38" customFormat="1" x14ac:dyDescent="0.2">
      <c r="C5629" s="7"/>
      <c r="D5629" s="7"/>
    </row>
    <row r="5630" spans="3:4" s="38" customFormat="1" x14ac:dyDescent="0.2">
      <c r="C5630" s="7"/>
      <c r="D5630" s="7"/>
    </row>
    <row r="5631" spans="3:4" s="38" customFormat="1" x14ac:dyDescent="0.2">
      <c r="C5631" s="7"/>
      <c r="D5631" s="7"/>
    </row>
    <row r="5632" spans="3:4" s="38" customFormat="1" x14ac:dyDescent="0.2">
      <c r="C5632" s="7"/>
      <c r="D5632" s="7"/>
    </row>
    <row r="5633" spans="3:4" s="38" customFormat="1" x14ac:dyDescent="0.2">
      <c r="C5633" s="7"/>
      <c r="D5633" s="7"/>
    </row>
    <row r="5634" spans="3:4" s="38" customFormat="1" x14ac:dyDescent="0.2">
      <c r="C5634" s="7"/>
      <c r="D5634" s="7"/>
    </row>
    <row r="5635" spans="3:4" s="38" customFormat="1" x14ac:dyDescent="0.2">
      <c r="C5635" s="7"/>
      <c r="D5635" s="7"/>
    </row>
    <row r="5636" spans="3:4" s="38" customFormat="1" x14ac:dyDescent="0.2">
      <c r="C5636" s="7"/>
      <c r="D5636" s="7"/>
    </row>
    <row r="5637" spans="3:4" s="38" customFormat="1" x14ac:dyDescent="0.2">
      <c r="C5637" s="7"/>
      <c r="D5637" s="7"/>
    </row>
    <row r="5638" spans="3:4" s="38" customFormat="1" x14ac:dyDescent="0.2">
      <c r="C5638" s="7"/>
      <c r="D5638" s="7"/>
    </row>
    <row r="5639" spans="3:4" s="38" customFormat="1" x14ac:dyDescent="0.2">
      <c r="C5639" s="7"/>
      <c r="D5639" s="7"/>
    </row>
    <row r="5640" spans="3:4" s="38" customFormat="1" x14ac:dyDescent="0.2">
      <c r="C5640" s="7"/>
      <c r="D5640" s="7"/>
    </row>
    <row r="5641" spans="3:4" s="38" customFormat="1" x14ac:dyDescent="0.2">
      <c r="C5641" s="7"/>
      <c r="D5641" s="7"/>
    </row>
    <row r="5642" spans="3:4" s="38" customFormat="1" x14ac:dyDescent="0.2">
      <c r="C5642" s="7"/>
      <c r="D5642" s="7"/>
    </row>
    <row r="5643" spans="3:4" s="38" customFormat="1" x14ac:dyDescent="0.2">
      <c r="C5643" s="7"/>
      <c r="D5643" s="7"/>
    </row>
    <row r="5644" spans="3:4" s="38" customFormat="1" x14ac:dyDescent="0.2">
      <c r="C5644" s="7"/>
      <c r="D5644" s="7"/>
    </row>
    <row r="5645" spans="3:4" s="38" customFormat="1" x14ac:dyDescent="0.2">
      <c r="C5645" s="7"/>
      <c r="D5645" s="7"/>
    </row>
    <row r="5646" spans="3:4" s="38" customFormat="1" x14ac:dyDescent="0.2">
      <c r="C5646" s="7"/>
      <c r="D5646" s="7"/>
    </row>
    <row r="5647" spans="3:4" s="38" customFormat="1" x14ac:dyDescent="0.2">
      <c r="C5647" s="7"/>
      <c r="D5647" s="7"/>
    </row>
    <row r="5648" spans="3:4" s="38" customFormat="1" x14ac:dyDescent="0.2">
      <c r="C5648" s="7"/>
      <c r="D5648" s="7"/>
    </row>
    <row r="5649" spans="3:4" s="38" customFormat="1" x14ac:dyDescent="0.2">
      <c r="C5649" s="7"/>
      <c r="D5649" s="7"/>
    </row>
    <row r="5650" spans="3:4" s="38" customFormat="1" x14ac:dyDescent="0.2">
      <c r="C5650" s="7"/>
      <c r="D5650" s="7"/>
    </row>
    <row r="5651" spans="3:4" s="38" customFormat="1" x14ac:dyDescent="0.2">
      <c r="C5651" s="7"/>
      <c r="D5651" s="7"/>
    </row>
    <row r="5652" spans="3:4" s="38" customFormat="1" x14ac:dyDescent="0.2">
      <c r="C5652" s="7"/>
      <c r="D5652" s="7"/>
    </row>
    <row r="5653" spans="3:4" s="38" customFormat="1" x14ac:dyDescent="0.2">
      <c r="C5653" s="7"/>
      <c r="D5653" s="7"/>
    </row>
    <row r="5654" spans="3:4" s="38" customFormat="1" x14ac:dyDescent="0.2">
      <c r="C5654" s="7"/>
      <c r="D5654" s="7"/>
    </row>
    <row r="5655" spans="3:4" s="38" customFormat="1" x14ac:dyDescent="0.2">
      <c r="C5655" s="7"/>
      <c r="D5655" s="7"/>
    </row>
    <row r="5656" spans="3:4" s="38" customFormat="1" x14ac:dyDescent="0.2">
      <c r="C5656" s="7"/>
      <c r="D5656" s="7"/>
    </row>
    <row r="5657" spans="3:4" s="38" customFormat="1" x14ac:dyDescent="0.2">
      <c r="C5657" s="7"/>
      <c r="D5657" s="7"/>
    </row>
    <row r="5658" spans="3:4" s="38" customFormat="1" x14ac:dyDescent="0.2">
      <c r="C5658" s="7"/>
      <c r="D5658" s="7"/>
    </row>
    <row r="5659" spans="3:4" s="38" customFormat="1" x14ac:dyDescent="0.2">
      <c r="C5659" s="7"/>
      <c r="D5659" s="7"/>
    </row>
    <row r="5660" spans="3:4" s="38" customFormat="1" x14ac:dyDescent="0.2">
      <c r="C5660" s="7"/>
      <c r="D5660" s="7"/>
    </row>
    <row r="5661" spans="3:4" s="38" customFormat="1" x14ac:dyDescent="0.2">
      <c r="C5661" s="7"/>
      <c r="D5661" s="7"/>
    </row>
    <row r="5662" spans="3:4" s="38" customFormat="1" x14ac:dyDescent="0.2">
      <c r="C5662" s="7"/>
      <c r="D5662" s="7"/>
    </row>
    <row r="5663" spans="3:4" s="38" customFormat="1" x14ac:dyDescent="0.2">
      <c r="C5663" s="7"/>
      <c r="D5663" s="7"/>
    </row>
    <row r="5664" spans="3:4" s="38" customFormat="1" x14ac:dyDescent="0.2">
      <c r="C5664" s="7"/>
      <c r="D5664" s="7"/>
    </row>
    <row r="5665" spans="3:4" s="38" customFormat="1" x14ac:dyDescent="0.2">
      <c r="C5665" s="7"/>
      <c r="D5665" s="7"/>
    </row>
    <row r="5666" spans="3:4" s="38" customFormat="1" x14ac:dyDescent="0.2">
      <c r="C5666" s="7"/>
      <c r="D5666" s="7"/>
    </row>
    <row r="5667" spans="3:4" s="38" customFormat="1" x14ac:dyDescent="0.2">
      <c r="C5667" s="7"/>
      <c r="D5667" s="7"/>
    </row>
    <row r="5668" spans="3:4" s="38" customFormat="1" x14ac:dyDescent="0.2">
      <c r="C5668" s="7"/>
      <c r="D5668" s="7"/>
    </row>
    <row r="5669" spans="3:4" s="38" customFormat="1" x14ac:dyDescent="0.2">
      <c r="C5669" s="7"/>
      <c r="D5669" s="7"/>
    </row>
    <row r="5670" spans="3:4" s="38" customFormat="1" x14ac:dyDescent="0.2">
      <c r="C5670" s="7"/>
      <c r="D5670" s="7"/>
    </row>
    <row r="5671" spans="3:4" s="38" customFormat="1" x14ac:dyDescent="0.2">
      <c r="C5671" s="7"/>
      <c r="D5671" s="7"/>
    </row>
    <row r="5672" spans="3:4" s="38" customFormat="1" x14ac:dyDescent="0.2">
      <c r="C5672" s="7"/>
      <c r="D5672" s="7"/>
    </row>
    <row r="5673" spans="3:4" s="38" customFormat="1" x14ac:dyDescent="0.2">
      <c r="C5673" s="7"/>
      <c r="D5673" s="7"/>
    </row>
    <row r="5674" spans="3:4" s="38" customFormat="1" x14ac:dyDescent="0.2">
      <c r="C5674" s="7"/>
      <c r="D5674" s="7"/>
    </row>
    <row r="5675" spans="3:4" s="38" customFormat="1" x14ac:dyDescent="0.2">
      <c r="C5675" s="7"/>
      <c r="D5675" s="7"/>
    </row>
    <row r="5676" spans="3:4" s="38" customFormat="1" x14ac:dyDescent="0.2">
      <c r="C5676" s="7"/>
      <c r="D5676" s="7"/>
    </row>
    <row r="5677" spans="3:4" s="38" customFormat="1" x14ac:dyDescent="0.2">
      <c r="C5677" s="7"/>
      <c r="D5677" s="7"/>
    </row>
    <row r="5678" spans="3:4" s="38" customFormat="1" x14ac:dyDescent="0.2">
      <c r="C5678" s="7"/>
      <c r="D5678" s="7"/>
    </row>
    <row r="5679" spans="3:4" s="38" customFormat="1" x14ac:dyDescent="0.2">
      <c r="C5679" s="7"/>
      <c r="D5679" s="7"/>
    </row>
    <row r="5680" spans="3:4" s="38" customFormat="1" x14ac:dyDescent="0.2">
      <c r="C5680" s="7"/>
      <c r="D5680" s="7"/>
    </row>
    <row r="5681" spans="3:4" s="38" customFormat="1" x14ac:dyDescent="0.2">
      <c r="C5681" s="7"/>
      <c r="D5681" s="7"/>
    </row>
    <row r="5682" spans="3:4" s="38" customFormat="1" x14ac:dyDescent="0.2">
      <c r="C5682" s="7"/>
      <c r="D5682" s="7"/>
    </row>
    <row r="5683" spans="3:4" s="38" customFormat="1" x14ac:dyDescent="0.2">
      <c r="C5683" s="7"/>
      <c r="D5683" s="7"/>
    </row>
    <row r="5684" spans="3:4" s="38" customFormat="1" x14ac:dyDescent="0.2">
      <c r="C5684" s="7"/>
      <c r="D5684" s="7"/>
    </row>
    <row r="5685" spans="3:4" s="38" customFormat="1" x14ac:dyDescent="0.2">
      <c r="C5685" s="7"/>
      <c r="D5685" s="7"/>
    </row>
    <row r="5686" spans="3:4" s="38" customFormat="1" x14ac:dyDescent="0.2">
      <c r="C5686" s="7"/>
      <c r="D5686" s="7"/>
    </row>
    <row r="5687" spans="3:4" s="38" customFormat="1" x14ac:dyDescent="0.2">
      <c r="C5687" s="7"/>
      <c r="D5687" s="7"/>
    </row>
    <row r="5688" spans="3:4" s="38" customFormat="1" x14ac:dyDescent="0.2">
      <c r="C5688" s="7"/>
      <c r="D5688" s="7"/>
    </row>
    <row r="5689" spans="3:4" s="38" customFormat="1" x14ac:dyDescent="0.2">
      <c r="C5689" s="7"/>
      <c r="D5689" s="7"/>
    </row>
    <row r="5690" spans="3:4" s="38" customFormat="1" x14ac:dyDescent="0.2">
      <c r="C5690" s="7"/>
      <c r="D5690" s="7"/>
    </row>
    <row r="5691" spans="3:4" s="38" customFormat="1" x14ac:dyDescent="0.2">
      <c r="C5691" s="7"/>
      <c r="D5691" s="7"/>
    </row>
    <row r="5692" spans="3:4" s="38" customFormat="1" x14ac:dyDescent="0.2">
      <c r="C5692" s="7"/>
      <c r="D5692" s="7"/>
    </row>
    <row r="5693" spans="3:4" s="38" customFormat="1" x14ac:dyDescent="0.2">
      <c r="C5693" s="7"/>
      <c r="D5693" s="7"/>
    </row>
    <row r="5694" spans="3:4" s="38" customFormat="1" x14ac:dyDescent="0.2">
      <c r="C5694" s="7"/>
      <c r="D5694" s="7"/>
    </row>
    <row r="5695" spans="3:4" s="38" customFormat="1" x14ac:dyDescent="0.2">
      <c r="C5695" s="7"/>
      <c r="D5695" s="7"/>
    </row>
    <row r="5696" spans="3:4" s="38" customFormat="1" x14ac:dyDescent="0.2">
      <c r="C5696" s="7"/>
      <c r="D5696" s="7"/>
    </row>
    <row r="5697" spans="3:4" s="38" customFormat="1" x14ac:dyDescent="0.2">
      <c r="C5697" s="7"/>
      <c r="D5697" s="7"/>
    </row>
    <row r="5698" spans="3:4" s="38" customFormat="1" x14ac:dyDescent="0.2">
      <c r="C5698" s="7"/>
      <c r="D5698" s="7"/>
    </row>
    <row r="5699" spans="3:4" s="38" customFormat="1" x14ac:dyDescent="0.2">
      <c r="C5699" s="7"/>
      <c r="D5699" s="7"/>
    </row>
    <row r="5700" spans="3:4" s="38" customFormat="1" x14ac:dyDescent="0.2">
      <c r="C5700" s="7"/>
      <c r="D5700" s="7"/>
    </row>
    <row r="5701" spans="3:4" s="38" customFormat="1" x14ac:dyDescent="0.2">
      <c r="C5701" s="7"/>
      <c r="D5701" s="7"/>
    </row>
    <row r="5702" spans="3:4" s="38" customFormat="1" x14ac:dyDescent="0.2">
      <c r="C5702" s="7"/>
      <c r="D5702" s="7"/>
    </row>
    <row r="5703" spans="3:4" s="38" customFormat="1" x14ac:dyDescent="0.2">
      <c r="C5703" s="7"/>
      <c r="D5703" s="7"/>
    </row>
    <row r="5704" spans="3:4" s="38" customFormat="1" x14ac:dyDescent="0.2">
      <c r="C5704" s="7"/>
      <c r="D5704" s="7"/>
    </row>
    <row r="5705" spans="3:4" s="38" customFormat="1" x14ac:dyDescent="0.2">
      <c r="C5705" s="7"/>
      <c r="D5705" s="7"/>
    </row>
    <row r="5706" spans="3:4" s="38" customFormat="1" x14ac:dyDescent="0.2">
      <c r="C5706" s="7"/>
      <c r="D5706" s="7"/>
    </row>
    <row r="5707" spans="3:4" s="38" customFormat="1" x14ac:dyDescent="0.2">
      <c r="C5707" s="7"/>
      <c r="D5707" s="7"/>
    </row>
    <row r="5708" spans="3:4" s="38" customFormat="1" x14ac:dyDescent="0.2">
      <c r="C5708" s="7"/>
      <c r="D5708" s="7"/>
    </row>
    <row r="5709" spans="3:4" s="38" customFormat="1" x14ac:dyDescent="0.2">
      <c r="C5709" s="7"/>
      <c r="D5709" s="7"/>
    </row>
    <row r="5710" spans="3:4" s="38" customFormat="1" x14ac:dyDescent="0.2">
      <c r="C5710" s="7"/>
      <c r="D5710" s="7"/>
    </row>
    <row r="5711" spans="3:4" s="38" customFormat="1" x14ac:dyDescent="0.2">
      <c r="C5711" s="7"/>
      <c r="D5711" s="7"/>
    </row>
    <row r="5712" spans="3:4" s="38" customFormat="1" x14ac:dyDescent="0.2">
      <c r="C5712" s="7"/>
      <c r="D5712" s="7"/>
    </row>
    <row r="5713" spans="3:4" s="38" customFormat="1" x14ac:dyDescent="0.2">
      <c r="C5713" s="7"/>
      <c r="D5713" s="7"/>
    </row>
    <row r="5714" spans="3:4" s="38" customFormat="1" x14ac:dyDescent="0.2">
      <c r="C5714" s="7"/>
      <c r="D5714" s="7"/>
    </row>
    <row r="5715" spans="3:4" s="38" customFormat="1" x14ac:dyDescent="0.2">
      <c r="C5715" s="7"/>
      <c r="D5715" s="7"/>
    </row>
    <row r="5716" spans="3:4" s="38" customFormat="1" x14ac:dyDescent="0.2">
      <c r="C5716" s="7"/>
      <c r="D5716" s="7"/>
    </row>
    <row r="5717" spans="3:4" s="38" customFormat="1" x14ac:dyDescent="0.2">
      <c r="C5717" s="7"/>
      <c r="D5717" s="7"/>
    </row>
    <row r="5718" spans="3:4" s="38" customFormat="1" x14ac:dyDescent="0.2">
      <c r="C5718" s="7"/>
      <c r="D5718" s="7"/>
    </row>
    <row r="5719" spans="3:4" s="38" customFormat="1" x14ac:dyDescent="0.2">
      <c r="C5719" s="7"/>
      <c r="D5719" s="7"/>
    </row>
    <row r="5720" spans="3:4" s="38" customFormat="1" x14ac:dyDescent="0.2">
      <c r="C5720" s="7"/>
      <c r="D5720" s="7"/>
    </row>
    <row r="5721" spans="3:4" s="38" customFormat="1" x14ac:dyDescent="0.2">
      <c r="C5721" s="7"/>
      <c r="D5721" s="7"/>
    </row>
    <row r="5722" spans="3:4" s="38" customFormat="1" x14ac:dyDescent="0.2">
      <c r="C5722" s="7"/>
      <c r="D5722" s="7"/>
    </row>
    <row r="5723" spans="3:4" s="38" customFormat="1" x14ac:dyDescent="0.2">
      <c r="C5723" s="7"/>
      <c r="D5723" s="7"/>
    </row>
    <row r="5724" spans="3:4" s="38" customFormat="1" x14ac:dyDescent="0.2">
      <c r="C5724" s="7"/>
      <c r="D5724" s="7"/>
    </row>
    <row r="5725" spans="3:4" s="38" customFormat="1" x14ac:dyDescent="0.2">
      <c r="C5725" s="7"/>
      <c r="D5725" s="7"/>
    </row>
    <row r="5726" spans="3:4" s="38" customFormat="1" x14ac:dyDescent="0.2">
      <c r="C5726" s="7"/>
      <c r="D5726" s="7"/>
    </row>
    <row r="5727" spans="3:4" s="38" customFormat="1" x14ac:dyDescent="0.2">
      <c r="C5727" s="7"/>
      <c r="D5727" s="7"/>
    </row>
    <row r="5728" spans="3:4" s="38" customFormat="1" x14ac:dyDescent="0.2">
      <c r="C5728" s="7"/>
      <c r="D5728" s="7"/>
    </row>
    <row r="5729" spans="3:4" s="38" customFormat="1" x14ac:dyDescent="0.2">
      <c r="C5729" s="7"/>
      <c r="D5729" s="7"/>
    </row>
    <row r="5730" spans="3:4" s="38" customFormat="1" x14ac:dyDescent="0.2">
      <c r="C5730" s="7"/>
      <c r="D5730" s="7"/>
    </row>
    <row r="5731" spans="3:4" s="38" customFormat="1" x14ac:dyDescent="0.2">
      <c r="C5731" s="7"/>
      <c r="D5731" s="7"/>
    </row>
    <row r="5732" spans="3:4" s="38" customFormat="1" x14ac:dyDescent="0.2">
      <c r="C5732" s="7"/>
      <c r="D5732" s="7"/>
    </row>
    <row r="5733" spans="3:4" s="38" customFormat="1" x14ac:dyDescent="0.2">
      <c r="C5733" s="7"/>
      <c r="D5733" s="7"/>
    </row>
    <row r="5734" spans="3:4" s="38" customFormat="1" x14ac:dyDescent="0.2">
      <c r="C5734" s="7"/>
      <c r="D5734" s="7"/>
    </row>
    <row r="5735" spans="3:4" s="38" customFormat="1" x14ac:dyDescent="0.2">
      <c r="C5735" s="7"/>
      <c r="D5735" s="7"/>
    </row>
    <row r="5736" spans="3:4" s="38" customFormat="1" x14ac:dyDescent="0.2">
      <c r="C5736" s="7"/>
      <c r="D5736" s="7"/>
    </row>
    <row r="5737" spans="3:4" s="38" customFormat="1" x14ac:dyDescent="0.2">
      <c r="C5737" s="7"/>
      <c r="D5737" s="7"/>
    </row>
    <row r="5738" spans="3:4" s="38" customFormat="1" x14ac:dyDescent="0.2">
      <c r="C5738" s="7"/>
      <c r="D5738" s="7"/>
    </row>
    <row r="5739" spans="3:4" s="38" customFormat="1" x14ac:dyDescent="0.2">
      <c r="C5739" s="7"/>
      <c r="D5739" s="7"/>
    </row>
    <row r="5740" spans="3:4" s="38" customFormat="1" x14ac:dyDescent="0.2">
      <c r="C5740" s="7"/>
      <c r="D5740" s="7"/>
    </row>
    <row r="5741" spans="3:4" s="38" customFormat="1" x14ac:dyDescent="0.2">
      <c r="C5741" s="7"/>
      <c r="D5741" s="7"/>
    </row>
    <row r="5742" spans="3:4" s="38" customFormat="1" x14ac:dyDescent="0.2">
      <c r="C5742" s="7"/>
      <c r="D5742" s="7"/>
    </row>
    <row r="5743" spans="3:4" s="38" customFormat="1" x14ac:dyDescent="0.2">
      <c r="C5743" s="7"/>
      <c r="D5743" s="7"/>
    </row>
    <row r="5744" spans="3:4" s="38" customFormat="1" x14ac:dyDescent="0.2">
      <c r="C5744" s="7"/>
      <c r="D5744" s="7"/>
    </row>
    <row r="5745" spans="3:4" s="38" customFormat="1" x14ac:dyDescent="0.2">
      <c r="C5745" s="7"/>
      <c r="D5745" s="7"/>
    </row>
    <row r="5746" spans="3:4" s="38" customFormat="1" x14ac:dyDescent="0.2">
      <c r="C5746" s="7"/>
      <c r="D5746" s="7"/>
    </row>
    <row r="5747" spans="3:4" s="38" customFormat="1" x14ac:dyDescent="0.2">
      <c r="C5747" s="7"/>
      <c r="D5747" s="7"/>
    </row>
    <row r="5748" spans="3:4" s="38" customFormat="1" x14ac:dyDescent="0.2">
      <c r="C5748" s="7"/>
      <c r="D5748" s="7"/>
    </row>
    <row r="5749" spans="3:4" s="38" customFormat="1" x14ac:dyDescent="0.2">
      <c r="C5749" s="7"/>
      <c r="D5749" s="7"/>
    </row>
    <row r="5750" spans="3:4" s="38" customFormat="1" x14ac:dyDescent="0.2">
      <c r="C5750" s="7"/>
      <c r="D5750" s="7"/>
    </row>
    <row r="5751" spans="3:4" s="38" customFormat="1" x14ac:dyDescent="0.2">
      <c r="C5751" s="7"/>
      <c r="D5751" s="7"/>
    </row>
    <row r="5752" spans="3:4" s="38" customFormat="1" x14ac:dyDescent="0.2">
      <c r="C5752" s="7"/>
      <c r="D5752" s="7"/>
    </row>
    <row r="5753" spans="3:4" s="38" customFormat="1" x14ac:dyDescent="0.2">
      <c r="C5753" s="7"/>
      <c r="D5753" s="7"/>
    </row>
    <row r="5754" spans="3:4" s="38" customFormat="1" x14ac:dyDescent="0.2">
      <c r="C5754" s="7"/>
      <c r="D5754" s="7"/>
    </row>
    <row r="5755" spans="3:4" s="38" customFormat="1" x14ac:dyDescent="0.2">
      <c r="C5755" s="7"/>
      <c r="D5755" s="7"/>
    </row>
    <row r="5756" spans="3:4" s="38" customFormat="1" x14ac:dyDescent="0.2">
      <c r="C5756" s="7"/>
      <c r="D5756" s="7"/>
    </row>
    <row r="5757" spans="3:4" s="38" customFormat="1" x14ac:dyDescent="0.2">
      <c r="C5757" s="7"/>
      <c r="D5757" s="7"/>
    </row>
    <row r="5758" spans="3:4" s="38" customFormat="1" x14ac:dyDescent="0.2">
      <c r="C5758" s="7"/>
      <c r="D5758" s="7"/>
    </row>
    <row r="5759" spans="3:4" s="38" customFormat="1" x14ac:dyDescent="0.2">
      <c r="C5759" s="7"/>
      <c r="D5759" s="7"/>
    </row>
    <row r="5760" spans="3:4" s="38" customFormat="1" x14ac:dyDescent="0.2">
      <c r="C5760" s="7"/>
      <c r="D5760" s="7"/>
    </row>
    <row r="5761" spans="3:4" s="38" customFormat="1" x14ac:dyDescent="0.2">
      <c r="C5761" s="7"/>
      <c r="D5761" s="7"/>
    </row>
    <row r="5762" spans="3:4" s="38" customFormat="1" x14ac:dyDescent="0.2">
      <c r="C5762" s="7"/>
      <c r="D5762" s="7"/>
    </row>
    <row r="5763" spans="3:4" s="38" customFormat="1" x14ac:dyDescent="0.2">
      <c r="C5763" s="7"/>
      <c r="D5763" s="7"/>
    </row>
    <row r="5764" spans="3:4" s="38" customFormat="1" x14ac:dyDescent="0.2">
      <c r="C5764" s="7"/>
      <c r="D5764" s="7"/>
    </row>
    <row r="5765" spans="3:4" s="38" customFormat="1" x14ac:dyDescent="0.2">
      <c r="C5765" s="7"/>
      <c r="D5765" s="7"/>
    </row>
    <row r="5766" spans="3:4" s="38" customFormat="1" x14ac:dyDescent="0.2">
      <c r="C5766" s="7"/>
      <c r="D5766" s="7"/>
    </row>
    <row r="5767" spans="3:4" s="38" customFormat="1" x14ac:dyDescent="0.2">
      <c r="C5767" s="7"/>
      <c r="D5767" s="7"/>
    </row>
    <row r="5768" spans="3:4" s="38" customFormat="1" x14ac:dyDescent="0.2">
      <c r="C5768" s="7"/>
      <c r="D5768" s="7"/>
    </row>
    <row r="5769" spans="3:4" s="38" customFormat="1" x14ac:dyDescent="0.2">
      <c r="C5769" s="7"/>
      <c r="D5769" s="7"/>
    </row>
    <row r="5770" spans="3:4" s="38" customFormat="1" x14ac:dyDescent="0.2">
      <c r="C5770" s="7"/>
      <c r="D5770" s="7"/>
    </row>
    <row r="5771" spans="3:4" s="38" customFormat="1" x14ac:dyDescent="0.2">
      <c r="C5771" s="7"/>
      <c r="D5771" s="7"/>
    </row>
    <row r="5772" spans="3:4" s="38" customFormat="1" x14ac:dyDescent="0.2">
      <c r="C5772" s="7"/>
      <c r="D5772" s="7"/>
    </row>
    <row r="5773" spans="3:4" s="38" customFormat="1" x14ac:dyDescent="0.2">
      <c r="C5773" s="7"/>
      <c r="D5773" s="7"/>
    </row>
    <row r="5774" spans="3:4" s="38" customFormat="1" x14ac:dyDescent="0.2">
      <c r="C5774" s="7"/>
      <c r="D5774" s="7"/>
    </row>
    <row r="5775" spans="3:4" s="38" customFormat="1" x14ac:dyDescent="0.2">
      <c r="C5775" s="7"/>
      <c r="D5775" s="7"/>
    </row>
    <row r="5776" spans="3:4" s="38" customFormat="1" x14ac:dyDescent="0.2">
      <c r="C5776" s="7"/>
      <c r="D5776" s="7"/>
    </row>
    <row r="5777" spans="3:4" s="38" customFormat="1" x14ac:dyDescent="0.2">
      <c r="C5777" s="7"/>
      <c r="D5777" s="7"/>
    </row>
    <row r="5778" spans="3:4" s="38" customFormat="1" x14ac:dyDescent="0.2">
      <c r="C5778" s="7"/>
      <c r="D5778" s="7"/>
    </row>
    <row r="5779" spans="3:4" s="38" customFormat="1" x14ac:dyDescent="0.2">
      <c r="C5779" s="7"/>
      <c r="D5779" s="7"/>
    </row>
    <row r="5780" spans="3:4" s="38" customFormat="1" x14ac:dyDescent="0.2">
      <c r="C5780" s="7"/>
      <c r="D5780" s="7"/>
    </row>
    <row r="5781" spans="3:4" s="38" customFormat="1" x14ac:dyDescent="0.2">
      <c r="C5781" s="7"/>
      <c r="D5781" s="7"/>
    </row>
    <row r="5782" spans="3:4" s="38" customFormat="1" x14ac:dyDescent="0.2">
      <c r="C5782" s="7"/>
      <c r="D5782" s="7"/>
    </row>
    <row r="5783" spans="3:4" s="38" customFormat="1" x14ac:dyDescent="0.2">
      <c r="C5783" s="7"/>
      <c r="D5783" s="7"/>
    </row>
    <row r="5784" spans="3:4" s="38" customFormat="1" x14ac:dyDescent="0.2">
      <c r="C5784" s="7"/>
      <c r="D5784" s="7"/>
    </row>
    <row r="5785" spans="3:4" s="38" customFormat="1" x14ac:dyDescent="0.2">
      <c r="C5785" s="7"/>
      <c r="D5785" s="7"/>
    </row>
    <row r="5786" spans="3:4" s="38" customFormat="1" x14ac:dyDescent="0.2">
      <c r="C5786" s="7"/>
      <c r="D5786" s="7"/>
    </row>
    <row r="5787" spans="3:4" s="38" customFormat="1" x14ac:dyDescent="0.2">
      <c r="C5787" s="7"/>
      <c r="D5787" s="7"/>
    </row>
    <row r="5788" spans="3:4" s="38" customFormat="1" x14ac:dyDescent="0.2">
      <c r="C5788" s="7"/>
      <c r="D5788" s="7"/>
    </row>
    <row r="5789" spans="3:4" s="38" customFormat="1" x14ac:dyDescent="0.2">
      <c r="C5789" s="7"/>
      <c r="D5789" s="7"/>
    </row>
    <row r="5790" spans="3:4" s="38" customFormat="1" x14ac:dyDescent="0.2">
      <c r="C5790" s="7"/>
      <c r="D5790" s="7"/>
    </row>
    <row r="5791" spans="3:4" s="38" customFormat="1" x14ac:dyDescent="0.2">
      <c r="C5791" s="7"/>
      <c r="D5791" s="7"/>
    </row>
    <row r="5792" spans="3:4" s="38" customFormat="1" x14ac:dyDescent="0.2">
      <c r="C5792" s="7"/>
      <c r="D5792" s="7"/>
    </row>
    <row r="5793" spans="3:4" s="38" customFormat="1" x14ac:dyDescent="0.2">
      <c r="C5793" s="7"/>
      <c r="D5793" s="7"/>
    </row>
    <row r="5794" spans="3:4" s="38" customFormat="1" x14ac:dyDescent="0.2">
      <c r="C5794" s="7"/>
      <c r="D5794" s="7"/>
    </row>
    <row r="5795" spans="3:4" s="38" customFormat="1" x14ac:dyDescent="0.2">
      <c r="C5795" s="7"/>
      <c r="D5795" s="7"/>
    </row>
    <row r="5796" spans="3:4" s="38" customFormat="1" x14ac:dyDescent="0.2">
      <c r="C5796" s="7"/>
      <c r="D5796" s="7"/>
    </row>
    <row r="5797" spans="3:4" s="38" customFormat="1" x14ac:dyDescent="0.2">
      <c r="C5797" s="7"/>
      <c r="D5797" s="7"/>
    </row>
    <row r="5798" spans="3:4" s="38" customFormat="1" x14ac:dyDescent="0.2">
      <c r="C5798" s="7"/>
      <c r="D5798" s="7"/>
    </row>
    <row r="5799" spans="3:4" s="38" customFormat="1" x14ac:dyDescent="0.2">
      <c r="C5799" s="7"/>
      <c r="D5799" s="7"/>
    </row>
    <row r="5800" spans="3:4" s="38" customFormat="1" x14ac:dyDescent="0.2">
      <c r="C5800" s="7"/>
      <c r="D5800" s="7"/>
    </row>
    <row r="5801" spans="3:4" s="38" customFormat="1" x14ac:dyDescent="0.2">
      <c r="C5801" s="7"/>
      <c r="D5801" s="7"/>
    </row>
    <row r="5802" spans="3:4" s="38" customFormat="1" x14ac:dyDescent="0.2">
      <c r="C5802" s="7"/>
      <c r="D5802" s="7"/>
    </row>
    <row r="5803" spans="3:4" s="38" customFormat="1" x14ac:dyDescent="0.2">
      <c r="C5803" s="7"/>
      <c r="D5803" s="7"/>
    </row>
    <row r="5804" spans="3:4" s="38" customFormat="1" x14ac:dyDescent="0.2">
      <c r="C5804" s="7"/>
      <c r="D5804" s="7"/>
    </row>
    <row r="5805" spans="3:4" s="38" customFormat="1" x14ac:dyDescent="0.2">
      <c r="C5805" s="7"/>
      <c r="D5805" s="7"/>
    </row>
    <row r="5806" spans="3:4" s="38" customFormat="1" x14ac:dyDescent="0.2">
      <c r="C5806" s="7"/>
      <c r="D5806" s="7"/>
    </row>
    <row r="5807" spans="3:4" s="38" customFormat="1" x14ac:dyDescent="0.2">
      <c r="C5807" s="7"/>
      <c r="D5807" s="7"/>
    </row>
    <row r="5808" spans="3:4" s="38" customFormat="1" x14ac:dyDescent="0.2">
      <c r="C5808" s="7"/>
      <c r="D5808" s="7"/>
    </row>
    <row r="5809" spans="3:4" s="38" customFormat="1" x14ac:dyDescent="0.2">
      <c r="C5809" s="7"/>
      <c r="D5809" s="7"/>
    </row>
    <row r="5810" spans="3:4" s="38" customFormat="1" x14ac:dyDescent="0.2">
      <c r="C5810" s="7"/>
      <c r="D5810" s="7"/>
    </row>
    <row r="5811" spans="3:4" s="38" customFormat="1" x14ac:dyDescent="0.2">
      <c r="C5811" s="7"/>
      <c r="D5811" s="7"/>
    </row>
    <row r="5812" spans="3:4" s="38" customFormat="1" x14ac:dyDescent="0.2">
      <c r="C5812" s="7"/>
      <c r="D5812" s="7"/>
    </row>
    <row r="5813" spans="3:4" s="38" customFormat="1" x14ac:dyDescent="0.2">
      <c r="C5813" s="7"/>
      <c r="D5813" s="7"/>
    </row>
    <row r="5814" spans="3:4" s="38" customFormat="1" x14ac:dyDescent="0.2">
      <c r="C5814" s="7"/>
      <c r="D5814" s="7"/>
    </row>
    <row r="5815" spans="3:4" s="38" customFormat="1" x14ac:dyDescent="0.2">
      <c r="C5815" s="7"/>
      <c r="D5815" s="7"/>
    </row>
    <row r="5816" spans="3:4" s="38" customFormat="1" x14ac:dyDescent="0.2">
      <c r="C5816" s="7"/>
      <c r="D5816" s="7"/>
    </row>
    <row r="5817" spans="3:4" s="38" customFormat="1" x14ac:dyDescent="0.2">
      <c r="C5817" s="7"/>
      <c r="D5817" s="7"/>
    </row>
    <row r="5818" spans="3:4" s="38" customFormat="1" x14ac:dyDescent="0.2">
      <c r="C5818" s="7"/>
      <c r="D5818" s="7"/>
    </row>
    <row r="5819" spans="3:4" s="38" customFormat="1" x14ac:dyDescent="0.2">
      <c r="C5819" s="7"/>
      <c r="D5819" s="7"/>
    </row>
    <row r="5820" spans="3:4" s="38" customFormat="1" x14ac:dyDescent="0.2">
      <c r="C5820" s="7"/>
      <c r="D5820" s="7"/>
    </row>
    <row r="5821" spans="3:4" s="38" customFormat="1" x14ac:dyDescent="0.2">
      <c r="C5821" s="7"/>
      <c r="D5821" s="7"/>
    </row>
    <row r="5822" spans="3:4" s="38" customFormat="1" x14ac:dyDescent="0.2">
      <c r="C5822" s="7"/>
      <c r="D5822" s="7"/>
    </row>
    <row r="5823" spans="3:4" s="38" customFormat="1" x14ac:dyDescent="0.2">
      <c r="C5823" s="7"/>
      <c r="D5823" s="7"/>
    </row>
    <row r="5824" spans="3:4" s="38" customFormat="1" x14ac:dyDescent="0.2">
      <c r="C5824" s="7"/>
      <c r="D5824" s="7"/>
    </row>
    <row r="5825" spans="3:4" s="38" customFormat="1" x14ac:dyDescent="0.2">
      <c r="C5825" s="7"/>
      <c r="D5825" s="7"/>
    </row>
    <row r="5826" spans="3:4" s="38" customFormat="1" x14ac:dyDescent="0.2">
      <c r="C5826" s="7"/>
      <c r="D5826" s="7"/>
    </row>
    <row r="5827" spans="3:4" s="38" customFormat="1" x14ac:dyDescent="0.2">
      <c r="C5827" s="7"/>
      <c r="D5827" s="7"/>
    </row>
    <row r="5828" spans="3:4" s="38" customFormat="1" x14ac:dyDescent="0.2">
      <c r="C5828" s="7"/>
      <c r="D5828" s="7"/>
    </row>
    <row r="5829" spans="3:4" s="38" customFormat="1" x14ac:dyDescent="0.2">
      <c r="C5829" s="7"/>
      <c r="D5829" s="7"/>
    </row>
    <row r="5830" spans="3:4" s="38" customFormat="1" x14ac:dyDescent="0.2">
      <c r="C5830" s="7"/>
      <c r="D5830" s="7"/>
    </row>
    <row r="5831" spans="3:4" s="38" customFormat="1" x14ac:dyDescent="0.2">
      <c r="C5831" s="7"/>
      <c r="D5831" s="7"/>
    </row>
    <row r="5832" spans="3:4" s="38" customFormat="1" x14ac:dyDescent="0.2">
      <c r="C5832" s="7"/>
      <c r="D5832" s="7"/>
    </row>
    <row r="5833" spans="3:4" s="38" customFormat="1" x14ac:dyDescent="0.2">
      <c r="C5833" s="7"/>
      <c r="D5833" s="7"/>
    </row>
    <row r="5834" spans="3:4" s="38" customFormat="1" x14ac:dyDescent="0.2">
      <c r="C5834" s="7"/>
      <c r="D5834" s="7"/>
    </row>
    <row r="5835" spans="3:4" s="38" customFormat="1" x14ac:dyDescent="0.2">
      <c r="C5835" s="7"/>
      <c r="D5835" s="7"/>
    </row>
    <row r="5836" spans="3:4" s="38" customFormat="1" x14ac:dyDescent="0.2">
      <c r="C5836" s="7"/>
      <c r="D5836" s="7"/>
    </row>
    <row r="5837" spans="3:4" s="38" customFormat="1" x14ac:dyDescent="0.2">
      <c r="C5837" s="7"/>
      <c r="D5837" s="7"/>
    </row>
    <row r="5838" spans="3:4" s="38" customFormat="1" x14ac:dyDescent="0.2">
      <c r="C5838" s="7"/>
      <c r="D5838" s="7"/>
    </row>
    <row r="5839" spans="3:4" s="38" customFormat="1" x14ac:dyDescent="0.2">
      <c r="C5839" s="7"/>
      <c r="D5839" s="7"/>
    </row>
    <row r="5840" spans="3:4" s="38" customFormat="1" x14ac:dyDescent="0.2">
      <c r="C5840" s="7"/>
      <c r="D5840" s="7"/>
    </row>
    <row r="5841" spans="3:4" s="38" customFormat="1" x14ac:dyDescent="0.2">
      <c r="C5841" s="7"/>
      <c r="D5841" s="7"/>
    </row>
    <row r="5842" spans="3:4" s="38" customFormat="1" x14ac:dyDescent="0.2">
      <c r="C5842" s="7"/>
      <c r="D5842" s="7"/>
    </row>
    <row r="5843" spans="3:4" s="38" customFormat="1" x14ac:dyDescent="0.2">
      <c r="C5843" s="7"/>
      <c r="D5843" s="7"/>
    </row>
    <row r="5844" spans="3:4" s="38" customFormat="1" x14ac:dyDescent="0.2">
      <c r="C5844" s="7"/>
      <c r="D5844" s="7"/>
    </row>
    <row r="5845" spans="3:4" s="38" customFormat="1" x14ac:dyDescent="0.2">
      <c r="C5845" s="7"/>
      <c r="D5845" s="7"/>
    </row>
    <row r="5846" spans="3:4" s="38" customFormat="1" x14ac:dyDescent="0.2">
      <c r="C5846" s="7"/>
      <c r="D5846" s="7"/>
    </row>
    <row r="5847" spans="3:4" s="38" customFormat="1" x14ac:dyDescent="0.2">
      <c r="C5847" s="7"/>
      <c r="D5847" s="7"/>
    </row>
    <row r="5848" spans="3:4" s="38" customFormat="1" x14ac:dyDescent="0.2">
      <c r="C5848" s="7"/>
      <c r="D5848" s="7"/>
    </row>
    <row r="5849" spans="3:4" s="38" customFormat="1" x14ac:dyDescent="0.2">
      <c r="C5849" s="7"/>
      <c r="D5849" s="7"/>
    </row>
    <row r="5850" spans="3:4" s="38" customFormat="1" x14ac:dyDescent="0.2">
      <c r="C5850" s="7"/>
      <c r="D5850" s="7"/>
    </row>
    <row r="5851" spans="3:4" s="38" customFormat="1" x14ac:dyDescent="0.2">
      <c r="C5851" s="7"/>
      <c r="D5851" s="7"/>
    </row>
    <row r="5852" spans="3:4" s="38" customFormat="1" x14ac:dyDescent="0.2">
      <c r="C5852" s="7"/>
      <c r="D5852" s="7"/>
    </row>
    <row r="5853" spans="3:4" s="38" customFormat="1" x14ac:dyDescent="0.2">
      <c r="C5853" s="7"/>
      <c r="D5853" s="7"/>
    </row>
    <row r="5854" spans="3:4" s="38" customFormat="1" x14ac:dyDescent="0.2">
      <c r="C5854" s="7"/>
      <c r="D5854" s="7"/>
    </row>
    <row r="5855" spans="3:4" s="38" customFormat="1" x14ac:dyDescent="0.2">
      <c r="C5855" s="7"/>
      <c r="D5855" s="7"/>
    </row>
    <row r="5856" spans="3:4" s="38" customFormat="1" x14ac:dyDescent="0.2">
      <c r="C5856" s="7"/>
      <c r="D5856" s="7"/>
    </row>
    <row r="5857" spans="3:4" s="38" customFormat="1" x14ac:dyDescent="0.2">
      <c r="C5857" s="7"/>
      <c r="D5857" s="7"/>
    </row>
    <row r="5858" spans="3:4" s="38" customFormat="1" x14ac:dyDescent="0.2">
      <c r="C5858" s="7"/>
      <c r="D5858" s="7"/>
    </row>
    <row r="5859" spans="3:4" s="38" customFormat="1" x14ac:dyDescent="0.2">
      <c r="C5859" s="7"/>
      <c r="D5859" s="7"/>
    </row>
    <row r="5860" spans="3:4" s="38" customFormat="1" x14ac:dyDescent="0.2">
      <c r="C5860" s="7"/>
      <c r="D5860" s="7"/>
    </row>
    <row r="5861" spans="3:4" s="38" customFormat="1" x14ac:dyDescent="0.2">
      <c r="C5861" s="7"/>
      <c r="D5861" s="7"/>
    </row>
    <row r="5862" spans="3:4" s="38" customFormat="1" x14ac:dyDescent="0.2">
      <c r="C5862" s="7"/>
      <c r="D5862" s="7"/>
    </row>
    <row r="5863" spans="3:4" s="38" customFormat="1" x14ac:dyDescent="0.2">
      <c r="C5863" s="7"/>
      <c r="D5863" s="7"/>
    </row>
    <row r="5864" spans="3:4" s="38" customFormat="1" x14ac:dyDescent="0.2">
      <c r="C5864" s="7"/>
      <c r="D5864" s="7"/>
    </row>
    <row r="5865" spans="3:4" s="38" customFormat="1" x14ac:dyDescent="0.2">
      <c r="C5865" s="7"/>
      <c r="D5865" s="7"/>
    </row>
    <row r="5866" spans="3:4" s="38" customFormat="1" x14ac:dyDescent="0.2">
      <c r="C5866" s="7"/>
      <c r="D5866" s="7"/>
    </row>
    <row r="5867" spans="3:4" s="38" customFormat="1" x14ac:dyDescent="0.2">
      <c r="C5867" s="7"/>
      <c r="D5867" s="7"/>
    </row>
    <row r="5868" spans="3:4" s="38" customFormat="1" x14ac:dyDescent="0.2">
      <c r="C5868" s="7"/>
      <c r="D5868" s="7"/>
    </row>
    <row r="5869" spans="3:4" s="38" customFormat="1" x14ac:dyDescent="0.2">
      <c r="C5869" s="7"/>
      <c r="D5869" s="7"/>
    </row>
    <row r="5870" spans="3:4" s="38" customFormat="1" x14ac:dyDescent="0.2">
      <c r="C5870" s="7"/>
      <c r="D5870" s="7"/>
    </row>
    <row r="5871" spans="3:4" s="38" customFormat="1" x14ac:dyDescent="0.2">
      <c r="C5871" s="7"/>
      <c r="D5871" s="7"/>
    </row>
    <row r="5872" spans="3:4" s="38" customFormat="1" x14ac:dyDescent="0.2">
      <c r="C5872" s="7"/>
      <c r="D5872" s="7"/>
    </row>
    <row r="5873" spans="3:4" s="38" customFormat="1" x14ac:dyDescent="0.2">
      <c r="C5873" s="7"/>
      <c r="D5873" s="7"/>
    </row>
    <row r="5874" spans="3:4" s="38" customFormat="1" x14ac:dyDescent="0.2">
      <c r="C5874" s="7"/>
      <c r="D5874" s="7"/>
    </row>
    <row r="5875" spans="3:4" s="38" customFormat="1" x14ac:dyDescent="0.2">
      <c r="C5875" s="7"/>
      <c r="D5875" s="7"/>
    </row>
    <row r="5876" spans="3:4" s="38" customFormat="1" x14ac:dyDescent="0.2">
      <c r="C5876" s="7"/>
      <c r="D5876" s="7"/>
    </row>
    <row r="5877" spans="3:4" s="38" customFormat="1" x14ac:dyDescent="0.2">
      <c r="C5877" s="7"/>
      <c r="D5877" s="7"/>
    </row>
    <row r="5878" spans="3:4" s="38" customFormat="1" x14ac:dyDescent="0.2">
      <c r="C5878" s="7"/>
      <c r="D5878" s="7"/>
    </row>
    <row r="5879" spans="3:4" s="38" customFormat="1" x14ac:dyDescent="0.2">
      <c r="C5879" s="7"/>
      <c r="D5879" s="7"/>
    </row>
    <row r="5880" spans="3:4" s="38" customFormat="1" x14ac:dyDescent="0.2">
      <c r="C5880" s="7"/>
      <c r="D5880" s="7"/>
    </row>
    <row r="5881" spans="3:4" s="38" customFormat="1" x14ac:dyDescent="0.2">
      <c r="C5881" s="7"/>
      <c r="D5881" s="7"/>
    </row>
    <row r="5882" spans="3:4" s="38" customFormat="1" x14ac:dyDescent="0.2">
      <c r="C5882" s="7"/>
      <c r="D5882" s="7"/>
    </row>
    <row r="5883" spans="3:4" s="38" customFormat="1" x14ac:dyDescent="0.2">
      <c r="C5883" s="7"/>
      <c r="D5883" s="7"/>
    </row>
    <row r="5884" spans="3:4" s="38" customFormat="1" x14ac:dyDescent="0.2">
      <c r="C5884" s="7"/>
      <c r="D5884" s="7"/>
    </row>
    <row r="5885" spans="3:4" s="38" customFormat="1" x14ac:dyDescent="0.2">
      <c r="C5885" s="7"/>
      <c r="D5885" s="7"/>
    </row>
    <row r="5886" spans="3:4" s="38" customFormat="1" x14ac:dyDescent="0.2">
      <c r="C5886" s="7"/>
      <c r="D5886" s="7"/>
    </row>
    <row r="5887" spans="3:4" s="38" customFormat="1" x14ac:dyDescent="0.2">
      <c r="C5887" s="7"/>
      <c r="D5887" s="7"/>
    </row>
    <row r="5888" spans="3:4" s="38" customFormat="1" x14ac:dyDescent="0.2">
      <c r="C5888" s="7"/>
      <c r="D5888" s="7"/>
    </row>
    <row r="5889" spans="3:4" s="38" customFormat="1" x14ac:dyDescent="0.2">
      <c r="C5889" s="7"/>
      <c r="D5889" s="7"/>
    </row>
    <row r="5890" spans="3:4" s="38" customFormat="1" x14ac:dyDescent="0.2">
      <c r="C5890" s="7"/>
      <c r="D5890" s="7"/>
    </row>
    <row r="5891" spans="3:4" s="38" customFormat="1" x14ac:dyDescent="0.2">
      <c r="C5891" s="7"/>
      <c r="D5891" s="7"/>
    </row>
    <row r="5892" spans="3:4" s="38" customFormat="1" x14ac:dyDescent="0.2">
      <c r="C5892" s="7"/>
      <c r="D5892" s="7"/>
    </row>
    <row r="5893" spans="3:4" s="38" customFormat="1" x14ac:dyDescent="0.2">
      <c r="C5893" s="7"/>
      <c r="D5893" s="7"/>
    </row>
    <row r="5894" spans="3:4" s="38" customFormat="1" x14ac:dyDescent="0.2">
      <c r="C5894" s="7"/>
      <c r="D5894" s="7"/>
    </row>
    <row r="5895" spans="3:4" s="38" customFormat="1" x14ac:dyDescent="0.2">
      <c r="C5895" s="7"/>
      <c r="D5895" s="7"/>
    </row>
    <row r="5896" spans="3:4" s="38" customFormat="1" x14ac:dyDescent="0.2">
      <c r="C5896" s="7"/>
      <c r="D5896" s="7"/>
    </row>
    <row r="5897" spans="3:4" s="38" customFormat="1" x14ac:dyDescent="0.2">
      <c r="C5897" s="7"/>
      <c r="D5897" s="7"/>
    </row>
    <row r="5898" spans="3:4" s="38" customFormat="1" x14ac:dyDescent="0.2">
      <c r="C5898" s="7"/>
      <c r="D5898" s="7"/>
    </row>
    <row r="5899" spans="3:4" s="38" customFormat="1" x14ac:dyDescent="0.2">
      <c r="C5899" s="7"/>
      <c r="D5899" s="7"/>
    </row>
    <row r="5900" spans="3:4" s="38" customFormat="1" x14ac:dyDescent="0.2">
      <c r="C5900" s="7"/>
      <c r="D5900" s="7"/>
    </row>
    <row r="5901" spans="3:4" s="38" customFormat="1" x14ac:dyDescent="0.2">
      <c r="C5901" s="7"/>
      <c r="D5901" s="7"/>
    </row>
    <row r="5902" spans="3:4" s="38" customFormat="1" x14ac:dyDescent="0.2">
      <c r="C5902" s="7"/>
      <c r="D5902" s="7"/>
    </row>
    <row r="5903" spans="3:4" s="38" customFormat="1" x14ac:dyDescent="0.2">
      <c r="C5903" s="7"/>
      <c r="D5903" s="7"/>
    </row>
    <row r="5904" spans="3:4" s="38" customFormat="1" x14ac:dyDescent="0.2">
      <c r="C5904" s="7"/>
      <c r="D5904" s="7"/>
    </row>
    <row r="5905" spans="3:4" s="38" customFormat="1" x14ac:dyDescent="0.2">
      <c r="C5905" s="7"/>
      <c r="D5905" s="7"/>
    </row>
    <row r="5906" spans="3:4" s="38" customFormat="1" x14ac:dyDescent="0.2">
      <c r="C5906" s="7"/>
      <c r="D5906" s="7"/>
    </row>
    <row r="5907" spans="3:4" s="38" customFormat="1" x14ac:dyDescent="0.2">
      <c r="C5907" s="7"/>
      <c r="D5907" s="7"/>
    </row>
    <row r="5908" spans="3:4" s="38" customFormat="1" x14ac:dyDescent="0.2">
      <c r="C5908" s="7"/>
      <c r="D5908" s="7"/>
    </row>
    <row r="5909" spans="3:4" s="38" customFormat="1" x14ac:dyDescent="0.2">
      <c r="C5909" s="7"/>
      <c r="D5909" s="7"/>
    </row>
    <row r="5910" spans="3:4" s="38" customFormat="1" x14ac:dyDescent="0.2">
      <c r="C5910" s="7"/>
      <c r="D5910" s="7"/>
    </row>
    <row r="5911" spans="3:4" s="38" customFormat="1" x14ac:dyDescent="0.2">
      <c r="C5911" s="7"/>
      <c r="D5911" s="7"/>
    </row>
    <row r="5912" spans="3:4" s="38" customFormat="1" x14ac:dyDescent="0.2">
      <c r="C5912" s="7"/>
      <c r="D5912" s="7"/>
    </row>
    <row r="5913" spans="3:4" s="38" customFormat="1" x14ac:dyDescent="0.2">
      <c r="C5913" s="7"/>
      <c r="D5913" s="7"/>
    </row>
    <row r="5914" spans="3:4" s="38" customFormat="1" x14ac:dyDescent="0.2">
      <c r="C5914" s="7"/>
      <c r="D5914" s="7"/>
    </row>
    <row r="5915" spans="3:4" s="38" customFormat="1" x14ac:dyDescent="0.2">
      <c r="C5915" s="7"/>
      <c r="D5915" s="7"/>
    </row>
    <row r="5916" spans="3:4" s="38" customFormat="1" x14ac:dyDescent="0.2">
      <c r="C5916" s="7"/>
      <c r="D5916" s="7"/>
    </row>
    <row r="5917" spans="3:4" s="38" customFormat="1" x14ac:dyDescent="0.2">
      <c r="C5917" s="7"/>
      <c r="D5917" s="7"/>
    </row>
    <row r="5918" spans="3:4" s="38" customFormat="1" x14ac:dyDescent="0.2">
      <c r="C5918" s="7"/>
      <c r="D5918" s="7"/>
    </row>
    <row r="5919" spans="3:4" s="38" customFormat="1" x14ac:dyDescent="0.2">
      <c r="C5919" s="7"/>
      <c r="D5919" s="7"/>
    </row>
    <row r="5920" spans="3:4" s="38" customFormat="1" x14ac:dyDescent="0.2">
      <c r="C5920" s="7"/>
      <c r="D5920" s="7"/>
    </row>
    <row r="5921" spans="3:4" s="38" customFormat="1" x14ac:dyDescent="0.2">
      <c r="C5921" s="7"/>
      <c r="D5921" s="7"/>
    </row>
    <row r="5922" spans="3:4" s="38" customFormat="1" x14ac:dyDescent="0.2">
      <c r="C5922" s="7"/>
      <c r="D5922" s="7"/>
    </row>
    <row r="5923" spans="3:4" s="38" customFormat="1" x14ac:dyDescent="0.2">
      <c r="C5923" s="7"/>
      <c r="D5923" s="7"/>
    </row>
    <row r="5924" spans="3:4" s="38" customFormat="1" x14ac:dyDescent="0.2">
      <c r="C5924" s="7"/>
      <c r="D5924" s="7"/>
    </row>
    <row r="5925" spans="3:4" s="38" customFormat="1" x14ac:dyDescent="0.2">
      <c r="C5925" s="7"/>
      <c r="D5925" s="7"/>
    </row>
    <row r="5926" spans="3:4" s="38" customFormat="1" x14ac:dyDescent="0.2">
      <c r="C5926" s="7"/>
      <c r="D5926" s="7"/>
    </row>
    <row r="5927" spans="3:4" s="38" customFormat="1" x14ac:dyDescent="0.2">
      <c r="C5927" s="7"/>
      <c r="D5927" s="7"/>
    </row>
    <row r="5928" spans="3:4" s="38" customFormat="1" x14ac:dyDescent="0.2">
      <c r="C5928" s="7"/>
      <c r="D5928" s="7"/>
    </row>
    <row r="5929" spans="3:4" s="38" customFormat="1" x14ac:dyDescent="0.2">
      <c r="C5929" s="7"/>
      <c r="D5929" s="7"/>
    </row>
    <row r="5930" spans="3:4" s="38" customFormat="1" x14ac:dyDescent="0.2">
      <c r="C5930" s="7"/>
      <c r="D5930" s="7"/>
    </row>
    <row r="5931" spans="3:4" s="38" customFormat="1" x14ac:dyDescent="0.2">
      <c r="C5931" s="7"/>
      <c r="D5931" s="7"/>
    </row>
    <row r="5932" spans="3:4" s="38" customFormat="1" x14ac:dyDescent="0.2">
      <c r="C5932" s="7"/>
      <c r="D5932" s="7"/>
    </row>
    <row r="5933" spans="3:4" s="38" customFormat="1" x14ac:dyDescent="0.2">
      <c r="C5933" s="7"/>
      <c r="D5933" s="7"/>
    </row>
    <row r="5934" spans="3:4" s="38" customFormat="1" x14ac:dyDescent="0.2">
      <c r="C5934" s="7"/>
      <c r="D5934" s="7"/>
    </row>
    <row r="5935" spans="3:4" s="38" customFormat="1" x14ac:dyDescent="0.2">
      <c r="C5935" s="7"/>
      <c r="D5935" s="7"/>
    </row>
    <row r="5936" spans="3:4" s="38" customFormat="1" x14ac:dyDescent="0.2">
      <c r="C5936" s="7"/>
      <c r="D5936" s="7"/>
    </row>
    <row r="5937" spans="3:4" s="38" customFormat="1" x14ac:dyDescent="0.2">
      <c r="C5937" s="7"/>
      <c r="D5937" s="7"/>
    </row>
    <row r="5938" spans="3:4" s="38" customFormat="1" x14ac:dyDescent="0.2">
      <c r="C5938" s="7"/>
      <c r="D5938" s="7"/>
    </row>
    <row r="5939" spans="3:4" s="38" customFormat="1" x14ac:dyDescent="0.2">
      <c r="C5939" s="7"/>
      <c r="D5939" s="7"/>
    </row>
    <row r="5940" spans="3:4" s="38" customFormat="1" x14ac:dyDescent="0.2">
      <c r="C5940" s="7"/>
      <c r="D5940" s="7"/>
    </row>
    <row r="5941" spans="3:4" s="38" customFormat="1" x14ac:dyDescent="0.2">
      <c r="C5941" s="7"/>
      <c r="D5941" s="7"/>
    </row>
    <row r="5942" spans="3:4" s="38" customFormat="1" x14ac:dyDescent="0.2">
      <c r="C5942" s="7"/>
      <c r="D5942" s="7"/>
    </row>
    <row r="5943" spans="3:4" s="38" customFormat="1" x14ac:dyDescent="0.2">
      <c r="C5943" s="7"/>
      <c r="D5943" s="7"/>
    </row>
    <row r="5944" spans="3:4" s="38" customFormat="1" x14ac:dyDescent="0.2">
      <c r="C5944" s="7"/>
      <c r="D5944" s="7"/>
    </row>
    <row r="5945" spans="3:4" s="38" customFormat="1" x14ac:dyDescent="0.2">
      <c r="C5945" s="7"/>
      <c r="D5945" s="7"/>
    </row>
    <row r="5946" spans="3:4" s="38" customFormat="1" x14ac:dyDescent="0.2">
      <c r="C5946" s="7"/>
      <c r="D5946" s="7"/>
    </row>
    <row r="5947" spans="3:4" s="38" customFormat="1" x14ac:dyDescent="0.2">
      <c r="C5947" s="7"/>
      <c r="D5947" s="7"/>
    </row>
    <row r="5948" spans="3:4" s="38" customFormat="1" x14ac:dyDescent="0.2">
      <c r="C5948" s="7"/>
      <c r="D5948" s="7"/>
    </row>
    <row r="5949" spans="3:4" s="38" customFormat="1" x14ac:dyDescent="0.2">
      <c r="C5949" s="7"/>
      <c r="D5949" s="7"/>
    </row>
    <row r="5950" spans="3:4" s="38" customFormat="1" x14ac:dyDescent="0.2">
      <c r="C5950" s="7"/>
      <c r="D5950" s="7"/>
    </row>
    <row r="5951" spans="3:4" s="38" customFormat="1" x14ac:dyDescent="0.2">
      <c r="C5951" s="7"/>
      <c r="D5951" s="7"/>
    </row>
    <row r="5952" spans="3:4" s="38" customFormat="1" x14ac:dyDescent="0.2">
      <c r="C5952" s="7"/>
      <c r="D5952" s="7"/>
    </row>
    <row r="5953" spans="3:4" s="38" customFormat="1" x14ac:dyDescent="0.2">
      <c r="C5953" s="7"/>
      <c r="D5953" s="7"/>
    </row>
    <row r="5954" spans="3:4" s="38" customFormat="1" x14ac:dyDescent="0.2">
      <c r="C5954" s="7"/>
      <c r="D5954" s="7"/>
    </row>
    <row r="5955" spans="3:4" s="38" customFormat="1" x14ac:dyDescent="0.2">
      <c r="C5955" s="7"/>
      <c r="D5955" s="7"/>
    </row>
    <row r="5956" spans="3:4" s="38" customFormat="1" x14ac:dyDescent="0.2">
      <c r="C5956" s="7"/>
      <c r="D5956" s="7"/>
    </row>
    <row r="5957" spans="3:4" s="38" customFormat="1" x14ac:dyDescent="0.2">
      <c r="C5957" s="7"/>
      <c r="D5957" s="7"/>
    </row>
    <row r="5958" spans="3:4" s="38" customFormat="1" x14ac:dyDescent="0.2">
      <c r="C5958" s="7"/>
      <c r="D5958" s="7"/>
    </row>
    <row r="5959" spans="3:4" s="38" customFormat="1" x14ac:dyDescent="0.2">
      <c r="C5959" s="7"/>
      <c r="D5959" s="7"/>
    </row>
    <row r="5960" spans="3:4" s="38" customFormat="1" x14ac:dyDescent="0.2">
      <c r="C5960" s="7"/>
      <c r="D5960" s="7"/>
    </row>
    <row r="5961" spans="3:4" s="38" customFormat="1" x14ac:dyDescent="0.2">
      <c r="C5961" s="7"/>
      <c r="D5961" s="7"/>
    </row>
    <row r="5962" spans="3:4" s="38" customFormat="1" x14ac:dyDescent="0.2">
      <c r="C5962" s="7"/>
      <c r="D5962" s="7"/>
    </row>
    <row r="5963" spans="3:4" s="38" customFormat="1" x14ac:dyDescent="0.2">
      <c r="C5963" s="7"/>
      <c r="D5963" s="7"/>
    </row>
    <row r="5964" spans="3:4" s="38" customFormat="1" x14ac:dyDescent="0.2">
      <c r="C5964" s="7"/>
      <c r="D5964" s="7"/>
    </row>
    <row r="5965" spans="3:4" s="38" customFormat="1" x14ac:dyDescent="0.2">
      <c r="C5965" s="7"/>
      <c r="D5965" s="7"/>
    </row>
    <row r="5966" spans="3:4" s="38" customFormat="1" x14ac:dyDescent="0.2">
      <c r="C5966" s="7"/>
      <c r="D5966" s="7"/>
    </row>
    <row r="5967" spans="3:4" s="38" customFormat="1" x14ac:dyDescent="0.2">
      <c r="C5967" s="7"/>
      <c r="D5967" s="7"/>
    </row>
    <row r="5968" spans="3:4" s="38" customFormat="1" x14ac:dyDescent="0.2">
      <c r="C5968" s="7"/>
      <c r="D5968" s="7"/>
    </row>
    <row r="5969" spans="3:4" s="38" customFormat="1" x14ac:dyDescent="0.2">
      <c r="C5969" s="7"/>
      <c r="D5969" s="7"/>
    </row>
    <row r="5970" spans="3:4" s="38" customFormat="1" x14ac:dyDescent="0.2">
      <c r="C5970" s="7"/>
      <c r="D5970" s="7"/>
    </row>
    <row r="5971" spans="3:4" s="38" customFormat="1" x14ac:dyDescent="0.2">
      <c r="C5971" s="7"/>
      <c r="D5971" s="7"/>
    </row>
    <row r="5972" spans="3:4" s="38" customFormat="1" x14ac:dyDescent="0.2">
      <c r="C5972" s="7"/>
      <c r="D5972" s="7"/>
    </row>
    <row r="5973" spans="3:4" s="38" customFormat="1" x14ac:dyDescent="0.2">
      <c r="C5973" s="7"/>
      <c r="D5973" s="7"/>
    </row>
    <row r="5974" spans="3:4" s="38" customFormat="1" x14ac:dyDescent="0.2">
      <c r="C5974" s="7"/>
      <c r="D5974" s="7"/>
    </row>
    <row r="5975" spans="3:4" s="38" customFormat="1" x14ac:dyDescent="0.2">
      <c r="C5975" s="7"/>
      <c r="D5975" s="7"/>
    </row>
    <row r="5976" spans="3:4" s="38" customFormat="1" x14ac:dyDescent="0.2">
      <c r="C5976" s="7"/>
      <c r="D5976" s="7"/>
    </row>
    <row r="5977" spans="3:4" s="38" customFormat="1" x14ac:dyDescent="0.2">
      <c r="C5977" s="7"/>
      <c r="D5977" s="7"/>
    </row>
    <row r="5978" spans="3:4" s="38" customFormat="1" x14ac:dyDescent="0.2">
      <c r="C5978" s="7"/>
      <c r="D5978" s="7"/>
    </row>
    <row r="5979" spans="3:4" s="38" customFormat="1" x14ac:dyDescent="0.2">
      <c r="C5979" s="7"/>
      <c r="D5979" s="7"/>
    </row>
    <row r="5980" spans="3:4" s="38" customFormat="1" x14ac:dyDescent="0.2">
      <c r="C5980" s="7"/>
      <c r="D5980" s="7"/>
    </row>
    <row r="5981" spans="3:4" s="38" customFormat="1" x14ac:dyDescent="0.2">
      <c r="C5981" s="7"/>
      <c r="D5981" s="7"/>
    </row>
    <row r="5982" spans="3:4" s="38" customFormat="1" x14ac:dyDescent="0.2">
      <c r="C5982" s="7"/>
      <c r="D5982" s="7"/>
    </row>
    <row r="5983" spans="3:4" s="38" customFormat="1" x14ac:dyDescent="0.2">
      <c r="C5983" s="7"/>
      <c r="D5983" s="7"/>
    </row>
    <row r="5984" spans="3:4" s="38" customFormat="1" x14ac:dyDescent="0.2">
      <c r="C5984" s="7"/>
      <c r="D5984" s="7"/>
    </row>
    <row r="5985" spans="3:4" s="38" customFormat="1" x14ac:dyDescent="0.2">
      <c r="C5985" s="7"/>
      <c r="D5985" s="7"/>
    </row>
    <row r="5986" spans="3:4" s="38" customFormat="1" x14ac:dyDescent="0.2">
      <c r="C5986" s="7"/>
      <c r="D5986" s="7"/>
    </row>
    <row r="5987" spans="3:4" s="38" customFormat="1" x14ac:dyDescent="0.2">
      <c r="C5987" s="7"/>
      <c r="D5987" s="7"/>
    </row>
    <row r="5988" spans="3:4" s="38" customFormat="1" x14ac:dyDescent="0.2">
      <c r="C5988" s="7"/>
      <c r="D5988" s="7"/>
    </row>
    <row r="5989" spans="3:4" s="38" customFormat="1" x14ac:dyDescent="0.2">
      <c r="C5989" s="7"/>
      <c r="D5989" s="7"/>
    </row>
    <row r="5990" spans="3:4" s="38" customFormat="1" x14ac:dyDescent="0.2">
      <c r="C5990" s="7"/>
      <c r="D5990" s="7"/>
    </row>
    <row r="5991" spans="3:4" s="38" customFormat="1" x14ac:dyDescent="0.2">
      <c r="C5991" s="7"/>
      <c r="D5991" s="7"/>
    </row>
    <row r="5992" spans="3:4" s="38" customFormat="1" x14ac:dyDescent="0.2">
      <c r="C5992" s="7"/>
      <c r="D5992" s="7"/>
    </row>
    <row r="5993" spans="3:4" s="38" customFormat="1" x14ac:dyDescent="0.2">
      <c r="C5993" s="7"/>
      <c r="D5993" s="7"/>
    </row>
    <row r="5994" spans="3:4" s="38" customFormat="1" x14ac:dyDescent="0.2">
      <c r="C5994" s="7"/>
      <c r="D5994" s="7"/>
    </row>
    <row r="5995" spans="3:4" s="38" customFormat="1" x14ac:dyDescent="0.2">
      <c r="C5995" s="7"/>
      <c r="D5995" s="7"/>
    </row>
    <row r="5996" spans="3:4" s="38" customFormat="1" x14ac:dyDescent="0.2">
      <c r="C5996" s="7"/>
      <c r="D5996" s="7"/>
    </row>
    <row r="5997" spans="3:4" s="38" customFormat="1" x14ac:dyDescent="0.2">
      <c r="C5997" s="7"/>
      <c r="D5997" s="7"/>
    </row>
    <row r="5998" spans="3:4" s="38" customFormat="1" x14ac:dyDescent="0.2">
      <c r="C5998" s="7"/>
      <c r="D5998" s="7"/>
    </row>
    <row r="5999" spans="3:4" s="38" customFormat="1" x14ac:dyDescent="0.2">
      <c r="C5999" s="7"/>
      <c r="D5999" s="7"/>
    </row>
    <row r="6000" spans="3:4" s="38" customFormat="1" x14ac:dyDescent="0.2">
      <c r="C6000" s="7"/>
      <c r="D6000" s="7"/>
    </row>
    <row r="6001" spans="3:4" s="38" customFormat="1" x14ac:dyDescent="0.2">
      <c r="C6001" s="7"/>
      <c r="D6001" s="7"/>
    </row>
    <row r="6002" spans="3:4" s="38" customFormat="1" x14ac:dyDescent="0.2">
      <c r="C6002" s="7"/>
      <c r="D6002" s="7"/>
    </row>
    <row r="6003" spans="3:4" s="38" customFormat="1" x14ac:dyDescent="0.2">
      <c r="C6003" s="7"/>
      <c r="D6003" s="7"/>
    </row>
    <row r="6004" spans="3:4" s="38" customFormat="1" x14ac:dyDescent="0.2">
      <c r="C6004" s="7"/>
      <c r="D6004" s="7"/>
    </row>
    <row r="6005" spans="3:4" s="38" customFormat="1" x14ac:dyDescent="0.2">
      <c r="C6005" s="7"/>
      <c r="D6005" s="7"/>
    </row>
    <row r="6006" spans="3:4" s="38" customFormat="1" x14ac:dyDescent="0.2">
      <c r="C6006" s="7"/>
      <c r="D6006" s="7"/>
    </row>
    <row r="6007" spans="3:4" s="38" customFormat="1" x14ac:dyDescent="0.2">
      <c r="C6007" s="7"/>
      <c r="D6007" s="7"/>
    </row>
    <row r="6008" spans="3:4" s="38" customFormat="1" x14ac:dyDescent="0.2">
      <c r="C6008" s="7"/>
      <c r="D6008" s="7"/>
    </row>
    <row r="6009" spans="3:4" s="38" customFormat="1" x14ac:dyDescent="0.2">
      <c r="C6009" s="7"/>
      <c r="D6009" s="7"/>
    </row>
    <row r="6010" spans="3:4" s="38" customFormat="1" x14ac:dyDescent="0.2">
      <c r="C6010" s="7"/>
      <c r="D6010" s="7"/>
    </row>
    <row r="6011" spans="3:4" s="38" customFormat="1" x14ac:dyDescent="0.2">
      <c r="C6011" s="7"/>
      <c r="D6011" s="7"/>
    </row>
    <row r="6012" spans="3:4" s="38" customFormat="1" x14ac:dyDescent="0.2">
      <c r="C6012" s="7"/>
      <c r="D6012" s="7"/>
    </row>
    <row r="6013" spans="3:4" s="38" customFormat="1" x14ac:dyDescent="0.2">
      <c r="C6013" s="7"/>
      <c r="D6013" s="7"/>
    </row>
    <row r="6014" spans="3:4" s="38" customFormat="1" x14ac:dyDescent="0.2">
      <c r="C6014" s="7"/>
      <c r="D6014" s="7"/>
    </row>
    <row r="6015" spans="3:4" s="38" customFormat="1" x14ac:dyDescent="0.2">
      <c r="C6015" s="7"/>
      <c r="D6015" s="7"/>
    </row>
    <row r="6016" spans="3:4" s="38" customFormat="1" x14ac:dyDescent="0.2">
      <c r="C6016" s="7"/>
      <c r="D6016" s="7"/>
    </row>
    <row r="6017" spans="3:4" s="38" customFormat="1" x14ac:dyDescent="0.2">
      <c r="C6017" s="7"/>
      <c r="D6017" s="7"/>
    </row>
    <row r="6018" spans="3:4" s="38" customFormat="1" x14ac:dyDescent="0.2">
      <c r="C6018" s="7"/>
      <c r="D6018" s="7"/>
    </row>
    <row r="6019" spans="3:4" s="38" customFormat="1" x14ac:dyDescent="0.2">
      <c r="C6019" s="7"/>
      <c r="D6019" s="7"/>
    </row>
    <row r="6020" spans="3:4" s="38" customFormat="1" x14ac:dyDescent="0.2">
      <c r="C6020" s="7"/>
      <c r="D6020" s="7"/>
    </row>
    <row r="6021" spans="3:4" s="38" customFormat="1" x14ac:dyDescent="0.2">
      <c r="C6021" s="7"/>
      <c r="D6021" s="7"/>
    </row>
    <row r="6022" spans="3:4" s="38" customFormat="1" x14ac:dyDescent="0.2">
      <c r="C6022" s="7"/>
      <c r="D6022" s="7"/>
    </row>
    <row r="6023" spans="3:4" s="38" customFormat="1" x14ac:dyDescent="0.2">
      <c r="C6023" s="7"/>
      <c r="D6023" s="7"/>
    </row>
    <row r="6024" spans="3:4" s="38" customFormat="1" x14ac:dyDescent="0.2">
      <c r="C6024" s="7"/>
      <c r="D6024" s="7"/>
    </row>
    <row r="6025" spans="3:4" s="38" customFormat="1" x14ac:dyDescent="0.2">
      <c r="C6025" s="7"/>
      <c r="D6025" s="7"/>
    </row>
    <row r="6026" spans="3:4" s="38" customFormat="1" x14ac:dyDescent="0.2">
      <c r="C6026" s="7"/>
      <c r="D6026" s="7"/>
    </row>
    <row r="6027" spans="3:4" s="38" customFormat="1" x14ac:dyDescent="0.2">
      <c r="C6027" s="7"/>
      <c r="D6027" s="7"/>
    </row>
    <row r="6028" spans="3:4" s="38" customFormat="1" x14ac:dyDescent="0.2">
      <c r="C6028" s="7"/>
      <c r="D6028" s="7"/>
    </row>
    <row r="6029" spans="3:4" s="38" customFormat="1" x14ac:dyDescent="0.2">
      <c r="C6029" s="7"/>
      <c r="D6029" s="7"/>
    </row>
    <row r="6030" spans="3:4" s="38" customFormat="1" x14ac:dyDescent="0.2">
      <c r="C6030" s="7"/>
      <c r="D6030" s="7"/>
    </row>
    <row r="6031" spans="3:4" s="38" customFormat="1" x14ac:dyDescent="0.2">
      <c r="C6031" s="7"/>
      <c r="D6031" s="7"/>
    </row>
    <row r="6032" spans="3:4" s="38" customFormat="1" x14ac:dyDescent="0.2">
      <c r="C6032" s="7"/>
      <c r="D6032" s="7"/>
    </row>
    <row r="6033" spans="3:4" s="38" customFormat="1" x14ac:dyDescent="0.2">
      <c r="C6033" s="7"/>
      <c r="D6033" s="7"/>
    </row>
    <row r="6034" spans="3:4" s="38" customFormat="1" x14ac:dyDescent="0.2">
      <c r="C6034" s="7"/>
      <c r="D6034" s="7"/>
    </row>
    <row r="6035" spans="3:4" s="38" customFormat="1" x14ac:dyDescent="0.2">
      <c r="C6035" s="7"/>
      <c r="D6035" s="7"/>
    </row>
    <row r="6036" spans="3:4" s="38" customFormat="1" x14ac:dyDescent="0.2">
      <c r="C6036" s="7"/>
      <c r="D6036" s="7"/>
    </row>
    <row r="6037" spans="3:4" s="38" customFormat="1" x14ac:dyDescent="0.2">
      <c r="C6037" s="7"/>
      <c r="D6037" s="7"/>
    </row>
    <row r="6038" spans="3:4" s="38" customFormat="1" x14ac:dyDescent="0.2">
      <c r="C6038" s="7"/>
      <c r="D6038" s="7"/>
    </row>
    <row r="6039" spans="3:4" s="38" customFormat="1" x14ac:dyDescent="0.2">
      <c r="C6039" s="7"/>
      <c r="D6039" s="7"/>
    </row>
    <row r="6040" spans="3:4" s="38" customFormat="1" x14ac:dyDescent="0.2">
      <c r="C6040" s="7"/>
      <c r="D6040" s="7"/>
    </row>
    <row r="6041" spans="3:4" s="38" customFormat="1" x14ac:dyDescent="0.2">
      <c r="C6041" s="7"/>
      <c r="D6041" s="7"/>
    </row>
    <row r="6042" spans="3:4" s="38" customFormat="1" x14ac:dyDescent="0.2">
      <c r="C6042" s="7"/>
      <c r="D6042" s="7"/>
    </row>
    <row r="6043" spans="3:4" s="38" customFormat="1" x14ac:dyDescent="0.2">
      <c r="C6043" s="7"/>
      <c r="D6043" s="7"/>
    </row>
    <row r="6044" spans="3:4" s="38" customFormat="1" x14ac:dyDescent="0.2">
      <c r="C6044" s="7"/>
      <c r="D6044" s="7"/>
    </row>
    <row r="6045" spans="3:4" s="38" customFormat="1" x14ac:dyDescent="0.2">
      <c r="C6045" s="7"/>
      <c r="D6045" s="7"/>
    </row>
    <row r="6046" spans="3:4" s="38" customFormat="1" x14ac:dyDescent="0.2">
      <c r="C6046" s="7"/>
      <c r="D6046" s="7"/>
    </row>
    <row r="6047" spans="3:4" s="38" customFormat="1" x14ac:dyDescent="0.2">
      <c r="C6047" s="7"/>
      <c r="D6047" s="7"/>
    </row>
    <row r="6048" spans="3:4" s="38" customFormat="1" x14ac:dyDescent="0.2">
      <c r="C6048" s="7"/>
      <c r="D6048" s="7"/>
    </row>
    <row r="6049" spans="3:4" s="38" customFormat="1" x14ac:dyDescent="0.2">
      <c r="C6049" s="7"/>
      <c r="D6049" s="7"/>
    </row>
    <row r="6050" spans="3:4" s="38" customFormat="1" x14ac:dyDescent="0.2">
      <c r="C6050" s="7"/>
      <c r="D6050" s="7"/>
    </row>
    <row r="6051" spans="3:4" s="38" customFormat="1" x14ac:dyDescent="0.2">
      <c r="C6051" s="7"/>
      <c r="D6051" s="7"/>
    </row>
    <row r="6052" spans="3:4" s="38" customFormat="1" x14ac:dyDescent="0.2">
      <c r="C6052" s="7"/>
      <c r="D6052" s="7"/>
    </row>
    <row r="6053" spans="3:4" s="38" customFormat="1" x14ac:dyDescent="0.2">
      <c r="C6053" s="7"/>
      <c r="D6053" s="7"/>
    </row>
    <row r="6054" spans="3:4" s="38" customFormat="1" x14ac:dyDescent="0.2">
      <c r="C6054" s="7"/>
      <c r="D6054" s="7"/>
    </row>
    <row r="6055" spans="3:4" s="38" customFormat="1" x14ac:dyDescent="0.2">
      <c r="C6055" s="7"/>
      <c r="D6055" s="7"/>
    </row>
    <row r="6056" spans="3:4" s="38" customFormat="1" x14ac:dyDescent="0.2">
      <c r="C6056" s="7"/>
      <c r="D6056" s="7"/>
    </row>
    <row r="6057" spans="3:4" s="38" customFormat="1" x14ac:dyDescent="0.2">
      <c r="C6057" s="7"/>
      <c r="D6057" s="7"/>
    </row>
    <row r="6058" spans="3:4" s="38" customFormat="1" x14ac:dyDescent="0.2">
      <c r="C6058" s="7"/>
      <c r="D6058" s="7"/>
    </row>
    <row r="6059" spans="3:4" s="38" customFormat="1" x14ac:dyDescent="0.2">
      <c r="C6059" s="7"/>
      <c r="D6059" s="7"/>
    </row>
    <row r="6060" spans="3:4" s="38" customFormat="1" x14ac:dyDescent="0.2">
      <c r="C6060" s="7"/>
      <c r="D6060" s="7"/>
    </row>
    <row r="6061" spans="3:4" s="38" customFormat="1" x14ac:dyDescent="0.2">
      <c r="C6061" s="7"/>
      <c r="D6061" s="7"/>
    </row>
    <row r="6062" spans="3:4" s="38" customFormat="1" x14ac:dyDescent="0.2">
      <c r="C6062" s="7"/>
      <c r="D6062" s="7"/>
    </row>
    <row r="6063" spans="3:4" s="38" customFormat="1" x14ac:dyDescent="0.2">
      <c r="C6063" s="7"/>
      <c r="D6063" s="7"/>
    </row>
    <row r="6064" spans="3:4" s="38" customFormat="1" x14ac:dyDescent="0.2">
      <c r="C6064" s="7"/>
      <c r="D6064" s="7"/>
    </row>
    <row r="6065" spans="3:4" s="38" customFormat="1" x14ac:dyDescent="0.2">
      <c r="C6065" s="7"/>
      <c r="D6065" s="7"/>
    </row>
    <row r="6066" spans="3:4" s="38" customFormat="1" x14ac:dyDescent="0.2">
      <c r="C6066" s="7"/>
      <c r="D6066" s="7"/>
    </row>
    <row r="6067" spans="3:4" s="38" customFormat="1" x14ac:dyDescent="0.2">
      <c r="C6067" s="7"/>
      <c r="D6067" s="7"/>
    </row>
    <row r="6068" spans="3:4" s="38" customFormat="1" x14ac:dyDescent="0.2">
      <c r="C6068" s="7"/>
      <c r="D6068" s="7"/>
    </row>
    <row r="6069" spans="3:4" s="38" customFormat="1" x14ac:dyDescent="0.2">
      <c r="C6069" s="7"/>
      <c r="D6069" s="7"/>
    </row>
    <row r="6070" spans="3:4" s="38" customFormat="1" x14ac:dyDescent="0.2">
      <c r="C6070" s="7"/>
      <c r="D6070" s="7"/>
    </row>
    <row r="6071" spans="3:4" s="38" customFormat="1" x14ac:dyDescent="0.2">
      <c r="C6071" s="7"/>
      <c r="D6071" s="7"/>
    </row>
    <row r="6072" spans="3:4" s="38" customFormat="1" x14ac:dyDescent="0.2">
      <c r="C6072" s="7"/>
      <c r="D6072" s="7"/>
    </row>
    <row r="6073" spans="3:4" s="38" customFormat="1" x14ac:dyDescent="0.2">
      <c r="C6073" s="7"/>
      <c r="D6073" s="7"/>
    </row>
    <row r="6074" spans="3:4" s="38" customFormat="1" x14ac:dyDescent="0.2">
      <c r="C6074" s="7"/>
      <c r="D6074" s="7"/>
    </row>
    <row r="6075" spans="3:4" s="38" customFormat="1" x14ac:dyDescent="0.2">
      <c r="C6075" s="7"/>
      <c r="D6075" s="7"/>
    </row>
    <row r="6076" spans="3:4" s="38" customFormat="1" x14ac:dyDescent="0.2">
      <c r="C6076" s="7"/>
      <c r="D6076" s="7"/>
    </row>
    <row r="6077" spans="3:4" s="38" customFormat="1" x14ac:dyDescent="0.2">
      <c r="C6077" s="7"/>
      <c r="D6077" s="7"/>
    </row>
    <row r="6078" spans="3:4" s="38" customFormat="1" x14ac:dyDescent="0.2">
      <c r="C6078" s="7"/>
      <c r="D6078" s="7"/>
    </row>
    <row r="6079" spans="3:4" s="38" customFormat="1" x14ac:dyDescent="0.2">
      <c r="C6079" s="7"/>
      <c r="D6079" s="7"/>
    </row>
    <row r="6080" spans="3:4" s="38" customFormat="1" x14ac:dyDescent="0.2">
      <c r="C6080" s="7"/>
      <c r="D6080" s="7"/>
    </row>
    <row r="6081" spans="3:4" s="38" customFormat="1" x14ac:dyDescent="0.2">
      <c r="C6081" s="7"/>
      <c r="D6081" s="7"/>
    </row>
    <row r="6082" spans="3:4" s="38" customFormat="1" x14ac:dyDescent="0.2">
      <c r="C6082" s="7"/>
      <c r="D6082" s="7"/>
    </row>
    <row r="6083" spans="3:4" s="38" customFormat="1" x14ac:dyDescent="0.2">
      <c r="C6083" s="7"/>
      <c r="D6083" s="7"/>
    </row>
    <row r="6084" spans="3:4" s="38" customFormat="1" x14ac:dyDescent="0.2">
      <c r="C6084" s="7"/>
      <c r="D6084" s="7"/>
    </row>
    <row r="6085" spans="3:4" s="38" customFormat="1" x14ac:dyDescent="0.2">
      <c r="C6085" s="7"/>
      <c r="D6085" s="7"/>
    </row>
    <row r="6086" spans="3:4" s="38" customFormat="1" x14ac:dyDescent="0.2">
      <c r="C6086" s="7"/>
      <c r="D6086" s="7"/>
    </row>
    <row r="6087" spans="3:4" s="38" customFormat="1" x14ac:dyDescent="0.2">
      <c r="C6087" s="7"/>
      <c r="D6087" s="7"/>
    </row>
    <row r="6088" spans="3:4" s="38" customFormat="1" x14ac:dyDescent="0.2">
      <c r="C6088" s="7"/>
      <c r="D6088" s="7"/>
    </row>
    <row r="6089" spans="3:4" s="38" customFormat="1" x14ac:dyDescent="0.2">
      <c r="C6089" s="7"/>
      <c r="D6089" s="7"/>
    </row>
    <row r="6090" spans="3:4" s="38" customFormat="1" x14ac:dyDescent="0.2">
      <c r="C6090" s="7"/>
      <c r="D6090" s="7"/>
    </row>
    <row r="6091" spans="3:4" s="38" customFormat="1" x14ac:dyDescent="0.2">
      <c r="C6091" s="7"/>
      <c r="D6091" s="7"/>
    </row>
    <row r="6092" spans="3:4" s="38" customFormat="1" x14ac:dyDescent="0.2">
      <c r="C6092" s="7"/>
      <c r="D6092" s="7"/>
    </row>
    <row r="6093" spans="3:4" s="38" customFormat="1" x14ac:dyDescent="0.2">
      <c r="C6093" s="7"/>
      <c r="D6093" s="7"/>
    </row>
    <row r="6094" spans="3:4" s="38" customFormat="1" x14ac:dyDescent="0.2">
      <c r="C6094" s="7"/>
      <c r="D6094" s="7"/>
    </row>
    <row r="6095" spans="3:4" s="38" customFormat="1" x14ac:dyDescent="0.2">
      <c r="C6095" s="7"/>
      <c r="D6095" s="7"/>
    </row>
    <row r="6096" spans="3:4" s="38" customFormat="1" x14ac:dyDescent="0.2">
      <c r="C6096" s="7"/>
      <c r="D6096" s="7"/>
    </row>
    <row r="6097" spans="3:4" s="38" customFormat="1" x14ac:dyDescent="0.2">
      <c r="C6097" s="7"/>
      <c r="D6097" s="7"/>
    </row>
    <row r="6098" spans="3:4" s="38" customFormat="1" x14ac:dyDescent="0.2">
      <c r="C6098" s="7"/>
      <c r="D6098" s="7"/>
    </row>
    <row r="6099" spans="3:4" s="38" customFormat="1" x14ac:dyDescent="0.2">
      <c r="C6099" s="7"/>
      <c r="D6099" s="7"/>
    </row>
    <row r="6100" spans="3:4" s="38" customFormat="1" x14ac:dyDescent="0.2">
      <c r="C6100" s="7"/>
      <c r="D6100" s="7"/>
    </row>
    <row r="6101" spans="3:4" s="38" customFormat="1" x14ac:dyDescent="0.2">
      <c r="C6101" s="7"/>
      <c r="D6101" s="7"/>
    </row>
    <row r="6102" spans="3:4" s="38" customFormat="1" x14ac:dyDescent="0.2">
      <c r="C6102" s="7"/>
      <c r="D6102" s="7"/>
    </row>
    <row r="6103" spans="3:4" s="38" customFormat="1" x14ac:dyDescent="0.2">
      <c r="C6103" s="7"/>
      <c r="D6103" s="7"/>
    </row>
    <row r="6104" spans="3:4" s="38" customFormat="1" x14ac:dyDescent="0.2">
      <c r="C6104" s="7"/>
      <c r="D6104" s="7"/>
    </row>
    <row r="6105" spans="3:4" s="38" customFormat="1" x14ac:dyDescent="0.2">
      <c r="C6105" s="7"/>
      <c r="D6105" s="7"/>
    </row>
    <row r="6106" spans="3:4" s="38" customFormat="1" x14ac:dyDescent="0.2">
      <c r="C6106" s="7"/>
      <c r="D6106" s="7"/>
    </row>
    <row r="6107" spans="3:4" s="38" customFormat="1" x14ac:dyDescent="0.2">
      <c r="C6107" s="7"/>
      <c r="D6107" s="7"/>
    </row>
    <row r="6108" spans="3:4" s="38" customFormat="1" x14ac:dyDescent="0.2">
      <c r="C6108" s="7"/>
      <c r="D6108" s="7"/>
    </row>
    <row r="6109" spans="3:4" s="38" customFormat="1" x14ac:dyDescent="0.2">
      <c r="C6109" s="7"/>
      <c r="D6109" s="7"/>
    </row>
    <row r="6110" spans="3:4" s="38" customFormat="1" x14ac:dyDescent="0.2">
      <c r="C6110" s="7"/>
      <c r="D6110" s="7"/>
    </row>
    <row r="6111" spans="3:4" s="38" customFormat="1" x14ac:dyDescent="0.2">
      <c r="C6111" s="7"/>
      <c r="D6111" s="7"/>
    </row>
    <row r="6112" spans="3:4" s="38" customFormat="1" x14ac:dyDescent="0.2">
      <c r="C6112" s="7"/>
      <c r="D6112" s="7"/>
    </row>
    <row r="6113" spans="3:4" s="38" customFormat="1" x14ac:dyDescent="0.2">
      <c r="C6113" s="7"/>
      <c r="D6113" s="7"/>
    </row>
    <row r="6114" spans="3:4" s="38" customFormat="1" x14ac:dyDescent="0.2">
      <c r="C6114" s="7"/>
      <c r="D6114" s="7"/>
    </row>
    <row r="6115" spans="3:4" s="38" customFormat="1" x14ac:dyDescent="0.2">
      <c r="C6115" s="7"/>
      <c r="D6115" s="7"/>
    </row>
    <row r="6116" spans="3:4" s="38" customFormat="1" x14ac:dyDescent="0.2">
      <c r="C6116" s="7"/>
      <c r="D6116" s="7"/>
    </row>
    <row r="6117" spans="3:4" s="38" customFormat="1" x14ac:dyDescent="0.2">
      <c r="C6117" s="7"/>
      <c r="D6117" s="7"/>
    </row>
    <row r="6118" spans="3:4" s="38" customFormat="1" x14ac:dyDescent="0.2">
      <c r="C6118" s="7"/>
      <c r="D6118" s="7"/>
    </row>
    <row r="6119" spans="3:4" s="38" customFormat="1" x14ac:dyDescent="0.2">
      <c r="C6119" s="7"/>
      <c r="D6119" s="7"/>
    </row>
    <row r="6120" spans="3:4" s="38" customFormat="1" x14ac:dyDescent="0.2">
      <c r="C6120" s="7"/>
      <c r="D6120" s="7"/>
    </row>
    <row r="6121" spans="3:4" s="38" customFormat="1" x14ac:dyDescent="0.2">
      <c r="C6121" s="7"/>
      <c r="D6121" s="7"/>
    </row>
    <row r="6122" spans="3:4" s="38" customFormat="1" x14ac:dyDescent="0.2">
      <c r="C6122" s="7"/>
      <c r="D6122" s="7"/>
    </row>
    <row r="6123" spans="3:4" s="38" customFormat="1" x14ac:dyDescent="0.2">
      <c r="C6123" s="7"/>
      <c r="D6123" s="7"/>
    </row>
    <row r="6124" spans="3:4" s="38" customFormat="1" x14ac:dyDescent="0.2">
      <c r="C6124" s="7"/>
      <c r="D6124" s="7"/>
    </row>
    <row r="6125" spans="3:4" s="38" customFormat="1" x14ac:dyDescent="0.2">
      <c r="C6125" s="7"/>
      <c r="D6125" s="7"/>
    </row>
    <row r="6126" spans="3:4" s="38" customFormat="1" x14ac:dyDescent="0.2">
      <c r="C6126" s="7"/>
      <c r="D6126" s="7"/>
    </row>
    <row r="6127" spans="3:4" s="38" customFormat="1" x14ac:dyDescent="0.2">
      <c r="C6127" s="7"/>
      <c r="D6127" s="7"/>
    </row>
    <row r="6128" spans="3:4" s="38" customFormat="1" x14ac:dyDescent="0.2">
      <c r="C6128" s="7"/>
      <c r="D6128" s="7"/>
    </row>
    <row r="6129" spans="3:4" s="38" customFormat="1" x14ac:dyDescent="0.2">
      <c r="C6129" s="7"/>
      <c r="D6129" s="7"/>
    </row>
    <row r="6130" spans="3:4" s="38" customFormat="1" x14ac:dyDescent="0.2">
      <c r="C6130" s="7"/>
      <c r="D6130" s="7"/>
    </row>
    <row r="6131" spans="3:4" s="38" customFormat="1" x14ac:dyDescent="0.2">
      <c r="C6131" s="7"/>
      <c r="D6131" s="7"/>
    </row>
    <row r="6132" spans="3:4" s="38" customFormat="1" x14ac:dyDescent="0.2">
      <c r="C6132" s="7"/>
      <c r="D6132" s="7"/>
    </row>
    <row r="6133" spans="3:4" s="38" customFormat="1" x14ac:dyDescent="0.2">
      <c r="C6133" s="7"/>
      <c r="D6133" s="7"/>
    </row>
    <row r="6134" spans="3:4" s="38" customFormat="1" x14ac:dyDescent="0.2">
      <c r="C6134" s="7"/>
      <c r="D6134" s="7"/>
    </row>
    <row r="6135" spans="3:4" s="38" customFormat="1" x14ac:dyDescent="0.2">
      <c r="C6135" s="7"/>
      <c r="D6135" s="7"/>
    </row>
    <row r="6136" spans="3:4" s="38" customFormat="1" x14ac:dyDescent="0.2">
      <c r="C6136" s="7"/>
      <c r="D6136" s="7"/>
    </row>
    <row r="6137" spans="3:4" s="38" customFormat="1" x14ac:dyDescent="0.2">
      <c r="C6137" s="7"/>
      <c r="D6137" s="7"/>
    </row>
    <row r="6138" spans="3:4" s="38" customFormat="1" x14ac:dyDescent="0.2">
      <c r="C6138" s="7"/>
      <c r="D6138" s="7"/>
    </row>
    <row r="6139" spans="3:4" s="38" customFormat="1" x14ac:dyDescent="0.2">
      <c r="C6139" s="7"/>
      <c r="D6139" s="7"/>
    </row>
    <row r="6140" spans="3:4" s="38" customFormat="1" x14ac:dyDescent="0.2">
      <c r="C6140" s="7"/>
      <c r="D6140" s="7"/>
    </row>
    <row r="6141" spans="3:4" s="38" customFormat="1" x14ac:dyDescent="0.2">
      <c r="C6141" s="7"/>
      <c r="D6141" s="7"/>
    </row>
    <row r="6142" spans="3:4" s="38" customFormat="1" x14ac:dyDescent="0.2">
      <c r="C6142" s="7"/>
      <c r="D6142" s="7"/>
    </row>
    <row r="6143" spans="3:4" s="38" customFormat="1" x14ac:dyDescent="0.2">
      <c r="C6143" s="7"/>
      <c r="D6143" s="7"/>
    </row>
    <row r="6144" spans="3:4" s="38" customFormat="1" x14ac:dyDescent="0.2">
      <c r="C6144" s="7"/>
      <c r="D6144" s="7"/>
    </row>
    <row r="6145" spans="3:4" s="38" customFormat="1" x14ac:dyDescent="0.2">
      <c r="C6145" s="7"/>
      <c r="D6145" s="7"/>
    </row>
    <row r="6146" spans="3:4" s="38" customFormat="1" x14ac:dyDescent="0.2">
      <c r="C6146" s="7"/>
      <c r="D6146" s="7"/>
    </row>
    <row r="6147" spans="3:4" s="38" customFormat="1" x14ac:dyDescent="0.2">
      <c r="C6147" s="7"/>
      <c r="D6147" s="7"/>
    </row>
    <row r="6148" spans="3:4" s="38" customFormat="1" x14ac:dyDescent="0.2">
      <c r="C6148" s="7"/>
      <c r="D6148" s="7"/>
    </row>
    <row r="6149" spans="3:4" s="38" customFormat="1" x14ac:dyDescent="0.2">
      <c r="C6149" s="7"/>
      <c r="D6149" s="7"/>
    </row>
    <row r="6150" spans="3:4" s="38" customFormat="1" x14ac:dyDescent="0.2">
      <c r="C6150" s="7"/>
      <c r="D6150" s="7"/>
    </row>
    <row r="6151" spans="3:4" s="38" customFormat="1" x14ac:dyDescent="0.2">
      <c r="C6151" s="7"/>
      <c r="D6151" s="7"/>
    </row>
    <row r="6152" spans="3:4" s="38" customFormat="1" x14ac:dyDescent="0.2">
      <c r="C6152" s="7"/>
      <c r="D6152" s="7"/>
    </row>
    <row r="6153" spans="3:4" s="38" customFormat="1" x14ac:dyDescent="0.2">
      <c r="C6153" s="7"/>
      <c r="D6153" s="7"/>
    </row>
    <row r="6154" spans="3:4" s="38" customFormat="1" x14ac:dyDescent="0.2">
      <c r="C6154" s="7"/>
      <c r="D6154" s="7"/>
    </row>
    <row r="6155" spans="3:4" s="38" customFormat="1" x14ac:dyDescent="0.2">
      <c r="C6155" s="7"/>
      <c r="D6155" s="7"/>
    </row>
    <row r="6156" spans="3:4" s="38" customFormat="1" x14ac:dyDescent="0.2">
      <c r="C6156" s="7"/>
      <c r="D6156" s="7"/>
    </row>
    <row r="6157" spans="3:4" s="38" customFormat="1" x14ac:dyDescent="0.2">
      <c r="C6157" s="7"/>
      <c r="D6157" s="7"/>
    </row>
    <row r="6158" spans="3:4" s="38" customFormat="1" x14ac:dyDescent="0.2">
      <c r="C6158" s="7"/>
      <c r="D6158" s="7"/>
    </row>
    <row r="6159" spans="3:4" s="38" customFormat="1" x14ac:dyDescent="0.2">
      <c r="C6159" s="7"/>
      <c r="D6159" s="7"/>
    </row>
    <row r="6160" spans="3:4" s="38" customFormat="1" x14ac:dyDescent="0.2">
      <c r="C6160" s="7"/>
      <c r="D6160" s="7"/>
    </row>
    <row r="6161" spans="3:4" s="38" customFormat="1" x14ac:dyDescent="0.2">
      <c r="C6161" s="7"/>
      <c r="D6161" s="7"/>
    </row>
    <row r="6162" spans="3:4" s="38" customFormat="1" x14ac:dyDescent="0.2">
      <c r="C6162" s="7"/>
      <c r="D6162" s="7"/>
    </row>
    <row r="6163" spans="3:4" s="38" customFormat="1" x14ac:dyDescent="0.2">
      <c r="C6163" s="7"/>
      <c r="D6163" s="7"/>
    </row>
    <row r="6164" spans="3:4" s="38" customFormat="1" x14ac:dyDescent="0.2">
      <c r="C6164" s="7"/>
      <c r="D6164" s="7"/>
    </row>
    <row r="6165" spans="3:4" s="38" customFormat="1" x14ac:dyDescent="0.2">
      <c r="C6165" s="7"/>
      <c r="D6165" s="7"/>
    </row>
    <row r="6166" spans="3:4" s="38" customFormat="1" x14ac:dyDescent="0.2">
      <c r="C6166" s="7"/>
      <c r="D6166" s="7"/>
    </row>
    <row r="6167" spans="3:4" s="38" customFormat="1" x14ac:dyDescent="0.2">
      <c r="C6167" s="7"/>
      <c r="D6167" s="7"/>
    </row>
    <row r="6168" spans="3:4" s="38" customFormat="1" x14ac:dyDescent="0.2">
      <c r="C6168" s="7"/>
      <c r="D6168" s="7"/>
    </row>
    <row r="6169" spans="3:4" s="38" customFormat="1" x14ac:dyDescent="0.2">
      <c r="C6169" s="7"/>
      <c r="D6169" s="7"/>
    </row>
    <row r="6170" spans="3:4" s="38" customFormat="1" x14ac:dyDescent="0.2">
      <c r="C6170" s="7"/>
      <c r="D6170" s="7"/>
    </row>
    <row r="6171" spans="3:4" s="38" customFormat="1" x14ac:dyDescent="0.2">
      <c r="C6171" s="7"/>
      <c r="D6171" s="7"/>
    </row>
    <row r="6172" spans="3:4" s="38" customFormat="1" x14ac:dyDescent="0.2">
      <c r="C6172" s="7"/>
      <c r="D6172" s="7"/>
    </row>
    <row r="6173" spans="3:4" s="38" customFormat="1" x14ac:dyDescent="0.2">
      <c r="C6173" s="7"/>
      <c r="D6173" s="7"/>
    </row>
    <row r="6174" spans="3:4" s="38" customFormat="1" x14ac:dyDescent="0.2">
      <c r="C6174" s="7"/>
      <c r="D6174" s="7"/>
    </row>
    <row r="6175" spans="3:4" s="38" customFormat="1" x14ac:dyDescent="0.2">
      <c r="C6175" s="7"/>
      <c r="D6175" s="7"/>
    </row>
    <row r="6176" spans="3:4" s="38" customFormat="1" x14ac:dyDescent="0.2">
      <c r="C6176" s="7"/>
      <c r="D6176" s="7"/>
    </row>
    <row r="6177" spans="3:4" s="38" customFormat="1" x14ac:dyDescent="0.2">
      <c r="C6177" s="7"/>
      <c r="D6177" s="7"/>
    </row>
    <row r="6178" spans="3:4" s="38" customFormat="1" x14ac:dyDescent="0.2">
      <c r="C6178" s="7"/>
      <c r="D6178" s="7"/>
    </row>
    <row r="6179" spans="3:4" s="38" customFormat="1" x14ac:dyDescent="0.2">
      <c r="C6179" s="7"/>
      <c r="D6179" s="7"/>
    </row>
    <row r="6180" spans="3:4" s="38" customFormat="1" x14ac:dyDescent="0.2">
      <c r="C6180" s="7"/>
      <c r="D6180" s="7"/>
    </row>
    <row r="6181" spans="3:4" s="38" customFormat="1" x14ac:dyDescent="0.2">
      <c r="C6181" s="7"/>
      <c r="D6181" s="7"/>
    </row>
    <row r="6182" spans="3:4" s="38" customFormat="1" x14ac:dyDescent="0.2">
      <c r="C6182" s="7"/>
      <c r="D6182" s="7"/>
    </row>
    <row r="6183" spans="3:4" s="38" customFormat="1" x14ac:dyDescent="0.2">
      <c r="C6183" s="7"/>
      <c r="D6183" s="7"/>
    </row>
    <row r="6184" spans="3:4" s="38" customFormat="1" x14ac:dyDescent="0.2">
      <c r="C6184" s="7"/>
      <c r="D6184" s="7"/>
    </row>
    <row r="6185" spans="3:4" s="38" customFormat="1" x14ac:dyDescent="0.2">
      <c r="C6185" s="7"/>
      <c r="D6185" s="7"/>
    </row>
    <row r="6186" spans="3:4" s="38" customFormat="1" x14ac:dyDescent="0.2">
      <c r="C6186" s="7"/>
      <c r="D6186" s="7"/>
    </row>
    <row r="6187" spans="3:4" s="38" customFormat="1" x14ac:dyDescent="0.2">
      <c r="C6187" s="7"/>
      <c r="D6187" s="7"/>
    </row>
    <row r="6188" spans="3:4" s="38" customFormat="1" x14ac:dyDescent="0.2">
      <c r="C6188" s="7"/>
      <c r="D6188" s="7"/>
    </row>
    <row r="6189" spans="3:4" s="38" customFormat="1" x14ac:dyDescent="0.2">
      <c r="C6189" s="7"/>
      <c r="D6189" s="7"/>
    </row>
    <row r="6190" spans="3:4" s="38" customFormat="1" x14ac:dyDescent="0.2">
      <c r="C6190" s="7"/>
      <c r="D6190" s="7"/>
    </row>
    <row r="6191" spans="3:4" s="38" customFormat="1" x14ac:dyDescent="0.2">
      <c r="C6191" s="7"/>
      <c r="D6191" s="7"/>
    </row>
    <row r="6192" spans="3:4" s="38" customFormat="1" x14ac:dyDescent="0.2">
      <c r="C6192" s="7"/>
      <c r="D6192" s="7"/>
    </row>
    <row r="6193" spans="3:4" s="38" customFormat="1" x14ac:dyDescent="0.2">
      <c r="C6193" s="7"/>
      <c r="D6193" s="7"/>
    </row>
    <row r="6194" spans="3:4" s="38" customFormat="1" x14ac:dyDescent="0.2">
      <c r="C6194" s="7"/>
      <c r="D6194" s="7"/>
    </row>
    <row r="6195" spans="3:4" s="38" customFormat="1" x14ac:dyDescent="0.2">
      <c r="C6195" s="7"/>
      <c r="D6195" s="7"/>
    </row>
    <row r="6196" spans="3:4" s="38" customFormat="1" x14ac:dyDescent="0.2">
      <c r="C6196" s="7"/>
      <c r="D6196" s="7"/>
    </row>
    <row r="6197" spans="3:4" s="38" customFormat="1" x14ac:dyDescent="0.2">
      <c r="C6197" s="7"/>
      <c r="D6197" s="7"/>
    </row>
    <row r="6198" spans="3:4" s="38" customFormat="1" x14ac:dyDescent="0.2">
      <c r="C6198" s="7"/>
      <c r="D6198" s="7"/>
    </row>
    <row r="6199" spans="3:4" s="38" customFormat="1" x14ac:dyDescent="0.2">
      <c r="C6199" s="7"/>
      <c r="D6199" s="7"/>
    </row>
    <row r="6200" spans="3:4" s="38" customFormat="1" x14ac:dyDescent="0.2">
      <c r="C6200" s="7"/>
      <c r="D6200" s="7"/>
    </row>
    <row r="6201" spans="3:4" s="38" customFormat="1" x14ac:dyDescent="0.2">
      <c r="C6201" s="7"/>
      <c r="D6201" s="7"/>
    </row>
    <row r="6202" spans="3:4" s="38" customFormat="1" x14ac:dyDescent="0.2">
      <c r="C6202" s="7"/>
      <c r="D6202" s="7"/>
    </row>
    <row r="6203" spans="3:4" s="38" customFormat="1" x14ac:dyDescent="0.2">
      <c r="C6203" s="7"/>
      <c r="D6203" s="7"/>
    </row>
    <row r="6204" spans="3:4" s="38" customFormat="1" x14ac:dyDescent="0.2">
      <c r="C6204" s="7"/>
      <c r="D6204" s="7"/>
    </row>
    <row r="6205" spans="3:4" s="38" customFormat="1" x14ac:dyDescent="0.2">
      <c r="C6205" s="7"/>
      <c r="D6205" s="7"/>
    </row>
    <row r="6206" spans="3:4" s="38" customFormat="1" x14ac:dyDescent="0.2">
      <c r="C6206" s="7"/>
      <c r="D6206" s="7"/>
    </row>
    <row r="6207" spans="3:4" s="38" customFormat="1" x14ac:dyDescent="0.2">
      <c r="C6207" s="7"/>
      <c r="D6207" s="7"/>
    </row>
    <row r="6208" spans="3:4" s="38" customFormat="1" x14ac:dyDescent="0.2">
      <c r="C6208" s="7"/>
      <c r="D6208" s="7"/>
    </row>
    <row r="6209" spans="3:4" s="38" customFormat="1" x14ac:dyDescent="0.2">
      <c r="C6209" s="7"/>
      <c r="D6209" s="7"/>
    </row>
    <row r="6210" spans="3:4" s="38" customFormat="1" x14ac:dyDescent="0.2">
      <c r="C6210" s="7"/>
      <c r="D6210" s="7"/>
    </row>
    <row r="6211" spans="3:4" s="38" customFormat="1" x14ac:dyDescent="0.2">
      <c r="C6211" s="7"/>
      <c r="D6211" s="7"/>
    </row>
    <row r="6212" spans="3:4" s="38" customFormat="1" x14ac:dyDescent="0.2">
      <c r="C6212" s="7"/>
      <c r="D6212" s="7"/>
    </row>
    <row r="6213" spans="3:4" s="38" customFormat="1" x14ac:dyDescent="0.2">
      <c r="C6213" s="7"/>
      <c r="D6213" s="7"/>
    </row>
    <row r="6214" spans="3:4" s="38" customFormat="1" x14ac:dyDescent="0.2">
      <c r="C6214" s="7"/>
      <c r="D6214" s="7"/>
    </row>
    <row r="6215" spans="3:4" s="38" customFormat="1" x14ac:dyDescent="0.2">
      <c r="C6215" s="7"/>
      <c r="D6215" s="7"/>
    </row>
    <row r="6216" spans="3:4" s="38" customFormat="1" x14ac:dyDescent="0.2">
      <c r="C6216" s="7"/>
      <c r="D6216" s="7"/>
    </row>
    <row r="6217" spans="3:4" s="38" customFormat="1" x14ac:dyDescent="0.2">
      <c r="C6217" s="7"/>
      <c r="D6217" s="7"/>
    </row>
    <row r="6218" spans="3:4" s="38" customFormat="1" x14ac:dyDescent="0.2">
      <c r="C6218" s="7"/>
      <c r="D6218" s="7"/>
    </row>
    <row r="6219" spans="3:4" s="38" customFormat="1" x14ac:dyDescent="0.2">
      <c r="C6219" s="7"/>
      <c r="D6219" s="7"/>
    </row>
    <row r="6220" spans="3:4" s="38" customFormat="1" x14ac:dyDescent="0.2">
      <c r="C6220" s="7"/>
      <c r="D6220" s="7"/>
    </row>
    <row r="6221" spans="3:4" s="38" customFormat="1" x14ac:dyDescent="0.2">
      <c r="C6221" s="7"/>
      <c r="D6221" s="7"/>
    </row>
    <row r="6222" spans="3:4" s="38" customFormat="1" x14ac:dyDescent="0.2">
      <c r="C6222" s="7"/>
      <c r="D6222" s="7"/>
    </row>
    <row r="6223" spans="3:4" s="38" customFormat="1" x14ac:dyDescent="0.2">
      <c r="C6223" s="7"/>
      <c r="D6223" s="7"/>
    </row>
    <row r="6224" spans="3:4" s="38" customFormat="1" x14ac:dyDescent="0.2">
      <c r="C6224" s="7"/>
      <c r="D6224" s="7"/>
    </row>
    <row r="6225" spans="3:4" s="38" customFormat="1" x14ac:dyDescent="0.2">
      <c r="C6225" s="7"/>
      <c r="D6225" s="7"/>
    </row>
    <row r="6226" spans="3:4" s="38" customFormat="1" x14ac:dyDescent="0.2">
      <c r="C6226" s="7"/>
      <c r="D6226" s="7"/>
    </row>
    <row r="6227" spans="3:4" s="38" customFormat="1" x14ac:dyDescent="0.2">
      <c r="C6227" s="7"/>
      <c r="D6227" s="7"/>
    </row>
    <row r="6228" spans="3:4" s="38" customFormat="1" x14ac:dyDescent="0.2">
      <c r="C6228" s="7"/>
      <c r="D6228" s="7"/>
    </row>
    <row r="6229" spans="3:4" s="38" customFormat="1" x14ac:dyDescent="0.2">
      <c r="C6229" s="7"/>
      <c r="D6229" s="7"/>
    </row>
    <row r="6230" spans="3:4" s="38" customFormat="1" x14ac:dyDescent="0.2">
      <c r="C6230" s="7"/>
      <c r="D6230" s="7"/>
    </row>
    <row r="6231" spans="3:4" s="38" customFormat="1" x14ac:dyDescent="0.2">
      <c r="C6231" s="7"/>
      <c r="D6231" s="7"/>
    </row>
    <row r="6232" spans="3:4" s="38" customFormat="1" x14ac:dyDescent="0.2">
      <c r="C6232" s="7"/>
      <c r="D6232" s="7"/>
    </row>
    <row r="6233" spans="3:4" s="38" customFormat="1" x14ac:dyDescent="0.2">
      <c r="C6233" s="7"/>
      <c r="D6233" s="7"/>
    </row>
    <row r="6234" spans="3:4" s="38" customFormat="1" x14ac:dyDescent="0.2">
      <c r="C6234" s="7"/>
      <c r="D6234" s="7"/>
    </row>
    <row r="6235" spans="3:4" s="38" customFormat="1" x14ac:dyDescent="0.2">
      <c r="C6235" s="7"/>
      <c r="D6235" s="7"/>
    </row>
    <row r="6236" spans="3:4" s="38" customFormat="1" x14ac:dyDescent="0.2">
      <c r="C6236" s="7"/>
      <c r="D6236" s="7"/>
    </row>
    <row r="6237" spans="3:4" s="38" customFormat="1" x14ac:dyDescent="0.2">
      <c r="C6237" s="7"/>
      <c r="D6237" s="7"/>
    </row>
    <row r="6238" spans="3:4" s="38" customFormat="1" x14ac:dyDescent="0.2">
      <c r="C6238" s="7"/>
      <c r="D6238" s="7"/>
    </row>
    <row r="6239" spans="3:4" s="38" customFormat="1" x14ac:dyDescent="0.2">
      <c r="C6239" s="7"/>
      <c r="D6239" s="7"/>
    </row>
    <row r="6240" spans="3:4" s="38" customFormat="1" x14ac:dyDescent="0.2">
      <c r="C6240" s="7"/>
      <c r="D6240" s="7"/>
    </row>
    <row r="6241" spans="3:4" s="38" customFormat="1" x14ac:dyDescent="0.2">
      <c r="C6241" s="7"/>
      <c r="D6241" s="7"/>
    </row>
    <row r="6242" spans="3:4" s="38" customFormat="1" x14ac:dyDescent="0.2">
      <c r="C6242" s="7"/>
      <c r="D6242" s="7"/>
    </row>
    <row r="6243" spans="3:4" s="38" customFormat="1" x14ac:dyDescent="0.2">
      <c r="C6243" s="7"/>
      <c r="D6243" s="7"/>
    </row>
    <row r="6244" spans="3:4" s="38" customFormat="1" x14ac:dyDescent="0.2">
      <c r="C6244" s="7"/>
      <c r="D6244" s="7"/>
    </row>
    <row r="6245" spans="3:4" s="38" customFormat="1" x14ac:dyDescent="0.2">
      <c r="C6245" s="7"/>
      <c r="D6245" s="7"/>
    </row>
    <row r="6246" spans="3:4" s="38" customFormat="1" x14ac:dyDescent="0.2">
      <c r="C6246" s="7"/>
      <c r="D6246" s="7"/>
    </row>
    <row r="6247" spans="3:4" s="38" customFormat="1" x14ac:dyDescent="0.2">
      <c r="C6247" s="7"/>
      <c r="D6247" s="7"/>
    </row>
    <row r="6248" spans="3:4" s="38" customFormat="1" x14ac:dyDescent="0.2">
      <c r="C6248" s="7"/>
      <c r="D6248" s="7"/>
    </row>
    <row r="6249" spans="3:4" s="38" customFormat="1" x14ac:dyDescent="0.2">
      <c r="C6249" s="7"/>
      <c r="D6249" s="7"/>
    </row>
    <row r="6250" spans="3:4" s="38" customFormat="1" x14ac:dyDescent="0.2">
      <c r="C6250" s="7"/>
      <c r="D6250" s="7"/>
    </row>
    <row r="6251" spans="3:4" s="38" customFormat="1" x14ac:dyDescent="0.2">
      <c r="C6251" s="7"/>
      <c r="D6251" s="7"/>
    </row>
    <row r="6252" spans="3:4" s="38" customFormat="1" x14ac:dyDescent="0.2">
      <c r="C6252" s="7"/>
      <c r="D6252" s="7"/>
    </row>
    <row r="6253" spans="3:4" s="38" customFormat="1" x14ac:dyDescent="0.2">
      <c r="C6253" s="7"/>
      <c r="D6253" s="7"/>
    </row>
    <row r="6254" spans="3:4" s="38" customFormat="1" x14ac:dyDescent="0.2">
      <c r="C6254" s="7"/>
      <c r="D6254" s="7"/>
    </row>
    <row r="6255" spans="3:4" s="38" customFormat="1" x14ac:dyDescent="0.2">
      <c r="C6255" s="7"/>
      <c r="D6255" s="7"/>
    </row>
    <row r="6256" spans="3:4" s="38" customFormat="1" x14ac:dyDescent="0.2">
      <c r="C6256" s="7"/>
      <c r="D6256" s="7"/>
    </row>
    <row r="6257" spans="3:4" s="38" customFormat="1" x14ac:dyDescent="0.2">
      <c r="C6257" s="7"/>
      <c r="D6257" s="7"/>
    </row>
    <row r="6258" spans="3:4" s="38" customFormat="1" x14ac:dyDescent="0.2">
      <c r="C6258" s="7"/>
      <c r="D6258" s="7"/>
    </row>
    <row r="6259" spans="3:4" s="38" customFormat="1" x14ac:dyDescent="0.2">
      <c r="C6259" s="7"/>
      <c r="D6259" s="7"/>
    </row>
    <row r="6260" spans="3:4" s="38" customFormat="1" x14ac:dyDescent="0.2">
      <c r="C6260" s="7"/>
      <c r="D6260" s="7"/>
    </row>
    <row r="6261" spans="3:4" s="38" customFormat="1" x14ac:dyDescent="0.2">
      <c r="C6261" s="7"/>
      <c r="D6261" s="7"/>
    </row>
    <row r="6262" spans="3:4" s="38" customFormat="1" x14ac:dyDescent="0.2">
      <c r="C6262" s="7"/>
      <c r="D6262" s="7"/>
    </row>
    <row r="6263" spans="3:4" s="38" customFormat="1" x14ac:dyDescent="0.2">
      <c r="C6263" s="7"/>
      <c r="D6263" s="7"/>
    </row>
    <row r="6264" spans="3:4" s="38" customFormat="1" x14ac:dyDescent="0.2">
      <c r="C6264" s="7"/>
      <c r="D6264" s="7"/>
    </row>
    <row r="6265" spans="3:4" s="38" customFormat="1" x14ac:dyDescent="0.2">
      <c r="C6265" s="7"/>
      <c r="D6265" s="7"/>
    </row>
    <row r="6266" spans="3:4" s="38" customFormat="1" x14ac:dyDescent="0.2">
      <c r="C6266" s="7"/>
      <c r="D6266" s="7"/>
    </row>
    <row r="6267" spans="3:4" s="38" customFormat="1" x14ac:dyDescent="0.2">
      <c r="C6267" s="7"/>
      <c r="D6267" s="7"/>
    </row>
    <row r="6268" spans="3:4" s="38" customFormat="1" x14ac:dyDescent="0.2">
      <c r="C6268" s="7"/>
      <c r="D6268" s="7"/>
    </row>
    <row r="6269" spans="3:4" s="38" customFormat="1" x14ac:dyDescent="0.2">
      <c r="C6269" s="7"/>
      <c r="D6269" s="7"/>
    </row>
    <row r="6270" spans="3:4" s="38" customFormat="1" x14ac:dyDescent="0.2">
      <c r="C6270" s="7"/>
      <c r="D6270" s="7"/>
    </row>
    <row r="6271" spans="3:4" s="38" customFormat="1" x14ac:dyDescent="0.2">
      <c r="C6271" s="7"/>
      <c r="D6271" s="7"/>
    </row>
    <row r="6272" spans="3:4" s="38" customFormat="1" x14ac:dyDescent="0.2">
      <c r="C6272" s="7"/>
      <c r="D6272" s="7"/>
    </row>
    <row r="6273" spans="3:4" s="38" customFormat="1" x14ac:dyDescent="0.2">
      <c r="C6273" s="7"/>
      <c r="D6273" s="7"/>
    </row>
    <row r="6274" spans="3:4" s="38" customFormat="1" x14ac:dyDescent="0.2">
      <c r="C6274" s="7"/>
      <c r="D6274" s="7"/>
    </row>
    <row r="6275" spans="3:4" s="38" customFormat="1" x14ac:dyDescent="0.2">
      <c r="C6275" s="7"/>
      <c r="D6275" s="7"/>
    </row>
    <row r="6276" spans="3:4" s="38" customFormat="1" x14ac:dyDescent="0.2">
      <c r="C6276" s="7"/>
      <c r="D6276" s="7"/>
    </row>
    <row r="6277" spans="3:4" s="38" customFormat="1" x14ac:dyDescent="0.2">
      <c r="C6277" s="7"/>
      <c r="D6277" s="7"/>
    </row>
    <row r="6278" spans="3:4" s="38" customFormat="1" x14ac:dyDescent="0.2">
      <c r="C6278" s="7"/>
      <c r="D6278" s="7"/>
    </row>
    <row r="6279" spans="3:4" s="38" customFormat="1" x14ac:dyDescent="0.2">
      <c r="C6279" s="7"/>
      <c r="D6279" s="7"/>
    </row>
    <row r="6280" spans="3:4" s="38" customFormat="1" x14ac:dyDescent="0.2">
      <c r="C6280" s="7"/>
      <c r="D6280" s="7"/>
    </row>
    <row r="6281" spans="3:4" s="38" customFormat="1" x14ac:dyDescent="0.2">
      <c r="C6281" s="7"/>
      <c r="D6281" s="7"/>
    </row>
    <row r="6282" spans="3:4" s="38" customFormat="1" x14ac:dyDescent="0.2">
      <c r="C6282" s="7"/>
      <c r="D6282" s="7"/>
    </row>
    <row r="6283" spans="3:4" s="38" customFormat="1" x14ac:dyDescent="0.2">
      <c r="C6283" s="7"/>
      <c r="D6283" s="7"/>
    </row>
    <row r="6284" spans="3:4" s="38" customFormat="1" x14ac:dyDescent="0.2">
      <c r="C6284" s="7"/>
      <c r="D6284" s="7"/>
    </row>
    <row r="6285" spans="3:4" s="38" customFormat="1" x14ac:dyDescent="0.2">
      <c r="C6285" s="7"/>
      <c r="D6285" s="7"/>
    </row>
    <row r="6286" spans="3:4" s="38" customFormat="1" x14ac:dyDescent="0.2">
      <c r="C6286" s="7"/>
      <c r="D6286" s="7"/>
    </row>
    <row r="6287" spans="3:4" s="38" customFormat="1" x14ac:dyDescent="0.2">
      <c r="C6287" s="7"/>
      <c r="D6287" s="7"/>
    </row>
    <row r="6288" spans="3:4" s="38" customFormat="1" x14ac:dyDescent="0.2">
      <c r="C6288" s="7"/>
      <c r="D6288" s="7"/>
    </row>
    <row r="6289" spans="3:4" s="38" customFormat="1" x14ac:dyDescent="0.2">
      <c r="C6289" s="7"/>
      <c r="D6289" s="7"/>
    </row>
    <row r="6290" spans="3:4" s="38" customFormat="1" x14ac:dyDescent="0.2">
      <c r="C6290" s="7"/>
      <c r="D6290" s="7"/>
    </row>
    <row r="6291" spans="3:4" s="38" customFormat="1" x14ac:dyDescent="0.2">
      <c r="C6291" s="7"/>
      <c r="D6291" s="7"/>
    </row>
    <row r="6292" spans="3:4" s="38" customFormat="1" x14ac:dyDescent="0.2">
      <c r="C6292" s="7"/>
      <c r="D6292" s="7"/>
    </row>
    <row r="6293" spans="3:4" s="38" customFormat="1" x14ac:dyDescent="0.2">
      <c r="C6293" s="7"/>
      <c r="D6293" s="7"/>
    </row>
    <row r="6294" spans="3:4" s="38" customFormat="1" x14ac:dyDescent="0.2">
      <c r="C6294" s="7"/>
      <c r="D6294" s="7"/>
    </row>
    <row r="6295" spans="3:4" s="38" customFormat="1" x14ac:dyDescent="0.2">
      <c r="C6295" s="7"/>
      <c r="D6295" s="7"/>
    </row>
    <row r="6296" spans="3:4" s="38" customFormat="1" x14ac:dyDescent="0.2">
      <c r="C6296" s="7"/>
      <c r="D6296" s="7"/>
    </row>
    <row r="6297" spans="3:4" s="38" customFormat="1" x14ac:dyDescent="0.2">
      <c r="C6297" s="7"/>
      <c r="D6297" s="7"/>
    </row>
    <row r="6298" spans="3:4" s="38" customFormat="1" x14ac:dyDescent="0.2">
      <c r="C6298" s="7"/>
      <c r="D6298" s="7"/>
    </row>
    <row r="6299" spans="3:4" s="38" customFormat="1" x14ac:dyDescent="0.2">
      <c r="C6299" s="7"/>
      <c r="D6299" s="7"/>
    </row>
    <row r="6300" spans="3:4" s="38" customFormat="1" x14ac:dyDescent="0.2">
      <c r="C6300" s="7"/>
      <c r="D6300" s="7"/>
    </row>
    <row r="6301" spans="3:4" s="38" customFormat="1" x14ac:dyDescent="0.2">
      <c r="C6301" s="7"/>
      <c r="D6301" s="7"/>
    </row>
    <row r="6302" spans="3:4" s="38" customFormat="1" x14ac:dyDescent="0.2">
      <c r="C6302" s="7"/>
      <c r="D6302" s="7"/>
    </row>
    <row r="6303" spans="3:4" s="38" customFormat="1" x14ac:dyDescent="0.2">
      <c r="C6303" s="7"/>
      <c r="D6303" s="7"/>
    </row>
    <row r="6304" spans="3:4" s="38" customFormat="1" x14ac:dyDescent="0.2">
      <c r="C6304" s="7"/>
      <c r="D6304" s="7"/>
    </row>
    <row r="6305" spans="3:4" s="38" customFormat="1" x14ac:dyDescent="0.2">
      <c r="C6305" s="7"/>
      <c r="D6305" s="7"/>
    </row>
    <row r="6306" spans="3:4" s="38" customFormat="1" x14ac:dyDescent="0.2">
      <c r="C6306" s="7"/>
      <c r="D6306" s="7"/>
    </row>
    <row r="6307" spans="3:4" s="38" customFormat="1" x14ac:dyDescent="0.2">
      <c r="C6307" s="7"/>
      <c r="D6307" s="7"/>
    </row>
    <row r="6308" spans="3:4" s="38" customFormat="1" x14ac:dyDescent="0.2">
      <c r="C6308" s="7"/>
      <c r="D6308" s="7"/>
    </row>
    <row r="6309" spans="3:4" s="38" customFormat="1" x14ac:dyDescent="0.2">
      <c r="C6309" s="7"/>
      <c r="D6309" s="7"/>
    </row>
    <row r="6310" spans="3:4" s="38" customFormat="1" x14ac:dyDescent="0.2">
      <c r="C6310" s="7"/>
      <c r="D6310" s="7"/>
    </row>
    <row r="6311" spans="3:4" s="38" customFormat="1" x14ac:dyDescent="0.2">
      <c r="C6311" s="7"/>
      <c r="D6311" s="7"/>
    </row>
    <row r="6312" spans="3:4" s="38" customFormat="1" x14ac:dyDescent="0.2">
      <c r="C6312" s="7"/>
      <c r="D6312" s="7"/>
    </row>
    <row r="6313" spans="3:4" s="38" customFormat="1" x14ac:dyDescent="0.2">
      <c r="C6313" s="7"/>
      <c r="D6313" s="7"/>
    </row>
    <row r="6314" spans="3:4" s="38" customFormat="1" x14ac:dyDescent="0.2">
      <c r="C6314" s="7"/>
      <c r="D6314" s="7"/>
    </row>
    <row r="6315" spans="3:4" s="38" customFormat="1" x14ac:dyDescent="0.2">
      <c r="C6315" s="7"/>
      <c r="D6315" s="7"/>
    </row>
    <row r="6316" spans="3:4" s="38" customFormat="1" x14ac:dyDescent="0.2">
      <c r="C6316" s="7"/>
      <c r="D6316" s="7"/>
    </row>
    <row r="6317" spans="3:4" s="38" customFormat="1" x14ac:dyDescent="0.2">
      <c r="C6317" s="7"/>
      <c r="D6317" s="7"/>
    </row>
    <row r="6318" spans="3:4" s="38" customFormat="1" x14ac:dyDescent="0.2">
      <c r="C6318" s="7"/>
      <c r="D6318" s="7"/>
    </row>
    <row r="6319" spans="3:4" s="38" customFormat="1" x14ac:dyDescent="0.2">
      <c r="C6319" s="7"/>
      <c r="D6319" s="7"/>
    </row>
    <row r="6320" spans="3:4" s="38" customFormat="1" x14ac:dyDescent="0.2">
      <c r="C6320" s="7"/>
      <c r="D6320" s="7"/>
    </row>
    <row r="6321" spans="3:4" s="38" customFormat="1" x14ac:dyDescent="0.2">
      <c r="C6321" s="7"/>
      <c r="D6321" s="7"/>
    </row>
    <row r="6322" spans="3:4" s="38" customFormat="1" x14ac:dyDescent="0.2">
      <c r="C6322" s="7"/>
      <c r="D6322" s="7"/>
    </row>
    <row r="6323" spans="3:4" s="38" customFormat="1" x14ac:dyDescent="0.2">
      <c r="C6323" s="7"/>
      <c r="D6323" s="7"/>
    </row>
    <row r="6324" spans="3:4" s="38" customFormat="1" x14ac:dyDescent="0.2">
      <c r="C6324" s="7"/>
      <c r="D6324" s="7"/>
    </row>
    <row r="6325" spans="3:4" s="38" customFormat="1" x14ac:dyDescent="0.2">
      <c r="C6325" s="7"/>
      <c r="D6325" s="7"/>
    </row>
    <row r="6326" spans="3:4" s="38" customFormat="1" x14ac:dyDescent="0.2">
      <c r="C6326" s="7"/>
      <c r="D6326" s="7"/>
    </row>
    <row r="6327" spans="3:4" s="38" customFormat="1" x14ac:dyDescent="0.2">
      <c r="C6327" s="7"/>
      <c r="D6327" s="7"/>
    </row>
    <row r="6328" spans="3:4" s="38" customFormat="1" x14ac:dyDescent="0.2">
      <c r="C6328" s="7"/>
      <c r="D6328" s="7"/>
    </row>
    <row r="6329" spans="3:4" s="38" customFormat="1" x14ac:dyDescent="0.2">
      <c r="C6329" s="7"/>
      <c r="D6329" s="7"/>
    </row>
    <row r="6330" spans="3:4" s="38" customFormat="1" x14ac:dyDescent="0.2">
      <c r="C6330" s="7"/>
      <c r="D6330" s="7"/>
    </row>
    <row r="6331" spans="3:4" s="38" customFormat="1" x14ac:dyDescent="0.2">
      <c r="C6331" s="7"/>
      <c r="D6331" s="7"/>
    </row>
    <row r="6332" spans="3:4" s="38" customFormat="1" x14ac:dyDescent="0.2">
      <c r="C6332" s="7"/>
      <c r="D6332" s="7"/>
    </row>
    <row r="6333" spans="3:4" s="38" customFormat="1" x14ac:dyDescent="0.2">
      <c r="C6333" s="7"/>
      <c r="D6333" s="7"/>
    </row>
    <row r="6334" spans="3:4" s="38" customFormat="1" x14ac:dyDescent="0.2">
      <c r="C6334" s="7"/>
      <c r="D6334" s="7"/>
    </row>
    <row r="6335" spans="3:4" s="38" customFormat="1" x14ac:dyDescent="0.2">
      <c r="C6335" s="7"/>
      <c r="D6335" s="7"/>
    </row>
    <row r="6336" spans="3:4" s="38" customFormat="1" x14ac:dyDescent="0.2">
      <c r="C6336" s="7"/>
      <c r="D6336" s="7"/>
    </row>
    <row r="6337" spans="3:4" s="38" customFormat="1" x14ac:dyDescent="0.2">
      <c r="C6337" s="7"/>
      <c r="D6337" s="7"/>
    </row>
    <row r="6338" spans="3:4" s="38" customFormat="1" x14ac:dyDescent="0.2">
      <c r="C6338" s="7"/>
      <c r="D6338" s="7"/>
    </row>
    <row r="6339" spans="3:4" s="38" customFormat="1" x14ac:dyDescent="0.2">
      <c r="C6339" s="7"/>
      <c r="D6339" s="7"/>
    </row>
    <row r="6340" spans="3:4" s="38" customFormat="1" x14ac:dyDescent="0.2">
      <c r="C6340" s="7"/>
      <c r="D6340" s="7"/>
    </row>
    <row r="6341" spans="3:4" s="38" customFormat="1" x14ac:dyDescent="0.2">
      <c r="C6341" s="7"/>
      <c r="D6341" s="7"/>
    </row>
    <row r="6342" spans="3:4" s="38" customFormat="1" x14ac:dyDescent="0.2">
      <c r="C6342" s="7"/>
      <c r="D6342" s="7"/>
    </row>
    <row r="6343" spans="3:4" s="38" customFormat="1" x14ac:dyDescent="0.2">
      <c r="C6343" s="7"/>
      <c r="D6343" s="7"/>
    </row>
    <row r="6344" spans="3:4" s="38" customFormat="1" x14ac:dyDescent="0.2">
      <c r="C6344" s="7"/>
      <c r="D6344" s="7"/>
    </row>
    <row r="6345" spans="3:4" s="38" customFormat="1" x14ac:dyDescent="0.2">
      <c r="C6345" s="7"/>
      <c r="D6345" s="7"/>
    </row>
    <row r="6346" spans="3:4" s="38" customFormat="1" x14ac:dyDescent="0.2">
      <c r="C6346" s="7"/>
      <c r="D6346" s="7"/>
    </row>
    <row r="6347" spans="3:4" s="38" customFormat="1" x14ac:dyDescent="0.2">
      <c r="C6347" s="7"/>
      <c r="D6347" s="7"/>
    </row>
    <row r="6348" spans="3:4" s="38" customFormat="1" x14ac:dyDescent="0.2">
      <c r="C6348" s="7"/>
      <c r="D6348" s="7"/>
    </row>
    <row r="6349" spans="3:4" s="38" customFormat="1" x14ac:dyDescent="0.2">
      <c r="C6349" s="7"/>
      <c r="D6349" s="7"/>
    </row>
    <row r="6350" spans="3:4" s="38" customFormat="1" x14ac:dyDescent="0.2">
      <c r="C6350" s="7"/>
      <c r="D6350" s="7"/>
    </row>
    <row r="6351" spans="3:4" s="38" customFormat="1" x14ac:dyDescent="0.2">
      <c r="C6351" s="7"/>
      <c r="D6351" s="7"/>
    </row>
    <row r="6352" spans="3:4" s="38" customFormat="1" x14ac:dyDescent="0.2">
      <c r="C6352" s="7"/>
      <c r="D6352" s="7"/>
    </row>
    <row r="6353" spans="3:4" s="38" customFormat="1" x14ac:dyDescent="0.2">
      <c r="C6353" s="7"/>
      <c r="D6353" s="7"/>
    </row>
    <row r="6354" spans="3:4" s="38" customFormat="1" x14ac:dyDescent="0.2">
      <c r="C6354" s="7"/>
      <c r="D6354" s="7"/>
    </row>
    <row r="6355" spans="3:4" s="38" customFormat="1" x14ac:dyDescent="0.2">
      <c r="C6355" s="7"/>
      <c r="D6355" s="7"/>
    </row>
    <row r="6356" spans="3:4" s="38" customFormat="1" x14ac:dyDescent="0.2">
      <c r="C6356" s="7"/>
      <c r="D6356" s="7"/>
    </row>
    <row r="6357" spans="3:4" s="38" customFormat="1" x14ac:dyDescent="0.2">
      <c r="C6357" s="7"/>
      <c r="D6357" s="7"/>
    </row>
    <row r="6358" spans="3:4" s="38" customFormat="1" x14ac:dyDescent="0.2">
      <c r="C6358" s="7"/>
      <c r="D6358" s="7"/>
    </row>
    <row r="6359" spans="3:4" s="38" customFormat="1" x14ac:dyDescent="0.2">
      <c r="C6359" s="7"/>
      <c r="D6359" s="7"/>
    </row>
    <row r="6360" spans="3:4" s="38" customFormat="1" x14ac:dyDescent="0.2">
      <c r="C6360" s="7"/>
      <c r="D6360" s="7"/>
    </row>
    <row r="6361" spans="3:4" s="38" customFormat="1" x14ac:dyDescent="0.2">
      <c r="C6361" s="7"/>
      <c r="D6361" s="7"/>
    </row>
    <row r="6362" spans="3:4" s="38" customFormat="1" x14ac:dyDescent="0.2">
      <c r="C6362" s="7"/>
      <c r="D6362" s="7"/>
    </row>
    <row r="6363" spans="3:4" s="38" customFormat="1" x14ac:dyDescent="0.2">
      <c r="C6363" s="7"/>
      <c r="D6363" s="7"/>
    </row>
    <row r="6364" spans="3:4" s="38" customFormat="1" x14ac:dyDescent="0.2">
      <c r="C6364" s="7"/>
      <c r="D6364" s="7"/>
    </row>
    <row r="6365" spans="3:4" s="38" customFormat="1" x14ac:dyDescent="0.2">
      <c r="C6365" s="7"/>
      <c r="D6365" s="7"/>
    </row>
    <row r="6366" spans="3:4" s="38" customFormat="1" x14ac:dyDescent="0.2">
      <c r="C6366" s="7"/>
      <c r="D6366" s="7"/>
    </row>
    <row r="6367" spans="3:4" s="38" customFormat="1" x14ac:dyDescent="0.2">
      <c r="C6367" s="7"/>
      <c r="D6367" s="7"/>
    </row>
    <row r="6368" spans="3:4" s="38" customFormat="1" x14ac:dyDescent="0.2">
      <c r="C6368" s="7"/>
      <c r="D6368" s="7"/>
    </row>
    <row r="6369" spans="3:4" s="38" customFormat="1" x14ac:dyDescent="0.2">
      <c r="C6369" s="7"/>
      <c r="D6369" s="7"/>
    </row>
    <row r="6370" spans="3:4" s="38" customFormat="1" x14ac:dyDescent="0.2">
      <c r="C6370" s="7"/>
      <c r="D6370" s="7"/>
    </row>
    <row r="6371" spans="3:4" s="38" customFormat="1" x14ac:dyDescent="0.2">
      <c r="C6371" s="7"/>
      <c r="D6371" s="7"/>
    </row>
    <row r="6372" spans="3:4" s="38" customFormat="1" x14ac:dyDescent="0.2">
      <c r="C6372" s="7"/>
      <c r="D6372" s="7"/>
    </row>
    <row r="6373" spans="3:4" s="38" customFormat="1" x14ac:dyDescent="0.2">
      <c r="C6373" s="7"/>
      <c r="D6373" s="7"/>
    </row>
    <row r="6374" spans="3:4" s="38" customFormat="1" x14ac:dyDescent="0.2">
      <c r="C6374" s="7"/>
      <c r="D6374" s="7"/>
    </row>
    <row r="6375" spans="3:4" s="38" customFormat="1" x14ac:dyDescent="0.2">
      <c r="C6375" s="7"/>
      <c r="D6375" s="7"/>
    </row>
    <row r="6376" spans="3:4" s="38" customFormat="1" x14ac:dyDescent="0.2">
      <c r="C6376" s="7"/>
      <c r="D6376" s="7"/>
    </row>
    <row r="6377" spans="3:4" s="38" customFormat="1" x14ac:dyDescent="0.2">
      <c r="C6377" s="7"/>
      <c r="D6377" s="7"/>
    </row>
    <row r="6378" spans="3:4" s="38" customFormat="1" x14ac:dyDescent="0.2">
      <c r="C6378" s="7"/>
      <c r="D6378" s="7"/>
    </row>
    <row r="6379" spans="3:4" s="38" customFormat="1" x14ac:dyDescent="0.2">
      <c r="C6379" s="7"/>
      <c r="D6379" s="7"/>
    </row>
    <row r="6380" spans="3:4" s="38" customFormat="1" x14ac:dyDescent="0.2">
      <c r="C6380" s="7"/>
      <c r="D6380" s="7"/>
    </row>
    <row r="6381" spans="3:4" s="38" customFormat="1" x14ac:dyDescent="0.2">
      <c r="C6381" s="7"/>
      <c r="D6381" s="7"/>
    </row>
    <row r="6382" spans="3:4" s="38" customFormat="1" x14ac:dyDescent="0.2">
      <c r="C6382" s="7"/>
      <c r="D6382" s="7"/>
    </row>
    <row r="6383" spans="3:4" s="38" customFormat="1" x14ac:dyDescent="0.2">
      <c r="C6383" s="7"/>
      <c r="D6383" s="7"/>
    </row>
    <row r="6384" spans="3:4" s="38" customFormat="1" x14ac:dyDescent="0.2">
      <c r="C6384" s="7"/>
      <c r="D6384" s="7"/>
    </row>
    <row r="6385" spans="3:4" s="38" customFormat="1" x14ac:dyDescent="0.2">
      <c r="C6385" s="7"/>
      <c r="D6385" s="7"/>
    </row>
    <row r="6386" spans="3:4" s="38" customFormat="1" x14ac:dyDescent="0.2">
      <c r="C6386" s="7"/>
      <c r="D6386" s="7"/>
    </row>
    <row r="6387" spans="3:4" s="38" customFormat="1" x14ac:dyDescent="0.2">
      <c r="C6387" s="7"/>
      <c r="D6387" s="7"/>
    </row>
    <row r="6388" spans="3:4" s="38" customFormat="1" x14ac:dyDescent="0.2">
      <c r="C6388" s="7"/>
      <c r="D6388" s="7"/>
    </row>
    <row r="6389" spans="3:4" s="38" customFormat="1" x14ac:dyDescent="0.2">
      <c r="C6389" s="7"/>
      <c r="D6389" s="7"/>
    </row>
    <row r="6390" spans="3:4" s="38" customFormat="1" x14ac:dyDescent="0.2">
      <c r="C6390" s="7"/>
      <c r="D6390" s="7"/>
    </row>
    <row r="6391" spans="3:4" s="38" customFormat="1" x14ac:dyDescent="0.2">
      <c r="C6391" s="7"/>
      <c r="D6391" s="7"/>
    </row>
    <row r="6392" spans="3:4" s="38" customFormat="1" x14ac:dyDescent="0.2">
      <c r="C6392" s="7"/>
      <c r="D6392" s="7"/>
    </row>
    <row r="6393" spans="3:4" s="38" customFormat="1" x14ac:dyDescent="0.2">
      <c r="C6393" s="7"/>
      <c r="D6393" s="7"/>
    </row>
    <row r="6394" spans="3:4" s="38" customFormat="1" x14ac:dyDescent="0.2">
      <c r="C6394" s="7"/>
      <c r="D6394" s="7"/>
    </row>
    <row r="6395" spans="3:4" s="38" customFormat="1" x14ac:dyDescent="0.2">
      <c r="C6395" s="7"/>
      <c r="D6395" s="7"/>
    </row>
    <row r="6396" spans="3:4" s="38" customFormat="1" x14ac:dyDescent="0.2">
      <c r="C6396" s="7"/>
      <c r="D6396" s="7"/>
    </row>
    <row r="6397" spans="3:4" s="38" customFormat="1" x14ac:dyDescent="0.2">
      <c r="C6397" s="7"/>
      <c r="D6397" s="7"/>
    </row>
    <row r="6398" spans="3:4" s="38" customFormat="1" x14ac:dyDescent="0.2">
      <c r="C6398" s="7"/>
      <c r="D6398" s="7"/>
    </row>
    <row r="6399" spans="3:4" s="38" customFormat="1" x14ac:dyDescent="0.2">
      <c r="C6399" s="7"/>
      <c r="D6399" s="7"/>
    </row>
    <row r="6400" spans="3:4" s="38" customFormat="1" x14ac:dyDescent="0.2">
      <c r="C6400" s="7"/>
      <c r="D6400" s="7"/>
    </row>
    <row r="6401" spans="3:4" s="38" customFormat="1" x14ac:dyDescent="0.2">
      <c r="C6401" s="7"/>
      <c r="D6401" s="7"/>
    </row>
    <row r="6402" spans="3:4" s="38" customFormat="1" x14ac:dyDescent="0.2">
      <c r="C6402" s="7"/>
      <c r="D6402" s="7"/>
    </row>
    <row r="6403" spans="3:4" s="38" customFormat="1" x14ac:dyDescent="0.2">
      <c r="C6403" s="7"/>
      <c r="D6403" s="7"/>
    </row>
    <row r="6404" spans="3:4" s="38" customFormat="1" x14ac:dyDescent="0.2">
      <c r="C6404" s="7"/>
      <c r="D6404" s="7"/>
    </row>
    <row r="6405" spans="3:4" s="38" customFormat="1" x14ac:dyDescent="0.2">
      <c r="C6405" s="7"/>
      <c r="D6405" s="7"/>
    </row>
    <row r="6406" spans="3:4" s="38" customFormat="1" x14ac:dyDescent="0.2">
      <c r="C6406" s="7"/>
      <c r="D6406" s="7"/>
    </row>
    <row r="6407" spans="3:4" s="38" customFormat="1" x14ac:dyDescent="0.2">
      <c r="C6407" s="7"/>
      <c r="D6407" s="7"/>
    </row>
    <row r="6408" spans="3:4" s="38" customFormat="1" x14ac:dyDescent="0.2">
      <c r="C6408" s="7"/>
      <c r="D6408" s="7"/>
    </row>
    <row r="6409" spans="3:4" s="38" customFormat="1" x14ac:dyDescent="0.2">
      <c r="C6409" s="7"/>
      <c r="D6409" s="7"/>
    </row>
    <row r="6410" spans="3:4" s="38" customFormat="1" x14ac:dyDescent="0.2">
      <c r="C6410" s="7"/>
      <c r="D6410" s="7"/>
    </row>
    <row r="6411" spans="3:4" s="38" customFormat="1" x14ac:dyDescent="0.2">
      <c r="C6411" s="7"/>
      <c r="D6411" s="7"/>
    </row>
    <row r="6412" spans="3:4" s="38" customFormat="1" x14ac:dyDescent="0.2">
      <c r="C6412" s="7"/>
      <c r="D6412" s="7"/>
    </row>
    <row r="6413" spans="3:4" s="38" customFormat="1" x14ac:dyDescent="0.2">
      <c r="C6413" s="7"/>
      <c r="D6413" s="7"/>
    </row>
    <row r="6414" spans="3:4" s="38" customFormat="1" x14ac:dyDescent="0.2">
      <c r="C6414" s="7"/>
      <c r="D6414" s="7"/>
    </row>
    <row r="6415" spans="3:4" s="38" customFormat="1" x14ac:dyDescent="0.2">
      <c r="C6415" s="7"/>
      <c r="D6415" s="7"/>
    </row>
    <row r="6416" spans="3:4" s="38" customFormat="1" x14ac:dyDescent="0.2">
      <c r="C6416" s="7"/>
      <c r="D6416" s="7"/>
    </row>
    <row r="6417" spans="3:4" s="38" customFormat="1" x14ac:dyDescent="0.2">
      <c r="C6417" s="7"/>
      <c r="D6417" s="7"/>
    </row>
    <row r="6418" spans="3:4" s="38" customFormat="1" x14ac:dyDescent="0.2">
      <c r="C6418" s="7"/>
      <c r="D6418" s="7"/>
    </row>
    <row r="6419" spans="3:4" s="38" customFormat="1" x14ac:dyDescent="0.2">
      <c r="C6419" s="7"/>
      <c r="D6419" s="7"/>
    </row>
    <row r="6420" spans="3:4" s="38" customFormat="1" x14ac:dyDescent="0.2">
      <c r="C6420" s="7"/>
      <c r="D6420" s="7"/>
    </row>
    <row r="6421" spans="3:4" s="38" customFormat="1" x14ac:dyDescent="0.2">
      <c r="C6421" s="7"/>
      <c r="D6421" s="7"/>
    </row>
    <row r="6422" spans="3:4" s="38" customFormat="1" x14ac:dyDescent="0.2">
      <c r="C6422" s="7"/>
      <c r="D6422" s="7"/>
    </row>
    <row r="6423" spans="3:4" s="38" customFormat="1" x14ac:dyDescent="0.2">
      <c r="C6423" s="7"/>
      <c r="D6423" s="7"/>
    </row>
    <row r="6424" spans="3:4" s="38" customFormat="1" x14ac:dyDescent="0.2">
      <c r="C6424" s="7"/>
      <c r="D6424" s="7"/>
    </row>
    <row r="6425" spans="3:4" s="38" customFormat="1" x14ac:dyDescent="0.2">
      <c r="C6425" s="7"/>
      <c r="D6425" s="7"/>
    </row>
    <row r="6426" spans="3:4" s="38" customFormat="1" x14ac:dyDescent="0.2">
      <c r="C6426" s="7"/>
      <c r="D6426" s="7"/>
    </row>
    <row r="6427" spans="3:4" s="38" customFormat="1" x14ac:dyDescent="0.2">
      <c r="C6427" s="7"/>
      <c r="D6427" s="7"/>
    </row>
    <row r="6428" spans="3:4" s="38" customFormat="1" x14ac:dyDescent="0.2">
      <c r="C6428" s="7"/>
      <c r="D6428" s="7"/>
    </row>
    <row r="6429" spans="3:4" s="38" customFormat="1" x14ac:dyDescent="0.2">
      <c r="C6429" s="7"/>
      <c r="D6429" s="7"/>
    </row>
    <row r="6430" spans="3:4" s="38" customFormat="1" x14ac:dyDescent="0.2">
      <c r="C6430" s="7"/>
      <c r="D6430" s="7"/>
    </row>
    <row r="6431" spans="3:4" s="38" customFormat="1" x14ac:dyDescent="0.2">
      <c r="C6431" s="7"/>
      <c r="D6431" s="7"/>
    </row>
    <row r="6432" spans="3:4" s="38" customFormat="1" x14ac:dyDescent="0.2">
      <c r="C6432" s="7"/>
      <c r="D6432" s="7"/>
    </row>
    <row r="6433" spans="3:4" s="38" customFormat="1" x14ac:dyDescent="0.2">
      <c r="C6433" s="7"/>
      <c r="D6433" s="7"/>
    </row>
    <row r="6434" spans="3:4" s="38" customFormat="1" x14ac:dyDescent="0.2">
      <c r="C6434" s="7"/>
      <c r="D6434" s="7"/>
    </row>
    <row r="6435" spans="3:4" s="38" customFormat="1" x14ac:dyDescent="0.2">
      <c r="C6435" s="7"/>
      <c r="D6435" s="7"/>
    </row>
    <row r="6436" spans="3:4" s="38" customFormat="1" x14ac:dyDescent="0.2">
      <c r="C6436" s="7"/>
      <c r="D6436" s="7"/>
    </row>
    <row r="6437" spans="3:4" s="38" customFormat="1" x14ac:dyDescent="0.2">
      <c r="C6437" s="7"/>
      <c r="D6437" s="7"/>
    </row>
    <row r="6438" spans="3:4" s="38" customFormat="1" x14ac:dyDescent="0.2">
      <c r="C6438" s="7"/>
      <c r="D6438" s="7"/>
    </row>
    <row r="6439" spans="3:4" s="38" customFormat="1" x14ac:dyDescent="0.2">
      <c r="C6439" s="7"/>
      <c r="D6439" s="7"/>
    </row>
    <row r="6440" spans="3:4" s="38" customFormat="1" x14ac:dyDescent="0.2">
      <c r="C6440" s="7"/>
      <c r="D6440" s="7"/>
    </row>
    <row r="6441" spans="3:4" s="38" customFormat="1" x14ac:dyDescent="0.2">
      <c r="C6441" s="7"/>
      <c r="D6441" s="7"/>
    </row>
    <row r="6442" spans="3:4" s="38" customFormat="1" x14ac:dyDescent="0.2">
      <c r="C6442" s="7"/>
      <c r="D6442" s="7"/>
    </row>
    <row r="6443" spans="3:4" s="38" customFormat="1" x14ac:dyDescent="0.2">
      <c r="C6443" s="7"/>
      <c r="D6443" s="7"/>
    </row>
    <row r="6444" spans="3:4" s="38" customFormat="1" x14ac:dyDescent="0.2">
      <c r="C6444" s="7"/>
      <c r="D6444" s="7"/>
    </row>
    <row r="6445" spans="3:4" s="38" customFormat="1" x14ac:dyDescent="0.2">
      <c r="C6445" s="7"/>
      <c r="D6445" s="7"/>
    </row>
    <row r="6446" spans="3:4" s="38" customFormat="1" x14ac:dyDescent="0.2">
      <c r="C6446" s="7"/>
      <c r="D6446" s="7"/>
    </row>
    <row r="6447" spans="3:4" s="38" customFormat="1" x14ac:dyDescent="0.2">
      <c r="C6447" s="7"/>
      <c r="D6447" s="7"/>
    </row>
    <row r="6448" spans="3:4" s="38" customFormat="1" x14ac:dyDescent="0.2">
      <c r="C6448" s="7"/>
      <c r="D6448" s="7"/>
    </row>
    <row r="6449" spans="3:4" s="38" customFormat="1" x14ac:dyDescent="0.2">
      <c r="C6449" s="7"/>
      <c r="D6449" s="7"/>
    </row>
    <row r="6450" spans="3:4" s="38" customFormat="1" x14ac:dyDescent="0.2">
      <c r="C6450" s="7"/>
      <c r="D6450" s="7"/>
    </row>
    <row r="6451" spans="3:4" s="38" customFormat="1" x14ac:dyDescent="0.2">
      <c r="C6451" s="7"/>
      <c r="D6451" s="7"/>
    </row>
    <row r="6452" spans="3:4" s="38" customFormat="1" x14ac:dyDescent="0.2">
      <c r="C6452" s="7"/>
      <c r="D6452" s="7"/>
    </row>
    <row r="6453" spans="3:4" s="38" customFormat="1" x14ac:dyDescent="0.2">
      <c r="C6453" s="7"/>
      <c r="D6453" s="7"/>
    </row>
    <row r="6454" spans="3:4" s="38" customFormat="1" x14ac:dyDescent="0.2">
      <c r="C6454" s="7"/>
      <c r="D6454" s="7"/>
    </row>
    <row r="6455" spans="3:4" s="38" customFormat="1" x14ac:dyDescent="0.2">
      <c r="C6455" s="7"/>
      <c r="D6455" s="7"/>
    </row>
    <row r="6456" spans="3:4" s="38" customFormat="1" x14ac:dyDescent="0.2">
      <c r="C6456" s="7"/>
      <c r="D6456" s="7"/>
    </row>
    <row r="6457" spans="3:4" s="38" customFormat="1" x14ac:dyDescent="0.2">
      <c r="C6457" s="7"/>
      <c r="D6457" s="7"/>
    </row>
    <row r="6458" spans="3:4" s="38" customFormat="1" x14ac:dyDescent="0.2">
      <c r="C6458" s="7"/>
      <c r="D6458" s="7"/>
    </row>
    <row r="6459" spans="3:4" s="38" customFormat="1" x14ac:dyDescent="0.2">
      <c r="C6459" s="7"/>
      <c r="D6459" s="7"/>
    </row>
    <row r="6460" spans="3:4" s="38" customFormat="1" x14ac:dyDescent="0.2">
      <c r="C6460" s="7"/>
      <c r="D6460" s="7"/>
    </row>
    <row r="6461" spans="3:4" s="38" customFormat="1" x14ac:dyDescent="0.2">
      <c r="C6461" s="7"/>
      <c r="D6461" s="7"/>
    </row>
    <row r="6462" spans="3:4" s="38" customFormat="1" x14ac:dyDescent="0.2">
      <c r="C6462" s="7"/>
      <c r="D6462" s="7"/>
    </row>
    <row r="6463" spans="3:4" s="38" customFormat="1" x14ac:dyDescent="0.2">
      <c r="C6463" s="7"/>
      <c r="D6463" s="7"/>
    </row>
    <row r="6464" spans="3:4" s="38" customFormat="1" x14ac:dyDescent="0.2">
      <c r="C6464" s="7"/>
      <c r="D6464" s="7"/>
    </row>
    <row r="6465" spans="3:4" s="38" customFormat="1" x14ac:dyDescent="0.2">
      <c r="C6465" s="7"/>
      <c r="D6465" s="7"/>
    </row>
    <row r="6466" spans="3:4" s="38" customFormat="1" x14ac:dyDescent="0.2">
      <c r="C6466" s="7"/>
      <c r="D6466" s="7"/>
    </row>
    <row r="6467" spans="3:4" s="38" customFormat="1" x14ac:dyDescent="0.2">
      <c r="C6467" s="7"/>
      <c r="D6467" s="7"/>
    </row>
    <row r="6468" spans="3:4" s="38" customFormat="1" x14ac:dyDescent="0.2">
      <c r="C6468" s="7"/>
      <c r="D6468" s="7"/>
    </row>
    <row r="6469" spans="3:4" s="38" customFormat="1" x14ac:dyDescent="0.2">
      <c r="C6469" s="7"/>
      <c r="D6469" s="7"/>
    </row>
    <row r="6470" spans="3:4" s="38" customFormat="1" x14ac:dyDescent="0.2">
      <c r="C6470" s="7"/>
      <c r="D6470" s="7"/>
    </row>
    <row r="6471" spans="3:4" s="38" customFormat="1" x14ac:dyDescent="0.2">
      <c r="C6471" s="7"/>
      <c r="D6471" s="7"/>
    </row>
    <row r="6472" spans="3:4" s="38" customFormat="1" x14ac:dyDescent="0.2">
      <c r="C6472" s="7"/>
      <c r="D6472" s="7"/>
    </row>
    <row r="6473" spans="3:4" s="38" customFormat="1" x14ac:dyDescent="0.2">
      <c r="C6473" s="7"/>
      <c r="D6473" s="7"/>
    </row>
    <row r="6474" spans="3:4" s="38" customFormat="1" x14ac:dyDescent="0.2">
      <c r="C6474" s="7"/>
      <c r="D6474" s="7"/>
    </row>
    <row r="6475" spans="3:4" s="38" customFormat="1" x14ac:dyDescent="0.2">
      <c r="C6475" s="7"/>
      <c r="D6475" s="7"/>
    </row>
    <row r="6476" spans="3:4" s="38" customFormat="1" x14ac:dyDescent="0.2">
      <c r="C6476" s="7"/>
      <c r="D6476" s="7"/>
    </row>
    <row r="6477" spans="3:4" s="38" customFormat="1" x14ac:dyDescent="0.2">
      <c r="C6477" s="7"/>
      <c r="D6477" s="7"/>
    </row>
    <row r="6478" spans="3:4" s="38" customFormat="1" x14ac:dyDescent="0.2">
      <c r="C6478" s="7"/>
      <c r="D6478" s="7"/>
    </row>
    <row r="6479" spans="3:4" s="38" customFormat="1" x14ac:dyDescent="0.2">
      <c r="C6479" s="7"/>
      <c r="D6479" s="7"/>
    </row>
    <row r="6480" spans="3:4" s="38" customFormat="1" x14ac:dyDescent="0.2">
      <c r="C6480" s="7"/>
      <c r="D6480" s="7"/>
    </row>
    <row r="6481" spans="3:4" s="38" customFormat="1" x14ac:dyDescent="0.2">
      <c r="C6481" s="7"/>
      <c r="D6481" s="7"/>
    </row>
    <row r="6482" spans="3:4" s="38" customFormat="1" x14ac:dyDescent="0.2">
      <c r="C6482" s="7"/>
      <c r="D6482" s="7"/>
    </row>
    <row r="6483" spans="3:4" s="38" customFormat="1" x14ac:dyDescent="0.2">
      <c r="C6483" s="7"/>
      <c r="D6483" s="7"/>
    </row>
    <row r="6484" spans="3:4" s="38" customFormat="1" x14ac:dyDescent="0.2">
      <c r="C6484" s="7"/>
      <c r="D6484" s="7"/>
    </row>
    <row r="6485" spans="3:4" s="38" customFormat="1" x14ac:dyDescent="0.2">
      <c r="C6485" s="7"/>
      <c r="D6485" s="7"/>
    </row>
    <row r="6486" spans="3:4" s="38" customFormat="1" x14ac:dyDescent="0.2">
      <c r="C6486" s="7"/>
      <c r="D6486" s="7"/>
    </row>
    <row r="6487" spans="3:4" s="38" customFormat="1" x14ac:dyDescent="0.2">
      <c r="C6487" s="7"/>
      <c r="D6487" s="7"/>
    </row>
    <row r="6488" spans="3:4" s="38" customFormat="1" x14ac:dyDescent="0.2">
      <c r="C6488" s="7"/>
      <c r="D6488" s="7"/>
    </row>
    <row r="6489" spans="3:4" s="38" customFormat="1" x14ac:dyDescent="0.2">
      <c r="C6489" s="7"/>
      <c r="D6489" s="7"/>
    </row>
    <row r="6490" spans="3:4" s="38" customFormat="1" x14ac:dyDescent="0.2">
      <c r="C6490" s="7"/>
      <c r="D6490" s="7"/>
    </row>
    <row r="6491" spans="3:4" s="38" customFormat="1" x14ac:dyDescent="0.2">
      <c r="C6491" s="7"/>
      <c r="D6491" s="7"/>
    </row>
    <row r="6492" spans="3:4" s="38" customFormat="1" x14ac:dyDescent="0.2">
      <c r="C6492" s="7"/>
      <c r="D6492" s="7"/>
    </row>
    <row r="6493" spans="3:4" s="38" customFormat="1" x14ac:dyDescent="0.2">
      <c r="C6493" s="7"/>
      <c r="D6493" s="7"/>
    </row>
    <row r="6494" spans="3:4" s="38" customFormat="1" x14ac:dyDescent="0.2">
      <c r="C6494" s="7"/>
      <c r="D6494" s="7"/>
    </row>
    <row r="6495" spans="3:4" s="38" customFormat="1" x14ac:dyDescent="0.2">
      <c r="C6495" s="7"/>
      <c r="D6495" s="7"/>
    </row>
    <row r="6496" spans="3:4" s="38" customFormat="1" x14ac:dyDescent="0.2">
      <c r="C6496" s="7"/>
      <c r="D6496" s="7"/>
    </row>
    <row r="6497" spans="3:4" s="38" customFormat="1" x14ac:dyDescent="0.2">
      <c r="C6497" s="7"/>
      <c r="D6497" s="7"/>
    </row>
    <row r="6498" spans="3:4" s="38" customFormat="1" x14ac:dyDescent="0.2">
      <c r="C6498" s="7"/>
      <c r="D6498" s="7"/>
    </row>
    <row r="6499" spans="3:4" s="38" customFormat="1" x14ac:dyDescent="0.2">
      <c r="C6499" s="7"/>
      <c r="D6499" s="7"/>
    </row>
    <row r="6500" spans="3:4" s="38" customFormat="1" x14ac:dyDescent="0.2">
      <c r="C6500" s="7"/>
      <c r="D6500" s="7"/>
    </row>
    <row r="6501" spans="3:4" s="38" customFormat="1" x14ac:dyDescent="0.2">
      <c r="C6501" s="7"/>
      <c r="D6501" s="7"/>
    </row>
    <row r="6502" spans="3:4" s="38" customFormat="1" x14ac:dyDescent="0.2">
      <c r="C6502" s="7"/>
      <c r="D6502" s="7"/>
    </row>
    <row r="6503" spans="3:4" s="38" customFormat="1" x14ac:dyDescent="0.2">
      <c r="C6503" s="7"/>
      <c r="D6503" s="7"/>
    </row>
    <row r="6504" spans="3:4" s="38" customFormat="1" x14ac:dyDescent="0.2">
      <c r="C6504" s="7"/>
      <c r="D6504" s="7"/>
    </row>
    <row r="6505" spans="3:4" s="38" customFormat="1" x14ac:dyDescent="0.2">
      <c r="C6505" s="7"/>
      <c r="D6505" s="7"/>
    </row>
    <row r="6506" spans="3:4" s="38" customFormat="1" x14ac:dyDescent="0.2">
      <c r="C6506" s="7"/>
      <c r="D6506" s="7"/>
    </row>
    <row r="6507" spans="3:4" s="38" customFormat="1" x14ac:dyDescent="0.2">
      <c r="C6507" s="7"/>
      <c r="D6507" s="7"/>
    </row>
    <row r="6508" spans="3:4" s="38" customFormat="1" x14ac:dyDescent="0.2">
      <c r="C6508" s="7"/>
      <c r="D6508" s="7"/>
    </row>
    <row r="6509" spans="3:4" s="38" customFormat="1" x14ac:dyDescent="0.2">
      <c r="C6509" s="7"/>
      <c r="D6509" s="7"/>
    </row>
    <row r="6510" spans="3:4" s="38" customFormat="1" x14ac:dyDescent="0.2">
      <c r="C6510" s="7"/>
      <c r="D6510" s="7"/>
    </row>
    <row r="6511" spans="3:4" s="38" customFormat="1" x14ac:dyDescent="0.2">
      <c r="C6511" s="7"/>
      <c r="D6511" s="7"/>
    </row>
    <row r="6512" spans="3:4" s="38" customFormat="1" x14ac:dyDescent="0.2">
      <c r="C6512" s="7"/>
      <c r="D6512" s="7"/>
    </row>
    <row r="6513" spans="3:4" s="38" customFormat="1" x14ac:dyDescent="0.2">
      <c r="C6513" s="7"/>
      <c r="D6513" s="7"/>
    </row>
    <row r="6514" spans="3:4" s="38" customFormat="1" x14ac:dyDescent="0.2">
      <c r="C6514" s="7"/>
      <c r="D6514" s="7"/>
    </row>
    <row r="6515" spans="3:4" s="38" customFormat="1" x14ac:dyDescent="0.2">
      <c r="C6515" s="7"/>
      <c r="D6515" s="7"/>
    </row>
    <row r="6516" spans="3:4" s="38" customFormat="1" x14ac:dyDescent="0.2">
      <c r="C6516" s="7"/>
      <c r="D6516" s="7"/>
    </row>
    <row r="6517" spans="3:4" s="38" customFormat="1" x14ac:dyDescent="0.2">
      <c r="C6517" s="7"/>
      <c r="D6517" s="7"/>
    </row>
    <row r="6518" spans="3:4" s="38" customFormat="1" x14ac:dyDescent="0.2">
      <c r="C6518" s="7"/>
      <c r="D6518" s="7"/>
    </row>
    <row r="6519" spans="3:4" s="38" customFormat="1" x14ac:dyDescent="0.2">
      <c r="C6519" s="7"/>
      <c r="D6519" s="7"/>
    </row>
    <row r="6520" spans="3:4" s="38" customFormat="1" x14ac:dyDescent="0.2">
      <c r="C6520" s="7"/>
      <c r="D6520" s="7"/>
    </row>
    <row r="6521" spans="3:4" s="38" customFormat="1" x14ac:dyDescent="0.2">
      <c r="C6521" s="7"/>
      <c r="D6521" s="7"/>
    </row>
    <row r="6522" spans="3:4" s="38" customFormat="1" x14ac:dyDescent="0.2">
      <c r="C6522" s="7"/>
      <c r="D6522" s="7"/>
    </row>
    <row r="6523" spans="3:4" s="38" customFormat="1" x14ac:dyDescent="0.2">
      <c r="C6523" s="7"/>
      <c r="D6523" s="7"/>
    </row>
    <row r="6524" spans="3:4" s="38" customFormat="1" x14ac:dyDescent="0.2">
      <c r="C6524" s="7"/>
      <c r="D6524" s="7"/>
    </row>
    <row r="6525" spans="3:4" s="38" customFormat="1" x14ac:dyDescent="0.2">
      <c r="C6525" s="7"/>
      <c r="D6525" s="7"/>
    </row>
    <row r="6526" spans="3:4" s="38" customFormat="1" x14ac:dyDescent="0.2">
      <c r="C6526" s="7"/>
      <c r="D6526" s="7"/>
    </row>
    <row r="6527" spans="3:4" s="38" customFormat="1" x14ac:dyDescent="0.2">
      <c r="C6527" s="7"/>
      <c r="D6527" s="7"/>
    </row>
    <row r="6528" spans="3:4" s="38" customFormat="1" x14ac:dyDescent="0.2">
      <c r="C6528" s="7"/>
      <c r="D6528" s="7"/>
    </row>
    <row r="6529" spans="3:4" s="38" customFormat="1" x14ac:dyDescent="0.2">
      <c r="C6529" s="7"/>
      <c r="D6529" s="7"/>
    </row>
    <row r="6530" spans="3:4" s="38" customFormat="1" x14ac:dyDescent="0.2">
      <c r="C6530" s="7"/>
      <c r="D6530" s="7"/>
    </row>
    <row r="6531" spans="3:4" s="38" customFormat="1" x14ac:dyDescent="0.2">
      <c r="C6531" s="7"/>
      <c r="D6531" s="7"/>
    </row>
    <row r="6532" spans="3:4" s="38" customFormat="1" x14ac:dyDescent="0.2">
      <c r="C6532" s="7"/>
      <c r="D6532" s="7"/>
    </row>
    <row r="6533" spans="3:4" s="38" customFormat="1" x14ac:dyDescent="0.2">
      <c r="C6533" s="7"/>
      <c r="D6533" s="7"/>
    </row>
    <row r="6534" spans="3:4" s="38" customFormat="1" x14ac:dyDescent="0.2">
      <c r="C6534" s="7"/>
      <c r="D6534" s="7"/>
    </row>
    <row r="6535" spans="3:4" s="38" customFormat="1" x14ac:dyDescent="0.2">
      <c r="C6535" s="7"/>
      <c r="D6535" s="7"/>
    </row>
    <row r="6536" spans="3:4" s="38" customFormat="1" x14ac:dyDescent="0.2">
      <c r="C6536" s="7"/>
      <c r="D6536" s="7"/>
    </row>
    <row r="6537" spans="3:4" s="38" customFormat="1" x14ac:dyDescent="0.2">
      <c r="C6537" s="7"/>
      <c r="D6537" s="7"/>
    </row>
    <row r="6538" spans="3:4" s="38" customFormat="1" x14ac:dyDescent="0.2">
      <c r="C6538" s="7"/>
      <c r="D6538" s="7"/>
    </row>
    <row r="6539" spans="3:4" s="38" customFormat="1" x14ac:dyDescent="0.2">
      <c r="C6539" s="7"/>
      <c r="D6539" s="7"/>
    </row>
    <row r="6540" spans="3:4" s="38" customFormat="1" x14ac:dyDescent="0.2">
      <c r="C6540" s="7"/>
      <c r="D6540" s="7"/>
    </row>
    <row r="6541" spans="3:4" s="38" customFormat="1" x14ac:dyDescent="0.2">
      <c r="C6541" s="7"/>
      <c r="D6541" s="7"/>
    </row>
    <row r="6542" spans="3:4" s="38" customFormat="1" x14ac:dyDescent="0.2">
      <c r="C6542" s="7"/>
      <c r="D6542" s="7"/>
    </row>
    <row r="6543" spans="3:4" s="38" customFormat="1" x14ac:dyDescent="0.2">
      <c r="C6543" s="7"/>
      <c r="D6543" s="7"/>
    </row>
    <row r="6544" spans="3:4" s="38" customFormat="1" x14ac:dyDescent="0.2">
      <c r="C6544" s="7"/>
      <c r="D6544" s="7"/>
    </row>
    <row r="6545" spans="3:4" s="38" customFormat="1" x14ac:dyDescent="0.2">
      <c r="C6545" s="7"/>
      <c r="D6545" s="7"/>
    </row>
    <row r="6546" spans="3:4" s="38" customFormat="1" x14ac:dyDescent="0.2">
      <c r="C6546" s="7"/>
      <c r="D6546" s="7"/>
    </row>
    <row r="6547" spans="3:4" s="38" customFormat="1" x14ac:dyDescent="0.2">
      <c r="C6547" s="7"/>
      <c r="D6547" s="7"/>
    </row>
    <row r="6548" spans="3:4" s="38" customFormat="1" x14ac:dyDescent="0.2">
      <c r="C6548" s="7"/>
      <c r="D6548" s="7"/>
    </row>
    <row r="6549" spans="3:4" s="38" customFormat="1" x14ac:dyDescent="0.2">
      <c r="C6549" s="7"/>
      <c r="D6549" s="7"/>
    </row>
    <row r="6550" spans="3:4" s="38" customFormat="1" x14ac:dyDescent="0.2">
      <c r="C6550" s="7"/>
      <c r="D6550" s="7"/>
    </row>
    <row r="6551" spans="3:4" s="38" customFormat="1" x14ac:dyDescent="0.2">
      <c r="C6551" s="7"/>
      <c r="D6551" s="7"/>
    </row>
    <row r="6552" spans="3:4" s="38" customFormat="1" x14ac:dyDescent="0.2">
      <c r="C6552" s="7"/>
      <c r="D6552" s="7"/>
    </row>
    <row r="6553" spans="3:4" s="38" customFormat="1" x14ac:dyDescent="0.2">
      <c r="C6553" s="7"/>
      <c r="D6553" s="7"/>
    </row>
    <row r="6554" spans="3:4" s="38" customFormat="1" x14ac:dyDescent="0.2">
      <c r="C6554" s="7"/>
      <c r="D6554" s="7"/>
    </row>
    <row r="6555" spans="3:4" s="38" customFormat="1" x14ac:dyDescent="0.2">
      <c r="C6555" s="7"/>
      <c r="D6555" s="7"/>
    </row>
    <row r="6556" spans="3:4" s="38" customFormat="1" x14ac:dyDescent="0.2">
      <c r="C6556" s="7"/>
      <c r="D6556" s="7"/>
    </row>
    <row r="6557" spans="3:4" s="38" customFormat="1" x14ac:dyDescent="0.2">
      <c r="C6557" s="7"/>
      <c r="D6557" s="7"/>
    </row>
    <row r="6558" spans="3:4" s="38" customFormat="1" x14ac:dyDescent="0.2">
      <c r="C6558" s="7"/>
      <c r="D6558" s="7"/>
    </row>
    <row r="6559" spans="3:4" s="38" customFormat="1" x14ac:dyDescent="0.2">
      <c r="C6559" s="7"/>
      <c r="D6559" s="7"/>
    </row>
    <row r="6560" spans="3:4" s="38" customFormat="1" x14ac:dyDescent="0.2">
      <c r="C6560" s="7"/>
      <c r="D6560" s="7"/>
    </row>
    <row r="6561" spans="3:4" s="38" customFormat="1" x14ac:dyDescent="0.2">
      <c r="C6561" s="7"/>
      <c r="D6561" s="7"/>
    </row>
    <row r="6562" spans="3:4" s="38" customFormat="1" x14ac:dyDescent="0.2">
      <c r="C6562" s="7"/>
      <c r="D6562" s="7"/>
    </row>
    <row r="6563" spans="3:4" s="38" customFormat="1" x14ac:dyDescent="0.2">
      <c r="C6563" s="7"/>
      <c r="D6563" s="7"/>
    </row>
    <row r="6564" spans="3:4" s="38" customFormat="1" x14ac:dyDescent="0.2">
      <c r="C6564" s="7"/>
      <c r="D6564" s="7"/>
    </row>
    <row r="6565" spans="3:4" s="38" customFormat="1" x14ac:dyDescent="0.2">
      <c r="C6565" s="7"/>
      <c r="D6565" s="7"/>
    </row>
    <row r="6566" spans="3:4" s="38" customFormat="1" x14ac:dyDescent="0.2">
      <c r="C6566" s="7"/>
      <c r="D6566" s="7"/>
    </row>
    <row r="6567" spans="3:4" s="38" customFormat="1" x14ac:dyDescent="0.2">
      <c r="C6567" s="7"/>
      <c r="D6567" s="7"/>
    </row>
    <row r="6568" spans="3:4" s="38" customFormat="1" x14ac:dyDescent="0.2">
      <c r="C6568" s="7"/>
      <c r="D6568" s="7"/>
    </row>
    <row r="6569" spans="3:4" s="38" customFormat="1" x14ac:dyDescent="0.2">
      <c r="C6569" s="7"/>
      <c r="D6569" s="7"/>
    </row>
    <row r="6570" spans="3:4" s="38" customFormat="1" x14ac:dyDescent="0.2">
      <c r="C6570" s="7"/>
      <c r="D6570" s="7"/>
    </row>
    <row r="6571" spans="3:4" s="38" customFormat="1" x14ac:dyDescent="0.2">
      <c r="C6571" s="7"/>
      <c r="D6571" s="7"/>
    </row>
    <row r="6572" spans="3:4" s="38" customFormat="1" x14ac:dyDescent="0.2">
      <c r="C6572" s="7"/>
      <c r="D6572" s="7"/>
    </row>
    <row r="6573" spans="3:4" s="38" customFormat="1" x14ac:dyDescent="0.2">
      <c r="C6573" s="7"/>
      <c r="D6573" s="7"/>
    </row>
    <row r="6574" spans="3:4" s="38" customFormat="1" x14ac:dyDescent="0.2">
      <c r="C6574" s="7"/>
      <c r="D6574" s="7"/>
    </row>
    <row r="6575" spans="3:4" s="38" customFormat="1" x14ac:dyDescent="0.2">
      <c r="C6575" s="7"/>
      <c r="D6575" s="7"/>
    </row>
    <row r="6576" spans="3:4" s="38" customFormat="1" x14ac:dyDescent="0.2">
      <c r="C6576" s="7"/>
      <c r="D6576" s="7"/>
    </row>
    <row r="6577" spans="3:4" s="38" customFormat="1" x14ac:dyDescent="0.2">
      <c r="C6577" s="7"/>
      <c r="D6577" s="7"/>
    </row>
    <row r="6578" spans="3:4" s="38" customFormat="1" x14ac:dyDescent="0.2">
      <c r="C6578" s="7"/>
      <c r="D6578" s="7"/>
    </row>
    <row r="6579" spans="3:4" s="38" customFormat="1" x14ac:dyDescent="0.2">
      <c r="C6579" s="7"/>
      <c r="D6579" s="7"/>
    </row>
    <row r="6580" spans="3:4" s="38" customFormat="1" x14ac:dyDescent="0.2">
      <c r="C6580" s="7"/>
      <c r="D6580" s="7"/>
    </row>
    <row r="6581" spans="3:4" s="38" customFormat="1" x14ac:dyDescent="0.2">
      <c r="C6581" s="7"/>
      <c r="D6581" s="7"/>
    </row>
    <row r="6582" spans="3:4" s="38" customFormat="1" x14ac:dyDescent="0.2">
      <c r="C6582" s="7"/>
      <c r="D6582" s="7"/>
    </row>
    <row r="6583" spans="3:4" s="38" customFormat="1" x14ac:dyDescent="0.2">
      <c r="C6583" s="7"/>
      <c r="D6583" s="7"/>
    </row>
    <row r="6584" spans="3:4" s="38" customFormat="1" x14ac:dyDescent="0.2">
      <c r="C6584" s="7"/>
      <c r="D6584" s="7"/>
    </row>
    <row r="6585" spans="3:4" s="38" customFormat="1" x14ac:dyDescent="0.2">
      <c r="C6585" s="7"/>
      <c r="D6585" s="7"/>
    </row>
    <row r="6586" spans="3:4" s="38" customFormat="1" x14ac:dyDescent="0.2">
      <c r="C6586" s="7"/>
      <c r="D6586" s="7"/>
    </row>
    <row r="6587" spans="3:4" s="38" customFormat="1" x14ac:dyDescent="0.2">
      <c r="C6587" s="7"/>
      <c r="D6587" s="7"/>
    </row>
    <row r="6588" spans="3:4" s="38" customFormat="1" x14ac:dyDescent="0.2">
      <c r="C6588" s="7"/>
      <c r="D6588" s="7"/>
    </row>
    <row r="6589" spans="3:4" s="38" customFormat="1" x14ac:dyDescent="0.2">
      <c r="C6589" s="7"/>
      <c r="D6589" s="7"/>
    </row>
    <row r="6590" spans="3:4" s="38" customFormat="1" x14ac:dyDescent="0.2">
      <c r="C6590" s="7"/>
      <c r="D6590" s="7"/>
    </row>
    <row r="6591" spans="3:4" s="38" customFormat="1" x14ac:dyDescent="0.2">
      <c r="C6591" s="7"/>
      <c r="D6591" s="7"/>
    </row>
    <row r="6592" spans="3:4" s="38" customFormat="1" x14ac:dyDescent="0.2">
      <c r="C6592" s="7"/>
      <c r="D6592" s="7"/>
    </row>
    <row r="6593" spans="3:4" s="38" customFormat="1" x14ac:dyDescent="0.2">
      <c r="C6593" s="7"/>
      <c r="D6593" s="7"/>
    </row>
    <row r="6594" spans="3:4" s="38" customFormat="1" x14ac:dyDescent="0.2">
      <c r="C6594" s="7"/>
      <c r="D6594" s="7"/>
    </row>
    <row r="6595" spans="3:4" s="38" customFormat="1" x14ac:dyDescent="0.2">
      <c r="C6595" s="7"/>
      <c r="D6595" s="7"/>
    </row>
    <row r="6596" spans="3:4" s="38" customFormat="1" x14ac:dyDescent="0.2">
      <c r="C6596" s="7"/>
      <c r="D6596" s="7"/>
    </row>
    <row r="6597" spans="3:4" s="38" customFormat="1" x14ac:dyDescent="0.2">
      <c r="C6597" s="7"/>
      <c r="D6597" s="7"/>
    </row>
    <row r="6598" spans="3:4" s="38" customFormat="1" x14ac:dyDescent="0.2">
      <c r="C6598" s="7"/>
      <c r="D6598" s="7"/>
    </row>
    <row r="6599" spans="3:4" s="38" customFormat="1" x14ac:dyDescent="0.2">
      <c r="C6599" s="7"/>
      <c r="D6599" s="7"/>
    </row>
    <row r="6600" spans="3:4" s="38" customFormat="1" x14ac:dyDescent="0.2">
      <c r="C6600" s="7"/>
      <c r="D6600" s="7"/>
    </row>
    <row r="6601" spans="3:4" s="38" customFormat="1" x14ac:dyDescent="0.2">
      <c r="C6601" s="7"/>
      <c r="D6601" s="7"/>
    </row>
    <row r="6602" spans="3:4" s="38" customFormat="1" x14ac:dyDescent="0.2">
      <c r="C6602" s="7"/>
      <c r="D6602" s="7"/>
    </row>
    <row r="6603" spans="3:4" s="38" customFormat="1" x14ac:dyDescent="0.2">
      <c r="C6603" s="7"/>
      <c r="D6603" s="7"/>
    </row>
    <row r="6604" spans="3:4" s="38" customFormat="1" x14ac:dyDescent="0.2">
      <c r="C6604" s="7"/>
      <c r="D6604" s="7"/>
    </row>
    <row r="6605" spans="3:4" s="38" customFormat="1" x14ac:dyDescent="0.2">
      <c r="C6605" s="7"/>
      <c r="D6605" s="7"/>
    </row>
    <row r="6606" spans="3:4" s="38" customFormat="1" x14ac:dyDescent="0.2">
      <c r="C6606" s="7"/>
      <c r="D6606" s="7"/>
    </row>
    <row r="6607" spans="3:4" s="38" customFormat="1" x14ac:dyDescent="0.2">
      <c r="C6607" s="7"/>
      <c r="D6607" s="7"/>
    </row>
    <row r="6608" spans="3:4" s="38" customFormat="1" x14ac:dyDescent="0.2">
      <c r="C6608" s="7"/>
      <c r="D6608" s="7"/>
    </row>
    <row r="6609" spans="3:4" s="38" customFormat="1" x14ac:dyDescent="0.2">
      <c r="C6609" s="7"/>
      <c r="D6609" s="7"/>
    </row>
    <row r="6610" spans="3:4" s="38" customFormat="1" x14ac:dyDescent="0.2">
      <c r="C6610" s="7"/>
      <c r="D6610" s="7"/>
    </row>
    <row r="6611" spans="3:4" s="38" customFormat="1" x14ac:dyDescent="0.2">
      <c r="C6611" s="7"/>
      <c r="D6611" s="7"/>
    </row>
    <row r="6612" spans="3:4" s="38" customFormat="1" x14ac:dyDescent="0.2">
      <c r="C6612" s="7"/>
      <c r="D6612" s="7"/>
    </row>
    <row r="6613" spans="3:4" s="38" customFormat="1" x14ac:dyDescent="0.2">
      <c r="C6613" s="7"/>
      <c r="D6613" s="7"/>
    </row>
    <row r="6614" spans="3:4" s="38" customFormat="1" x14ac:dyDescent="0.2">
      <c r="C6614" s="7"/>
      <c r="D6614" s="7"/>
    </row>
    <row r="6615" spans="3:4" s="38" customFormat="1" x14ac:dyDescent="0.2">
      <c r="C6615" s="7"/>
      <c r="D6615" s="7"/>
    </row>
    <row r="6616" spans="3:4" s="38" customFormat="1" x14ac:dyDescent="0.2">
      <c r="C6616" s="7"/>
      <c r="D6616" s="7"/>
    </row>
    <row r="6617" spans="3:4" s="38" customFormat="1" x14ac:dyDescent="0.2">
      <c r="C6617" s="7"/>
      <c r="D6617" s="7"/>
    </row>
    <row r="6618" spans="3:4" s="38" customFormat="1" x14ac:dyDescent="0.2">
      <c r="C6618" s="7"/>
      <c r="D6618" s="7"/>
    </row>
    <row r="6619" spans="3:4" s="38" customFormat="1" x14ac:dyDescent="0.2">
      <c r="C6619" s="7"/>
      <c r="D6619" s="7"/>
    </row>
    <row r="6620" spans="3:4" s="38" customFormat="1" x14ac:dyDescent="0.2">
      <c r="C6620" s="7"/>
      <c r="D6620" s="7"/>
    </row>
    <row r="6621" spans="3:4" s="38" customFormat="1" x14ac:dyDescent="0.2">
      <c r="C6621" s="7"/>
      <c r="D6621" s="7"/>
    </row>
    <row r="6622" spans="3:4" s="38" customFormat="1" x14ac:dyDescent="0.2">
      <c r="C6622" s="7"/>
      <c r="D6622" s="7"/>
    </row>
    <row r="6623" spans="3:4" s="38" customFormat="1" x14ac:dyDescent="0.2">
      <c r="C6623" s="7"/>
      <c r="D6623" s="7"/>
    </row>
    <row r="6624" spans="3:4" s="38" customFormat="1" x14ac:dyDescent="0.2">
      <c r="C6624" s="7"/>
      <c r="D6624" s="7"/>
    </row>
    <row r="6625" spans="3:4" s="38" customFormat="1" x14ac:dyDescent="0.2">
      <c r="C6625" s="7"/>
      <c r="D6625" s="7"/>
    </row>
    <row r="6626" spans="3:4" s="38" customFormat="1" x14ac:dyDescent="0.2">
      <c r="C6626" s="7"/>
      <c r="D6626" s="7"/>
    </row>
    <row r="6627" spans="3:4" s="38" customFormat="1" x14ac:dyDescent="0.2">
      <c r="C6627" s="7"/>
      <c r="D6627" s="7"/>
    </row>
    <row r="6628" spans="3:4" s="38" customFormat="1" x14ac:dyDescent="0.2">
      <c r="C6628" s="7"/>
      <c r="D6628" s="7"/>
    </row>
    <row r="6629" spans="3:4" s="38" customFormat="1" x14ac:dyDescent="0.2">
      <c r="C6629" s="7"/>
      <c r="D6629" s="7"/>
    </row>
    <row r="6630" spans="3:4" s="38" customFormat="1" x14ac:dyDescent="0.2">
      <c r="C6630" s="7"/>
      <c r="D6630" s="7"/>
    </row>
    <row r="6631" spans="3:4" s="38" customFormat="1" x14ac:dyDescent="0.2">
      <c r="C6631" s="7"/>
      <c r="D6631" s="7"/>
    </row>
    <row r="6632" spans="3:4" s="38" customFormat="1" x14ac:dyDescent="0.2">
      <c r="C6632" s="7"/>
      <c r="D6632" s="7"/>
    </row>
    <row r="6633" spans="3:4" s="38" customFormat="1" x14ac:dyDescent="0.2">
      <c r="C6633" s="7"/>
      <c r="D6633" s="7"/>
    </row>
    <row r="6634" spans="3:4" s="38" customFormat="1" x14ac:dyDescent="0.2">
      <c r="C6634" s="7"/>
      <c r="D6634" s="7"/>
    </row>
    <row r="6635" spans="3:4" s="38" customFormat="1" x14ac:dyDescent="0.2">
      <c r="C6635" s="7"/>
      <c r="D6635" s="7"/>
    </row>
    <row r="6636" spans="3:4" s="38" customFormat="1" x14ac:dyDescent="0.2">
      <c r="C6636" s="7"/>
      <c r="D6636" s="7"/>
    </row>
    <row r="6637" spans="3:4" s="38" customFormat="1" x14ac:dyDescent="0.2">
      <c r="C6637" s="7"/>
      <c r="D6637" s="7"/>
    </row>
    <row r="6638" spans="3:4" s="38" customFormat="1" x14ac:dyDescent="0.2">
      <c r="C6638" s="7"/>
      <c r="D6638" s="7"/>
    </row>
    <row r="6639" spans="3:4" s="38" customFormat="1" x14ac:dyDescent="0.2">
      <c r="C6639" s="7"/>
      <c r="D6639" s="7"/>
    </row>
    <row r="6640" spans="3:4" s="38" customFormat="1" x14ac:dyDescent="0.2">
      <c r="C6640" s="7"/>
      <c r="D6640" s="7"/>
    </row>
    <row r="6641" spans="3:4" s="38" customFormat="1" x14ac:dyDescent="0.2">
      <c r="C6641" s="7"/>
      <c r="D6641" s="7"/>
    </row>
    <row r="6642" spans="3:4" s="38" customFormat="1" x14ac:dyDescent="0.2">
      <c r="C6642" s="7"/>
      <c r="D6642" s="7"/>
    </row>
    <row r="6643" spans="3:4" s="38" customFormat="1" x14ac:dyDescent="0.2">
      <c r="C6643" s="7"/>
      <c r="D6643" s="7"/>
    </row>
    <row r="6644" spans="3:4" s="38" customFormat="1" x14ac:dyDescent="0.2">
      <c r="C6644" s="7"/>
      <c r="D6644" s="7"/>
    </row>
    <row r="6645" spans="3:4" s="38" customFormat="1" x14ac:dyDescent="0.2">
      <c r="C6645" s="7"/>
      <c r="D6645" s="7"/>
    </row>
    <row r="6646" spans="3:4" s="38" customFormat="1" x14ac:dyDescent="0.2">
      <c r="C6646" s="7"/>
      <c r="D6646" s="7"/>
    </row>
    <row r="6647" spans="3:4" s="38" customFormat="1" x14ac:dyDescent="0.2">
      <c r="C6647" s="7"/>
      <c r="D6647" s="7"/>
    </row>
    <row r="6648" spans="3:4" s="38" customFormat="1" x14ac:dyDescent="0.2">
      <c r="C6648" s="7"/>
      <c r="D6648" s="7"/>
    </row>
    <row r="6649" spans="3:4" s="38" customFormat="1" x14ac:dyDescent="0.2">
      <c r="C6649" s="7"/>
      <c r="D6649" s="7"/>
    </row>
    <row r="6650" spans="3:4" s="38" customFormat="1" x14ac:dyDescent="0.2">
      <c r="C6650" s="7"/>
      <c r="D6650" s="7"/>
    </row>
    <row r="6651" spans="3:4" s="38" customFormat="1" x14ac:dyDescent="0.2">
      <c r="C6651" s="7"/>
      <c r="D6651" s="7"/>
    </row>
    <row r="6652" spans="3:4" s="38" customFormat="1" x14ac:dyDescent="0.2">
      <c r="C6652" s="7"/>
      <c r="D6652" s="7"/>
    </row>
    <row r="6653" spans="3:4" s="38" customFormat="1" x14ac:dyDescent="0.2">
      <c r="C6653" s="7"/>
      <c r="D6653" s="7"/>
    </row>
    <row r="6654" spans="3:4" s="38" customFormat="1" x14ac:dyDescent="0.2">
      <c r="C6654" s="7"/>
      <c r="D6654" s="7"/>
    </row>
    <row r="6655" spans="3:4" s="38" customFormat="1" x14ac:dyDescent="0.2">
      <c r="C6655" s="7"/>
      <c r="D6655" s="7"/>
    </row>
    <row r="6656" spans="3:4" s="38" customFormat="1" x14ac:dyDescent="0.2">
      <c r="C6656" s="7"/>
      <c r="D6656" s="7"/>
    </row>
    <row r="6657" spans="3:4" s="38" customFormat="1" x14ac:dyDescent="0.2">
      <c r="C6657" s="7"/>
      <c r="D6657" s="7"/>
    </row>
    <row r="6658" spans="3:4" s="38" customFormat="1" x14ac:dyDescent="0.2">
      <c r="C6658" s="7"/>
      <c r="D6658" s="7"/>
    </row>
    <row r="6659" spans="3:4" s="38" customFormat="1" x14ac:dyDescent="0.2">
      <c r="C6659" s="7"/>
      <c r="D6659" s="7"/>
    </row>
    <row r="6660" spans="3:4" s="38" customFormat="1" x14ac:dyDescent="0.2">
      <c r="C6660" s="7"/>
      <c r="D6660" s="7"/>
    </row>
    <row r="6661" spans="3:4" s="38" customFormat="1" x14ac:dyDescent="0.2">
      <c r="C6661" s="7"/>
      <c r="D6661" s="7"/>
    </row>
    <row r="6662" spans="3:4" s="38" customFormat="1" x14ac:dyDescent="0.2">
      <c r="C6662" s="7"/>
      <c r="D6662" s="7"/>
    </row>
    <row r="6663" spans="3:4" s="38" customFormat="1" x14ac:dyDescent="0.2">
      <c r="C6663" s="7"/>
      <c r="D6663" s="7"/>
    </row>
    <row r="6664" spans="3:4" s="38" customFormat="1" x14ac:dyDescent="0.2">
      <c r="C6664" s="7"/>
      <c r="D6664" s="7"/>
    </row>
    <row r="6665" spans="3:4" s="38" customFormat="1" x14ac:dyDescent="0.2">
      <c r="C6665" s="7"/>
      <c r="D6665" s="7"/>
    </row>
    <row r="6666" spans="3:4" s="38" customFormat="1" x14ac:dyDescent="0.2">
      <c r="C6666" s="7"/>
      <c r="D6666" s="7"/>
    </row>
    <row r="6667" spans="3:4" s="38" customFormat="1" x14ac:dyDescent="0.2">
      <c r="C6667" s="7"/>
      <c r="D6667" s="7"/>
    </row>
    <row r="6668" spans="3:4" s="38" customFormat="1" x14ac:dyDescent="0.2">
      <c r="C6668" s="7"/>
      <c r="D6668" s="7"/>
    </row>
    <row r="6669" spans="3:4" s="38" customFormat="1" x14ac:dyDescent="0.2">
      <c r="C6669" s="7"/>
      <c r="D6669" s="7"/>
    </row>
    <row r="6670" spans="3:4" s="38" customFormat="1" x14ac:dyDescent="0.2">
      <c r="C6670" s="7"/>
      <c r="D6670" s="7"/>
    </row>
    <row r="6671" spans="3:4" s="38" customFormat="1" x14ac:dyDescent="0.2">
      <c r="C6671" s="7"/>
      <c r="D6671" s="7"/>
    </row>
    <row r="6672" spans="3:4" s="38" customFormat="1" x14ac:dyDescent="0.2">
      <c r="C6672" s="7"/>
      <c r="D6672" s="7"/>
    </row>
    <row r="6673" spans="3:4" s="38" customFormat="1" x14ac:dyDescent="0.2">
      <c r="C6673" s="7"/>
      <c r="D6673" s="7"/>
    </row>
    <row r="6674" spans="3:4" s="38" customFormat="1" x14ac:dyDescent="0.2">
      <c r="C6674" s="7"/>
      <c r="D6674" s="7"/>
    </row>
    <row r="6675" spans="3:4" s="38" customFormat="1" x14ac:dyDescent="0.2">
      <c r="C6675" s="7"/>
      <c r="D6675" s="7"/>
    </row>
    <row r="6676" spans="3:4" s="38" customFormat="1" x14ac:dyDescent="0.2">
      <c r="C6676" s="7"/>
      <c r="D6676" s="7"/>
    </row>
    <row r="6677" spans="3:4" s="38" customFormat="1" x14ac:dyDescent="0.2">
      <c r="C6677" s="7"/>
      <c r="D6677" s="7"/>
    </row>
    <row r="6678" spans="3:4" s="38" customFormat="1" x14ac:dyDescent="0.2">
      <c r="C6678" s="7"/>
      <c r="D6678" s="7"/>
    </row>
    <row r="6679" spans="3:4" s="38" customFormat="1" x14ac:dyDescent="0.2">
      <c r="C6679" s="7"/>
      <c r="D6679" s="7"/>
    </row>
    <row r="6680" spans="3:4" s="38" customFormat="1" x14ac:dyDescent="0.2">
      <c r="C6680" s="7"/>
      <c r="D6680" s="7"/>
    </row>
    <row r="6681" spans="3:4" s="38" customFormat="1" x14ac:dyDescent="0.2">
      <c r="C6681" s="7"/>
      <c r="D6681" s="7"/>
    </row>
    <row r="6682" spans="3:4" s="38" customFormat="1" x14ac:dyDescent="0.2">
      <c r="C6682" s="7"/>
      <c r="D6682" s="7"/>
    </row>
    <row r="6683" spans="3:4" s="38" customFormat="1" x14ac:dyDescent="0.2">
      <c r="C6683" s="7"/>
      <c r="D6683" s="7"/>
    </row>
    <row r="6684" spans="3:4" s="38" customFormat="1" x14ac:dyDescent="0.2">
      <c r="C6684" s="7"/>
      <c r="D6684" s="7"/>
    </row>
    <row r="6685" spans="3:4" s="38" customFormat="1" x14ac:dyDescent="0.2">
      <c r="C6685" s="7"/>
      <c r="D6685" s="7"/>
    </row>
    <row r="6686" spans="3:4" s="38" customFormat="1" x14ac:dyDescent="0.2">
      <c r="C6686" s="7"/>
      <c r="D6686" s="7"/>
    </row>
    <row r="6687" spans="3:4" s="38" customFormat="1" x14ac:dyDescent="0.2">
      <c r="C6687" s="7"/>
      <c r="D6687" s="7"/>
    </row>
    <row r="6688" spans="3:4" s="38" customFormat="1" x14ac:dyDescent="0.2">
      <c r="C6688" s="7"/>
      <c r="D6688" s="7"/>
    </row>
    <row r="6689" spans="3:4" s="38" customFormat="1" x14ac:dyDescent="0.2">
      <c r="C6689" s="7"/>
      <c r="D6689" s="7"/>
    </row>
    <row r="6690" spans="3:4" s="38" customFormat="1" x14ac:dyDescent="0.2">
      <c r="C6690" s="7"/>
      <c r="D6690" s="7"/>
    </row>
    <row r="6691" spans="3:4" s="38" customFormat="1" x14ac:dyDescent="0.2">
      <c r="C6691" s="7"/>
      <c r="D6691" s="7"/>
    </row>
    <row r="6692" spans="3:4" s="38" customFormat="1" x14ac:dyDescent="0.2">
      <c r="C6692" s="7"/>
      <c r="D6692" s="7"/>
    </row>
    <row r="6693" spans="3:4" s="38" customFormat="1" x14ac:dyDescent="0.2">
      <c r="C6693" s="7"/>
      <c r="D6693" s="7"/>
    </row>
    <row r="6694" spans="3:4" s="38" customFormat="1" x14ac:dyDescent="0.2">
      <c r="C6694" s="7"/>
      <c r="D6694" s="7"/>
    </row>
    <row r="6695" spans="3:4" s="38" customFormat="1" x14ac:dyDescent="0.2">
      <c r="C6695" s="7"/>
      <c r="D6695" s="7"/>
    </row>
    <row r="6696" spans="3:4" s="38" customFormat="1" x14ac:dyDescent="0.2">
      <c r="C6696" s="7"/>
      <c r="D6696" s="7"/>
    </row>
    <row r="6697" spans="3:4" s="38" customFormat="1" x14ac:dyDescent="0.2">
      <c r="C6697" s="7"/>
      <c r="D6697" s="7"/>
    </row>
    <row r="6698" spans="3:4" s="38" customFormat="1" x14ac:dyDescent="0.2">
      <c r="C6698" s="7"/>
      <c r="D6698" s="7"/>
    </row>
    <row r="6699" spans="3:4" s="38" customFormat="1" x14ac:dyDescent="0.2">
      <c r="C6699" s="7"/>
      <c r="D6699" s="7"/>
    </row>
    <row r="6700" spans="3:4" s="38" customFormat="1" x14ac:dyDescent="0.2">
      <c r="C6700" s="7"/>
      <c r="D6700" s="7"/>
    </row>
    <row r="6701" spans="3:4" s="38" customFormat="1" x14ac:dyDescent="0.2">
      <c r="C6701" s="7"/>
      <c r="D6701" s="7"/>
    </row>
    <row r="6702" spans="3:4" s="38" customFormat="1" x14ac:dyDescent="0.2">
      <c r="C6702" s="7"/>
      <c r="D6702" s="7"/>
    </row>
    <row r="6703" spans="3:4" s="38" customFormat="1" x14ac:dyDescent="0.2">
      <c r="C6703" s="7"/>
      <c r="D6703" s="7"/>
    </row>
    <row r="6704" spans="3:4" s="38" customFormat="1" x14ac:dyDescent="0.2">
      <c r="C6704" s="7"/>
      <c r="D6704" s="7"/>
    </row>
    <row r="6705" spans="3:4" s="38" customFormat="1" x14ac:dyDescent="0.2">
      <c r="C6705" s="7"/>
      <c r="D6705" s="7"/>
    </row>
    <row r="6706" spans="3:4" s="38" customFormat="1" x14ac:dyDescent="0.2">
      <c r="C6706" s="7"/>
      <c r="D6706" s="7"/>
    </row>
    <row r="6707" spans="3:4" s="38" customFormat="1" x14ac:dyDescent="0.2">
      <c r="C6707" s="7"/>
      <c r="D6707" s="7"/>
    </row>
    <row r="6708" spans="3:4" s="38" customFormat="1" x14ac:dyDescent="0.2">
      <c r="C6708" s="7"/>
      <c r="D6708" s="7"/>
    </row>
    <row r="6709" spans="3:4" s="38" customFormat="1" x14ac:dyDescent="0.2">
      <c r="C6709" s="7"/>
      <c r="D6709" s="7"/>
    </row>
    <row r="6710" spans="3:4" s="38" customFormat="1" x14ac:dyDescent="0.2">
      <c r="C6710" s="7"/>
      <c r="D6710" s="7"/>
    </row>
    <row r="6711" spans="3:4" s="38" customFormat="1" x14ac:dyDescent="0.2">
      <c r="C6711" s="7"/>
      <c r="D6711" s="7"/>
    </row>
    <row r="6712" spans="3:4" s="38" customFormat="1" x14ac:dyDescent="0.2">
      <c r="C6712" s="7"/>
      <c r="D6712" s="7"/>
    </row>
    <row r="6713" spans="3:4" s="38" customFormat="1" x14ac:dyDescent="0.2">
      <c r="C6713" s="7"/>
      <c r="D6713" s="7"/>
    </row>
    <row r="6714" spans="3:4" s="38" customFormat="1" x14ac:dyDescent="0.2">
      <c r="C6714" s="7"/>
      <c r="D6714" s="7"/>
    </row>
    <row r="6715" spans="3:4" s="38" customFormat="1" x14ac:dyDescent="0.2">
      <c r="C6715" s="7"/>
      <c r="D6715" s="7"/>
    </row>
    <row r="6716" spans="3:4" s="38" customFormat="1" x14ac:dyDescent="0.2">
      <c r="C6716" s="7"/>
      <c r="D6716" s="7"/>
    </row>
    <row r="6717" spans="3:4" s="38" customFormat="1" x14ac:dyDescent="0.2">
      <c r="C6717" s="7"/>
      <c r="D6717" s="7"/>
    </row>
    <row r="6718" spans="3:4" s="38" customFormat="1" x14ac:dyDescent="0.2">
      <c r="C6718" s="7"/>
      <c r="D6718" s="7"/>
    </row>
    <row r="6719" spans="3:4" s="38" customFormat="1" x14ac:dyDescent="0.2">
      <c r="C6719" s="7"/>
      <c r="D6719" s="7"/>
    </row>
    <row r="6720" spans="3:4" s="38" customFormat="1" x14ac:dyDescent="0.2">
      <c r="C6720" s="7"/>
      <c r="D6720" s="7"/>
    </row>
    <row r="6721" spans="3:4" s="38" customFormat="1" x14ac:dyDescent="0.2">
      <c r="C6721" s="7"/>
      <c r="D6721" s="7"/>
    </row>
    <row r="6722" spans="3:4" s="38" customFormat="1" x14ac:dyDescent="0.2">
      <c r="C6722" s="7"/>
      <c r="D6722" s="7"/>
    </row>
    <row r="6723" spans="3:4" s="38" customFormat="1" x14ac:dyDescent="0.2">
      <c r="C6723" s="7"/>
      <c r="D6723" s="7"/>
    </row>
    <row r="6724" spans="3:4" s="38" customFormat="1" x14ac:dyDescent="0.2">
      <c r="C6724" s="7"/>
      <c r="D6724" s="7"/>
    </row>
    <row r="6725" spans="3:4" s="38" customFormat="1" x14ac:dyDescent="0.2">
      <c r="C6725" s="7"/>
      <c r="D6725" s="7"/>
    </row>
    <row r="6726" spans="3:4" s="38" customFormat="1" x14ac:dyDescent="0.2">
      <c r="C6726" s="7"/>
      <c r="D6726" s="7"/>
    </row>
    <row r="6727" spans="3:4" s="38" customFormat="1" x14ac:dyDescent="0.2">
      <c r="C6727" s="7"/>
      <c r="D6727" s="7"/>
    </row>
    <row r="6728" spans="3:4" s="38" customFormat="1" x14ac:dyDescent="0.2">
      <c r="C6728" s="7"/>
      <c r="D6728" s="7"/>
    </row>
    <row r="6729" spans="3:4" s="38" customFormat="1" x14ac:dyDescent="0.2">
      <c r="C6729" s="7"/>
      <c r="D6729" s="7"/>
    </row>
    <row r="6730" spans="3:4" s="38" customFormat="1" x14ac:dyDescent="0.2">
      <c r="C6730" s="7"/>
      <c r="D6730" s="7"/>
    </row>
    <row r="6731" spans="3:4" s="38" customFormat="1" x14ac:dyDescent="0.2">
      <c r="C6731" s="7"/>
      <c r="D6731" s="7"/>
    </row>
    <row r="6732" spans="3:4" s="38" customFormat="1" x14ac:dyDescent="0.2">
      <c r="C6732" s="7"/>
      <c r="D6732" s="7"/>
    </row>
    <row r="6733" spans="3:4" s="38" customFormat="1" x14ac:dyDescent="0.2">
      <c r="C6733" s="7"/>
      <c r="D6733" s="7"/>
    </row>
    <row r="6734" spans="3:4" s="38" customFormat="1" x14ac:dyDescent="0.2">
      <c r="C6734" s="7"/>
      <c r="D6734" s="7"/>
    </row>
    <row r="6735" spans="3:4" s="38" customFormat="1" x14ac:dyDescent="0.2">
      <c r="C6735" s="7"/>
      <c r="D6735" s="7"/>
    </row>
    <row r="6736" spans="3:4" s="38" customFormat="1" x14ac:dyDescent="0.2">
      <c r="C6736" s="7"/>
      <c r="D6736" s="7"/>
    </row>
    <row r="6737" spans="3:4" s="38" customFormat="1" x14ac:dyDescent="0.2">
      <c r="C6737" s="7"/>
      <c r="D6737" s="7"/>
    </row>
    <row r="6738" spans="3:4" s="38" customFormat="1" x14ac:dyDescent="0.2">
      <c r="C6738" s="7"/>
      <c r="D6738" s="7"/>
    </row>
    <row r="6739" spans="3:4" s="38" customFormat="1" x14ac:dyDescent="0.2">
      <c r="C6739" s="7"/>
      <c r="D6739" s="7"/>
    </row>
    <row r="6740" spans="3:4" s="38" customFormat="1" x14ac:dyDescent="0.2">
      <c r="C6740" s="7"/>
      <c r="D6740" s="7"/>
    </row>
    <row r="6741" spans="3:4" s="38" customFormat="1" x14ac:dyDescent="0.2">
      <c r="C6741" s="7"/>
      <c r="D6741" s="7"/>
    </row>
    <row r="6742" spans="3:4" s="38" customFormat="1" x14ac:dyDescent="0.2">
      <c r="C6742" s="7"/>
      <c r="D6742" s="7"/>
    </row>
    <row r="6743" spans="3:4" s="38" customFormat="1" x14ac:dyDescent="0.2">
      <c r="C6743" s="7"/>
      <c r="D6743" s="7"/>
    </row>
    <row r="6744" spans="3:4" s="38" customFormat="1" x14ac:dyDescent="0.2">
      <c r="C6744" s="7"/>
      <c r="D6744" s="7"/>
    </row>
    <row r="6745" spans="3:4" s="38" customFormat="1" x14ac:dyDescent="0.2">
      <c r="C6745" s="7"/>
      <c r="D6745" s="7"/>
    </row>
    <row r="6746" spans="3:4" s="38" customFormat="1" x14ac:dyDescent="0.2">
      <c r="C6746" s="7"/>
      <c r="D6746" s="7"/>
    </row>
    <row r="6747" spans="3:4" s="38" customFormat="1" x14ac:dyDescent="0.2">
      <c r="C6747" s="7"/>
      <c r="D6747" s="7"/>
    </row>
    <row r="6748" spans="3:4" s="38" customFormat="1" x14ac:dyDescent="0.2">
      <c r="C6748" s="7"/>
      <c r="D6748" s="7"/>
    </row>
    <row r="6749" spans="3:4" s="38" customFormat="1" x14ac:dyDescent="0.2">
      <c r="C6749" s="7"/>
      <c r="D6749" s="7"/>
    </row>
    <row r="6750" spans="3:4" s="38" customFormat="1" x14ac:dyDescent="0.2">
      <c r="C6750" s="7"/>
      <c r="D6750" s="7"/>
    </row>
    <row r="6751" spans="3:4" s="38" customFormat="1" x14ac:dyDescent="0.2">
      <c r="C6751" s="7"/>
      <c r="D6751" s="7"/>
    </row>
    <row r="6752" spans="3:4" s="38" customFormat="1" x14ac:dyDescent="0.2">
      <c r="C6752" s="7"/>
      <c r="D6752" s="7"/>
    </row>
    <row r="6753" spans="3:4" s="38" customFormat="1" x14ac:dyDescent="0.2">
      <c r="C6753" s="7"/>
      <c r="D6753" s="7"/>
    </row>
    <row r="6754" spans="3:4" s="38" customFormat="1" x14ac:dyDescent="0.2">
      <c r="C6754" s="7"/>
      <c r="D6754" s="7"/>
    </row>
    <row r="6755" spans="3:4" s="38" customFormat="1" x14ac:dyDescent="0.2">
      <c r="C6755" s="7"/>
      <c r="D6755" s="7"/>
    </row>
    <row r="6756" spans="3:4" s="38" customFormat="1" x14ac:dyDescent="0.2">
      <c r="C6756" s="7"/>
      <c r="D6756" s="7"/>
    </row>
    <row r="6757" spans="3:4" s="38" customFormat="1" x14ac:dyDescent="0.2">
      <c r="C6757" s="7"/>
      <c r="D6757" s="7"/>
    </row>
    <row r="6758" spans="3:4" s="38" customFormat="1" x14ac:dyDescent="0.2">
      <c r="C6758" s="7"/>
      <c r="D6758" s="7"/>
    </row>
    <row r="6759" spans="3:4" s="38" customFormat="1" x14ac:dyDescent="0.2">
      <c r="C6759" s="7"/>
      <c r="D6759" s="7"/>
    </row>
    <row r="6760" spans="3:4" s="38" customFormat="1" x14ac:dyDescent="0.2">
      <c r="C6760" s="7"/>
      <c r="D6760" s="7"/>
    </row>
    <row r="6761" spans="3:4" s="38" customFormat="1" x14ac:dyDescent="0.2">
      <c r="C6761" s="7"/>
      <c r="D6761" s="7"/>
    </row>
    <row r="6762" spans="3:4" s="38" customFormat="1" x14ac:dyDescent="0.2">
      <c r="C6762" s="7"/>
      <c r="D6762" s="7"/>
    </row>
    <row r="6763" spans="3:4" s="38" customFormat="1" x14ac:dyDescent="0.2">
      <c r="C6763" s="7"/>
      <c r="D6763" s="7"/>
    </row>
    <row r="6764" spans="3:4" s="38" customFormat="1" x14ac:dyDescent="0.2">
      <c r="C6764" s="7"/>
      <c r="D6764" s="7"/>
    </row>
    <row r="6765" spans="3:4" s="38" customFormat="1" x14ac:dyDescent="0.2">
      <c r="C6765" s="7"/>
      <c r="D6765" s="7"/>
    </row>
    <row r="6766" spans="3:4" s="38" customFormat="1" x14ac:dyDescent="0.2">
      <c r="C6766" s="7"/>
      <c r="D6766" s="7"/>
    </row>
    <row r="6767" spans="3:4" s="38" customFormat="1" x14ac:dyDescent="0.2">
      <c r="C6767" s="7"/>
      <c r="D6767" s="7"/>
    </row>
    <row r="6768" spans="3:4" s="38" customFormat="1" x14ac:dyDescent="0.2">
      <c r="C6768" s="7"/>
      <c r="D6768" s="7"/>
    </row>
    <row r="6769" spans="3:4" s="38" customFormat="1" x14ac:dyDescent="0.2">
      <c r="C6769" s="7"/>
      <c r="D6769" s="7"/>
    </row>
    <row r="6770" spans="3:4" s="38" customFormat="1" x14ac:dyDescent="0.2">
      <c r="C6770" s="7"/>
      <c r="D6770" s="7"/>
    </row>
    <row r="6771" spans="3:4" s="38" customFormat="1" x14ac:dyDescent="0.2">
      <c r="C6771" s="7"/>
      <c r="D6771" s="7"/>
    </row>
    <row r="6772" spans="3:4" s="38" customFormat="1" x14ac:dyDescent="0.2">
      <c r="C6772" s="7"/>
      <c r="D6772" s="7"/>
    </row>
    <row r="6773" spans="3:4" s="38" customFormat="1" x14ac:dyDescent="0.2">
      <c r="C6773" s="7"/>
      <c r="D6773" s="7"/>
    </row>
    <row r="6774" spans="3:4" s="38" customFormat="1" x14ac:dyDescent="0.2">
      <c r="C6774" s="7"/>
      <c r="D6774" s="7"/>
    </row>
    <row r="6775" spans="3:4" s="38" customFormat="1" x14ac:dyDescent="0.2">
      <c r="C6775" s="7"/>
      <c r="D6775" s="7"/>
    </row>
    <row r="6776" spans="3:4" s="38" customFormat="1" x14ac:dyDescent="0.2">
      <c r="C6776" s="7"/>
      <c r="D6776" s="7"/>
    </row>
    <row r="6777" spans="3:4" s="38" customFormat="1" x14ac:dyDescent="0.2">
      <c r="C6777" s="7"/>
      <c r="D6777" s="7"/>
    </row>
    <row r="6778" spans="3:4" s="38" customFormat="1" x14ac:dyDescent="0.2">
      <c r="C6778" s="7"/>
      <c r="D6778" s="7"/>
    </row>
    <row r="6779" spans="3:4" s="38" customFormat="1" x14ac:dyDescent="0.2">
      <c r="C6779" s="7"/>
      <c r="D6779" s="7"/>
    </row>
    <row r="6780" spans="3:4" s="38" customFormat="1" x14ac:dyDescent="0.2">
      <c r="C6780" s="7"/>
      <c r="D6780" s="7"/>
    </row>
    <row r="6781" spans="3:4" s="38" customFormat="1" x14ac:dyDescent="0.2">
      <c r="C6781" s="7"/>
      <c r="D6781" s="7"/>
    </row>
    <row r="6782" spans="3:4" s="38" customFormat="1" x14ac:dyDescent="0.2">
      <c r="C6782" s="7"/>
      <c r="D6782" s="7"/>
    </row>
    <row r="6783" spans="3:4" s="38" customFormat="1" x14ac:dyDescent="0.2">
      <c r="C6783" s="7"/>
      <c r="D6783" s="7"/>
    </row>
    <row r="6784" spans="3:4" s="38" customFormat="1" x14ac:dyDescent="0.2">
      <c r="C6784" s="7"/>
      <c r="D6784" s="7"/>
    </row>
    <row r="6785" spans="3:4" s="38" customFormat="1" x14ac:dyDescent="0.2">
      <c r="C6785" s="7"/>
      <c r="D6785" s="7"/>
    </row>
    <row r="6786" spans="3:4" s="38" customFormat="1" x14ac:dyDescent="0.2">
      <c r="C6786" s="7"/>
      <c r="D6786" s="7"/>
    </row>
    <row r="6787" spans="3:4" s="38" customFormat="1" x14ac:dyDescent="0.2">
      <c r="C6787" s="7"/>
      <c r="D6787" s="7"/>
    </row>
    <row r="6788" spans="3:4" s="38" customFormat="1" x14ac:dyDescent="0.2">
      <c r="C6788" s="7"/>
      <c r="D6788" s="7"/>
    </row>
    <row r="6789" spans="3:4" s="38" customFormat="1" x14ac:dyDescent="0.2">
      <c r="C6789" s="7"/>
      <c r="D6789" s="7"/>
    </row>
    <row r="6790" spans="3:4" s="38" customFormat="1" x14ac:dyDescent="0.2">
      <c r="C6790" s="7"/>
      <c r="D6790" s="7"/>
    </row>
    <row r="6791" spans="3:4" s="38" customFormat="1" x14ac:dyDescent="0.2">
      <c r="C6791" s="7"/>
      <c r="D6791" s="7"/>
    </row>
    <row r="6792" spans="3:4" s="38" customFormat="1" x14ac:dyDescent="0.2">
      <c r="C6792" s="7"/>
      <c r="D6792" s="7"/>
    </row>
    <row r="6793" spans="3:4" s="38" customFormat="1" x14ac:dyDescent="0.2">
      <c r="C6793" s="7"/>
      <c r="D6793" s="7"/>
    </row>
    <row r="6794" spans="3:4" s="38" customFormat="1" x14ac:dyDescent="0.2">
      <c r="C6794" s="7"/>
      <c r="D6794" s="7"/>
    </row>
    <row r="6795" spans="3:4" s="38" customFormat="1" x14ac:dyDescent="0.2">
      <c r="C6795" s="7"/>
      <c r="D6795" s="7"/>
    </row>
    <row r="6796" spans="3:4" s="38" customFormat="1" x14ac:dyDescent="0.2">
      <c r="C6796" s="7"/>
      <c r="D6796" s="7"/>
    </row>
    <row r="6797" spans="3:4" s="38" customFormat="1" x14ac:dyDescent="0.2">
      <c r="C6797" s="7"/>
      <c r="D6797" s="7"/>
    </row>
    <row r="6798" spans="3:4" s="38" customFormat="1" x14ac:dyDescent="0.2">
      <c r="C6798" s="7"/>
      <c r="D6798" s="7"/>
    </row>
    <row r="6799" spans="3:4" s="38" customFormat="1" x14ac:dyDescent="0.2">
      <c r="C6799" s="7"/>
      <c r="D6799" s="7"/>
    </row>
    <row r="6800" spans="3:4" s="38" customFormat="1" x14ac:dyDescent="0.2">
      <c r="C6800" s="7"/>
      <c r="D6800" s="7"/>
    </row>
    <row r="6801" spans="3:4" s="38" customFormat="1" x14ac:dyDescent="0.2">
      <c r="C6801" s="7"/>
      <c r="D6801" s="7"/>
    </row>
    <row r="6802" spans="3:4" s="38" customFormat="1" x14ac:dyDescent="0.2">
      <c r="C6802" s="7"/>
      <c r="D6802" s="7"/>
    </row>
    <row r="6803" spans="3:4" s="38" customFormat="1" x14ac:dyDescent="0.2">
      <c r="C6803" s="7"/>
      <c r="D6803" s="7"/>
    </row>
    <row r="6804" spans="3:4" s="38" customFormat="1" x14ac:dyDescent="0.2">
      <c r="C6804" s="7"/>
      <c r="D6804" s="7"/>
    </row>
    <row r="6805" spans="3:4" s="38" customFormat="1" x14ac:dyDescent="0.2">
      <c r="C6805" s="7"/>
      <c r="D6805" s="7"/>
    </row>
    <row r="6806" spans="3:4" s="38" customFormat="1" x14ac:dyDescent="0.2">
      <c r="C6806" s="7"/>
      <c r="D6806" s="7"/>
    </row>
    <row r="6807" spans="3:4" s="38" customFormat="1" x14ac:dyDescent="0.2">
      <c r="C6807" s="7"/>
      <c r="D6807" s="7"/>
    </row>
    <row r="6808" spans="3:4" s="38" customFormat="1" x14ac:dyDescent="0.2">
      <c r="C6808" s="7"/>
      <c r="D6808" s="7"/>
    </row>
    <row r="6809" spans="3:4" s="38" customFormat="1" x14ac:dyDescent="0.2">
      <c r="C6809" s="7"/>
      <c r="D6809" s="7"/>
    </row>
    <row r="6810" spans="3:4" s="38" customFormat="1" x14ac:dyDescent="0.2">
      <c r="C6810" s="7"/>
      <c r="D6810" s="7"/>
    </row>
    <row r="6811" spans="3:4" s="38" customFormat="1" x14ac:dyDescent="0.2">
      <c r="C6811" s="7"/>
      <c r="D6811" s="7"/>
    </row>
    <row r="6812" spans="3:4" s="38" customFormat="1" x14ac:dyDescent="0.2">
      <c r="C6812" s="7"/>
      <c r="D6812" s="7"/>
    </row>
    <row r="6813" spans="3:4" s="38" customFormat="1" x14ac:dyDescent="0.2">
      <c r="C6813" s="7"/>
      <c r="D6813" s="7"/>
    </row>
    <row r="6814" spans="3:4" s="38" customFormat="1" x14ac:dyDescent="0.2">
      <c r="C6814" s="7"/>
      <c r="D6814" s="7"/>
    </row>
    <row r="6815" spans="3:4" s="38" customFormat="1" x14ac:dyDescent="0.2">
      <c r="C6815" s="7"/>
      <c r="D6815" s="7"/>
    </row>
    <row r="6816" spans="3:4" s="38" customFormat="1" x14ac:dyDescent="0.2">
      <c r="C6816" s="7"/>
      <c r="D6816" s="7"/>
    </row>
    <row r="6817" spans="3:4" s="38" customFormat="1" x14ac:dyDescent="0.2">
      <c r="C6817" s="7"/>
      <c r="D6817" s="7"/>
    </row>
    <row r="6818" spans="3:4" s="38" customFormat="1" x14ac:dyDescent="0.2">
      <c r="C6818" s="7"/>
      <c r="D6818" s="7"/>
    </row>
    <row r="6819" spans="3:4" s="38" customFormat="1" x14ac:dyDescent="0.2">
      <c r="C6819" s="7"/>
      <c r="D6819" s="7"/>
    </row>
    <row r="6820" spans="3:4" s="38" customFormat="1" x14ac:dyDescent="0.2">
      <c r="C6820" s="7"/>
      <c r="D6820" s="7"/>
    </row>
    <row r="6821" spans="3:4" s="38" customFormat="1" x14ac:dyDescent="0.2">
      <c r="C6821" s="7"/>
      <c r="D6821" s="7"/>
    </row>
    <row r="6822" spans="3:4" s="38" customFormat="1" x14ac:dyDescent="0.2">
      <c r="C6822" s="7"/>
      <c r="D6822" s="7"/>
    </row>
    <row r="6823" spans="3:4" s="38" customFormat="1" x14ac:dyDescent="0.2">
      <c r="C6823" s="7"/>
      <c r="D6823" s="7"/>
    </row>
    <row r="6824" spans="3:4" s="38" customFormat="1" x14ac:dyDescent="0.2">
      <c r="C6824" s="7"/>
      <c r="D6824" s="7"/>
    </row>
    <row r="6825" spans="3:4" s="38" customFormat="1" x14ac:dyDescent="0.2">
      <c r="C6825" s="7"/>
      <c r="D6825" s="7"/>
    </row>
    <row r="6826" spans="3:4" s="38" customFormat="1" x14ac:dyDescent="0.2">
      <c r="C6826" s="7"/>
      <c r="D6826" s="7"/>
    </row>
    <row r="6827" spans="3:4" s="38" customFormat="1" x14ac:dyDescent="0.2">
      <c r="C6827" s="7"/>
      <c r="D6827" s="7"/>
    </row>
    <row r="6828" spans="3:4" s="38" customFormat="1" x14ac:dyDescent="0.2">
      <c r="C6828" s="7"/>
      <c r="D6828" s="7"/>
    </row>
    <row r="6829" spans="3:4" s="38" customFormat="1" x14ac:dyDescent="0.2">
      <c r="C6829" s="7"/>
      <c r="D6829" s="7"/>
    </row>
    <row r="6830" spans="3:4" s="38" customFormat="1" x14ac:dyDescent="0.2">
      <c r="C6830" s="7"/>
      <c r="D6830" s="7"/>
    </row>
    <row r="6831" spans="3:4" s="38" customFormat="1" x14ac:dyDescent="0.2">
      <c r="C6831" s="7"/>
      <c r="D6831" s="7"/>
    </row>
    <row r="6832" spans="3:4" s="38" customFormat="1" x14ac:dyDescent="0.2">
      <c r="C6832" s="7"/>
      <c r="D6832" s="7"/>
    </row>
    <row r="6833" spans="3:4" s="38" customFormat="1" x14ac:dyDescent="0.2">
      <c r="C6833" s="7"/>
      <c r="D6833" s="7"/>
    </row>
    <row r="6834" spans="3:4" s="38" customFormat="1" x14ac:dyDescent="0.2">
      <c r="C6834" s="7"/>
      <c r="D6834" s="7"/>
    </row>
    <row r="6835" spans="3:4" s="38" customFormat="1" x14ac:dyDescent="0.2">
      <c r="C6835" s="7"/>
      <c r="D6835" s="7"/>
    </row>
    <row r="6836" spans="3:4" s="38" customFormat="1" x14ac:dyDescent="0.2">
      <c r="C6836" s="7"/>
      <c r="D6836" s="7"/>
    </row>
    <row r="6837" spans="3:4" s="38" customFormat="1" x14ac:dyDescent="0.2">
      <c r="C6837" s="7"/>
      <c r="D6837" s="7"/>
    </row>
    <row r="6838" spans="3:4" s="38" customFormat="1" x14ac:dyDescent="0.2">
      <c r="C6838" s="7"/>
      <c r="D6838" s="7"/>
    </row>
    <row r="6839" spans="3:4" s="38" customFormat="1" x14ac:dyDescent="0.2">
      <c r="C6839" s="7"/>
      <c r="D6839" s="7"/>
    </row>
    <row r="6840" spans="3:4" s="38" customFormat="1" x14ac:dyDescent="0.2">
      <c r="C6840" s="7"/>
      <c r="D6840" s="7"/>
    </row>
    <row r="6841" spans="3:4" s="38" customFormat="1" x14ac:dyDescent="0.2">
      <c r="C6841" s="7"/>
      <c r="D6841" s="7"/>
    </row>
    <row r="6842" spans="3:4" s="38" customFormat="1" x14ac:dyDescent="0.2">
      <c r="C6842" s="7"/>
      <c r="D6842" s="7"/>
    </row>
    <row r="6843" spans="3:4" s="38" customFormat="1" x14ac:dyDescent="0.2">
      <c r="C6843" s="7"/>
      <c r="D6843" s="7"/>
    </row>
    <row r="6844" spans="3:4" s="38" customFormat="1" x14ac:dyDescent="0.2">
      <c r="C6844" s="7"/>
      <c r="D6844" s="7"/>
    </row>
    <row r="6845" spans="3:4" s="38" customFormat="1" x14ac:dyDescent="0.2">
      <c r="C6845" s="7"/>
      <c r="D6845" s="7"/>
    </row>
    <row r="6846" spans="3:4" s="38" customFormat="1" x14ac:dyDescent="0.2">
      <c r="C6846" s="7"/>
      <c r="D6846" s="7"/>
    </row>
    <row r="6847" spans="3:4" s="38" customFormat="1" x14ac:dyDescent="0.2">
      <c r="C6847" s="7"/>
      <c r="D6847" s="7"/>
    </row>
    <row r="6848" spans="3:4" s="38" customFormat="1" x14ac:dyDescent="0.2">
      <c r="C6848" s="7"/>
      <c r="D6848" s="7"/>
    </row>
    <row r="6849" spans="3:4" s="38" customFormat="1" x14ac:dyDescent="0.2">
      <c r="C6849" s="7"/>
      <c r="D6849" s="7"/>
    </row>
    <row r="6850" spans="3:4" s="38" customFormat="1" x14ac:dyDescent="0.2">
      <c r="C6850" s="7"/>
      <c r="D6850" s="7"/>
    </row>
    <row r="6851" spans="3:4" s="38" customFormat="1" x14ac:dyDescent="0.2">
      <c r="C6851" s="7"/>
      <c r="D6851" s="7"/>
    </row>
    <row r="6852" spans="3:4" s="38" customFormat="1" x14ac:dyDescent="0.2">
      <c r="C6852" s="7"/>
      <c r="D6852" s="7"/>
    </row>
    <row r="6853" spans="3:4" s="38" customFormat="1" x14ac:dyDescent="0.2">
      <c r="C6853" s="7"/>
      <c r="D6853" s="7"/>
    </row>
    <row r="6854" spans="3:4" s="38" customFormat="1" x14ac:dyDescent="0.2">
      <c r="C6854" s="7"/>
      <c r="D6854" s="7"/>
    </row>
    <row r="6855" spans="3:4" s="38" customFormat="1" x14ac:dyDescent="0.2">
      <c r="C6855" s="7"/>
      <c r="D6855" s="7"/>
    </row>
    <row r="6856" spans="3:4" s="38" customFormat="1" x14ac:dyDescent="0.2">
      <c r="C6856" s="7"/>
      <c r="D6856" s="7"/>
    </row>
    <row r="6857" spans="3:4" s="38" customFormat="1" x14ac:dyDescent="0.2">
      <c r="C6857" s="7"/>
      <c r="D6857" s="7"/>
    </row>
    <row r="6858" spans="3:4" s="38" customFormat="1" x14ac:dyDescent="0.2">
      <c r="C6858" s="7"/>
      <c r="D6858" s="7"/>
    </row>
    <row r="6859" spans="3:4" s="38" customFormat="1" x14ac:dyDescent="0.2">
      <c r="C6859" s="7"/>
      <c r="D6859" s="7"/>
    </row>
    <row r="6860" spans="3:4" s="38" customFormat="1" x14ac:dyDescent="0.2">
      <c r="C6860" s="7"/>
      <c r="D6860" s="7"/>
    </row>
    <row r="6861" spans="3:4" s="38" customFormat="1" x14ac:dyDescent="0.2">
      <c r="C6861" s="7"/>
      <c r="D6861" s="7"/>
    </row>
    <row r="6862" spans="3:4" s="38" customFormat="1" x14ac:dyDescent="0.2">
      <c r="C6862" s="7"/>
      <c r="D6862" s="7"/>
    </row>
    <row r="6863" spans="3:4" s="38" customFormat="1" x14ac:dyDescent="0.2">
      <c r="C6863" s="7"/>
      <c r="D6863" s="7"/>
    </row>
    <row r="6864" spans="3:4" s="38" customFormat="1" x14ac:dyDescent="0.2">
      <c r="C6864" s="7"/>
      <c r="D6864" s="7"/>
    </row>
    <row r="6865" spans="3:4" s="38" customFormat="1" x14ac:dyDescent="0.2">
      <c r="C6865" s="7"/>
      <c r="D6865" s="7"/>
    </row>
    <row r="6866" spans="3:4" s="38" customFormat="1" x14ac:dyDescent="0.2">
      <c r="C6866" s="7"/>
      <c r="D6866" s="7"/>
    </row>
    <row r="6867" spans="3:4" s="38" customFormat="1" x14ac:dyDescent="0.2">
      <c r="C6867" s="7"/>
      <c r="D6867" s="7"/>
    </row>
    <row r="6868" spans="3:4" s="38" customFormat="1" x14ac:dyDescent="0.2">
      <c r="C6868" s="7"/>
      <c r="D6868" s="7"/>
    </row>
    <row r="6869" spans="3:4" s="38" customFormat="1" x14ac:dyDescent="0.2">
      <c r="C6869" s="7"/>
      <c r="D6869" s="7"/>
    </row>
    <row r="6870" spans="3:4" s="38" customFormat="1" x14ac:dyDescent="0.2">
      <c r="C6870" s="7"/>
      <c r="D6870" s="7"/>
    </row>
    <row r="6871" spans="3:4" s="38" customFormat="1" x14ac:dyDescent="0.2">
      <c r="C6871" s="7"/>
      <c r="D6871" s="7"/>
    </row>
    <row r="6872" spans="3:4" s="38" customFormat="1" x14ac:dyDescent="0.2">
      <c r="C6872" s="7"/>
      <c r="D6872" s="7"/>
    </row>
    <row r="6873" spans="3:4" s="38" customFormat="1" x14ac:dyDescent="0.2">
      <c r="C6873" s="7"/>
      <c r="D6873" s="7"/>
    </row>
    <row r="6874" spans="3:4" s="38" customFormat="1" x14ac:dyDescent="0.2">
      <c r="C6874" s="7"/>
      <c r="D6874" s="7"/>
    </row>
    <row r="6875" spans="3:4" s="38" customFormat="1" x14ac:dyDescent="0.2">
      <c r="C6875" s="7"/>
      <c r="D6875" s="7"/>
    </row>
    <row r="6876" spans="3:4" s="38" customFormat="1" x14ac:dyDescent="0.2">
      <c r="C6876" s="7"/>
      <c r="D6876" s="7"/>
    </row>
    <row r="6877" spans="3:4" s="38" customFormat="1" x14ac:dyDescent="0.2">
      <c r="C6877" s="7"/>
      <c r="D6877" s="7"/>
    </row>
    <row r="6878" spans="3:4" s="38" customFormat="1" x14ac:dyDescent="0.2">
      <c r="C6878" s="7"/>
      <c r="D6878" s="7"/>
    </row>
    <row r="6879" spans="3:4" s="38" customFormat="1" x14ac:dyDescent="0.2">
      <c r="C6879" s="7"/>
      <c r="D6879" s="7"/>
    </row>
    <row r="6880" spans="3:4" s="38" customFormat="1" x14ac:dyDescent="0.2">
      <c r="C6880" s="7"/>
      <c r="D6880" s="7"/>
    </row>
    <row r="6881" spans="3:4" s="38" customFormat="1" x14ac:dyDescent="0.2">
      <c r="C6881" s="7"/>
      <c r="D6881" s="7"/>
    </row>
    <row r="6882" spans="3:4" s="38" customFormat="1" x14ac:dyDescent="0.2">
      <c r="C6882" s="7"/>
      <c r="D6882" s="7"/>
    </row>
    <row r="6883" spans="3:4" s="38" customFormat="1" x14ac:dyDescent="0.2">
      <c r="C6883" s="7"/>
      <c r="D6883" s="7"/>
    </row>
    <row r="6884" spans="3:4" s="38" customFormat="1" x14ac:dyDescent="0.2">
      <c r="C6884" s="7"/>
      <c r="D6884" s="7"/>
    </row>
    <row r="6885" spans="3:4" s="38" customFormat="1" x14ac:dyDescent="0.2">
      <c r="C6885" s="7"/>
      <c r="D6885" s="7"/>
    </row>
    <row r="6886" spans="3:4" s="38" customFormat="1" x14ac:dyDescent="0.2">
      <c r="C6886" s="7"/>
      <c r="D6886" s="7"/>
    </row>
    <row r="6887" spans="3:4" s="38" customFormat="1" x14ac:dyDescent="0.2">
      <c r="C6887" s="7"/>
      <c r="D6887" s="7"/>
    </row>
    <row r="6888" spans="3:4" s="38" customFormat="1" x14ac:dyDescent="0.2">
      <c r="C6888" s="7"/>
      <c r="D6888" s="7"/>
    </row>
    <row r="6889" spans="3:4" s="38" customFormat="1" x14ac:dyDescent="0.2">
      <c r="C6889" s="7"/>
      <c r="D6889" s="7"/>
    </row>
    <row r="6890" spans="3:4" s="38" customFormat="1" x14ac:dyDescent="0.2">
      <c r="C6890" s="7"/>
      <c r="D6890" s="7"/>
    </row>
    <row r="6891" spans="3:4" s="38" customFormat="1" x14ac:dyDescent="0.2">
      <c r="C6891" s="7"/>
      <c r="D6891" s="7"/>
    </row>
    <row r="6892" spans="3:4" s="38" customFormat="1" x14ac:dyDescent="0.2">
      <c r="C6892" s="7"/>
      <c r="D6892" s="7"/>
    </row>
    <row r="6893" spans="3:4" s="38" customFormat="1" x14ac:dyDescent="0.2">
      <c r="C6893" s="7"/>
      <c r="D6893" s="7"/>
    </row>
    <row r="6894" spans="3:4" s="38" customFormat="1" x14ac:dyDescent="0.2">
      <c r="C6894" s="7"/>
      <c r="D6894" s="7"/>
    </row>
    <row r="6895" spans="3:4" s="38" customFormat="1" x14ac:dyDescent="0.2">
      <c r="C6895" s="7"/>
      <c r="D6895" s="7"/>
    </row>
    <row r="6896" spans="3:4" s="38" customFormat="1" x14ac:dyDescent="0.2">
      <c r="C6896" s="7"/>
      <c r="D6896" s="7"/>
    </row>
    <row r="6897" spans="3:4" s="38" customFormat="1" x14ac:dyDescent="0.2">
      <c r="C6897" s="7"/>
      <c r="D6897" s="7"/>
    </row>
    <row r="6898" spans="3:4" s="38" customFormat="1" x14ac:dyDescent="0.2">
      <c r="C6898" s="7"/>
      <c r="D6898" s="7"/>
    </row>
    <row r="6899" spans="3:4" s="38" customFormat="1" x14ac:dyDescent="0.2">
      <c r="C6899" s="7"/>
      <c r="D6899" s="7"/>
    </row>
    <row r="6900" spans="3:4" s="38" customFormat="1" x14ac:dyDescent="0.2">
      <c r="C6900" s="7"/>
      <c r="D6900" s="7"/>
    </row>
    <row r="6901" spans="3:4" s="38" customFormat="1" x14ac:dyDescent="0.2">
      <c r="C6901" s="7"/>
      <c r="D6901" s="7"/>
    </row>
    <row r="6902" spans="3:4" s="38" customFormat="1" x14ac:dyDescent="0.2">
      <c r="C6902" s="7"/>
      <c r="D6902" s="7"/>
    </row>
    <row r="6903" spans="3:4" s="38" customFormat="1" x14ac:dyDescent="0.2">
      <c r="C6903" s="7"/>
      <c r="D6903" s="7"/>
    </row>
    <row r="6904" spans="3:4" s="38" customFormat="1" x14ac:dyDescent="0.2">
      <c r="C6904" s="7"/>
      <c r="D6904" s="7"/>
    </row>
    <row r="6905" spans="3:4" s="38" customFormat="1" x14ac:dyDescent="0.2">
      <c r="C6905" s="7"/>
      <c r="D6905" s="7"/>
    </row>
    <row r="6906" spans="3:4" s="38" customFormat="1" x14ac:dyDescent="0.2">
      <c r="C6906" s="7"/>
      <c r="D6906" s="7"/>
    </row>
    <row r="6907" spans="3:4" s="38" customFormat="1" x14ac:dyDescent="0.2">
      <c r="C6907" s="7"/>
      <c r="D6907" s="7"/>
    </row>
    <row r="6908" spans="3:4" s="38" customFormat="1" x14ac:dyDescent="0.2">
      <c r="C6908" s="7"/>
      <c r="D6908" s="7"/>
    </row>
    <row r="6909" spans="3:4" s="38" customFormat="1" x14ac:dyDescent="0.2">
      <c r="C6909" s="7"/>
      <c r="D6909" s="7"/>
    </row>
    <row r="6910" spans="3:4" s="38" customFormat="1" x14ac:dyDescent="0.2">
      <c r="C6910" s="7"/>
      <c r="D6910" s="7"/>
    </row>
    <row r="6911" spans="3:4" s="38" customFormat="1" x14ac:dyDescent="0.2">
      <c r="C6911" s="7"/>
      <c r="D6911" s="7"/>
    </row>
    <row r="6912" spans="3:4" s="38" customFormat="1" x14ac:dyDescent="0.2">
      <c r="C6912" s="7"/>
      <c r="D6912" s="7"/>
    </row>
    <row r="6913" spans="3:4" s="38" customFormat="1" x14ac:dyDescent="0.2">
      <c r="C6913" s="7"/>
      <c r="D6913" s="7"/>
    </row>
    <row r="6914" spans="3:4" s="38" customFormat="1" x14ac:dyDescent="0.2">
      <c r="C6914" s="7"/>
      <c r="D6914" s="7"/>
    </row>
    <row r="6915" spans="3:4" s="38" customFormat="1" x14ac:dyDescent="0.2">
      <c r="C6915" s="7"/>
      <c r="D6915" s="7"/>
    </row>
    <row r="6916" spans="3:4" s="38" customFormat="1" x14ac:dyDescent="0.2">
      <c r="C6916" s="7"/>
      <c r="D6916" s="7"/>
    </row>
    <row r="6917" spans="3:4" s="38" customFormat="1" x14ac:dyDescent="0.2">
      <c r="C6917" s="7"/>
      <c r="D6917" s="7"/>
    </row>
    <row r="6918" spans="3:4" s="38" customFormat="1" x14ac:dyDescent="0.2">
      <c r="C6918" s="7"/>
      <c r="D6918" s="7"/>
    </row>
    <row r="6919" spans="3:4" s="38" customFormat="1" x14ac:dyDescent="0.2">
      <c r="C6919" s="7"/>
      <c r="D6919" s="7"/>
    </row>
    <row r="6920" spans="3:4" s="38" customFormat="1" x14ac:dyDescent="0.2">
      <c r="C6920" s="7"/>
      <c r="D6920" s="7"/>
    </row>
    <row r="6921" spans="3:4" s="38" customFormat="1" x14ac:dyDescent="0.2">
      <c r="C6921" s="7"/>
      <c r="D6921" s="7"/>
    </row>
    <row r="6922" spans="3:4" s="38" customFormat="1" x14ac:dyDescent="0.2">
      <c r="C6922" s="7"/>
      <c r="D6922" s="7"/>
    </row>
    <row r="6923" spans="3:4" s="38" customFormat="1" x14ac:dyDescent="0.2">
      <c r="C6923" s="7"/>
      <c r="D6923" s="7"/>
    </row>
    <row r="6924" spans="3:4" s="38" customFormat="1" x14ac:dyDescent="0.2">
      <c r="C6924" s="7"/>
      <c r="D6924" s="7"/>
    </row>
    <row r="6925" spans="3:4" s="38" customFormat="1" x14ac:dyDescent="0.2">
      <c r="C6925" s="7"/>
      <c r="D6925" s="7"/>
    </row>
    <row r="6926" spans="3:4" s="38" customFormat="1" x14ac:dyDescent="0.2">
      <c r="C6926" s="7"/>
      <c r="D6926" s="7"/>
    </row>
    <row r="6927" spans="3:4" s="38" customFormat="1" x14ac:dyDescent="0.2">
      <c r="C6927" s="7"/>
      <c r="D6927" s="7"/>
    </row>
    <row r="6928" spans="3:4" s="38" customFormat="1" x14ac:dyDescent="0.2">
      <c r="C6928" s="7"/>
      <c r="D6928" s="7"/>
    </row>
    <row r="6929" spans="3:4" s="38" customFormat="1" x14ac:dyDescent="0.2">
      <c r="C6929" s="7"/>
      <c r="D6929" s="7"/>
    </row>
    <row r="6930" spans="3:4" s="38" customFormat="1" x14ac:dyDescent="0.2">
      <c r="C6930" s="7"/>
      <c r="D6930" s="7"/>
    </row>
    <row r="6931" spans="3:4" s="38" customFormat="1" x14ac:dyDescent="0.2">
      <c r="C6931" s="7"/>
      <c r="D6931" s="7"/>
    </row>
    <row r="6932" spans="3:4" s="38" customFormat="1" x14ac:dyDescent="0.2">
      <c r="C6932" s="7"/>
      <c r="D6932" s="7"/>
    </row>
    <row r="6933" spans="3:4" s="38" customFormat="1" x14ac:dyDescent="0.2">
      <c r="C6933" s="7"/>
      <c r="D6933" s="7"/>
    </row>
    <row r="6934" spans="3:4" s="38" customFormat="1" x14ac:dyDescent="0.2">
      <c r="C6934" s="7"/>
      <c r="D6934" s="7"/>
    </row>
    <row r="6935" spans="3:4" s="38" customFormat="1" x14ac:dyDescent="0.2">
      <c r="C6935" s="7"/>
      <c r="D6935" s="7"/>
    </row>
    <row r="6936" spans="3:4" s="38" customFormat="1" x14ac:dyDescent="0.2">
      <c r="C6936" s="7"/>
      <c r="D6936" s="7"/>
    </row>
    <row r="6937" spans="3:4" s="38" customFormat="1" x14ac:dyDescent="0.2">
      <c r="C6937" s="7"/>
      <c r="D6937" s="7"/>
    </row>
    <row r="6938" spans="3:4" s="38" customFormat="1" x14ac:dyDescent="0.2">
      <c r="C6938" s="7"/>
      <c r="D6938" s="7"/>
    </row>
    <row r="6939" spans="3:4" s="38" customFormat="1" x14ac:dyDescent="0.2">
      <c r="C6939" s="7"/>
      <c r="D6939" s="7"/>
    </row>
    <row r="6940" spans="3:4" s="38" customFormat="1" x14ac:dyDescent="0.2">
      <c r="C6940" s="7"/>
      <c r="D6940" s="7"/>
    </row>
    <row r="6941" spans="3:4" s="38" customFormat="1" x14ac:dyDescent="0.2">
      <c r="C6941" s="7"/>
      <c r="D6941" s="7"/>
    </row>
    <row r="6942" spans="3:4" s="38" customFormat="1" x14ac:dyDescent="0.2">
      <c r="C6942" s="7"/>
      <c r="D6942" s="7"/>
    </row>
    <row r="6943" spans="3:4" s="38" customFormat="1" x14ac:dyDescent="0.2">
      <c r="C6943" s="7"/>
      <c r="D6943" s="7"/>
    </row>
    <row r="6944" spans="3:4" s="38" customFormat="1" x14ac:dyDescent="0.2">
      <c r="C6944" s="7"/>
      <c r="D6944" s="7"/>
    </row>
    <row r="6945" spans="3:4" s="38" customFormat="1" x14ac:dyDescent="0.2">
      <c r="C6945" s="7"/>
      <c r="D6945" s="7"/>
    </row>
    <row r="6946" spans="3:4" s="38" customFormat="1" x14ac:dyDescent="0.2">
      <c r="C6946" s="7"/>
      <c r="D6946" s="7"/>
    </row>
    <row r="6947" spans="3:4" s="38" customFormat="1" x14ac:dyDescent="0.2">
      <c r="C6947" s="7"/>
      <c r="D6947" s="7"/>
    </row>
    <row r="6948" spans="3:4" s="38" customFormat="1" x14ac:dyDescent="0.2">
      <c r="C6948" s="7"/>
      <c r="D6948" s="7"/>
    </row>
    <row r="6949" spans="3:4" s="38" customFormat="1" x14ac:dyDescent="0.2">
      <c r="C6949" s="7"/>
      <c r="D6949" s="7"/>
    </row>
    <row r="6950" spans="3:4" s="38" customFormat="1" x14ac:dyDescent="0.2">
      <c r="C6950" s="7"/>
      <c r="D6950" s="7"/>
    </row>
    <row r="6951" spans="3:4" s="38" customFormat="1" x14ac:dyDescent="0.2">
      <c r="C6951" s="7"/>
      <c r="D6951" s="7"/>
    </row>
    <row r="6952" spans="3:4" s="38" customFormat="1" x14ac:dyDescent="0.2">
      <c r="C6952" s="7"/>
      <c r="D6952" s="7"/>
    </row>
    <row r="6953" spans="3:4" s="38" customFormat="1" x14ac:dyDescent="0.2">
      <c r="C6953" s="7"/>
      <c r="D6953" s="7"/>
    </row>
    <row r="6954" spans="3:4" s="38" customFormat="1" x14ac:dyDescent="0.2">
      <c r="C6954" s="7"/>
      <c r="D6954" s="7"/>
    </row>
    <row r="6955" spans="3:4" s="38" customFormat="1" x14ac:dyDescent="0.2">
      <c r="C6955" s="7"/>
      <c r="D6955" s="7"/>
    </row>
    <row r="6956" spans="3:4" s="38" customFormat="1" x14ac:dyDescent="0.2">
      <c r="C6956" s="7"/>
      <c r="D6956" s="7"/>
    </row>
    <row r="6957" spans="3:4" s="38" customFormat="1" x14ac:dyDescent="0.2">
      <c r="C6957" s="7"/>
      <c r="D6957" s="7"/>
    </row>
    <row r="6958" spans="3:4" s="38" customFormat="1" x14ac:dyDescent="0.2">
      <c r="C6958" s="7"/>
      <c r="D6958" s="7"/>
    </row>
    <row r="6959" spans="3:4" s="38" customFormat="1" x14ac:dyDescent="0.2">
      <c r="C6959" s="7"/>
      <c r="D6959" s="7"/>
    </row>
    <row r="6960" spans="3:4" s="38" customFormat="1" x14ac:dyDescent="0.2">
      <c r="C6960" s="7"/>
      <c r="D6960" s="7"/>
    </row>
    <row r="6961" spans="3:4" s="38" customFormat="1" x14ac:dyDescent="0.2">
      <c r="C6961" s="7"/>
      <c r="D6961" s="7"/>
    </row>
    <row r="6962" spans="3:4" s="38" customFormat="1" x14ac:dyDescent="0.2">
      <c r="C6962" s="7"/>
      <c r="D6962" s="7"/>
    </row>
    <row r="6963" spans="3:4" s="38" customFormat="1" x14ac:dyDescent="0.2">
      <c r="C6963" s="7"/>
      <c r="D6963" s="7"/>
    </row>
    <row r="6964" spans="3:4" s="38" customFormat="1" x14ac:dyDescent="0.2">
      <c r="C6964" s="7"/>
      <c r="D6964" s="7"/>
    </row>
    <row r="6965" spans="3:4" s="38" customFormat="1" x14ac:dyDescent="0.2">
      <c r="C6965" s="7"/>
      <c r="D6965" s="7"/>
    </row>
    <row r="6966" spans="3:4" s="38" customFormat="1" x14ac:dyDescent="0.2">
      <c r="C6966" s="7"/>
      <c r="D6966" s="7"/>
    </row>
    <row r="6967" spans="3:4" s="38" customFormat="1" x14ac:dyDescent="0.2">
      <c r="C6967" s="7"/>
      <c r="D6967" s="7"/>
    </row>
    <row r="6968" spans="3:4" s="38" customFormat="1" x14ac:dyDescent="0.2">
      <c r="C6968" s="7"/>
      <c r="D6968" s="7"/>
    </row>
    <row r="6969" spans="3:4" s="38" customFormat="1" x14ac:dyDescent="0.2">
      <c r="C6969" s="7"/>
      <c r="D6969" s="7"/>
    </row>
    <row r="6970" spans="3:4" s="38" customFormat="1" x14ac:dyDescent="0.2">
      <c r="C6970" s="7"/>
      <c r="D6970" s="7"/>
    </row>
    <row r="6971" spans="3:4" s="38" customFormat="1" x14ac:dyDescent="0.2">
      <c r="C6971" s="7"/>
      <c r="D6971" s="7"/>
    </row>
    <row r="6972" spans="3:4" s="38" customFormat="1" x14ac:dyDescent="0.2">
      <c r="C6972" s="7"/>
      <c r="D6972" s="7"/>
    </row>
    <row r="6973" spans="3:4" s="38" customFormat="1" x14ac:dyDescent="0.2">
      <c r="C6973" s="7"/>
      <c r="D6973" s="7"/>
    </row>
    <row r="6974" spans="3:4" s="38" customFormat="1" x14ac:dyDescent="0.2">
      <c r="C6974" s="7"/>
      <c r="D6974" s="7"/>
    </row>
    <row r="6975" spans="3:4" s="38" customFormat="1" x14ac:dyDescent="0.2">
      <c r="C6975" s="7"/>
      <c r="D6975" s="7"/>
    </row>
    <row r="6976" spans="3:4" s="38" customFormat="1" x14ac:dyDescent="0.2">
      <c r="C6976" s="7"/>
      <c r="D6976" s="7"/>
    </row>
    <row r="6977" spans="3:4" s="38" customFormat="1" x14ac:dyDescent="0.2">
      <c r="C6977" s="7"/>
      <c r="D6977" s="7"/>
    </row>
    <row r="6978" spans="3:4" s="38" customFormat="1" x14ac:dyDescent="0.2">
      <c r="C6978" s="7"/>
      <c r="D6978" s="7"/>
    </row>
    <row r="6979" spans="3:4" s="38" customFormat="1" x14ac:dyDescent="0.2">
      <c r="C6979" s="7"/>
      <c r="D6979" s="7"/>
    </row>
    <row r="6980" spans="3:4" s="38" customFormat="1" x14ac:dyDescent="0.2">
      <c r="C6980" s="7"/>
      <c r="D6980" s="7"/>
    </row>
    <row r="6981" spans="3:4" s="38" customFormat="1" x14ac:dyDescent="0.2">
      <c r="C6981" s="7"/>
      <c r="D6981" s="7"/>
    </row>
    <row r="6982" spans="3:4" s="38" customFormat="1" x14ac:dyDescent="0.2">
      <c r="C6982" s="7"/>
      <c r="D6982" s="7"/>
    </row>
    <row r="6983" spans="3:4" s="38" customFormat="1" x14ac:dyDescent="0.2">
      <c r="C6983" s="7"/>
      <c r="D6983" s="7"/>
    </row>
    <row r="6984" spans="3:4" s="38" customFormat="1" x14ac:dyDescent="0.2">
      <c r="C6984" s="7"/>
      <c r="D6984" s="7"/>
    </row>
    <row r="6985" spans="3:4" s="38" customFormat="1" x14ac:dyDescent="0.2">
      <c r="C6985" s="7"/>
      <c r="D6985" s="7"/>
    </row>
    <row r="6986" spans="3:4" s="38" customFormat="1" x14ac:dyDescent="0.2">
      <c r="C6986" s="7"/>
      <c r="D6986" s="7"/>
    </row>
    <row r="6987" spans="3:4" s="38" customFormat="1" x14ac:dyDescent="0.2">
      <c r="C6987" s="7"/>
      <c r="D6987" s="7"/>
    </row>
    <row r="6988" spans="3:4" s="38" customFormat="1" x14ac:dyDescent="0.2">
      <c r="C6988" s="7"/>
      <c r="D6988" s="7"/>
    </row>
    <row r="6989" spans="3:4" s="38" customFormat="1" x14ac:dyDescent="0.2">
      <c r="C6989" s="7"/>
      <c r="D6989" s="7"/>
    </row>
    <row r="6990" spans="3:4" s="38" customFormat="1" x14ac:dyDescent="0.2">
      <c r="C6990" s="7"/>
      <c r="D6990" s="7"/>
    </row>
    <row r="6991" spans="3:4" s="38" customFormat="1" x14ac:dyDescent="0.2">
      <c r="C6991" s="7"/>
      <c r="D6991" s="7"/>
    </row>
    <row r="6992" spans="3:4" s="38" customFormat="1" x14ac:dyDescent="0.2">
      <c r="C6992" s="7"/>
      <c r="D6992" s="7"/>
    </row>
    <row r="6993" spans="3:4" s="38" customFormat="1" x14ac:dyDescent="0.2">
      <c r="C6993" s="7"/>
      <c r="D6993" s="7"/>
    </row>
    <row r="6994" spans="3:4" s="38" customFormat="1" x14ac:dyDescent="0.2">
      <c r="C6994" s="7"/>
      <c r="D6994" s="7"/>
    </row>
    <row r="6995" spans="3:4" s="38" customFormat="1" x14ac:dyDescent="0.2">
      <c r="C6995" s="7"/>
      <c r="D6995" s="7"/>
    </row>
    <row r="6996" spans="3:4" s="38" customFormat="1" x14ac:dyDescent="0.2">
      <c r="C6996" s="7"/>
      <c r="D6996" s="7"/>
    </row>
    <row r="6997" spans="3:4" s="38" customFormat="1" x14ac:dyDescent="0.2">
      <c r="C6997" s="7"/>
      <c r="D6997" s="7"/>
    </row>
    <row r="6998" spans="3:4" s="38" customFormat="1" x14ac:dyDescent="0.2">
      <c r="C6998" s="7"/>
      <c r="D6998" s="7"/>
    </row>
    <row r="6999" spans="3:4" s="38" customFormat="1" x14ac:dyDescent="0.2">
      <c r="C6999" s="7"/>
      <c r="D6999" s="7"/>
    </row>
    <row r="7000" spans="3:4" s="38" customFormat="1" x14ac:dyDescent="0.2">
      <c r="C7000" s="7"/>
      <c r="D7000" s="7"/>
    </row>
    <row r="7001" spans="3:4" s="38" customFormat="1" x14ac:dyDescent="0.2">
      <c r="C7001" s="7"/>
      <c r="D7001" s="7"/>
    </row>
    <row r="7002" spans="3:4" s="38" customFormat="1" x14ac:dyDescent="0.2">
      <c r="C7002" s="7"/>
      <c r="D7002" s="7"/>
    </row>
    <row r="7003" spans="3:4" s="38" customFormat="1" x14ac:dyDescent="0.2">
      <c r="C7003" s="7"/>
      <c r="D7003" s="7"/>
    </row>
    <row r="7004" spans="3:4" s="38" customFormat="1" x14ac:dyDescent="0.2">
      <c r="C7004" s="7"/>
      <c r="D7004" s="7"/>
    </row>
    <row r="7005" spans="3:4" s="38" customFormat="1" x14ac:dyDescent="0.2">
      <c r="C7005" s="7"/>
      <c r="D7005" s="7"/>
    </row>
    <row r="7006" spans="3:4" s="38" customFormat="1" x14ac:dyDescent="0.2">
      <c r="C7006" s="7"/>
      <c r="D7006" s="7"/>
    </row>
    <row r="7007" spans="3:4" s="38" customFormat="1" x14ac:dyDescent="0.2">
      <c r="C7007" s="7"/>
      <c r="D7007" s="7"/>
    </row>
    <row r="7008" spans="3:4" s="38" customFormat="1" x14ac:dyDescent="0.2">
      <c r="C7008" s="7"/>
      <c r="D7008" s="7"/>
    </row>
    <row r="7009" spans="3:4" s="38" customFormat="1" x14ac:dyDescent="0.2">
      <c r="C7009" s="7"/>
      <c r="D7009" s="7"/>
    </row>
    <row r="7010" spans="3:4" s="38" customFormat="1" x14ac:dyDescent="0.2">
      <c r="C7010" s="7"/>
      <c r="D7010" s="7"/>
    </row>
    <row r="7011" spans="3:4" s="38" customFormat="1" x14ac:dyDescent="0.2">
      <c r="C7011" s="7"/>
      <c r="D7011" s="7"/>
    </row>
    <row r="7012" spans="3:4" s="38" customFormat="1" x14ac:dyDescent="0.2">
      <c r="C7012" s="7"/>
      <c r="D7012" s="7"/>
    </row>
    <row r="7013" spans="3:4" s="38" customFormat="1" x14ac:dyDescent="0.2">
      <c r="C7013" s="7"/>
      <c r="D7013" s="7"/>
    </row>
    <row r="7014" spans="3:4" s="38" customFormat="1" x14ac:dyDescent="0.2">
      <c r="C7014" s="7"/>
      <c r="D7014" s="7"/>
    </row>
    <row r="7015" spans="3:4" s="38" customFormat="1" x14ac:dyDescent="0.2">
      <c r="C7015" s="7"/>
      <c r="D7015" s="7"/>
    </row>
    <row r="7016" spans="3:4" s="38" customFormat="1" x14ac:dyDescent="0.2">
      <c r="C7016" s="7"/>
      <c r="D7016" s="7"/>
    </row>
    <row r="7017" spans="3:4" s="38" customFormat="1" x14ac:dyDescent="0.2">
      <c r="C7017" s="7"/>
      <c r="D7017" s="7"/>
    </row>
    <row r="7018" spans="3:4" s="38" customFormat="1" x14ac:dyDescent="0.2">
      <c r="C7018" s="7"/>
      <c r="D7018" s="7"/>
    </row>
    <row r="7019" spans="3:4" s="38" customFormat="1" x14ac:dyDescent="0.2">
      <c r="C7019" s="7"/>
      <c r="D7019" s="7"/>
    </row>
    <row r="7020" spans="3:4" s="38" customFormat="1" x14ac:dyDescent="0.2">
      <c r="C7020" s="7"/>
      <c r="D7020" s="7"/>
    </row>
    <row r="7021" spans="3:4" s="38" customFormat="1" x14ac:dyDescent="0.2">
      <c r="C7021" s="7"/>
      <c r="D7021" s="7"/>
    </row>
    <row r="7022" spans="3:4" s="38" customFormat="1" x14ac:dyDescent="0.2">
      <c r="C7022" s="7"/>
      <c r="D7022" s="7"/>
    </row>
    <row r="7023" spans="3:4" s="38" customFormat="1" x14ac:dyDescent="0.2">
      <c r="C7023" s="7"/>
      <c r="D7023" s="7"/>
    </row>
    <row r="7024" spans="3:4" s="38" customFormat="1" x14ac:dyDescent="0.2">
      <c r="C7024" s="7"/>
      <c r="D7024" s="7"/>
    </row>
    <row r="7025" spans="3:4" s="38" customFormat="1" x14ac:dyDescent="0.2">
      <c r="C7025" s="7"/>
      <c r="D7025" s="7"/>
    </row>
    <row r="7026" spans="3:4" s="38" customFormat="1" x14ac:dyDescent="0.2">
      <c r="C7026" s="7"/>
      <c r="D7026" s="7"/>
    </row>
    <row r="7027" spans="3:4" s="38" customFormat="1" x14ac:dyDescent="0.2">
      <c r="C7027" s="7"/>
      <c r="D7027" s="7"/>
    </row>
    <row r="7028" spans="3:4" s="38" customFormat="1" x14ac:dyDescent="0.2">
      <c r="C7028" s="7"/>
      <c r="D7028" s="7"/>
    </row>
    <row r="7029" spans="3:4" s="38" customFormat="1" x14ac:dyDescent="0.2">
      <c r="C7029" s="7"/>
      <c r="D7029" s="7"/>
    </row>
    <row r="7030" spans="3:4" s="38" customFormat="1" x14ac:dyDescent="0.2">
      <c r="C7030" s="7"/>
      <c r="D7030" s="7"/>
    </row>
    <row r="7031" spans="3:4" s="38" customFormat="1" x14ac:dyDescent="0.2">
      <c r="C7031" s="7"/>
      <c r="D7031" s="7"/>
    </row>
    <row r="7032" spans="3:4" s="38" customFormat="1" x14ac:dyDescent="0.2">
      <c r="C7032" s="7"/>
      <c r="D7032" s="7"/>
    </row>
    <row r="7033" spans="3:4" s="38" customFormat="1" x14ac:dyDescent="0.2">
      <c r="C7033" s="7"/>
      <c r="D7033" s="7"/>
    </row>
    <row r="7034" spans="3:4" s="38" customFormat="1" x14ac:dyDescent="0.2">
      <c r="C7034" s="7"/>
      <c r="D7034" s="7"/>
    </row>
    <row r="7035" spans="3:4" s="38" customFormat="1" x14ac:dyDescent="0.2">
      <c r="C7035" s="7"/>
      <c r="D7035" s="7"/>
    </row>
    <row r="7036" spans="3:4" s="38" customFormat="1" x14ac:dyDescent="0.2">
      <c r="C7036" s="7"/>
      <c r="D7036" s="7"/>
    </row>
    <row r="7037" spans="3:4" s="38" customFormat="1" x14ac:dyDescent="0.2">
      <c r="C7037" s="7"/>
      <c r="D7037" s="7"/>
    </row>
    <row r="7038" spans="3:4" s="38" customFormat="1" x14ac:dyDescent="0.2">
      <c r="C7038" s="7"/>
      <c r="D7038" s="7"/>
    </row>
    <row r="7039" spans="3:4" s="38" customFormat="1" x14ac:dyDescent="0.2">
      <c r="C7039" s="7"/>
      <c r="D7039" s="7"/>
    </row>
    <row r="7040" spans="3:4" s="38" customFormat="1" x14ac:dyDescent="0.2">
      <c r="C7040" s="7"/>
      <c r="D7040" s="7"/>
    </row>
    <row r="7041" spans="3:4" s="38" customFormat="1" x14ac:dyDescent="0.2">
      <c r="C7041" s="7"/>
      <c r="D7041" s="7"/>
    </row>
    <row r="7042" spans="3:4" s="38" customFormat="1" x14ac:dyDescent="0.2">
      <c r="C7042" s="7"/>
      <c r="D7042" s="7"/>
    </row>
    <row r="7043" spans="3:4" s="38" customFormat="1" x14ac:dyDescent="0.2">
      <c r="C7043" s="7"/>
      <c r="D7043" s="7"/>
    </row>
    <row r="7044" spans="3:4" s="38" customFormat="1" x14ac:dyDescent="0.2">
      <c r="C7044" s="7"/>
      <c r="D7044" s="7"/>
    </row>
    <row r="7045" spans="3:4" s="38" customFormat="1" x14ac:dyDescent="0.2">
      <c r="C7045" s="7"/>
      <c r="D7045" s="7"/>
    </row>
    <row r="7046" spans="3:4" s="38" customFormat="1" x14ac:dyDescent="0.2">
      <c r="C7046" s="7"/>
      <c r="D7046" s="7"/>
    </row>
    <row r="7047" spans="3:4" s="38" customFormat="1" x14ac:dyDescent="0.2">
      <c r="C7047" s="7"/>
      <c r="D7047" s="7"/>
    </row>
    <row r="7048" spans="3:4" s="38" customFormat="1" x14ac:dyDescent="0.2">
      <c r="C7048" s="7"/>
      <c r="D7048" s="7"/>
    </row>
    <row r="7049" spans="3:4" s="38" customFormat="1" x14ac:dyDescent="0.2">
      <c r="C7049" s="7"/>
      <c r="D7049" s="7"/>
    </row>
    <row r="7050" spans="3:4" s="38" customFormat="1" x14ac:dyDescent="0.2">
      <c r="C7050" s="7"/>
      <c r="D7050" s="7"/>
    </row>
    <row r="7051" spans="3:4" s="38" customFormat="1" x14ac:dyDescent="0.2">
      <c r="C7051" s="7"/>
      <c r="D7051" s="7"/>
    </row>
    <row r="7052" spans="3:4" s="38" customFormat="1" x14ac:dyDescent="0.2">
      <c r="C7052" s="7"/>
      <c r="D7052" s="7"/>
    </row>
    <row r="7053" spans="3:4" s="38" customFormat="1" x14ac:dyDescent="0.2">
      <c r="C7053" s="7"/>
      <c r="D7053" s="7"/>
    </row>
    <row r="7054" spans="3:4" s="38" customFormat="1" x14ac:dyDescent="0.2">
      <c r="C7054" s="7"/>
      <c r="D7054" s="7"/>
    </row>
    <row r="7055" spans="3:4" s="38" customFormat="1" x14ac:dyDescent="0.2">
      <c r="C7055" s="7"/>
      <c r="D7055" s="7"/>
    </row>
    <row r="7056" spans="3:4" s="38" customFormat="1" x14ac:dyDescent="0.2">
      <c r="C7056" s="7"/>
      <c r="D7056" s="7"/>
    </row>
    <row r="7057" spans="3:4" s="38" customFormat="1" x14ac:dyDescent="0.2">
      <c r="C7057" s="7"/>
      <c r="D7057" s="7"/>
    </row>
    <row r="7058" spans="3:4" s="38" customFormat="1" x14ac:dyDescent="0.2">
      <c r="C7058" s="7"/>
      <c r="D7058" s="7"/>
    </row>
    <row r="7059" spans="3:4" s="38" customFormat="1" x14ac:dyDescent="0.2">
      <c r="C7059" s="7"/>
      <c r="D7059" s="7"/>
    </row>
    <row r="7060" spans="3:4" s="38" customFormat="1" x14ac:dyDescent="0.2">
      <c r="C7060" s="7"/>
      <c r="D7060" s="7"/>
    </row>
    <row r="7061" spans="3:4" s="38" customFormat="1" x14ac:dyDescent="0.2">
      <c r="C7061" s="7"/>
      <c r="D7061" s="7"/>
    </row>
    <row r="7062" spans="3:4" s="38" customFormat="1" x14ac:dyDescent="0.2">
      <c r="C7062" s="7"/>
      <c r="D7062" s="7"/>
    </row>
    <row r="7063" spans="3:4" s="38" customFormat="1" x14ac:dyDescent="0.2">
      <c r="C7063" s="7"/>
      <c r="D7063" s="7"/>
    </row>
    <row r="7064" spans="3:4" s="38" customFormat="1" x14ac:dyDescent="0.2">
      <c r="C7064" s="7"/>
      <c r="D7064" s="7"/>
    </row>
    <row r="7065" spans="3:4" s="38" customFormat="1" x14ac:dyDescent="0.2">
      <c r="C7065" s="7"/>
      <c r="D7065" s="7"/>
    </row>
    <row r="7066" spans="3:4" s="38" customFormat="1" x14ac:dyDescent="0.2">
      <c r="C7066" s="7"/>
      <c r="D7066" s="7"/>
    </row>
    <row r="7067" spans="3:4" s="38" customFormat="1" x14ac:dyDescent="0.2">
      <c r="C7067" s="7"/>
      <c r="D7067" s="7"/>
    </row>
    <row r="7068" spans="3:4" s="38" customFormat="1" x14ac:dyDescent="0.2">
      <c r="C7068" s="7"/>
      <c r="D7068" s="7"/>
    </row>
    <row r="7069" spans="3:4" s="38" customFormat="1" x14ac:dyDescent="0.2">
      <c r="C7069" s="7"/>
      <c r="D7069" s="7"/>
    </row>
    <row r="7070" spans="3:4" s="38" customFormat="1" x14ac:dyDescent="0.2">
      <c r="C7070" s="7"/>
      <c r="D7070" s="7"/>
    </row>
    <row r="7071" spans="3:4" s="38" customFormat="1" x14ac:dyDescent="0.2">
      <c r="C7071" s="7"/>
      <c r="D7071" s="7"/>
    </row>
    <row r="7072" spans="3:4" s="38" customFormat="1" x14ac:dyDescent="0.2">
      <c r="C7072" s="7"/>
      <c r="D7072" s="7"/>
    </row>
    <row r="7073" spans="3:4" s="38" customFormat="1" x14ac:dyDescent="0.2">
      <c r="C7073" s="7"/>
      <c r="D7073" s="7"/>
    </row>
    <row r="7074" spans="3:4" s="38" customFormat="1" x14ac:dyDescent="0.2">
      <c r="C7074" s="7"/>
      <c r="D7074" s="7"/>
    </row>
    <row r="7075" spans="3:4" s="38" customFormat="1" x14ac:dyDescent="0.2">
      <c r="C7075" s="7"/>
      <c r="D7075" s="7"/>
    </row>
    <row r="7076" spans="3:4" s="38" customFormat="1" x14ac:dyDescent="0.2">
      <c r="C7076" s="7"/>
      <c r="D7076" s="7"/>
    </row>
    <row r="7077" spans="3:4" s="38" customFormat="1" x14ac:dyDescent="0.2">
      <c r="C7077" s="7"/>
      <c r="D7077" s="7"/>
    </row>
    <row r="7078" spans="3:4" s="38" customFormat="1" x14ac:dyDescent="0.2">
      <c r="C7078" s="7"/>
      <c r="D7078" s="7"/>
    </row>
    <row r="7079" spans="3:4" s="38" customFormat="1" x14ac:dyDescent="0.2">
      <c r="C7079" s="7"/>
      <c r="D7079" s="7"/>
    </row>
    <row r="7080" spans="3:4" s="38" customFormat="1" x14ac:dyDescent="0.2">
      <c r="C7080" s="7"/>
      <c r="D7080" s="7"/>
    </row>
    <row r="7081" spans="3:4" s="38" customFormat="1" x14ac:dyDescent="0.2">
      <c r="C7081" s="7"/>
      <c r="D7081" s="7"/>
    </row>
    <row r="7082" spans="3:4" s="38" customFormat="1" x14ac:dyDescent="0.2">
      <c r="C7082" s="7"/>
      <c r="D7082" s="7"/>
    </row>
    <row r="7083" spans="3:4" s="38" customFormat="1" x14ac:dyDescent="0.2">
      <c r="C7083" s="7"/>
      <c r="D7083" s="7"/>
    </row>
    <row r="7084" spans="3:4" s="38" customFormat="1" x14ac:dyDescent="0.2">
      <c r="C7084" s="7"/>
      <c r="D7084" s="7"/>
    </row>
    <row r="7085" spans="3:4" s="38" customFormat="1" x14ac:dyDescent="0.2">
      <c r="C7085" s="7"/>
      <c r="D7085" s="7"/>
    </row>
    <row r="7086" spans="3:4" s="38" customFormat="1" x14ac:dyDescent="0.2">
      <c r="C7086" s="7"/>
      <c r="D7086" s="7"/>
    </row>
    <row r="7087" spans="3:4" s="38" customFormat="1" x14ac:dyDescent="0.2">
      <c r="C7087" s="7"/>
      <c r="D7087" s="7"/>
    </row>
    <row r="7088" spans="3:4" s="38" customFormat="1" x14ac:dyDescent="0.2">
      <c r="C7088" s="7"/>
      <c r="D7088" s="7"/>
    </row>
    <row r="7089" spans="3:4" s="38" customFormat="1" x14ac:dyDescent="0.2">
      <c r="C7089" s="7"/>
      <c r="D7089" s="7"/>
    </row>
    <row r="7090" spans="3:4" s="38" customFormat="1" x14ac:dyDescent="0.2">
      <c r="C7090" s="7"/>
      <c r="D7090" s="7"/>
    </row>
    <row r="7091" spans="3:4" s="38" customFormat="1" x14ac:dyDescent="0.2">
      <c r="C7091" s="7"/>
      <c r="D7091" s="7"/>
    </row>
    <row r="7092" spans="3:4" s="38" customFormat="1" x14ac:dyDescent="0.2">
      <c r="C7092" s="7"/>
      <c r="D7092" s="7"/>
    </row>
    <row r="7093" spans="3:4" s="38" customFormat="1" x14ac:dyDescent="0.2">
      <c r="C7093" s="7"/>
      <c r="D7093" s="7"/>
    </row>
    <row r="7094" spans="3:4" s="38" customFormat="1" x14ac:dyDescent="0.2">
      <c r="C7094" s="7"/>
      <c r="D7094" s="7"/>
    </row>
    <row r="7095" spans="3:4" s="38" customFormat="1" x14ac:dyDescent="0.2">
      <c r="C7095" s="7"/>
      <c r="D7095" s="7"/>
    </row>
    <row r="7096" spans="3:4" s="38" customFormat="1" x14ac:dyDescent="0.2">
      <c r="C7096" s="7"/>
      <c r="D7096" s="7"/>
    </row>
    <row r="7097" spans="3:4" s="38" customFormat="1" x14ac:dyDescent="0.2">
      <c r="C7097" s="7"/>
      <c r="D7097" s="7"/>
    </row>
    <row r="7098" spans="3:4" s="38" customFormat="1" x14ac:dyDescent="0.2">
      <c r="C7098" s="7"/>
      <c r="D7098" s="7"/>
    </row>
    <row r="7099" spans="3:4" s="38" customFormat="1" x14ac:dyDescent="0.2">
      <c r="C7099" s="7"/>
      <c r="D7099" s="7"/>
    </row>
    <row r="7100" spans="3:4" s="38" customFormat="1" x14ac:dyDescent="0.2">
      <c r="C7100" s="7"/>
      <c r="D7100" s="7"/>
    </row>
    <row r="7101" spans="3:4" s="38" customFormat="1" x14ac:dyDescent="0.2">
      <c r="C7101" s="7"/>
      <c r="D7101" s="7"/>
    </row>
    <row r="7102" spans="3:4" s="38" customFormat="1" x14ac:dyDescent="0.2">
      <c r="C7102" s="7"/>
      <c r="D7102" s="7"/>
    </row>
    <row r="7103" spans="3:4" s="38" customFormat="1" x14ac:dyDescent="0.2">
      <c r="C7103" s="7"/>
      <c r="D7103" s="7"/>
    </row>
    <row r="7104" spans="3:4" s="38" customFormat="1" x14ac:dyDescent="0.2">
      <c r="C7104" s="7"/>
      <c r="D7104" s="7"/>
    </row>
    <row r="7105" spans="3:4" s="38" customFormat="1" x14ac:dyDescent="0.2">
      <c r="C7105" s="7"/>
      <c r="D7105" s="7"/>
    </row>
    <row r="7106" spans="3:4" s="38" customFormat="1" x14ac:dyDescent="0.2">
      <c r="C7106" s="7"/>
      <c r="D7106" s="7"/>
    </row>
    <row r="7107" spans="3:4" s="38" customFormat="1" x14ac:dyDescent="0.2">
      <c r="C7107" s="7"/>
      <c r="D7107" s="7"/>
    </row>
    <row r="7108" spans="3:4" s="38" customFormat="1" x14ac:dyDescent="0.2">
      <c r="C7108" s="7"/>
      <c r="D7108" s="7"/>
    </row>
    <row r="7109" spans="3:4" s="38" customFormat="1" x14ac:dyDescent="0.2">
      <c r="C7109" s="7"/>
      <c r="D7109" s="7"/>
    </row>
    <row r="7110" spans="3:4" s="38" customFormat="1" x14ac:dyDescent="0.2">
      <c r="C7110" s="7"/>
      <c r="D7110" s="7"/>
    </row>
    <row r="7111" spans="3:4" s="38" customFormat="1" x14ac:dyDescent="0.2">
      <c r="C7111" s="7"/>
      <c r="D7111" s="7"/>
    </row>
    <row r="7112" spans="3:4" s="38" customFormat="1" x14ac:dyDescent="0.2">
      <c r="C7112" s="7"/>
      <c r="D7112" s="7"/>
    </row>
    <row r="7113" spans="3:4" s="38" customFormat="1" x14ac:dyDescent="0.2">
      <c r="C7113" s="7"/>
      <c r="D7113" s="7"/>
    </row>
    <row r="7114" spans="3:4" s="38" customFormat="1" x14ac:dyDescent="0.2">
      <c r="C7114" s="7"/>
      <c r="D7114" s="7"/>
    </row>
    <row r="7115" spans="3:4" s="38" customFormat="1" x14ac:dyDescent="0.2">
      <c r="C7115" s="7"/>
      <c r="D7115" s="7"/>
    </row>
    <row r="7116" spans="3:4" s="38" customFormat="1" x14ac:dyDescent="0.2">
      <c r="C7116" s="7"/>
      <c r="D7116" s="7"/>
    </row>
    <row r="7117" spans="3:4" s="38" customFormat="1" x14ac:dyDescent="0.2">
      <c r="C7117" s="7"/>
      <c r="D7117" s="7"/>
    </row>
    <row r="7118" spans="3:4" s="38" customFormat="1" x14ac:dyDescent="0.2">
      <c r="C7118" s="7"/>
      <c r="D7118" s="7"/>
    </row>
    <row r="7119" spans="3:4" s="38" customFormat="1" x14ac:dyDescent="0.2">
      <c r="C7119" s="7"/>
      <c r="D7119" s="7"/>
    </row>
    <row r="7120" spans="3:4" s="38" customFormat="1" x14ac:dyDescent="0.2">
      <c r="C7120" s="7"/>
      <c r="D7120" s="7"/>
    </row>
    <row r="7121" spans="3:4" s="38" customFormat="1" x14ac:dyDescent="0.2">
      <c r="C7121" s="7"/>
      <c r="D7121" s="7"/>
    </row>
    <row r="7122" spans="3:4" s="38" customFormat="1" x14ac:dyDescent="0.2">
      <c r="C7122" s="7"/>
      <c r="D7122" s="7"/>
    </row>
    <row r="7123" spans="3:4" s="38" customFormat="1" x14ac:dyDescent="0.2">
      <c r="C7123" s="7"/>
      <c r="D7123" s="7"/>
    </row>
    <row r="7124" spans="3:4" s="38" customFormat="1" x14ac:dyDescent="0.2">
      <c r="C7124" s="7"/>
      <c r="D7124" s="7"/>
    </row>
    <row r="7125" spans="3:4" s="38" customFormat="1" x14ac:dyDescent="0.2">
      <c r="C7125" s="7"/>
      <c r="D7125" s="7"/>
    </row>
    <row r="7126" spans="3:4" s="38" customFormat="1" x14ac:dyDescent="0.2">
      <c r="C7126" s="7"/>
      <c r="D7126" s="7"/>
    </row>
    <row r="7127" spans="3:4" s="38" customFormat="1" x14ac:dyDescent="0.2">
      <c r="C7127" s="7"/>
      <c r="D7127" s="7"/>
    </row>
    <row r="7128" spans="3:4" s="38" customFormat="1" x14ac:dyDescent="0.2">
      <c r="C7128" s="7"/>
      <c r="D7128" s="7"/>
    </row>
    <row r="7129" spans="3:4" s="38" customFormat="1" x14ac:dyDescent="0.2">
      <c r="C7129" s="7"/>
      <c r="D7129" s="7"/>
    </row>
    <row r="7130" spans="3:4" s="38" customFormat="1" x14ac:dyDescent="0.2">
      <c r="C7130" s="7"/>
      <c r="D7130" s="7"/>
    </row>
    <row r="7131" spans="3:4" s="38" customFormat="1" x14ac:dyDescent="0.2">
      <c r="C7131" s="7"/>
      <c r="D7131" s="7"/>
    </row>
    <row r="7132" spans="3:4" s="38" customFormat="1" x14ac:dyDescent="0.2">
      <c r="C7132" s="7"/>
      <c r="D7132" s="7"/>
    </row>
    <row r="7133" spans="3:4" s="38" customFormat="1" x14ac:dyDescent="0.2">
      <c r="C7133" s="7"/>
      <c r="D7133" s="7"/>
    </row>
    <row r="7134" spans="3:4" s="38" customFormat="1" x14ac:dyDescent="0.2">
      <c r="C7134" s="7"/>
      <c r="D7134" s="7"/>
    </row>
    <row r="7135" spans="3:4" s="38" customFormat="1" x14ac:dyDescent="0.2">
      <c r="C7135" s="7"/>
      <c r="D7135" s="7"/>
    </row>
    <row r="7136" spans="3:4" s="38" customFormat="1" x14ac:dyDescent="0.2">
      <c r="C7136" s="7"/>
      <c r="D7136" s="7"/>
    </row>
    <row r="7137" spans="3:4" s="38" customFormat="1" x14ac:dyDescent="0.2">
      <c r="C7137" s="7"/>
      <c r="D7137" s="7"/>
    </row>
    <row r="7138" spans="3:4" s="38" customFormat="1" x14ac:dyDescent="0.2">
      <c r="C7138" s="7"/>
      <c r="D7138" s="7"/>
    </row>
    <row r="7139" spans="3:4" s="38" customFormat="1" x14ac:dyDescent="0.2">
      <c r="C7139" s="7"/>
      <c r="D7139" s="7"/>
    </row>
    <row r="7140" spans="3:4" s="38" customFormat="1" x14ac:dyDescent="0.2">
      <c r="C7140" s="7"/>
      <c r="D7140" s="7"/>
    </row>
    <row r="7141" spans="3:4" s="38" customFormat="1" x14ac:dyDescent="0.2">
      <c r="C7141" s="7"/>
      <c r="D7141" s="7"/>
    </row>
    <row r="7142" spans="3:4" s="38" customFormat="1" x14ac:dyDescent="0.2">
      <c r="C7142" s="7"/>
      <c r="D7142" s="7"/>
    </row>
    <row r="7143" spans="3:4" s="38" customFormat="1" x14ac:dyDescent="0.2">
      <c r="C7143" s="7"/>
      <c r="D7143" s="7"/>
    </row>
    <row r="7144" spans="3:4" s="38" customFormat="1" x14ac:dyDescent="0.2">
      <c r="C7144" s="7"/>
      <c r="D7144" s="7"/>
    </row>
    <row r="7145" spans="3:4" s="38" customFormat="1" x14ac:dyDescent="0.2">
      <c r="C7145" s="7"/>
      <c r="D7145" s="7"/>
    </row>
    <row r="7146" spans="3:4" s="38" customFormat="1" x14ac:dyDescent="0.2">
      <c r="C7146" s="7"/>
      <c r="D7146" s="7"/>
    </row>
    <row r="7147" spans="3:4" s="38" customFormat="1" x14ac:dyDescent="0.2">
      <c r="C7147" s="7"/>
      <c r="D7147" s="7"/>
    </row>
    <row r="7148" spans="3:4" s="38" customFormat="1" x14ac:dyDescent="0.2">
      <c r="C7148" s="7"/>
      <c r="D7148" s="7"/>
    </row>
    <row r="7149" spans="3:4" s="38" customFormat="1" x14ac:dyDescent="0.2">
      <c r="C7149" s="7"/>
      <c r="D7149" s="7"/>
    </row>
    <row r="7150" spans="3:4" s="38" customFormat="1" x14ac:dyDescent="0.2">
      <c r="C7150" s="7"/>
      <c r="D7150" s="7"/>
    </row>
    <row r="7151" spans="3:4" s="38" customFormat="1" x14ac:dyDescent="0.2">
      <c r="C7151" s="7"/>
      <c r="D7151" s="7"/>
    </row>
    <row r="7152" spans="3:4" s="38" customFormat="1" x14ac:dyDescent="0.2">
      <c r="C7152" s="7"/>
      <c r="D7152" s="7"/>
    </row>
    <row r="7153" spans="3:4" s="38" customFormat="1" x14ac:dyDescent="0.2">
      <c r="C7153" s="7"/>
      <c r="D7153" s="7"/>
    </row>
    <row r="7154" spans="3:4" s="38" customFormat="1" x14ac:dyDescent="0.2">
      <c r="C7154" s="7"/>
      <c r="D7154" s="7"/>
    </row>
    <row r="7155" spans="3:4" s="38" customFormat="1" x14ac:dyDescent="0.2">
      <c r="C7155" s="7"/>
      <c r="D7155" s="7"/>
    </row>
    <row r="7156" spans="3:4" s="38" customFormat="1" x14ac:dyDescent="0.2">
      <c r="C7156" s="7"/>
      <c r="D7156" s="7"/>
    </row>
    <row r="7157" spans="3:4" s="38" customFormat="1" x14ac:dyDescent="0.2">
      <c r="C7157" s="7"/>
      <c r="D7157" s="7"/>
    </row>
    <row r="7158" spans="3:4" s="38" customFormat="1" x14ac:dyDescent="0.2">
      <c r="C7158" s="7"/>
      <c r="D7158" s="7"/>
    </row>
    <row r="7159" spans="3:4" s="38" customFormat="1" x14ac:dyDescent="0.2">
      <c r="C7159" s="7"/>
      <c r="D7159" s="7"/>
    </row>
    <row r="7160" spans="3:4" s="38" customFormat="1" x14ac:dyDescent="0.2">
      <c r="C7160" s="7"/>
      <c r="D7160" s="7"/>
    </row>
    <row r="7161" spans="3:4" s="38" customFormat="1" x14ac:dyDescent="0.2">
      <c r="C7161" s="7"/>
      <c r="D7161" s="7"/>
    </row>
    <row r="7162" spans="3:4" s="38" customFormat="1" x14ac:dyDescent="0.2">
      <c r="C7162" s="7"/>
      <c r="D7162" s="7"/>
    </row>
    <row r="7163" spans="3:4" s="38" customFormat="1" x14ac:dyDescent="0.2">
      <c r="C7163" s="7"/>
      <c r="D7163" s="7"/>
    </row>
    <row r="7164" spans="3:4" s="38" customFormat="1" x14ac:dyDescent="0.2">
      <c r="C7164" s="7"/>
      <c r="D7164" s="7"/>
    </row>
    <row r="7165" spans="3:4" s="38" customFormat="1" x14ac:dyDescent="0.2">
      <c r="C7165" s="7"/>
      <c r="D7165" s="7"/>
    </row>
    <row r="7166" spans="3:4" s="38" customFormat="1" x14ac:dyDescent="0.2">
      <c r="C7166" s="7"/>
      <c r="D7166" s="7"/>
    </row>
    <row r="7167" spans="3:4" s="38" customFormat="1" x14ac:dyDescent="0.2">
      <c r="C7167" s="7"/>
      <c r="D7167" s="7"/>
    </row>
    <row r="7168" spans="3:4" s="38" customFormat="1" x14ac:dyDescent="0.2">
      <c r="C7168" s="7"/>
      <c r="D7168" s="7"/>
    </row>
    <row r="7169" spans="3:4" s="38" customFormat="1" x14ac:dyDescent="0.2">
      <c r="C7169" s="7"/>
      <c r="D7169" s="7"/>
    </row>
    <row r="7170" spans="3:4" s="38" customFormat="1" x14ac:dyDescent="0.2">
      <c r="C7170" s="7"/>
      <c r="D7170" s="7"/>
    </row>
    <row r="7171" spans="3:4" s="38" customFormat="1" x14ac:dyDescent="0.2">
      <c r="C7171" s="7"/>
      <c r="D7171" s="7"/>
    </row>
    <row r="7172" spans="3:4" s="38" customFormat="1" x14ac:dyDescent="0.2">
      <c r="C7172" s="7"/>
      <c r="D7172" s="7"/>
    </row>
    <row r="7173" spans="3:4" s="38" customFormat="1" x14ac:dyDescent="0.2">
      <c r="C7173" s="7"/>
      <c r="D7173" s="7"/>
    </row>
    <row r="7174" spans="3:4" s="38" customFormat="1" x14ac:dyDescent="0.2">
      <c r="C7174" s="7"/>
      <c r="D7174" s="7"/>
    </row>
    <row r="7175" spans="3:4" s="38" customFormat="1" x14ac:dyDescent="0.2">
      <c r="C7175" s="7"/>
      <c r="D7175" s="7"/>
    </row>
    <row r="7176" spans="3:4" s="38" customFormat="1" x14ac:dyDescent="0.2">
      <c r="C7176" s="7"/>
      <c r="D7176" s="7"/>
    </row>
    <row r="7177" spans="3:4" s="38" customFormat="1" x14ac:dyDescent="0.2">
      <c r="C7177" s="7"/>
      <c r="D7177" s="7"/>
    </row>
    <row r="7178" spans="3:4" s="38" customFormat="1" x14ac:dyDescent="0.2">
      <c r="C7178" s="7"/>
      <c r="D7178" s="7"/>
    </row>
    <row r="7179" spans="3:4" s="38" customFormat="1" x14ac:dyDescent="0.2">
      <c r="C7179" s="7"/>
      <c r="D7179" s="7"/>
    </row>
    <row r="7180" spans="3:4" s="38" customFormat="1" x14ac:dyDescent="0.2">
      <c r="C7180" s="7"/>
      <c r="D7180" s="7"/>
    </row>
    <row r="7181" spans="3:4" s="38" customFormat="1" x14ac:dyDescent="0.2">
      <c r="C7181" s="7"/>
      <c r="D7181" s="7"/>
    </row>
    <row r="7182" spans="3:4" s="38" customFormat="1" x14ac:dyDescent="0.2">
      <c r="C7182" s="7"/>
      <c r="D7182" s="7"/>
    </row>
    <row r="7183" spans="3:4" s="38" customFormat="1" x14ac:dyDescent="0.2">
      <c r="C7183" s="7"/>
      <c r="D7183" s="7"/>
    </row>
    <row r="7184" spans="3:4" s="38" customFormat="1" x14ac:dyDescent="0.2">
      <c r="C7184" s="7"/>
      <c r="D7184" s="7"/>
    </row>
    <row r="7185" spans="3:4" s="38" customFormat="1" x14ac:dyDescent="0.2">
      <c r="C7185" s="7"/>
      <c r="D7185" s="7"/>
    </row>
    <row r="7186" spans="3:4" s="38" customFormat="1" x14ac:dyDescent="0.2">
      <c r="C7186" s="7"/>
      <c r="D7186" s="7"/>
    </row>
    <row r="7187" spans="3:4" s="38" customFormat="1" x14ac:dyDescent="0.2">
      <c r="C7187" s="7"/>
      <c r="D7187" s="7"/>
    </row>
    <row r="7188" spans="3:4" s="38" customFormat="1" x14ac:dyDescent="0.2">
      <c r="C7188" s="7"/>
      <c r="D7188" s="7"/>
    </row>
    <row r="7189" spans="3:4" s="38" customFormat="1" x14ac:dyDescent="0.2">
      <c r="C7189" s="7"/>
      <c r="D7189" s="7"/>
    </row>
    <row r="7190" spans="3:4" s="38" customFormat="1" x14ac:dyDescent="0.2">
      <c r="C7190" s="7"/>
      <c r="D7190" s="7"/>
    </row>
    <row r="7191" spans="3:4" s="38" customFormat="1" x14ac:dyDescent="0.2">
      <c r="C7191" s="7"/>
      <c r="D7191" s="7"/>
    </row>
    <row r="7192" spans="3:4" s="38" customFormat="1" x14ac:dyDescent="0.2">
      <c r="C7192" s="7"/>
      <c r="D7192" s="7"/>
    </row>
    <row r="7193" spans="3:4" s="38" customFormat="1" x14ac:dyDescent="0.2">
      <c r="C7193" s="7"/>
      <c r="D7193" s="7"/>
    </row>
    <row r="7194" spans="3:4" s="38" customFormat="1" x14ac:dyDescent="0.2">
      <c r="C7194" s="7"/>
      <c r="D7194" s="7"/>
    </row>
    <row r="7195" spans="3:4" s="38" customFormat="1" x14ac:dyDescent="0.2">
      <c r="C7195" s="7"/>
      <c r="D7195" s="7"/>
    </row>
    <row r="7196" spans="3:4" s="38" customFormat="1" x14ac:dyDescent="0.2">
      <c r="C7196" s="7"/>
      <c r="D7196" s="7"/>
    </row>
    <row r="7197" spans="3:4" s="38" customFormat="1" x14ac:dyDescent="0.2">
      <c r="C7197" s="7"/>
      <c r="D7197" s="7"/>
    </row>
    <row r="7198" spans="3:4" s="38" customFormat="1" x14ac:dyDescent="0.2">
      <c r="C7198" s="7"/>
      <c r="D7198" s="7"/>
    </row>
    <row r="7199" spans="3:4" s="38" customFormat="1" x14ac:dyDescent="0.2">
      <c r="C7199" s="7"/>
      <c r="D7199" s="7"/>
    </row>
    <row r="7200" spans="3:4" s="38" customFormat="1" x14ac:dyDescent="0.2">
      <c r="C7200" s="7"/>
      <c r="D7200" s="7"/>
    </row>
    <row r="7201" spans="3:4" s="38" customFormat="1" x14ac:dyDescent="0.2">
      <c r="C7201" s="7"/>
      <c r="D7201" s="7"/>
    </row>
    <row r="7202" spans="3:4" s="38" customFormat="1" x14ac:dyDescent="0.2">
      <c r="C7202" s="7"/>
      <c r="D7202" s="7"/>
    </row>
    <row r="7203" spans="3:4" s="38" customFormat="1" x14ac:dyDescent="0.2">
      <c r="C7203" s="7"/>
      <c r="D7203" s="7"/>
    </row>
    <row r="7204" spans="3:4" s="38" customFormat="1" x14ac:dyDescent="0.2">
      <c r="C7204" s="7"/>
      <c r="D7204" s="7"/>
    </row>
    <row r="7205" spans="3:4" s="38" customFormat="1" x14ac:dyDescent="0.2">
      <c r="C7205" s="7"/>
      <c r="D7205" s="7"/>
    </row>
    <row r="7206" spans="3:4" s="38" customFormat="1" x14ac:dyDescent="0.2">
      <c r="C7206" s="7"/>
      <c r="D7206" s="7"/>
    </row>
    <row r="7207" spans="3:4" s="38" customFormat="1" x14ac:dyDescent="0.2">
      <c r="C7207" s="7"/>
      <c r="D7207" s="7"/>
    </row>
    <row r="7208" spans="3:4" s="38" customFormat="1" x14ac:dyDescent="0.2">
      <c r="C7208" s="7"/>
      <c r="D7208" s="7"/>
    </row>
    <row r="7209" spans="3:4" s="38" customFormat="1" x14ac:dyDescent="0.2">
      <c r="C7209" s="7"/>
      <c r="D7209" s="7"/>
    </row>
    <row r="7210" spans="3:4" s="38" customFormat="1" x14ac:dyDescent="0.2">
      <c r="C7210" s="7"/>
      <c r="D7210" s="7"/>
    </row>
    <row r="7211" spans="3:4" s="38" customFormat="1" x14ac:dyDescent="0.2">
      <c r="C7211" s="7"/>
      <c r="D7211" s="7"/>
    </row>
    <row r="7212" spans="3:4" s="38" customFormat="1" x14ac:dyDescent="0.2">
      <c r="C7212" s="7"/>
      <c r="D7212" s="7"/>
    </row>
    <row r="7213" spans="3:4" s="38" customFormat="1" x14ac:dyDescent="0.2">
      <c r="C7213" s="7"/>
      <c r="D7213" s="7"/>
    </row>
    <row r="7214" spans="3:4" s="38" customFormat="1" x14ac:dyDescent="0.2">
      <c r="C7214" s="7"/>
      <c r="D7214" s="7"/>
    </row>
    <row r="7215" spans="3:4" s="38" customFormat="1" x14ac:dyDescent="0.2">
      <c r="C7215" s="7"/>
      <c r="D7215" s="7"/>
    </row>
    <row r="7216" spans="3:4" s="38" customFormat="1" x14ac:dyDescent="0.2">
      <c r="C7216" s="7"/>
      <c r="D7216" s="7"/>
    </row>
    <row r="7217" spans="3:4" s="38" customFormat="1" x14ac:dyDescent="0.2">
      <c r="C7217" s="7"/>
      <c r="D7217" s="7"/>
    </row>
    <row r="7218" spans="3:4" s="38" customFormat="1" x14ac:dyDescent="0.2">
      <c r="C7218" s="7"/>
      <c r="D7218" s="7"/>
    </row>
    <row r="7219" spans="3:4" s="38" customFormat="1" x14ac:dyDescent="0.2">
      <c r="C7219" s="7"/>
      <c r="D7219" s="7"/>
    </row>
    <row r="7220" spans="3:4" s="38" customFormat="1" x14ac:dyDescent="0.2">
      <c r="C7220" s="7"/>
      <c r="D7220" s="7"/>
    </row>
    <row r="7221" spans="3:4" s="38" customFormat="1" x14ac:dyDescent="0.2">
      <c r="C7221" s="7"/>
      <c r="D7221" s="7"/>
    </row>
    <row r="7222" spans="3:4" s="38" customFormat="1" x14ac:dyDescent="0.2">
      <c r="C7222" s="7"/>
      <c r="D7222" s="7"/>
    </row>
    <row r="7223" spans="3:4" s="38" customFormat="1" x14ac:dyDescent="0.2">
      <c r="C7223" s="7"/>
      <c r="D7223" s="7"/>
    </row>
    <row r="7224" spans="3:4" s="38" customFormat="1" x14ac:dyDescent="0.2">
      <c r="C7224" s="7"/>
      <c r="D7224" s="7"/>
    </row>
    <row r="7225" spans="3:4" s="38" customFormat="1" x14ac:dyDescent="0.2">
      <c r="C7225" s="7"/>
      <c r="D7225" s="7"/>
    </row>
    <row r="7226" spans="3:4" s="38" customFormat="1" x14ac:dyDescent="0.2">
      <c r="C7226" s="7"/>
      <c r="D7226" s="7"/>
    </row>
    <row r="7227" spans="3:4" s="38" customFormat="1" x14ac:dyDescent="0.2">
      <c r="C7227" s="7"/>
      <c r="D7227" s="7"/>
    </row>
    <row r="7228" spans="3:4" s="38" customFormat="1" x14ac:dyDescent="0.2">
      <c r="C7228" s="7"/>
      <c r="D7228" s="7"/>
    </row>
    <row r="7229" spans="3:4" s="38" customFormat="1" x14ac:dyDescent="0.2">
      <c r="C7229" s="7"/>
      <c r="D7229" s="7"/>
    </row>
    <row r="7230" spans="3:4" s="38" customFormat="1" x14ac:dyDescent="0.2">
      <c r="C7230" s="7"/>
      <c r="D7230" s="7"/>
    </row>
    <row r="7231" spans="3:4" s="38" customFormat="1" x14ac:dyDescent="0.2">
      <c r="C7231" s="7"/>
      <c r="D7231" s="7"/>
    </row>
    <row r="7232" spans="3:4" s="38" customFormat="1" x14ac:dyDescent="0.2">
      <c r="C7232" s="7"/>
      <c r="D7232" s="7"/>
    </row>
    <row r="7233" spans="3:4" s="38" customFormat="1" x14ac:dyDescent="0.2">
      <c r="C7233" s="7"/>
      <c r="D7233" s="7"/>
    </row>
    <row r="7234" spans="3:4" s="38" customFormat="1" x14ac:dyDescent="0.2">
      <c r="C7234" s="7"/>
      <c r="D7234" s="7"/>
    </row>
    <row r="7235" spans="3:4" s="38" customFormat="1" x14ac:dyDescent="0.2">
      <c r="C7235" s="7"/>
      <c r="D7235" s="7"/>
    </row>
    <row r="7236" spans="3:4" s="38" customFormat="1" x14ac:dyDescent="0.2">
      <c r="C7236" s="7"/>
      <c r="D7236" s="7"/>
    </row>
    <row r="7237" spans="3:4" s="38" customFormat="1" x14ac:dyDescent="0.2">
      <c r="C7237" s="7"/>
      <c r="D7237" s="7"/>
    </row>
    <row r="7238" spans="3:4" s="38" customFormat="1" x14ac:dyDescent="0.2">
      <c r="C7238" s="7"/>
      <c r="D7238" s="7"/>
    </row>
    <row r="7239" spans="3:4" s="38" customFormat="1" x14ac:dyDescent="0.2">
      <c r="C7239" s="7"/>
      <c r="D7239" s="7"/>
    </row>
    <row r="7240" spans="3:4" s="38" customFormat="1" x14ac:dyDescent="0.2">
      <c r="C7240" s="7"/>
      <c r="D7240" s="7"/>
    </row>
    <row r="7241" spans="3:4" s="38" customFormat="1" x14ac:dyDescent="0.2">
      <c r="C7241" s="7"/>
      <c r="D7241" s="7"/>
    </row>
    <row r="7242" spans="3:4" s="38" customFormat="1" x14ac:dyDescent="0.2">
      <c r="C7242" s="7"/>
      <c r="D7242" s="7"/>
    </row>
    <row r="7243" spans="3:4" s="38" customFormat="1" x14ac:dyDescent="0.2">
      <c r="C7243" s="7"/>
      <c r="D7243" s="7"/>
    </row>
    <row r="7244" spans="3:4" s="38" customFormat="1" x14ac:dyDescent="0.2">
      <c r="C7244" s="7"/>
      <c r="D7244" s="7"/>
    </row>
    <row r="7245" spans="3:4" s="38" customFormat="1" x14ac:dyDescent="0.2">
      <c r="C7245" s="7"/>
      <c r="D7245" s="7"/>
    </row>
    <row r="7246" spans="3:4" s="38" customFormat="1" x14ac:dyDescent="0.2">
      <c r="C7246" s="7"/>
      <c r="D7246" s="7"/>
    </row>
    <row r="7247" spans="3:4" s="38" customFormat="1" x14ac:dyDescent="0.2">
      <c r="C7247" s="7"/>
      <c r="D7247" s="7"/>
    </row>
    <row r="7248" spans="3:4" s="38" customFormat="1" x14ac:dyDescent="0.2">
      <c r="C7248" s="7"/>
      <c r="D7248" s="7"/>
    </row>
    <row r="7249" spans="3:4" s="38" customFormat="1" x14ac:dyDescent="0.2">
      <c r="C7249" s="7"/>
      <c r="D7249" s="7"/>
    </row>
    <row r="7250" spans="3:4" s="38" customFormat="1" x14ac:dyDescent="0.2">
      <c r="C7250" s="7"/>
      <c r="D7250" s="7"/>
    </row>
    <row r="7251" spans="3:4" s="38" customFormat="1" x14ac:dyDescent="0.2">
      <c r="C7251" s="7"/>
      <c r="D7251" s="7"/>
    </row>
    <row r="7252" spans="3:4" s="38" customFormat="1" x14ac:dyDescent="0.2">
      <c r="C7252" s="7"/>
      <c r="D7252" s="7"/>
    </row>
    <row r="7253" spans="3:4" s="38" customFormat="1" x14ac:dyDescent="0.2">
      <c r="C7253" s="7"/>
      <c r="D7253" s="7"/>
    </row>
    <row r="7254" spans="3:4" s="38" customFormat="1" x14ac:dyDescent="0.2">
      <c r="C7254" s="7"/>
      <c r="D7254" s="7"/>
    </row>
    <row r="7255" spans="3:4" s="38" customFormat="1" x14ac:dyDescent="0.2">
      <c r="C7255" s="7"/>
      <c r="D7255" s="7"/>
    </row>
    <row r="7256" spans="3:4" s="38" customFormat="1" x14ac:dyDescent="0.2">
      <c r="C7256" s="7"/>
      <c r="D7256" s="7"/>
    </row>
    <row r="7257" spans="3:4" s="38" customFormat="1" x14ac:dyDescent="0.2">
      <c r="C7257" s="7"/>
      <c r="D7257" s="7"/>
    </row>
    <row r="7258" spans="3:4" s="38" customFormat="1" x14ac:dyDescent="0.2">
      <c r="C7258" s="7"/>
      <c r="D7258" s="7"/>
    </row>
    <row r="7259" spans="3:4" s="38" customFormat="1" x14ac:dyDescent="0.2">
      <c r="C7259" s="7"/>
      <c r="D7259" s="7"/>
    </row>
    <row r="7260" spans="3:4" s="38" customFormat="1" x14ac:dyDescent="0.2">
      <c r="C7260" s="7"/>
      <c r="D7260" s="7"/>
    </row>
    <row r="7261" spans="3:4" s="38" customFormat="1" x14ac:dyDescent="0.2">
      <c r="C7261" s="7"/>
      <c r="D7261" s="7"/>
    </row>
    <row r="7262" spans="3:4" s="38" customFormat="1" x14ac:dyDescent="0.2">
      <c r="C7262" s="7"/>
      <c r="D7262" s="7"/>
    </row>
    <row r="7263" spans="3:4" s="38" customFormat="1" x14ac:dyDescent="0.2">
      <c r="C7263" s="7"/>
      <c r="D7263" s="7"/>
    </row>
    <row r="7264" spans="3:4" s="38" customFormat="1" x14ac:dyDescent="0.2">
      <c r="C7264" s="7"/>
      <c r="D7264" s="7"/>
    </row>
    <row r="7265" spans="3:4" s="38" customFormat="1" x14ac:dyDescent="0.2">
      <c r="C7265" s="7"/>
      <c r="D7265" s="7"/>
    </row>
    <row r="7266" spans="3:4" s="38" customFormat="1" x14ac:dyDescent="0.2">
      <c r="C7266" s="7"/>
      <c r="D7266" s="7"/>
    </row>
    <row r="7267" spans="3:4" s="38" customFormat="1" x14ac:dyDescent="0.2">
      <c r="C7267" s="7"/>
      <c r="D7267" s="7"/>
    </row>
    <row r="7268" spans="3:4" s="38" customFormat="1" x14ac:dyDescent="0.2">
      <c r="C7268" s="7"/>
      <c r="D7268" s="7"/>
    </row>
    <row r="7269" spans="3:4" s="38" customFormat="1" x14ac:dyDescent="0.2">
      <c r="C7269" s="7"/>
      <c r="D7269" s="7"/>
    </row>
    <row r="7270" spans="3:4" s="38" customFormat="1" x14ac:dyDescent="0.2">
      <c r="C7270" s="7"/>
      <c r="D7270" s="7"/>
    </row>
    <row r="7271" spans="3:4" s="38" customFormat="1" x14ac:dyDescent="0.2">
      <c r="C7271" s="7"/>
      <c r="D7271" s="7"/>
    </row>
    <row r="7272" spans="3:4" s="38" customFormat="1" x14ac:dyDescent="0.2">
      <c r="C7272" s="7"/>
      <c r="D7272" s="7"/>
    </row>
    <row r="7273" spans="3:4" s="38" customFormat="1" x14ac:dyDescent="0.2">
      <c r="C7273" s="7"/>
      <c r="D7273" s="7"/>
    </row>
    <row r="7274" spans="3:4" s="38" customFormat="1" x14ac:dyDescent="0.2">
      <c r="C7274" s="7"/>
      <c r="D7274" s="7"/>
    </row>
    <row r="7275" spans="3:4" s="38" customFormat="1" x14ac:dyDescent="0.2">
      <c r="C7275" s="7"/>
      <c r="D7275" s="7"/>
    </row>
    <row r="7276" spans="3:4" s="38" customFormat="1" x14ac:dyDescent="0.2">
      <c r="C7276" s="7"/>
      <c r="D7276" s="7"/>
    </row>
    <row r="7277" spans="3:4" s="38" customFormat="1" x14ac:dyDescent="0.2">
      <c r="C7277" s="7"/>
      <c r="D7277" s="7"/>
    </row>
    <row r="7278" spans="3:4" s="38" customFormat="1" x14ac:dyDescent="0.2">
      <c r="C7278" s="7"/>
      <c r="D7278" s="7"/>
    </row>
    <row r="7279" spans="3:4" s="38" customFormat="1" x14ac:dyDescent="0.2">
      <c r="C7279" s="7"/>
      <c r="D7279" s="7"/>
    </row>
    <row r="7280" spans="3:4" s="38" customFormat="1" x14ac:dyDescent="0.2">
      <c r="C7280" s="7"/>
      <c r="D7280" s="7"/>
    </row>
    <row r="7281" spans="3:4" s="38" customFormat="1" x14ac:dyDescent="0.2">
      <c r="C7281" s="7"/>
      <c r="D7281" s="7"/>
    </row>
    <row r="7282" spans="3:4" s="38" customFormat="1" x14ac:dyDescent="0.2">
      <c r="C7282" s="7"/>
      <c r="D7282" s="7"/>
    </row>
    <row r="7283" spans="3:4" s="38" customFormat="1" x14ac:dyDescent="0.2">
      <c r="C7283" s="7"/>
      <c r="D7283" s="7"/>
    </row>
    <row r="7284" spans="3:4" s="38" customFormat="1" x14ac:dyDescent="0.2">
      <c r="C7284" s="7"/>
      <c r="D7284" s="7"/>
    </row>
    <row r="7285" spans="3:4" s="38" customFormat="1" x14ac:dyDescent="0.2">
      <c r="C7285" s="7"/>
      <c r="D7285" s="7"/>
    </row>
    <row r="7286" spans="3:4" s="38" customFormat="1" x14ac:dyDescent="0.2">
      <c r="C7286" s="7"/>
      <c r="D7286" s="7"/>
    </row>
    <row r="7287" spans="3:4" s="38" customFormat="1" x14ac:dyDescent="0.2">
      <c r="C7287" s="7"/>
      <c r="D7287" s="7"/>
    </row>
    <row r="7288" spans="3:4" s="38" customFormat="1" x14ac:dyDescent="0.2">
      <c r="C7288" s="7"/>
      <c r="D7288" s="7"/>
    </row>
    <row r="7289" spans="3:4" s="38" customFormat="1" x14ac:dyDescent="0.2">
      <c r="C7289" s="7"/>
      <c r="D7289" s="7"/>
    </row>
    <row r="7290" spans="3:4" s="38" customFormat="1" x14ac:dyDescent="0.2">
      <c r="C7290" s="7"/>
      <c r="D7290" s="7"/>
    </row>
    <row r="7291" spans="3:4" s="38" customFormat="1" x14ac:dyDescent="0.2">
      <c r="C7291" s="7"/>
      <c r="D7291" s="7"/>
    </row>
    <row r="7292" spans="3:4" s="38" customFormat="1" x14ac:dyDescent="0.2">
      <c r="C7292" s="7"/>
      <c r="D7292" s="7"/>
    </row>
    <row r="7293" spans="3:4" s="38" customFormat="1" x14ac:dyDescent="0.2">
      <c r="C7293" s="7"/>
      <c r="D7293" s="7"/>
    </row>
    <row r="7294" spans="3:4" s="38" customFormat="1" x14ac:dyDescent="0.2">
      <c r="C7294" s="7"/>
      <c r="D7294" s="7"/>
    </row>
    <row r="7295" spans="3:4" s="38" customFormat="1" x14ac:dyDescent="0.2">
      <c r="C7295" s="7"/>
      <c r="D7295" s="7"/>
    </row>
    <row r="7296" spans="3:4" s="38" customFormat="1" x14ac:dyDescent="0.2">
      <c r="C7296" s="7"/>
      <c r="D7296" s="7"/>
    </row>
    <row r="7297" spans="3:4" s="38" customFormat="1" x14ac:dyDescent="0.2">
      <c r="C7297" s="7"/>
      <c r="D7297" s="7"/>
    </row>
    <row r="7298" spans="3:4" s="38" customFormat="1" x14ac:dyDescent="0.2">
      <c r="C7298" s="7"/>
      <c r="D7298" s="7"/>
    </row>
    <row r="7299" spans="3:4" s="38" customFormat="1" x14ac:dyDescent="0.2">
      <c r="C7299" s="7"/>
      <c r="D7299" s="7"/>
    </row>
    <row r="7300" spans="3:4" s="38" customFormat="1" x14ac:dyDescent="0.2">
      <c r="C7300" s="7"/>
      <c r="D7300" s="7"/>
    </row>
    <row r="7301" spans="3:4" s="38" customFormat="1" x14ac:dyDescent="0.2">
      <c r="C7301" s="7"/>
      <c r="D7301" s="7"/>
    </row>
    <row r="7302" spans="3:4" s="38" customFormat="1" x14ac:dyDescent="0.2">
      <c r="C7302" s="7"/>
      <c r="D7302" s="7"/>
    </row>
    <row r="7303" spans="3:4" s="38" customFormat="1" x14ac:dyDescent="0.2">
      <c r="C7303" s="7"/>
      <c r="D7303" s="7"/>
    </row>
    <row r="7304" spans="3:4" s="38" customFormat="1" x14ac:dyDescent="0.2">
      <c r="C7304" s="7"/>
      <c r="D7304" s="7"/>
    </row>
    <row r="7305" spans="3:4" s="38" customFormat="1" x14ac:dyDescent="0.2">
      <c r="C7305" s="7"/>
      <c r="D7305" s="7"/>
    </row>
    <row r="7306" spans="3:4" s="38" customFormat="1" x14ac:dyDescent="0.2">
      <c r="C7306" s="7"/>
      <c r="D7306" s="7"/>
    </row>
    <row r="7307" spans="3:4" s="38" customFormat="1" x14ac:dyDescent="0.2">
      <c r="C7307" s="7"/>
      <c r="D7307" s="7"/>
    </row>
    <row r="7308" spans="3:4" s="38" customFormat="1" x14ac:dyDescent="0.2">
      <c r="C7308" s="7"/>
      <c r="D7308" s="7"/>
    </row>
    <row r="7309" spans="3:4" s="38" customFormat="1" x14ac:dyDescent="0.2">
      <c r="C7309" s="7"/>
      <c r="D7309" s="7"/>
    </row>
    <row r="7310" spans="3:4" s="38" customFormat="1" x14ac:dyDescent="0.2">
      <c r="C7310" s="7"/>
      <c r="D7310" s="7"/>
    </row>
    <row r="7311" spans="3:4" s="38" customFormat="1" x14ac:dyDescent="0.2">
      <c r="C7311" s="7"/>
      <c r="D7311" s="7"/>
    </row>
    <row r="7312" spans="3:4" s="38" customFormat="1" x14ac:dyDescent="0.2">
      <c r="C7312" s="7"/>
      <c r="D7312" s="7"/>
    </row>
    <row r="7313" spans="3:4" s="38" customFormat="1" x14ac:dyDescent="0.2">
      <c r="C7313" s="7"/>
      <c r="D7313" s="7"/>
    </row>
    <row r="7314" spans="3:4" s="38" customFormat="1" x14ac:dyDescent="0.2">
      <c r="C7314" s="7"/>
      <c r="D7314" s="7"/>
    </row>
    <row r="7315" spans="3:4" s="38" customFormat="1" x14ac:dyDescent="0.2">
      <c r="C7315" s="7"/>
      <c r="D7315" s="7"/>
    </row>
    <row r="7316" spans="3:4" s="38" customFormat="1" x14ac:dyDescent="0.2">
      <c r="C7316" s="7"/>
      <c r="D7316" s="7"/>
    </row>
    <row r="7317" spans="3:4" s="38" customFormat="1" x14ac:dyDescent="0.2">
      <c r="C7317" s="7"/>
      <c r="D7317" s="7"/>
    </row>
    <row r="7318" spans="3:4" s="38" customFormat="1" x14ac:dyDescent="0.2">
      <c r="C7318" s="7"/>
      <c r="D7318" s="7"/>
    </row>
    <row r="7319" spans="3:4" s="38" customFormat="1" x14ac:dyDescent="0.2">
      <c r="C7319" s="7"/>
      <c r="D7319" s="7"/>
    </row>
    <row r="7320" spans="3:4" s="38" customFormat="1" x14ac:dyDescent="0.2">
      <c r="C7320" s="7"/>
      <c r="D7320" s="7"/>
    </row>
    <row r="7321" spans="3:4" s="38" customFormat="1" x14ac:dyDescent="0.2">
      <c r="C7321" s="7"/>
      <c r="D7321" s="7"/>
    </row>
    <row r="7322" spans="3:4" s="38" customFormat="1" x14ac:dyDescent="0.2">
      <c r="C7322" s="7"/>
      <c r="D7322" s="7"/>
    </row>
    <row r="7323" spans="3:4" s="38" customFormat="1" x14ac:dyDescent="0.2">
      <c r="C7323" s="7"/>
      <c r="D7323" s="7"/>
    </row>
    <row r="7324" spans="3:4" s="38" customFormat="1" x14ac:dyDescent="0.2">
      <c r="C7324" s="7"/>
      <c r="D7324" s="7"/>
    </row>
    <row r="7325" spans="3:4" s="38" customFormat="1" x14ac:dyDescent="0.2">
      <c r="C7325" s="7"/>
      <c r="D7325" s="7"/>
    </row>
    <row r="7326" spans="3:4" s="38" customFormat="1" x14ac:dyDescent="0.2">
      <c r="C7326" s="7"/>
      <c r="D7326" s="7"/>
    </row>
    <row r="7327" spans="3:4" s="38" customFormat="1" x14ac:dyDescent="0.2">
      <c r="C7327" s="7"/>
      <c r="D7327" s="7"/>
    </row>
    <row r="7328" spans="3:4" s="38" customFormat="1" x14ac:dyDescent="0.2">
      <c r="C7328" s="7"/>
      <c r="D7328" s="7"/>
    </row>
    <row r="7329" spans="3:4" s="38" customFormat="1" x14ac:dyDescent="0.2">
      <c r="C7329" s="7"/>
      <c r="D7329" s="7"/>
    </row>
    <row r="7330" spans="3:4" s="38" customFormat="1" x14ac:dyDescent="0.2">
      <c r="C7330" s="7"/>
      <c r="D7330" s="7"/>
    </row>
    <row r="7331" spans="3:4" s="38" customFormat="1" x14ac:dyDescent="0.2">
      <c r="C7331" s="7"/>
      <c r="D7331" s="7"/>
    </row>
    <row r="7332" spans="3:4" s="38" customFormat="1" x14ac:dyDescent="0.2">
      <c r="C7332" s="7"/>
      <c r="D7332" s="7"/>
    </row>
    <row r="7333" spans="3:4" s="38" customFormat="1" x14ac:dyDescent="0.2">
      <c r="C7333" s="7"/>
      <c r="D7333" s="7"/>
    </row>
    <row r="7334" spans="3:4" s="38" customFormat="1" x14ac:dyDescent="0.2">
      <c r="C7334" s="7"/>
      <c r="D7334" s="7"/>
    </row>
    <row r="7335" spans="3:4" s="38" customFormat="1" x14ac:dyDescent="0.2">
      <c r="C7335" s="7"/>
      <c r="D7335" s="7"/>
    </row>
    <row r="7336" spans="3:4" s="38" customFormat="1" x14ac:dyDescent="0.2">
      <c r="C7336" s="7"/>
      <c r="D7336" s="7"/>
    </row>
    <row r="7337" spans="3:4" s="38" customFormat="1" x14ac:dyDescent="0.2">
      <c r="C7337" s="7"/>
      <c r="D7337" s="7"/>
    </row>
    <row r="7338" spans="3:4" s="38" customFormat="1" x14ac:dyDescent="0.2">
      <c r="C7338" s="7"/>
      <c r="D7338" s="7"/>
    </row>
    <row r="7339" spans="3:4" s="38" customFormat="1" x14ac:dyDescent="0.2">
      <c r="C7339" s="7"/>
      <c r="D7339" s="7"/>
    </row>
    <row r="7340" spans="3:4" s="38" customFormat="1" x14ac:dyDescent="0.2">
      <c r="C7340" s="7"/>
      <c r="D7340" s="7"/>
    </row>
    <row r="7341" spans="3:4" s="38" customFormat="1" x14ac:dyDescent="0.2">
      <c r="C7341" s="7"/>
      <c r="D7341" s="7"/>
    </row>
    <row r="7342" spans="3:4" s="38" customFormat="1" x14ac:dyDescent="0.2">
      <c r="C7342" s="7"/>
      <c r="D7342" s="7"/>
    </row>
    <row r="7343" spans="3:4" s="38" customFormat="1" x14ac:dyDescent="0.2">
      <c r="C7343" s="7"/>
      <c r="D7343" s="7"/>
    </row>
    <row r="7344" spans="3:4" s="38" customFormat="1" x14ac:dyDescent="0.2">
      <c r="C7344" s="7"/>
      <c r="D7344" s="7"/>
    </row>
    <row r="7345" spans="3:4" s="38" customFormat="1" x14ac:dyDescent="0.2">
      <c r="C7345" s="7"/>
      <c r="D7345" s="7"/>
    </row>
    <row r="7346" spans="3:4" s="38" customFormat="1" x14ac:dyDescent="0.2">
      <c r="C7346" s="7"/>
      <c r="D7346" s="7"/>
    </row>
    <row r="7347" spans="3:4" s="38" customFormat="1" x14ac:dyDescent="0.2">
      <c r="C7347" s="7"/>
      <c r="D7347" s="7"/>
    </row>
    <row r="7348" spans="3:4" s="38" customFormat="1" x14ac:dyDescent="0.2">
      <c r="C7348" s="7"/>
      <c r="D7348" s="7"/>
    </row>
    <row r="7349" spans="3:4" s="38" customFormat="1" x14ac:dyDescent="0.2">
      <c r="C7349" s="7"/>
      <c r="D7349" s="7"/>
    </row>
    <row r="7350" spans="3:4" s="38" customFormat="1" x14ac:dyDescent="0.2">
      <c r="C7350" s="7"/>
      <c r="D7350" s="7"/>
    </row>
    <row r="7351" spans="3:4" s="38" customFormat="1" x14ac:dyDescent="0.2">
      <c r="C7351" s="7"/>
      <c r="D7351" s="7"/>
    </row>
    <row r="7352" spans="3:4" s="38" customFormat="1" x14ac:dyDescent="0.2">
      <c r="C7352" s="7"/>
      <c r="D7352" s="7"/>
    </row>
    <row r="7353" spans="3:4" s="38" customFormat="1" x14ac:dyDescent="0.2">
      <c r="C7353" s="7"/>
      <c r="D7353" s="7"/>
    </row>
    <row r="7354" spans="3:4" s="38" customFormat="1" x14ac:dyDescent="0.2">
      <c r="C7354" s="7"/>
      <c r="D7354" s="7"/>
    </row>
    <row r="7355" spans="3:4" s="38" customFormat="1" x14ac:dyDescent="0.2">
      <c r="C7355" s="7"/>
      <c r="D7355" s="7"/>
    </row>
    <row r="7356" spans="3:4" s="38" customFormat="1" x14ac:dyDescent="0.2">
      <c r="C7356" s="7"/>
      <c r="D7356" s="7"/>
    </row>
    <row r="7357" spans="3:4" s="38" customFormat="1" x14ac:dyDescent="0.2">
      <c r="C7357" s="7"/>
      <c r="D7357" s="7"/>
    </row>
    <row r="7358" spans="3:4" s="38" customFormat="1" x14ac:dyDescent="0.2">
      <c r="C7358" s="7"/>
      <c r="D7358" s="7"/>
    </row>
    <row r="7359" spans="3:4" s="38" customFormat="1" x14ac:dyDescent="0.2">
      <c r="C7359" s="7"/>
      <c r="D7359" s="7"/>
    </row>
    <row r="7360" spans="3:4" s="38" customFormat="1" x14ac:dyDescent="0.2">
      <c r="C7360" s="7"/>
      <c r="D7360" s="7"/>
    </row>
    <row r="7361" spans="3:4" s="38" customFormat="1" x14ac:dyDescent="0.2">
      <c r="C7361" s="7"/>
      <c r="D7361" s="7"/>
    </row>
    <row r="7362" spans="3:4" s="38" customFormat="1" x14ac:dyDescent="0.2">
      <c r="C7362" s="7"/>
      <c r="D7362" s="7"/>
    </row>
    <row r="7363" spans="3:4" s="38" customFormat="1" x14ac:dyDescent="0.2">
      <c r="C7363" s="7"/>
      <c r="D7363" s="7"/>
    </row>
    <row r="7364" spans="3:4" s="38" customFormat="1" x14ac:dyDescent="0.2">
      <c r="C7364" s="7"/>
      <c r="D7364" s="7"/>
    </row>
    <row r="7365" spans="3:4" s="38" customFormat="1" x14ac:dyDescent="0.2">
      <c r="C7365" s="7"/>
      <c r="D7365" s="7"/>
    </row>
    <row r="7366" spans="3:4" s="38" customFormat="1" x14ac:dyDescent="0.2">
      <c r="C7366" s="7"/>
      <c r="D7366" s="7"/>
    </row>
    <row r="7367" spans="3:4" s="38" customFormat="1" x14ac:dyDescent="0.2">
      <c r="C7367" s="7"/>
      <c r="D7367" s="7"/>
    </row>
    <row r="7368" spans="3:4" s="38" customFormat="1" x14ac:dyDescent="0.2">
      <c r="C7368" s="7"/>
      <c r="D7368" s="7"/>
    </row>
    <row r="7369" spans="3:4" s="38" customFormat="1" x14ac:dyDescent="0.2">
      <c r="C7369" s="7"/>
      <c r="D7369" s="7"/>
    </row>
    <row r="7370" spans="3:4" s="38" customFormat="1" x14ac:dyDescent="0.2">
      <c r="C7370" s="7"/>
      <c r="D7370" s="7"/>
    </row>
    <row r="7371" spans="3:4" s="38" customFormat="1" x14ac:dyDescent="0.2">
      <c r="C7371" s="7"/>
      <c r="D7371" s="7"/>
    </row>
    <row r="7372" spans="3:4" s="38" customFormat="1" x14ac:dyDescent="0.2">
      <c r="C7372" s="7"/>
      <c r="D7372" s="7"/>
    </row>
    <row r="7373" spans="3:4" s="38" customFormat="1" x14ac:dyDescent="0.2">
      <c r="C7373" s="7"/>
      <c r="D7373" s="7"/>
    </row>
    <row r="7374" spans="3:4" s="38" customFormat="1" x14ac:dyDescent="0.2">
      <c r="C7374" s="7"/>
      <c r="D7374" s="7"/>
    </row>
    <row r="7375" spans="3:4" s="38" customFormat="1" x14ac:dyDescent="0.2">
      <c r="C7375" s="7"/>
      <c r="D7375" s="7"/>
    </row>
    <row r="7376" spans="3:4" s="38" customFormat="1" x14ac:dyDescent="0.2">
      <c r="C7376" s="7"/>
      <c r="D7376" s="7"/>
    </row>
    <row r="7377" spans="3:4" s="38" customFormat="1" x14ac:dyDescent="0.2">
      <c r="C7377" s="7"/>
      <c r="D7377" s="7"/>
    </row>
    <row r="7378" spans="3:4" s="38" customFormat="1" x14ac:dyDescent="0.2">
      <c r="C7378" s="7"/>
      <c r="D7378" s="7"/>
    </row>
    <row r="7379" spans="3:4" s="38" customFormat="1" x14ac:dyDescent="0.2">
      <c r="C7379" s="7"/>
      <c r="D7379" s="7"/>
    </row>
    <row r="7380" spans="3:4" s="38" customFormat="1" x14ac:dyDescent="0.2">
      <c r="C7380" s="7"/>
      <c r="D7380" s="7"/>
    </row>
    <row r="7381" spans="3:4" s="38" customFormat="1" x14ac:dyDescent="0.2">
      <c r="C7381" s="7"/>
      <c r="D7381" s="7"/>
    </row>
    <row r="7382" spans="3:4" s="38" customFormat="1" x14ac:dyDescent="0.2">
      <c r="C7382" s="7"/>
      <c r="D7382" s="7"/>
    </row>
    <row r="7383" spans="3:4" s="38" customFormat="1" x14ac:dyDescent="0.2">
      <c r="C7383" s="7"/>
      <c r="D7383" s="7"/>
    </row>
    <row r="7384" spans="3:4" s="38" customFormat="1" x14ac:dyDescent="0.2">
      <c r="C7384" s="7"/>
      <c r="D7384" s="7"/>
    </row>
    <row r="7385" spans="3:4" s="38" customFormat="1" x14ac:dyDescent="0.2">
      <c r="C7385" s="7"/>
      <c r="D7385" s="7"/>
    </row>
    <row r="7386" spans="3:4" s="38" customFormat="1" x14ac:dyDescent="0.2">
      <c r="C7386" s="7"/>
      <c r="D7386" s="7"/>
    </row>
    <row r="7387" spans="3:4" s="38" customFormat="1" x14ac:dyDescent="0.2">
      <c r="C7387" s="7"/>
      <c r="D7387" s="7"/>
    </row>
    <row r="7388" spans="3:4" s="38" customFormat="1" x14ac:dyDescent="0.2">
      <c r="C7388" s="7"/>
      <c r="D7388" s="7"/>
    </row>
    <row r="7389" spans="3:4" s="38" customFormat="1" x14ac:dyDescent="0.2">
      <c r="C7389" s="7"/>
      <c r="D7389" s="7"/>
    </row>
    <row r="7390" spans="3:4" s="38" customFormat="1" x14ac:dyDescent="0.2">
      <c r="C7390" s="7"/>
      <c r="D7390" s="7"/>
    </row>
    <row r="7391" spans="3:4" s="38" customFormat="1" x14ac:dyDescent="0.2">
      <c r="C7391" s="7"/>
      <c r="D7391" s="7"/>
    </row>
    <row r="7392" spans="3:4" s="38" customFormat="1" x14ac:dyDescent="0.2">
      <c r="C7392" s="7"/>
      <c r="D7392" s="7"/>
    </row>
    <row r="7393" spans="3:4" s="38" customFormat="1" x14ac:dyDescent="0.2">
      <c r="C7393" s="7"/>
      <c r="D7393" s="7"/>
    </row>
    <row r="7394" spans="3:4" s="38" customFormat="1" x14ac:dyDescent="0.2">
      <c r="C7394" s="7"/>
      <c r="D7394" s="7"/>
    </row>
    <row r="7395" spans="3:4" s="38" customFormat="1" x14ac:dyDescent="0.2">
      <c r="C7395" s="7"/>
      <c r="D7395" s="7"/>
    </row>
    <row r="7396" spans="3:4" s="38" customFormat="1" x14ac:dyDescent="0.2">
      <c r="C7396" s="7"/>
      <c r="D7396" s="7"/>
    </row>
    <row r="7397" spans="3:4" s="38" customFormat="1" x14ac:dyDescent="0.2">
      <c r="C7397" s="7"/>
      <c r="D7397" s="7"/>
    </row>
    <row r="7398" spans="3:4" s="38" customFormat="1" x14ac:dyDescent="0.2">
      <c r="C7398" s="7"/>
      <c r="D7398" s="7"/>
    </row>
    <row r="7399" spans="3:4" s="38" customFormat="1" x14ac:dyDescent="0.2">
      <c r="C7399" s="7"/>
      <c r="D7399" s="7"/>
    </row>
    <row r="7400" spans="3:4" s="38" customFormat="1" x14ac:dyDescent="0.2">
      <c r="C7400" s="7"/>
      <c r="D7400" s="7"/>
    </row>
    <row r="7401" spans="3:4" s="38" customFormat="1" x14ac:dyDescent="0.2">
      <c r="C7401" s="7"/>
      <c r="D7401" s="7"/>
    </row>
    <row r="7402" spans="3:4" s="38" customFormat="1" x14ac:dyDescent="0.2">
      <c r="C7402" s="7"/>
      <c r="D7402" s="7"/>
    </row>
    <row r="7403" spans="3:4" s="38" customFormat="1" x14ac:dyDescent="0.2">
      <c r="C7403" s="7"/>
      <c r="D7403" s="7"/>
    </row>
    <row r="7404" spans="3:4" s="38" customFormat="1" x14ac:dyDescent="0.2">
      <c r="C7404" s="7"/>
      <c r="D7404" s="7"/>
    </row>
    <row r="7405" spans="3:4" s="38" customFormat="1" x14ac:dyDescent="0.2">
      <c r="C7405" s="7"/>
      <c r="D7405" s="7"/>
    </row>
    <row r="7406" spans="3:4" s="38" customFormat="1" x14ac:dyDescent="0.2">
      <c r="C7406" s="7"/>
      <c r="D7406" s="7"/>
    </row>
    <row r="7407" spans="3:4" s="38" customFormat="1" x14ac:dyDescent="0.2">
      <c r="C7407" s="7"/>
      <c r="D7407" s="7"/>
    </row>
    <row r="7408" spans="3:4" s="38" customFormat="1" x14ac:dyDescent="0.2">
      <c r="C7408" s="7"/>
      <c r="D7408" s="7"/>
    </row>
    <row r="7409" spans="3:4" s="38" customFormat="1" x14ac:dyDescent="0.2">
      <c r="C7409" s="7"/>
      <c r="D7409" s="7"/>
    </row>
    <row r="7410" spans="3:4" s="38" customFormat="1" x14ac:dyDescent="0.2">
      <c r="C7410" s="7"/>
      <c r="D7410" s="7"/>
    </row>
    <row r="7411" spans="3:4" s="38" customFormat="1" x14ac:dyDescent="0.2">
      <c r="C7411" s="7"/>
      <c r="D7411" s="7"/>
    </row>
    <row r="7412" spans="3:4" s="38" customFormat="1" x14ac:dyDescent="0.2">
      <c r="C7412" s="7"/>
      <c r="D7412" s="7"/>
    </row>
    <row r="7413" spans="3:4" s="38" customFormat="1" x14ac:dyDescent="0.2">
      <c r="C7413" s="7"/>
      <c r="D7413" s="7"/>
    </row>
    <row r="7414" spans="3:4" s="38" customFormat="1" x14ac:dyDescent="0.2">
      <c r="C7414" s="7"/>
      <c r="D7414" s="7"/>
    </row>
    <row r="7415" spans="3:4" s="38" customFormat="1" x14ac:dyDescent="0.2">
      <c r="C7415" s="7"/>
      <c r="D7415" s="7"/>
    </row>
    <row r="7416" spans="3:4" s="38" customFormat="1" x14ac:dyDescent="0.2">
      <c r="C7416" s="7"/>
      <c r="D7416" s="7"/>
    </row>
    <row r="7417" spans="3:4" s="38" customFormat="1" x14ac:dyDescent="0.2">
      <c r="C7417" s="7"/>
      <c r="D7417" s="7"/>
    </row>
    <row r="7418" spans="3:4" s="38" customFormat="1" x14ac:dyDescent="0.2">
      <c r="C7418" s="7"/>
      <c r="D7418" s="7"/>
    </row>
    <row r="7419" spans="3:4" s="38" customFormat="1" x14ac:dyDescent="0.2">
      <c r="C7419" s="7"/>
      <c r="D7419" s="7"/>
    </row>
    <row r="7420" spans="3:4" s="38" customFormat="1" x14ac:dyDescent="0.2">
      <c r="C7420" s="7"/>
      <c r="D7420" s="7"/>
    </row>
    <row r="7421" spans="3:4" s="38" customFormat="1" x14ac:dyDescent="0.2">
      <c r="C7421" s="7"/>
      <c r="D7421" s="7"/>
    </row>
    <row r="7422" spans="3:4" s="38" customFormat="1" x14ac:dyDescent="0.2">
      <c r="C7422" s="7"/>
      <c r="D7422" s="7"/>
    </row>
    <row r="7423" spans="3:4" s="38" customFormat="1" x14ac:dyDescent="0.2">
      <c r="C7423" s="7"/>
      <c r="D7423" s="7"/>
    </row>
    <row r="7424" spans="3:4" s="38" customFormat="1" x14ac:dyDescent="0.2">
      <c r="C7424" s="7"/>
      <c r="D7424" s="7"/>
    </row>
    <row r="7425" spans="3:4" s="38" customFormat="1" x14ac:dyDescent="0.2">
      <c r="C7425" s="7"/>
      <c r="D7425" s="7"/>
    </row>
    <row r="7426" spans="3:4" s="38" customFormat="1" x14ac:dyDescent="0.2">
      <c r="C7426" s="7"/>
      <c r="D7426" s="7"/>
    </row>
    <row r="7427" spans="3:4" s="38" customFormat="1" x14ac:dyDescent="0.2">
      <c r="C7427" s="7"/>
      <c r="D7427" s="7"/>
    </row>
    <row r="7428" spans="3:4" s="38" customFormat="1" x14ac:dyDescent="0.2">
      <c r="C7428" s="7"/>
      <c r="D7428" s="7"/>
    </row>
    <row r="7429" spans="3:4" s="38" customFormat="1" x14ac:dyDescent="0.2">
      <c r="C7429" s="7"/>
      <c r="D7429" s="7"/>
    </row>
    <row r="7430" spans="3:4" s="38" customFormat="1" x14ac:dyDescent="0.2">
      <c r="C7430" s="7"/>
      <c r="D7430" s="7"/>
    </row>
    <row r="7431" spans="3:4" s="38" customFormat="1" x14ac:dyDescent="0.2">
      <c r="C7431" s="7"/>
      <c r="D7431" s="7"/>
    </row>
    <row r="7432" spans="3:4" s="38" customFormat="1" x14ac:dyDescent="0.2">
      <c r="C7432" s="7"/>
      <c r="D7432" s="7"/>
    </row>
    <row r="7433" spans="3:4" s="38" customFormat="1" x14ac:dyDescent="0.2">
      <c r="C7433" s="7"/>
      <c r="D7433" s="7"/>
    </row>
    <row r="7434" spans="3:4" s="38" customFormat="1" x14ac:dyDescent="0.2">
      <c r="C7434" s="7"/>
      <c r="D7434" s="7"/>
    </row>
    <row r="7435" spans="3:4" s="38" customFormat="1" x14ac:dyDescent="0.2">
      <c r="C7435" s="7"/>
      <c r="D7435" s="7"/>
    </row>
    <row r="7436" spans="3:4" s="38" customFormat="1" x14ac:dyDescent="0.2">
      <c r="C7436" s="7"/>
      <c r="D7436" s="7"/>
    </row>
    <row r="7437" spans="3:4" s="38" customFormat="1" x14ac:dyDescent="0.2">
      <c r="C7437" s="7"/>
      <c r="D7437" s="7"/>
    </row>
    <row r="7438" spans="3:4" s="38" customFormat="1" x14ac:dyDescent="0.2">
      <c r="C7438" s="7"/>
      <c r="D7438" s="7"/>
    </row>
    <row r="7439" spans="3:4" s="38" customFormat="1" x14ac:dyDescent="0.2">
      <c r="C7439" s="7"/>
      <c r="D7439" s="7"/>
    </row>
    <row r="7440" spans="3:4" s="38" customFormat="1" x14ac:dyDescent="0.2">
      <c r="C7440" s="7"/>
      <c r="D7440" s="7"/>
    </row>
    <row r="7441" spans="3:4" s="38" customFormat="1" x14ac:dyDescent="0.2">
      <c r="C7441" s="7"/>
      <c r="D7441" s="7"/>
    </row>
    <row r="7442" spans="3:4" s="38" customFormat="1" x14ac:dyDescent="0.2">
      <c r="C7442" s="7"/>
      <c r="D7442" s="7"/>
    </row>
    <row r="7443" spans="3:4" s="38" customFormat="1" x14ac:dyDescent="0.2">
      <c r="C7443" s="7"/>
      <c r="D7443" s="7"/>
    </row>
    <row r="7444" spans="3:4" s="38" customFormat="1" x14ac:dyDescent="0.2">
      <c r="C7444" s="7"/>
      <c r="D7444" s="7"/>
    </row>
    <row r="7445" spans="3:4" s="38" customFormat="1" x14ac:dyDescent="0.2">
      <c r="C7445" s="7"/>
      <c r="D7445" s="7"/>
    </row>
    <row r="7446" spans="3:4" s="38" customFormat="1" x14ac:dyDescent="0.2">
      <c r="C7446" s="7"/>
      <c r="D7446" s="7"/>
    </row>
    <row r="7447" spans="3:4" s="38" customFormat="1" x14ac:dyDescent="0.2">
      <c r="C7447" s="7"/>
      <c r="D7447" s="7"/>
    </row>
    <row r="7448" spans="3:4" s="38" customFormat="1" x14ac:dyDescent="0.2">
      <c r="C7448" s="7"/>
      <c r="D7448" s="7"/>
    </row>
    <row r="7449" spans="3:4" s="38" customFormat="1" x14ac:dyDescent="0.2">
      <c r="C7449" s="7"/>
      <c r="D7449" s="7"/>
    </row>
    <row r="7450" spans="3:4" s="38" customFormat="1" x14ac:dyDescent="0.2">
      <c r="C7450" s="7"/>
      <c r="D7450" s="7"/>
    </row>
    <row r="7451" spans="3:4" s="38" customFormat="1" x14ac:dyDescent="0.2">
      <c r="C7451" s="7"/>
      <c r="D7451" s="7"/>
    </row>
    <row r="7452" spans="3:4" s="38" customFormat="1" x14ac:dyDescent="0.2">
      <c r="C7452" s="7"/>
      <c r="D7452" s="7"/>
    </row>
    <row r="7453" spans="3:4" s="38" customFormat="1" x14ac:dyDescent="0.2">
      <c r="C7453" s="7"/>
      <c r="D7453" s="7"/>
    </row>
    <row r="7454" spans="3:4" s="38" customFormat="1" x14ac:dyDescent="0.2">
      <c r="C7454" s="7"/>
      <c r="D7454" s="7"/>
    </row>
    <row r="7455" spans="3:4" s="38" customFormat="1" x14ac:dyDescent="0.2">
      <c r="C7455" s="7"/>
      <c r="D7455" s="7"/>
    </row>
    <row r="7456" spans="3:4" s="38" customFormat="1" x14ac:dyDescent="0.2">
      <c r="C7456" s="7"/>
      <c r="D7456" s="7"/>
    </row>
    <row r="7457" spans="3:4" s="38" customFormat="1" x14ac:dyDescent="0.2">
      <c r="C7457" s="7"/>
      <c r="D7457" s="7"/>
    </row>
    <row r="7458" spans="3:4" s="38" customFormat="1" x14ac:dyDescent="0.2">
      <c r="C7458" s="7"/>
      <c r="D7458" s="7"/>
    </row>
    <row r="7459" spans="3:4" s="38" customFormat="1" x14ac:dyDescent="0.2">
      <c r="C7459" s="7"/>
      <c r="D7459" s="7"/>
    </row>
    <row r="7460" spans="3:4" s="38" customFormat="1" x14ac:dyDescent="0.2">
      <c r="C7460" s="7"/>
      <c r="D7460" s="7"/>
    </row>
    <row r="7461" spans="3:4" s="38" customFormat="1" x14ac:dyDescent="0.2">
      <c r="C7461" s="7"/>
      <c r="D7461" s="7"/>
    </row>
    <row r="7462" spans="3:4" s="38" customFormat="1" x14ac:dyDescent="0.2">
      <c r="C7462" s="7"/>
      <c r="D7462" s="7"/>
    </row>
    <row r="7463" spans="3:4" s="38" customFormat="1" x14ac:dyDescent="0.2">
      <c r="C7463" s="7"/>
      <c r="D7463" s="7"/>
    </row>
    <row r="7464" spans="3:4" s="38" customFormat="1" x14ac:dyDescent="0.2">
      <c r="C7464" s="7"/>
      <c r="D7464" s="7"/>
    </row>
    <row r="7465" spans="3:4" s="38" customFormat="1" x14ac:dyDescent="0.2">
      <c r="C7465" s="7"/>
      <c r="D7465" s="7"/>
    </row>
    <row r="7466" spans="3:4" s="38" customFormat="1" x14ac:dyDescent="0.2">
      <c r="C7466" s="7"/>
      <c r="D7466" s="7"/>
    </row>
    <row r="7467" spans="3:4" s="38" customFormat="1" x14ac:dyDescent="0.2">
      <c r="C7467" s="7"/>
      <c r="D7467" s="7"/>
    </row>
    <row r="7468" spans="3:4" s="38" customFormat="1" x14ac:dyDescent="0.2">
      <c r="C7468" s="7"/>
      <c r="D7468" s="7"/>
    </row>
    <row r="7469" spans="3:4" s="38" customFormat="1" x14ac:dyDescent="0.2">
      <c r="C7469" s="7"/>
      <c r="D7469" s="7"/>
    </row>
    <row r="7470" spans="3:4" s="38" customFormat="1" x14ac:dyDescent="0.2">
      <c r="C7470" s="7"/>
      <c r="D7470" s="7"/>
    </row>
    <row r="7471" spans="3:4" s="38" customFormat="1" x14ac:dyDescent="0.2">
      <c r="C7471" s="7"/>
      <c r="D7471" s="7"/>
    </row>
    <row r="7472" spans="3:4" s="38" customFormat="1" x14ac:dyDescent="0.2">
      <c r="C7472" s="7"/>
      <c r="D7472" s="7"/>
    </row>
    <row r="7473" spans="3:4" s="38" customFormat="1" x14ac:dyDescent="0.2">
      <c r="C7473" s="7"/>
      <c r="D7473" s="7"/>
    </row>
    <row r="7474" spans="3:4" s="38" customFormat="1" x14ac:dyDescent="0.2">
      <c r="C7474" s="7"/>
      <c r="D7474" s="7"/>
    </row>
    <row r="7475" spans="3:4" s="38" customFormat="1" x14ac:dyDescent="0.2">
      <c r="C7475" s="7"/>
      <c r="D7475" s="7"/>
    </row>
    <row r="7476" spans="3:4" s="38" customFormat="1" x14ac:dyDescent="0.2">
      <c r="C7476" s="7"/>
      <c r="D7476" s="7"/>
    </row>
    <row r="7477" spans="3:4" s="38" customFormat="1" x14ac:dyDescent="0.2">
      <c r="C7477" s="7"/>
      <c r="D7477" s="7"/>
    </row>
    <row r="7478" spans="3:4" s="38" customFormat="1" x14ac:dyDescent="0.2">
      <c r="C7478" s="7"/>
      <c r="D7478" s="7"/>
    </row>
    <row r="7479" spans="3:4" s="38" customFormat="1" x14ac:dyDescent="0.2">
      <c r="C7479" s="7"/>
      <c r="D7479" s="7"/>
    </row>
    <row r="7480" spans="3:4" s="38" customFormat="1" x14ac:dyDescent="0.2">
      <c r="C7480" s="7"/>
      <c r="D7480" s="7"/>
    </row>
    <row r="7481" spans="3:4" s="38" customFormat="1" x14ac:dyDescent="0.2">
      <c r="C7481" s="7"/>
      <c r="D7481" s="7"/>
    </row>
    <row r="7482" spans="3:4" s="38" customFormat="1" x14ac:dyDescent="0.2">
      <c r="C7482" s="7"/>
      <c r="D7482" s="7"/>
    </row>
    <row r="7483" spans="3:4" s="38" customFormat="1" x14ac:dyDescent="0.2">
      <c r="C7483" s="7"/>
      <c r="D7483" s="7"/>
    </row>
    <row r="7484" spans="3:4" s="38" customFormat="1" x14ac:dyDescent="0.2">
      <c r="C7484" s="7"/>
      <c r="D7484" s="7"/>
    </row>
    <row r="7485" spans="3:4" s="38" customFormat="1" x14ac:dyDescent="0.2">
      <c r="C7485" s="7"/>
      <c r="D7485" s="7"/>
    </row>
    <row r="7486" spans="3:4" s="38" customFormat="1" x14ac:dyDescent="0.2">
      <c r="C7486" s="7"/>
      <c r="D7486" s="7"/>
    </row>
    <row r="7487" spans="3:4" s="38" customFormat="1" x14ac:dyDescent="0.2">
      <c r="C7487" s="7"/>
      <c r="D7487" s="7"/>
    </row>
    <row r="7488" spans="3:4" s="38" customFormat="1" x14ac:dyDescent="0.2">
      <c r="C7488" s="7"/>
      <c r="D7488" s="7"/>
    </row>
    <row r="7489" spans="3:4" s="38" customFormat="1" x14ac:dyDescent="0.2">
      <c r="C7489" s="7"/>
      <c r="D7489" s="7"/>
    </row>
    <row r="7490" spans="3:4" s="38" customFormat="1" x14ac:dyDescent="0.2">
      <c r="C7490" s="7"/>
      <c r="D7490" s="7"/>
    </row>
    <row r="7491" spans="3:4" s="38" customFormat="1" x14ac:dyDescent="0.2">
      <c r="C7491" s="7"/>
      <c r="D7491" s="7"/>
    </row>
    <row r="7492" spans="3:4" s="38" customFormat="1" x14ac:dyDescent="0.2">
      <c r="C7492" s="7"/>
      <c r="D7492" s="7"/>
    </row>
    <row r="7493" spans="3:4" s="38" customFormat="1" x14ac:dyDescent="0.2">
      <c r="C7493" s="7"/>
      <c r="D7493" s="7"/>
    </row>
    <row r="7494" spans="3:4" s="38" customFormat="1" x14ac:dyDescent="0.2">
      <c r="C7494" s="7"/>
      <c r="D7494" s="7"/>
    </row>
    <row r="7495" spans="3:4" s="38" customFormat="1" x14ac:dyDescent="0.2">
      <c r="C7495" s="7"/>
      <c r="D7495" s="7"/>
    </row>
    <row r="7496" spans="3:4" s="38" customFormat="1" x14ac:dyDescent="0.2">
      <c r="C7496" s="7"/>
      <c r="D7496" s="7"/>
    </row>
    <row r="7497" spans="3:4" s="38" customFormat="1" x14ac:dyDescent="0.2">
      <c r="C7497" s="7"/>
      <c r="D7497" s="7"/>
    </row>
    <row r="7498" spans="3:4" s="38" customFormat="1" x14ac:dyDescent="0.2">
      <c r="C7498" s="7"/>
      <c r="D7498" s="7"/>
    </row>
    <row r="7499" spans="3:4" s="38" customFormat="1" x14ac:dyDescent="0.2">
      <c r="C7499" s="7"/>
      <c r="D7499" s="7"/>
    </row>
    <row r="7500" spans="3:4" s="38" customFormat="1" x14ac:dyDescent="0.2">
      <c r="C7500" s="7"/>
      <c r="D7500" s="7"/>
    </row>
    <row r="7501" spans="3:4" s="38" customFormat="1" x14ac:dyDescent="0.2">
      <c r="C7501" s="7"/>
      <c r="D7501" s="7"/>
    </row>
    <row r="7502" spans="3:4" s="38" customFormat="1" x14ac:dyDescent="0.2">
      <c r="C7502" s="7"/>
      <c r="D7502" s="7"/>
    </row>
    <row r="7503" spans="3:4" s="38" customFormat="1" x14ac:dyDescent="0.2">
      <c r="C7503" s="7"/>
      <c r="D7503" s="7"/>
    </row>
    <row r="7504" spans="3:4" s="38" customFormat="1" x14ac:dyDescent="0.2">
      <c r="C7504" s="7"/>
      <c r="D7504" s="7"/>
    </row>
    <row r="7505" spans="3:4" s="38" customFormat="1" x14ac:dyDescent="0.2">
      <c r="C7505" s="7"/>
      <c r="D7505" s="7"/>
    </row>
    <row r="7506" spans="3:4" s="38" customFormat="1" x14ac:dyDescent="0.2">
      <c r="C7506" s="7"/>
      <c r="D7506" s="7"/>
    </row>
    <row r="7507" spans="3:4" s="38" customFormat="1" x14ac:dyDescent="0.2">
      <c r="C7507" s="7"/>
      <c r="D7507" s="7"/>
    </row>
    <row r="7508" spans="3:4" s="38" customFormat="1" x14ac:dyDescent="0.2">
      <c r="C7508" s="7"/>
      <c r="D7508" s="7"/>
    </row>
    <row r="7509" spans="3:4" s="38" customFormat="1" x14ac:dyDescent="0.2">
      <c r="C7509" s="7"/>
      <c r="D7509" s="7"/>
    </row>
    <row r="7510" spans="3:4" s="38" customFormat="1" x14ac:dyDescent="0.2">
      <c r="C7510" s="7"/>
      <c r="D7510" s="7"/>
    </row>
    <row r="7511" spans="3:4" s="38" customFormat="1" x14ac:dyDescent="0.2">
      <c r="C7511" s="7"/>
      <c r="D7511" s="7"/>
    </row>
    <row r="7512" spans="3:4" s="38" customFormat="1" x14ac:dyDescent="0.2">
      <c r="C7512" s="7"/>
      <c r="D7512" s="7"/>
    </row>
    <row r="7513" spans="3:4" s="38" customFormat="1" x14ac:dyDescent="0.2">
      <c r="C7513" s="7"/>
      <c r="D7513" s="7"/>
    </row>
    <row r="7514" spans="3:4" s="38" customFormat="1" x14ac:dyDescent="0.2">
      <c r="C7514" s="7"/>
      <c r="D7514" s="7"/>
    </row>
    <row r="7515" spans="3:4" s="38" customFormat="1" x14ac:dyDescent="0.2">
      <c r="C7515" s="7"/>
      <c r="D7515" s="7"/>
    </row>
    <row r="7516" spans="3:4" s="38" customFormat="1" x14ac:dyDescent="0.2">
      <c r="C7516" s="7"/>
      <c r="D7516" s="7"/>
    </row>
    <row r="7517" spans="3:4" s="38" customFormat="1" x14ac:dyDescent="0.2">
      <c r="C7517" s="7"/>
      <c r="D7517" s="7"/>
    </row>
    <row r="7518" spans="3:4" s="38" customFormat="1" x14ac:dyDescent="0.2">
      <c r="C7518" s="7"/>
      <c r="D7518" s="7"/>
    </row>
    <row r="7519" spans="3:4" s="38" customFormat="1" x14ac:dyDescent="0.2">
      <c r="C7519" s="7"/>
      <c r="D7519" s="7"/>
    </row>
    <row r="7520" spans="3:4" s="38" customFormat="1" x14ac:dyDescent="0.2">
      <c r="C7520" s="7"/>
      <c r="D7520" s="7"/>
    </row>
    <row r="7521" spans="3:4" s="38" customFormat="1" x14ac:dyDescent="0.2">
      <c r="C7521" s="7"/>
      <c r="D7521" s="7"/>
    </row>
    <row r="7522" spans="3:4" s="38" customFormat="1" x14ac:dyDescent="0.2">
      <c r="C7522" s="7"/>
      <c r="D7522" s="7"/>
    </row>
    <row r="7523" spans="3:4" s="38" customFormat="1" x14ac:dyDescent="0.2">
      <c r="C7523" s="7"/>
      <c r="D7523" s="7"/>
    </row>
    <row r="7524" spans="3:4" s="38" customFormat="1" x14ac:dyDescent="0.2">
      <c r="C7524" s="7"/>
      <c r="D7524" s="7"/>
    </row>
    <row r="7525" spans="3:4" s="38" customFormat="1" x14ac:dyDescent="0.2">
      <c r="C7525" s="7"/>
      <c r="D7525" s="7"/>
    </row>
    <row r="7526" spans="3:4" s="38" customFormat="1" x14ac:dyDescent="0.2">
      <c r="C7526" s="7"/>
      <c r="D7526" s="7"/>
    </row>
    <row r="7527" spans="3:4" s="38" customFormat="1" x14ac:dyDescent="0.2">
      <c r="C7527" s="7"/>
      <c r="D7527" s="7"/>
    </row>
    <row r="7528" spans="3:4" s="38" customFormat="1" x14ac:dyDescent="0.2">
      <c r="C7528" s="7"/>
      <c r="D7528" s="7"/>
    </row>
    <row r="7529" spans="3:4" s="38" customFormat="1" x14ac:dyDescent="0.2">
      <c r="C7529" s="7"/>
      <c r="D7529" s="7"/>
    </row>
    <row r="7530" spans="3:4" s="38" customFormat="1" x14ac:dyDescent="0.2">
      <c r="C7530" s="7"/>
      <c r="D7530" s="7"/>
    </row>
    <row r="7531" spans="3:4" s="38" customFormat="1" x14ac:dyDescent="0.2">
      <c r="C7531" s="7"/>
      <c r="D7531" s="7"/>
    </row>
    <row r="7532" spans="3:4" s="38" customFormat="1" x14ac:dyDescent="0.2">
      <c r="C7532" s="7"/>
      <c r="D7532" s="7"/>
    </row>
    <row r="7533" spans="3:4" s="38" customFormat="1" x14ac:dyDescent="0.2">
      <c r="C7533" s="7"/>
      <c r="D7533" s="7"/>
    </row>
    <row r="7534" spans="3:4" s="38" customFormat="1" x14ac:dyDescent="0.2">
      <c r="C7534" s="7"/>
      <c r="D7534" s="7"/>
    </row>
    <row r="7535" spans="3:4" s="38" customFormat="1" x14ac:dyDescent="0.2">
      <c r="C7535" s="7"/>
      <c r="D7535" s="7"/>
    </row>
    <row r="7536" spans="3:4" s="38" customFormat="1" x14ac:dyDescent="0.2">
      <c r="C7536" s="7"/>
      <c r="D7536" s="7"/>
    </row>
    <row r="7537" spans="3:4" s="38" customFormat="1" x14ac:dyDescent="0.2">
      <c r="C7537" s="7"/>
      <c r="D7537" s="7"/>
    </row>
    <row r="7538" spans="3:4" s="38" customFormat="1" x14ac:dyDescent="0.2">
      <c r="C7538" s="7"/>
      <c r="D7538" s="7"/>
    </row>
    <row r="7539" spans="3:4" s="38" customFormat="1" x14ac:dyDescent="0.2">
      <c r="C7539" s="7"/>
      <c r="D7539" s="7"/>
    </row>
    <row r="7540" spans="3:4" s="38" customFormat="1" x14ac:dyDescent="0.2">
      <c r="C7540" s="7"/>
      <c r="D7540" s="7"/>
    </row>
    <row r="7541" spans="3:4" s="38" customFormat="1" x14ac:dyDescent="0.2">
      <c r="C7541" s="7"/>
      <c r="D7541" s="7"/>
    </row>
    <row r="7542" spans="3:4" s="38" customFormat="1" x14ac:dyDescent="0.2">
      <c r="C7542" s="7"/>
      <c r="D7542" s="7"/>
    </row>
    <row r="7543" spans="3:4" s="38" customFormat="1" x14ac:dyDescent="0.2">
      <c r="C7543" s="7"/>
      <c r="D7543" s="7"/>
    </row>
    <row r="7544" spans="3:4" s="38" customFormat="1" x14ac:dyDescent="0.2">
      <c r="C7544" s="7"/>
      <c r="D7544" s="7"/>
    </row>
    <row r="7545" spans="3:4" s="38" customFormat="1" x14ac:dyDescent="0.2">
      <c r="C7545" s="7"/>
      <c r="D7545" s="7"/>
    </row>
    <row r="7546" spans="3:4" s="38" customFormat="1" x14ac:dyDescent="0.2">
      <c r="C7546" s="7"/>
      <c r="D7546" s="7"/>
    </row>
    <row r="7547" spans="3:4" s="38" customFormat="1" x14ac:dyDescent="0.2">
      <c r="C7547" s="7"/>
      <c r="D7547" s="7"/>
    </row>
    <row r="7548" spans="3:4" s="38" customFormat="1" x14ac:dyDescent="0.2">
      <c r="C7548" s="7"/>
      <c r="D7548" s="7"/>
    </row>
    <row r="7549" spans="3:4" s="38" customFormat="1" x14ac:dyDescent="0.2">
      <c r="C7549" s="7"/>
      <c r="D7549" s="7"/>
    </row>
    <row r="7550" spans="3:4" s="38" customFormat="1" x14ac:dyDescent="0.2">
      <c r="C7550" s="7"/>
      <c r="D7550" s="7"/>
    </row>
    <row r="7551" spans="3:4" s="38" customFormat="1" x14ac:dyDescent="0.2">
      <c r="C7551" s="7"/>
      <c r="D7551" s="7"/>
    </row>
    <row r="7552" spans="3:4" s="38" customFormat="1" x14ac:dyDescent="0.2">
      <c r="C7552" s="7"/>
      <c r="D7552" s="7"/>
    </row>
    <row r="7553" spans="3:4" s="38" customFormat="1" x14ac:dyDescent="0.2">
      <c r="C7553" s="7"/>
      <c r="D7553" s="7"/>
    </row>
    <row r="7554" spans="3:4" s="38" customFormat="1" x14ac:dyDescent="0.2">
      <c r="C7554" s="7"/>
      <c r="D7554" s="7"/>
    </row>
    <row r="7555" spans="3:4" s="38" customFormat="1" x14ac:dyDescent="0.2">
      <c r="C7555" s="7"/>
      <c r="D7555" s="7"/>
    </row>
    <row r="7556" spans="3:4" s="38" customFormat="1" x14ac:dyDescent="0.2">
      <c r="C7556" s="7"/>
      <c r="D7556" s="7"/>
    </row>
    <row r="7557" spans="3:4" s="38" customFormat="1" x14ac:dyDescent="0.2">
      <c r="C7557" s="7"/>
      <c r="D7557" s="7"/>
    </row>
    <row r="7558" spans="3:4" s="38" customFormat="1" x14ac:dyDescent="0.2">
      <c r="C7558" s="7"/>
      <c r="D7558" s="7"/>
    </row>
    <row r="7559" spans="3:4" s="38" customFormat="1" x14ac:dyDescent="0.2">
      <c r="C7559" s="7"/>
      <c r="D7559" s="7"/>
    </row>
    <row r="7560" spans="3:4" s="38" customFormat="1" x14ac:dyDescent="0.2">
      <c r="C7560" s="7"/>
      <c r="D7560" s="7"/>
    </row>
    <row r="7561" spans="3:4" s="38" customFormat="1" x14ac:dyDescent="0.2">
      <c r="C7561" s="7"/>
      <c r="D7561" s="7"/>
    </row>
    <row r="7562" spans="3:4" s="38" customFormat="1" x14ac:dyDescent="0.2">
      <c r="C7562" s="7"/>
      <c r="D7562" s="7"/>
    </row>
    <row r="7563" spans="3:4" s="38" customFormat="1" x14ac:dyDescent="0.2">
      <c r="C7563" s="7"/>
      <c r="D7563" s="7"/>
    </row>
    <row r="7564" spans="3:4" s="38" customFormat="1" x14ac:dyDescent="0.2">
      <c r="C7564" s="7"/>
      <c r="D7564" s="7"/>
    </row>
    <row r="7565" spans="3:4" s="38" customFormat="1" x14ac:dyDescent="0.2">
      <c r="C7565" s="7"/>
      <c r="D7565" s="7"/>
    </row>
    <row r="7566" spans="3:4" s="38" customFormat="1" x14ac:dyDescent="0.2">
      <c r="C7566" s="7"/>
      <c r="D7566" s="7"/>
    </row>
    <row r="7567" spans="3:4" s="38" customFormat="1" x14ac:dyDescent="0.2">
      <c r="C7567" s="7"/>
      <c r="D7567" s="7"/>
    </row>
    <row r="7568" spans="3:4" s="38" customFormat="1" x14ac:dyDescent="0.2">
      <c r="C7568" s="7"/>
      <c r="D7568" s="7"/>
    </row>
    <row r="7569" spans="3:4" s="38" customFormat="1" x14ac:dyDescent="0.2">
      <c r="C7569" s="7"/>
      <c r="D7569" s="7"/>
    </row>
    <row r="7570" spans="3:4" s="38" customFormat="1" x14ac:dyDescent="0.2">
      <c r="C7570" s="7"/>
      <c r="D7570" s="7"/>
    </row>
    <row r="7571" spans="3:4" s="38" customFormat="1" x14ac:dyDescent="0.2">
      <c r="C7571" s="7"/>
      <c r="D7571" s="7"/>
    </row>
    <row r="7572" spans="3:4" s="38" customFormat="1" x14ac:dyDescent="0.2">
      <c r="C7572" s="7"/>
      <c r="D7572" s="7"/>
    </row>
    <row r="7573" spans="3:4" s="38" customFormat="1" x14ac:dyDescent="0.2">
      <c r="C7573" s="7"/>
      <c r="D7573" s="7"/>
    </row>
    <row r="7574" spans="3:4" s="38" customFormat="1" x14ac:dyDescent="0.2">
      <c r="C7574" s="7"/>
      <c r="D7574" s="7"/>
    </row>
    <row r="7575" spans="3:4" s="38" customFormat="1" x14ac:dyDescent="0.2">
      <c r="C7575" s="7"/>
      <c r="D7575" s="7"/>
    </row>
    <row r="7576" spans="3:4" s="38" customFormat="1" x14ac:dyDescent="0.2">
      <c r="C7576" s="7"/>
      <c r="D7576" s="7"/>
    </row>
    <row r="7577" spans="3:4" s="38" customFormat="1" x14ac:dyDescent="0.2">
      <c r="C7577" s="7"/>
      <c r="D7577" s="7"/>
    </row>
    <row r="7578" spans="3:4" s="38" customFormat="1" x14ac:dyDescent="0.2">
      <c r="C7578" s="7"/>
      <c r="D7578" s="7"/>
    </row>
    <row r="7579" spans="3:4" s="38" customFormat="1" x14ac:dyDescent="0.2">
      <c r="C7579" s="7"/>
      <c r="D7579" s="7"/>
    </row>
    <row r="7580" spans="3:4" s="38" customFormat="1" x14ac:dyDescent="0.2">
      <c r="C7580" s="7"/>
      <c r="D7580" s="7"/>
    </row>
    <row r="7581" spans="3:4" s="38" customFormat="1" x14ac:dyDescent="0.2">
      <c r="C7581" s="7"/>
      <c r="D7581" s="7"/>
    </row>
    <row r="7582" spans="3:4" s="38" customFormat="1" x14ac:dyDescent="0.2">
      <c r="C7582" s="7"/>
      <c r="D7582" s="7"/>
    </row>
    <row r="7583" spans="3:4" s="38" customFormat="1" x14ac:dyDescent="0.2">
      <c r="C7583" s="7"/>
      <c r="D7583" s="7"/>
    </row>
    <row r="7584" spans="3:4" s="38" customFormat="1" x14ac:dyDescent="0.2">
      <c r="C7584" s="7"/>
      <c r="D7584" s="7"/>
    </row>
    <row r="7585" spans="3:4" s="38" customFormat="1" x14ac:dyDescent="0.2">
      <c r="C7585" s="7"/>
      <c r="D7585" s="7"/>
    </row>
    <row r="7586" spans="3:4" s="38" customFormat="1" x14ac:dyDescent="0.2">
      <c r="C7586" s="7"/>
      <c r="D7586" s="7"/>
    </row>
    <row r="7587" spans="3:4" s="38" customFormat="1" x14ac:dyDescent="0.2">
      <c r="C7587" s="7"/>
      <c r="D7587" s="7"/>
    </row>
    <row r="7588" spans="3:4" s="38" customFormat="1" x14ac:dyDescent="0.2">
      <c r="C7588" s="7"/>
      <c r="D7588" s="7"/>
    </row>
    <row r="7589" spans="3:4" s="38" customFormat="1" x14ac:dyDescent="0.2">
      <c r="C7589" s="7"/>
      <c r="D7589" s="7"/>
    </row>
    <row r="7590" spans="3:4" s="38" customFormat="1" x14ac:dyDescent="0.2">
      <c r="C7590" s="7"/>
      <c r="D7590" s="7"/>
    </row>
    <row r="7591" spans="3:4" s="38" customFormat="1" x14ac:dyDescent="0.2">
      <c r="C7591" s="7"/>
      <c r="D7591" s="7"/>
    </row>
    <row r="7592" spans="3:4" s="38" customFormat="1" x14ac:dyDescent="0.2">
      <c r="C7592" s="7"/>
      <c r="D7592" s="7"/>
    </row>
    <row r="7593" spans="3:4" s="38" customFormat="1" x14ac:dyDescent="0.2">
      <c r="C7593" s="7"/>
      <c r="D7593" s="7"/>
    </row>
    <row r="7594" spans="3:4" s="38" customFormat="1" x14ac:dyDescent="0.2">
      <c r="C7594" s="7"/>
      <c r="D7594" s="7"/>
    </row>
    <row r="7595" spans="3:4" s="38" customFormat="1" x14ac:dyDescent="0.2">
      <c r="C7595" s="7"/>
      <c r="D7595" s="7"/>
    </row>
    <row r="7596" spans="3:4" s="38" customFormat="1" x14ac:dyDescent="0.2">
      <c r="C7596" s="7"/>
      <c r="D7596" s="7"/>
    </row>
    <row r="7597" spans="3:4" s="38" customFormat="1" x14ac:dyDescent="0.2">
      <c r="C7597" s="7"/>
      <c r="D7597" s="7"/>
    </row>
    <row r="7598" spans="3:4" s="38" customFormat="1" x14ac:dyDescent="0.2">
      <c r="C7598" s="7"/>
      <c r="D7598" s="7"/>
    </row>
    <row r="7599" spans="3:4" s="38" customFormat="1" x14ac:dyDescent="0.2">
      <c r="C7599" s="7"/>
      <c r="D7599" s="7"/>
    </row>
    <row r="7600" spans="3:4" s="38" customFormat="1" x14ac:dyDescent="0.2">
      <c r="C7600" s="7"/>
      <c r="D7600" s="7"/>
    </row>
    <row r="7601" spans="3:4" s="38" customFormat="1" x14ac:dyDescent="0.2">
      <c r="C7601" s="7"/>
      <c r="D7601" s="7"/>
    </row>
    <row r="7602" spans="3:4" s="38" customFormat="1" x14ac:dyDescent="0.2">
      <c r="C7602" s="7"/>
      <c r="D7602" s="7"/>
    </row>
    <row r="7603" spans="3:4" s="38" customFormat="1" x14ac:dyDescent="0.2">
      <c r="C7603" s="7"/>
      <c r="D7603" s="7"/>
    </row>
    <row r="7604" spans="3:4" s="38" customFormat="1" x14ac:dyDescent="0.2">
      <c r="C7604" s="7"/>
      <c r="D7604" s="7"/>
    </row>
    <row r="7605" spans="3:4" s="38" customFormat="1" x14ac:dyDescent="0.2">
      <c r="C7605" s="7"/>
      <c r="D7605" s="7"/>
    </row>
    <row r="7606" spans="3:4" s="38" customFormat="1" x14ac:dyDescent="0.2">
      <c r="C7606" s="7"/>
      <c r="D7606" s="7"/>
    </row>
    <row r="7607" spans="3:4" s="38" customFormat="1" x14ac:dyDescent="0.2">
      <c r="C7607" s="7"/>
      <c r="D7607" s="7"/>
    </row>
    <row r="7608" spans="3:4" s="38" customFormat="1" x14ac:dyDescent="0.2">
      <c r="C7608" s="7"/>
      <c r="D7608" s="7"/>
    </row>
    <row r="7609" spans="3:4" s="38" customFormat="1" x14ac:dyDescent="0.2">
      <c r="C7609" s="7"/>
      <c r="D7609" s="7"/>
    </row>
    <row r="7610" spans="3:4" s="38" customFormat="1" x14ac:dyDescent="0.2">
      <c r="C7610" s="7"/>
      <c r="D7610" s="7"/>
    </row>
    <row r="7611" spans="3:4" s="38" customFormat="1" x14ac:dyDescent="0.2">
      <c r="C7611" s="7"/>
      <c r="D7611" s="7"/>
    </row>
    <row r="7612" spans="3:4" s="38" customFormat="1" x14ac:dyDescent="0.2">
      <c r="C7612" s="7"/>
      <c r="D7612" s="7"/>
    </row>
    <row r="7613" spans="3:4" s="38" customFormat="1" x14ac:dyDescent="0.2">
      <c r="C7613" s="7"/>
      <c r="D7613" s="7"/>
    </row>
    <row r="7614" spans="3:4" s="38" customFormat="1" x14ac:dyDescent="0.2">
      <c r="C7614" s="7"/>
      <c r="D7614" s="7"/>
    </row>
    <row r="7615" spans="3:4" s="38" customFormat="1" x14ac:dyDescent="0.2">
      <c r="C7615" s="7"/>
      <c r="D7615" s="7"/>
    </row>
    <row r="7616" spans="3:4" s="38" customFormat="1" x14ac:dyDescent="0.2">
      <c r="C7616" s="7"/>
      <c r="D7616" s="7"/>
    </row>
    <row r="7617" spans="3:4" s="38" customFormat="1" x14ac:dyDescent="0.2">
      <c r="C7617" s="7"/>
      <c r="D7617" s="7"/>
    </row>
    <row r="7618" spans="3:4" s="38" customFormat="1" x14ac:dyDescent="0.2">
      <c r="C7618" s="7"/>
      <c r="D7618" s="7"/>
    </row>
    <row r="7619" spans="3:4" s="38" customFormat="1" x14ac:dyDescent="0.2">
      <c r="C7619" s="7"/>
      <c r="D7619" s="7"/>
    </row>
    <row r="7620" spans="3:4" s="38" customFormat="1" x14ac:dyDescent="0.2">
      <c r="C7620" s="7"/>
      <c r="D7620" s="7"/>
    </row>
    <row r="7621" spans="3:4" s="38" customFormat="1" x14ac:dyDescent="0.2">
      <c r="C7621" s="7"/>
      <c r="D7621" s="7"/>
    </row>
    <row r="7622" spans="3:4" s="38" customFormat="1" x14ac:dyDescent="0.2">
      <c r="C7622" s="7"/>
      <c r="D7622" s="7"/>
    </row>
    <row r="7623" spans="3:4" s="38" customFormat="1" x14ac:dyDescent="0.2">
      <c r="C7623" s="7"/>
      <c r="D7623" s="7"/>
    </row>
    <row r="7624" spans="3:4" s="38" customFormat="1" x14ac:dyDescent="0.2">
      <c r="C7624" s="7"/>
      <c r="D7624" s="7"/>
    </row>
    <row r="7625" spans="3:4" s="38" customFormat="1" x14ac:dyDescent="0.2">
      <c r="C7625" s="7"/>
      <c r="D7625" s="7"/>
    </row>
    <row r="7626" spans="3:4" s="38" customFormat="1" x14ac:dyDescent="0.2">
      <c r="C7626" s="7"/>
      <c r="D7626" s="7"/>
    </row>
    <row r="7627" spans="3:4" s="38" customFormat="1" x14ac:dyDescent="0.2">
      <c r="C7627" s="7"/>
      <c r="D7627" s="7"/>
    </row>
    <row r="7628" spans="3:4" s="38" customFormat="1" x14ac:dyDescent="0.2">
      <c r="C7628" s="7"/>
      <c r="D7628" s="7"/>
    </row>
    <row r="7629" spans="3:4" s="38" customFormat="1" x14ac:dyDescent="0.2">
      <c r="C7629" s="7"/>
      <c r="D7629" s="7"/>
    </row>
    <row r="7630" spans="3:4" s="38" customFormat="1" x14ac:dyDescent="0.2">
      <c r="C7630" s="7"/>
      <c r="D7630" s="7"/>
    </row>
    <row r="7631" spans="3:4" s="38" customFormat="1" x14ac:dyDescent="0.2">
      <c r="C7631" s="7"/>
      <c r="D7631" s="7"/>
    </row>
    <row r="7632" spans="3:4" s="38" customFormat="1" x14ac:dyDescent="0.2">
      <c r="C7632" s="7"/>
      <c r="D7632" s="7"/>
    </row>
    <row r="7633" spans="3:4" s="38" customFormat="1" x14ac:dyDescent="0.2">
      <c r="C7633" s="7"/>
      <c r="D7633" s="7"/>
    </row>
    <row r="7634" spans="3:4" s="38" customFormat="1" x14ac:dyDescent="0.2">
      <c r="C7634" s="7"/>
      <c r="D7634" s="7"/>
    </row>
    <row r="7635" spans="3:4" s="38" customFormat="1" x14ac:dyDescent="0.2">
      <c r="C7635" s="7"/>
      <c r="D7635" s="7"/>
    </row>
    <row r="7636" spans="3:4" s="38" customFormat="1" x14ac:dyDescent="0.2">
      <c r="C7636" s="7"/>
      <c r="D7636" s="7"/>
    </row>
    <row r="7637" spans="3:4" s="38" customFormat="1" x14ac:dyDescent="0.2">
      <c r="C7637" s="7"/>
      <c r="D7637" s="7"/>
    </row>
    <row r="7638" spans="3:4" s="38" customFormat="1" x14ac:dyDescent="0.2">
      <c r="C7638" s="7"/>
      <c r="D7638" s="7"/>
    </row>
    <row r="7639" spans="3:4" s="38" customFormat="1" x14ac:dyDescent="0.2">
      <c r="C7639" s="7"/>
      <c r="D7639" s="7"/>
    </row>
    <row r="7640" spans="3:4" s="38" customFormat="1" x14ac:dyDescent="0.2">
      <c r="C7640" s="7"/>
      <c r="D7640" s="7"/>
    </row>
    <row r="7641" spans="3:4" s="38" customFormat="1" x14ac:dyDescent="0.2">
      <c r="C7641" s="7"/>
      <c r="D7641" s="7"/>
    </row>
    <row r="7642" spans="3:4" s="38" customFormat="1" x14ac:dyDescent="0.2">
      <c r="C7642" s="7"/>
      <c r="D7642" s="7"/>
    </row>
    <row r="7643" spans="3:4" s="38" customFormat="1" x14ac:dyDescent="0.2">
      <c r="C7643" s="7"/>
      <c r="D7643" s="7"/>
    </row>
    <row r="7644" spans="3:4" s="38" customFormat="1" x14ac:dyDescent="0.2">
      <c r="C7644" s="7"/>
      <c r="D7644" s="7"/>
    </row>
    <row r="7645" spans="3:4" s="38" customFormat="1" x14ac:dyDescent="0.2">
      <c r="C7645" s="7"/>
      <c r="D7645" s="7"/>
    </row>
    <row r="7646" spans="3:4" s="38" customFormat="1" x14ac:dyDescent="0.2">
      <c r="C7646" s="7"/>
      <c r="D7646" s="7"/>
    </row>
    <row r="7647" spans="3:4" s="38" customFormat="1" x14ac:dyDescent="0.2">
      <c r="C7647" s="7"/>
      <c r="D7647" s="7"/>
    </row>
    <row r="7648" spans="3:4" s="38" customFormat="1" x14ac:dyDescent="0.2">
      <c r="C7648" s="7"/>
      <c r="D7648" s="7"/>
    </row>
    <row r="7649" spans="3:4" s="38" customFormat="1" x14ac:dyDescent="0.2">
      <c r="C7649" s="7"/>
      <c r="D7649" s="7"/>
    </row>
    <row r="7650" spans="3:4" s="38" customFormat="1" x14ac:dyDescent="0.2">
      <c r="C7650" s="7"/>
      <c r="D7650" s="7"/>
    </row>
    <row r="7651" spans="3:4" s="38" customFormat="1" x14ac:dyDescent="0.2">
      <c r="C7651" s="7"/>
      <c r="D7651" s="7"/>
    </row>
    <row r="7652" spans="3:4" s="38" customFormat="1" x14ac:dyDescent="0.2">
      <c r="C7652" s="7"/>
      <c r="D7652" s="7"/>
    </row>
    <row r="7653" spans="3:4" s="38" customFormat="1" x14ac:dyDescent="0.2">
      <c r="C7653" s="7"/>
      <c r="D7653" s="7"/>
    </row>
    <row r="7654" spans="3:4" s="38" customFormat="1" x14ac:dyDescent="0.2">
      <c r="C7654" s="7"/>
      <c r="D7654" s="7"/>
    </row>
    <row r="7655" spans="3:4" s="38" customFormat="1" x14ac:dyDescent="0.2">
      <c r="C7655" s="7"/>
      <c r="D7655" s="7"/>
    </row>
    <row r="7656" spans="3:4" s="38" customFormat="1" x14ac:dyDescent="0.2">
      <c r="C7656" s="7"/>
      <c r="D7656" s="7"/>
    </row>
    <row r="7657" spans="3:4" s="38" customFormat="1" x14ac:dyDescent="0.2">
      <c r="C7657" s="7"/>
      <c r="D7657" s="7"/>
    </row>
    <row r="7658" spans="3:4" s="38" customFormat="1" x14ac:dyDescent="0.2">
      <c r="C7658" s="7"/>
      <c r="D7658" s="7"/>
    </row>
    <row r="7659" spans="3:4" s="38" customFormat="1" x14ac:dyDescent="0.2">
      <c r="C7659" s="7"/>
      <c r="D7659" s="7"/>
    </row>
    <row r="7660" spans="3:4" s="38" customFormat="1" x14ac:dyDescent="0.2">
      <c r="C7660" s="7"/>
      <c r="D7660" s="7"/>
    </row>
    <row r="7661" spans="3:4" s="38" customFormat="1" x14ac:dyDescent="0.2">
      <c r="C7661" s="7"/>
      <c r="D7661" s="7"/>
    </row>
    <row r="7662" spans="3:4" s="38" customFormat="1" x14ac:dyDescent="0.2">
      <c r="C7662" s="7"/>
      <c r="D7662" s="7"/>
    </row>
    <row r="7663" spans="3:4" s="38" customFormat="1" x14ac:dyDescent="0.2">
      <c r="C7663" s="7"/>
      <c r="D7663" s="7"/>
    </row>
    <row r="7664" spans="3:4" s="38" customFormat="1" x14ac:dyDescent="0.2">
      <c r="C7664" s="7"/>
      <c r="D7664" s="7"/>
    </row>
    <row r="7665" spans="3:4" s="38" customFormat="1" x14ac:dyDescent="0.2">
      <c r="C7665" s="7"/>
      <c r="D7665" s="7"/>
    </row>
    <row r="7666" spans="3:4" s="38" customFormat="1" x14ac:dyDescent="0.2">
      <c r="C7666" s="7"/>
      <c r="D7666" s="7"/>
    </row>
    <row r="7667" spans="3:4" s="38" customFormat="1" x14ac:dyDescent="0.2">
      <c r="C7667" s="7"/>
      <c r="D7667" s="7"/>
    </row>
    <row r="7668" spans="3:4" s="38" customFormat="1" x14ac:dyDescent="0.2">
      <c r="C7668" s="7"/>
      <c r="D7668" s="7"/>
    </row>
    <row r="7669" spans="3:4" s="38" customFormat="1" x14ac:dyDescent="0.2">
      <c r="C7669" s="7"/>
      <c r="D7669" s="7"/>
    </row>
    <row r="7670" spans="3:4" s="38" customFormat="1" x14ac:dyDescent="0.2">
      <c r="C7670" s="7"/>
      <c r="D7670" s="7"/>
    </row>
    <row r="7671" spans="3:4" s="38" customFormat="1" x14ac:dyDescent="0.2">
      <c r="C7671" s="7"/>
      <c r="D7671" s="7"/>
    </row>
    <row r="7672" spans="3:4" s="38" customFormat="1" x14ac:dyDescent="0.2">
      <c r="C7672" s="7"/>
      <c r="D7672" s="7"/>
    </row>
    <row r="7673" spans="3:4" s="38" customFormat="1" x14ac:dyDescent="0.2">
      <c r="C7673" s="7"/>
      <c r="D7673" s="7"/>
    </row>
    <row r="7674" spans="3:4" s="38" customFormat="1" x14ac:dyDescent="0.2">
      <c r="C7674" s="7"/>
      <c r="D7674" s="7"/>
    </row>
    <row r="7675" spans="3:4" s="38" customFormat="1" x14ac:dyDescent="0.2">
      <c r="C7675" s="7"/>
      <c r="D7675" s="7"/>
    </row>
    <row r="7676" spans="3:4" s="38" customFormat="1" x14ac:dyDescent="0.2">
      <c r="C7676" s="7"/>
      <c r="D7676" s="7"/>
    </row>
    <row r="7677" spans="3:4" s="38" customFormat="1" x14ac:dyDescent="0.2">
      <c r="C7677" s="7"/>
      <c r="D7677" s="7"/>
    </row>
    <row r="7678" spans="3:4" s="38" customFormat="1" x14ac:dyDescent="0.2">
      <c r="C7678" s="7"/>
      <c r="D7678" s="7"/>
    </row>
    <row r="7679" spans="3:4" s="38" customFormat="1" x14ac:dyDescent="0.2">
      <c r="C7679" s="7"/>
      <c r="D7679" s="7"/>
    </row>
    <row r="7680" spans="3:4" s="38" customFormat="1" x14ac:dyDescent="0.2">
      <c r="C7680" s="7"/>
      <c r="D7680" s="7"/>
    </row>
    <row r="7681" spans="3:4" s="38" customFormat="1" x14ac:dyDescent="0.2">
      <c r="C7681" s="7"/>
      <c r="D7681" s="7"/>
    </row>
    <row r="7682" spans="3:4" s="38" customFormat="1" x14ac:dyDescent="0.2">
      <c r="C7682" s="7"/>
      <c r="D7682" s="7"/>
    </row>
    <row r="7683" spans="3:4" s="38" customFormat="1" x14ac:dyDescent="0.2">
      <c r="C7683" s="7"/>
      <c r="D7683" s="7"/>
    </row>
    <row r="7684" spans="3:4" s="38" customFormat="1" x14ac:dyDescent="0.2">
      <c r="C7684" s="7"/>
      <c r="D7684" s="7"/>
    </row>
    <row r="7685" spans="3:4" s="38" customFormat="1" x14ac:dyDescent="0.2">
      <c r="C7685" s="7"/>
      <c r="D7685" s="7"/>
    </row>
    <row r="7686" spans="3:4" s="38" customFormat="1" x14ac:dyDescent="0.2">
      <c r="C7686" s="7"/>
      <c r="D7686" s="7"/>
    </row>
    <row r="7687" spans="3:4" s="38" customFormat="1" x14ac:dyDescent="0.2">
      <c r="C7687" s="7"/>
      <c r="D7687" s="7"/>
    </row>
    <row r="7688" spans="3:4" s="38" customFormat="1" x14ac:dyDescent="0.2">
      <c r="C7688" s="7"/>
      <c r="D7688" s="7"/>
    </row>
    <row r="7689" spans="3:4" s="38" customFormat="1" x14ac:dyDescent="0.2">
      <c r="C7689" s="7"/>
      <c r="D7689" s="7"/>
    </row>
    <row r="7690" spans="3:4" s="38" customFormat="1" x14ac:dyDescent="0.2">
      <c r="C7690" s="7"/>
      <c r="D7690" s="7"/>
    </row>
    <row r="7691" spans="3:4" s="38" customFormat="1" x14ac:dyDescent="0.2">
      <c r="C7691" s="7"/>
      <c r="D7691" s="7"/>
    </row>
    <row r="7692" spans="3:4" s="38" customFormat="1" x14ac:dyDescent="0.2">
      <c r="C7692" s="7"/>
      <c r="D7692" s="7"/>
    </row>
    <row r="7693" spans="3:4" s="38" customFormat="1" x14ac:dyDescent="0.2">
      <c r="C7693" s="7"/>
      <c r="D7693" s="7"/>
    </row>
    <row r="7694" spans="3:4" s="38" customFormat="1" x14ac:dyDescent="0.2">
      <c r="C7694" s="7"/>
      <c r="D7694" s="7"/>
    </row>
    <row r="7695" spans="3:4" s="38" customFormat="1" x14ac:dyDescent="0.2">
      <c r="C7695" s="7"/>
      <c r="D7695" s="7"/>
    </row>
    <row r="7696" spans="3:4" s="38" customFormat="1" x14ac:dyDescent="0.2">
      <c r="C7696" s="7"/>
      <c r="D7696" s="7"/>
    </row>
    <row r="7697" spans="3:4" s="38" customFormat="1" x14ac:dyDescent="0.2">
      <c r="C7697" s="7"/>
      <c r="D7697" s="7"/>
    </row>
    <row r="7698" spans="3:4" s="38" customFormat="1" x14ac:dyDescent="0.2">
      <c r="C7698" s="7"/>
      <c r="D7698" s="7"/>
    </row>
    <row r="7699" spans="3:4" s="38" customFormat="1" x14ac:dyDescent="0.2">
      <c r="C7699" s="7"/>
      <c r="D7699" s="7"/>
    </row>
    <row r="7700" spans="3:4" s="38" customFormat="1" x14ac:dyDescent="0.2">
      <c r="C7700" s="7"/>
      <c r="D7700" s="7"/>
    </row>
    <row r="7701" spans="3:4" s="38" customFormat="1" x14ac:dyDescent="0.2">
      <c r="C7701" s="7"/>
      <c r="D7701" s="7"/>
    </row>
    <row r="7702" spans="3:4" s="38" customFormat="1" x14ac:dyDescent="0.2">
      <c r="C7702" s="7"/>
      <c r="D7702" s="7"/>
    </row>
    <row r="7703" spans="3:4" s="38" customFormat="1" x14ac:dyDescent="0.2">
      <c r="C7703" s="7"/>
      <c r="D7703" s="7"/>
    </row>
    <row r="7704" spans="3:4" s="38" customFormat="1" x14ac:dyDescent="0.2">
      <c r="C7704" s="7"/>
      <c r="D7704" s="7"/>
    </row>
    <row r="7705" spans="3:4" s="38" customFormat="1" x14ac:dyDescent="0.2">
      <c r="C7705" s="7"/>
      <c r="D7705" s="7"/>
    </row>
    <row r="7706" spans="3:4" s="38" customFormat="1" x14ac:dyDescent="0.2">
      <c r="C7706" s="7"/>
      <c r="D7706" s="7"/>
    </row>
    <row r="7707" spans="3:4" s="38" customFormat="1" x14ac:dyDescent="0.2">
      <c r="C7707" s="7"/>
      <c r="D7707" s="7"/>
    </row>
    <row r="7708" spans="3:4" s="38" customFormat="1" x14ac:dyDescent="0.2">
      <c r="C7708" s="7"/>
      <c r="D7708" s="7"/>
    </row>
    <row r="7709" spans="3:4" s="38" customFormat="1" x14ac:dyDescent="0.2">
      <c r="C7709" s="7"/>
      <c r="D7709" s="7"/>
    </row>
    <row r="7710" spans="3:4" s="38" customFormat="1" x14ac:dyDescent="0.2">
      <c r="C7710" s="7"/>
      <c r="D7710" s="7"/>
    </row>
    <row r="7711" spans="3:4" s="38" customFormat="1" x14ac:dyDescent="0.2">
      <c r="C7711" s="7"/>
      <c r="D7711" s="7"/>
    </row>
    <row r="7712" spans="3:4" s="38" customFormat="1" x14ac:dyDescent="0.2">
      <c r="C7712" s="7"/>
      <c r="D7712" s="7"/>
    </row>
    <row r="7713" spans="3:4" s="38" customFormat="1" x14ac:dyDescent="0.2">
      <c r="C7713" s="7"/>
      <c r="D7713" s="7"/>
    </row>
    <row r="7714" spans="3:4" s="38" customFormat="1" x14ac:dyDescent="0.2">
      <c r="C7714" s="7"/>
      <c r="D7714" s="7"/>
    </row>
    <row r="7715" spans="3:4" s="38" customFormat="1" x14ac:dyDescent="0.2">
      <c r="C7715" s="7"/>
      <c r="D7715" s="7"/>
    </row>
    <row r="7716" spans="3:4" s="38" customFormat="1" x14ac:dyDescent="0.2">
      <c r="C7716" s="7"/>
      <c r="D7716" s="7"/>
    </row>
    <row r="7717" spans="3:4" s="38" customFormat="1" x14ac:dyDescent="0.2">
      <c r="C7717" s="7"/>
      <c r="D7717" s="7"/>
    </row>
    <row r="7718" spans="3:4" s="38" customFormat="1" x14ac:dyDescent="0.2">
      <c r="C7718" s="7"/>
      <c r="D7718" s="7"/>
    </row>
    <row r="7719" spans="3:4" s="38" customFormat="1" x14ac:dyDescent="0.2">
      <c r="C7719" s="7"/>
      <c r="D7719" s="7"/>
    </row>
    <row r="7720" spans="3:4" s="38" customFormat="1" x14ac:dyDescent="0.2">
      <c r="C7720" s="7"/>
      <c r="D7720" s="7"/>
    </row>
    <row r="7721" spans="3:4" s="38" customFormat="1" x14ac:dyDescent="0.2">
      <c r="C7721" s="7"/>
      <c r="D7721" s="7"/>
    </row>
    <row r="7722" spans="3:4" s="38" customFormat="1" x14ac:dyDescent="0.2">
      <c r="C7722" s="7"/>
      <c r="D7722" s="7"/>
    </row>
    <row r="7723" spans="3:4" s="38" customFormat="1" x14ac:dyDescent="0.2">
      <c r="C7723" s="7"/>
      <c r="D7723" s="7"/>
    </row>
    <row r="7724" spans="3:4" s="38" customFormat="1" x14ac:dyDescent="0.2">
      <c r="C7724" s="7"/>
      <c r="D7724" s="7"/>
    </row>
    <row r="7725" spans="3:4" s="38" customFormat="1" x14ac:dyDescent="0.2">
      <c r="C7725" s="7"/>
      <c r="D7725" s="7"/>
    </row>
    <row r="7726" spans="3:4" s="38" customFormat="1" x14ac:dyDescent="0.2">
      <c r="C7726" s="7"/>
      <c r="D7726" s="7"/>
    </row>
    <row r="7727" spans="3:4" s="38" customFormat="1" x14ac:dyDescent="0.2">
      <c r="C7727" s="7"/>
      <c r="D7727" s="7"/>
    </row>
    <row r="7728" spans="3:4" s="38" customFormat="1" x14ac:dyDescent="0.2">
      <c r="C7728" s="7"/>
      <c r="D7728" s="7"/>
    </row>
    <row r="7729" spans="3:4" s="38" customFormat="1" x14ac:dyDescent="0.2">
      <c r="C7729" s="7"/>
      <c r="D7729" s="7"/>
    </row>
    <row r="7730" spans="3:4" s="38" customFormat="1" x14ac:dyDescent="0.2">
      <c r="C7730" s="7"/>
      <c r="D7730" s="7"/>
    </row>
    <row r="7731" spans="3:4" s="38" customFormat="1" x14ac:dyDescent="0.2">
      <c r="C7731" s="7"/>
      <c r="D7731" s="7"/>
    </row>
    <row r="7732" spans="3:4" s="38" customFormat="1" x14ac:dyDescent="0.2">
      <c r="C7732" s="7"/>
      <c r="D7732" s="7"/>
    </row>
    <row r="7733" spans="3:4" s="38" customFormat="1" x14ac:dyDescent="0.2">
      <c r="C7733" s="7"/>
      <c r="D7733" s="7"/>
    </row>
    <row r="7734" spans="3:4" s="38" customFormat="1" x14ac:dyDescent="0.2">
      <c r="C7734" s="7"/>
      <c r="D7734" s="7"/>
    </row>
    <row r="7735" spans="3:4" s="38" customFormat="1" x14ac:dyDescent="0.2">
      <c r="C7735" s="7"/>
      <c r="D7735" s="7"/>
    </row>
    <row r="7736" spans="3:4" s="38" customFormat="1" x14ac:dyDescent="0.2">
      <c r="C7736" s="7"/>
      <c r="D7736" s="7"/>
    </row>
    <row r="7737" spans="3:4" s="38" customFormat="1" x14ac:dyDescent="0.2">
      <c r="C7737" s="7"/>
      <c r="D7737" s="7"/>
    </row>
    <row r="7738" spans="3:4" s="38" customFormat="1" x14ac:dyDescent="0.2">
      <c r="C7738" s="7"/>
      <c r="D7738" s="7"/>
    </row>
    <row r="7739" spans="3:4" s="38" customFormat="1" x14ac:dyDescent="0.2">
      <c r="C7739" s="7"/>
      <c r="D7739" s="7"/>
    </row>
    <row r="7740" spans="3:4" s="38" customFormat="1" x14ac:dyDescent="0.2">
      <c r="C7740" s="7"/>
      <c r="D7740" s="7"/>
    </row>
    <row r="7741" spans="3:4" s="38" customFormat="1" x14ac:dyDescent="0.2">
      <c r="C7741" s="7"/>
      <c r="D7741" s="7"/>
    </row>
    <row r="7742" spans="3:4" s="38" customFormat="1" x14ac:dyDescent="0.2">
      <c r="C7742" s="7"/>
      <c r="D7742" s="7"/>
    </row>
    <row r="7743" spans="3:4" s="38" customFormat="1" x14ac:dyDescent="0.2">
      <c r="C7743" s="7"/>
      <c r="D7743" s="7"/>
    </row>
    <row r="7744" spans="3:4" s="38" customFormat="1" x14ac:dyDescent="0.2">
      <c r="C7744" s="7"/>
      <c r="D7744" s="7"/>
    </row>
    <row r="7745" spans="3:4" s="38" customFormat="1" x14ac:dyDescent="0.2">
      <c r="C7745" s="7"/>
      <c r="D7745" s="7"/>
    </row>
    <row r="7746" spans="3:4" s="38" customFormat="1" x14ac:dyDescent="0.2">
      <c r="C7746" s="7"/>
      <c r="D7746" s="7"/>
    </row>
    <row r="7747" spans="3:4" s="38" customFormat="1" x14ac:dyDescent="0.2">
      <c r="C7747" s="7"/>
      <c r="D7747" s="7"/>
    </row>
    <row r="7748" spans="3:4" s="38" customFormat="1" x14ac:dyDescent="0.2">
      <c r="C7748" s="7"/>
      <c r="D7748" s="7"/>
    </row>
    <row r="7749" spans="3:4" s="38" customFormat="1" x14ac:dyDescent="0.2">
      <c r="C7749" s="7"/>
      <c r="D7749" s="7"/>
    </row>
    <row r="7750" spans="3:4" s="38" customFormat="1" x14ac:dyDescent="0.2">
      <c r="C7750" s="7"/>
      <c r="D7750" s="7"/>
    </row>
    <row r="7751" spans="3:4" s="38" customFormat="1" x14ac:dyDescent="0.2">
      <c r="C7751" s="7"/>
      <c r="D7751" s="7"/>
    </row>
    <row r="7752" spans="3:4" s="38" customFormat="1" x14ac:dyDescent="0.2">
      <c r="C7752" s="7"/>
      <c r="D7752" s="7"/>
    </row>
    <row r="7753" spans="3:4" s="38" customFormat="1" x14ac:dyDescent="0.2">
      <c r="C7753" s="7"/>
      <c r="D7753" s="7"/>
    </row>
    <row r="7754" spans="3:4" s="38" customFormat="1" x14ac:dyDescent="0.2">
      <c r="C7754" s="7"/>
      <c r="D7754" s="7"/>
    </row>
    <row r="7755" spans="3:4" s="38" customFormat="1" x14ac:dyDescent="0.2">
      <c r="C7755" s="7"/>
      <c r="D7755" s="7"/>
    </row>
    <row r="7756" spans="3:4" s="38" customFormat="1" x14ac:dyDescent="0.2">
      <c r="C7756" s="7"/>
      <c r="D7756" s="7"/>
    </row>
    <row r="7757" spans="3:4" s="38" customFormat="1" x14ac:dyDescent="0.2">
      <c r="C7757" s="7"/>
      <c r="D7757" s="7"/>
    </row>
    <row r="7758" spans="3:4" s="38" customFormat="1" x14ac:dyDescent="0.2">
      <c r="C7758" s="7"/>
      <c r="D7758" s="7"/>
    </row>
    <row r="7759" spans="3:4" s="38" customFormat="1" x14ac:dyDescent="0.2">
      <c r="C7759" s="7"/>
      <c r="D7759" s="7"/>
    </row>
    <row r="7760" spans="3:4" s="38" customFormat="1" x14ac:dyDescent="0.2">
      <c r="C7760" s="7"/>
      <c r="D7760" s="7"/>
    </row>
    <row r="7761" spans="3:4" s="38" customFormat="1" x14ac:dyDescent="0.2">
      <c r="C7761" s="7"/>
      <c r="D7761" s="7"/>
    </row>
    <row r="7762" spans="3:4" s="38" customFormat="1" x14ac:dyDescent="0.2">
      <c r="C7762" s="7"/>
      <c r="D7762" s="7"/>
    </row>
    <row r="7763" spans="3:4" s="38" customFormat="1" x14ac:dyDescent="0.2">
      <c r="C7763" s="7"/>
      <c r="D7763" s="7"/>
    </row>
    <row r="7764" spans="3:4" s="38" customFormat="1" x14ac:dyDescent="0.2">
      <c r="C7764" s="7"/>
      <c r="D7764" s="7"/>
    </row>
    <row r="7765" spans="3:4" s="38" customFormat="1" x14ac:dyDescent="0.2">
      <c r="C7765" s="7"/>
      <c r="D7765" s="7"/>
    </row>
    <row r="7766" spans="3:4" s="38" customFormat="1" x14ac:dyDescent="0.2">
      <c r="C7766" s="7"/>
      <c r="D7766" s="7"/>
    </row>
    <row r="7767" spans="3:4" s="38" customFormat="1" x14ac:dyDescent="0.2">
      <c r="C7767" s="7"/>
      <c r="D7767" s="7"/>
    </row>
    <row r="7768" spans="3:4" s="38" customFormat="1" x14ac:dyDescent="0.2">
      <c r="C7768" s="7"/>
      <c r="D7768" s="7"/>
    </row>
    <row r="7769" spans="3:4" s="38" customFormat="1" x14ac:dyDescent="0.2">
      <c r="C7769" s="7"/>
      <c r="D7769" s="7"/>
    </row>
    <row r="7770" spans="3:4" s="38" customFormat="1" x14ac:dyDescent="0.2">
      <c r="C7770" s="7"/>
      <c r="D7770" s="7"/>
    </row>
    <row r="7771" spans="3:4" s="38" customFormat="1" x14ac:dyDescent="0.2">
      <c r="C7771" s="7"/>
      <c r="D7771" s="7"/>
    </row>
    <row r="7772" spans="3:4" s="38" customFormat="1" x14ac:dyDescent="0.2">
      <c r="C7772" s="7"/>
      <c r="D7772" s="7"/>
    </row>
    <row r="7773" spans="3:4" s="38" customFormat="1" x14ac:dyDescent="0.2">
      <c r="C7773" s="7"/>
      <c r="D7773" s="7"/>
    </row>
    <row r="7774" spans="3:4" s="38" customFormat="1" x14ac:dyDescent="0.2">
      <c r="C7774" s="7"/>
      <c r="D7774" s="7"/>
    </row>
    <row r="7775" spans="3:4" s="38" customFormat="1" x14ac:dyDescent="0.2">
      <c r="C7775" s="7"/>
      <c r="D7775" s="7"/>
    </row>
    <row r="7776" spans="3:4" s="38" customFormat="1" x14ac:dyDescent="0.2">
      <c r="C7776" s="7"/>
      <c r="D7776" s="7"/>
    </row>
    <row r="7777" spans="3:4" s="38" customFormat="1" x14ac:dyDescent="0.2">
      <c r="C7777" s="7"/>
      <c r="D7777" s="7"/>
    </row>
    <row r="7778" spans="3:4" s="38" customFormat="1" x14ac:dyDescent="0.2">
      <c r="C7778" s="7"/>
      <c r="D7778" s="7"/>
    </row>
    <row r="7779" spans="3:4" s="38" customFormat="1" x14ac:dyDescent="0.2">
      <c r="C7779" s="7"/>
      <c r="D7779" s="7"/>
    </row>
    <row r="7780" spans="3:4" s="38" customFormat="1" x14ac:dyDescent="0.2">
      <c r="C7780" s="7"/>
      <c r="D7780" s="7"/>
    </row>
    <row r="7781" spans="3:4" s="38" customFormat="1" x14ac:dyDescent="0.2">
      <c r="C7781" s="7"/>
      <c r="D7781" s="7"/>
    </row>
    <row r="7782" spans="3:4" s="38" customFormat="1" x14ac:dyDescent="0.2">
      <c r="C7782" s="7"/>
      <c r="D7782" s="7"/>
    </row>
    <row r="7783" spans="3:4" s="38" customFormat="1" x14ac:dyDescent="0.2">
      <c r="C7783" s="7"/>
      <c r="D7783" s="7"/>
    </row>
    <row r="7784" spans="3:4" s="38" customFormat="1" x14ac:dyDescent="0.2">
      <c r="C7784" s="7"/>
      <c r="D7784" s="7"/>
    </row>
    <row r="7785" spans="3:4" s="38" customFormat="1" x14ac:dyDescent="0.2">
      <c r="C7785" s="7"/>
      <c r="D7785" s="7"/>
    </row>
    <row r="7786" spans="3:4" s="38" customFormat="1" x14ac:dyDescent="0.2">
      <c r="C7786" s="7"/>
      <c r="D7786" s="7"/>
    </row>
    <row r="7787" spans="3:4" s="38" customFormat="1" x14ac:dyDescent="0.2">
      <c r="C7787" s="7"/>
      <c r="D7787" s="7"/>
    </row>
    <row r="7788" spans="3:4" s="38" customFormat="1" x14ac:dyDescent="0.2">
      <c r="C7788" s="7"/>
      <c r="D7788" s="7"/>
    </row>
    <row r="7789" spans="3:4" s="38" customFormat="1" x14ac:dyDescent="0.2">
      <c r="C7789" s="7"/>
      <c r="D7789" s="7"/>
    </row>
    <row r="7790" spans="3:4" s="38" customFormat="1" x14ac:dyDescent="0.2">
      <c r="C7790" s="7"/>
      <c r="D7790" s="7"/>
    </row>
    <row r="7791" spans="3:4" s="38" customFormat="1" x14ac:dyDescent="0.2">
      <c r="C7791" s="7"/>
      <c r="D7791" s="7"/>
    </row>
    <row r="7792" spans="3:4" s="38" customFormat="1" x14ac:dyDescent="0.2">
      <c r="C7792" s="7"/>
      <c r="D7792" s="7"/>
    </row>
    <row r="7793" spans="3:4" s="38" customFormat="1" x14ac:dyDescent="0.2">
      <c r="C7793" s="7"/>
      <c r="D7793" s="7"/>
    </row>
    <row r="7794" spans="3:4" s="38" customFormat="1" x14ac:dyDescent="0.2">
      <c r="C7794" s="7"/>
      <c r="D7794" s="7"/>
    </row>
    <row r="7795" spans="3:4" s="38" customFormat="1" x14ac:dyDescent="0.2">
      <c r="C7795" s="7"/>
      <c r="D7795" s="7"/>
    </row>
    <row r="7796" spans="3:4" s="38" customFormat="1" x14ac:dyDescent="0.2">
      <c r="C7796" s="7"/>
      <c r="D7796" s="7"/>
    </row>
    <row r="7797" spans="3:4" s="38" customFormat="1" x14ac:dyDescent="0.2">
      <c r="C7797" s="7"/>
      <c r="D7797" s="7"/>
    </row>
    <row r="7798" spans="3:4" s="38" customFormat="1" x14ac:dyDescent="0.2">
      <c r="C7798" s="7"/>
      <c r="D7798" s="7"/>
    </row>
    <row r="7799" spans="3:4" s="38" customFormat="1" x14ac:dyDescent="0.2">
      <c r="C7799" s="7"/>
      <c r="D7799" s="7"/>
    </row>
    <row r="7800" spans="3:4" s="38" customFormat="1" x14ac:dyDescent="0.2">
      <c r="C7800" s="7"/>
      <c r="D7800" s="7"/>
    </row>
    <row r="7801" spans="3:4" s="38" customFormat="1" x14ac:dyDescent="0.2">
      <c r="C7801" s="7"/>
      <c r="D7801" s="7"/>
    </row>
    <row r="7802" spans="3:4" s="38" customFormat="1" x14ac:dyDescent="0.2">
      <c r="C7802" s="7"/>
      <c r="D7802" s="7"/>
    </row>
    <row r="7803" spans="3:4" s="38" customFormat="1" x14ac:dyDescent="0.2">
      <c r="C7803" s="7"/>
      <c r="D7803" s="7"/>
    </row>
    <row r="7804" spans="3:4" s="38" customFormat="1" x14ac:dyDescent="0.2">
      <c r="C7804" s="7"/>
      <c r="D7804" s="7"/>
    </row>
    <row r="7805" spans="3:4" s="38" customFormat="1" x14ac:dyDescent="0.2">
      <c r="C7805" s="7"/>
      <c r="D7805" s="7"/>
    </row>
    <row r="7806" spans="3:4" s="38" customFormat="1" x14ac:dyDescent="0.2">
      <c r="C7806" s="7"/>
      <c r="D7806" s="7"/>
    </row>
    <row r="7807" spans="3:4" s="38" customFormat="1" x14ac:dyDescent="0.2">
      <c r="C7807" s="7"/>
      <c r="D7807" s="7"/>
    </row>
    <row r="7808" spans="3:4" s="38" customFormat="1" x14ac:dyDescent="0.2">
      <c r="C7808" s="7"/>
      <c r="D7808" s="7"/>
    </row>
    <row r="7809" spans="3:4" s="38" customFormat="1" x14ac:dyDescent="0.2">
      <c r="C7809" s="7"/>
      <c r="D7809" s="7"/>
    </row>
    <row r="7810" spans="3:4" s="38" customFormat="1" x14ac:dyDescent="0.2">
      <c r="C7810" s="7"/>
      <c r="D7810" s="7"/>
    </row>
    <row r="7811" spans="3:4" s="38" customFormat="1" x14ac:dyDescent="0.2">
      <c r="C7811" s="7"/>
      <c r="D7811" s="7"/>
    </row>
    <row r="7812" spans="3:4" s="38" customFormat="1" x14ac:dyDescent="0.2">
      <c r="C7812" s="7"/>
      <c r="D7812" s="7"/>
    </row>
    <row r="7813" spans="3:4" s="38" customFormat="1" x14ac:dyDescent="0.2">
      <c r="C7813" s="7"/>
      <c r="D7813" s="7"/>
    </row>
    <row r="7814" spans="3:4" s="38" customFormat="1" x14ac:dyDescent="0.2">
      <c r="C7814" s="7"/>
      <c r="D7814" s="7"/>
    </row>
    <row r="7815" spans="3:4" s="38" customFormat="1" x14ac:dyDescent="0.2">
      <c r="C7815" s="7"/>
      <c r="D7815" s="7"/>
    </row>
    <row r="7816" spans="3:4" s="38" customFormat="1" x14ac:dyDescent="0.2">
      <c r="C7816" s="7"/>
      <c r="D7816" s="7"/>
    </row>
    <row r="7817" spans="3:4" s="38" customFormat="1" x14ac:dyDescent="0.2">
      <c r="C7817" s="7"/>
      <c r="D7817" s="7"/>
    </row>
    <row r="7818" spans="3:4" s="38" customFormat="1" x14ac:dyDescent="0.2">
      <c r="C7818" s="7"/>
      <c r="D7818" s="7"/>
    </row>
    <row r="7819" spans="3:4" s="38" customFormat="1" x14ac:dyDescent="0.2">
      <c r="C7819" s="7"/>
      <c r="D7819" s="7"/>
    </row>
    <row r="7820" spans="3:4" s="38" customFormat="1" x14ac:dyDescent="0.2">
      <c r="C7820" s="7"/>
      <c r="D7820" s="7"/>
    </row>
    <row r="7821" spans="3:4" s="38" customFormat="1" x14ac:dyDescent="0.2">
      <c r="C7821" s="7"/>
      <c r="D7821" s="7"/>
    </row>
    <row r="7822" spans="3:4" s="38" customFormat="1" x14ac:dyDescent="0.2">
      <c r="C7822" s="7"/>
      <c r="D7822" s="7"/>
    </row>
    <row r="7823" spans="3:4" s="38" customFormat="1" x14ac:dyDescent="0.2">
      <c r="C7823" s="7"/>
      <c r="D7823" s="7"/>
    </row>
    <row r="7824" spans="3:4" s="38" customFormat="1" x14ac:dyDescent="0.2">
      <c r="C7824" s="7"/>
      <c r="D7824" s="7"/>
    </row>
    <row r="7825" spans="3:4" s="38" customFormat="1" x14ac:dyDescent="0.2">
      <c r="C7825" s="7"/>
      <c r="D7825" s="7"/>
    </row>
    <row r="7826" spans="3:4" s="38" customFormat="1" x14ac:dyDescent="0.2">
      <c r="C7826" s="7"/>
      <c r="D7826" s="7"/>
    </row>
    <row r="7827" spans="3:4" s="38" customFormat="1" x14ac:dyDescent="0.2">
      <c r="C7827" s="7"/>
      <c r="D7827" s="7"/>
    </row>
    <row r="7828" spans="3:4" s="38" customFormat="1" x14ac:dyDescent="0.2">
      <c r="C7828" s="7"/>
      <c r="D7828" s="7"/>
    </row>
    <row r="7829" spans="3:4" s="38" customFormat="1" x14ac:dyDescent="0.2">
      <c r="C7829" s="7"/>
      <c r="D7829" s="7"/>
    </row>
    <row r="7830" spans="3:4" s="38" customFormat="1" x14ac:dyDescent="0.2">
      <c r="C7830" s="7"/>
      <c r="D7830" s="7"/>
    </row>
    <row r="7831" spans="3:4" s="38" customFormat="1" x14ac:dyDescent="0.2">
      <c r="C7831" s="7"/>
      <c r="D7831" s="7"/>
    </row>
    <row r="7832" spans="3:4" s="38" customFormat="1" x14ac:dyDescent="0.2">
      <c r="C7832" s="7"/>
      <c r="D7832" s="7"/>
    </row>
    <row r="7833" spans="3:4" s="38" customFormat="1" x14ac:dyDescent="0.2">
      <c r="C7833" s="7"/>
      <c r="D7833" s="7"/>
    </row>
    <row r="7834" spans="3:4" s="38" customFormat="1" x14ac:dyDescent="0.2">
      <c r="C7834" s="7"/>
      <c r="D7834" s="7"/>
    </row>
    <row r="7835" spans="3:4" s="38" customFormat="1" x14ac:dyDescent="0.2">
      <c r="C7835" s="7"/>
      <c r="D7835" s="7"/>
    </row>
    <row r="7836" spans="3:4" s="38" customFormat="1" x14ac:dyDescent="0.2">
      <c r="C7836" s="7"/>
      <c r="D7836" s="7"/>
    </row>
    <row r="7837" spans="3:4" s="38" customFormat="1" x14ac:dyDescent="0.2">
      <c r="C7837" s="7"/>
      <c r="D7837" s="7"/>
    </row>
    <row r="7838" spans="3:4" s="38" customFormat="1" x14ac:dyDescent="0.2">
      <c r="C7838" s="7"/>
      <c r="D7838" s="7"/>
    </row>
    <row r="7839" spans="3:4" s="38" customFormat="1" x14ac:dyDescent="0.2">
      <c r="C7839" s="7"/>
      <c r="D7839" s="7"/>
    </row>
    <row r="7840" spans="3:4" s="38" customFormat="1" x14ac:dyDescent="0.2">
      <c r="C7840" s="7"/>
      <c r="D7840" s="7"/>
    </row>
    <row r="7841" spans="3:4" s="38" customFormat="1" x14ac:dyDescent="0.2">
      <c r="C7841" s="7"/>
      <c r="D7841" s="7"/>
    </row>
    <row r="7842" spans="3:4" s="38" customFormat="1" x14ac:dyDescent="0.2">
      <c r="C7842" s="7"/>
      <c r="D7842" s="7"/>
    </row>
    <row r="7843" spans="3:4" s="38" customFormat="1" x14ac:dyDescent="0.2">
      <c r="C7843" s="7"/>
      <c r="D7843" s="7"/>
    </row>
    <row r="7844" spans="3:4" s="38" customFormat="1" x14ac:dyDescent="0.2">
      <c r="C7844" s="7"/>
      <c r="D7844" s="7"/>
    </row>
    <row r="7845" spans="3:4" s="38" customFormat="1" x14ac:dyDescent="0.2">
      <c r="C7845" s="7"/>
      <c r="D7845" s="7"/>
    </row>
    <row r="7846" spans="3:4" s="38" customFormat="1" x14ac:dyDescent="0.2">
      <c r="C7846" s="7"/>
      <c r="D7846" s="7"/>
    </row>
    <row r="7847" spans="3:4" s="38" customFormat="1" x14ac:dyDescent="0.2">
      <c r="C7847" s="7"/>
      <c r="D7847" s="7"/>
    </row>
    <row r="7848" spans="3:4" s="38" customFormat="1" x14ac:dyDescent="0.2">
      <c r="C7848" s="7"/>
      <c r="D7848" s="7"/>
    </row>
    <row r="7849" spans="3:4" s="38" customFormat="1" x14ac:dyDescent="0.2">
      <c r="C7849" s="7"/>
      <c r="D7849" s="7"/>
    </row>
    <row r="7850" spans="3:4" s="38" customFormat="1" x14ac:dyDescent="0.2">
      <c r="C7850" s="7"/>
      <c r="D7850" s="7"/>
    </row>
    <row r="7851" spans="3:4" s="38" customFormat="1" x14ac:dyDescent="0.2">
      <c r="C7851" s="7"/>
      <c r="D7851" s="7"/>
    </row>
    <row r="7852" spans="3:4" s="38" customFormat="1" x14ac:dyDescent="0.2">
      <c r="C7852" s="7"/>
      <c r="D7852" s="7"/>
    </row>
    <row r="7853" spans="3:4" s="38" customFormat="1" x14ac:dyDescent="0.2">
      <c r="C7853" s="7"/>
      <c r="D7853" s="7"/>
    </row>
    <row r="7854" spans="3:4" s="38" customFormat="1" x14ac:dyDescent="0.2">
      <c r="C7854" s="7"/>
      <c r="D7854" s="7"/>
    </row>
    <row r="7855" spans="3:4" s="38" customFormat="1" x14ac:dyDescent="0.2">
      <c r="C7855" s="7"/>
      <c r="D7855" s="7"/>
    </row>
    <row r="7856" spans="3:4" s="38" customFormat="1" x14ac:dyDescent="0.2">
      <c r="C7856" s="7"/>
      <c r="D7856" s="7"/>
    </row>
    <row r="7857" spans="3:4" s="38" customFormat="1" x14ac:dyDescent="0.2">
      <c r="C7857" s="7"/>
      <c r="D7857" s="7"/>
    </row>
    <row r="7858" spans="3:4" s="38" customFormat="1" x14ac:dyDescent="0.2">
      <c r="C7858" s="7"/>
      <c r="D7858" s="7"/>
    </row>
    <row r="7859" spans="3:4" s="38" customFormat="1" x14ac:dyDescent="0.2">
      <c r="C7859" s="7"/>
      <c r="D7859" s="7"/>
    </row>
    <row r="7860" spans="3:4" s="38" customFormat="1" x14ac:dyDescent="0.2">
      <c r="C7860" s="7"/>
      <c r="D7860" s="7"/>
    </row>
    <row r="7861" spans="3:4" s="38" customFormat="1" x14ac:dyDescent="0.2">
      <c r="C7861" s="7"/>
      <c r="D7861" s="7"/>
    </row>
    <row r="7862" spans="3:4" s="38" customFormat="1" x14ac:dyDescent="0.2">
      <c r="C7862" s="7"/>
      <c r="D7862" s="7"/>
    </row>
    <row r="7863" spans="3:4" s="38" customFormat="1" x14ac:dyDescent="0.2">
      <c r="C7863" s="7"/>
      <c r="D7863" s="7"/>
    </row>
    <row r="7864" spans="3:4" s="38" customFormat="1" x14ac:dyDescent="0.2">
      <c r="C7864" s="7"/>
      <c r="D7864" s="7"/>
    </row>
    <row r="7865" spans="3:4" s="38" customFormat="1" x14ac:dyDescent="0.2">
      <c r="C7865" s="7"/>
      <c r="D7865" s="7"/>
    </row>
    <row r="7866" spans="3:4" s="38" customFormat="1" x14ac:dyDescent="0.2">
      <c r="C7866" s="7"/>
      <c r="D7866" s="7"/>
    </row>
    <row r="7867" spans="3:4" s="38" customFormat="1" x14ac:dyDescent="0.2">
      <c r="C7867" s="7"/>
      <c r="D7867" s="7"/>
    </row>
    <row r="7868" spans="3:4" s="38" customFormat="1" x14ac:dyDescent="0.2">
      <c r="C7868" s="7"/>
      <c r="D7868" s="7"/>
    </row>
    <row r="7869" spans="3:4" s="38" customFormat="1" x14ac:dyDescent="0.2">
      <c r="C7869" s="7"/>
      <c r="D7869" s="7"/>
    </row>
    <row r="7870" spans="3:4" s="38" customFormat="1" x14ac:dyDescent="0.2">
      <c r="C7870" s="7"/>
      <c r="D7870" s="7"/>
    </row>
    <row r="7871" spans="3:4" s="38" customFormat="1" x14ac:dyDescent="0.2">
      <c r="C7871" s="7"/>
      <c r="D7871" s="7"/>
    </row>
    <row r="7872" spans="3:4" s="38" customFormat="1" x14ac:dyDescent="0.2">
      <c r="C7872" s="7"/>
      <c r="D7872" s="7"/>
    </row>
    <row r="7873" spans="3:4" s="38" customFormat="1" x14ac:dyDescent="0.2">
      <c r="C7873" s="7"/>
      <c r="D7873" s="7"/>
    </row>
    <row r="7874" spans="3:4" s="38" customFormat="1" x14ac:dyDescent="0.2">
      <c r="C7874" s="7"/>
      <c r="D7874" s="7"/>
    </row>
    <row r="7875" spans="3:4" s="38" customFormat="1" x14ac:dyDescent="0.2">
      <c r="C7875" s="7"/>
      <c r="D7875" s="7"/>
    </row>
    <row r="7876" spans="3:4" s="38" customFormat="1" x14ac:dyDescent="0.2">
      <c r="C7876" s="7"/>
      <c r="D7876" s="7"/>
    </row>
    <row r="7877" spans="3:4" s="38" customFormat="1" x14ac:dyDescent="0.2">
      <c r="C7877" s="7"/>
      <c r="D7877" s="7"/>
    </row>
    <row r="7878" spans="3:4" s="38" customFormat="1" x14ac:dyDescent="0.2">
      <c r="C7878" s="7"/>
      <c r="D7878" s="7"/>
    </row>
    <row r="7879" spans="3:4" s="38" customFormat="1" x14ac:dyDescent="0.2">
      <c r="C7879" s="7"/>
      <c r="D7879" s="7"/>
    </row>
    <row r="7880" spans="3:4" s="38" customFormat="1" x14ac:dyDescent="0.2">
      <c r="C7880" s="7"/>
      <c r="D7880" s="7"/>
    </row>
    <row r="7881" spans="3:4" s="38" customFormat="1" x14ac:dyDescent="0.2">
      <c r="C7881" s="7"/>
      <c r="D7881" s="7"/>
    </row>
    <row r="7882" spans="3:4" s="38" customFormat="1" x14ac:dyDescent="0.2">
      <c r="C7882" s="7"/>
      <c r="D7882" s="7"/>
    </row>
    <row r="7883" spans="3:4" s="38" customFormat="1" x14ac:dyDescent="0.2">
      <c r="C7883" s="7"/>
      <c r="D7883" s="7"/>
    </row>
    <row r="7884" spans="3:4" s="38" customFormat="1" x14ac:dyDescent="0.2">
      <c r="C7884" s="7"/>
      <c r="D7884" s="7"/>
    </row>
    <row r="7885" spans="3:4" s="38" customFormat="1" x14ac:dyDescent="0.2">
      <c r="C7885" s="7"/>
      <c r="D7885" s="7"/>
    </row>
    <row r="7886" spans="3:4" s="38" customFormat="1" x14ac:dyDescent="0.2">
      <c r="C7886" s="7"/>
      <c r="D7886" s="7"/>
    </row>
    <row r="7887" spans="3:4" s="38" customFormat="1" x14ac:dyDescent="0.2">
      <c r="C7887" s="7"/>
      <c r="D7887" s="7"/>
    </row>
    <row r="7888" spans="3:4" s="38" customFormat="1" x14ac:dyDescent="0.2">
      <c r="C7888" s="7"/>
      <c r="D7888" s="7"/>
    </row>
    <row r="7889" spans="3:4" s="38" customFormat="1" x14ac:dyDescent="0.2">
      <c r="C7889" s="7"/>
      <c r="D7889" s="7"/>
    </row>
    <row r="7890" spans="3:4" s="38" customFormat="1" x14ac:dyDescent="0.2">
      <c r="C7890" s="7"/>
      <c r="D7890" s="7"/>
    </row>
    <row r="7891" spans="3:4" s="38" customFormat="1" x14ac:dyDescent="0.2">
      <c r="C7891" s="7"/>
      <c r="D7891" s="7"/>
    </row>
    <row r="7892" spans="3:4" s="38" customFormat="1" x14ac:dyDescent="0.2">
      <c r="C7892" s="7"/>
      <c r="D7892" s="7"/>
    </row>
    <row r="7893" spans="3:4" s="38" customFormat="1" x14ac:dyDescent="0.2">
      <c r="C7893" s="7"/>
      <c r="D7893" s="7"/>
    </row>
    <row r="7894" spans="3:4" s="38" customFormat="1" x14ac:dyDescent="0.2">
      <c r="C7894" s="7"/>
      <c r="D7894" s="7"/>
    </row>
    <row r="7895" spans="3:4" s="38" customFormat="1" x14ac:dyDescent="0.2">
      <c r="C7895" s="7"/>
      <c r="D7895" s="7"/>
    </row>
    <row r="7896" spans="3:4" s="38" customFormat="1" x14ac:dyDescent="0.2">
      <c r="C7896" s="7"/>
      <c r="D7896" s="7"/>
    </row>
    <row r="7897" spans="3:4" s="38" customFormat="1" x14ac:dyDescent="0.2">
      <c r="C7897" s="7"/>
      <c r="D7897" s="7"/>
    </row>
    <row r="7898" spans="3:4" s="38" customFormat="1" x14ac:dyDescent="0.2">
      <c r="C7898" s="7"/>
      <c r="D7898" s="7"/>
    </row>
    <row r="7899" spans="3:4" s="38" customFormat="1" x14ac:dyDescent="0.2">
      <c r="C7899" s="7"/>
      <c r="D7899" s="7"/>
    </row>
    <row r="7900" spans="3:4" s="38" customFormat="1" x14ac:dyDescent="0.2">
      <c r="C7900" s="7"/>
      <c r="D7900" s="7"/>
    </row>
    <row r="7901" spans="3:4" s="38" customFormat="1" x14ac:dyDescent="0.2">
      <c r="C7901" s="7"/>
      <c r="D7901" s="7"/>
    </row>
    <row r="7902" spans="3:4" s="38" customFormat="1" x14ac:dyDescent="0.2">
      <c r="C7902" s="7"/>
      <c r="D7902" s="7"/>
    </row>
    <row r="7903" spans="3:4" s="38" customFormat="1" x14ac:dyDescent="0.2">
      <c r="C7903" s="7"/>
      <c r="D7903" s="7"/>
    </row>
    <row r="7904" spans="3:4" s="38" customFormat="1" x14ac:dyDescent="0.2">
      <c r="C7904" s="7"/>
      <c r="D7904" s="7"/>
    </row>
    <row r="7905" spans="3:4" s="38" customFormat="1" x14ac:dyDescent="0.2">
      <c r="C7905" s="7"/>
      <c r="D7905" s="7"/>
    </row>
    <row r="7906" spans="3:4" s="38" customFormat="1" x14ac:dyDescent="0.2">
      <c r="C7906" s="7"/>
      <c r="D7906" s="7"/>
    </row>
    <row r="7907" spans="3:4" s="38" customFormat="1" x14ac:dyDescent="0.2">
      <c r="C7907" s="7"/>
      <c r="D7907" s="7"/>
    </row>
    <row r="7908" spans="3:4" s="38" customFormat="1" x14ac:dyDescent="0.2">
      <c r="C7908" s="7"/>
      <c r="D7908" s="7"/>
    </row>
    <row r="7909" spans="3:4" s="38" customFormat="1" x14ac:dyDescent="0.2">
      <c r="C7909" s="7"/>
      <c r="D7909" s="7"/>
    </row>
    <row r="7910" spans="3:4" s="38" customFormat="1" x14ac:dyDescent="0.2">
      <c r="C7910" s="7"/>
      <c r="D7910" s="7"/>
    </row>
    <row r="7911" spans="3:4" s="38" customFormat="1" x14ac:dyDescent="0.2">
      <c r="C7911" s="7"/>
      <c r="D7911" s="7"/>
    </row>
    <row r="7912" spans="3:4" s="38" customFormat="1" x14ac:dyDescent="0.2">
      <c r="C7912" s="7"/>
      <c r="D7912" s="7"/>
    </row>
    <row r="7913" spans="3:4" s="38" customFormat="1" x14ac:dyDescent="0.2">
      <c r="C7913" s="7"/>
      <c r="D7913" s="7"/>
    </row>
    <row r="7914" spans="3:4" s="38" customFormat="1" x14ac:dyDescent="0.2">
      <c r="C7914" s="7"/>
      <c r="D7914" s="7"/>
    </row>
    <row r="7915" spans="3:4" s="38" customFormat="1" x14ac:dyDescent="0.2">
      <c r="C7915" s="7"/>
      <c r="D7915" s="7"/>
    </row>
    <row r="7916" spans="3:4" s="38" customFormat="1" x14ac:dyDescent="0.2">
      <c r="C7916" s="7"/>
      <c r="D7916" s="7"/>
    </row>
    <row r="7917" spans="3:4" s="38" customFormat="1" x14ac:dyDescent="0.2">
      <c r="C7917" s="7"/>
      <c r="D7917" s="7"/>
    </row>
    <row r="7918" spans="3:4" s="38" customFormat="1" x14ac:dyDescent="0.2">
      <c r="C7918" s="7"/>
      <c r="D7918" s="7"/>
    </row>
    <row r="7919" spans="3:4" s="38" customFormat="1" x14ac:dyDescent="0.2">
      <c r="C7919" s="7"/>
      <c r="D7919" s="7"/>
    </row>
    <row r="7920" spans="3:4" s="38" customFormat="1" x14ac:dyDescent="0.2">
      <c r="C7920" s="7"/>
      <c r="D7920" s="7"/>
    </row>
    <row r="7921" spans="3:4" s="38" customFormat="1" x14ac:dyDescent="0.2">
      <c r="C7921" s="7"/>
      <c r="D7921" s="7"/>
    </row>
    <row r="7922" spans="3:4" s="38" customFormat="1" x14ac:dyDescent="0.2">
      <c r="C7922" s="7"/>
      <c r="D7922" s="7"/>
    </row>
    <row r="7923" spans="3:4" s="38" customFormat="1" x14ac:dyDescent="0.2">
      <c r="C7923" s="7"/>
      <c r="D7923" s="7"/>
    </row>
    <row r="7924" spans="3:4" s="38" customFormat="1" x14ac:dyDescent="0.2">
      <c r="C7924" s="7"/>
      <c r="D7924" s="7"/>
    </row>
    <row r="7925" spans="3:4" s="38" customFormat="1" x14ac:dyDescent="0.2">
      <c r="C7925" s="7"/>
      <c r="D7925" s="7"/>
    </row>
    <row r="7926" spans="3:4" s="38" customFormat="1" x14ac:dyDescent="0.2">
      <c r="C7926" s="7"/>
      <c r="D7926" s="7"/>
    </row>
    <row r="7927" spans="3:4" s="38" customFormat="1" x14ac:dyDescent="0.2">
      <c r="C7927" s="7"/>
      <c r="D7927" s="7"/>
    </row>
    <row r="7928" spans="3:4" s="38" customFormat="1" x14ac:dyDescent="0.2">
      <c r="C7928" s="7"/>
      <c r="D7928" s="7"/>
    </row>
    <row r="7929" spans="3:4" s="38" customFormat="1" x14ac:dyDescent="0.2">
      <c r="C7929" s="7"/>
      <c r="D7929" s="7"/>
    </row>
    <row r="7930" spans="3:4" s="38" customFormat="1" x14ac:dyDescent="0.2">
      <c r="C7930" s="7"/>
      <c r="D7930" s="7"/>
    </row>
    <row r="7931" spans="3:4" s="38" customFormat="1" x14ac:dyDescent="0.2">
      <c r="C7931" s="7"/>
      <c r="D7931" s="7"/>
    </row>
    <row r="7932" spans="3:4" s="38" customFormat="1" x14ac:dyDescent="0.2">
      <c r="C7932" s="7"/>
      <c r="D7932" s="7"/>
    </row>
    <row r="7933" spans="3:4" s="38" customFormat="1" x14ac:dyDescent="0.2">
      <c r="C7933" s="7"/>
      <c r="D7933" s="7"/>
    </row>
    <row r="7934" spans="3:4" s="38" customFormat="1" x14ac:dyDescent="0.2">
      <c r="C7934" s="7"/>
      <c r="D7934" s="7"/>
    </row>
    <row r="7935" spans="3:4" s="38" customFormat="1" x14ac:dyDescent="0.2">
      <c r="C7935" s="7"/>
      <c r="D7935" s="7"/>
    </row>
    <row r="7936" spans="3:4" s="38" customFormat="1" x14ac:dyDescent="0.2">
      <c r="C7936" s="7"/>
      <c r="D7936" s="7"/>
    </row>
    <row r="7937" spans="3:4" s="38" customFormat="1" x14ac:dyDescent="0.2">
      <c r="C7937" s="7"/>
      <c r="D7937" s="7"/>
    </row>
    <row r="7938" spans="3:4" s="38" customFormat="1" x14ac:dyDescent="0.2">
      <c r="C7938" s="7"/>
      <c r="D7938" s="7"/>
    </row>
    <row r="7939" spans="3:4" s="38" customFormat="1" x14ac:dyDescent="0.2">
      <c r="C7939" s="7"/>
      <c r="D7939" s="7"/>
    </row>
    <row r="7940" spans="3:4" s="38" customFormat="1" x14ac:dyDescent="0.2">
      <c r="C7940" s="7"/>
      <c r="D7940" s="7"/>
    </row>
    <row r="7941" spans="3:4" s="38" customFormat="1" x14ac:dyDescent="0.2">
      <c r="C7941" s="7"/>
      <c r="D7941" s="7"/>
    </row>
    <row r="7942" spans="3:4" s="38" customFormat="1" x14ac:dyDescent="0.2">
      <c r="C7942" s="7"/>
      <c r="D7942" s="7"/>
    </row>
    <row r="7943" spans="3:4" s="38" customFormat="1" x14ac:dyDescent="0.2">
      <c r="C7943" s="7"/>
      <c r="D7943" s="7"/>
    </row>
    <row r="7944" spans="3:4" s="38" customFormat="1" x14ac:dyDescent="0.2">
      <c r="C7944" s="7"/>
      <c r="D7944" s="7"/>
    </row>
    <row r="7945" spans="3:4" s="38" customFormat="1" x14ac:dyDescent="0.2">
      <c r="C7945" s="7"/>
      <c r="D7945" s="7"/>
    </row>
    <row r="7946" spans="3:4" s="38" customFormat="1" x14ac:dyDescent="0.2">
      <c r="C7946" s="7"/>
      <c r="D7946" s="7"/>
    </row>
    <row r="7947" spans="3:4" s="38" customFormat="1" x14ac:dyDescent="0.2">
      <c r="C7947" s="7"/>
      <c r="D7947" s="7"/>
    </row>
    <row r="7948" spans="3:4" s="38" customFormat="1" x14ac:dyDescent="0.2">
      <c r="C7948" s="7"/>
      <c r="D7948" s="7"/>
    </row>
    <row r="7949" spans="3:4" s="38" customFormat="1" x14ac:dyDescent="0.2">
      <c r="C7949" s="7"/>
      <c r="D7949" s="7"/>
    </row>
    <row r="7950" spans="3:4" s="38" customFormat="1" x14ac:dyDescent="0.2">
      <c r="C7950" s="7"/>
      <c r="D7950" s="7"/>
    </row>
    <row r="7951" spans="3:4" s="38" customFormat="1" x14ac:dyDescent="0.2">
      <c r="C7951" s="7"/>
      <c r="D7951" s="7"/>
    </row>
    <row r="7952" spans="3:4" s="38" customFormat="1" x14ac:dyDescent="0.2">
      <c r="C7952" s="7"/>
      <c r="D7952" s="7"/>
    </row>
    <row r="7953" spans="3:4" s="38" customFormat="1" x14ac:dyDescent="0.2">
      <c r="C7953" s="7"/>
      <c r="D7953" s="7"/>
    </row>
    <row r="7954" spans="3:4" s="38" customFormat="1" x14ac:dyDescent="0.2">
      <c r="C7954" s="7"/>
      <c r="D7954" s="7"/>
    </row>
    <row r="7955" spans="3:4" s="38" customFormat="1" x14ac:dyDescent="0.2">
      <c r="C7955" s="7"/>
      <c r="D7955" s="7"/>
    </row>
    <row r="7956" spans="3:4" s="38" customFormat="1" x14ac:dyDescent="0.2">
      <c r="C7956" s="7"/>
      <c r="D7956" s="7"/>
    </row>
    <row r="7957" spans="3:4" s="38" customFormat="1" x14ac:dyDescent="0.2">
      <c r="C7957" s="7"/>
      <c r="D7957" s="7"/>
    </row>
    <row r="7958" spans="3:4" s="38" customFormat="1" x14ac:dyDescent="0.2">
      <c r="C7958" s="7"/>
      <c r="D7958" s="7"/>
    </row>
    <row r="7959" spans="3:4" s="38" customFormat="1" x14ac:dyDescent="0.2">
      <c r="C7959" s="7"/>
      <c r="D7959" s="7"/>
    </row>
    <row r="7960" spans="3:4" s="38" customFormat="1" x14ac:dyDescent="0.2">
      <c r="C7960" s="7"/>
      <c r="D7960" s="7"/>
    </row>
    <row r="7961" spans="3:4" s="38" customFormat="1" x14ac:dyDescent="0.2">
      <c r="C7961" s="7"/>
      <c r="D7961" s="7"/>
    </row>
    <row r="7962" spans="3:4" s="38" customFormat="1" x14ac:dyDescent="0.2">
      <c r="C7962" s="7"/>
      <c r="D7962" s="7"/>
    </row>
    <row r="7963" spans="3:4" s="38" customFormat="1" x14ac:dyDescent="0.2">
      <c r="C7963" s="7"/>
      <c r="D7963" s="7"/>
    </row>
    <row r="7964" spans="3:4" s="38" customFormat="1" x14ac:dyDescent="0.2">
      <c r="C7964" s="7"/>
      <c r="D7964" s="7"/>
    </row>
    <row r="7965" spans="3:4" s="38" customFormat="1" x14ac:dyDescent="0.2">
      <c r="C7965" s="7"/>
      <c r="D7965" s="7"/>
    </row>
    <row r="7966" spans="3:4" s="38" customFormat="1" x14ac:dyDescent="0.2">
      <c r="C7966" s="7"/>
      <c r="D7966" s="7"/>
    </row>
    <row r="7967" spans="3:4" s="38" customFormat="1" x14ac:dyDescent="0.2">
      <c r="C7967" s="7"/>
      <c r="D7967" s="7"/>
    </row>
    <row r="7968" spans="3:4" s="38" customFormat="1" x14ac:dyDescent="0.2">
      <c r="C7968" s="7"/>
      <c r="D7968" s="7"/>
    </row>
    <row r="7969" spans="3:4" s="38" customFormat="1" x14ac:dyDescent="0.2">
      <c r="C7969" s="7"/>
      <c r="D7969" s="7"/>
    </row>
    <row r="7970" spans="3:4" s="38" customFormat="1" x14ac:dyDescent="0.2">
      <c r="C7970" s="7"/>
      <c r="D7970" s="7"/>
    </row>
    <row r="7971" spans="3:4" s="38" customFormat="1" x14ac:dyDescent="0.2">
      <c r="C7971" s="7"/>
      <c r="D7971" s="7"/>
    </row>
    <row r="7972" spans="3:4" s="38" customFormat="1" x14ac:dyDescent="0.2">
      <c r="C7972" s="7"/>
      <c r="D7972" s="7"/>
    </row>
    <row r="7973" spans="3:4" s="38" customFormat="1" x14ac:dyDescent="0.2">
      <c r="C7973" s="7"/>
      <c r="D7973" s="7"/>
    </row>
    <row r="7974" spans="3:4" s="38" customFormat="1" x14ac:dyDescent="0.2">
      <c r="C7974" s="7"/>
      <c r="D7974" s="7"/>
    </row>
    <row r="7975" spans="3:4" s="38" customFormat="1" x14ac:dyDescent="0.2">
      <c r="C7975" s="7"/>
      <c r="D7975" s="7"/>
    </row>
    <row r="7976" spans="3:4" s="38" customFormat="1" x14ac:dyDescent="0.2">
      <c r="C7976" s="7"/>
      <c r="D7976" s="7"/>
    </row>
    <row r="7977" spans="3:4" s="38" customFormat="1" x14ac:dyDescent="0.2">
      <c r="C7977" s="7"/>
      <c r="D7977" s="7"/>
    </row>
    <row r="7978" spans="3:4" s="38" customFormat="1" x14ac:dyDescent="0.2">
      <c r="C7978" s="7"/>
      <c r="D7978" s="7"/>
    </row>
    <row r="7979" spans="3:4" s="38" customFormat="1" x14ac:dyDescent="0.2">
      <c r="C7979" s="7"/>
      <c r="D7979" s="7"/>
    </row>
    <row r="7980" spans="3:4" s="38" customFormat="1" x14ac:dyDescent="0.2">
      <c r="C7980" s="7"/>
      <c r="D7980" s="7"/>
    </row>
    <row r="7981" spans="3:4" s="38" customFormat="1" x14ac:dyDescent="0.2">
      <c r="C7981" s="7"/>
      <c r="D7981" s="7"/>
    </row>
    <row r="7982" spans="3:4" s="38" customFormat="1" x14ac:dyDescent="0.2">
      <c r="C7982" s="7"/>
      <c r="D7982" s="7"/>
    </row>
    <row r="7983" spans="3:4" s="38" customFormat="1" x14ac:dyDescent="0.2">
      <c r="C7983" s="7"/>
      <c r="D7983" s="7"/>
    </row>
    <row r="7984" spans="3:4" s="38" customFormat="1" x14ac:dyDescent="0.2">
      <c r="C7984" s="7"/>
      <c r="D7984" s="7"/>
    </row>
    <row r="7985" spans="3:4" s="38" customFormat="1" x14ac:dyDescent="0.2">
      <c r="C7985" s="7"/>
      <c r="D7985" s="7"/>
    </row>
    <row r="7986" spans="3:4" s="38" customFormat="1" x14ac:dyDescent="0.2">
      <c r="C7986" s="7"/>
      <c r="D7986" s="7"/>
    </row>
    <row r="7987" spans="3:4" s="38" customFormat="1" x14ac:dyDescent="0.2">
      <c r="C7987" s="7"/>
      <c r="D7987" s="7"/>
    </row>
    <row r="7988" spans="3:4" s="38" customFormat="1" x14ac:dyDescent="0.2">
      <c r="C7988" s="7"/>
      <c r="D7988" s="7"/>
    </row>
    <row r="7989" spans="3:4" s="38" customFormat="1" x14ac:dyDescent="0.2">
      <c r="C7989" s="7"/>
      <c r="D7989" s="7"/>
    </row>
    <row r="7990" spans="3:4" s="38" customFormat="1" x14ac:dyDescent="0.2">
      <c r="C7990" s="7"/>
      <c r="D7990" s="7"/>
    </row>
    <row r="7991" spans="3:4" s="38" customFormat="1" x14ac:dyDescent="0.2">
      <c r="C7991" s="7"/>
      <c r="D7991" s="7"/>
    </row>
    <row r="7992" spans="3:4" s="38" customFormat="1" x14ac:dyDescent="0.2">
      <c r="C7992" s="7"/>
      <c r="D7992" s="7"/>
    </row>
    <row r="7993" spans="3:4" s="38" customFormat="1" x14ac:dyDescent="0.2">
      <c r="C7993" s="7"/>
      <c r="D7993" s="7"/>
    </row>
    <row r="7994" spans="3:4" s="38" customFormat="1" x14ac:dyDescent="0.2">
      <c r="C7994" s="7"/>
      <c r="D7994" s="7"/>
    </row>
    <row r="7995" spans="3:4" s="38" customFormat="1" x14ac:dyDescent="0.2">
      <c r="C7995" s="7"/>
      <c r="D7995" s="7"/>
    </row>
    <row r="7996" spans="3:4" s="38" customFormat="1" x14ac:dyDescent="0.2">
      <c r="C7996" s="7"/>
      <c r="D7996" s="7"/>
    </row>
    <row r="7997" spans="3:4" s="38" customFormat="1" x14ac:dyDescent="0.2">
      <c r="C7997" s="7"/>
      <c r="D7997" s="7"/>
    </row>
    <row r="7998" spans="3:4" s="38" customFormat="1" x14ac:dyDescent="0.2">
      <c r="C7998" s="7"/>
      <c r="D7998" s="7"/>
    </row>
    <row r="7999" spans="3:4" s="38" customFormat="1" x14ac:dyDescent="0.2">
      <c r="C7999" s="7"/>
      <c r="D7999" s="7"/>
    </row>
    <row r="8000" spans="3:4" s="38" customFormat="1" x14ac:dyDescent="0.2">
      <c r="C8000" s="7"/>
      <c r="D8000" s="7"/>
    </row>
    <row r="8001" spans="3:4" s="38" customFormat="1" x14ac:dyDescent="0.2">
      <c r="C8001" s="7"/>
      <c r="D8001" s="7"/>
    </row>
    <row r="8002" spans="3:4" s="38" customFormat="1" x14ac:dyDescent="0.2">
      <c r="C8002" s="7"/>
      <c r="D8002" s="7"/>
    </row>
    <row r="8003" spans="3:4" s="38" customFormat="1" x14ac:dyDescent="0.2">
      <c r="C8003" s="7"/>
      <c r="D8003" s="7"/>
    </row>
    <row r="8004" spans="3:4" s="38" customFormat="1" x14ac:dyDescent="0.2">
      <c r="C8004" s="7"/>
      <c r="D8004" s="7"/>
    </row>
    <row r="8005" spans="3:4" s="38" customFormat="1" x14ac:dyDescent="0.2">
      <c r="C8005" s="7"/>
      <c r="D8005" s="7"/>
    </row>
    <row r="8006" spans="3:4" s="38" customFormat="1" x14ac:dyDescent="0.2">
      <c r="C8006" s="7"/>
      <c r="D8006" s="7"/>
    </row>
    <row r="8007" spans="3:4" s="38" customFormat="1" x14ac:dyDescent="0.2">
      <c r="C8007" s="7"/>
      <c r="D8007" s="7"/>
    </row>
    <row r="8008" spans="3:4" s="38" customFormat="1" x14ac:dyDescent="0.2">
      <c r="C8008" s="7"/>
      <c r="D8008" s="7"/>
    </row>
    <row r="8009" spans="3:4" s="38" customFormat="1" x14ac:dyDescent="0.2">
      <c r="C8009" s="7"/>
      <c r="D8009" s="7"/>
    </row>
    <row r="8010" spans="3:4" s="38" customFormat="1" x14ac:dyDescent="0.2">
      <c r="C8010" s="7"/>
      <c r="D8010" s="7"/>
    </row>
    <row r="8011" spans="3:4" s="38" customFormat="1" x14ac:dyDescent="0.2">
      <c r="C8011" s="7"/>
      <c r="D8011" s="7"/>
    </row>
    <row r="8012" spans="3:4" s="38" customFormat="1" x14ac:dyDescent="0.2">
      <c r="C8012" s="7"/>
      <c r="D8012" s="7"/>
    </row>
    <row r="8013" spans="3:4" s="38" customFormat="1" x14ac:dyDescent="0.2">
      <c r="C8013" s="7"/>
      <c r="D8013" s="7"/>
    </row>
    <row r="8014" spans="3:4" s="38" customFormat="1" x14ac:dyDescent="0.2">
      <c r="C8014" s="7"/>
      <c r="D8014" s="7"/>
    </row>
    <row r="8015" spans="3:4" s="38" customFormat="1" x14ac:dyDescent="0.2">
      <c r="C8015" s="7"/>
      <c r="D8015" s="7"/>
    </row>
    <row r="8016" spans="3:4" s="38" customFormat="1" x14ac:dyDescent="0.2">
      <c r="C8016" s="7"/>
      <c r="D8016" s="7"/>
    </row>
    <row r="8017" spans="3:4" s="38" customFormat="1" x14ac:dyDescent="0.2">
      <c r="C8017" s="7"/>
      <c r="D8017" s="7"/>
    </row>
    <row r="8018" spans="3:4" s="38" customFormat="1" x14ac:dyDescent="0.2">
      <c r="C8018" s="7"/>
      <c r="D8018" s="7"/>
    </row>
    <row r="8019" spans="3:4" s="38" customFormat="1" x14ac:dyDescent="0.2">
      <c r="C8019" s="7"/>
      <c r="D8019" s="7"/>
    </row>
    <row r="8020" spans="3:4" s="38" customFormat="1" x14ac:dyDescent="0.2">
      <c r="C8020" s="7"/>
      <c r="D8020" s="7"/>
    </row>
    <row r="8021" spans="3:4" s="38" customFormat="1" x14ac:dyDescent="0.2">
      <c r="C8021" s="7"/>
      <c r="D8021" s="7"/>
    </row>
    <row r="8022" spans="3:4" s="38" customFormat="1" x14ac:dyDescent="0.2">
      <c r="C8022" s="7"/>
      <c r="D8022" s="7"/>
    </row>
    <row r="8023" spans="3:4" s="38" customFormat="1" x14ac:dyDescent="0.2">
      <c r="C8023" s="7"/>
      <c r="D8023" s="7"/>
    </row>
    <row r="8024" spans="3:4" s="38" customFormat="1" x14ac:dyDescent="0.2">
      <c r="C8024" s="7"/>
      <c r="D8024" s="7"/>
    </row>
    <row r="8025" spans="3:4" s="38" customFormat="1" x14ac:dyDescent="0.2">
      <c r="C8025" s="7"/>
      <c r="D8025" s="7"/>
    </row>
    <row r="8026" spans="3:4" s="38" customFormat="1" x14ac:dyDescent="0.2">
      <c r="C8026" s="7"/>
      <c r="D8026" s="7"/>
    </row>
    <row r="8027" spans="3:4" s="38" customFormat="1" x14ac:dyDescent="0.2">
      <c r="C8027" s="7"/>
      <c r="D8027" s="7"/>
    </row>
    <row r="8028" spans="3:4" s="38" customFormat="1" x14ac:dyDescent="0.2">
      <c r="C8028" s="7"/>
      <c r="D8028" s="7"/>
    </row>
    <row r="8029" spans="3:4" s="38" customFormat="1" x14ac:dyDescent="0.2">
      <c r="C8029" s="7"/>
      <c r="D8029" s="7"/>
    </row>
    <row r="8030" spans="3:4" s="38" customFormat="1" x14ac:dyDescent="0.2">
      <c r="C8030" s="7"/>
      <c r="D8030" s="7"/>
    </row>
    <row r="8031" spans="3:4" s="38" customFormat="1" x14ac:dyDescent="0.2">
      <c r="C8031" s="7"/>
      <c r="D8031" s="7"/>
    </row>
    <row r="8032" spans="3:4" s="38" customFormat="1" x14ac:dyDescent="0.2">
      <c r="C8032" s="7"/>
      <c r="D8032" s="7"/>
    </row>
    <row r="8033" spans="3:4" s="38" customFormat="1" x14ac:dyDescent="0.2">
      <c r="C8033" s="7"/>
      <c r="D8033" s="7"/>
    </row>
    <row r="8034" spans="3:4" s="38" customFormat="1" x14ac:dyDescent="0.2">
      <c r="C8034" s="7"/>
      <c r="D8034" s="7"/>
    </row>
    <row r="8035" spans="3:4" s="38" customFormat="1" x14ac:dyDescent="0.2">
      <c r="C8035" s="7"/>
      <c r="D8035" s="7"/>
    </row>
    <row r="8036" spans="3:4" s="38" customFormat="1" x14ac:dyDescent="0.2">
      <c r="C8036" s="7"/>
      <c r="D8036" s="7"/>
    </row>
    <row r="8037" spans="3:4" s="38" customFormat="1" x14ac:dyDescent="0.2">
      <c r="C8037" s="7"/>
      <c r="D8037" s="7"/>
    </row>
    <row r="8038" spans="3:4" s="38" customFormat="1" x14ac:dyDescent="0.2">
      <c r="C8038" s="7"/>
      <c r="D8038" s="7"/>
    </row>
    <row r="8039" spans="3:4" s="38" customFormat="1" x14ac:dyDescent="0.2">
      <c r="C8039" s="7"/>
      <c r="D8039" s="7"/>
    </row>
    <row r="8040" spans="3:4" s="38" customFormat="1" x14ac:dyDescent="0.2">
      <c r="C8040" s="7"/>
      <c r="D8040" s="7"/>
    </row>
    <row r="8041" spans="3:4" s="38" customFormat="1" x14ac:dyDescent="0.2">
      <c r="C8041" s="7"/>
      <c r="D8041" s="7"/>
    </row>
    <row r="8042" spans="3:4" s="38" customFormat="1" x14ac:dyDescent="0.2">
      <c r="C8042" s="7"/>
      <c r="D8042" s="7"/>
    </row>
    <row r="8043" spans="3:4" s="38" customFormat="1" x14ac:dyDescent="0.2">
      <c r="C8043" s="7"/>
      <c r="D8043" s="7"/>
    </row>
    <row r="8044" spans="3:4" s="38" customFormat="1" x14ac:dyDescent="0.2">
      <c r="C8044" s="7"/>
      <c r="D8044" s="7"/>
    </row>
    <row r="8045" spans="3:4" s="38" customFormat="1" x14ac:dyDescent="0.2">
      <c r="C8045" s="7"/>
      <c r="D8045" s="7"/>
    </row>
    <row r="8046" spans="3:4" s="38" customFormat="1" x14ac:dyDescent="0.2">
      <c r="C8046" s="7"/>
      <c r="D8046" s="7"/>
    </row>
    <row r="8047" spans="3:4" s="38" customFormat="1" x14ac:dyDescent="0.2">
      <c r="C8047" s="7"/>
      <c r="D8047" s="7"/>
    </row>
    <row r="8048" spans="3:4" s="38" customFormat="1" x14ac:dyDescent="0.2">
      <c r="C8048" s="7"/>
      <c r="D8048" s="7"/>
    </row>
    <row r="8049" spans="3:4" s="38" customFormat="1" x14ac:dyDescent="0.2">
      <c r="C8049" s="7"/>
      <c r="D8049" s="7"/>
    </row>
    <row r="8050" spans="3:4" s="38" customFormat="1" x14ac:dyDescent="0.2">
      <c r="C8050" s="7"/>
      <c r="D8050" s="7"/>
    </row>
    <row r="8051" spans="3:4" s="38" customFormat="1" x14ac:dyDescent="0.2">
      <c r="C8051" s="7"/>
      <c r="D8051" s="7"/>
    </row>
    <row r="8052" spans="3:4" s="38" customFormat="1" x14ac:dyDescent="0.2">
      <c r="C8052" s="7"/>
      <c r="D8052" s="7"/>
    </row>
    <row r="8053" spans="3:4" s="38" customFormat="1" x14ac:dyDescent="0.2">
      <c r="C8053" s="7"/>
      <c r="D8053" s="7"/>
    </row>
    <row r="8054" spans="3:4" s="38" customFormat="1" x14ac:dyDescent="0.2">
      <c r="C8054" s="7"/>
      <c r="D8054" s="7"/>
    </row>
    <row r="8055" spans="3:4" s="38" customFormat="1" x14ac:dyDescent="0.2">
      <c r="C8055" s="7"/>
      <c r="D8055" s="7"/>
    </row>
    <row r="8056" spans="3:4" s="38" customFormat="1" x14ac:dyDescent="0.2">
      <c r="C8056" s="7"/>
      <c r="D8056" s="7"/>
    </row>
    <row r="8057" spans="3:4" s="38" customFormat="1" x14ac:dyDescent="0.2">
      <c r="C8057" s="7"/>
      <c r="D8057" s="7"/>
    </row>
    <row r="8058" spans="3:4" s="38" customFormat="1" x14ac:dyDescent="0.2">
      <c r="C8058" s="7"/>
      <c r="D8058" s="7"/>
    </row>
    <row r="8059" spans="3:4" s="38" customFormat="1" x14ac:dyDescent="0.2">
      <c r="C8059" s="7"/>
      <c r="D8059" s="7"/>
    </row>
    <row r="8060" spans="3:4" s="38" customFormat="1" x14ac:dyDescent="0.2">
      <c r="C8060" s="7"/>
      <c r="D8060" s="7"/>
    </row>
    <row r="8061" spans="3:4" s="38" customFormat="1" x14ac:dyDescent="0.2">
      <c r="C8061" s="7"/>
      <c r="D8061" s="7"/>
    </row>
    <row r="8062" spans="3:4" s="38" customFormat="1" x14ac:dyDescent="0.2">
      <c r="C8062" s="7"/>
      <c r="D8062" s="7"/>
    </row>
    <row r="8063" spans="3:4" s="38" customFormat="1" x14ac:dyDescent="0.2">
      <c r="C8063" s="7"/>
      <c r="D8063" s="7"/>
    </row>
    <row r="8064" spans="3:4" s="38" customFormat="1" x14ac:dyDescent="0.2">
      <c r="C8064" s="7"/>
      <c r="D8064" s="7"/>
    </row>
    <row r="8065" spans="3:4" s="38" customFormat="1" x14ac:dyDescent="0.2">
      <c r="C8065" s="7"/>
      <c r="D8065" s="7"/>
    </row>
    <row r="8066" spans="3:4" s="38" customFormat="1" x14ac:dyDescent="0.2">
      <c r="C8066" s="7"/>
      <c r="D8066" s="7"/>
    </row>
    <row r="8067" spans="3:4" s="38" customFormat="1" x14ac:dyDescent="0.2">
      <c r="C8067" s="7"/>
      <c r="D8067" s="7"/>
    </row>
    <row r="8068" spans="3:4" s="38" customFormat="1" x14ac:dyDescent="0.2">
      <c r="C8068" s="7"/>
      <c r="D8068" s="7"/>
    </row>
    <row r="8069" spans="3:4" s="38" customFormat="1" x14ac:dyDescent="0.2">
      <c r="C8069" s="7"/>
      <c r="D8069" s="7"/>
    </row>
    <row r="8070" spans="3:4" s="38" customFormat="1" x14ac:dyDescent="0.2">
      <c r="C8070" s="7"/>
      <c r="D8070" s="7"/>
    </row>
    <row r="8071" spans="3:4" s="38" customFormat="1" x14ac:dyDescent="0.2">
      <c r="C8071" s="7"/>
      <c r="D8071" s="7"/>
    </row>
    <row r="8072" spans="3:4" s="38" customFormat="1" x14ac:dyDescent="0.2">
      <c r="C8072" s="7"/>
      <c r="D8072" s="7"/>
    </row>
    <row r="8073" spans="3:4" s="38" customFormat="1" x14ac:dyDescent="0.2">
      <c r="C8073" s="7"/>
      <c r="D8073" s="7"/>
    </row>
    <row r="8074" spans="3:4" s="38" customFormat="1" x14ac:dyDescent="0.2">
      <c r="C8074" s="7"/>
      <c r="D8074" s="7"/>
    </row>
    <row r="8075" spans="3:4" s="38" customFormat="1" x14ac:dyDescent="0.2">
      <c r="C8075" s="7"/>
      <c r="D8075" s="7"/>
    </row>
    <row r="8076" spans="3:4" s="38" customFormat="1" x14ac:dyDescent="0.2">
      <c r="C8076" s="7"/>
      <c r="D8076" s="7"/>
    </row>
    <row r="8077" spans="3:4" s="38" customFormat="1" x14ac:dyDescent="0.2">
      <c r="C8077" s="7"/>
      <c r="D8077" s="7"/>
    </row>
    <row r="8078" spans="3:4" s="38" customFormat="1" x14ac:dyDescent="0.2">
      <c r="C8078" s="7"/>
      <c r="D8078" s="7"/>
    </row>
    <row r="8079" spans="3:4" s="38" customFormat="1" x14ac:dyDescent="0.2">
      <c r="C8079" s="7"/>
      <c r="D8079" s="7"/>
    </row>
    <row r="8080" spans="3:4" s="38" customFormat="1" x14ac:dyDescent="0.2">
      <c r="C8080" s="7"/>
      <c r="D8080" s="7"/>
    </row>
    <row r="8081" spans="3:4" s="38" customFormat="1" x14ac:dyDescent="0.2">
      <c r="C8081" s="7"/>
      <c r="D8081" s="7"/>
    </row>
    <row r="8082" spans="3:4" s="38" customFormat="1" x14ac:dyDescent="0.2">
      <c r="C8082" s="7"/>
      <c r="D8082" s="7"/>
    </row>
    <row r="8083" spans="3:4" s="38" customFormat="1" x14ac:dyDescent="0.2">
      <c r="C8083" s="7"/>
      <c r="D8083" s="7"/>
    </row>
    <row r="8084" spans="3:4" s="38" customFormat="1" x14ac:dyDescent="0.2">
      <c r="C8084" s="7"/>
      <c r="D8084" s="7"/>
    </row>
    <row r="8085" spans="3:4" s="38" customFormat="1" x14ac:dyDescent="0.2">
      <c r="C8085" s="7"/>
      <c r="D8085" s="7"/>
    </row>
    <row r="8086" spans="3:4" s="38" customFormat="1" x14ac:dyDescent="0.2">
      <c r="C8086" s="7"/>
      <c r="D8086" s="7"/>
    </row>
    <row r="8087" spans="3:4" s="38" customFormat="1" x14ac:dyDescent="0.2">
      <c r="C8087" s="7"/>
      <c r="D8087" s="7"/>
    </row>
    <row r="8088" spans="3:4" s="38" customFormat="1" x14ac:dyDescent="0.2">
      <c r="C8088" s="7"/>
      <c r="D8088" s="7"/>
    </row>
    <row r="8089" spans="3:4" s="38" customFormat="1" x14ac:dyDescent="0.2">
      <c r="C8089" s="7"/>
      <c r="D8089" s="7"/>
    </row>
    <row r="8090" spans="3:4" s="38" customFormat="1" x14ac:dyDescent="0.2">
      <c r="C8090" s="7"/>
      <c r="D8090" s="7"/>
    </row>
    <row r="8091" spans="3:4" s="38" customFormat="1" x14ac:dyDescent="0.2">
      <c r="C8091" s="7"/>
      <c r="D8091" s="7"/>
    </row>
    <row r="8092" spans="3:4" s="38" customFormat="1" x14ac:dyDescent="0.2">
      <c r="C8092" s="7"/>
      <c r="D8092" s="7"/>
    </row>
    <row r="8093" spans="3:4" s="38" customFormat="1" x14ac:dyDescent="0.2">
      <c r="C8093" s="7"/>
      <c r="D8093" s="7"/>
    </row>
    <row r="8094" spans="3:4" s="38" customFormat="1" x14ac:dyDescent="0.2">
      <c r="C8094" s="7"/>
      <c r="D8094" s="7"/>
    </row>
    <row r="8095" spans="3:4" s="38" customFormat="1" x14ac:dyDescent="0.2">
      <c r="C8095" s="7"/>
      <c r="D8095" s="7"/>
    </row>
    <row r="8096" spans="3:4" s="38" customFormat="1" x14ac:dyDescent="0.2">
      <c r="C8096" s="7"/>
      <c r="D8096" s="7"/>
    </row>
    <row r="8097" spans="3:4" s="38" customFormat="1" x14ac:dyDescent="0.2">
      <c r="C8097" s="7"/>
      <c r="D8097" s="7"/>
    </row>
    <row r="8098" spans="3:4" s="38" customFormat="1" x14ac:dyDescent="0.2">
      <c r="C8098" s="7"/>
      <c r="D8098" s="7"/>
    </row>
    <row r="8099" spans="3:4" s="38" customFormat="1" x14ac:dyDescent="0.2">
      <c r="C8099" s="7"/>
      <c r="D8099" s="7"/>
    </row>
    <row r="8100" spans="3:4" s="38" customFormat="1" x14ac:dyDescent="0.2">
      <c r="C8100" s="7"/>
      <c r="D8100" s="7"/>
    </row>
    <row r="8101" spans="3:4" s="38" customFormat="1" x14ac:dyDescent="0.2">
      <c r="C8101" s="7"/>
      <c r="D8101" s="7"/>
    </row>
    <row r="8102" spans="3:4" s="38" customFormat="1" x14ac:dyDescent="0.2">
      <c r="C8102" s="7"/>
      <c r="D8102" s="7"/>
    </row>
    <row r="8103" spans="3:4" s="38" customFormat="1" x14ac:dyDescent="0.2">
      <c r="C8103" s="7"/>
      <c r="D8103" s="7"/>
    </row>
    <row r="8104" spans="3:4" s="38" customFormat="1" x14ac:dyDescent="0.2">
      <c r="C8104" s="7"/>
      <c r="D8104" s="7"/>
    </row>
    <row r="8105" spans="3:4" s="38" customFormat="1" x14ac:dyDescent="0.2">
      <c r="C8105" s="7"/>
      <c r="D8105" s="7"/>
    </row>
    <row r="8106" spans="3:4" s="38" customFormat="1" x14ac:dyDescent="0.2">
      <c r="C8106" s="7"/>
      <c r="D8106" s="7"/>
    </row>
    <row r="8107" spans="3:4" s="38" customFormat="1" x14ac:dyDescent="0.2">
      <c r="C8107" s="7"/>
      <c r="D8107" s="7"/>
    </row>
    <row r="8108" spans="3:4" s="38" customFormat="1" x14ac:dyDescent="0.2">
      <c r="C8108" s="7"/>
      <c r="D8108" s="7"/>
    </row>
    <row r="8109" spans="3:4" s="38" customFormat="1" x14ac:dyDescent="0.2">
      <c r="C8109" s="7"/>
      <c r="D8109" s="7"/>
    </row>
    <row r="8110" spans="3:4" s="38" customFormat="1" x14ac:dyDescent="0.2">
      <c r="C8110" s="7"/>
      <c r="D8110" s="7"/>
    </row>
    <row r="8111" spans="3:4" s="38" customFormat="1" x14ac:dyDescent="0.2">
      <c r="C8111" s="7"/>
      <c r="D8111" s="7"/>
    </row>
    <row r="8112" spans="3:4" s="38" customFormat="1" x14ac:dyDescent="0.2">
      <c r="C8112" s="7"/>
      <c r="D8112" s="7"/>
    </row>
    <row r="8113" spans="3:4" s="38" customFormat="1" x14ac:dyDescent="0.2">
      <c r="C8113" s="7"/>
      <c r="D8113" s="7"/>
    </row>
    <row r="8114" spans="3:4" s="38" customFormat="1" x14ac:dyDescent="0.2">
      <c r="C8114" s="7"/>
      <c r="D8114" s="7"/>
    </row>
    <row r="8115" spans="3:4" s="38" customFormat="1" x14ac:dyDescent="0.2">
      <c r="C8115" s="7"/>
      <c r="D8115" s="7"/>
    </row>
    <row r="8116" spans="3:4" s="38" customFormat="1" x14ac:dyDescent="0.2">
      <c r="C8116" s="7"/>
      <c r="D8116" s="7"/>
    </row>
    <row r="8117" spans="3:4" s="38" customFormat="1" x14ac:dyDescent="0.2">
      <c r="C8117" s="7"/>
      <c r="D8117" s="7"/>
    </row>
    <row r="8118" spans="3:4" s="38" customFormat="1" x14ac:dyDescent="0.2">
      <c r="C8118" s="7"/>
      <c r="D8118" s="7"/>
    </row>
    <row r="8119" spans="3:4" s="38" customFormat="1" x14ac:dyDescent="0.2">
      <c r="C8119" s="7"/>
      <c r="D8119" s="7"/>
    </row>
    <row r="8120" spans="3:4" s="38" customFormat="1" x14ac:dyDescent="0.2">
      <c r="C8120" s="7"/>
      <c r="D8120" s="7"/>
    </row>
    <row r="8121" spans="3:4" s="38" customFormat="1" x14ac:dyDescent="0.2">
      <c r="C8121" s="7"/>
      <c r="D8121" s="7"/>
    </row>
    <row r="8122" spans="3:4" s="38" customFormat="1" x14ac:dyDescent="0.2">
      <c r="C8122" s="7"/>
      <c r="D8122" s="7"/>
    </row>
    <row r="8123" spans="3:4" s="38" customFormat="1" x14ac:dyDescent="0.2">
      <c r="C8123" s="7"/>
      <c r="D8123" s="7"/>
    </row>
    <row r="8124" spans="3:4" s="38" customFormat="1" x14ac:dyDescent="0.2">
      <c r="C8124" s="7"/>
      <c r="D8124" s="7"/>
    </row>
    <row r="8125" spans="3:4" s="38" customFormat="1" x14ac:dyDescent="0.2">
      <c r="C8125" s="7"/>
      <c r="D8125" s="7"/>
    </row>
    <row r="8126" spans="3:4" s="38" customFormat="1" x14ac:dyDescent="0.2">
      <c r="C8126" s="7"/>
      <c r="D8126" s="7"/>
    </row>
    <row r="8127" spans="3:4" s="38" customFormat="1" x14ac:dyDescent="0.2">
      <c r="C8127" s="7"/>
      <c r="D8127" s="7"/>
    </row>
    <row r="8128" spans="3:4" s="38" customFormat="1" x14ac:dyDescent="0.2">
      <c r="C8128" s="7"/>
      <c r="D8128" s="7"/>
    </row>
    <row r="8129" spans="3:4" s="38" customFormat="1" x14ac:dyDescent="0.2">
      <c r="C8129" s="7"/>
      <c r="D8129" s="7"/>
    </row>
    <row r="8130" spans="3:4" s="38" customFormat="1" x14ac:dyDescent="0.2">
      <c r="C8130" s="7"/>
      <c r="D8130" s="7"/>
    </row>
    <row r="8131" spans="3:4" s="38" customFormat="1" x14ac:dyDescent="0.2">
      <c r="C8131" s="7"/>
      <c r="D8131" s="7"/>
    </row>
    <row r="8132" spans="3:4" s="38" customFormat="1" x14ac:dyDescent="0.2">
      <c r="C8132" s="7"/>
      <c r="D8132" s="7"/>
    </row>
    <row r="8133" spans="3:4" s="38" customFormat="1" x14ac:dyDescent="0.2">
      <c r="C8133" s="7"/>
      <c r="D8133" s="7"/>
    </row>
    <row r="8134" spans="3:4" s="38" customFormat="1" x14ac:dyDescent="0.2">
      <c r="C8134" s="7"/>
      <c r="D8134" s="7"/>
    </row>
    <row r="8135" spans="3:4" s="38" customFormat="1" x14ac:dyDescent="0.2">
      <c r="C8135" s="7"/>
      <c r="D8135" s="7"/>
    </row>
    <row r="8136" spans="3:4" s="38" customFormat="1" x14ac:dyDescent="0.2">
      <c r="C8136" s="7"/>
      <c r="D8136" s="7"/>
    </row>
    <row r="8137" spans="3:4" s="38" customFormat="1" x14ac:dyDescent="0.2">
      <c r="C8137" s="7"/>
      <c r="D8137" s="7"/>
    </row>
    <row r="8138" spans="3:4" s="38" customFormat="1" x14ac:dyDescent="0.2">
      <c r="C8138" s="7"/>
      <c r="D8138" s="7"/>
    </row>
    <row r="8139" spans="3:4" s="38" customFormat="1" x14ac:dyDescent="0.2">
      <c r="C8139" s="7"/>
      <c r="D8139" s="7"/>
    </row>
    <row r="8140" spans="3:4" s="38" customFormat="1" x14ac:dyDescent="0.2">
      <c r="C8140" s="7"/>
      <c r="D8140" s="7"/>
    </row>
    <row r="8141" spans="3:4" s="38" customFormat="1" x14ac:dyDescent="0.2">
      <c r="C8141" s="7"/>
      <c r="D8141" s="7"/>
    </row>
    <row r="8142" spans="3:4" s="38" customFormat="1" x14ac:dyDescent="0.2">
      <c r="C8142" s="7"/>
      <c r="D8142" s="7"/>
    </row>
    <row r="8143" spans="3:4" s="38" customFormat="1" x14ac:dyDescent="0.2">
      <c r="C8143" s="7"/>
      <c r="D8143" s="7"/>
    </row>
    <row r="8144" spans="3:4" s="38" customFormat="1" x14ac:dyDescent="0.2">
      <c r="C8144" s="7"/>
      <c r="D8144" s="7"/>
    </row>
    <row r="8145" spans="3:4" s="38" customFormat="1" x14ac:dyDescent="0.2">
      <c r="C8145" s="7"/>
      <c r="D8145" s="7"/>
    </row>
    <row r="8146" spans="3:4" s="38" customFormat="1" x14ac:dyDescent="0.2">
      <c r="C8146" s="7"/>
      <c r="D8146" s="7"/>
    </row>
    <row r="8147" spans="3:4" s="38" customFormat="1" x14ac:dyDescent="0.2">
      <c r="C8147" s="7"/>
      <c r="D8147" s="7"/>
    </row>
    <row r="8148" spans="3:4" s="38" customFormat="1" x14ac:dyDescent="0.2">
      <c r="C8148" s="7"/>
      <c r="D8148" s="7"/>
    </row>
    <row r="8149" spans="3:4" s="38" customFormat="1" x14ac:dyDescent="0.2">
      <c r="C8149" s="7"/>
      <c r="D8149" s="7"/>
    </row>
    <row r="8150" spans="3:4" s="38" customFormat="1" x14ac:dyDescent="0.2">
      <c r="C8150" s="7"/>
      <c r="D8150" s="7"/>
    </row>
    <row r="8151" spans="3:4" s="38" customFormat="1" x14ac:dyDescent="0.2">
      <c r="C8151" s="7"/>
      <c r="D8151" s="7"/>
    </row>
    <row r="8152" spans="3:4" s="38" customFormat="1" x14ac:dyDescent="0.2">
      <c r="C8152" s="7"/>
      <c r="D8152" s="7"/>
    </row>
    <row r="8153" spans="3:4" s="38" customFormat="1" x14ac:dyDescent="0.2">
      <c r="C8153" s="7"/>
      <c r="D8153" s="7"/>
    </row>
    <row r="8154" spans="3:4" s="38" customFormat="1" x14ac:dyDescent="0.2">
      <c r="C8154" s="7"/>
      <c r="D8154" s="7"/>
    </row>
    <row r="8155" spans="3:4" s="38" customFormat="1" x14ac:dyDescent="0.2">
      <c r="C8155" s="7"/>
      <c r="D8155" s="7"/>
    </row>
    <row r="8156" spans="3:4" s="38" customFormat="1" x14ac:dyDescent="0.2">
      <c r="C8156" s="7"/>
      <c r="D8156" s="7"/>
    </row>
    <row r="8157" spans="3:4" s="38" customFormat="1" x14ac:dyDescent="0.2">
      <c r="C8157" s="7"/>
      <c r="D8157" s="7"/>
    </row>
    <row r="8158" spans="3:4" s="38" customFormat="1" x14ac:dyDescent="0.2">
      <c r="C8158" s="7"/>
      <c r="D8158" s="7"/>
    </row>
    <row r="8159" spans="3:4" s="38" customFormat="1" x14ac:dyDescent="0.2">
      <c r="C8159" s="7"/>
      <c r="D8159" s="7"/>
    </row>
    <row r="8160" spans="3:4" s="38" customFormat="1" x14ac:dyDescent="0.2">
      <c r="C8160" s="7"/>
      <c r="D8160" s="7"/>
    </row>
    <row r="8161" spans="3:4" s="38" customFormat="1" x14ac:dyDescent="0.2">
      <c r="C8161" s="7"/>
      <c r="D8161" s="7"/>
    </row>
    <row r="8162" spans="3:4" s="38" customFormat="1" x14ac:dyDescent="0.2">
      <c r="C8162" s="7"/>
      <c r="D8162" s="7"/>
    </row>
    <row r="8163" spans="3:4" s="38" customFormat="1" x14ac:dyDescent="0.2">
      <c r="C8163" s="7"/>
      <c r="D8163" s="7"/>
    </row>
    <row r="8164" spans="3:4" s="38" customFormat="1" x14ac:dyDescent="0.2">
      <c r="C8164" s="7"/>
      <c r="D8164" s="7"/>
    </row>
    <row r="8165" spans="3:4" s="38" customFormat="1" x14ac:dyDescent="0.2">
      <c r="C8165" s="7"/>
      <c r="D8165" s="7"/>
    </row>
    <row r="8166" spans="3:4" s="38" customFormat="1" x14ac:dyDescent="0.2">
      <c r="C8166" s="7"/>
      <c r="D8166" s="7"/>
    </row>
    <row r="8167" spans="3:4" s="38" customFormat="1" x14ac:dyDescent="0.2">
      <c r="C8167" s="7"/>
      <c r="D8167" s="7"/>
    </row>
    <row r="8168" spans="3:4" s="38" customFormat="1" x14ac:dyDescent="0.2">
      <c r="C8168" s="7"/>
      <c r="D8168" s="7"/>
    </row>
    <row r="8169" spans="3:4" s="38" customFormat="1" x14ac:dyDescent="0.2">
      <c r="C8169" s="7"/>
      <c r="D8169" s="7"/>
    </row>
    <row r="8170" spans="3:4" s="38" customFormat="1" x14ac:dyDescent="0.2">
      <c r="C8170" s="7"/>
      <c r="D8170" s="7"/>
    </row>
    <row r="8171" spans="3:4" s="38" customFormat="1" x14ac:dyDescent="0.2">
      <c r="C8171" s="7"/>
      <c r="D8171" s="7"/>
    </row>
    <row r="8172" spans="3:4" s="38" customFormat="1" x14ac:dyDescent="0.2">
      <c r="C8172" s="7"/>
      <c r="D8172" s="7"/>
    </row>
    <row r="8173" spans="3:4" s="38" customFormat="1" x14ac:dyDescent="0.2">
      <c r="C8173" s="7"/>
      <c r="D8173" s="7"/>
    </row>
    <row r="8174" spans="3:4" s="38" customFormat="1" x14ac:dyDescent="0.2">
      <c r="C8174" s="7"/>
      <c r="D8174" s="7"/>
    </row>
    <row r="8175" spans="3:4" s="38" customFormat="1" x14ac:dyDescent="0.2">
      <c r="C8175" s="7"/>
      <c r="D8175" s="7"/>
    </row>
    <row r="8176" spans="3:4" s="38" customFormat="1" x14ac:dyDescent="0.2">
      <c r="C8176" s="7"/>
      <c r="D8176" s="7"/>
    </row>
    <row r="8177" spans="3:4" s="38" customFormat="1" x14ac:dyDescent="0.2">
      <c r="C8177" s="7"/>
      <c r="D8177" s="7"/>
    </row>
    <row r="8178" spans="3:4" s="38" customFormat="1" x14ac:dyDescent="0.2">
      <c r="C8178" s="7"/>
      <c r="D8178" s="7"/>
    </row>
    <row r="8179" spans="3:4" s="38" customFormat="1" x14ac:dyDescent="0.2">
      <c r="C8179" s="7"/>
      <c r="D8179" s="7"/>
    </row>
    <row r="8180" spans="3:4" s="38" customFormat="1" x14ac:dyDescent="0.2">
      <c r="C8180" s="7"/>
      <c r="D8180" s="7"/>
    </row>
    <row r="8181" spans="3:4" s="38" customFormat="1" x14ac:dyDescent="0.2">
      <c r="C8181" s="7"/>
      <c r="D8181" s="7"/>
    </row>
    <row r="8182" spans="3:4" s="38" customFormat="1" x14ac:dyDescent="0.2">
      <c r="C8182" s="7"/>
      <c r="D8182" s="7"/>
    </row>
    <row r="8183" spans="3:4" s="38" customFormat="1" x14ac:dyDescent="0.2">
      <c r="C8183" s="7"/>
      <c r="D8183" s="7"/>
    </row>
    <row r="8184" spans="3:4" s="38" customFormat="1" x14ac:dyDescent="0.2">
      <c r="C8184" s="7"/>
      <c r="D8184" s="7"/>
    </row>
    <row r="8185" spans="3:4" s="38" customFormat="1" x14ac:dyDescent="0.2">
      <c r="C8185" s="7"/>
      <c r="D8185" s="7"/>
    </row>
    <row r="8186" spans="3:4" s="38" customFormat="1" x14ac:dyDescent="0.2">
      <c r="C8186" s="7"/>
      <c r="D8186" s="7"/>
    </row>
    <row r="8187" spans="3:4" s="38" customFormat="1" x14ac:dyDescent="0.2">
      <c r="C8187" s="7"/>
      <c r="D8187" s="7"/>
    </row>
    <row r="8188" spans="3:4" s="38" customFormat="1" x14ac:dyDescent="0.2">
      <c r="C8188" s="7"/>
      <c r="D8188" s="7"/>
    </row>
    <row r="8189" spans="3:4" s="38" customFormat="1" x14ac:dyDescent="0.2">
      <c r="C8189" s="7"/>
      <c r="D8189" s="7"/>
    </row>
    <row r="8190" spans="3:4" s="38" customFormat="1" x14ac:dyDescent="0.2">
      <c r="C8190" s="7"/>
      <c r="D8190" s="7"/>
    </row>
    <row r="8191" spans="3:4" s="38" customFormat="1" x14ac:dyDescent="0.2">
      <c r="C8191" s="7"/>
      <c r="D8191" s="7"/>
    </row>
    <row r="8192" spans="3:4" s="38" customFormat="1" x14ac:dyDescent="0.2">
      <c r="C8192" s="7"/>
      <c r="D8192" s="7"/>
    </row>
    <row r="8193" spans="3:4" s="38" customFormat="1" x14ac:dyDescent="0.2">
      <c r="C8193" s="7"/>
      <c r="D8193" s="7"/>
    </row>
    <row r="8194" spans="3:4" s="38" customFormat="1" x14ac:dyDescent="0.2">
      <c r="C8194" s="7"/>
      <c r="D8194" s="7"/>
    </row>
    <row r="8195" spans="3:4" s="38" customFormat="1" x14ac:dyDescent="0.2">
      <c r="C8195" s="7"/>
      <c r="D8195" s="7"/>
    </row>
    <row r="8196" spans="3:4" s="38" customFormat="1" x14ac:dyDescent="0.2">
      <c r="C8196" s="7"/>
      <c r="D8196" s="7"/>
    </row>
    <row r="8197" spans="3:4" s="38" customFormat="1" x14ac:dyDescent="0.2">
      <c r="C8197" s="7"/>
      <c r="D8197" s="7"/>
    </row>
    <row r="8198" spans="3:4" s="38" customFormat="1" x14ac:dyDescent="0.2">
      <c r="C8198" s="7"/>
      <c r="D8198" s="7"/>
    </row>
    <row r="8199" spans="3:4" s="38" customFormat="1" x14ac:dyDescent="0.2">
      <c r="C8199" s="7"/>
      <c r="D8199" s="7"/>
    </row>
    <row r="8200" spans="3:4" s="38" customFormat="1" x14ac:dyDescent="0.2">
      <c r="C8200" s="7"/>
      <c r="D8200" s="7"/>
    </row>
    <row r="8201" spans="3:4" s="38" customFormat="1" x14ac:dyDescent="0.2">
      <c r="C8201" s="7"/>
      <c r="D8201" s="7"/>
    </row>
    <row r="8202" spans="3:4" s="38" customFormat="1" x14ac:dyDescent="0.2">
      <c r="C8202" s="7"/>
      <c r="D8202" s="7"/>
    </row>
    <row r="8203" spans="3:4" s="38" customFormat="1" x14ac:dyDescent="0.2">
      <c r="C8203" s="7"/>
      <c r="D8203" s="7"/>
    </row>
    <row r="8204" spans="3:4" s="38" customFormat="1" x14ac:dyDescent="0.2">
      <c r="C8204" s="7"/>
      <c r="D8204" s="7"/>
    </row>
    <row r="8205" spans="3:4" s="38" customFormat="1" x14ac:dyDescent="0.2">
      <c r="C8205" s="7"/>
      <c r="D8205" s="7"/>
    </row>
    <row r="8206" spans="3:4" s="38" customFormat="1" x14ac:dyDescent="0.2">
      <c r="C8206" s="7"/>
      <c r="D8206" s="7"/>
    </row>
    <row r="8207" spans="3:4" s="38" customFormat="1" x14ac:dyDescent="0.2">
      <c r="C8207" s="7"/>
      <c r="D8207" s="7"/>
    </row>
    <row r="8208" spans="3:4" s="38" customFormat="1" x14ac:dyDescent="0.2">
      <c r="C8208" s="7"/>
      <c r="D8208" s="7"/>
    </row>
    <row r="8209" spans="3:4" s="38" customFormat="1" x14ac:dyDescent="0.2">
      <c r="C8209" s="7"/>
      <c r="D8209" s="7"/>
    </row>
    <row r="8210" spans="3:4" s="38" customFormat="1" x14ac:dyDescent="0.2">
      <c r="C8210" s="7"/>
      <c r="D8210" s="7"/>
    </row>
    <row r="8211" spans="3:4" s="38" customFormat="1" x14ac:dyDescent="0.2">
      <c r="C8211" s="7"/>
      <c r="D8211" s="7"/>
    </row>
    <row r="8212" spans="3:4" s="38" customFormat="1" x14ac:dyDescent="0.2">
      <c r="C8212" s="7"/>
      <c r="D8212" s="7"/>
    </row>
    <row r="8213" spans="3:4" s="38" customFormat="1" x14ac:dyDescent="0.2">
      <c r="C8213" s="7"/>
      <c r="D8213" s="7"/>
    </row>
    <row r="8214" spans="3:4" s="38" customFormat="1" x14ac:dyDescent="0.2">
      <c r="C8214" s="7"/>
      <c r="D8214" s="7"/>
    </row>
    <row r="8215" spans="3:4" s="38" customFormat="1" x14ac:dyDescent="0.2">
      <c r="C8215" s="7"/>
      <c r="D8215" s="7"/>
    </row>
    <row r="8216" spans="3:4" s="38" customFormat="1" x14ac:dyDescent="0.2">
      <c r="C8216" s="7"/>
      <c r="D8216" s="7"/>
    </row>
    <row r="8217" spans="3:4" s="38" customFormat="1" x14ac:dyDescent="0.2">
      <c r="C8217" s="7"/>
      <c r="D8217" s="7"/>
    </row>
    <row r="8218" spans="3:4" s="38" customFormat="1" x14ac:dyDescent="0.2">
      <c r="C8218" s="7"/>
      <c r="D8218" s="7"/>
    </row>
    <row r="8219" spans="3:4" s="38" customFormat="1" x14ac:dyDescent="0.2">
      <c r="C8219" s="7"/>
      <c r="D8219" s="7"/>
    </row>
    <row r="8220" spans="3:4" s="38" customFormat="1" x14ac:dyDescent="0.2">
      <c r="C8220" s="7"/>
      <c r="D8220" s="7"/>
    </row>
    <row r="8221" spans="3:4" s="38" customFormat="1" x14ac:dyDescent="0.2">
      <c r="C8221" s="7"/>
      <c r="D8221" s="7"/>
    </row>
    <row r="8222" spans="3:4" s="38" customFormat="1" x14ac:dyDescent="0.2">
      <c r="C8222" s="7"/>
      <c r="D8222" s="7"/>
    </row>
    <row r="8223" spans="3:4" s="38" customFormat="1" x14ac:dyDescent="0.2">
      <c r="C8223" s="7"/>
      <c r="D8223" s="7"/>
    </row>
    <row r="8224" spans="3:4" s="38" customFormat="1" x14ac:dyDescent="0.2">
      <c r="C8224" s="7"/>
      <c r="D8224" s="7"/>
    </row>
    <row r="8225" spans="3:4" s="38" customFormat="1" x14ac:dyDescent="0.2">
      <c r="C8225" s="7"/>
      <c r="D8225" s="7"/>
    </row>
    <row r="8226" spans="3:4" s="38" customFormat="1" x14ac:dyDescent="0.2">
      <c r="C8226" s="7"/>
      <c r="D8226" s="7"/>
    </row>
    <row r="8227" spans="3:4" s="38" customFormat="1" x14ac:dyDescent="0.2">
      <c r="C8227" s="7"/>
      <c r="D8227" s="7"/>
    </row>
    <row r="8228" spans="3:4" s="38" customFormat="1" x14ac:dyDescent="0.2">
      <c r="C8228" s="7"/>
      <c r="D8228" s="7"/>
    </row>
    <row r="8229" spans="3:4" s="38" customFormat="1" x14ac:dyDescent="0.2">
      <c r="C8229" s="7"/>
      <c r="D8229" s="7"/>
    </row>
    <row r="8230" spans="3:4" s="38" customFormat="1" x14ac:dyDescent="0.2">
      <c r="C8230" s="7"/>
      <c r="D8230" s="7"/>
    </row>
    <row r="8231" spans="3:4" s="38" customFormat="1" x14ac:dyDescent="0.2">
      <c r="C8231" s="7"/>
      <c r="D8231" s="7"/>
    </row>
    <row r="8232" spans="3:4" s="38" customFormat="1" x14ac:dyDescent="0.2">
      <c r="C8232" s="7"/>
      <c r="D8232" s="7"/>
    </row>
    <row r="8233" spans="3:4" s="38" customFormat="1" x14ac:dyDescent="0.2">
      <c r="C8233" s="7"/>
      <c r="D8233" s="7"/>
    </row>
    <row r="8234" spans="3:4" s="38" customFormat="1" x14ac:dyDescent="0.2">
      <c r="C8234" s="7"/>
      <c r="D8234" s="7"/>
    </row>
    <row r="8235" spans="3:4" s="38" customFormat="1" x14ac:dyDescent="0.2">
      <c r="C8235" s="7"/>
      <c r="D8235" s="7"/>
    </row>
    <row r="8236" spans="3:4" s="38" customFormat="1" x14ac:dyDescent="0.2">
      <c r="C8236" s="7"/>
      <c r="D8236" s="7"/>
    </row>
    <row r="8237" spans="3:4" s="38" customFormat="1" x14ac:dyDescent="0.2">
      <c r="C8237" s="7"/>
      <c r="D8237" s="7"/>
    </row>
    <row r="8238" spans="3:4" s="38" customFormat="1" x14ac:dyDescent="0.2">
      <c r="C8238" s="7"/>
      <c r="D8238" s="7"/>
    </row>
    <row r="8239" spans="3:4" s="38" customFormat="1" x14ac:dyDescent="0.2">
      <c r="C8239" s="7"/>
      <c r="D8239" s="7"/>
    </row>
    <row r="8240" spans="3:4" s="38" customFormat="1" x14ac:dyDescent="0.2">
      <c r="C8240" s="7"/>
      <c r="D8240" s="7"/>
    </row>
    <row r="8241" spans="3:4" s="38" customFormat="1" x14ac:dyDescent="0.2">
      <c r="C8241" s="7"/>
      <c r="D8241" s="7"/>
    </row>
    <row r="8242" spans="3:4" s="38" customFormat="1" x14ac:dyDescent="0.2">
      <c r="C8242" s="7"/>
      <c r="D8242" s="7"/>
    </row>
    <row r="8243" spans="3:4" s="38" customFormat="1" x14ac:dyDescent="0.2">
      <c r="C8243" s="7"/>
      <c r="D8243" s="7"/>
    </row>
    <row r="8244" spans="3:4" s="38" customFormat="1" x14ac:dyDescent="0.2">
      <c r="C8244" s="7"/>
      <c r="D8244" s="7"/>
    </row>
    <row r="8245" spans="3:4" s="38" customFormat="1" x14ac:dyDescent="0.2">
      <c r="C8245" s="7"/>
      <c r="D8245" s="7"/>
    </row>
    <row r="8246" spans="3:4" s="38" customFormat="1" x14ac:dyDescent="0.2">
      <c r="C8246" s="7"/>
      <c r="D8246" s="7"/>
    </row>
    <row r="8247" spans="3:4" s="38" customFormat="1" x14ac:dyDescent="0.2">
      <c r="C8247" s="7"/>
      <c r="D8247" s="7"/>
    </row>
    <row r="8248" spans="3:4" s="38" customFormat="1" x14ac:dyDescent="0.2">
      <c r="C8248" s="7"/>
      <c r="D8248" s="7"/>
    </row>
    <row r="8249" spans="3:4" s="38" customFormat="1" x14ac:dyDescent="0.2">
      <c r="C8249" s="7"/>
      <c r="D8249" s="7"/>
    </row>
    <row r="8250" spans="3:4" s="38" customFormat="1" x14ac:dyDescent="0.2">
      <c r="C8250" s="7"/>
      <c r="D8250" s="7"/>
    </row>
    <row r="8251" spans="3:4" s="38" customFormat="1" x14ac:dyDescent="0.2">
      <c r="C8251" s="7"/>
      <c r="D8251" s="7"/>
    </row>
    <row r="8252" spans="3:4" s="38" customFormat="1" x14ac:dyDescent="0.2">
      <c r="C8252" s="7"/>
      <c r="D8252" s="7"/>
    </row>
    <row r="8253" spans="3:4" s="38" customFormat="1" x14ac:dyDescent="0.2">
      <c r="C8253" s="7"/>
      <c r="D8253" s="7"/>
    </row>
    <row r="8254" spans="3:4" s="38" customFormat="1" x14ac:dyDescent="0.2">
      <c r="C8254" s="7"/>
      <c r="D8254" s="7"/>
    </row>
    <row r="8255" spans="3:4" s="38" customFormat="1" x14ac:dyDescent="0.2">
      <c r="C8255" s="7"/>
      <c r="D8255" s="7"/>
    </row>
    <row r="8256" spans="3:4" s="38" customFormat="1" x14ac:dyDescent="0.2">
      <c r="C8256" s="7"/>
      <c r="D8256" s="7"/>
    </row>
    <row r="8257" spans="3:4" s="38" customFormat="1" x14ac:dyDescent="0.2">
      <c r="C8257" s="7"/>
      <c r="D8257" s="7"/>
    </row>
    <row r="8258" spans="3:4" s="38" customFormat="1" x14ac:dyDescent="0.2">
      <c r="C8258" s="7"/>
      <c r="D8258" s="7"/>
    </row>
    <row r="8259" spans="3:4" s="38" customFormat="1" x14ac:dyDescent="0.2">
      <c r="C8259" s="7"/>
      <c r="D8259" s="7"/>
    </row>
    <row r="8260" spans="3:4" s="38" customFormat="1" x14ac:dyDescent="0.2">
      <c r="C8260" s="7"/>
      <c r="D8260" s="7"/>
    </row>
    <row r="8261" spans="3:4" s="38" customFormat="1" x14ac:dyDescent="0.2">
      <c r="C8261" s="7"/>
      <c r="D8261" s="7"/>
    </row>
    <row r="8262" spans="3:4" s="38" customFormat="1" x14ac:dyDescent="0.2">
      <c r="C8262" s="7"/>
      <c r="D8262" s="7"/>
    </row>
    <row r="8263" spans="3:4" s="38" customFormat="1" x14ac:dyDescent="0.2">
      <c r="C8263" s="7"/>
      <c r="D8263" s="7"/>
    </row>
    <row r="8264" spans="3:4" s="38" customFormat="1" x14ac:dyDescent="0.2">
      <c r="C8264" s="7"/>
      <c r="D8264" s="7"/>
    </row>
    <row r="8265" spans="3:4" s="38" customFormat="1" x14ac:dyDescent="0.2">
      <c r="C8265" s="7"/>
      <c r="D8265" s="7"/>
    </row>
    <row r="8266" spans="3:4" s="38" customFormat="1" x14ac:dyDescent="0.2">
      <c r="C8266" s="7"/>
      <c r="D8266" s="7"/>
    </row>
    <row r="8267" spans="3:4" s="38" customFormat="1" x14ac:dyDescent="0.2">
      <c r="C8267" s="7"/>
      <c r="D8267" s="7"/>
    </row>
    <row r="8268" spans="3:4" s="38" customFormat="1" x14ac:dyDescent="0.2">
      <c r="C8268" s="7"/>
      <c r="D8268" s="7"/>
    </row>
    <row r="8269" spans="3:4" s="38" customFormat="1" x14ac:dyDescent="0.2">
      <c r="C8269" s="7"/>
      <c r="D8269" s="7"/>
    </row>
    <row r="8270" spans="3:4" s="38" customFormat="1" x14ac:dyDescent="0.2">
      <c r="C8270" s="7"/>
      <c r="D8270" s="7"/>
    </row>
    <row r="8271" spans="3:4" s="38" customFormat="1" x14ac:dyDescent="0.2">
      <c r="C8271" s="7"/>
      <c r="D8271" s="7"/>
    </row>
    <row r="8272" spans="3:4" s="38" customFormat="1" x14ac:dyDescent="0.2">
      <c r="C8272" s="7"/>
      <c r="D8272" s="7"/>
    </row>
    <row r="8273" spans="3:4" s="38" customFormat="1" x14ac:dyDescent="0.2">
      <c r="C8273" s="7"/>
      <c r="D8273" s="7"/>
    </row>
    <row r="8274" spans="3:4" s="38" customFormat="1" x14ac:dyDescent="0.2">
      <c r="C8274" s="7"/>
      <c r="D8274" s="7"/>
    </row>
    <row r="8275" spans="3:4" s="38" customFormat="1" x14ac:dyDescent="0.2">
      <c r="C8275" s="7"/>
      <c r="D8275" s="7"/>
    </row>
    <row r="8276" spans="3:4" s="38" customFormat="1" x14ac:dyDescent="0.2">
      <c r="C8276" s="7"/>
      <c r="D8276" s="7"/>
    </row>
    <row r="8277" spans="3:4" s="38" customFormat="1" x14ac:dyDescent="0.2">
      <c r="C8277" s="7"/>
      <c r="D8277" s="7"/>
    </row>
    <row r="8278" spans="3:4" s="38" customFormat="1" x14ac:dyDescent="0.2">
      <c r="C8278" s="7"/>
      <c r="D8278" s="7"/>
    </row>
    <row r="8279" spans="3:4" s="38" customFormat="1" x14ac:dyDescent="0.2">
      <c r="C8279" s="7"/>
      <c r="D8279" s="7"/>
    </row>
    <row r="8280" spans="3:4" s="38" customFormat="1" x14ac:dyDescent="0.2">
      <c r="C8280" s="7"/>
      <c r="D8280" s="7"/>
    </row>
    <row r="8281" spans="3:4" s="38" customFormat="1" x14ac:dyDescent="0.2">
      <c r="C8281" s="7"/>
      <c r="D8281" s="7"/>
    </row>
    <row r="8282" spans="3:4" s="38" customFormat="1" x14ac:dyDescent="0.2">
      <c r="C8282" s="7"/>
      <c r="D8282" s="7"/>
    </row>
    <row r="8283" spans="3:4" s="38" customFormat="1" x14ac:dyDescent="0.2">
      <c r="C8283" s="7"/>
      <c r="D8283" s="7"/>
    </row>
    <row r="8284" spans="3:4" s="38" customFormat="1" x14ac:dyDescent="0.2">
      <c r="C8284" s="7"/>
      <c r="D8284" s="7"/>
    </row>
    <row r="8285" spans="3:4" s="38" customFormat="1" x14ac:dyDescent="0.2">
      <c r="C8285" s="7"/>
      <c r="D8285" s="7"/>
    </row>
    <row r="8286" spans="3:4" s="38" customFormat="1" x14ac:dyDescent="0.2">
      <c r="C8286" s="7"/>
      <c r="D8286" s="7"/>
    </row>
    <row r="8287" spans="3:4" s="38" customFormat="1" x14ac:dyDescent="0.2">
      <c r="C8287" s="7"/>
      <c r="D8287" s="7"/>
    </row>
    <row r="8288" spans="3:4" s="38" customFormat="1" x14ac:dyDescent="0.2">
      <c r="C8288" s="7"/>
      <c r="D8288" s="7"/>
    </row>
    <row r="8289" spans="3:4" s="38" customFormat="1" x14ac:dyDescent="0.2">
      <c r="C8289" s="7"/>
      <c r="D8289" s="7"/>
    </row>
    <row r="8290" spans="3:4" s="38" customFormat="1" x14ac:dyDescent="0.2">
      <c r="C8290" s="7"/>
      <c r="D8290" s="7"/>
    </row>
    <row r="8291" spans="3:4" s="38" customFormat="1" x14ac:dyDescent="0.2">
      <c r="C8291" s="7"/>
      <c r="D8291" s="7"/>
    </row>
    <row r="8292" spans="3:4" s="38" customFormat="1" x14ac:dyDescent="0.2">
      <c r="C8292" s="7"/>
      <c r="D8292" s="7"/>
    </row>
    <row r="8293" spans="3:4" s="38" customFormat="1" x14ac:dyDescent="0.2">
      <c r="C8293" s="7"/>
      <c r="D8293" s="7"/>
    </row>
    <row r="8294" spans="3:4" s="38" customFormat="1" x14ac:dyDescent="0.2">
      <c r="C8294" s="7"/>
      <c r="D8294" s="7"/>
    </row>
    <row r="8295" spans="3:4" s="38" customFormat="1" x14ac:dyDescent="0.2">
      <c r="C8295" s="7"/>
      <c r="D8295" s="7"/>
    </row>
    <row r="8296" spans="3:4" s="38" customFormat="1" x14ac:dyDescent="0.2">
      <c r="C8296" s="7"/>
      <c r="D8296" s="7"/>
    </row>
    <row r="8297" spans="3:4" s="38" customFormat="1" x14ac:dyDescent="0.2">
      <c r="C8297" s="7"/>
      <c r="D8297" s="7"/>
    </row>
    <row r="8298" spans="3:4" s="38" customFormat="1" x14ac:dyDescent="0.2">
      <c r="C8298" s="7"/>
      <c r="D8298" s="7"/>
    </row>
    <row r="8299" spans="3:4" s="38" customFormat="1" x14ac:dyDescent="0.2">
      <c r="C8299" s="7"/>
      <c r="D8299" s="7"/>
    </row>
    <row r="8300" spans="3:4" s="38" customFormat="1" x14ac:dyDescent="0.2">
      <c r="C8300" s="7"/>
      <c r="D8300" s="7"/>
    </row>
    <row r="8301" spans="3:4" s="38" customFormat="1" x14ac:dyDescent="0.2">
      <c r="C8301" s="7"/>
      <c r="D8301" s="7"/>
    </row>
    <row r="8302" spans="3:4" s="38" customFormat="1" x14ac:dyDescent="0.2">
      <c r="C8302" s="7"/>
      <c r="D8302" s="7"/>
    </row>
    <row r="8303" spans="3:4" s="38" customFormat="1" x14ac:dyDescent="0.2">
      <c r="C8303" s="7"/>
      <c r="D8303" s="7"/>
    </row>
    <row r="8304" spans="3:4" s="38" customFormat="1" x14ac:dyDescent="0.2">
      <c r="C8304" s="7"/>
      <c r="D8304" s="7"/>
    </row>
    <row r="8305" spans="3:4" s="38" customFormat="1" x14ac:dyDescent="0.2">
      <c r="C8305" s="7"/>
      <c r="D8305" s="7"/>
    </row>
    <row r="8306" spans="3:4" s="38" customFormat="1" x14ac:dyDescent="0.2">
      <c r="C8306" s="7"/>
      <c r="D8306" s="7"/>
    </row>
    <row r="8307" spans="3:4" s="38" customFormat="1" x14ac:dyDescent="0.2">
      <c r="C8307" s="7"/>
      <c r="D8307" s="7"/>
    </row>
    <row r="8308" spans="3:4" s="38" customFormat="1" x14ac:dyDescent="0.2">
      <c r="C8308" s="7"/>
      <c r="D8308" s="7"/>
    </row>
    <row r="8309" spans="3:4" s="38" customFormat="1" x14ac:dyDescent="0.2">
      <c r="C8309" s="7"/>
      <c r="D8309" s="7"/>
    </row>
  </sheetData>
  <mergeCells count="2">
    <mergeCell ref="B5:F5"/>
    <mergeCell ref="F9:H11"/>
  </mergeCell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E1FFE1"/>
  </sheetPr>
  <dimension ref="A2:P1057"/>
  <sheetViews>
    <sheetView showGridLines="0" zoomScale="85" zoomScaleNormal="85" workbookViewId="0">
      <pane ySplit="11" topLeftCell="A12" activePane="bottomLeft" state="frozen"/>
      <selection activeCell="A25" sqref="A25:XFD25"/>
      <selection pane="bottomLeft" activeCell="A12" sqref="A12"/>
    </sheetView>
  </sheetViews>
  <sheetFormatPr defaultRowHeight="12.75" x14ac:dyDescent="0.2"/>
  <cols>
    <col min="1" max="1" width="4.7109375" style="2" customWidth="1"/>
    <col min="2" max="2" width="17.7109375" style="2" customWidth="1"/>
    <col min="3" max="3" width="28.5703125" style="2" bestFit="1" customWidth="1"/>
    <col min="4" max="4" width="44.28515625" style="2" customWidth="1"/>
    <col min="5" max="5" width="44.28515625" style="38" customWidth="1"/>
    <col min="6" max="6" width="14.28515625" style="2" customWidth="1"/>
    <col min="7" max="10" width="14.28515625" style="38" customWidth="1"/>
    <col min="11" max="11" width="21.5703125" style="2" customWidth="1"/>
    <col min="12" max="12" width="20.85546875" style="2" customWidth="1"/>
    <col min="13" max="13" width="18" style="2" customWidth="1"/>
    <col min="14" max="14" width="38.140625" style="2" customWidth="1"/>
    <col min="15" max="15" width="18.5703125" style="2" customWidth="1"/>
    <col min="16" max="16384" width="9.140625" style="2"/>
  </cols>
  <sheetData>
    <row r="2" spans="1:14" s="73" customFormat="1" ht="18" x14ac:dyDescent="0.2">
      <c r="B2" s="73" t="s">
        <v>240</v>
      </c>
    </row>
    <row r="4" spans="1:14" s="80" customFormat="1" x14ac:dyDescent="0.2">
      <c r="B4" s="80" t="s">
        <v>22</v>
      </c>
    </row>
    <row r="5" spans="1:14" s="62" customFormat="1" ht="27" customHeight="1" x14ac:dyDescent="0.2">
      <c r="B5" s="177" t="s">
        <v>179</v>
      </c>
      <c r="C5" s="177"/>
      <c r="D5" s="177"/>
      <c r="E5" s="177"/>
      <c r="F5" s="177"/>
      <c r="G5" s="177"/>
      <c r="H5" s="177"/>
      <c r="I5" s="144"/>
      <c r="J5" s="144"/>
      <c r="M5" s="6"/>
    </row>
    <row r="6" spans="1:14" s="62" customFormat="1" x14ac:dyDescent="0.2">
      <c r="B6" s="36"/>
      <c r="C6" s="36"/>
      <c r="F6" s="36"/>
      <c r="G6" s="36"/>
      <c r="H6" s="36"/>
      <c r="I6" s="36"/>
      <c r="J6" s="36"/>
      <c r="M6" s="6"/>
    </row>
    <row r="7" spans="1:14" s="87" customFormat="1" x14ac:dyDescent="0.2">
      <c r="B7" s="87" t="s">
        <v>23</v>
      </c>
    </row>
    <row r="8" spans="1:14" s="62" customFormat="1" ht="15" customHeight="1" x14ac:dyDescent="0.2">
      <c r="B8" s="177" t="s">
        <v>121</v>
      </c>
      <c r="C8" s="177"/>
      <c r="D8" s="177"/>
      <c r="E8" s="177"/>
      <c r="F8" s="177"/>
      <c r="G8" s="177"/>
      <c r="H8" s="177"/>
      <c r="I8" s="144"/>
      <c r="J8" s="144"/>
    </row>
    <row r="9" spans="1:14" s="38" customFormat="1" x14ac:dyDescent="0.2"/>
    <row r="10" spans="1:14" s="74" customFormat="1" x14ac:dyDescent="0.2">
      <c r="B10" s="74" t="s">
        <v>93</v>
      </c>
      <c r="G10" s="74" t="s">
        <v>97</v>
      </c>
    </row>
    <row r="11" spans="1:14" s="74" customFormat="1" ht="27" customHeight="1" x14ac:dyDescent="0.2">
      <c r="B11" s="74" t="s">
        <v>76</v>
      </c>
      <c r="C11" s="74" t="s">
        <v>128</v>
      </c>
      <c r="D11" s="74" t="s">
        <v>65</v>
      </c>
      <c r="E11" s="74" t="s">
        <v>162</v>
      </c>
      <c r="F11" s="74" t="s">
        <v>95</v>
      </c>
      <c r="G11" s="74" t="s">
        <v>126</v>
      </c>
      <c r="H11" s="74" t="s">
        <v>127</v>
      </c>
      <c r="I11" s="74" t="s">
        <v>163</v>
      </c>
      <c r="J11" s="124" t="s">
        <v>151</v>
      </c>
      <c r="K11" s="74" t="s">
        <v>80</v>
      </c>
      <c r="L11" s="74" t="s">
        <v>81</v>
      </c>
      <c r="M11" s="74" t="s">
        <v>99</v>
      </c>
      <c r="N11" s="74" t="s">
        <v>24</v>
      </c>
    </row>
    <row r="12" spans="1:14" x14ac:dyDescent="0.2">
      <c r="A12" s="175"/>
      <c r="B12" s="82">
        <v>1</v>
      </c>
      <c r="C12" s="159" t="s">
        <v>148</v>
      </c>
      <c r="D12" s="159" t="s">
        <v>158</v>
      </c>
      <c r="E12" s="159"/>
      <c r="F12" s="82" t="s">
        <v>126</v>
      </c>
      <c r="G12" s="84">
        <v>1</v>
      </c>
      <c r="H12" s="84">
        <v>0</v>
      </c>
      <c r="I12" s="159"/>
      <c r="J12" s="159"/>
      <c r="K12" s="82">
        <v>5</v>
      </c>
      <c r="L12" s="82">
        <v>2021</v>
      </c>
      <c r="M12" s="82">
        <v>1438344.9700607683</v>
      </c>
      <c r="N12" s="112"/>
    </row>
    <row r="13" spans="1:14" x14ac:dyDescent="0.2">
      <c r="A13" s="175"/>
      <c r="B13" s="82">
        <v>2</v>
      </c>
      <c r="C13" s="159" t="s">
        <v>148</v>
      </c>
      <c r="D13" s="159" t="s">
        <v>158</v>
      </c>
      <c r="E13" s="159"/>
      <c r="F13" s="82" t="s">
        <v>126</v>
      </c>
      <c r="G13" s="84">
        <v>1</v>
      </c>
      <c r="H13" s="84">
        <v>0</v>
      </c>
      <c r="I13" s="159"/>
      <c r="J13" s="159"/>
      <c r="K13" s="82">
        <v>10</v>
      </c>
      <c r="L13" s="82">
        <v>2021</v>
      </c>
      <c r="M13" s="82">
        <v>761188.92339491134</v>
      </c>
      <c r="N13" s="112"/>
    </row>
    <row r="14" spans="1:14" x14ac:dyDescent="0.2">
      <c r="A14" s="175"/>
      <c r="B14" s="82">
        <v>3</v>
      </c>
      <c r="C14" s="159" t="s">
        <v>148</v>
      </c>
      <c r="D14" s="159" t="s">
        <v>158</v>
      </c>
      <c r="E14" s="159"/>
      <c r="F14" s="82" t="s">
        <v>126</v>
      </c>
      <c r="G14" s="84">
        <v>1</v>
      </c>
      <c r="H14" s="84">
        <v>0</v>
      </c>
      <c r="I14" s="159"/>
      <c r="J14" s="159"/>
      <c r="K14" s="82">
        <v>25</v>
      </c>
      <c r="L14" s="82">
        <v>2021</v>
      </c>
      <c r="M14" s="82">
        <v>99574.93607123119</v>
      </c>
      <c r="N14" s="112"/>
    </row>
    <row r="15" spans="1:14" x14ac:dyDescent="0.2">
      <c r="A15" s="175"/>
      <c r="B15" s="82">
        <v>4</v>
      </c>
      <c r="C15" s="159" t="s">
        <v>148</v>
      </c>
      <c r="D15" s="159" t="s">
        <v>158</v>
      </c>
      <c r="E15" s="159"/>
      <c r="F15" s="82" t="s">
        <v>126</v>
      </c>
      <c r="G15" s="84">
        <v>1</v>
      </c>
      <c r="H15" s="84">
        <v>0</v>
      </c>
      <c r="I15" s="159"/>
      <c r="J15" s="159"/>
      <c r="K15" s="82">
        <v>30</v>
      </c>
      <c r="L15" s="82">
        <v>2021</v>
      </c>
      <c r="M15" s="82">
        <v>23748765.99686427</v>
      </c>
      <c r="N15" s="102"/>
    </row>
    <row r="16" spans="1:14" x14ac:dyDescent="0.2">
      <c r="A16" s="175"/>
      <c r="B16" s="82">
        <v>5</v>
      </c>
      <c r="C16" s="159" t="s">
        <v>148</v>
      </c>
      <c r="D16" s="159" t="s">
        <v>158</v>
      </c>
      <c r="E16" s="159"/>
      <c r="F16" s="82" t="s">
        <v>126</v>
      </c>
      <c r="G16" s="84">
        <v>1</v>
      </c>
      <c r="H16" s="84">
        <v>0</v>
      </c>
      <c r="I16" s="159"/>
      <c r="J16" s="159"/>
      <c r="K16" s="82">
        <v>45</v>
      </c>
      <c r="L16" s="82">
        <v>2021</v>
      </c>
      <c r="M16" s="82">
        <v>232989976.99160695</v>
      </c>
      <c r="N16" s="102"/>
    </row>
    <row r="17" spans="1:16" x14ac:dyDescent="0.2">
      <c r="A17" s="175"/>
      <c r="B17" s="82">
        <v>6</v>
      </c>
      <c r="C17" s="159" t="s">
        <v>148</v>
      </c>
      <c r="D17" s="159" t="s">
        <v>158</v>
      </c>
      <c r="E17" s="159"/>
      <c r="F17" s="82" t="s">
        <v>126</v>
      </c>
      <c r="G17" s="84">
        <v>1</v>
      </c>
      <c r="H17" s="84">
        <v>0</v>
      </c>
      <c r="I17" s="159"/>
      <c r="J17" s="159"/>
      <c r="K17" s="82">
        <v>55</v>
      </c>
      <c r="L17" s="82">
        <v>2021</v>
      </c>
      <c r="M17" s="82">
        <v>45494555.69278565</v>
      </c>
      <c r="N17" s="102"/>
    </row>
    <row r="18" spans="1:16" x14ac:dyDescent="0.2">
      <c r="A18" s="175"/>
      <c r="B18" s="82">
        <v>7</v>
      </c>
      <c r="C18" s="159" t="s">
        <v>148</v>
      </c>
      <c r="D18" s="159" t="s">
        <v>158</v>
      </c>
      <c r="E18" s="159"/>
      <c r="F18" s="82" t="s">
        <v>126</v>
      </c>
      <c r="G18" s="84">
        <v>1</v>
      </c>
      <c r="H18" s="84">
        <v>0</v>
      </c>
      <c r="I18" s="159"/>
      <c r="J18" s="159"/>
      <c r="K18" s="82">
        <v>0</v>
      </c>
      <c r="L18" s="82">
        <v>2021</v>
      </c>
      <c r="M18" s="82">
        <v>336409.43719418248</v>
      </c>
      <c r="N18" s="102"/>
    </row>
    <row r="19" spans="1:16" s="62" customFormat="1" x14ac:dyDescent="0.2">
      <c r="A19" s="175"/>
      <c r="B19" s="82">
        <v>8</v>
      </c>
      <c r="C19" s="159" t="s">
        <v>148</v>
      </c>
      <c r="D19" s="159" t="s">
        <v>158</v>
      </c>
      <c r="E19" s="159"/>
      <c r="F19" s="82" t="s">
        <v>126</v>
      </c>
      <c r="G19" s="84">
        <v>1</v>
      </c>
      <c r="H19" s="84">
        <v>0</v>
      </c>
      <c r="I19" s="159"/>
      <c r="J19" s="159"/>
      <c r="K19" s="82">
        <v>5</v>
      </c>
      <c r="L19" s="82">
        <v>2022</v>
      </c>
      <c r="M19" s="82">
        <v>1460509.5396765361</v>
      </c>
      <c r="N19" s="102"/>
      <c r="P19" s="128"/>
    </row>
    <row r="20" spans="1:16" s="62" customFormat="1" x14ac:dyDescent="0.2">
      <c r="A20" s="175"/>
      <c r="B20" s="82">
        <v>9</v>
      </c>
      <c r="C20" s="159" t="s">
        <v>148</v>
      </c>
      <c r="D20" s="159" t="s">
        <v>158</v>
      </c>
      <c r="E20" s="159"/>
      <c r="F20" s="82" t="s">
        <v>126</v>
      </c>
      <c r="G20" s="84">
        <v>1</v>
      </c>
      <c r="H20" s="84">
        <v>0</v>
      </c>
      <c r="I20" s="159"/>
      <c r="J20" s="159"/>
      <c r="K20" s="82">
        <v>10</v>
      </c>
      <c r="L20" s="82">
        <v>2022</v>
      </c>
      <c r="M20" s="82">
        <v>772918.6719841006</v>
      </c>
      <c r="N20" s="102"/>
      <c r="P20" s="128"/>
    </row>
    <row r="21" spans="1:16" s="62" customFormat="1" x14ac:dyDescent="0.2">
      <c r="A21" s="175"/>
      <c r="B21" s="82">
        <v>10</v>
      </c>
      <c r="C21" s="159" t="s">
        <v>148</v>
      </c>
      <c r="D21" s="159" t="s">
        <v>158</v>
      </c>
      <c r="E21" s="159"/>
      <c r="F21" s="82" t="s">
        <v>126</v>
      </c>
      <c r="G21" s="84">
        <v>1</v>
      </c>
      <c r="H21" s="84">
        <v>0</v>
      </c>
      <c r="I21" s="159"/>
      <c r="J21" s="159"/>
      <c r="K21" s="82">
        <v>25</v>
      </c>
      <c r="L21" s="82">
        <v>2022</v>
      </c>
      <c r="M21" s="82">
        <v>101109.36324167778</v>
      </c>
      <c r="N21" s="102"/>
      <c r="P21" s="128"/>
    </row>
    <row r="22" spans="1:16" s="62" customFormat="1" x14ac:dyDescent="0.2">
      <c r="A22" s="175"/>
      <c r="B22" s="82">
        <v>11</v>
      </c>
      <c r="C22" s="159" t="s">
        <v>148</v>
      </c>
      <c r="D22" s="159" t="s">
        <v>158</v>
      </c>
      <c r="E22" s="159"/>
      <c r="F22" s="82" t="s">
        <v>126</v>
      </c>
      <c r="G22" s="84">
        <v>1</v>
      </c>
      <c r="H22" s="84">
        <v>0</v>
      </c>
      <c r="I22" s="159"/>
      <c r="J22" s="159"/>
      <c r="K22" s="82">
        <v>30</v>
      </c>
      <c r="L22" s="82">
        <v>2022</v>
      </c>
      <c r="M22" s="82">
        <v>24114729.09207629</v>
      </c>
      <c r="N22" s="102"/>
      <c r="P22" s="128"/>
    </row>
    <row r="23" spans="1:16" s="62" customFormat="1" x14ac:dyDescent="0.2">
      <c r="A23" s="175"/>
      <c r="B23" s="82">
        <v>12</v>
      </c>
      <c r="C23" s="159" t="s">
        <v>148</v>
      </c>
      <c r="D23" s="159" t="s">
        <v>158</v>
      </c>
      <c r="E23" s="159"/>
      <c r="F23" s="82" t="s">
        <v>126</v>
      </c>
      <c r="G23" s="84">
        <v>1</v>
      </c>
      <c r="H23" s="84">
        <v>0</v>
      </c>
      <c r="I23" s="159"/>
      <c r="J23" s="159"/>
      <c r="K23" s="82">
        <v>45</v>
      </c>
      <c r="L23" s="82">
        <v>2022</v>
      </c>
      <c r="M23" s="82">
        <v>236580299.66961405</v>
      </c>
      <c r="N23" s="102"/>
      <c r="P23" s="128"/>
    </row>
    <row r="24" spans="1:16" s="62" customFormat="1" x14ac:dyDescent="0.2">
      <c r="A24" s="175"/>
      <c r="B24" s="82">
        <v>13</v>
      </c>
      <c r="C24" s="159" t="s">
        <v>148</v>
      </c>
      <c r="D24" s="159" t="s">
        <v>158</v>
      </c>
      <c r="E24" s="159"/>
      <c r="F24" s="82" t="s">
        <v>126</v>
      </c>
      <c r="G24" s="84">
        <v>1</v>
      </c>
      <c r="H24" s="84">
        <v>0</v>
      </c>
      <c r="I24" s="159"/>
      <c r="J24" s="159"/>
      <c r="K24" s="82">
        <v>55</v>
      </c>
      <c r="L24" s="82">
        <v>2022</v>
      </c>
      <c r="M24" s="82">
        <v>46195616.472904742</v>
      </c>
      <c r="N24" s="102"/>
      <c r="P24" s="128"/>
    </row>
    <row r="25" spans="1:16" s="62" customFormat="1" x14ac:dyDescent="0.2">
      <c r="A25" s="175"/>
      <c r="B25" s="82">
        <v>14</v>
      </c>
      <c r="C25" s="159" t="s">
        <v>148</v>
      </c>
      <c r="D25" s="159" t="s">
        <v>158</v>
      </c>
      <c r="E25" s="159"/>
      <c r="F25" s="82" t="s">
        <v>126</v>
      </c>
      <c r="G25" s="84">
        <v>1</v>
      </c>
      <c r="H25" s="84">
        <v>0</v>
      </c>
      <c r="I25" s="159"/>
      <c r="J25" s="159"/>
      <c r="K25" s="82">
        <v>0</v>
      </c>
      <c r="L25" s="82">
        <v>2022</v>
      </c>
      <c r="M25" s="82">
        <v>341593.43028714455</v>
      </c>
      <c r="N25" s="102"/>
      <c r="P25" s="128"/>
    </row>
    <row r="26" spans="1:16" x14ac:dyDescent="0.2">
      <c r="A26" s="175"/>
      <c r="B26" s="82">
        <v>15</v>
      </c>
      <c r="C26" s="159" t="s">
        <v>148</v>
      </c>
      <c r="D26" s="159" t="s">
        <v>158</v>
      </c>
      <c r="E26" s="159"/>
      <c r="F26" s="82" t="s">
        <v>126</v>
      </c>
      <c r="G26" s="84">
        <v>1</v>
      </c>
      <c r="H26" s="84">
        <v>0</v>
      </c>
      <c r="I26" s="159"/>
      <c r="J26" s="159"/>
      <c r="K26" s="82">
        <v>5</v>
      </c>
      <c r="L26" s="82">
        <v>2023</v>
      </c>
      <c r="M26" s="82">
        <v>1483015.6602807511</v>
      </c>
      <c r="N26" s="102"/>
    </row>
    <row r="27" spans="1:16" x14ac:dyDescent="0.2">
      <c r="A27" s="175"/>
      <c r="B27" s="82">
        <v>16</v>
      </c>
      <c r="C27" s="159" t="s">
        <v>148</v>
      </c>
      <c r="D27" s="159" t="s">
        <v>158</v>
      </c>
      <c r="E27" s="159"/>
      <c r="F27" s="82" t="s">
        <v>126</v>
      </c>
      <c r="G27" s="84">
        <v>1</v>
      </c>
      <c r="H27" s="84">
        <v>0</v>
      </c>
      <c r="I27" s="159"/>
      <c r="J27" s="159"/>
      <c r="K27" s="82">
        <v>10</v>
      </c>
      <c r="L27" s="82">
        <v>2023</v>
      </c>
      <c r="M27" s="82">
        <v>784829.17333746841</v>
      </c>
      <c r="N27" s="102"/>
    </row>
    <row r="28" spans="1:16" x14ac:dyDescent="0.2">
      <c r="A28" s="175"/>
      <c r="B28" s="82">
        <v>17</v>
      </c>
      <c r="C28" s="159" t="s">
        <v>148</v>
      </c>
      <c r="D28" s="159" t="s">
        <v>158</v>
      </c>
      <c r="E28" s="159"/>
      <c r="F28" s="82" t="s">
        <v>126</v>
      </c>
      <c r="G28" s="84">
        <v>1</v>
      </c>
      <c r="H28" s="84">
        <v>0</v>
      </c>
      <c r="I28" s="159"/>
      <c r="J28" s="159"/>
      <c r="K28" s="82">
        <v>25</v>
      </c>
      <c r="L28" s="82">
        <v>2023</v>
      </c>
      <c r="M28" s="82">
        <v>102667.43558664621</v>
      </c>
      <c r="N28" s="102"/>
    </row>
    <row r="29" spans="1:16" x14ac:dyDescent="0.2">
      <c r="A29" s="175"/>
      <c r="B29" s="82">
        <v>18</v>
      </c>
      <c r="C29" s="159" t="s">
        <v>148</v>
      </c>
      <c r="D29" s="159" t="s">
        <v>158</v>
      </c>
      <c r="E29" s="159"/>
      <c r="F29" s="82" t="s">
        <v>126</v>
      </c>
      <c r="G29" s="84">
        <v>1</v>
      </c>
      <c r="H29" s="84">
        <v>0</v>
      </c>
      <c r="I29" s="159"/>
      <c r="J29" s="159"/>
      <c r="K29" s="82">
        <v>30</v>
      </c>
      <c r="L29" s="82">
        <v>2023</v>
      </c>
      <c r="M29" s="82">
        <v>24486331.595545344</v>
      </c>
      <c r="N29" s="102"/>
    </row>
    <row r="30" spans="1:16" x14ac:dyDescent="0.2">
      <c r="A30" s="175"/>
      <c r="B30" s="82">
        <v>19</v>
      </c>
      <c r="C30" s="159" t="s">
        <v>148</v>
      </c>
      <c r="D30" s="159" t="s">
        <v>158</v>
      </c>
      <c r="E30" s="159"/>
      <c r="F30" s="82" t="s">
        <v>126</v>
      </c>
      <c r="G30" s="84">
        <v>1</v>
      </c>
      <c r="H30" s="84">
        <v>0</v>
      </c>
      <c r="I30" s="159"/>
      <c r="J30" s="159"/>
      <c r="K30" s="82">
        <v>45</v>
      </c>
      <c r="L30" s="82">
        <v>2023</v>
      </c>
      <c r="M30" s="82">
        <v>240225948.40541407</v>
      </c>
      <c r="N30" s="102"/>
    </row>
    <row r="31" spans="1:16" x14ac:dyDescent="0.2">
      <c r="A31" s="175"/>
      <c r="B31" s="82">
        <v>20</v>
      </c>
      <c r="C31" s="159" t="s">
        <v>148</v>
      </c>
      <c r="D31" s="159" t="s">
        <v>158</v>
      </c>
      <c r="E31" s="159"/>
      <c r="F31" s="82" t="s">
        <v>126</v>
      </c>
      <c r="G31" s="84">
        <v>1</v>
      </c>
      <c r="H31" s="84">
        <v>0</v>
      </c>
      <c r="I31" s="159"/>
      <c r="J31" s="159"/>
      <c r="K31" s="82">
        <v>55</v>
      </c>
      <c r="L31" s="82">
        <v>2023</v>
      </c>
      <c r="M31" s="82">
        <v>46907480.440568738</v>
      </c>
      <c r="N31" s="102"/>
    </row>
    <row r="32" spans="1:16" x14ac:dyDescent="0.2">
      <c r="A32" s="175"/>
      <c r="B32" s="82">
        <v>21</v>
      </c>
      <c r="C32" s="159" t="s">
        <v>148</v>
      </c>
      <c r="D32" s="159" t="s">
        <v>158</v>
      </c>
      <c r="E32" s="159"/>
      <c r="F32" s="82" t="s">
        <v>126</v>
      </c>
      <c r="G32" s="84">
        <v>1</v>
      </c>
      <c r="H32" s="84">
        <v>0</v>
      </c>
      <c r="I32" s="159"/>
      <c r="J32" s="159"/>
      <c r="K32" s="82">
        <v>0</v>
      </c>
      <c r="L32" s="82">
        <v>2023</v>
      </c>
      <c r="M32" s="82">
        <v>346857.30753737641</v>
      </c>
      <c r="N32" s="102"/>
    </row>
    <row r="33" spans="1:16" x14ac:dyDescent="0.2">
      <c r="A33" s="175"/>
      <c r="B33" s="82">
        <v>22</v>
      </c>
      <c r="C33" s="159" t="s">
        <v>148</v>
      </c>
      <c r="D33" s="159" t="s">
        <v>158</v>
      </c>
      <c r="E33" s="159"/>
      <c r="F33" s="82" t="s">
        <v>126</v>
      </c>
      <c r="G33" s="84">
        <v>1</v>
      </c>
      <c r="H33" s="84">
        <v>0</v>
      </c>
      <c r="I33" s="159"/>
      <c r="J33" s="159"/>
      <c r="K33" s="82">
        <v>5</v>
      </c>
      <c r="L33" s="82">
        <v>2024</v>
      </c>
      <c r="M33" s="82">
        <v>1505868.5950966442</v>
      </c>
      <c r="N33" s="102"/>
    </row>
    <row r="34" spans="1:16" x14ac:dyDescent="0.2">
      <c r="A34" s="175"/>
      <c r="B34" s="82">
        <v>23</v>
      </c>
      <c r="C34" s="159" t="s">
        <v>148</v>
      </c>
      <c r="D34" s="159" t="s">
        <v>158</v>
      </c>
      <c r="E34" s="159"/>
      <c r="F34" s="82" t="s">
        <v>126</v>
      </c>
      <c r="G34" s="84">
        <v>1</v>
      </c>
      <c r="H34" s="84">
        <v>0</v>
      </c>
      <c r="I34" s="159"/>
      <c r="J34" s="159"/>
      <c r="K34" s="82">
        <v>10</v>
      </c>
      <c r="L34" s="82">
        <v>2024</v>
      </c>
      <c r="M34" s="82">
        <v>796923.21281409613</v>
      </c>
      <c r="N34" s="102"/>
    </row>
    <row r="35" spans="1:16" x14ac:dyDescent="0.2">
      <c r="A35" s="175"/>
      <c r="B35" s="82">
        <v>24</v>
      </c>
      <c r="C35" s="159" t="s">
        <v>148</v>
      </c>
      <c r="D35" s="159" t="s">
        <v>158</v>
      </c>
      <c r="E35" s="159"/>
      <c r="F35" s="82" t="s">
        <v>126</v>
      </c>
      <c r="G35" s="84">
        <v>1</v>
      </c>
      <c r="H35" s="84">
        <v>0</v>
      </c>
      <c r="I35" s="159"/>
      <c r="J35" s="159"/>
      <c r="K35" s="82">
        <v>25</v>
      </c>
      <c r="L35" s="82">
        <v>2024</v>
      </c>
      <c r="M35" s="82">
        <v>104249.51747291056</v>
      </c>
      <c r="N35" s="102"/>
    </row>
    <row r="36" spans="1:16" x14ac:dyDescent="0.2">
      <c r="A36" s="175"/>
      <c r="B36" s="82">
        <v>25</v>
      </c>
      <c r="C36" s="159" t="s">
        <v>148</v>
      </c>
      <c r="D36" s="159" t="s">
        <v>158</v>
      </c>
      <c r="E36" s="159"/>
      <c r="F36" s="82" t="s">
        <v>126</v>
      </c>
      <c r="G36" s="84">
        <v>1</v>
      </c>
      <c r="H36" s="84">
        <v>0</v>
      </c>
      <c r="I36" s="159"/>
      <c r="J36" s="159"/>
      <c r="K36" s="82">
        <v>30</v>
      </c>
      <c r="L36" s="82">
        <v>2024</v>
      </c>
      <c r="M36" s="82">
        <v>24863660.409273051</v>
      </c>
      <c r="N36" s="102"/>
    </row>
    <row r="37" spans="1:16" x14ac:dyDescent="0.2">
      <c r="A37" s="175"/>
      <c r="B37" s="82">
        <v>26</v>
      </c>
      <c r="C37" s="159" t="s">
        <v>148</v>
      </c>
      <c r="D37" s="159" t="s">
        <v>158</v>
      </c>
      <c r="E37" s="159"/>
      <c r="F37" s="82" t="s">
        <v>126</v>
      </c>
      <c r="G37" s="84">
        <v>1</v>
      </c>
      <c r="H37" s="84">
        <v>0</v>
      </c>
      <c r="I37" s="159"/>
      <c r="J37" s="159"/>
      <c r="K37" s="82">
        <v>45</v>
      </c>
      <c r="L37" s="82">
        <v>2024</v>
      </c>
      <c r="M37" s="82">
        <v>243927775.76100367</v>
      </c>
      <c r="N37" s="102"/>
      <c r="P37" s="18"/>
    </row>
    <row r="38" spans="1:16" x14ac:dyDescent="0.2">
      <c r="A38" s="175"/>
      <c r="B38" s="82">
        <v>27</v>
      </c>
      <c r="C38" s="159" t="s">
        <v>148</v>
      </c>
      <c r="D38" s="159" t="s">
        <v>158</v>
      </c>
      <c r="E38" s="159"/>
      <c r="F38" s="82" t="s">
        <v>126</v>
      </c>
      <c r="G38" s="84">
        <v>1</v>
      </c>
      <c r="H38" s="84">
        <v>0</v>
      </c>
      <c r="I38" s="159"/>
      <c r="J38" s="159"/>
      <c r="K38" s="82">
        <v>55</v>
      </c>
      <c r="L38" s="82">
        <v>2024</v>
      </c>
      <c r="M38" s="82">
        <v>47630314.070446365</v>
      </c>
      <c r="N38" s="102"/>
      <c r="P38" s="18"/>
    </row>
    <row r="39" spans="1:16" x14ac:dyDescent="0.2">
      <c r="A39" s="175"/>
      <c r="B39" s="82">
        <v>28</v>
      </c>
      <c r="C39" s="159" t="s">
        <v>148</v>
      </c>
      <c r="D39" s="159" t="s">
        <v>158</v>
      </c>
      <c r="E39" s="159"/>
      <c r="F39" s="82" t="s">
        <v>126</v>
      </c>
      <c r="G39" s="84">
        <v>1</v>
      </c>
      <c r="H39" s="84">
        <v>0</v>
      </c>
      <c r="I39" s="159"/>
      <c r="J39" s="159"/>
      <c r="K39" s="82">
        <v>0</v>
      </c>
      <c r="L39" s="82">
        <v>2024</v>
      </c>
      <c r="M39" s="82">
        <v>352202.29994161532</v>
      </c>
      <c r="N39" s="102"/>
    </row>
    <row r="40" spans="1:16" x14ac:dyDescent="0.2">
      <c r="A40" s="175"/>
      <c r="B40" s="82">
        <v>29</v>
      </c>
      <c r="C40" s="159" t="s">
        <v>148</v>
      </c>
      <c r="D40" s="159" t="s">
        <v>158</v>
      </c>
      <c r="E40" s="159"/>
      <c r="F40" s="82" t="s">
        <v>126</v>
      </c>
      <c r="G40" s="84">
        <v>1</v>
      </c>
      <c r="H40" s="84">
        <v>0</v>
      </c>
      <c r="I40" s="159"/>
      <c r="J40" s="159"/>
      <c r="K40" s="82">
        <v>5</v>
      </c>
      <c r="L40" s="82">
        <v>2025</v>
      </c>
      <c r="M40" s="82">
        <v>1529073.6884525225</v>
      </c>
      <c r="N40" s="102"/>
    </row>
    <row r="41" spans="1:16" x14ac:dyDescent="0.2">
      <c r="A41" s="175"/>
      <c r="B41" s="82">
        <v>30</v>
      </c>
      <c r="C41" s="159" t="s">
        <v>148</v>
      </c>
      <c r="D41" s="159" t="s">
        <v>158</v>
      </c>
      <c r="E41" s="159"/>
      <c r="F41" s="82" t="s">
        <v>126</v>
      </c>
      <c r="G41" s="84">
        <v>1</v>
      </c>
      <c r="H41" s="84">
        <v>0</v>
      </c>
      <c r="I41" s="159"/>
      <c r="J41" s="159"/>
      <c r="K41" s="82">
        <v>10</v>
      </c>
      <c r="L41" s="82">
        <v>2025</v>
      </c>
      <c r="M41" s="82">
        <v>809203.61869481695</v>
      </c>
      <c r="N41" s="102"/>
    </row>
    <row r="42" spans="1:16" x14ac:dyDescent="0.2">
      <c r="A42" s="175"/>
      <c r="B42" s="82">
        <v>31</v>
      </c>
      <c r="C42" s="159" t="s">
        <v>148</v>
      </c>
      <c r="D42" s="159" t="s">
        <v>158</v>
      </c>
      <c r="E42" s="159"/>
      <c r="F42" s="82" t="s">
        <v>126</v>
      </c>
      <c r="G42" s="84">
        <v>1</v>
      </c>
      <c r="H42" s="84">
        <v>0</v>
      </c>
      <c r="I42" s="159"/>
      <c r="J42" s="159"/>
      <c r="K42" s="82">
        <v>25</v>
      </c>
      <c r="L42" s="82">
        <v>2025</v>
      </c>
      <c r="M42" s="82">
        <v>105855.97888205423</v>
      </c>
      <c r="N42" s="102"/>
    </row>
    <row r="43" spans="1:16" x14ac:dyDescent="0.2">
      <c r="A43" s="175"/>
      <c r="B43" s="82">
        <v>32</v>
      </c>
      <c r="C43" s="159" t="s">
        <v>148</v>
      </c>
      <c r="D43" s="159" t="s">
        <v>158</v>
      </c>
      <c r="E43" s="159"/>
      <c r="F43" s="82" t="s">
        <v>126</v>
      </c>
      <c r="G43" s="84">
        <v>1</v>
      </c>
      <c r="H43" s="84">
        <v>0</v>
      </c>
      <c r="I43" s="159"/>
      <c r="J43" s="159"/>
      <c r="K43" s="82">
        <v>30</v>
      </c>
      <c r="L43" s="82">
        <v>2025</v>
      </c>
      <c r="M43" s="82">
        <v>25246803.774401143</v>
      </c>
      <c r="N43" s="102"/>
    </row>
    <row r="44" spans="1:16" x14ac:dyDescent="0.2">
      <c r="A44" s="175"/>
      <c r="B44" s="82">
        <v>33</v>
      </c>
      <c r="C44" s="159" t="s">
        <v>148</v>
      </c>
      <c r="D44" s="159" t="s">
        <v>158</v>
      </c>
      <c r="E44" s="159"/>
      <c r="F44" s="82" t="s">
        <v>126</v>
      </c>
      <c r="G44" s="84">
        <v>1</v>
      </c>
      <c r="H44" s="84">
        <v>0</v>
      </c>
      <c r="I44" s="159"/>
      <c r="J44" s="159"/>
      <c r="K44" s="82">
        <v>45</v>
      </c>
      <c r="L44" s="82">
        <v>2025</v>
      </c>
      <c r="M44" s="82">
        <v>247686647.43616638</v>
      </c>
      <c r="N44" s="102"/>
    </row>
    <row r="45" spans="1:16" x14ac:dyDescent="0.2">
      <c r="A45" s="175"/>
      <c r="B45" s="82">
        <v>34</v>
      </c>
      <c r="C45" s="159" t="s">
        <v>148</v>
      </c>
      <c r="D45" s="159" t="s">
        <v>158</v>
      </c>
      <c r="E45" s="159"/>
      <c r="F45" s="82" t="s">
        <v>126</v>
      </c>
      <c r="G45" s="84">
        <v>1</v>
      </c>
      <c r="H45" s="84">
        <v>0</v>
      </c>
      <c r="I45" s="159"/>
      <c r="J45" s="159"/>
      <c r="K45" s="82">
        <v>55</v>
      </c>
      <c r="L45" s="82">
        <v>2025</v>
      </c>
      <c r="M45" s="82">
        <v>48364286.402543224</v>
      </c>
      <c r="N45" s="102"/>
    </row>
    <row r="46" spans="1:16" x14ac:dyDescent="0.2">
      <c r="A46" s="175"/>
      <c r="B46" s="82">
        <v>35</v>
      </c>
      <c r="C46" s="159" t="s">
        <v>148</v>
      </c>
      <c r="D46" s="159" t="s">
        <v>158</v>
      </c>
      <c r="E46" s="159"/>
      <c r="F46" s="82" t="s">
        <v>126</v>
      </c>
      <c r="G46" s="84">
        <v>1</v>
      </c>
      <c r="H46" s="84">
        <v>0</v>
      </c>
      <c r="I46" s="159"/>
      <c r="J46" s="159"/>
      <c r="K46" s="82">
        <v>0</v>
      </c>
      <c r="L46" s="82">
        <v>2025</v>
      </c>
      <c r="M46" s="82">
        <v>357629.65746597864</v>
      </c>
      <c r="N46" s="102"/>
    </row>
    <row r="47" spans="1:16" x14ac:dyDescent="0.2">
      <c r="A47" s="175"/>
      <c r="B47" s="82">
        <v>36</v>
      </c>
      <c r="C47" s="159" t="s">
        <v>148</v>
      </c>
      <c r="D47" s="159" t="s">
        <v>158</v>
      </c>
      <c r="E47" s="159"/>
      <c r="F47" s="82" t="s">
        <v>126</v>
      </c>
      <c r="G47" s="84">
        <v>1</v>
      </c>
      <c r="H47" s="84">
        <v>0</v>
      </c>
      <c r="I47" s="159"/>
      <c r="J47" s="159"/>
      <c r="K47" s="82">
        <v>5</v>
      </c>
      <c r="L47" s="82">
        <v>2026</v>
      </c>
      <c r="M47" s="82">
        <v>1552636.3670315791</v>
      </c>
      <c r="N47" s="102"/>
    </row>
    <row r="48" spans="1:16" x14ac:dyDescent="0.2">
      <c r="A48" s="175"/>
      <c r="B48" s="82">
        <v>37</v>
      </c>
      <c r="C48" s="159" t="s">
        <v>148</v>
      </c>
      <c r="D48" s="159" t="s">
        <v>158</v>
      </c>
      <c r="E48" s="159"/>
      <c r="F48" s="82" t="s">
        <v>126</v>
      </c>
      <c r="G48" s="84">
        <v>1</v>
      </c>
      <c r="H48" s="84">
        <v>0</v>
      </c>
      <c r="I48" s="159"/>
      <c r="J48" s="159"/>
      <c r="K48" s="82">
        <v>10</v>
      </c>
      <c r="L48" s="82">
        <v>2026</v>
      </c>
      <c r="M48" s="82">
        <v>821673.26284362969</v>
      </c>
      <c r="N48" s="102"/>
    </row>
    <row r="49" spans="1:14" x14ac:dyDescent="0.2">
      <c r="A49" s="175"/>
      <c r="B49" s="82">
        <v>38</v>
      </c>
      <c r="C49" s="159" t="s">
        <v>148</v>
      </c>
      <c r="D49" s="159" t="s">
        <v>158</v>
      </c>
      <c r="E49" s="159"/>
      <c r="F49" s="82" t="s">
        <v>126</v>
      </c>
      <c r="G49" s="84">
        <v>1</v>
      </c>
      <c r="H49" s="84">
        <v>0</v>
      </c>
      <c r="I49" s="159"/>
      <c r="J49" s="159"/>
      <c r="K49" s="82">
        <v>25</v>
      </c>
      <c r="L49" s="82">
        <v>2026</v>
      </c>
      <c r="M49" s="82">
        <v>107487.19549699286</v>
      </c>
      <c r="N49" s="102"/>
    </row>
    <row r="50" spans="1:14" x14ac:dyDescent="0.2">
      <c r="A50" s="175"/>
      <c r="B50" s="82">
        <v>39</v>
      </c>
      <c r="C50" s="159" t="s">
        <v>148</v>
      </c>
      <c r="D50" s="159" t="s">
        <v>158</v>
      </c>
      <c r="E50" s="159"/>
      <c r="F50" s="82" t="s">
        <v>126</v>
      </c>
      <c r="G50" s="84">
        <v>1</v>
      </c>
      <c r="H50" s="84">
        <v>0</v>
      </c>
      <c r="I50" s="159"/>
      <c r="J50" s="159"/>
      <c r="K50" s="82">
        <v>30</v>
      </c>
      <c r="L50" s="82">
        <v>2026</v>
      </c>
      <c r="M50" s="82">
        <v>25635851.291847326</v>
      </c>
      <c r="N50" s="102"/>
    </row>
    <row r="51" spans="1:14" x14ac:dyDescent="0.2">
      <c r="A51" s="175"/>
      <c r="B51" s="82">
        <v>40</v>
      </c>
      <c r="C51" s="159" t="s">
        <v>148</v>
      </c>
      <c r="D51" s="159" t="s">
        <v>158</v>
      </c>
      <c r="E51" s="159"/>
      <c r="F51" s="82" t="s">
        <v>126</v>
      </c>
      <c r="G51" s="84">
        <v>1</v>
      </c>
      <c r="H51" s="84">
        <v>0</v>
      </c>
      <c r="I51" s="159"/>
      <c r="J51" s="159"/>
      <c r="K51" s="82">
        <v>45</v>
      </c>
      <c r="L51" s="82">
        <v>2026</v>
      </c>
      <c r="M51" s="82">
        <v>251503442.47092298</v>
      </c>
      <c r="N51" s="102"/>
    </row>
    <row r="52" spans="1:14" x14ac:dyDescent="0.2">
      <c r="A52" s="175"/>
      <c r="B52" s="82">
        <v>41</v>
      </c>
      <c r="C52" s="159" t="s">
        <v>148</v>
      </c>
      <c r="D52" s="159" t="s">
        <v>158</v>
      </c>
      <c r="E52" s="159"/>
      <c r="F52" s="82" t="s">
        <v>126</v>
      </c>
      <c r="G52" s="84">
        <v>1</v>
      </c>
      <c r="H52" s="84">
        <v>0</v>
      </c>
      <c r="I52" s="159"/>
      <c r="J52" s="159"/>
      <c r="K52" s="82">
        <v>55</v>
      </c>
      <c r="L52" s="82">
        <v>2026</v>
      </c>
      <c r="M52" s="82">
        <v>49109569.081733055</v>
      </c>
      <c r="N52" s="102"/>
    </row>
    <row r="53" spans="1:14" x14ac:dyDescent="0.2">
      <c r="A53" s="175"/>
      <c r="B53" s="82">
        <v>42</v>
      </c>
      <c r="C53" s="159" t="s">
        <v>148</v>
      </c>
      <c r="D53" s="159" t="s">
        <v>158</v>
      </c>
      <c r="E53" s="159"/>
      <c r="F53" s="82" t="s">
        <v>126</v>
      </c>
      <c r="G53" s="84">
        <v>1</v>
      </c>
      <c r="H53" s="84">
        <v>0</v>
      </c>
      <c r="I53" s="159"/>
      <c r="J53" s="159"/>
      <c r="K53" s="82">
        <v>0</v>
      </c>
      <c r="L53" s="82">
        <v>2026</v>
      </c>
      <c r="M53" s="82">
        <v>363140.64933827822</v>
      </c>
      <c r="N53" s="102"/>
    </row>
    <row r="54" spans="1:14" x14ac:dyDescent="0.2">
      <c r="A54" s="175"/>
      <c r="B54" s="82">
        <v>43</v>
      </c>
      <c r="C54" s="159" t="s">
        <v>148</v>
      </c>
      <c r="D54" s="159" t="s">
        <v>158</v>
      </c>
      <c r="E54" s="159"/>
      <c r="F54" s="82" t="s">
        <v>127</v>
      </c>
      <c r="G54" s="84">
        <v>0</v>
      </c>
      <c r="H54" s="84">
        <v>1</v>
      </c>
      <c r="I54" s="159"/>
      <c r="J54" s="159"/>
      <c r="K54" s="82">
        <v>39</v>
      </c>
      <c r="L54" s="82">
        <v>2021</v>
      </c>
      <c r="M54" s="82">
        <v>129027683.91733634</v>
      </c>
      <c r="N54" s="102"/>
    </row>
    <row r="55" spans="1:14" x14ac:dyDescent="0.2">
      <c r="A55" s="175"/>
      <c r="B55" s="82">
        <v>44</v>
      </c>
      <c r="C55" s="159" t="s">
        <v>148</v>
      </c>
      <c r="D55" s="159" t="s">
        <v>158</v>
      </c>
      <c r="E55" s="159"/>
      <c r="F55" s="82" t="s">
        <v>127</v>
      </c>
      <c r="G55" s="84">
        <v>0</v>
      </c>
      <c r="H55" s="84">
        <v>1</v>
      </c>
      <c r="I55" s="159"/>
      <c r="J55" s="159"/>
      <c r="K55" s="82">
        <v>39</v>
      </c>
      <c r="L55" s="82">
        <v>2022</v>
      </c>
      <c r="M55" s="82">
        <v>135445097.26560557</v>
      </c>
      <c r="N55" s="102"/>
    </row>
    <row r="56" spans="1:14" x14ac:dyDescent="0.2">
      <c r="A56" s="175"/>
      <c r="B56" s="82">
        <v>45</v>
      </c>
      <c r="C56" s="159" t="s">
        <v>148</v>
      </c>
      <c r="D56" s="159" t="s">
        <v>158</v>
      </c>
      <c r="E56" s="159"/>
      <c r="F56" s="82" t="s">
        <v>127</v>
      </c>
      <c r="G56" s="84">
        <v>0</v>
      </c>
      <c r="H56" s="84">
        <v>1</v>
      </c>
      <c r="I56" s="159"/>
      <c r="J56" s="159"/>
      <c r="K56" s="82">
        <v>39</v>
      </c>
      <c r="L56" s="82">
        <v>2023</v>
      </c>
      <c r="M56" s="82">
        <v>142181691.68286872</v>
      </c>
      <c r="N56" s="102"/>
    </row>
    <row r="57" spans="1:14" x14ac:dyDescent="0.2">
      <c r="A57" s="175"/>
      <c r="B57" s="82">
        <v>46</v>
      </c>
      <c r="C57" s="159" t="s">
        <v>148</v>
      </c>
      <c r="D57" s="159" t="s">
        <v>158</v>
      </c>
      <c r="E57" s="159"/>
      <c r="F57" s="82" t="s">
        <v>127</v>
      </c>
      <c r="G57" s="84">
        <v>0</v>
      </c>
      <c r="H57" s="84">
        <v>1</v>
      </c>
      <c r="I57" s="159"/>
      <c r="J57" s="159"/>
      <c r="K57" s="82">
        <v>39</v>
      </c>
      <c r="L57" s="82">
        <v>2024</v>
      </c>
      <c r="M57" s="82">
        <v>149253342.18749771</v>
      </c>
      <c r="N57" s="102"/>
    </row>
    <row r="58" spans="1:14" x14ac:dyDescent="0.2">
      <c r="A58" s="175"/>
      <c r="B58" s="82">
        <v>47</v>
      </c>
      <c r="C58" s="159" t="s">
        <v>148</v>
      </c>
      <c r="D58" s="159" t="s">
        <v>158</v>
      </c>
      <c r="E58" s="159"/>
      <c r="F58" s="82" t="s">
        <v>127</v>
      </c>
      <c r="G58" s="84">
        <v>0</v>
      </c>
      <c r="H58" s="84">
        <v>1</v>
      </c>
      <c r="I58" s="159"/>
      <c r="J58" s="159"/>
      <c r="K58" s="82">
        <v>39</v>
      </c>
      <c r="L58" s="82">
        <v>2025</v>
      </c>
      <c r="M58" s="82">
        <v>156676713.36915421</v>
      </c>
      <c r="N58" s="102"/>
    </row>
    <row r="59" spans="1:14" x14ac:dyDescent="0.2">
      <c r="A59" s="175"/>
      <c r="B59" s="82">
        <v>48</v>
      </c>
      <c r="C59" s="159" t="s">
        <v>148</v>
      </c>
      <c r="D59" s="159" t="s">
        <v>158</v>
      </c>
      <c r="E59" s="159"/>
      <c r="F59" s="82" t="s">
        <v>127</v>
      </c>
      <c r="G59" s="84">
        <v>0</v>
      </c>
      <c r="H59" s="84">
        <v>1</v>
      </c>
      <c r="I59" s="159"/>
      <c r="J59" s="159"/>
      <c r="K59" s="82">
        <v>39</v>
      </c>
      <c r="L59" s="82">
        <v>2026</v>
      </c>
      <c r="M59" s="82">
        <v>164469298.65947318</v>
      </c>
      <c r="N59" s="102"/>
    </row>
    <row r="60" spans="1:14" s="76" customFormat="1" x14ac:dyDescent="0.2"/>
    <row r="61" spans="1:14" s="76" customFormat="1" x14ac:dyDescent="0.2"/>
    <row r="62" spans="1:14" s="76" customFormat="1" x14ac:dyDescent="0.2"/>
    <row r="63" spans="1:14" s="76" customFormat="1" x14ac:dyDescent="0.2"/>
    <row r="64" spans="1:14" s="76" customFormat="1" x14ac:dyDescent="0.2"/>
    <row r="65" s="76" customFormat="1" x14ac:dyDescent="0.2"/>
    <row r="66" s="76" customFormat="1" x14ac:dyDescent="0.2"/>
    <row r="67" s="76" customFormat="1" x14ac:dyDescent="0.2"/>
    <row r="68" s="76" customFormat="1" x14ac:dyDescent="0.2"/>
    <row r="69" s="76" customFormat="1" x14ac:dyDescent="0.2"/>
    <row r="70" s="76" customFormat="1" x14ac:dyDescent="0.2"/>
    <row r="71" s="76" customFormat="1" x14ac:dyDescent="0.2"/>
    <row r="72" s="76" customFormat="1" x14ac:dyDescent="0.2"/>
    <row r="73" s="76" customFormat="1" x14ac:dyDescent="0.2"/>
    <row r="74" s="76" customFormat="1" x14ac:dyDescent="0.2"/>
    <row r="75" s="76" customFormat="1" x14ac:dyDescent="0.2"/>
    <row r="76" s="76" customFormat="1" x14ac:dyDescent="0.2"/>
    <row r="77" s="76" customFormat="1" x14ac:dyDescent="0.2"/>
    <row r="78" s="76" customFormat="1" x14ac:dyDescent="0.2"/>
    <row r="79" s="76" customFormat="1" x14ac:dyDescent="0.2"/>
    <row r="80" s="76" customFormat="1" x14ac:dyDescent="0.2"/>
    <row r="81" s="76" customFormat="1" x14ac:dyDescent="0.2"/>
    <row r="82" s="76" customFormat="1" x14ac:dyDescent="0.2"/>
    <row r="83" s="76" customFormat="1" x14ac:dyDescent="0.2"/>
    <row r="84" s="76" customFormat="1" x14ac:dyDescent="0.2"/>
    <row r="85" s="76" customFormat="1" x14ac:dyDescent="0.2"/>
    <row r="86" s="76" customFormat="1" x14ac:dyDescent="0.2"/>
    <row r="87" s="76" customFormat="1" x14ac:dyDescent="0.2"/>
    <row r="88" s="76" customFormat="1" x14ac:dyDescent="0.2"/>
    <row r="89" s="76" customFormat="1" x14ac:dyDescent="0.2"/>
    <row r="90" s="76" customFormat="1" x14ac:dyDescent="0.2"/>
    <row r="91" s="76" customFormat="1" x14ac:dyDescent="0.2"/>
    <row r="92" s="76" customFormat="1" x14ac:dyDescent="0.2"/>
    <row r="93" s="76" customFormat="1" x14ac:dyDescent="0.2"/>
    <row r="94" s="76" customFormat="1" x14ac:dyDescent="0.2"/>
    <row r="95" s="76" customFormat="1" x14ac:dyDescent="0.2"/>
    <row r="96" s="76" customFormat="1" x14ac:dyDescent="0.2"/>
    <row r="97" s="76" customFormat="1" x14ac:dyDescent="0.2"/>
    <row r="98" s="76" customFormat="1" x14ac:dyDescent="0.2"/>
    <row r="99" s="76" customFormat="1" x14ac:dyDescent="0.2"/>
    <row r="100" s="76" customFormat="1" x14ac:dyDescent="0.2"/>
    <row r="101" s="76" customFormat="1" x14ac:dyDescent="0.2"/>
    <row r="102" s="76" customFormat="1" x14ac:dyDescent="0.2"/>
    <row r="103" s="76" customFormat="1" x14ac:dyDescent="0.2"/>
    <row r="104" s="76" customFormat="1" x14ac:dyDescent="0.2"/>
    <row r="105" s="76" customFormat="1" x14ac:dyDescent="0.2"/>
    <row r="106" s="76" customFormat="1" x14ac:dyDescent="0.2"/>
    <row r="107" s="76" customFormat="1" x14ac:dyDescent="0.2"/>
    <row r="108" s="76" customFormat="1" x14ac:dyDescent="0.2"/>
    <row r="109" s="76" customFormat="1" x14ac:dyDescent="0.2"/>
    <row r="110" s="76" customFormat="1" x14ac:dyDescent="0.2"/>
    <row r="111" s="76" customFormat="1" x14ac:dyDescent="0.2"/>
    <row r="112" s="76" customFormat="1" x14ac:dyDescent="0.2"/>
    <row r="113" s="76" customFormat="1" x14ac:dyDescent="0.2"/>
    <row r="114" s="76" customFormat="1" x14ac:dyDescent="0.2"/>
    <row r="115" s="76" customFormat="1" x14ac:dyDescent="0.2"/>
    <row r="116" s="76" customFormat="1" x14ac:dyDescent="0.2"/>
    <row r="117" s="76" customFormat="1" x14ac:dyDescent="0.2"/>
    <row r="118" s="76" customFormat="1" x14ac:dyDescent="0.2"/>
    <row r="119" s="76" customFormat="1" x14ac:dyDescent="0.2"/>
    <row r="120" s="76" customFormat="1" x14ac:dyDescent="0.2"/>
    <row r="121" s="76" customFormat="1" x14ac:dyDescent="0.2"/>
    <row r="122" s="76" customFormat="1" x14ac:dyDescent="0.2"/>
    <row r="123" s="76" customFormat="1" x14ac:dyDescent="0.2"/>
    <row r="124" s="76" customFormat="1" x14ac:dyDescent="0.2"/>
    <row r="125" s="76" customFormat="1" x14ac:dyDescent="0.2"/>
    <row r="126" s="76" customFormat="1" x14ac:dyDescent="0.2"/>
    <row r="127" s="76" customFormat="1" x14ac:dyDescent="0.2"/>
    <row r="128" s="76" customFormat="1" x14ac:dyDescent="0.2"/>
    <row r="129" s="76" customFormat="1" x14ac:dyDescent="0.2"/>
    <row r="130" s="76" customFormat="1" x14ac:dyDescent="0.2"/>
    <row r="131" s="76" customFormat="1" x14ac:dyDescent="0.2"/>
    <row r="132" s="76" customFormat="1" x14ac:dyDescent="0.2"/>
    <row r="133" s="76" customFormat="1" x14ac:dyDescent="0.2"/>
    <row r="134" s="76" customFormat="1" x14ac:dyDescent="0.2"/>
    <row r="135" s="76" customFormat="1" x14ac:dyDescent="0.2"/>
    <row r="136" s="76" customFormat="1" x14ac:dyDescent="0.2"/>
    <row r="137" s="76" customFormat="1" x14ac:dyDescent="0.2"/>
    <row r="138" s="76" customFormat="1" x14ac:dyDescent="0.2"/>
    <row r="139" s="76" customFormat="1" x14ac:dyDescent="0.2"/>
    <row r="140" s="76" customFormat="1" x14ac:dyDescent="0.2"/>
    <row r="141" s="76" customFormat="1" x14ac:dyDescent="0.2"/>
    <row r="142" s="76" customFormat="1" x14ac:dyDescent="0.2"/>
    <row r="143" s="76" customFormat="1" x14ac:dyDescent="0.2"/>
    <row r="144" s="76" customFormat="1" x14ac:dyDescent="0.2"/>
    <row r="145" s="76" customFormat="1" x14ac:dyDescent="0.2"/>
    <row r="146" s="76" customFormat="1" x14ac:dyDescent="0.2"/>
    <row r="147" s="76" customFormat="1" x14ac:dyDescent="0.2"/>
    <row r="148" s="76" customFormat="1" x14ac:dyDescent="0.2"/>
    <row r="149" s="76" customFormat="1" x14ac:dyDescent="0.2"/>
    <row r="150" s="76" customFormat="1" x14ac:dyDescent="0.2"/>
    <row r="151" s="76" customFormat="1" x14ac:dyDescent="0.2"/>
    <row r="152" s="76" customFormat="1" x14ac:dyDescent="0.2"/>
    <row r="153" s="76" customFormat="1" x14ac:dyDescent="0.2"/>
    <row r="154" s="76" customFormat="1" x14ac:dyDescent="0.2"/>
    <row r="155" s="76" customFormat="1" x14ac:dyDescent="0.2"/>
    <row r="156" s="76" customFormat="1" x14ac:dyDescent="0.2"/>
    <row r="157" s="76" customFormat="1" x14ac:dyDescent="0.2"/>
    <row r="158" s="76" customFormat="1" x14ac:dyDescent="0.2"/>
    <row r="159" s="76" customFormat="1" x14ac:dyDescent="0.2"/>
    <row r="160" s="76" customFormat="1" x14ac:dyDescent="0.2"/>
    <row r="161" s="76" customFormat="1" x14ac:dyDescent="0.2"/>
    <row r="162" s="76" customFormat="1" x14ac:dyDescent="0.2"/>
    <row r="163" s="76" customFormat="1" x14ac:dyDescent="0.2"/>
    <row r="164" s="76" customFormat="1" x14ac:dyDescent="0.2"/>
    <row r="165" s="76" customFormat="1" x14ac:dyDescent="0.2"/>
    <row r="166" s="76" customFormat="1" x14ac:dyDescent="0.2"/>
    <row r="167" s="76" customFormat="1" x14ac:dyDescent="0.2"/>
    <row r="168" s="76" customFormat="1" x14ac:dyDescent="0.2"/>
    <row r="169" s="76" customFormat="1" x14ac:dyDescent="0.2"/>
    <row r="170" s="76" customFormat="1" x14ac:dyDescent="0.2"/>
    <row r="171" s="76" customFormat="1" x14ac:dyDescent="0.2"/>
    <row r="172" s="76" customFormat="1" x14ac:dyDescent="0.2"/>
    <row r="173" s="76" customFormat="1" x14ac:dyDescent="0.2"/>
    <row r="174" s="76" customFormat="1" x14ac:dyDescent="0.2"/>
    <row r="175" s="76" customFormat="1" x14ac:dyDescent="0.2"/>
    <row r="176" s="76" customFormat="1" x14ac:dyDescent="0.2"/>
    <row r="177" s="76" customFormat="1" x14ac:dyDescent="0.2"/>
    <row r="178" s="76" customFormat="1" x14ac:dyDescent="0.2"/>
    <row r="179" s="76" customFormat="1" x14ac:dyDescent="0.2"/>
    <row r="180" s="76" customFormat="1" x14ac:dyDescent="0.2"/>
    <row r="181" s="76" customFormat="1" x14ac:dyDescent="0.2"/>
    <row r="182" s="76" customFormat="1" x14ac:dyDescent="0.2"/>
    <row r="183" s="76" customFormat="1" x14ac:dyDescent="0.2"/>
    <row r="184" s="76" customFormat="1" x14ac:dyDescent="0.2"/>
    <row r="185" s="76" customFormat="1" x14ac:dyDescent="0.2"/>
    <row r="186" s="76" customFormat="1" x14ac:dyDescent="0.2"/>
    <row r="187" s="76" customFormat="1" x14ac:dyDescent="0.2"/>
    <row r="188" s="76" customFormat="1" x14ac:dyDescent="0.2"/>
    <row r="189" s="76" customFormat="1" x14ac:dyDescent="0.2"/>
    <row r="190" s="76" customFormat="1" x14ac:dyDescent="0.2"/>
    <row r="191" s="76" customFormat="1" x14ac:dyDescent="0.2"/>
    <row r="192" s="76" customFormat="1" x14ac:dyDescent="0.2"/>
    <row r="193" s="76" customFormat="1" x14ac:dyDescent="0.2"/>
    <row r="194" s="76" customFormat="1" x14ac:dyDescent="0.2"/>
    <row r="195" s="76" customFormat="1" x14ac:dyDescent="0.2"/>
    <row r="196" s="76" customFormat="1" x14ac:dyDescent="0.2"/>
    <row r="197" s="76" customFormat="1" x14ac:dyDescent="0.2"/>
    <row r="198" s="76" customFormat="1" x14ac:dyDescent="0.2"/>
    <row r="199" s="76" customFormat="1" x14ac:dyDescent="0.2"/>
    <row r="200" s="76" customFormat="1" x14ac:dyDescent="0.2"/>
    <row r="201" s="76" customFormat="1" x14ac:dyDescent="0.2"/>
    <row r="202" s="76" customFormat="1" x14ac:dyDescent="0.2"/>
    <row r="203" s="76" customFormat="1" x14ac:dyDescent="0.2"/>
    <row r="204" s="76" customFormat="1" x14ac:dyDescent="0.2"/>
    <row r="205" s="76" customFormat="1" x14ac:dyDescent="0.2"/>
    <row r="206" s="76" customFormat="1" x14ac:dyDescent="0.2"/>
    <row r="207" s="76" customFormat="1" x14ac:dyDescent="0.2"/>
    <row r="208" s="76" customFormat="1" x14ac:dyDescent="0.2"/>
    <row r="209" s="76" customFormat="1" x14ac:dyDescent="0.2"/>
    <row r="210" s="76" customFormat="1" x14ac:dyDescent="0.2"/>
    <row r="211" s="76" customFormat="1" x14ac:dyDescent="0.2"/>
    <row r="212" s="76" customFormat="1" x14ac:dyDescent="0.2"/>
    <row r="213" s="76" customFormat="1" x14ac:dyDescent="0.2"/>
    <row r="214" s="76" customFormat="1" x14ac:dyDescent="0.2"/>
    <row r="215" s="76" customFormat="1" x14ac:dyDescent="0.2"/>
    <row r="216" s="76" customFormat="1" x14ac:dyDescent="0.2"/>
    <row r="217" s="76" customFormat="1" x14ac:dyDescent="0.2"/>
    <row r="218" s="76" customFormat="1" x14ac:dyDescent="0.2"/>
    <row r="219" s="76" customFormat="1" x14ac:dyDescent="0.2"/>
    <row r="220" s="76" customFormat="1" x14ac:dyDescent="0.2"/>
    <row r="221" s="76" customFormat="1" x14ac:dyDescent="0.2"/>
    <row r="222" s="76" customFormat="1" x14ac:dyDescent="0.2"/>
    <row r="223" s="76" customFormat="1" x14ac:dyDescent="0.2"/>
    <row r="224" s="76" customFormat="1" x14ac:dyDescent="0.2"/>
    <row r="225" s="76" customFormat="1" x14ac:dyDescent="0.2"/>
    <row r="226" s="76" customFormat="1" x14ac:dyDescent="0.2"/>
    <row r="227" s="76" customFormat="1" x14ac:dyDescent="0.2"/>
    <row r="228" s="76" customFormat="1" x14ac:dyDescent="0.2"/>
    <row r="229" s="76" customFormat="1" x14ac:dyDescent="0.2"/>
    <row r="230" s="76" customFormat="1" x14ac:dyDescent="0.2"/>
    <row r="231" s="76" customFormat="1" x14ac:dyDescent="0.2"/>
    <row r="232" s="76" customFormat="1" x14ac:dyDescent="0.2"/>
    <row r="233" s="76" customFormat="1" x14ac:dyDescent="0.2"/>
    <row r="234" s="76" customFormat="1" x14ac:dyDescent="0.2"/>
    <row r="235" s="76" customFormat="1" x14ac:dyDescent="0.2"/>
    <row r="236" s="76" customFormat="1" x14ac:dyDescent="0.2"/>
    <row r="237" s="76" customFormat="1" x14ac:dyDescent="0.2"/>
    <row r="238" s="76" customFormat="1" x14ac:dyDescent="0.2"/>
    <row r="239" s="76" customFormat="1" x14ac:dyDescent="0.2"/>
    <row r="240" s="76" customFormat="1" x14ac:dyDescent="0.2"/>
    <row r="241" s="76" customFormat="1" x14ac:dyDescent="0.2"/>
    <row r="242" s="76" customFormat="1" x14ac:dyDescent="0.2"/>
    <row r="243" s="76" customFormat="1" x14ac:dyDescent="0.2"/>
    <row r="244" s="76" customFormat="1" x14ac:dyDescent="0.2"/>
    <row r="245" s="76" customFormat="1" x14ac:dyDescent="0.2"/>
    <row r="246" s="76" customFormat="1" x14ac:dyDescent="0.2"/>
    <row r="247" s="76" customFormat="1" x14ac:dyDescent="0.2"/>
    <row r="248" s="76" customFormat="1" x14ac:dyDescent="0.2"/>
    <row r="249" s="76" customFormat="1" x14ac:dyDescent="0.2"/>
    <row r="250" s="76" customFormat="1" x14ac:dyDescent="0.2"/>
    <row r="251" s="76" customFormat="1" x14ac:dyDescent="0.2"/>
    <row r="252" s="76" customFormat="1" x14ac:dyDescent="0.2"/>
    <row r="253" s="76" customFormat="1" x14ac:dyDescent="0.2"/>
    <row r="254" s="76" customFormat="1" x14ac:dyDescent="0.2"/>
    <row r="255" s="76" customFormat="1" x14ac:dyDescent="0.2"/>
    <row r="256" s="76" customFormat="1" x14ac:dyDescent="0.2"/>
    <row r="257" s="76" customFormat="1" x14ac:dyDescent="0.2"/>
    <row r="258" s="76" customFormat="1" x14ac:dyDescent="0.2"/>
    <row r="259" s="76" customFormat="1" x14ac:dyDescent="0.2"/>
    <row r="260" s="76" customFormat="1" x14ac:dyDescent="0.2"/>
    <row r="261" s="76" customFormat="1" x14ac:dyDescent="0.2"/>
    <row r="262" s="76" customFormat="1" x14ac:dyDescent="0.2"/>
    <row r="263" s="76" customFormat="1" x14ac:dyDescent="0.2"/>
    <row r="264" s="76" customFormat="1" x14ac:dyDescent="0.2"/>
    <row r="265" s="76" customFormat="1" x14ac:dyDescent="0.2"/>
    <row r="266" s="76" customFormat="1" x14ac:dyDescent="0.2"/>
    <row r="267" s="76" customFormat="1" x14ac:dyDescent="0.2"/>
    <row r="268" s="76" customFormat="1" x14ac:dyDescent="0.2"/>
    <row r="269" s="76" customFormat="1" x14ac:dyDescent="0.2"/>
    <row r="270" s="76" customFormat="1" x14ac:dyDescent="0.2"/>
    <row r="271" s="76" customFormat="1" x14ac:dyDescent="0.2"/>
    <row r="272" s="76" customFormat="1" x14ac:dyDescent="0.2"/>
    <row r="273" s="76" customFormat="1" x14ac:dyDescent="0.2"/>
    <row r="274" s="76" customFormat="1" x14ac:dyDescent="0.2"/>
    <row r="275" s="76" customFormat="1" x14ac:dyDescent="0.2"/>
    <row r="276" s="76" customFormat="1" x14ac:dyDescent="0.2"/>
    <row r="277" s="76" customFormat="1" x14ac:dyDescent="0.2"/>
    <row r="278" s="76" customFormat="1" x14ac:dyDescent="0.2"/>
    <row r="279" s="76" customFormat="1" x14ac:dyDescent="0.2"/>
    <row r="280" s="76" customFormat="1" x14ac:dyDescent="0.2"/>
    <row r="281" s="76" customFormat="1" x14ac:dyDescent="0.2"/>
    <row r="282" s="76" customFormat="1" x14ac:dyDescent="0.2"/>
    <row r="283" s="76" customFormat="1" x14ac:dyDescent="0.2"/>
    <row r="284" s="76" customFormat="1" x14ac:dyDescent="0.2"/>
    <row r="285" s="76" customFormat="1" x14ac:dyDescent="0.2"/>
    <row r="286" s="76" customFormat="1" x14ac:dyDescent="0.2"/>
    <row r="287" s="76" customFormat="1" x14ac:dyDescent="0.2"/>
    <row r="288" s="76" customFormat="1" x14ac:dyDescent="0.2"/>
    <row r="289" s="76" customFormat="1" x14ac:dyDescent="0.2"/>
    <row r="290" s="76" customFormat="1" x14ac:dyDescent="0.2"/>
    <row r="291" s="76" customFormat="1" x14ac:dyDescent="0.2"/>
    <row r="292" s="76" customFormat="1" x14ac:dyDescent="0.2"/>
    <row r="293" s="76" customFormat="1" x14ac:dyDescent="0.2"/>
    <row r="294" s="76" customFormat="1" x14ac:dyDescent="0.2"/>
    <row r="295" s="76" customFormat="1" x14ac:dyDescent="0.2"/>
    <row r="296" s="76" customFormat="1" x14ac:dyDescent="0.2"/>
    <row r="297" s="76" customFormat="1" x14ac:dyDescent="0.2"/>
    <row r="298" s="76" customFormat="1" x14ac:dyDescent="0.2"/>
    <row r="299" s="76" customFormat="1" x14ac:dyDescent="0.2"/>
    <row r="300" s="76" customFormat="1" x14ac:dyDescent="0.2"/>
    <row r="301" s="76" customFormat="1" x14ac:dyDescent="0.2"/>
    <row r="302" s="76" customFormat="1" x14ac:dyDescent="0.2"/>
    <row r="303" s="76" customFormat="1" x14ac:dyDescent="0.2"/>
    <row r="304" s="76" customFormat="1" x14ac:dyDescent="0.2"/>
    <row r="305" s="76" customFormat="1" x14ac:dyDescent="0.2"/>
    <row r="306" s="76" customFormat="1" x14ac:dyDescent="0.2"/>
    <row r="307" s="76" customFormat="1" x14ac:dyDescent="0.2"/>
    <row r="308" s="76" customFormat="1" x14ac:dyDescent="0.2"/>
    <row r="309" s="76" customFormat="1" x14ac:dyDescent="0.2"/>
    <row r="310" s="76" customFormat="1" x14ac:dyDescent="0.2"/>
    <row r="311" s="76" customFormat="1" x14ac:dyDescent="0.2"/>
    <row r="312" s="76" customFormat="1" x14ac:dyDescent="0.2"/>
    <row r="313" s="76" customFormat="1" x14ac:dyDescent="0.2"/>
    <row r="314" s="76" customFormat="1" x14ac:dyDescent="0.2"/>
    <row r="315" s="76" customFormat="1" x14ac:dyDescent="0.2"/>
    <row r="316" s="76" customFormat="1" x14ac:dyDescent="0.2"/>
    <row r="317" s="76" customFormat="1" x14ac:dyDescent="0.2"/>
    <row r="318" s="76" customFormat="1" x14ac:dyDescent="0.2"/>
    <row r="319" s="76" customFormat="1" x14ac:dyDescent="0.2"/>
    <row r="320" s="76" customFormat="1" x14ac:dyDescent="0.2"/>
    <row r="321" s="76" customFormat="1" x14ac:dyDescent="0.2"/>
    <row r="322" s="76" customFormat="1" x14ac:dyDescent="0.2"/>
    <row r="323" s="76" customFormat="1" x14ac:dyDescent="0.2"/>
    <row r="324" s="76" customFormat="1" x14ac:dyDescent="0.2"/>
    <row r="325" s="76" customFormat="1" x14ac:dyDescent="0.2"/>
    <row r="326" s="76" customFormat="1" x14ac:dyDescent="0.2"/>
    <row r="327" s="76" customFormat="1" x14ac:dyDescent="0.2"/>
    <row r="328" s="76" customFormat="1" x14ac:dyDescent="0.2"/>
    <row r="329" s="76" customFormat="1" x14ac:dyDescent="0.2"/>
    <row r="330" s="76" customFormat="1" x14ac:dyDescent="0.2"/>
    <row r="331" s="76" customFormat="1" x14ac:dyDescent="0.2"/>
    <row r="332" s="76" customFormat="1" x14ac:dyDescent="0.2"/>
    <row r="333" s="76" customFormat="1" x14ac:dyDescent="0.2"/>
    <row r="334" s="76" customFormat="1" x14ac:dyDescent="0.2"/>
    <row r="335" s="76" customFormat="1" x14ac:dyDescent="0.2"/>
    <row r="336" s="76" customFormat="1" x14ac:dyDescent="0.2"/>
    <row r="337" s="76" customFormat="1" x14ac:dyDescent="0.2"/>
    <row r="338" s="76" customFormat="1" x14ac:dyDescent="0.2"/>
    <row r="339" s="76" customFormat="1" x14ac:dyDescent="0.2"/>
    <row r="340" s="76" customFormat="1" x14ac:dyDescent="0.2"/>
    <row r="341" s="76" customFormat="1" x14ac:dyDescent="0.2"/>
    <row r="342" s="76" customFormat="1" x14ac:dyDescent="0.2"/>
    <row r="343" s="76" customFormat="1" x14ac:dyDescent="0.2"/>
    <row r="344" s="76" customFormat="1" x14ac:dyDescent="0.2"/>
    <row r="345" s="76" customFormat="1" x14ac:dyDescent="0.2"/>
    <row r="346" s="76" customFormat="1" x14ac:dyDescent="0.2"/>
    <row r="347" s="76" customFormat="1" x14ac:dyDescent="0.2"/>
    <row r="348" s="76" customFormat="1" x14ac:dyDescent="0.2"/>
    <row r="349" s="76" customFormat="1" x14ac:dyDescent="0.2"/>
    <row r="350" s="76" customFormat="1" x14ac:dyDescent="0.2"/>
    <row r="351" s="76" customFormat="1" x14ac:dyDescent="0.2"/>
    <row r="352" s="76" customFormat="1" x14ac:dyDescent="0.2"/>
    <row r="353" s="76" customFormat="1" x14ac:dyDescent="0.2"/>
    <row r="354" s="76" customFormat="1" x14ac:dyDescent="0.2"/>
    <row r="355" s="76" customFormat="1" x14ac:dyDescent="0.2"/>
    <row r="356" s="76" customFormat="1" x14ac:dyDescent="0.2"/>
    <row r="357" s="76" customFormat="1" x14ac:dyDescent="0.2"/>
    <row r="358" s="76" customFormat="1" x14ac:dyDescent="0.2"/>
    <row r="359" s="76" customFormat="1" x14ac:dyDescent="0.2"/>
    <row r="360" s="76" customFormat="1" x14ac:dyDescent="0.2"/>
    <row r="361" s="76" customFormat="1" x14ac:dyDescent="0.2"/>
    <row r="362" s="76" customFormat="1" x14ac:dyDescent="0.2"/>
    <row r="363" s="76" customFormat="1" x14ac:dyDescent="0.2"/>
    <row r="364" s="76" customFormat="1" x14ac:dyDescent="0.2"/>
    <row r="365" s="76" customFormat="1" x14ac:dyDescent="0.2"/>
    <row r="366" s="76" customFormat="1" x14ac:dyDescent="0.2"/>
    <row r="367" s="76" customFormat="1" x14ac:dyDescent="0.2"/>
    <row r="368" s="76" customFormat="1" x14ac:dyDescent="0.2"/>
    <row r="369" s="76" customFormat="1" x14ac:dyDescent="0.2"/>
    <row r="370" s="76" customFormat="1" x14ac:dyDescent="0.2"/>
    <row r="371" s="76" customFormat="1" x14ac:dyDescent="0.2"/>
    <row r="372" s="76" customFormat="1" x14ac:dyDescent="0.2"/>
    <row r="373" s="76" customFormat="1" x14ac:dyDescent="0.2"/>
    <row r="374" s="76" customFormat="1" x14ac:dyDescent="0.2"/>
    <row r="375" s="76" customFormat="1" x14ac:dyDescent="0.2"/>
    <row r="376" s="76" customFormat="1" x14ac:dyDescent="0.2"/>
    <row r="377" s="76" customFormat="1" x14ac:dyDescent="0.2"/>
    <row r="378" s="76" customFormat="1" x14ac:dyDescent="0.2"/>
    <row r="379" s="76" customFormat="1" x14ac:dyDescent="0.2"/>
    <row r="380" s="76" customFormat="1" x14ac:dyDescent="0.2"/>
    <row r="381" s="76" customFormat="1" x14ac:dyDescent="0.2"/>
    <row r="382" s="76" customFormat="1" x14ac:dyDescent="0.2"/>
    <row r="383" s="76" customFormat="1" x14ac:dyDescent="0.2"/>
    <row r="384" s="76" customFormat="1" x14ac:dyDescent="0.2"/>
    <row r="385" s="76" customFormat="1" x14ac:dyDescent="0.2"/>
    <row r="386" s="76" customFormat="1" x14ac:dyDescent="0.2"/>
    <row r="387" s="76" customFormat="1" x14ac:dyDescent="0.2"/>
    <row r="388" s="76" customFormat="1" x14ac:dyDescent="0.2"/>
    <row r="389" s="76" customFormat="1" x14ac:dyDescent="0.2"/>
    <row r="390" s="76" customFormat="1" x14ac:dyDescent="0.2"/>
    <row r="391" s="76" customFormat="1" x14ac:dyDescent="0.2"/>
    <row r="392" s="76" customFormat="1" x14ac:dyDescent="0.2"/>
    <row r="393" s="76" customFormat="1" x14ac:dyDescent="0.2"/>
    <row r="394" s="76" customFormat="1" x14ac:dyDescent="0.2"/>
    <row r="395" s="76" customFormat="1" x14ac:dyDescent="0.2"/>
    <row r="396" s="76" customFormat="1" x14ac:dyDescent="0.2"/>
    <row r="397" s="76" customFormat="1" x14ac:dyDescent="0.2"/>
    <row r="398" s="76" customFormat="1" x14ac:dyDescent="0.2"/>
    <row r="399" s="76" customFormat="1" x14ac:dyDescent="0.2"/>
    <row r="400" s="76" customFormat="1" x14ac:dyDescent="0.2"/>
    <row r="401" s="76" customFormat="1" x14ac:dyDescent="0.2"/>
    <row r="402" s="76" customFormat="1" x14ac:dyDescent="0.2"/>
    <row r="403" s="76" customFormat="1" x14ac:dyDescent="0.2"/>
    <row r="404" s="76" customFormat="1" x14ac:dyDescent="0.2"/>
    <row r="405" s="76" customFormat="1" x14ac:dyDescent="0.2"/>
    <row r="406" s="76" customFormat="1" x14ac:dyDescent="0.2"/>
    <row r="407" s="76" customFormat="1" x14ac:dyDescent="0.2"/>
    <row r="408" s="76" customFormat="1" x14ac:dyDescent="0.2"/>
    <row r="409" s="76" customFormat="1" x14ac:dyDescent="0.2"/>
    <row r="410" s="76" customFormat="1" x14ac:dyDescent="0.2"/>
    <row r="411" s="76" customFormat="1" x14ac:dyDescent="0.2"/>
    <row r="412" s="76" customFormat="1" x14ac:dyDescent="0.2"/>
    <row r="413" s="76" customFormat="1" x14ac:dyDescent="0.2"/>
    <row r="414" s="76" customFormat="1" x14ac:dyDescent="0.2"/>
    <row r="415" s="76" customFormat="1" x14ac:dyDescent="0.2"/>
    <row r="416" s="76" customFormat="1" x14ac:dyDescent="0.2"/>
    <row r="417" s="76" customFormat="1" x14ac:dyDescent="0.2"/>
    <row r="418" s="76" customFormat="1" x14ac:dyDescent="0.2"/>
    <row r="419" s="76" customFormat="1" x14ac:dyDescent="0.2"/>
    <row r="420" s="76" customFormat="1" x14ac:dyDescent="0.2"/>
    <row r="421" s="76" customFormat="1" x14ac:dyDescent="0.2"/>
    <row r="422" s="76" customFormat="1" x14ac:dyDescent="0.2"/>
    <row r="423" s="76" customFormat="1" x14ac:dyDescent="0.2"/>
    <row r="424" s="76" customFormat="1" x14ac:dyDescent="0.2"/>
    <row r="425" s="76" customFormat="1" x14ac:dyDescent="0.2"/>
    <row r="426" s="76" customFormat="1" x14ac:dyDescent="0.2"/>
    <row r="427" s="76" customFormat="1" x14ac:dyDescent="0.2"/>
    <row r="428" s="76" customFormat="1" x14ac:dyDescent="0.2"/>
    <row r="429" s="76" customFormat="1" x14ac:dyDescent="0.2"/>
    <row r="430" s="76" customFormat="1" x14ac:dyDescent="0.2"/>
    <row r="431" s="76" customFormat="1" x14ac:dyDescent="0.2"/>
    <row r="432" s="76" customFormat="1" x14ac:dyDescent="0.2"/>
    <row r="433" s="76" customFormat="1" x14ac:dyDescent="0.2"/>
    <row r="434" s="76" customFormat="1" x14ac:dyDescent="0.2"/>
    <row r="435" s="76" customFormat="1" x14ac:dyDescent="0.2"/>
    <row r="436" s="76" customFormat="1" x14ac:dyDescent="0.2"/>
    <row r="437" s="76" customFormat="1" x14ac:dyDescent="0.2"/>
    <row r="438" s="76" customFormat="1" x14ac:dyDescent="0.2"/>
    <row r="439" s="76" customFormat="1" x14ac:dyDescent="0.2"/>
    <row r="440" s="76" customFormat="1" x14ac:dyDescent="0.2"/>
    <row r="441" s="76" customFormat="1" x14ac:dyDescent="0.2"/>
    <row r="442" s="76" customFormat="1" x14ac:dyDescent="0.2"/>
    <row r="443" s="76" customFormat="1" x14ac:dyDescent="0.2"/>
    <row r="444" s="76" customFormat="1" x14ac:dyDescent="0.2"/>
    <row r="445" s="76" customFormat="1" x14ac:dyDescent="0.2"/>
    <row r="446" s="76" customFormat="1" x14ac:dyDescent="0.2"/>
    <row r="447" s="76" customFormat="1" x14ac:dyDescent="0.2"/>
    <row r="448" s="76" customFormat="1" x14ac:dyDescent="0.2"/>
    <row r="449" s="76" customFormat="1" x14ac:dyDescent="0.2"/>
    <row r="450" s="76" customFormat="1" x14ac:dyDescent="0.2"/>
    <row r="451" s="76" customFormat="1" x14ac:dyDescent="0.2"/>
    <row r="452" s="76" customFormat="1" x14ac:dyDescent="0.2"/>
    <row r="453" s="76" customFormat="1" x14ac:dyDescent="0.2"/>
    <row r="454" s="76" customFormat="1" x14ac:dyDescent="0.2"/>
    <row r="455" s="76" customFormat="1" x14ac:dyDescent="0.2"/>
    <row r="456" s="76" customFormat="1" x14ac:dyDescent="0.2"/>
    <row r="457" s="76" customFormat="1" x14ac:dyDescent="0.2"/>
    <row r="458" s="76" customFormat="1" x14ac:dyDescent="0.2"/>
    <row r="459" s="76" customFormat="1" x14ac:dyDescent="0.2"/>
    <row r="460" s="76" customFormat="1" x14ac:dyDescent="0.2"/>
    <row r="461" s="76" customFormat="1" x14ac:dyDescent="0.2"/>
    <row r="462" s="76" customFormat="1" x14ac:dyDescent="0.2"/>
    <row r="463" s="76" customFormat="1" x14ac:dyDescent="0.2"/>
    <row r="464" s="76" customFormat="1" x14ac:dyDescent="0.2"/>
    <row r="465" s="76" customFormat="1" x14ac:dyDescent="0.2"/>
    <row r="466" s="76" customFormat="1" x14ac:dyDescent="0.2"/>
    <row r="467" s="76" customFormat="1" x14ac:dyDescent="0.2"/>
    <row r="468" s="76" customFormat="1" x14ac:dyDescent="0.2"/>
    <row r="469" s="76" customFormat="1" x14ac:dyDescent="0.2"/>
    <row r="470" s="76" customFormat="1" x14ac:dyDescent="0.2"/>
    <row r="471" s="76" customFormat="1" x14ac:dyDescent="0.2"/>
    <row r="472" s="76" customFormat="1" x14ac:dyDescent="0.2"/>
    <row r="473" s="76" customFormat="1" x14ac:dyDescent="0.2"/>
    <row r="474" s="76" customFormat="1" x14ac:dyDescent="0.2"/>
    <row r="475" s="76" customFormat="1" x14ac:dyDescent="0.2"/>
    <row r="476" s="76" customFormat="1" x14ac:dyDescent="0.2"/>
    <row r="477" s="76" customFormat="1" x14ac:dyDescent="0.2"/>
    <row r="478" s="76" customFormat="1" x14ac:dyDescent="0.2"/>
    <row r="479" s="76" customFormat="1" x14ac:dyDescent="0.2"/>
    <row r="480" s="76" customFormat="1" x14ac:dyDescent="0.2"/>
    <row r="481" s="76" customFormat="1" x14ac:dyDescent="0.2"/>
    <row r="482" s="76" customFormat="1" x14ac:dyDescent="0.2"/>
    <row r="483" s="76" customFormat="1" x14ac:dyDescent="0.2"/>
    <row r="484" s="76" customFormat="1" x14ac:dyDescent="0.2"/>
    <row r="485" s="76" customFormat="1" x14ac:dyDescent="0.2"/>
    <row r="486" s="76" customFormat="1" x14ac:dyDescent="0.2"/>
    <row r="487" s="76" customFormat="1" x14ac:dyDescent="0.2"/>
    <row r="488" s="76" customFormat="1" x14ac:dyDescent="0.2"/>
    <row r="489" s="76" customFormat="1" x14ac:dyDescent="0.2"/>
    <row r="490" s="76" customFormat="1" x14ac:dyDescent="0.2"/>
    <row r="491" s="76" customFormat="1" x14ac:dyDescent="0.2"/>
    <row r="492" s="76" customFormat="1" x14ac:dyDescent="0.2"/>
    <row r="493" s="76" customFormat="1" x14ac:dyDescent="0.2"/>
    <row r="494" s="76" customFormat="1" x14ac:dyDescent="0.2"/>
    <row r="495" s="76" customFormat="1" x14ac:dyDescent="0.2"/>
    <row r="496" s="76" customFormat="1" x14ac:dyDescent="0.2"/>
    <row r="497" s="76" customFormat="1" x14ac:dyDescent="0.2"/>
    <row r="498" s="76" customFormat="1" x14ac:dyDescent="0.2"/>
    <row r="499" s="76" customFormat="1" x14ac:dyDescent="0.2"/>
    <row r="500" s="76" customFormat="1" x14ac:dyDescent="0.2"/>
    <row r="501" s="76" customFormat="1" x14ac:dyDescent="0.2"/>
    <row r="502" s="76" customFormat="1" x14ac:dyDescent="0.2"/>
    <row r="503" s="76" customFormat="1" x14ac:dyDescent="0.2"/>
    <row r="504" s="76" customFormat="1" x14ac:dyDescent="0.2"/>
    <row r="505" s="76" customFormat="1" x14ac:dyDescent="0.2"/>
    <row r="506" s="76" customFormat="1" x14ac:dyDescent="0.2"/>
    <row r="507" s="76" customFormat="1" x14ac:dyDescent="0.2"/>
    <row r="508" s="76" customFormat="1" x14ac:dyDescent="0.2"/>
    <row r="509" s="76" customFormat="1" x14ac:dyDescent="0.2"/>
    <row r="510" s="76" customFormat="1" x14ac:dyDescent="0.2"/>
    <row r="511" s="76" customFormat="1" x14ac:dyDescent="0.2"/>
    <row r="512" s="76" customFormat="1" x14ac:dyDescent="0.2"/>
    <row r="513" s="76" customFormat="1" x14ac:dyDescent="0.2"/>
    <row r="514" s="76" customFormat="1" x14ac:dyDescent="0.2"/>
    <row r="515" s="76" customFormat="1" x14ac:dyDescent="0.2"/>
    <row r="516" s="76" customFormat="1" x14ac:dyDescent="0.2"/>
    <row r="517" s="76" customFormat="1" x14ac:dyDescent="0.2"/>
    <row r="518" s="76" customFormat="1" x14ac:dyDescent="0.2"/>
    <row r="519" s="76" customFormat="1" x14ac:dyDescent="0.2"/>
    <row r="520" s="76" customFormat="1" x14ac:dyDescent="0.2"/>
    <row r="521" s="76" customFormat="1" x14ac:dyDescent="0.2"/>
    <row r="522" s="76" customFormat="1" x14ac:dyDescent="0.2"/>
    <row r="523" s="76" customFormat="1" x14ac:dyDescent="0.2"/>
    <row r="524" s="76" customFormat="1" x14ac:dyDescent="0.2"/>
    <row r="525" s="76" customFormat="1" x14ac:dyDescent="0.2"/>
    <row r="526" s="76" customFormat="1" x14ac:dyDescent="0.2"/>
    <row r="527" s="76" customFormat="1" x14ac:dyDescent="0.2"/>
    <row r="528" s="76" customFormat="1" x14ac:dyDescent="0.2"/>
    <row r="529" s="76" customFormat="1" x14ac:dyDescent="0.2"/>
    <row r="530" s="76" customFormat="1" x14ac:dyDescent="0.2"/>
    <row r="531" s="76" customFormat="1" x14ac:dyDescent="0.2"/>
    <row r="532" s="76" customFormat="1" x14ac:dyDescent="0.2"/>
    <row r="533" s="76" customFormat="1" x14ac:dyDescent="0.2"/>
    <row r="534" s="76" customFormat="1" x14ac:dyDescent="0.2"/>
    <row r="535" s="76" customFormat="1" x14ac:dyDescent="0.2"/>
    <row r="536" s="76" customFormat="1" x14ac:dyDescent="0.2"/>
    <row r="537" s="76" customFormat="1" x14ac:dyDescent="0.2"/>
    <row r="538" s="76" customFormat="1" x14ac:dyDescent="0.2"/>
    <row r="539" s="76" customFormat="1" x14ac:dyDescent="0.2"/>
    <row r="540" s="76" customFormat="1" x14ac:dyDescent="0.2"/>
    <row r="541" s="76" customFormat="1" x14ac:dyDescent="0.2"/>
    <row r="542" s="76" customFormat="1" x14ac:dyDescent="0.2"/>
    <row r="543" s="76" customFormat="1" x14ac:dyDescent="0.2"/>
    <row r="544" s="76" customFormat="1" x14ac:dyDescent="0.2"/>
    <row r="545" s="76" customFormat="1" x14ac:dyDescent="0.2"/>
    <row r="546" s="76" customFormat="1" x14ac:dyDescent="0.2"/>
    <row r="547" s="76" customFormat="1" x14ac:dyDescent="0.2"/>
    <row r="548" s="76" customFormat="1" x14ac:dyDescent="0.2"/>
    <row r="549" s="76" customFormat="1" x14ac:dyDescent="0.2"/>
    <row r="550" s="76" customFormat="1" x14ac:dyDescent="0.2"/>
    <row r="551" s="76" customFormat="1" x14ac:dyDescent="0.2"/>
    <row r="552" s="76" customFormat="1" x14ac:dyDescent="0.2"/>
    <row r="553" s="76" customFormat="1" x14ac:dyDescent="0.2"/>
    <row r="554" s="76" customFormat="1" x14ac:dyDescent="0.2"/>
    <row r="555" s="76" customFormat="1" x14ac:dyDescent="0.2"/>
    <row r="556" s="76" customFormat="1" x14ac:dyDescent="0.2"/>
    <row r="557" s="76" customFormat="1" x14ac:dyDescent="0.2"/>
    <row r="558" s="76" customFormat="1" x14ac:dyDescent="0.2"/>
    <row r="559" s="76" customFormat="1" x14ac:dyDescent="0.2"/>
    <row r="560" s="76" customFormat="1" x14ac:dyDescent="0.2"/>
    <row r="561" s="76" customFormat="1" x14ac:dyDescent="0.2"/>
    <row r="562" s="76" customFormat="1" x14ac:dyDescent="0.2"/>
    <row r="563" s="76" customFormat="1" x14ac:dyDescent="0.2"/>
    <row r="564" s="76" customFormat="1" x14ac:dyDescent="0.2"/>
    <row r="565" s="76" customFormat="1" x14ac:dyDescent="0.2"/>
    <row r="566" s="76" customFormat="1" x14ac:dyDescent="0.2"/>
    <row r="567" s="76" customFormat="1" x14ac:dyDescent="0.2"/>
    <row r="568" s="76" customFormat="1" x14ac:dyDescent="0.2"/>
    <row r="569" s="76" customFormat="1" x14ac:dyDescent="0.2"/>
    <row r="570" s="76" customFormat="1" x14ac:dyDescent="0.2"/>
    <row r="571" s="76" customFormat="1" x14ac:dyDescent="0.2"/>
    <row r="572" s="76" customFormat="1" x14ac:dyDescent="0.2"/>
    <row r="573" s="76" customFormat="1" x14ac:dyDescent="0.2"/>
    <row r="574" s="76" customFormat="1" x14ac:dyDescent="0.2"/>
    <row r="575" s="76" customFormat="1" x14ac:dyDescent="0.2"/>
    <row r="576" s="76" customFormat="1" x14ac:dyDescent="0.2"/>
    <row r="577" s="76" customFormat="1" x14ac:dyDescent="0.2"/>
    <row r="578" s="76" customFormat="1" x14ac:dyDescent="0.2"/>
    <row r="579" s="76" customFormat="1" x14ac:dyDescent="0.2"/>
    <row r="580" s="76" customFormat="1" x14ac:dyDescent="0.2"/>
    <row r="581" s="76" customFormat="1" x14ac:dyDescent="0.2"/>
    <row r="582" s="76" customFormat="1" x14ac:dyDescent="0.2"/>
    <row r="583" s="76" customFormat="1" x14ac:dyDescent="0.2"/>
    <row r="584" s="76" customFormat="1" x14ac:dyDescent="0.2"/>
    <row r="585" s="76" customFormat="1" x14ac:dyDescent="0.2"/>
    <row r="586" s="76" customFormat="1" x14ac:dyDescent="0.2"/>
    <row r="587" s="76" customFormat="1" x14ac:dyDescent="0.2"/>
    <row r="588" s="76" customFormat="1" x14ac:dyDescent="0.2"/>
    <row r="589" s="76" customFormat="1" x14ac:dyDescent="0.2"/>
    <row r="590" s="76" customFormat="1" x14ac:dyDescent="0.2"/>
    <row r="591" s="76" customFormat="1" x14ac:dyDescent="0.2"/>
    <row r="592" s="76" customFormat="1" x14ac:dyDescent="0.2"/>
    <row r="593" s="76" customFormat="1" x14ac:dyDescent="0.2"/>
    <row r="594" s="76" customFormat="1" x14ac:dyDescent="0.2"/>
    <row r="595" s="76" customFormat="1" x14ac:dyDescent="0.2"/>
    <row r="596" s="76" customFormat="1" x14ac:dyDescent="0.2"/>
    <row r="597" s="76" customFormat="1" x14ac:dyDescent="0.2"/>
    <row r="598" s="76" customFormat="1" x14ac:dyDescent="0.2"/>
    <row r="599" s="76" customFormat="1" x14ac:dyDescent="0.2"/>
    <row r="600" s="76" customFormat="1" x14ac:dyDescent="0.2"/>
    <row r="601" s="76" customFormat="1" x14ac:dyDescent="0.2"/>
    <row r="602" s="76" customFormat="1" x14ac:dyDescent="0.2"/>
    <row r="603" s="76" customFormat="1" x14ac:dyDescent="0.2"/>
    <row r="604" s="76" customFormat="1" x14ac:dyDescent="0.2"/>
    <row r="605" s="76" customFormat="1" x14ac:dyDescent="0.2"/>
    <row r="606" s="76" customFormat="1" x14ac:dyDescent="0.2"/>
    <row r="607" s="76" customFormat="1" x14ac:dyDescent="0.2"/>
    <row r="608" s="76" customFormat="1" x14ac:dyDescent="0.2"/>
    <row r="609" s="76" customFormat="1" x14ac:dyDescent="0.2"/>
    <row r="610" s="76" customFormat="1" x14ac:dyDescent="0.2"/>
    <row r="611" s="76" customFormat="1" x14ac:dyDescent="0.2"/>
    <row r="612" s="76" customFormat="1" x14ac:dyDescent="0.2"/>
    <row r="613" s="76" customFormat="1" x14ac:dyDescent="0.2"/>
    <row r="614" s="76" customFormat="1" x14ac:dyDescent="0.2"/>
    <row r="615" s="76" customFormat="1" x14ac:dyDescent="0.2"/>
    <row r="616" s="76" customFormat="1" x14ac:dyDescent="0.2"/>
    <row r="617" s="76" customFormat="1" x14ac:dyDescent="0.2"/>
    <row r="618" s="76" customFormat="1" x14ac:dyDescent="0.2"/>
    <row r="619" s="76" customFormat="1" x14ac:dyDescent="0.2"/>
    <row r="620" s="76" customFormat="1" x14ac:dyDescent="0.2"/>
    <row r="621" s="76" customFormat="1" x14ac:dyDescent="0.2"/>
    <row r="622" s="76" customFormat="1" x14ac:dyDescent="0.2"/>
    <row r="623" s="76" customFormat="1" x14ac:dyDescent="0.2"/>
    <row r="624" s="76" customFormat="1" x14ac:dyDescent="0.2"/>
    <row r="625" s="76" customFormat="1" x14ac:dyDescent="0.2"/>
    <row r="626" s="76" customFormat="1" x14ac:dyDescent="0.2"/>
    <row r="627" s="76" customFormat="1" x14ac:dyDescent="0.2"/>
    <row r="628" s="76" customFormat="1" x14ac:dyDescent="0.2"/>
    <row r="629" s="76" customFormat="1" x14ac:dyDescent="0.2"/>
    <row r="630" s="76" customFormat="1" x14ac:dyDescent="0.2"/>
    <row r="631" s="76" customFormat="1" x14ac:dyDescent="0.2"/>
    <row r="632" s="76" customFormat="1" x14ac:dyDescent="0.2"/>
    <row r="633" s="76" customFormat="1" x14ac:dyDescent="0.2"/>
    <row r="634" s="76" customFormat="1" x14ac:dyDescent="0.2"/>
    <row r="635" s="76" customFormat="1" x14ac:dyDescent="0.2"/>
    <row r="636" s="76" customFormat="1" x14ac:dyDescent="0.2"/>
    <row r="637" s="76" customFormat="1" x14ac:dyDescent="0.2"/>
    <row r="638" s="76" customFormat="1" x14ac:dyDescent="0.2"/>
    <row r="639" s="76" customFormat="1" x14ac:dyDescent="0.2"/>
    <row r="640" s="76" customFormat="1" x14ac:dyDescent="0.2"/>
    <row r="641" s="76" customFormat="1" x14ac:dyDescent="0.2"/>
    <row r="642" s="76" customFormat="1" x14ac:dyDescent="0.2"/>
    <row r="643" s="76" customFormat="1" x14ac:dyDescent="0.2"/>
    <row r="644" s="76" customFormat="1" x14ac:dyDescent="0.2"/>
    <row r="645" s="76" customFormat="1" x14ac:dyDescent="0.2"/>
    <row r="646" s="76" customFormat="1" x14ac:dyDescent="0.2"/>
    <row r="647" s="76" customFormat="1" x14ac:dyDescent="0.2"/>
    <row r="648" s="76" customFormat="1" x14ac:dyDescent="0.2"/>
    <row r="649" s="76" customFormat="1" x14ac:dyDescent="0.2"/>
    <row r="650" s="76" customFormat="1" x14ac:dyDescent="0.2"/>
    <row r="651" s="76" customFormat="1" x14ac:dyDescent="0.2"/>
    <row r="652" s="76" customFormat="1" x14ac:dyDescent="0.2"/>
    <row r="653" s="76" customFormat="1" x14ac:dyDescent="0.2"/>
    <row r="654" s="76" customFormat="1" x14ac:dyDescent="0.2"/>
    <row r="655" s="76" customFormat="1" x14ac:dyDescent="0.2"/>
    <row r="656" s="76" customFormat="1" x14ac:dyDescent="0.2"/>
    <row r="657" s="76" customFormat="1" x14ac:dyDescent="0.2"/>
    <row r="658" s="76" customFormat="1" x14ac:dyDescent="0.2"/>
    <row r="659" s="76" customFormat="1" x14ac:dyDescent="0.2"/>
    <row r="660" s="76" customFormat="1" x14ac:dyDescent="0.2"/>
    <row r="661" s="76" customFormat="1" x14ac:dyDescent="0.2"/>
    <row r="662" s="76" customFormat="1" x14ac:dyDescent="0.2"/>
    <row r="663" s="76" customFormat="1" x14ac:dyDescent="0.2"/>
    <row r="664" s="76" customFormat="1" x14ac:dyDescent="0.2"/>
    <row r="665" s="76" customFormat="1" x14ac:dyDescent="0.2"/>
    <row r="666" s="76" customFormat="1" x14ac:dyDescent="0.2"/>
    <row r="667" s="76" customFormat="1" x14ac:dyDescent="0.2"/>
    <row r="668" s="76" customFormat="1" x14ac:dyDescent="0.2"/>
    <row r="669" s="76" customFormat="1" x14ac:dyDescent="0.2"/>
    <row r="670" s="76" customFormat="1" x14ac:dyDescent="0.2"/>
    <row r="671" s="76" customFormat="1" x14ac:dyDescent="0.2"/>
    <row r="672" s="76" customFormat="1" x14ac:dyDescent="0.2"/>
    <row r="673" s="76" customFormat="1" x14ac:dyDescent="0.2"/>
    <row r="674" s="76" customFormat="1" x14ac:dyDescent="0.2"/>
    <row r="675" s="76" customFormat="1" x14ac:dyDescent="0.2"/>
    <row r="676" s="76" customFormat="1" x14ac:dyDescent="0.2"/>
    <row r="677" s="76" customFormat="1" x14ac:dyDescent="0.2"/>
    <row r="678" s="76" customFormat="1" x14ac:dyDescent="0.2"/>
    <row r="679" s="76" customFormat="1" x14ac:dyDescent="0.2"/>
    <row r="680" s="76" customFormat="1" x14ac:dyDescent="0.2"/>
    <row r="681" s="76" customFormat="1" x14ac:dyDescent="0.2"/>
    <row r="682" s="76" customFormat="1" x14ac:dyDescent="0.2"/>
    <row r="683" s="76" customFormat="1" x14ac:dyDescent="0.2"/>
    <row r="684" s="76" customFormat="1" x14ac:dyDescent="0.2"/>
    <row r="685" s="76" customFormat="1" x14ac:dyDescent="0.2"/>
    <row r="686" s="76" customFormat="1" x14ac:dyDescent="0.2"/>
    <row r="687" s="76" customFormat="1" x14ac:dyDescent="0.2"/>
    <row r="688" s="76" customFormat="1" x14ac:dyDescent="0.2"/>
    <row r="689" s="76" customFormat="1" x14ac:dyDescent="0.2"/>
    <row r="690" s="76" customFormat="1" x14ac:dyDescent="0.2"/>
    <row r="691" s="76" customFormat="1" x14ac:dyDescent="0.2"/>
    <row r="692" s="76" customFormat="1" x14ac:dyDescent="0.2"/>
    <row r="693" s="76" customFormat="1" x14ac:dyDescent="0.2"/>
    <row r="694" s="76" customFormat="1" x14ac:dyDescent="0.2"/>
    <row r="695" s="76" customFormat="1" x14ac:dyDescent="0.2"/>
    <row r="696" s="76" customFormat="1" x14ac:dyDescent="0.2"/>
    <row r="697" s="76" customFormat="1" x14ac:dyDescent="0.2"/>
    <row r="698" s="76" customFormat="1" x14ac:dyDescent="0.2"/>
    <row r="699" s="76" customFormat="1" x14ac:dyDescent="0.2"/>
    <row r="700" s="76" customFormat="1" x14ac:dyDescent="0.2"/>
    <row r="701" s="76" customFormat="1" x14ac:dyDescent="0.2"/>
    <row r="702" s="76" customFormat="1" x14ac:dyDescent="0.2"/>
    <row r="703" s="76" customFormat="1" x14ac:dyDescent="0.2"/>
    <row r="704" s="76" customFormat="1" x14ac:dyDescent="0.2"/>
    <row r="705" s="76" customFormat="1" x14ac:dyDescent="0.2"/>
    <row r="706" s="76" customFormat="1" x14ac:dyDescent="0.2"/>
    <row r="707" s="76" customFormat="1" x14ac:dyDescent="0.2"/>
    <row r="708" s="76" customFormat="1" x14ac:dyDescent="0.2"/>
    <row r="709" s="76" customFormat="1" x14ac:dyDescent="0.2"/>
    <row r="710" s="76" customFormat="1" x14ac:dyDescent="0.2"/>
    <row r="711" s="76" customFormat="1" x14ac:dyDescent="0.2"/>
    <row r="712" s="76" customFormat="1" x14ac:dyDescent="0.2"/>
    <row r="713" s="76" customFormat="1" x14ac:dyDescent="0.2"/>
    <row r="714" s="76" customFormat="1" x14ac:dyDescent="0.2"/>
    <row r="715" s="76" customFormat="1" x14ac:dyDescent="0.2"/>
    <row r="716" s="76" customFormat="1" x14ac:dyDescent="0.2"/>
    <row r="717" s="76" customFormat="1" x14ac:dyDescent="0.2"/>
    <row r="718" s="76" customFormat="1" x14ac:dyDescent="0.2"/>
    <row r="719" s="76" customFormat="1" x14ac:dyDescent="0.2"/>
    <row r="720" s="76" customFormat="1" x14ac:dyDescent="0.2"/>
    <row r="721" s="76" customFormat="1" x14ac:dyDescent="0.2"/>
    <row r="722" s="76" customFormat="1" x14ac:dyDescent="0.2"/>
    <row r="723" s="76" customFormat="1" x14ac:dyDescent="0.2"/>
    <row r="724" s="76" customFormat="1" x14ac:dyDescent="0.2"/>
    <row r="725" s="76" customFormat="1" x14ac:dyDescent="0.2"/>
    <row r="726" s="76" customFormat="1" x14ac:dyDescent="0.2"/>
    <row r="727" s="76" customFormat="1" x14ac:dyDescent="0.2"/>
    <row r="728" s="76" customFormat="1" x14ac:dyDescent="0.2"/>
    <row r="729" s="76" customFormat="1" x14ac:dyDescent="0.2"/>
    <row r="730" s="76" customFormat="1" x14ac:dyDescent="0.2"/>
    <row r="731" s="76" customFormat="1" x14ac:dyDescent="0.2"/>
    <row r="732" s="76" customFormat="1" x14ac:dyDescent="0.2"/>
    <row r="733" s="76" customFormat="1" x14ac:dyDescent="0.2"/>
    <row r="734" s="76" customFormat="1" x14ac:dyDescent="0.2"/>
    <row r="735" s="76" customFormat="1" x14ac:dyDescent="0.2"/>
    <row r="736" s="76" customFormat="1" x14ac:dyDescent="0.2"/>
    <row r="737" s="76" customFormat="1" x14ac:dyDescent="0.2"/>
    <row r="738" s="76" customFormat="1" x14ac:dyDescent="0.2"/>
    <row r="739" s="76" customFormat="1" x14ac:dyDescent="0.2"/>
    <row r="740" s="76" customFormat="1" x14ac:dyDescent="0.2"/>
    <row r="741" s="76" customFormat="1" x14ac:dyDescent="0.2"/>
    <row r="742" s="76" customFormat="1" x14ac:dyDescent="0.2"/>
    <row r="743" s="76" customFormat="1" x14ac:dyDescent="0.2"/>
    <row r="744" s="76" customFormat="1" x14ac:dyDescent="0.2"/>
    <row r="745" s="76" customFormat="1" x14ac:dyDescent="0.2"/>
    <row r="746" s="76" customFormat="1" x14ac:dyDescent="0.2"/>
    <row r="747" s="76" customFormat="1" x14ac:dyDescent="0.2"/>
    <row r="748" s="76" customFormat="1" x14ac:dyDescent="0.2"/>
    <row r="749" s="76" customFormat="1" x14ac:dyDescent="0.2"/>
    <row r="750" s="76" customFormat="1" x14ac:dyDescent="0.2"/>
    <row r="751" s="76" customFormat="1" x14ac:dyDescent="0.2"/>
    <row r="752" s="76" customFormat="1" x14ac:dyDescent="0.2"/>
    <row r="753" s="76" customFormat="1" x14ac:dyDescent="0.2"/>
    <row r="754" s="76" customFormat="1" x14ac:dyDescent="0.2"/>
    <row r="755" s="76" customFormat="1" x14ac:dyDescent="0.2"/>
    <row r="756" s="76" customFormat="1" x14ac:dyDescent="0.2"/>
    <row r="757" s="76" customFormat="1" x14ac:dyDescent="0.2"/>
    <row r="758" s="76" customFormat="1" x14ac:dyDescent="0.2"/>
    <row r="759" s="76" customFormat="1" x14ac:dyDescent="0.2"/>
    <row r="760" s="76" customFormat="1" x14ac:dyDescent="0.2"/>
    <row r="761" s="76" customFormat="1" x14ac:dyDescent="0.2"/>
    <row r="762" s="76" customFormat="1" x14ac:dyDescent="0.2"/>
    <row r="763" s="76" customFormat="1" x14ac:dyDescent="0.2"/>
    <row r="764" s="76" customFormat="1" x14ac:dyDescent="0.2"/>
    <row r="765" s="76" customFormat="1" x14ac:dyDescent="0.2"/>
    <row r="766" s="76" customFormat="1" x14ac:dyDescent="0.2"/>
    <row r="767" s="76" customFormat="1" x14ac:dyDescent="0.2"/>
    <row r="768" s="76" customFormat="1" x14ac:dyDescent="0.2"/>
    <row r="769" s="76" customFormat="1" x14ac:dyDescent="0.2"/>
    <row r="770" s="76" customFormat="1" x14ac:dyDescent="0.2"/>
    <row r="771" s="76" customFormat="1" x14ac:dyDescent="0.2"/>
    <row r="772" s="76" customFormat="1" x14ac:dyDescent="0.2"/>
    <row r="773" s="76" customFormat="1" x14ac:dyDescent="0.2"/>
    <row r="774" s="76" customFormat="1" x14ac:dyDescent="0.2"/>
    <row r="775" s="76" customFormat="1" x14ac:dyDescent="0.2"/>
    <row r="776" s="76" customFormat="1" x14ac:dyDescent="0.2"/>
    <row r="777" s="76" customFormat="1" x14ac:dyDescent="0.2"/>
    <row r="778" s="76" customFormat="1" x14ac:dyDescent="0.2"/>
    <row r="779" s="76" customFormat="1" x14ac:dyDescent="0.2"/>
    <row r="780" s="76" customFormat="1" x14ac:dyDescent="0.2"/>
    <row r="781" s="76" customFormat="1" x14ac:dyDescent="0.2"/>
    <row r="782" s="76" customFormat="1" x14ac:dyDescent="0.2"/>
    <row r="783" s="76" customFormat="1" x14ac:dyDescent="0.2"/>
    <row r="784" s="76" customFormat="1" x14ac:dyDescent="0.2"/>
    <row r="785" s="76" customFormat="1" x14ac:dyDescent="0.2"/>
    <row r="786" s="76" customFormat="1" x14ac:dyDescent="0.2"/>
    <row r="787" s="76" customFormat="1" x14ac:dyDescent="0.2"/>
    <row r="788" s="76" customFormat="1" x14ac:dyDescent="0.2"/>
    <row r="789" s="76" customFormat="1" x14ac:dyDescent="0.2"/>
    <row r="790" s="76" customFormat="1" x14ac:dyDescent="0.2"/>
    <row r="791" s="76" customFormat="1" x14ac:dyDescent="0.2"/>
    <row r="792" s="76" customFormat="1" x14ac:dyDescent="0.2"/>
    <row r="793" s="76" customFormat="1" x14ac:dyDescent="0.2"/>
    <row r="794" s="76" customFormat="1" x14ac:dyDescent="0.2"/>
    <row r="795" s="76" customFormat="1" x14ac:dyDescent="0.2"/>
    <row r="796" s="76" customFormat="1" x14ac:dyDescent="0.2"/>
    <row r="797" s="76" customFormat="1" x14ac:dyDescent="0.2"/>
    <row r="798" s="76" customFormat="1" x14ac:dyDescent="0.2"/>
    <row r="799" s="76" customFormat="1" x14ac:dyDescent="0.2"/>
    <row r="800" s="76" customFormat="1" x14ac:dyDescent="0.2"/>
    <row r="801" s="76" customFormat="1" x14ac:dyDescent="0.2"/>
    <row r="802" s="76" customFormat="1" x14ac:dyDescent="0.2"/>
    <row r="803" s="76" customFormat="1" x14ac:dyDescent="0.2"/>
    <row r="804" s="76" customFormat="1" x14ac:dyDescent="0.2"/>
    <row r="805" s="76" customFormat="1" x14ac:dyDescent="0.2"/>
    <row r="806" s="76" customFormat="1" x14ac:dyDescent="0.2"/>
    <row r="807" s="76" customFormat="1" x14ac:dyDescent="0.2"/>
    <row r="808" s="76" customFormat="1" x14ac:dyDescent="0.2"/>
    <row r="809" s="76" customFormat="1" x14ac:dyDescent="0.2"/>
    <row r="810" s="76" customFormat="1" x14ac:dyDescent="0.2"/>
    <row r="811" s="76" customFormat="1" x14ac:dyDescent="0.2"/>
    <row r="812" s="76" customFormat="1" x14ac:dyDescent="0.2"/>
    <row r="813" s="76" customFormat="1" x14ac:dyDescent="0.2"/>
    <row r="814" s="76" customFormat="1" x14ac:dyDescent="0.2"/>
    <row r="815" s="76" customFormat="1" x14ac:dyDescent="0.2"/>
    <row r="816" s="76" customFormat="1" x14ac:dyDescent="0.2"/>
    <row r="817" s="76" customFormat="1" x14ac:dyDescent="0.2"/>
    <row r="818" s="76" customFormat="1" x14ac:dyDescent="0.2"/>
    <row r="819" s="76" customFormat="1" x14ac:dyDescent="0.2"/>
    <row r="820" s="76" customFormat="1" x14ac:dyDescent="0.2"/>
    <row r="821" s="76" customFormat="1" x14ac:dyDescent="0.2"/>
    <row r="822" s="76" customFormat="1" x14ac:dyDescent="0.2"/>
    <row r="823" s="76" customFormat="1" x14ac:dyDescent="0.2"/>
    <row r="824" s="76" customFormat="1" x14ac:dyDescent="0.2"/>
    <row r="825" s="76" customFormat="1" x14ac:dyDescent="0.2"/>
    <row r="826" s="76" customFormat="1" x14ac:dyDescent="0.2"/>
    <row r="827" s="76" customFormat="1" x14ac:dyDescent="0.2"/>
    <row r="828" s="76" customFormat="1" x14ac:dyDescent="0.2"/>
    <row r="829" s="76" customFormat="1" x14ac:dyDescent="0.2"/>
    <row r="830" s="76" customFormat="1" x14ac:dyDescent="0.2"/>
    <row r="831" s="76" customFormat="1" x14ac:dyDescent="0.2"/>
    <row r="832" s="76" customFormat="1" x14ac:dyDescent="0.2"/>
    <row r="833" spans="14:14" s="76" customFormat="1" x14ac:dyDescent="0.2"/>
    <row r="834" spans="14:14" s="76" customFormat="1" x14ac:dyDescent="0.2"/>
    <row r="835" spans="14:14" s="76" customFormat="1" x14ac:dyDescent="0.2"/>
    <row r="836" spans="14:14" s="76" customFormat="1" x14ac:dyDescent="0.2"/>
    <row r="837" spans="14:14" s="76" customFormat="1" x14ac:dyDescent="0.2"/>
    <row r="838" spans="14:14" s="76" customFormat="1" x14ac:dyDescent="0.2"/>
    <row r="839" spans="14:14" s="76" customFormat="1" x14ac:dyDescent="0.2"/>
    <row r="840" spans="14:14" s="76" customFormat="1" x14ac:dyDescent="0.2"/>
    <row r="841" spans="14:14" s="76" customFormat="1" x14ac:dyDescent="0.2"/>
    <row r="842" spans="14:14" s="76" customFormat="1" x14ac:dyDescent="0.2"/>
    <row r="843" spans="14:14" s="76" customFormat="1" x14ac:dyDescent="0.2"/>
    <row r="844" spans="14:14" s="76" customFormat="1" ht="12.75" customHeight="1" x14ac:dyDescent="0.2">
      <c r="N844" s="178"/>
    </row>
    <row r="845" spans="14:14" s="76" customFormat="1" x14ac:dyDescent="0.2">
      <c r="N845" s="178"/>
    </row>
    <row r="846" spans="14:14" s="76" customFormat="1" x14ac:dyDescent="0.2">
      <c r="N846" s="178"/>
    </row>
    <row r="847" spans="14:14" s="76" customFormat="1" x14ac:dyDescent="0.2">
      <c r="N847" s="178"/>
    </row>
    <row r="848" spans="14:14" s="76" customFormat="1" x14ac:dyDescent="0.2">
      <c r="N848" s="178"/>
    </row>
    <row r="849" spans="14:14" s="76" customFormat="1" x14ac:dyDescent="0.2">
      <c r="N849" s="178"/>
    </row>
    <row r="850" spans="14:14" s="76" customFormat="1" x14ac:dyDescent="0.2">
      <c r="N850" s="178"/>
    </row>
    <row r="851" spans="14:14" s="76" customFormat="1" x14ac:dyDescent="0.2">
      <c r="N851" s="178"/>
    </row>
    <row r="852" spans="14:14" s="76" customFormat="1" x14ac:dyDescent="0.2">
      <c r="N852" s="178"/>
    </row>
    <row r="853" spans="14:14" s="76" customFormat="1" x14ac:dyDescent="0.2">
      <c r="N853" s="178"/>
    </row>
    <row r="854" spans="14:14" s="76" customFormat="1" x14ac:dyDescent="0.2">
      <c r="N854" s="178"/>
    </row>
    <row r="855" spans="14:14" s="76" customFormat="1" x14ac:dyDescent="0.2">
      <c r="N855" s="178"/>
    </row>
    <row r="856" spans="14:14" s="76" customFormat="1" x14ac:dyDescent="0.2">
      <c r="N856" s="178"/>
    </row>
    <row r="857" spans="14:14" s="76" customFormat="1" x14ac:dyDescent="0.2">
      <c r="N857" s="178"/>
    </row>
    <row r="858" spans="14:14" s="76" customFormat="1" x14ac:dyDescent="0.2">
      <c r="N858" s="178"/>
    </row>
    <row r="859" spans="14:14" s="76" customFormat="1" x14ac:dyDescent="0.2">
      <c r="N859" s="178"/>
    </row>
    <row r="860" spans="14:14" s="76" customFormat="1" x14ac:dyDescent="0.2">
      <c r="N860" s="178"/>
    </row>
    <row r="861" spans="14:14" s="76" customFormat="1" x14ac:dyDescent="0.2">
      <c r="N861" s="178"/>
    </row>
    <row r="862" spans="14:14" s="76" customFormat="1" x14ac:dyDescent="0.2">
      <c r="N862" s="178"/>
    </row>
    <row r="863" spans="14:14" s="76" customFormat="1" x14ac:dyDescent="0.2">
      <c r="N863" s="178"/>
    </row>
    <row r="864" spans="14:14" s="76" customFormat="1" x14ac:dyDescent="0.2"/>
    <row r="865" s="76" customFormat="1" x14ac:dyDescent="0.2"/>
    <row r="866" s="76" customFormat="1" x14ac:dyDescent="0.2"/>
    <row r="867" s="76" customFormat="1" x14ac:dyDescent="0.2"/>
    <row r="868" s="76" customFormat="1" x14ac:dyDescent="0.2"/>
    <row r="869" s="76" customFormat="1" x14ac:dyDescent="0.2"/>
    <row r="870" s="76" customFormat="1" x14ac:dyDescent="0.2"/>
    <row r="871" s="76" customFormat="1" x14ac:dyDescent="0.2"/>
    <row r="872" s="76" customFormat="1" x14ac:dyDescent="0.2"/>
    <row r="873" s="76" customFormat="1" x14ac:dyDescent="0.2"/>
    <row r="874" s="76" customFormat="1" x14ac:dyDescent="0.2"/>
    <row r="875" s="76" customFormat="1" x14ac:dyDescent="0.2"/>
    <row r="876" s="76" customFormat="1" x14ac:dyDescent="0.2"/>
    <row r="877" s="76" customFormat="1" x14ac:dyDescent="0.2"/>
    <row r="878" s="76" customFormat="1" x14ac:dyDescent="0.2"/>
    <row r="879" s="76" customFormat="1" x14ac:dyDescent="0.2"/>
    <row r="880" s="76" customFormat="1" x14ac:dyDescent="0.2"/>
    <row r="881" s="76" customFormat="1" x14ac:dyDescent="0.2"/>
    <row r="882" s="76" customFormat="1" x14ac:dyDescent="0.2"/>
    <row r="883" s="76" customFormat="1" x14ac:dyDescent="0.2"/>
    <row r="884" s="76" customFormat="1" x14ac:dyDescent="0.2"/>
    <row r="885" s="76" customFormat="1" x14ac:dyDescent="0.2"/>
    <row r="886" s="76" customFormat="1" x14ac:dyDescent="0.2"/>
    <row r="887" s="76" customFormat="1" x14ac:dyDescent="0.2"/>
    <row r="888" s="76" customFormat="1" x14ac:dyDescent="0.2"/>
    <row r="889" s="76" customFormat="1" x14ac:dyDescent="0.2"/>
    <row r="890" s="76" customFormat="1" x14ac:dyDescent="0.2"/>
    <row r="891" s="76" customFormat="1" x14ac:dyDescent="0.2"/>
    <row r="892" s="76" customFormat="1" x14ac:dyDescent="0.2"/>
    <row r="893" s="76" customFormat="1" x14ac:dyDescent="0.2"/>
    <row r="894" s="76" customFormat="1" x14ac:dyDescent="0.2"/>
    <row r="895" s="76" customFormat="1" x14ac:dyDescent="0.2"/>
    <row r="896" s="76" customFormat="1" x14ac:dyDescent="0.2"/>
    <row r="897" s="76" customFormat="1" x14ac:dyDescent="0.2"/>
    <row r="898" s="76" customFormat="1" x14ac:dyDescent="0.2"/>
    <row r="899" s="76" customFormat="1" x14ac:dyDescent="0.2"/>
    <row r="900" s="76" customFormat="1" x14ac:dyDescent="0.2"/>
    <row r="901" s="76" customFormat="1" x14ac:dyDescent="0.2"/>
    <row r="902" s="76" customFormat="1" x14ac:dyDescent="0.2"/>
    <row r="903" s="76" customFormat="1" x14ac:dyDescent="0.2"/>
    <row r="904" s="76" customFormat="1" x14ac:dyDescent="0.2"/>
    <row r="905" s="76" customFormat="1" x14ac:dyDescent="0.2"/>
    <row r="906" s="76" customFormat="1" x14ac:dyDescent="0.2"/>
    <row r="907" s="76" customFormat="1" x14ac:dyDescent="0.2"/>
    <row r="908" s="76" customFormat="1" x14ac:dyDescent="0.2"/>
    <row r="909" s="76" customFormat="1" x14ac:dyDescent="0.2"/>
    <row r="910" s="76" customFormat="1" x14ac:dyDescent="0.2"/>
    <row r="911" s="76" customFormat="1" x14ac:dyDescent="0.2"/>
    <row r="912" s="76" customFormat="1" x14ac:dyDescent="0.2"/>
    <row r="913" s="76" customFormat="1" x14ac:dyDescent="0.2"/>
    <row r="914" s="76" customFormat="1" x14ac:dyDescent="0.2"/>
    <row r="915" s="76" customFormat="1" x14ac:dyDescent="0.2"/>
    <row r="916" s="76" customFormat="1" x14ac:dyDescent="0.2"/>
    <row r="917" s="76" customFormat="1" x14ac:dyDescent="0.2"/>
    <row r="918" s="76" customFormat="1" x14ac:dyDescent="0.2"/>
    <row r="919" s="76" customFormat="1" x14ac:dyDescent="0.2"/>
    <row r="920" s="76" customFormat="1" x14ac:dyDescent="0.2"/>
    <row r="921" s="76" customFormat="1" x14ac:dyDescent="0.2"/>
    <row r="922" s="76" customFormat="1" x14ac:dyDescent="0.2"/>
    <row r="923" s="76" customFormat="1" x14ac:dyDescent="0.2"/>
    <row r="924" s="76" customFormat="1" x14ac:dyDescent="0.2"/>
    <row r="925" s="76" customFormat="1" x14ac:dyDescent="0.2"/>
    <row r="926" s="76" customFormat="1" x14ac:dyDescent="0.2"/>
    <row r="927" s="76" customFormat="1" x14ac:dyDescent="0.2"/>
    <row r="928" s="76" customFormat="1" x14ac:dyDescent="0.2"/>
    <row r="929" s="76" customFormat="1" x14ac:dyDescent="0.2"/>
    <row r="930" s="76" customFormat="1" x14ac:dyDescent="0.2"/>
    <row r="931" s="76" customFormat="1" x14ac:dyDescent="0.2"/>
    <row r="932" s="76" customFormat="1" x14ac:dyDescent="0.2"/>
    <row r="933" s="76" customFormat="1" x14ac:dyDescent="0.2"/>
    <row r="934" s="76" customFormat="1" x14ac:dyDescent="0.2"/>
    <row r="935" s="76" customFormat="1" x14ac:dyDescent="0.2"/>
    <row r="936" s="76" customFormat="1" x14ac:dyDescent="0.2"/>
    <row r="937" s="76" customFormat="1" x14ac:dyDescent="0.2"/>
    <row r="938" s="76" customFormat="1" x14ac:dyDescent="0.2"/>
    <row r="939" s="76" customFormat="1" x14ac:dyDescent="0.2"/>
    <row r="940" s="76" customFormat="1" x14ac:dyDescent="0.2"/>
    <row r="941" s="76" customFormat="1" x14ac:dyDescent="0.2"/>
    <row r="942" s="76" customFormat="1" x14ac:dyDescent="0.2"/>
    <row r="943" s="76" customFormat="1" x14ac:dyDescent="0.2"/>
    <row r="944" s="76" customFormat="1" x14ac:dyDescent="0.2"/>
    <row r="945" s="76" customFormat="1" x14ac:dyDescent="0.2"/>
    <row r="946" s="76" customFormat="1" x14ac:dyDescent="0.2"/>
    <row r="947" s="76" customFormat="1" x14ac:dyDescent="0.2"/>
    <row r="948" s="76" customFormat="1" x14ac:dyDescent="0.2"/>
    <row r="949" s="76" customFormat="1" x14ac:dyDescent="0.2"/>
    <row r="950" s="76" customFormat="1" x14ac:dyDescent="0.2"/>
    <row r="951" s="76" customFormat="1" x14ac:dyDescent="0.2"/>
    <row r="952" s="76" customFormat="1" x14ac:dyDescent="0.2"/>
    <row r="953" s="76" customFormat="1" x14ac:dyDescent="0.2"/>
    <row r="954" s="76" customFormat="1" x14ac:dyDescent="0.2"/>
    <row r="955" s="76" customFormat="1" x14ac:dyDescent="0.2"/>
    <row r="956" s="76" customFormat="1" x14ac:dyDescent="0.2"/>
    <row r="957" s="76" customFormat="1" x14ac:dyDescent="0.2"/>
    <row r="958" s="76" customFormat="1" x14ac:dyDescent="0.2"/>
    <row r="959" s="76" customFormat="1" x14ac:dyDescent="0.2"/>
    <row r="960" s="76" customFormat="1" x14ac:dyDescent="0.2"/>
    <row r="961" s="76" customFormat="1" x14ac:dyDescent="0.2"/>
    <row r="962" s="76" customFormat="1" x14ac:dyDescent="0.2"/>
    <row r="963" s="76" customFormat="1" x14ac:dyDescent="0.2"/>
    <row r="964" s="76" customFormat="1" x14ac:dyDescent="0.2"/>
    <row r="965" s="76" customFormat="1" x14ac:dyDescent="0.2"/>
    <row r="966" s="76" customFormat="1" x14ac:dyDescent="0.2"/>
    <row r="967" s="76" customFormat="1" x14ac:dyDescent="0.2"/>
    <row r="968" s="76" customFormat="1" x14ac:dyDescent="0.2"/>
    <row r="969" s="76" customFormat="1" x14ac:dyDescent="0.2"/>
    <row r="970" s="76" customFormat="1" x14ac:dyDescent="0.2"/>
    <row r="971" s="76" customFormat="1" x14ac:dyDescent="0.2"/>
    <row r="972" s="76" customFormat="1" x14ac:dyDescent="0.2"/>
    <row r="973" s="76" customFormat="1" x14ac:dyDescent="0.2"/>
    <row r="974" s="76" customFormat="1" x14ac:dyDescent="0.2"/>
    <row r="975" s="76" customFormat="1" x14ac:dyDescent="0.2"/>
    <row r="976" s="76" customFormat="1" x14ac:dyDescent="0.2"/>
    <row r="977" s="76" customFormat="1" x14ac:dyDescent="0.2"/>
    <row r="978" s="76" customFormat="1" x14ac:dyDescent="0.2"/>
    <row r="979" s="76" customFormat="1" x14ac:dyDescent="0.2"/>
    <row r="980" s="76" customFormat="1" x14ac:dyDescent="0.2"/>
    <row r="981" s="76" customFormat="1" x14ac:dyDescent="0.2"/>
    <row r="982" s="76" customFormat="1" x14ac:dyDescent="0.2"/>
    <row r="983" s="76" customFormat="1" x14ac:dyDescent="0.2"/>
    <row r="984" s="76" customFormat="1" x14ac:dyDescent="0.2"/>
    <row r="985" s="76" customFormat="1" x14ac:dyDescent="0.2"/>
    <row r="986" s="76" customFormat="1" x14ac:dyDescent="0.2"/>
    <row r="987" s="76" customFormat="1" x14ac:dyDescent="0.2"/>
    <row r="988" s="76" customFormat="1" x14ac:dyDescent="0.2"/>
    <row r="989" s="76" customFormat="1" x14ac:dyDescent="0.2"/>
    <row r="990" s="76" customFormat="1" x14ac:dyDescent="0.2"/>
    <row r="991" s="76" customFormat="1" x14ac:dyDescent="0.2"/>
    <row r="992" s="76" customFormat="1" x14ac:dyDescent="0.2"/>
    <row r="993" s="76" customFormat="1" x14ac:dyDescent="0.2"/>
    <row r="994" s="76" customFormat="1" x14ac:dyDescent="0.2"/>
    <row r="995" s="76" customFormat="1" x14ac:dyDescent="0.2"/>
    <row r="996" s="76" customFormat="1" x14ac:dyDescent="0.2"/>
    <row r="997" s="76" customFormat="1" x14ac:dyDescent="0.2"/>
    <row r="998" s="76" customFormat="1" x14ac:dyDescent="0.2"/>
    <row r="999" s="76" customFormat="1" x14ac:dyDescent="0.2"/>
    <row r="1000" s="76" customFormat="1" x14ac:dyDescent="0.2"/>
    <row r="1001" s="76" customFormat="1" x14ac:dyDescent="0.2"/>
    <row r="1002" s="76" customFormat="1" x14ac:dyDescent="0.2"/>
    <row r="1003" s="76" customFormat="1" x14ac:dyDescent="0.2"/>
    <row r="1004" s="76" customFormat="1" x14ac:dyDescent="0.2"/>
    <row r="1005" s="76" customFormat="1" x14ac:dyDescent="0.2"/>
    <row r="1006" s="76" customFormat="1" x14ac:dyDescent="0.2"/>
    <row r="1007" s="76" customFormat="1" x14ac:dyDescent="0.2"/>
    <row r="1008" s="76" customFormat="1" x14ac:dyDescent="0.2"/>
    <row r="1009" s="76" customFormat="1" x14ac:dyDescent="0.2"/>
    <row r="1010" s="76" customFormat="1" x14ac:dyDescent="0.2"/>
    <row r="1011" s="76" customFormat="1" x14ac:dyDescent="0.2"/>
    <row r="1012" s="76" customFormat="1" x14ac:dyDescent="0.2"/>
    <row r="1013" s="76" customFormat="1" x14ac:dyDescent="0.2"/>
    <row r="1014" s="76" customFormat="1" x14ac:dyDescent="0.2"/>
    <row r="1015" s="76" customFormat="1" x14ac:dyDescent="0.2"/>
    <row r="1016" s="76" customFormat="1" x14ac:dyDescent="0.2"/>
    <row r="1017" s="76" customFormat="1" x14ac:dyDescent="0.2"/>
    <row r="1018" s="76" customFormat="1" x14ac:dyDescent="0.2"/>
    <row r="1019" s="76" customFormat="1" x14ac:dyDescent="0.2"/>
    <row r="1020" s="76" customFormat="1" x14ac:dyDescent="0.2"/>
    <row r="1021" s="76" customFormat="1" x14ac:dyDescent="0.2"/>
    <row r="1022" s="76" customFormat="1" x14ac:dyDescent="0.2"/>
    <row r="1023" s="76" customFormat="1" x14ac:dyDescent="0.2"/>
    <row r="1024" s="76" customFormat="1" x14ac:dyDescent="0.2"/>
    <row r="1025" s="76" customFormat="1" x14ac:dyDescent="0.2"/>
    <row r="1026" s="76" customFormat="1" x14ac:dyDescent="0.2"/>
    <row r="1027" s="76" customFormat="1" x14ac:dyDescent="0.2"/>
    <row r="1028" s="76" customFormat="1" x14ac:dyDescent="0.2"/>
    <row r="1029" s="76" customFormat="1" x14ac:dyDescent="0.2"/>
    <row r="1030" s="76" customFormat="1" x14ac:dyDescent="0.2"/>
    <row r="1031" s="76" customFormat="1" x14ac:dyDescent="0.2"/>
    <row r="1032" s="76" customFormat="1" x14ac:dyDescent="0.2"/>
    <row r="1033" s="76" customFormat="1" x14ac:dyDescent="0.2"/>
    <row r="1034" s="76" customFormat="1" x14ac:dyDescent="0.2"/>
    <row r="1035" s="76" customFormat="1" x14ac:dyDescent="0.2"/>
    <row r="1036" s="76" customFormat="1" x14ac:dyDescent="0.2"/>
    <row r="1037" s="76" customFormat="1" x14ac:dyDescent="0.2"/>
    <row r="1038" s="76" customFormat="1" x14ac:dyDescent="0.2"/>
    <row r="1039" s="76" customFormat="1" x14ac:dyDescent="0.2"/>
    <row r="1040" s="76" customFormat="1" x14ac:dyDescent="0.2"/>
    <row r="1041" s="76" customFormat="1" x14ac:dyDescent="0.2"/>
    <row r="1042" s="76" customFormat="1" x14ac:dyDescent="0.2"/>
    <row r="1043" s="76" customFormat="1" x14ac:dyDescent="0.2"/>
    <row r="1044" s="76" customFormat="1" x14ac:dyDescent="0.2"/>
    <row r="1045" s="76" customFormat="1" x14ac:dyDescent="0.2"/>
    <row r="1046" s="76" customFormat="1" x14ac:dyDescent="0.2"/>
    <row r="1047" s="76" customFormat="1" x14ac:dyDescent="0.2"/>
    <row r="1048" s="76" customFormat="1" x14ac:dyDescent="0.2"/>
    <row r="1049" s="76" customFormat="1" x14ac:dyDescent="0.2"/>
    <row r="1050" s="76" customFormat="1" x14ac:dyDescent="0.2"/>
    <row r="1051" s="76" customFormat="1" x14ac:dyDescent="0.2"/>
    <row r="1052" s="76" customFormat="1" x14ac:dyDescent="0.2"/>
    <row r="1053" s="76" customFormat="1" x14ac:dyDescent="0.2"/>
    <row r="1054" s="76" customFormat="1" x14ac:dyDescent="0.2"/>
    <row r="1055" s="76" customFormat="1" x14ac:dyDescent="0.2"/>
    <row r="1056" s="76" customFormat="1" x14ac:dyDescent="0.2"/>
    <row r="1057" s="76" customFormat="1" x14ac:dyDescent="0.2"/>
  </sheetData>
  <mergeCells count="3">
    <mergeCell ref="B5:H5"/>
    <mergeCell ref="B8:H8"/>
    <mergeCell ref="N844:N863"/>
  </mergeCells>
  <dataValidations count="1">
    <dataValidation allowBlank="1" showInputMessage="1" showErrorMessage="1" errorTitle="Niet bestaande activacategorie" error="Je kan alleen activacategoriëen kiezen die terug te vinden zijn op het &quot;Activacategoriëen&quot; tabblad." sqref="E12:E59" xr:uid="{00000000-0002-0000-0700-000000000000}"/>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errorTitle="Fout type investering" error="Je kan hier enkel kiezen voor &quot;VVI&quot;, &quot;RUI&quot;, &quot;NRUI&quot;, &quot;(N)RUI&quot; en &quot;Onbekend&quot;." xr:uid="{00000000-0002-0000-0700-000001000000}">
          <x14:formula1>
            <xm:f>'5. Selectie'!$B$17:$B$20</xm:f>
          </x14:formula1>
          <xm:sqref>C60:C1057</xm:sqref>
        </x14:dataValidation>
        <x14:dataValidation type="list" allowBlank="1" showInputMessage="1" showErrorMessage="1" errorTitle="Niet bestaande activacategorie" error="Je kan alleen activacategoriëen kiezen die terug te vinden zijn op het &quot;Activacategoriëen&quot; tabblad." xr:uid="{00000000-0002-0000-0700-000002000000}">
          <x14:formula1>
            <xm:f>'2. Reguleringsparameters'!$B$9:$B$25</xm:f>
          </x14:formula1>
          <xm:sqref>D60:D1057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theme="2"/>
  </sheetPr>
  <dimension ref="A1"/>
  <sheetViews>
    <sheetView showGridLines="0" zoomScale="70" zoomScaleNormal="70" workbookViewId="0">
      <selection activeCell="A25" sqref="A25:XFD25"/>
    </sheetView>
  </sheetViews>
  <sheetFormatPr defaultRowHeight="12.75" x14ac:dyDescent="0.2"/>
  <cols>
    <col min="1" max="16384" width="9.140625" style="8"/>
  </cols>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PersistId xmlns="5e7bef76-b888-41a2-a261-5f525b37d47e" xsi:nil="true"/>
    <_dlc_DocId xmlns="5e7bef76-b888-41a2-a261-5f525b37d47e">ECT67VDXDTCW-252383531-268</_dlc_DocId>
    <_dlc_DocIdUrl xmlns="5e7bef76-b888-41a2-a261-5f525b37d47e">
      <Url>https://intranet.acm.local/project/tariefregulering/methodebesluiten/reg2022-tijdelijk/_layouts/15/DocIdRedir.aspx?ID=ECT67VDXDTCW-252383531-268</Url>
      <Description>ECT67VDXDTCW-252383531-268</Description>
    </_dlc_DocIdUrl>
  </documentManagement>
</p:properties>
</file>

<file path=customXml/item2.xml><?xml version="1.0" encoding="utf-8"?>
<?mso-contentType ?>
<FormTemplates xmlns="http://schemas.microsoft.com/sharepoint/v3/contenttype/form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DA58FD66ED0AA24AB51E5B30420488CA" ma:contentTypeVersion="6" ma:contentTypeDescription="Een nieuw document maken." ma:contentTypeScope="" ma:versionID="a15b8273d84e1c2a0332faa1cd0007d5">
  <xsd:schema xmlns:xsd="http://www.w3.org/2001/XMLSchema" xmlns:xs="http://www.w3.org/2001/XMLSchema" xmlns:p="http://schemas.microsoft.com/office/2006/metadata/properties" xmlns:ns2="5e7bef76-b888-41a2-a261-5f525b37d47e" xmlns:ns3="a552890c-b40f-4cce-9b73-dd62c7d04f46" targetNamespace="http://schemas.microsoft.com/office/2006/metadata/properties" ma:root="true" ma:fieldsID="bc2716301b0e139988ae074c34f3b841" ns2:_="" ns3:_="">
    <xsd:import namespace="5e7bef76-b888-41a2-a261-5f525b37d47e"/>
    <xsd:import namespace="a552890c-b40f-4cce-9b73-dd62c7d04f46"/>
    <xsd:element name="properties">
      <xsd:complexType>
        <xsd:sequence>
          <xsd:element name="documentManagement">
            <xsd:complexType>
              <xsd:all>
                <xsd:element ref="ns2:_dlc_DocId" minOccurs="0"/>
                <xsd:element ref="ns2:_dlc_DocIdUrl" minOccurs="0"/>
                <xsd:element ref="ns2:_dlc_DocIdPersistId"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7bef76-b888-41a2-a261-5f525b37d47e"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552890c-b40f-4cce-9b73-dd62c7d04f46" elementFormDefault="qualified">
    <xsd:import namespace="http://schemas.microsoft.com/office/2006/documentManagement/types"/>
    <xsd:import namespace="http://schemas.microsoft.com/office/infopath/2007/PartnerControls"/>
    <xsd:element name="SharedWithUsers" ma:index="11"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CDAB9D1-B815-4B0E-93E7-4496A7FE99F6}">
  <ds:schemaRefs>
    <ds:schemaRef ds:uri="http://purl.org/dc/dcmitype/"/>
    <ds:schemaRef ds:uri="a552890c-b40f-4cce-9b73-dd62c7d04f46"/>
    <ds:schemaRef ds:uri="http://purl.org/dc/elements/1.1/"/>
    <ds:schemaRef ds:uri="http://purl.org/dc/terms/"/>
    <ds:schemaRef ds:uri="http://schemas.microsoft.com/office/2006/documentManagement/types"/>
    <ds:schemaRef ds:uri="5e7bef76-b888-41a2-a261-5f525b37d47e"/>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8CB0073-9495-4CBE-ADCE-F3EF07692920}">
  <ds:schemaRefs>
    <ds:schemaRef ds:uri="http://schemas.microsoft.com/sharepoint/v3/contenttype/forms"/>
  </ds:schemaRefs>
</ds:datastoreItem>
</file>

<file path=customXml/itemProps3.xml><?xml version="1.0" encoding="utf-8"?>
<ds:datastoreItem xmlns:ds="http://schemas.openxmlformats.org/officeDocument/2006/customXml" ds:itemID="{A51E38BC-42C9-4453-B785-8F984F0293A4}">
  <ds:schemaRefs>
    <ds:schemaRef ds:uri="http://schemas.microsoft.com/sharepoint/events"/>
  </ds:schemaRefs>
</ds:datastoreItem>
</file>

<file path=customXml/itemProps4.xml><?xml version="1.0" encoding="utf-8"?>
<ds:datastoreItem xmlns:ds="http://schemas.openxmlformats.org/officeDocument/2006/customXml" ds:itemID="{4EBF590A-24A0-4DE4-96F1-D4988357AE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7bef76-b888-41a2-a261-5f525b37d47e"/>
    <ds:schemaRef ds:uri="a552890c-b40f-4cce-9b73-dd62c7d04f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15</vt:i4>
      </vt:variant>
    </vt:vector>
  </HeadingPairs>
  <TitlesOfParts>
    <vt:vector size="15" baseType="lpstr">
      <vt:lpstr>Titelblad</vt:lpstr>
      <vt:lpstr>Toelichting</vt:lpstr>
      <vt:lpstr>Bronnen en toepassingen</vt:lpstr>
      <vt:lpstr>0. Scenario 0 - 1</vt:lpstr>
      <vt:lpstr>1. Resultaat</vt:lpstr>
      <vt:lpstr>Input --&gt;</vt:lpstr>
      <vt:lpstr>2. Reguleringsparameters</vt:lpstr>
      <vt:lpstr>3. Investeringen</vt:lpstr>
      <vt:lpstr>Berekeningen --&gt;</vt:lpstr>
      <vt:lpstr>4. CPI-tabel</vt:lpstr>
      <vt:lpstr>5. Selectie</vt:lpstr>
      <vt:lpstr>6. Investeringen per jaar</vt:lpstr>
      <vt:lpstr>7. Nominale afschrijvingen</vt:lpstr>
      <vt:lpstr>8. Afschrijvingen voor GAW</vt:lpstr>
      <vt:lpstr>9. GAW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2018-05-15T11:27:11Z</dcterms:created>
  <dcterms:modified xsi:type="dcterms:W3CDTF">2024-04-09T09:12:43Z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0x010100DA58FD66ED0AA24AB51E5B30420488CA</vt:lpwstr>
  </property>
  <property fmtid="{D5CDD505-2E9C-101B-9397-08002B2CF9AE}" pid="3" name="_dlc_DocIdItemGuid">
    <vt:lpwstr>258f07da-0dcc-44e1-98b8-75a5b3e999b0</vt:lpwstr>
  </property>
</Properties>
</file>